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Y.IMDUT-CALLE60-D\Desktop\"/>
    </mc:Choice>
  </mc:AlternateContent>
  <xr:revisionPtr revIDLastSave="0" documentId="13_ncr:1_{A231CA2E-A1B8-4CB8-B2FF-505FE2F037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ferta Comercial" sheetId="5" r:id="rId1"/>
    <sheet name="Flota Variable" sheetId="4" r:id="rId2"/>
    <sheet name="Tiempos de ciclo" sheetId="6" r:id="rId3"/>
    <sheet name="Base de Datos" sheetId="7" r:id="rId4"/>
  </sheets>
  <definedNames>
    <definedName name="RUTA">'Flota Variable'!$C$4:$C$35</definedName>
    <definedName name="RUTAS">'Base de Datos'!$C$2:$C$198</definedName>
    <definedName name="TIPOVIAJE">'Oferta Comercial'!$E$26:$E$27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4" i="6"/>
  <c r="D5" i="6" s="1"/>
  <c r="D6" i="6" s="1"/>
  <c r="D7" i="6" s="1"/>
  <c r="BU2" i="5"/>
  <c r="A177" i="7" l="1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4" i="4"/>
  <c r="D5" i="4" l="1"/>
  <c r="D6" i="4"/>
  <c r="D7" i="4"/>
  <c r="D8" i="4"/>
  <c r="BB2" i="6"/>
  <c r="F5" i="6" l="1"/>
  <c r="I10" i="4" l="1"/>
  <c r="G14" i="4"/>
  <c r="G27" i="4"/>
  <c r="I12" i="4"/>
  <c r="G5" i="4"/>
  <c r="I13" i="4"/>
  <c r="I27" i="4"/>
  <c r="G6" i="4"/>
  <c r="G19" i="4"/>
  <c r="G29" i="4"/>
  <c r="I14" i="4"/>
  <c r="I28" i="4"/>
  <c r="G10" i="4"/>
  <c r="G20" i="4"/>
  <c r="G30" i="4"/>
  <c r="I18" i="4"/>
  <c r="I29" i="4"/>
  <c r="G11" i="4"/>
  <c r="G21" i="4"/>
  <c r="G33" i="4"/>
  <c r="I5" i="4"/>
  <c r="I19" i="4"/>
  <c r="I30" i="4"/>
  <c r="G12" i="4"/>
  <c r="G22" i="4"/>
  <c r="G34" i="4"/>
  <c r="I6" i="4"/>
  <c r="I20" i="4"/>
  <c r="I34" i="4"/>
  <c r="G13" i="4"/>
  <c r="G25" i="4"/>
  <c r="G35" i="4"/>
  <c r="I21" i="4"/>
  <c r="I35" i="4"/>
  <c r="G26" i="4"/>
  <c r="G4" i="4"/>
  <c r="I11" i="4"/>
  <c r="I22" i="4"/>
  <c r="I4" i="4"/>
  <c r="G17" i="4"/>
  <c r="I26" i="4"/>
  <c r="G18" i="4"/>
  <c r="G28" i="4"/>
  <c r="I7" i="4"/>
  <c r="I23" i="4"/>
  <c r="I8" i="4"/>
  <c r="G9" i="4"/>
  <c r="I25" i="4"/>
  <c r="I17" i="4"/>
  <c r="I9" i="4"/>
  <c r="G32" i="4"/>
  <c r="G31" i="4"/>
  <c r="G24" i="4"/>
  <c r="G23" i="4"/>
  <c r="G16" i="4"/>
  <c r="G15" i="4"/>
  <c r="G8" i="4"/>
  <c r="G7" i="4"/>
  <c r="I33" i="4"/>
  <c r="I32" i="4"/>
  <c r="I31" i="4"/>
  <c r="I24" i="4"/>
  <c r="I16" i="4"/>
  <c r="I15" i="4"/>
  <c r="F12" i="5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4" i="4"/>
  <c r="B13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A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" i="6"/>
  <c r="N333" i="6" l="1"/>
  <c r="N223" i="6"/>
  <c r="N224" i="6" s="1"/>
  <c r="N225" i="6" s="1"/>
  <c r="O225" i="6" s="1"/>
  <c r="N377" i="6"/>
  <c r="N378" i="6" s="1"/>
  <c r="N379" i="6" s="1"/>
  <c r="N380" i="6" s="1"/>
  <c r="N381" i="6" s="1"/>
  <c r="N382" i="6" s="1"/>
  <c r="N383" i="6" s="1"/>
  <c r="N384" i="6" s="1"/>
  <c r="N385" i="6" s="1"/>
  <c r="N386" i="6" s="1"/>
  <c r="N387" i="6" s="1"/>
  <c r="N388" i="6" s="1"/>
  <c r="N389" i="6" s="1"/>
  <c r="N390" i="6" s="1"/>
  <c r="N391" i="6" s="1"/>
  <c r="N392" i="6" s="1"/>
  <c r="N393" i="6" s="1"/>
  <c r="N394" i="6" s="1"/>
  <c r="N395" i="6" s="1"/>
  <c r="N396" i="6" s="1"/>
  <c r="N397" i="6" s="1"/>
  <c r="N398" i="6" s="1"/>
  <c r="O398" i="6" s="1"/>
  <c r="N201" i="6"/>
  <c r="O201" i="6" s="1"/>
  <c r="N113" i="6"/>
  <c r="N114" i="6" s="1"/>
  <c r="N115" i="6" s="1"/>
  <c r="N116" i="6" s="1"/>
  <c r="N117" i="6" s="1"/>
  <c r="N118" i="6" s="1"/>
  <c r="N119" i="6" s="1"/>
  <c r="N120" i="6" s="1"/>
  <c r="N121" i="6" s="1"/>
  <c r="N122" i="6" s="1"/>
  <c r="N123" i="6" s="1"/>
  <c r="N124" i="6" s="1"/>
  <c r="N125" i="6" s="1"/>
  <c r="N126" i="6" s="1"/>
  <c r="N127" i="6" s="1"/>
  <c r="N128" i="6" s="1"/>
  <c r="N129" i="6" s="1"/>
  <c r="N130" i="6" s="1"/>
  <c r="N131" i="6" s="1"/>
  <c r="N132" i="6" s="1"/>
  <c r="N133" i="6" s="1"/>
  <c r="N134" i="6" s="1"/>
  <c r="O134" i="6" s="1"/>
  <c r="N334" i="6"/>
  <c r="N335" i="6" s="1"/>
  <c r="N336" i="6" s="1"/>
  <c r="N337" i="6" s="1"/>
  <c r="N338" i="6" s="1"/>
  <c r="N339" i="6" s="1"/>
  <c r="N340" i="6" s="1"/>
  <c r="N341" i="6" s="1"/>
  <c r="N342" i="6" s="1"/>
  <c r="N343" i="6" s="1"/>
  <c r="N344" i="6" s="1"/>
  <c r="N345" i="6" s="1"/>
  <c r="N346" i="6" s="1"/>
  <c r="N347" i="6" s="1"/>
  <c r="N348" i="6" s="1"/>
  <c r="N349" i="6" s="1"/>
  <c r="N350" i="6" s="1"/>
  <c r="N351" i="6" s="1"/>
  <c r="N352" i="6" s="1"/>
  <c r="N353" i="6" s="1"/>
  <c r="N354" i="6" s="1"/>
  <c r="O354" i="6" s="1"/>
  <c r="N355" i="6"/>
  <c r="N356" i="6" s="1"/>
  <c r="N357" i="6" s="1"/>
  <c r="N358" i="6" s="1"/>
  <c r="N359" i="6" s="1"/>
  <c r="N360" i="6" s="1"/>
  <c r="N361" i="6" s="1"/>
  <c r="N362" i="6" s="1"/>
  <c r="N363" i="6" s="1"/>
  <c r="N364" i="6" s="1"/>
  <c r="N365" i="6" s="1"/>
  <c r="N366" i="6" s="1"/>
  <c r="N367" i="6" s="1"/>
  <c r="N368" i="6" s="1"/>
  <c r="N369" i="6" s="1"/>
  <c r="N370" i="6" s="1"/>
  <c r="N371" i="6" s="1"/>
  <c r="N372" i="6" s="1"/>
  <c r="N373" i="6" s="1"/>
  <c r="N374" i="6" s="1"/>
  <c r="N375" i="6" s="1"/>
  <c r="N376" i="6" s="1"/>
  <c r="O376" i="6" s="1"/>
  <c r="N267" i="6"/>
  <c r="N268" i="6" s="1"/>
  <c r="N269" i="6" s="1"/>
  <c r="N270" i="6" s="1"/>
  <c r="N271" i="6" s="1"/>
  <c r="N272" i="6" s="1"/>
  <c r="N273" i="6" s="1"/>
  <c r="N274" i="6" s="1"/>
  <c r="N275" i="6" s="1"/>
  <c r="N276" i="6" s="1"/>
  <c r="N277" i="6" s="1"/>
  <c r="N278" i="6" s="1"/>
  <c r="N279" i="6" s="1"/>
  <c r="N280" i="6" s="1"/>
  <c r="N281" i="6" s="1"/>
  <c r="N282" i="6" s="1"/>
  <c r="N283" i="6" s="1"/>
  <c r="N284" i="6" s="1"/>
  <c r="N285" i="6" s="1"/>
  <c r="N286" i="6" s="1"/>
  <c r="N287" i="6" s="1"/>
  <c r="N288" i="6" s="1"/>
  <c r="O288" i="6" s="1"/>
  <c r="N91" i="6"/>
  <c r="N92" i="6" s="1"/>
  <c r="N93" i="6" s="1"/>
  <c r="N94" i="6" s="1"/>
  <c r="N95" i="6" s="1"/>
  <c r="N96" i="6" s="1"/>
  <c r="N97" i="6" s="1"/>
  <c r="N98" i="6" s="1"/>
  <c r="N99" i="6" s="1"/>
  <c r="N100" i="6" s="1"/>
  <c r="N101" i="6" s="1"/>
  <c r="N102" i="6" s="1"/>
  <c r="N103" i="6" s="1"/>
  <c r="N104" i="6" s="1"/>
  <c r="N105" i="6" s="1"/>
  <c r="N106" i="6" s="1"/>
  <c r="N107" i="6" s="1"/>
  <c r="N108" i="6" s="1"/>
  <c r="N109" i="6" s="1"/>
  <c r="N110" i="6" s="1"/>
  <c r="N111" i="6" s="1"/>
  <c r="N112" i="6" s="1"/>
  <c r="O112" i="6" s="1"/>
  <c r="O386" i="6"/>
  <c r="O383" i="6"/>
  <c r="O385" i="6"/>
  <c r="O390" i="6"/>
  <c r="O387" i="6"/>
  <c r="O397" i="6"/>
  <c r="O381" i="6"/>
  <c r="O388" i="6"/>
  <c r="O380" i="6"/>
  <c r="O268" i="6"/>
  <c r="N311" i="6"/>
  <c r="N312" i="6" s="1"/>
  <c r="N313" i="6" s="1"/>
  <c r="N314" i="6" s="1"/>
  <c r="N315" i="6" s="1"/>
  <c r="N316" i="6" s="1"/>
  <c r="N317" i="6" s="1"/>
  <c r="N318" i="6" s="1"/>
  <c r="N319" i="6" s="1"/>
  <c r="N320" i="6" s="1"/>
  <c r="N321" i="6" s="1"/>
  <c r="N322" i="6" s="1"/>
  <c r="N323" i="6" s="1"/>
  <c r="N324" i="6" s="1"/>
  <c r="N325" i="6" s="1"/>
  <c r="N326" i="6" s="1"/>
  <c r="N327" i="6" s="1"/>
  <c r="N328" i="6" s="1"/>
  <c r="N329" i="6" s="1"/>
  <c r="N330" i="6" s="1"/>
  <c r="N331" i="6" s="1"/>
  <c r="N332" i="6" s="1"/>
  <c r="O332" i="6" s="1"/>
  <c r="N179" i="6"/>
  <c r="N180" i="6" s="1"/>
  <c r="N181" i="6" s="1"/>
  <c r="N182" i="6" s="1"/>
  <c r="N183" i="6" s="1"/>
  <c r="N184" i="6" s="1"/>
  <c r="N185" i="6" s="1"/>
  <c r="N186" i="6" s="1"/>
  <c r="N187" i="6" s="1"/>
  <c r="N188" i="6" s="1"/>
  <c r="N189" i="6" s="1"/>
  <c r="N190" i="6" s="1"/>
  <c r="N191" i="6" s="1"/>
  <c r="N192" i="6" s="1"/>
  <c r="N193" i="6" s="1"/>
  <c r="N194" i="6" s="1"/>
  <c r="N195" i="6" s="1"/>
  <c r="N196" i="6" s="1"/>
  <c r="N197" i="6" s="1"/>
  <c r="N198" i="6" s="1"/>
  <c r="N199" i="6" s="1"/>
  <c r="N200" i="6" s="1"/>
  <c r="O200" i="6" s="1"/>
  <c r="N69" i="6"/>
  <c r="N70" i="6" s="1"/>
  <c r="N289" i="6"/>
  <c r="N290" i="6" s="1"/>
  <c r="N291" i="6" s="1"/>
  <c r="N292" i="6" s="1"/>
  <c r="N293" i="6" s="1"/>
  <c r="N294" i="6" s="1"/>
  <c r="N295" i="6" s="1"/>
  <c r="N296" i="6" s="1"/>
  <c r="N297" i="6" s="1"/>
  <c r="N298" i="6" s="1"/>
  <c r="N299" i="6" s="1"/>
  <c r="N300" i="6" s="1"/>
  <c r="N301" i="6" s="1"/>
  <c r="N302" i="6" s="1"/>
  <c r="N303" i="6" s="1"/>
  <c r="N304" i="6" s="1"/>
  <c r="N305" i="6" s="1"/>
  <c r="N306" i="6" s="1"/>
  <c r="N307" i="6" s="1"/>
  <c r="N308" i="6" s="1"/>
  <c r="N309" i="6" s="1"/>
  <c r="N310" i="6" s="1"/>
  <c r="O310" i="6" s="1"/>
  <c r="N157" i="6"/>
  <c r="N158" i="6" s="1"/>
  <c r="N159" i="6" s="1"/>
  <c r="N160" i="6" s="1"/>
  <c r="N161" i="6" s="1"/>
  <c r="N162" i="6" s="1"/>
  <c r="N163" i="6" s="1"/>
  <c r="N164" i="6" s="1"/>
  <c r="N165" i="6" s="1"/>
  <c r="N166" i="6" s="1"/>
  <c r="N167" i="6" s="1"/>
  <c r="N168" i="6" s="1"/>
  <c r="N169" i="6" s="1"/>
  <c r="N170" i="6" s="1"/>
  <c r="N171" i="6" s="1"/>
  <c r="N172" i="6" s="1"/>
  <c r="N173" i="6" s="1"/>
  <c r="N174" i="6" s="1"/>
  <c r="N175" i="6" s="1"/>
  <c r="N176" i="6" s="1"/>
  <c r="N177" i="6" s="1"/>
  <c r="N178" i="6" s="1"/>
  <c r="O178" i="6" s="1"/>
  <c r="N47" i="6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O68" i="6" s="1"/>
  <c r="N135" i="6"/>
  <c r="N136" i="6" s="1"/>
  <c r="N137" i="6" s="1"/>
  <c r="N138" i="6" s="1"/>
  <c r="N139" i="6" s="1"/>
  <c r="N140" i="6" s="1"/>
  <c r="N141" i="6" s="1"/>
  <c r="N142" i="6" s="1"/>
  <c r="N143" i="6" s="1"/>
  <c r="N144" i="6" s="1"/>
  <c r="N145" i="6" s="1"/>
  <c r="N146" i="6" s="1"/>
  <c r="N147" i="6" s="1"/>
  <c r="N148" i="6" s="1"/>
  <c r="N149" i="6" s="1"/>
  <c r="N150" i="6" s="1"/>
  <c r="N151" i="6" s="1"/>
  <c r="N152" i="6" s="1"/>
  <c r="N153" i="6" s="1"/>
  <c r="N154" i="6" s="1"/>
  <c r="N155" i="6" s="1"/>
  <c r="N156" i="6" s="1"/>
  <c r="O156" i="6" s="1"/>
  <c r="N25" i="6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O46" i="6" s="1"/>
  <c r="O377" i="6"/>
  <c r="O113" i="6"/>
  <c r="N245" i="6"/>
  <c r="N246" i="6" s="1"/>
  <c r="N247" i="6" s="1"/>
  <c r="N248" i="6" s="1"/>
  <c r="N249" i="6" s="1"/>
  <c r="N250" i="6" s="1"/>
  <c r="N251" i="6" s="1"/>
  <c r="N252" i="6" s="1"/>
  <c r="N253" i="6" s="1"/>
  <c r="N254" i="6" s="1"/>
  <c r="N255" i="6" s="1"/>
  <c r="N256" i="6" s="1"/>
  <c r="N257" i="6" s="1"/>
  <c r="N258" i="6" s="1"/>
  <c r="N259" i="6" s="1"/>
  <c r="N260" i="6" s="1"/>
  <c r="N261" i="6" s="1"/>
  <c r="N262" i="6" s="1"/>
  <c r="N263" i="6" s="1"/>
  <c r="N264" i="6" s="1"/>
  <c r="N265" i="6" s="1"/>
  <c r="N266" i="6" s="1"/>
  <c r="O266" i="6" s="1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O24" i="6" s="1"/>
  <c r="B3" i="6"/>
  <c r="O223" i="6"/>
  <c r="O333" i="6"/>
  <c r="A4" i="6"/>
  <c r="B16" i="6"/>
  <c r="O103" i="6" l="1"/>
  <c r="O396" i="6"/>
  <c r="O391" i="6"/>
  <c r="O382" i="6"/>
  <c r="O120" i="6"/>
  <c r="O132" i="6"/>
  <c r="O364" i="6"/>
  <c r="O117" i="6"/>
  <c r="O360" i="6"/>
  <c r="O369" i="6"/>
  <c r="O133" i="6"/>
  <c r="O115" i="6"/>
  <c r="O371" i="6"/>
  <c r="O119" i="6"/>
  <c r="O370" i="6"/>
  <c r="O114" i="6"/>
  <c r="O123" i="6"/>
  <c r="O118" i="6"/>
  <c r="O127" i="6"/>
  <c r="O363" i="6"/>
  <c r="O365" i="6"/>
  <c r="O126" i="6"/>
  <c r="O367" i="6"/>
  <c r="O116" i="6"/>
  <c r="O374" i="6"/>
  <c r="O272" i="6"/>
  <c r="O100" i="6"/>
  <c r="O276" i="6"/>
  <c r="O357" i="6"/>
  <c r="O271" i="6"/>
  <c r="O368" i="6"/>
  <c r="O283" i="6"/>
  <c r="N226" i="6"/>
  <c r="O224" i="6"/>
  <c r="O284" i="6"/>
  <c r="O287" i="6"/>
  <c r="O393" i="6"/>
  <c r="O91" i="6"/>
  <c r="O131" i="6"/>
  <c r="O124" i="6"/>
  <c r="O356" i="6"/>
  <c r="O373" i="6"/>
  <c r="O270" i="6"/>
  <c r="O384" i="6"/>
  <c r="O359" i="6"/>
  <c r="O394" i="6"/>
  <c r="O379" i="6"/>
  <c r="O92" i="6"/>
  <c r="O267" i="6"/>
  <c r="O269" i="6"/>
  <c r="O278" i="6"/>
  <c r="O355" i="6"/>
  <c r="O372" i="6"/>
  <c r="O389" i="6"/>
  <c r="O285" i="6"/>
  <c r="O366" i="6"/>
  <c r="O375" i="6"/>
  <c r="O392" i="6"/>
  <c r="O378" i="6"/>
  <c r="O335" i="6"/>
  <c r="O339" i="6"/>
  <c r="O94" i="6"/>
  <c r="O111" i="6"/>
  <c r="O280" i="6"/>
  <c r="O343" i="6"/>
  <c r="N202" i="6"/>
  <c r="O347" i="6"/>
  <c r="O102" i="6"/>
  <c r="O98" i="6"/>
  <c r="O336" i="6"/>
  <c r="O273" i="6"/>
  <c r="O351" i="6"/>
  <c r="O110" i="6"/>
  <c r="O96" i="6"/>
  <c r="O344" i="6"/>
  <c r="O337" i="6"/>
  <c r="O340" i="6"/>
  <c r="O341" i="6"/>
  <c r="O286" i="6"/>
  <c r="O99" i="6"/>
  <c r="O334" i="6"/>
  <c r="O104" i="6"/>
  <c r="O352" i="6"/>
  <c r="O345" i="6"/>
  <c r="O348" i="6"/>
  <c r="O349" i="6"/>
  <c r="O109" i="6"/>
  <c r="O342" i="6"/>
  <c r="O281" i="6"/>
  <c r="O282" i="6"/>
  <c r="O107" i="6"/>
  <c r="O106" i="6"/>
  <c r="O97" i="6"/>
  <c r="O350" i="6"/>
  <c r="O353" i="6"/>
  <c r="O93" i="6"/>
  <c r="O338" i="6"/>
  <c r="O105" i="6"/>
  <c r="O274" i="6"/>
  <c r="O108" i="6"/>
  <c r="O125" i="6"/>
  <c r="O277" i="6"/>
  <c r="O358" i="6"/>
  <c r="O279" i="6"/>
  <c r="O395" i="6"/>
  <c r="O361" i="6"/>
  <c r="O362" i="6"/>
  <c r="O275" i="6"/>
  <c r="O101" i="6"/>
  <c r="O95" i="6"/>
  <c r="O346" i="6"/>
  <c r="N71" i="6"/>
  <c r="O70" i="6"/>
  <c r="O59" i="6"/>
  <c r="O147" i="6"/>
  <c r="O299" i="6"/>
  <c r="O44" i="6"/>
  <c r="O172" i="6"/>
  <c r="O300" i="6"/>
  <c r="O5" i="6"/>
  <c r="O69" i="6"/>
  <c r="O149" i="6"/>
  <c r="O6" i="6"/>
  <c r="O158" i="6"/>
  <c r="O39" i="6"/>
  <c r="O191" i="6"/>
  <c r="O263" i="6"/>
  <c r="O327" i="6"/>
  <c r="O176" i="6"/>
  <c r="O9" i="6"/>
  <c r="O161" i="6"/>
  <c r="O313" i="6"/>
  <c r="O26" i="6"/>
  <c r="O170" i="6"/>
  <c r="O314" i="6"/>
  <c r="O67" i="6"/>
  <c r="O155" i="6"/>
  <c r="O315" i="6"/>
  <c r="O52" i="6"/>
  <c r="O180" i="6"/>
  <c r="O308" i="6"/>
  <c r="O13" i="6"/>
  <c r="O157" i="6"/>
  <c r="O14" i="6"/>
  <c r="O166" i="6"/>
  <c r="O294" i="6"/>
  <c r="O47" i="6"/>
  <c r="O135" i="6"/>
  <c r="O199" i="6"/>
  <c r="O3" i="6"/>
  <c r="O32" i="6"/>
  <c r="O184" i="6"/>
  <c r="O17" i="6"/>
  <c r="O169" i="6"/>
  <c r="O249" i="6"/>
  <c r="O321" i="6"/>
  <c r="O34" i="6"/>
  <c r="O250" i="6"/>
  <c r="O322" i="6"/>
  <c r="O11" i="6"/>
  <c r="O163" i="6"/>
  <c r="O60" i="6"/>
  <c r="O188" i="6"/>
  <c r="O252" i="6"/>
  <c r="O316" i="6"/>
  <c r="O21" i="6"/>
  <c r="O165" i="6"/>
  <c r="O293" i="6"/>
  <c r="O22" i="6"/>
  <c r="O174" i="6"/>
  <c r="O302" i="6"/>
  <c r="O55" i="6"/>
  <c r="O143" i="6"/>
  <c r="O40" i="6"/>
  <c r="O128" i="6"/>
  <c r="O192" i="6"/>
  <c r="O25" i="6"/>
  <c r="O177" i="6"/>
  <c r="O257" i="6"/>
  <c r="O329" i="6"/>
  <c r="O42" i="6"/>
  <c r="O122" i="6"/>
  <c r="O186" i="6"/>
  <c r="O258" i="6"/>
  <c r="O330" i="6"/>
  <c r="O19" i="6"/>
  <c r="O171" i="6"/>
  <c r="O4" i="6"/>
  <c r="O196" i="6"/>
  <c r="O260" i="6"/>
  <c r="O324" i="6"/>
  <c r="O29" i="6"/>
  <c r="O173" i="6"/>
  <c r="O301" i="6"/>
  <c r="O30" i="6"/>
  <c r="O182" i="6"/>
  <c r="O246" i="6"/>
  <c r="O331" i="6"/>
  <c r="O63" i="6"/>
  <c r="O151" i="6"/>
  <c r="O248" i="6"/>
  <c r="O48" i="6"/>
  <c r="O136" i="6"/>
  <c r="O33" i="6"/>
  <c r="O121" i="6"/>
  <c r="O185" i="6"/>
  <c r="O265" i="6"/>
  <c r="O50" i="6"/>
  <c r="O130" i="6"/>
  <c r="O194" i="6"/>
  <c r="O27" i="6"/>
  <c r="O179" i="6"/>
  <c r="O12" i="6"/>
  <c r="O140" i="6"/>
  <c r="O37" i="6"/>
  <c r="O181" i="6"/>
  <c r="O245" i="6"/>
  <c r="O309" i="6"/>
  <c r="O38" i="6"/>
  <c r="O190" i="6"/>
  <c r="O254" i="6"/>
  <c r="O318" i="6"/>
  <c r="O7" i="6"/>
  <c r="O159" i="6"/>
  <c r="O295" i="6"/>
  <c r="O256" i="6"/>
  <c r="O323" i="6"/>
  <c r="O56" i="6"/>
  <c r="O144" i="6"/>
  <c r="O41" i="6"/>
  <c r="O129" i="6"/>
  <c r="O193" i="6"/>
  <c r="O58" i="6"/>
  <c r="O138" i="6"/>
  <c r="O35" i="6"/>
  <c r="O187" i="6"/>
  <c r="O251" i="6"/>
  <c r="O20" i="6"/>
  <c r="O148" i="6"/>
  <c r="O304" i="6"/>
  <c r="O45" i="6"/>
  <c r="O189" i="6"/>
  <c r="O253" i="6"/>
  <c r="O317" i="6"/>
  <c r="O198" i="6"/>
  <c r="O262" i="6"/>
  <c r="O326" i="6"/>
  <c r="O15" i="6"/>
  <c r="O167" i="6"/>
  <c r="O303" i="6"/>
  <c r="O264" i="6"/>
  <c r="O64" i="6"/>
  <c r="O152" i="6"/>
  <c r="O49" i="6"/>
  <c r="O137" i="6"/>
  <c r="O289" i="6"/>
  <c r="O66" i="6"/>
  <c r="O146" i="6"/>
  <c r="O290" i="6"/>
  <c r="O43" i="6"/>
  <c r="O195" i="6"/>
  <c r="O259" i="6"/>
  <c r="O28" i="6"/>
  <c r="O307" i="6"/>
  <c r="O53" i="6"/>
  <c r="O197" i="6"/>
  <c r="O261" i="6"/>
  <c r="O325" i="6"/>
  <c r="O54" i="6"/>
  <c r="O142" i="6"/>
  <c r="O296" i="6"/>
  <c r="O23" i="6"/>
  <c r="O175" i="6"/>
  <c r="O247" i="6"/>
  <c r="O311" i="6"/>
  <c r="O8" i="6"/>
  <c r="O160" i="6"/>
  <c r="O328" i="6"/>
  <c r="O57" i="6"/>
  <c r="O145" i="6"/>
  <c r="O297" i="6"/>
  <c r="O10" i="6"/>
  <c r="O154" i="6"/>
  <c r="O298" i="6"/>
  <c r="O51" i="6"/>
  <c r="O139" i="6"/>
  <c r="O291" i="6"/>
  <c r="O36" i="6"/>
  <c r="O164" i="6"/>
  <c r="O292" i="6"/>
  <c r="O61" i="6"/>
  <c r="O141" i="6"/>
  <c r="O62" i="6"/>
  <c r="O150" i="6"/>
  <c r="O312" i="6"/>
  <c r="O31" i="6"/>
  <c r="O183" i="6"/>
  <c r="O255" i="6"/>
  <c r="O319" i="6"/>
  <c r="O320" i="6"/>
  <c r="O16" i="6"/>
  <c r="O168" i="6"/>
  <c r="O65" i="6"/>
  <c r="O153" i="6"/>
  <c r="O305" i="6"/>
  <c r="O18" i="6"/>
  <c r="O162" i="6"/>
  <c r="O306" i="6"/>
  <c r="A5" i="6"/>
  <c r="B4" i="6"/>
  <c r="B17" i="6"/>
  <c r="N227" i="6" l="1"/>
  <c r="O226" i="6"/>
  <c r="N203" i="6"/>
  <c r="O202" i="6"/>
  <c r="N72" i="6"/>
  <c r="O71" i="6"/>
  <c r="B5" i="6"/>
  <c r="A6" i="6"/>
  <c r="N228" i="6" l="1"/>
  <c r="O227" i="6"/>
  <c r="N204" i="6"/>
  <c r="O203" i="6"/>
  <c r="N73" i="6"/>
  <c r="O72" i="6"/>
  <c r="B6" i="6"/>
  <c r="A7" i="6"/>
  <c r="N229" i="6" l="1"/>
  <c r="O228" i="6"/>
  <c r="N205" i="6"/>
  <c r="O204" i="6"/>
  <c r="A8" i="6"/>
  <c r="B7" i="6"/>
  <c r="N74" i="6"/>
  <c r="O73" i="6"/>
  <c r="N230" i="6" l="1"/>
  <c r="O229" i="6"/>
  <c r="N206" i="6"/>
  <c r="O205" i="6"/>
  <c r="N75" i="6"/>
  <c r="O74" i="6"/>
  <c r="A9" i="6"/>
  <c r="B8" i="6"/>
  <c r="A11" i="6"/>
  <c r="N231" i="6" l="1"/>
  <c r="O230" i="6"/>
  <c r="N207" i="6"/>
  <c r="O206" i="6"/>
  <c r="A10" i="6"/>
  <c r="B9" i="6"/>
  <c r="N76" i="6"/>
  <c r="O75" i="6"/>
  <c r="A12" i="6"/>
  <c r="B11" i="6"/>
  <c r="N232" i="6" l="1"/>
  <c r="O231" i="6"/>
  <c r="B10" i="6"/>
  <c r="N208" i="6"/>
  <c r="O207" i="6"/>
  <c r="N77" i="6"/>
  <c r="O76" i="6"/>
  <c r="A13" i="6"/>
  <c r="B12" i="6"/>
  <c r="N233" i="6" l="1"/>
  <c r="O232" i="6"/>
  <c r="N209" i="6"/>
  <c r="O208" i="6"/>
  <c r="N78" i="6"/>
  <c r="O77" i="6"/>
  <c r="A14" i="6"/>
  <c r="N234" i="6" l="1"/>
  <c r="O233" i="6"/>
  <c r="N210" i="6"/>
  <c r="O209" i="6"/>
  <c r="N79" i="6"/>
  <c r="O78" i="6"/>
  <c r="B14" i="6"/>
  <c r="A15" i="6"/>
  <c r="N235" i="6" l="1"/>
  <c r="O234" i="6"/>
  <c r="N211" i="6"/>
  <c r="O210" i="6"/>
  <c r="N80" i="6"/>
  <c r="O79" i="6"/>
  <c r="B15" i="6"/>
  <c r="A16" i="6"/>
  <c r="N236" i="6" l="1"/>
  <c r="O235" i="6"/>
  <c r="N212" i="6"/>
  <c r="O211" i="6"/>
  <c r="N81" i="6"/>
  <c r="O80" i="6"/>
  <c r="A17" i="6"/>
  <c r="N237" i="6" l="1"/>
  <c r="O236" i="6"/>
  <c r="N213" i="6"/>
  <c r="O212" i="6"/>
  <c r="N82" i="6"/>
  <c r="O81" i="6"/>
  <c r="A18" i="6"/>
  <c r="N238" i="6" l="1"/>
  <c r="O237" i="6"/>
  <c r="N214" i="6"/>
  <c r="O213" i="6"/>
  <c r="N83" i="6"/>
  <c r="O82" i="6"/>
  <c r="A19" i="6"/>
  <c r="N239" i="6" l="1"/>
  <c r="O238" i="6"/>
  <c r="N215" i="6"/>
  <c r="O214" i="6"/>
  <c r="N84" i="6"/>
  <c r="O83" i="6"/>
  <c r="A20" i="6"/>
  <c r="N240" i="6" l="1"/>
  <c r="O239" i="6"/>
  <c r="N216" i="6"/>
  <c r="O215" i="6"/>
  <c r="N85" i="6"/>
  <c r="O84" i="6"/>
  <c r="A21" i="6"/>
  <c r="N241" i="6" l="1"/>
  <c r="O240" i="6"/>
  <c r="N217" i="6"/>
  <c r="O216" i="6"/>
  <c r="N86" i="6"/>
  <c r="O85" i="6"/>
  <c r="A22" i="6"/>
  <c r="N242" i="6" l="1"/>
  <c r="O241" i="6"/>
  <c r="N218" i="6"/>
  <c r="O217" i="6"/>
  <c r="N87" i="6"/>
  <c r="O86" i="6"/>
  <c r="A23" i="6"/>
  <c r="N243" i="6" l="1"/>
  <c r="O242" i="6"/>
  <c r="N219" i="6"/>
  <c r="O218" i="6"/>
  <c r="N88" i="6"/>
  <c r="O87" i="6"/>
  <c r="A24" i="6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N244" i="6" l="1"/>
  <c r="O244" i="6" s="1"/>
  <c r="O243" i="6"/>
  <c r="P9" i="6"/>
  <c r="P4" i="6"/>
  <c r="P7" i="6"/>
  <c r="P6" i="6"/>
  <c r="P19" i="6"/>
  <c r="P15" i="6"/>
  <c r="P18" i="6"/>
  <c r="P10" i="6"/>
  <c r="P5" i="6"/>
  <c r="P20" i="6"/>
  <c r="P16" i="6"/>
  <c r="P24" i="6"/>
  <c r="P12" i="6"/>
  <c r="P13" i="6"/>
  <c r="P3" i="6"/>
  <c r="P23" i="6"/>
  <c r="P14" i="6"/>
  <c r="P11" i="6"/>
  <c r="P17" i="6"/>
  <c r="P22" i="6"/>
  <c r="P21" i="6"/>
  <c r="P8" i="6"/>
  <c r="N220" i="6"/>
  <c r="O219" i="6"/>
  <c r="P26" i="6"/>
  <c r="V1" i="6"/>
  <c r="N89" i="6"/>
  <c r="O88" i="6"/>
  <c r="P42" i="6"/>
  <c r="P177" i="6"/>
  <c r="P43" i="6"/>
  <c r="P225" i="6"/>
  <c r="P45" i="6"/>
  <c r="P70" i="6"/>
  <c r="P295" i="6"/>
  <c r="P167" i="6"/>
  <c r="P111" i="6"/>
  <c r="P396" i="6"/>
  <c r="P385" i="6"/>
  <c r="P98" i="6"/>
  <c r="P74" i="6"/>
  <c r="P330" i="6"/>
  <c r="P341" i="6"/>
  <c r="P57" i="6"/>
  <c r="P184" i="6"/>
  <c r="P279" i="6"/>
  <c r="P362" i="6"/>
  <c r="P307" i="6"/>
  <c r="P306" i="6"/>
  <c r="P316" i="6"/>
  <c r="P382" i="6"/>
  <c r="P187" i="6"/>
  <c r="P356" i="6"/>
  <c r="P34" i="6"/>
  <c r="P133" i="6"/>
  <c r="P28" i="6"/>
  <c r="P293" i="6"/>
  <c r="P388" i="6"/>
  <c r="P114" i="6"/>
  <c r="P369" i="6"/>
  <c r="P235" i="6"/>
  <c r="P335" i="6"/>
  <c r="P376" i="6"/>
  <c r="P271" i="6"/>
  <c r="P297" i="6"/>
  <c r="P258" i="6"/>
  <c r="P259" i="6"/>
  <c r="P126" i="6"/>
  <c r="P140" i="6"/>
  <c r="P210" i="6"/>
  <c r="P287" i="6"/>
  <c r="P151" i="6"/>
  <c r="P52" i="6"/>
  <c r="P33" i="6"/>
  <c r="P35" i="6"/>
  <c r="P377" i="6"/>
  <c r="P260" i="6"/>
  <c r="P333" i="6"/>
  <c r="P67" i="6"/>
  <c r="P149" i="6"/>
  <c r="P44" i="6"/>
  <c r="P87" i="6"/>
  <c r="P71" i="6"/>
  <c r="R71" i="6" s="1"/>
  <c r="P386" i="6"/>
  <c r="P304" i="6"/>
  <c r="P96" i="6"/>
  <c r="P101" i="6"/>
  <c r="P275" i="6"/>
  <c r="P102" i="6"/>
  <c r="P347" i="6"/>
  <c r="P303" i="6"/>
  <c r="P314" i="6"/>
  <c r="P118" i="6"/>
  <c r="P47" i="6"/>
  <c r="P148" i="6"/>
  <c r="P350" i="6"/>
  <c r="P262" i="6"/>
  <c r="P283" i="6"/>
  <c r="P136" i="6"/>
  <c r="P398" i="6"/>
  <c r="P292" i="6"/>
  <c r="P252" i="6"/>
  <c r="P183" i="6"/>
  <c r="P116" i="6"/>
  <c r="P172" i="6"/>
  <c r="P182" i="6"/>
  <c r="P108" i="6"/>
  <c r="P300" i="6"/>
  <c r="P375" i="6"/>
  <c r="P390" i="6"/>
  <c r="P365" i="6"/>
  <c r="P264" i="6"/>
  <c r="P253" i="6"/>
  <c r="P359" i="6"/>
  <c r="P204" i="6"/>
  <c r="P88" i="6"/>
  <c r="P315" i="6"/>
  <c r="P137" i="6"/>
  <c r="P310" i="6"/>
  <c r="P342" i="6"/>
  <c r="P109" i="6"/>
  <c r="P237" i="6"/>
  <c r="P313" i="6"/>
  <c r="P357" i="6"/>
  <c r="P240" i="6"/>
  <c r="P89" i="6"/>
  <c r="R89" i="6" s="1"/>
  <c r="P32" i="6"/>
  <c r="P201" i="6"/>
  <c r="P296" i="6"/>
  <c r="P371" i="6"/>
  <c r="P302" i="6"/>
  <c r="P242" i="6"/>
  <c r="P339" i="6"/>
  <c r="P268" i="6"/>
  <c r="P257" i="6"/>
  <c r="P107" i="6"/>
  <c r="P68" i="6"/>
  <c r="P104" i="6"/>
  <c r="P311" i="6"/>
  <c r="P195" i="6"/>
  <c r="P308" i="6"/>
  <c r="P123" i="6"/>
  <c r="P175" i="6"/>
  <c r="P397" i="6"/>
  <c r="P161" i="6"/>
  <c r="P321" i="6"/>
  <c r="P156" i="6"/>
  <c r="P336" i="6"/>
  <c r="P232" i="6"/>
  <c r="P154" i="6"/>
  <c r="P352" i="6"/>
  <c r="P189" i="6"/>
  <c r="P191" i="6"/>
  <c r="P328" i="6"/>
  <c r="P178" i="6"/>
  <c r="P192" i="6"/>
  <c r="P100" i="6"/>
  <c r="P50" i="6"/>
  <c r="P60" i="6"/>
  <c r="P78" i="6"/>
  <c r="P54" i="6"/>
  <c r="P186" i="6"/>
  <c r="P337" i="6"/>
  <c r="P340" i="6"/>
  <c r="P128" i="6"/>
  <c r="P25" i="6"/>
  <c r="P294" i="6"/>
  <c r="P349" i="6"/>
  <c r="P280" i="6"/>
  <c r="P318" i="6"/>
  <c r="P348" i="6"/>
  <c r="P226" i="6"/>
  <c r="P64" i="6"/>
  <c r="P131" i="6"/>
  <c r="P323" i="6"/>
  <c r="P289" i="6"/>
  <c r="P124" i="6"/>
  <c r="P85" i="6"/>
  <c r="R85" i="6" s="1"/>
  <c r="P38" i="6"/>
  <c r="P212" i="6"/>
  <c r="P251" i="6"/>
  <c r="P141" i="6"/>
  <c r="P363" i="6"/>
  <c r="P331" i="6"/>
  <c r="P110" i="6"/>
  <c r="P138" i="6"/>
  <c r="P95" i="6"/>
  <c r="P163" i="6"/>
  <c r="P373" i="6"/>
  <c r="P288" i="6"/>
  <c r="P215" i="6"/>
  <c r="P99" i="6"/>
  <c r="P393" i="6"/>
  <c r="P27" i="6"/>
  <c r="P239" i="6"/>
  <c r="P343" i="6"/>
  <c r="P265" i="6"/>
  <c r="P196" i="6"/>
  <c r="P290" i="6"/>
  <c r="P37" i="6"/>
  <c r="P354" i="6"/>
  <c r="P66" i="6"/>
  <c r="P127" i="6"/>
  <c r="P223" i="6"/>
  <c r="P79" i="6"/>
  <c r="P248" i="6"/>
  <c r="P267" i="6"/>
  <c r="P160" i="6"/>
  <c r="P58" i="6"/>
  <c r="P272" i="6"/>
  <c r="P276" i="6"/>
  <c r="P324" i="6"/>
  <c r="P194" i="6"/>
  <c r="P305" i="6"/>
  <c r="P41" i="6"/>
  <c r="P249" i="6"/>
  <c r="P229" i="6"/>
  <c r="P106" i="6"/>
  <c r="P214" i="6"/>
  <c r="P227" i="6"/>
  <c r="P185" i="6"/>
  <c r="P370" i="6"/>
  <c r="P157" i="6"/>
  <c r="P381" i="6"/>
  <c r="P164" i="6"/>
  <c r="P284" i="6"/>
  <c r="P120" i="6"/>
  <c r="P173" i="6"/>
  <c r="P360" i="6"/>
  <c r="P395" i="6"/>
  <c r="P147" i="6"/>
  <c r="P62" i="6"/>
  <c r="P39" i="6"/>
  <c r="P206" i="6"/>
  <c r="P312" i="6"/>
  <c r="P211" i="6"/>
  <c r="P150" i="6"/>
  <c r="P94" i="6"/>
  <c r="P358" i="6"/>
  <c r="P234" i="6"/>
  <c r="P282" i="6"/>
  <c r="P236" i="6"/>
  <c r="P250" i="6"/>
  <c r="P355" i="6"/>
  <c r="P142" i="6"/>
  <c r="P344" i="6"/>
  <c r="P205" i="6"/>
  <c r="P364" i="6"/>
  <c r="P122" i="6"/>
  <c r="P278" i="6"/>
  <c r="P55" i="6"/>
  <c r="P84" i="6"/>
  <c r="P139" i="6"/>
  <c r="P193" i="6"/>
  <c r="P228" i="6"/>
  <c r="P346" i="6"/>
  <c r="P273" i="6"/>
  <c r="P379" i="6"/>
  <c r="P326" i="6"/>
  <c r="P329" i="6"/>
  <c r="P317" i="6"/>
  <c r="P392" i="6"/>
  <c r="P155" i="6"/>
  <c r="P93" i="6"/>
  <c r="P368" i="6"/>
  <c r="P181" i="6"/>
  <c r="P158" i="6"/>
  <c r="P174" i="6"/>
  <c r="P69" i="6"/>
  <c r="P53" i="6"/>
  <c r="P180" i="6"/>
  <c r="P92" i="6"/>
  <c r="P366" i="6"/>
  <c r="P46" i="6"/>
  <c r="P274" i="6"/>
  <c r="P63" i="6"/>
  <c r="P202" i="6"/>
  <c r="P171" i="6"/>
  <c r="P391" i="6"/>
  <c r="P65" i="6"/>
  <c r="P198" i="6"/>
  <c r="P75" i="6"/>
  <c r="P298" i="6"/>
  <c r="P319" i="6"/>
  <c r="P389" i="6"/>
  <c r="P266" i="6"/>
  <c r="P162" i="6"/>
  <c r="P144" i="6"/>
  <c r="P299" i="6"/>
  <c r="P325" i="6"/>
  <c r="P367" i="6"/>
  <c r="P166" i="6"/>
  <c r="P345" i="6"/>
  <c r="P200" i="6"/>
  <c r="P219" i="6"/>
  <c r="P291" i="6"/>
  <c r="P40" i="6"/>
  <c r="P72" i="6"/>
  <c r="P238" i="6"/>
  <c r="P309" i="6"/>
  <c r="P241" i="6"/>
  <c r="P81" i="6"/>
  <c r="R81" i="6" s="1"/>
  <c r="P190" i="6"/>
  <c r="P115" i="6"/>
  <c r="P117" i="6"/>
  <c r="P230" i="6"/>
  <c r="P125" i="6"/>
  <c r="P135" i="6"/>
  <c r="P231" i="6"/>
  <c r="P77" i="6"/>
  <c r="R77" i="6" s="1"/>
  <c r="P224" i="6"/>
  <c r="P246" i="6"/>
  <c r="P263" i="6"/>
  <c r="P29" i="6"/>
  <c r="P269" i="6"/>
  <c r="P247" i="6"/>
  <c r="P82" i="6"/>
  <c r="R82" i="6" s="1"/>
  <c r="P129" i="6"/>
  <c r="P209" i="6"/>
  <c r="P387" i="6"/>
  <c r="P353" i="6"/>
  <c r="P203" i="6"/>
  <c r="P220" i="6"/>
  <c r="P134" i="6"/>
  <c r="P130" i="6"/>
  <c r="P277" i="6"/>
  <c r="P322" i="6"/>
  <c r="P216" i="6"/>
  <c r="P233" i="6"/>
  <c r="P281" i="6"/>
  <c r="P374" i="6"/>
  <c r="P197" i="6"/>
  <c r="P51" i="6"/>
  <c r="P143" i="6"/>
  <c r="P327" i="6"/>
  <c r="P378" i="6"/>
  <c r="P207" i="6"/>
  <c r="P179" i="6"/>
  <c r="P218" i="6"/>
  <c r="P256" i="6"/>
  <c r="P105" i="6"/>
  <c r="P61" i="6"/>
  <c r="P213" i="6"/>
  <c r="P243" i="6"/>
  <c r="P30" i="6"/>
  <c r="P199" i="6"/>
  <c r="P91" i="6"/>
  <c r="P73" i="6"/>
  <c r="P380" i="6"/>
  <c r="P351" i="6"/>
  <c r="P103" i="6"/>
  <c r="P245" i="6"/>
  <c r="P338" i="6"/>
  <c r="P113" i="6"/>
  <c r="P97" i="6"/>
  <c r="P254" i="6"/>
  <c r="P394" i="6"/>
  <c r="P121" i="6"/>
  <c r="P361" i="6"/>
  <c r="P83" i="6"/>
  <c r="P320" i="6"/>
  <c r="P145" i="6"/>
  <c r="P188" i="6"/>
  <c r="P270" i="6"/>
  <c r="P332" i="6"/>
  <c r="P86" i="6"/>
  <c r="P159" i="6"/>
  <c r="P165" i="6"/>
  <c r="P372" i="6"/>
  <c r="P119" i="6"/>
  <c r="P255" i="6"/>
  <c r="P132" i="6"/>
  <c r="P112" i="6"/>
  <c r="P146" i="6"/>
  <c r="P217" i="6"/>
  <c r="P383" i="6"/>
  <c r="P169" i="6"/>
  <c r="P56" i="6"/>
  <c r="P285" i="6"/>
  <c r="P31" i="6"/>
  <c r="P261" i="6"/>
  <c r="P76" i="6"/>
  <c r="P59" i="6"/>
  <c r="P170" i="6"/>
  <c r="P48" i="6"/>
  <c r="P286" i="6"/>
  <c r="P153" i="6"/>
  <c r="P168" i="6"/>
  <c r="P301" i="6"/>
  <c r="P176" i="6"/>
  <c r="P244" i="6"/>
  <c r="P152" i="6"/>
  <c r="P80" i="6"/>
  <c r="R80" i="6" s="1"/>
  <c r="P36" i="6"/>
  <c r="P49" i="6"/>
  <c r="P384" i="6"/>
  <c r="P334" i="6"/>
  <c r="P208" i="6"/>
  <c r="Q3" i="6" l="1"/>
  <c r="Q4" i="6" s="1"/>
  <c r="Q5" i="6" s="1"/>
  <c r="Q6" i="6" s="1"/>
  <c r="Q7" i="6" s="1"/>
  <c r="Q8" i="6" s="1"/>
  <c r="Q9" i="6" s="1"/>
  <c r="Q10" i="6" s="1"/>
  <c r="Q11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N221" i="6"/>
  <c r="O220" i="6"/>
  <c r="N90" i="6"/>
  <c r="O89" i="6"/>
  <c r="AG7" i="6"/>
  <c r="AG15" i="6"/>
  <c r="AF15" i="6" s="1"/>
  <c r="AG23" i="6"/>
  <c r="AF23" i="6" s="1"/>
  <c r="AG31" i="6"/>
  <c r="AF31" i="6" s="1"/>
  <c r="AG39" i="6"/>
  <c r="AF39" i="6" s="1"/>
  <c r="AG47" i="6"/>
  <c r="AF47" i="6" s="1"/>
  <c r="AG55" i="6"/>
  <c r="AF55" i="6" s="1"/>
  <c r="AG63" i="6"/>
  <c r="AF63" i="6" s="1"/>
  <c r="AG71" i="6"/>
  <c r="AF71" i="6" s="1"/>
  <c r="AG79" i="6"/>
  <c r="AF79" i="6" s="1"/>
  <c r="AG87" i="6"/>
  <c r="AF87" i="6" s="1"/>
  <c r="AG95" i="6"/>
  <c r="AF95" i="6" s="1"/>
  <c r="AG103" i="6"/>
  <c r="AF103" i="6" s="1"/>
  <c r="AG111" i="6"/>
  <c r="AF111" i="6" s="1"/>
  <c r="AG119" i="6"/>
  <c r="AF119" i="6" s="1"/>
  <c r="AG127" i="6"/>
  <c r="AF127" i="6" s="1"/>
  <c r="AG135" i="6"/>
  <c r="AF135" i="6" s="1"/>
  <c r="AG143" i="6"/>
  <c r="AF143" i="6" s="1"/>
  <c r="AG151" i="6"/>
  <c r="AF151" i="6" s="1"/>
  <c r="AG159" i="6"/>
  <c r="AF159" i="6" s="1"/>
  <c r="AG167" i="6"/>
  <c r="AF167" i="6" s="1"/>
  <c r="AG175" i="6"/>
  <c r="AF175" i="6" s="1"/>
  <c r="AG183" i="6"/>
  <c r="AF183" i="6" s="1"/>
  <c r="AG191" i="6"/>
  <c r="AF191" i="6" s="1"/>
  <c r="AG199" i="6"/>
  <c r="AF199" i="6" s="1"/>
  <c r="AG207" i="6"/>
  <c r="AF207" i="6" s="1"/>
  <c r="AG215" i="6"/>
  <c r="AF215" i="6" s="1"/>
  <c r="AG223" i="6"/>
  <c r="AF223" i="6" s="1"/>
  <c r="AG231" i="6"/>
  <c r="AF231" i="6" s="1"/>
  <c r="AG239" i="6"/>
  <c r="AF239" i="6" s="1"/>
  <c r="AG247" i="6"/>
  <c r="AF247" i="6" s="1"/>
  <c r="AG255" i="6"/>
  <c r="AF255" i="6" s="1"/>
  <c r="AG263" i="6"/>
  <c r="AF263" i="6" s="1"/>
  <c r="AG271" i="6"/>
  <c r="AF271" i="6" s="1"/>
  <c r="AG279" i="6"/>
  <c r="AF279" i="6" s="1"/>
  <c r="AG287" i="6"/>
  <c r="AF287" i="6" s="1"/>
  <c r="AG295" i="6"/>
  <c r="AF295" i="6" s="1"/>
  <c r="AG303" i="6"/>
  <c r="AF303" i="6" s="1"/>
  <c r="AG311" i="6"/>
  <c r="AF311" i="6" s="1"/>
  <c r="AG319" i="6"/>
  <c r="AF319" i="6" s="1"/>
  <c r="AG327" i="6"/>
  <c r="AF327" i="6" s="1"/>
  <c r="AG335" i="6"/>
  <c r="AF335" i="6" s="1"/>
  <c r="AG343" i="6"/>
  <c r="AF343" i="6" s="1"/>
  <c r="AG351" i="6"/>
  <c r="AF351" i="6" s="1"/>
  <c r="AG359" i="6"/>
  <c r="AF359" i="6" s="1"/>
  <c r="AG367" i="6"/>
  <c r="AF367" i="6" s="1"/>
  <c r="AG375" i="6"/>
  <c r="AF375" i="6" s="1"/>
  <c r="AG383" i="6"/>
  <c r="AF383" i="6" s="1"/>
  <c r="AG391" i="6"/>
  <c r="AF391" i="6" s="1"/>
  <c r="AG3" i="6"/>
  <c r="V11" i="6"/>
  <c r="AK11" i="6" s="1"/>
  <c r="V19" i="6"/>
  <c r="AG8" i="6"/>
  <c r="AG16" i="6"/>
  <c r="AF16" i="6" s="1"/>
  <c r="AG24" i="6"/>
  <c r="AF24" i="6" s="1"/>
  <c r="AG32" i="6"/>
  <c r="AF32" i="6" s="1"/>
  <c r="AG40" i="6"/>
  <c r="AF40" i="6" s="1"/>
  <c r="AG48" i="6"/>
  <c r="AF48" i="6" s="1"/>
  <c r="AG56" i="6"/>
  <c r="AF56" i="6" s="1"/>
  <c r="AG64" i="6"/>
  <c r="AF64" i="6" s="1"/>
  <c r="AG72" i="6"/>
  <c r="AF72" i="6" s="1"/>
  <c r="AG80" i="6"/>
  <c r="AF80" i="6" s="1"/>
  <c r="AG88" i="6"/>
  <c r="AF88" i="6" s="1"/>
  <c r="AG96" i="6"/>
  <c r="AF96" i="6" s="1"/>
  <c r="AG104" i="6"/>
  <c r="AF104" i="6" s="1"/>
  <c r="AG112" i="6"/>
  <c r="AF112" i="6" s="1"/>
  <c r="AG120" i="6"/>
  <c r="AF120" i="6" s="1"/>
  <c r="AG128" i="6"/>
  <c r="AF128" i="6" s="1"/>
  <c r="AG136" i="6"/>
  <c r="AF136" i="6" s="1"/>
  <c r="AG144" i="6"/>
  <c r="AF144" i="6" s="1"/>
  <c r="AG152" i="6"/>
  <c r="AF152" i="6" s="1"/>
  <c r="AG160" i="6"/>
  <c r="AF160" i="6" s="1"/>
  <c r="AG168" i="6"/>
  <c r="AF168" i="6" s="1"/>
  <c r="AG176" i="6"/>
  <c r="AF176" i="6" s="1"/>
  <c r="AG184" i="6"/>
  <c r="AF184" i="6" s="1"/>
  <c r="AG192" i="6"/>
  <c r="AF192" i="6" s="1"/>
  <c r="AG200" i="6"/>
  <c r="AF200" i="6" s="1"/>
  <c r="AG208" i="6"/>
  <c r="AF208" i="6" s="1"/>
  <c r="AG216" i="6"/>
  <c r="AF216" i="6" s="1"/>
  <c r="AG224" i="6"/>
  <c r="AF224" i="6" s="1"/>
  <c r="AG232" i="6"/>
  <c r="AF232" i="6" s="1"/>
  <c r="AG240" i="6"/>
  <c r="AF240" i="6" s="1"/>
  <c r="AG248" i="6"/>
  <c r="AF248" i="6" s="1"/>
  <c r="AG256" i="6"/>
  <c r="AF256" i="6" s="1"/>
  <c r="AG264" i="6"/>
  <c r="AF264" i="6" s="1"/>
  <c r="AG272" i="6"/>
  <c r="AF272" i="6" s="1"/>
  <c r="AG280" i="6"/>
  <c r="AF280" i="6" s="1"/>
  <c r="AG288" i="6"/>
  <c r="AF288" i="6" s="1"/>
  <c r="AG296" i="6"/>
  <c r="AF296" i="6" s="1"/>
  <c r="AG304" i="6"/>
  <c r="AF304" i="6" s="1"/>
  <c r="AG312" i="6"/>
  <c r="AF312" i="6" s="1"/>
  <c r="AG320" i="6"/>
  <c r="AF320" i="6" s="1"/>
  <c r="AG328" i="6"/>
  <c r="AF328" i="6" s="1"/>
  <c r="AG336" i="6"/>
  <c r="AF336" i="6" s="1"/>
  <c r="AG344" i="6"/>
  <c r="AF344" i="6" s="1"/>
  <c r="AG352" i="6"/>
  <c r="AF352" i="6" s="1"/>
  <c r="AG360" i="6"/>
  <c r="AF360" i="6" s="1"/>
  <c r="AG368" i="6"/>
  <c r="AF368" i="6" s="1"/>
  <c r="AG376" i="6"/>
  <c r="AF376" i="6" s="1"/>
  <c r="AG384" i="6"/>
  <c r="AF384" i="6" s="1"/>
  <c r="AG392" i="6"/>
  <c r="AF392" i="6" s="1"/>
  <c r="V4" i="6"/>
  <c r="V12" i="6"/>
  <c r="AK12" i="6" s="1"/>
  <c r="V20" i="6"/>
  <c r="V28" i="6"/>
  <c r="V36" i="6"/>
  <c r="V44" i="6"/>
  <c r="V52" i="6"/>
  <c r="V60" i="6"/>
  <c r="V68" i="6"/>
  <c r="AG9" i="6"/>
  <c r="AG17" i="6"/>
  <c r="AF17" i="6" s="1"/>
  <c r="AG25" i="6"/>
  <c r="AF25" i="6" s="1"/>
  <c r="AG33" i="6"/>
  <c r="AF33" i="6" s="1"/>
  <c r="AG41" i="6"/>
  <c r="AF41" i="6" s="1"/>
  <c r="AG49" i="6"/>
  <c r="AF49" i="6" s="1"/>
  <c r="AG57" i="6"/>
  <c r="AF57" i="6" s="1"/>
  <c r="AG65" i="6"/>
  <c r="AF65" i="6" s="1"/>
  <c r="AG73" i="6"/>
  <c r="AF73" i="6" s="1"/>
  <c r="AG81" i="6"/>
  <c r="AF81" i="6" s="1"/>
  <c r="AG89" i="6"/>
  <c r="AF89" i="6" s="1"/>
  <c r="AG97" i="6"/>
  <c r="AF97" i="6" s="1"/>
  <c r="AG105" i="6"/>
  <c r="AF105" i="6" s="1"/>
  <c r="AG113" i="6"/>
  <c r="AF113" i="6" s="1"/>
  <c r="AG121" i="6"/>
  <c r="AF121" i="6" s="1"/>
  <c r="AG129" i="6"/>
  <c r="AF129" i="6" s="1"/>
  <c r="AG137" i="6"/>
  <c r="AF137" i="6" s="1"/>
  <c r="AG145" i="6"/>
  <c r="AF145" i="6" s="1"/>
  <c r="AG153" i="6"/>
  <c r="AF153" i="6" s="1"/>
  <c r="AG161" i="6"/>
  <c r="AF161" i="6" s="1"/>
  <c r="AG169" i="6"/>
  <c r="AF169" i="6" s="1"/>
  <c r="AG177" i="6"/>
  <c r="AF177" i="6" s="1"/>
  <c r="AG185" i="6"/>
  <c r="AF185" i="6" s="1"/>
  <c r="AG193" i="6"/>
  <c r="AF193" i="6" s="1"/>
  <c r="AG201" i="6"/>
  <c r="AF201" i="6" s="1"/>
  <c r="AG209" i="6"/>
  <c r="AF209" i="6" s="1"/>
  <c r="AG217" i="6"/>
  <c r="AF217" i="6" s="1"/>
  <c r="AG225" i="6"/>
  <c r="AF225" i="6" s="1"/>
  <c r="AG233" i="6"/>
  <c r="AF233" i="6" s="1"/>
  <c r="AG241" i="6"/>
  <c r="AF241" i="6" s="1"/>
  <c r="AG249" i="6"/>
  <c r="AF249" i="6" s="1"/>
  <c r="AG257" i="6"/>
  <c r="AF257" i="6" s="1"/>
  <c r="AG265" i="6"/>
  <c r="AF265" i="6" s="1"/>
  <c r="AG273" i="6"/>
  <c r="AF273" i="6" s="1"/>
  <c r="AG281" i="6"/>
  <c r="AF281" i="6" s="1"/>
  <c r="AG289" i="6"/>
  <c r="AF289" i="6" s="1"/>
  <c r="AG297" i="6"/>
  <c r="AF297" i="6" s="1"/>
  <c r="AG305" i="6"/>
  <c r="AF305" i="6" s="1"/>
  <c r="AG313" i="6"/>
  <c r="AF313" i="6" s="1"/>
  <c r="AG321" i="6"/>
  <c r="AF321" i="6" s="1"/>
  <c r="AG329" i="6"/>
  <c r="AF329" i="6" s="1"/>
  <c r="AG337" i="6"/>
  <c r="AF337" i="6" s="1"/>
  <c r="AG345" i="6"/>
  <c r="AF345" i="6" s="1"/>
  <c r="AG353" i="6"/>
  <c r="AF353" i="6" s="1"/>
  <c r="AG361" i="6"/>
  <c r="AF361" i="6" s="1"/>
  <c r="AG369" i="6"/>
  <c r="AF369" i="6" s="1"/>
  <c r="AG377" i="6"/>
  <c r="AF377" i="6" s="1"/>
  <c r="AG385" i="6"/>
  <c r="AF385" i="6" s="1"/>
  <c r="AG393" i="6"/>
  <c r="AF393" i="6" s="1"/>
  <c r="V5" i="6"/>
  <c r="V13" i="6"/>
  <c r="V21" i="6"/>
  <c r="V29" i="6"/>
  <c r="V37" i="6"/>
  <c r="V45" i="6"/>
  <c r="V53" i="6"/>
  <c r="V61" i="6"/>
  <c r="V69" i="6"/>
  <c r="V77" i="6"/>
  <c r="V85" i="6"/>
  <c r="V93" i="6"/>
  <c r="V101" i="6"/>
  <c r="V109" i="6"/>
  <c r="V117" i="6"/>
  <c r="V125" i="6"/>
  <c r="V133" i="6"/>
  <c r="V141" i="6"/>
  <c r="V149" i="6"/>
  <c r="V157" i="6"/>
  <c r="V165" i="6"/>
  <c r="V173" i="6"/>
  <c r="V181" i="6"/>
  <c r="V189" i="6"/>
  <c r="V197" i="6"/>
  <c r="V205" i="6"/>
  <c r="V213" i="6"/>
  <c r="AG13" i="6"/>
  <c r="AF13" i="6" s="1"/>
  <c r="AG27" i="6"/>
  <c r="AF27" i="6" s="1"/>
  <c r="AG4" i="6"/>
  <c r="AG18" i="6"/>
  <c r="AF18" i="6" s="1"/>
  <c r="AG29" i="6"/>
  <c r="AF29" i="6" s="1"/>
  <c r="AG43" i="6"/>
  <c r="AF43" i="6" s="1"/>
  <c r="AG54" i="6"/>
  <c r="AF54" i="6" s="1"/>
  <c r="AG68" i="6"/>
  <c r="AF68" i="6" s="1"/>
  <c r="AG82" i="6"/>
  <c r="AF82" i="6" s="1"/>
  <c r="AG93" i="6"/>
  <c r="AF93" i="6" s="1"/>
  <c r="AG107" i="6"/>
  <c r="AF107" i="6" s="1"/>
  <c r="AG118" i="6"/>
  <c r="AF118" i="6" s="1"/>
  <c r="AG132" i="6"/>
  <c r="AF132" i="6" s="1"/>
  <c r="AG146" i="6"/>
  <c r="AF146" i="6" s="1"/>
  <c r="AG157" i="6"/>
  <c r="AF157" i="6" s="1"/>
  <c r="AG171" i="6"/>
  <c r="AF171" i="6" s="1"/>
  <c r="AG182" i="6"/>
  <c r="AF182" i="6" s="1"/>
  <c r="AG196" i="6"/>
  <c r="AF196" i="6" s="1"/>
  <c r="AG210" i="6"/>
  <c r="AF210" i="6" s="1"/>
  <c r="AG221" i="6"/>
  <c r="AF221" i="6" s="1"/>
  <c r="AG235" i="6"/>
  <c r="AF235" i="6" s="1"/>
  <c r="AG246" i="6"/>
  <c r="AF246" i="6" s="1"/>
  <c r="AG260" i="6"/>
  <c r="AF260" i="6" s="1"/>
  <c r="AG274" i="6"/>
  <c r="AF274" i="6" s="1"/>
  <c r="AG285" i="6"/>
  <c r="AF285" i="6" s="1"/>
  <c r="AG299" i="6"/>
  <c r="AF299" i="6" s="1"/>
  <c r="AG310" i="6"/>
  <c r="AF310" i="6" s="1"/>
  <c r="AG324" i="6"/>
  <c r="AF324" i="6" s="1"/>
  <c r="AG338" i="6"/>
  <c r="AF338" i="6" s="1"/>
  <c r="AG349" i="6"/>
  <c r="AF349" i="6" s="1"/>
  <c r="AG363" i="6"/>
  <c r="AF363" i="6" s="1"/>
  <c r="AG374" i="6"/>
  <c r="AF374" i="6" s="1"/>
  <c r="AG388" i="6"/>
  <c r="AF388" i="6" s="1"/>
  <c r="V6" i="6"/>
  <c r="V17" i="6"/>
  <c r="V30" i="6"/>
  <c r="V40" i="6"/>
  <c r="V50" i="6"/>
  <c r="V62" i="6"/>
  <c r="V72" i="6"/>
  <c r="V81" i="6"/>
  <c r="V90" i="6"/>
  <c r="V99" i="6"/>
  <c r="V108" i="6"/>
  <c r="V118" i="6"/>
  <c r="V127" i="6"/>
  <c r="V136" i="6"/>
  <c r="V145" i="6"/>
  <c r="V154" i="6"/>
  <c r="V163" i="6"/>
  <c r="V172" i="6"/>
  <c r="V182" i="6"/>
  <c r="V191" i="6"/>
  <c r="V200" i="6"/>
  <c r="V209" i="6"/>
  <c r="V218" i="6"/>
  <c r="V226" i="6"/>
  <c r="V234" i="6"/>
  <c r="V242" i="6"/>
  <c r="V250" i="6"/>
  <c r="V258" i="6"/>
  <c r="V266" i="6"/>
  <c r="V274" i="6"/>
  <c r="V282" i="6"/>
  <c r="V290" i="6"/>
  <c r="V298" i="6"/>
  <c r="V306" i="6"/>
  <c r="V314" i="6"/>
  <c r="V322" i="6"/>
  <c r="V330" i="6"/>
  <c r="V338" i="6"/>
  <c r="V346" i="6"/>
  <c r="V354" i="6"/>
  <c r="V362" i="6"/>
  <c r="V370" i="6"/>
  <c r="V378" i="6"/>
  <c r="V386" i="6"/>
  <c r="V394" i="6"/>
  <c r="AG5" i="6"/>
  <c r="AG19" i="6"/>
  <c r="AF19" i="6" s="1"/>
  <c r="AG30" i="6"/>
  <c r="AF30" i="6" s="1"/>
  <c r="AG44" i="6"/>
  <c r="AF44" i="6" s="1"/>
  <c r="AG58" i="6"/>
  <c r="AF58" i="6" s="1"/>
  <c r="AG69" i="6"/>
  <c r="AF69" i="6" s="1"/>
  <c r="AG83" i="6"/>
  <c r="AF83" i="6" s="1"/>
  <c r="AG94" i="6"/>
  <c r="AF94" i="6" s="1"/>
  <c r="AG108" i="6"/>
  <c r="AF108" i="6" s="1"/>
  <c r="AG122" i="6"/>
  <c r="AF122" i="6" s="1"/>
  <c r="AG133" i="6"/>
  <c r="AF133" i="6" s="1"/>
  <c r="AG147" i="6"/>
  <c r="AF147" i="6" s="1"/>
  <c r="AG158" i="6"/>
  <c r="AF158" i="6" s="1"/>
  <c r="AG172" i="6"/>
  <c r="AF172" i="6" s="1"/>
  <c r="AG186" i="6"/>
  <c r="AF186" i="6" s="1"/>
  <c r="AG197" i="6"/>
  <c r="AF197" i="6" s="1"/>
  <c r="AG211" i="6"/>
  <c r="AF211" i="6" s="1"/>
  <c r="AG222" i="6"/>
  <c r="AF222" i="6" s="1"/>
  <c r="AG236" i="6"/>
  <c r="AF236" i="6" s="1"/>
  <c r="AG250" i="6"/>
  <c r="AF250" i="6" s="1"/>
  <c r="AG261" i="6"/>
  <c r="AF261" i="6" s="1"/>
  <c r="AG275" i="6"/>
  <c r="AF275" i="6" s="1"/>
  <c r="AG286" i="6"/>
  <c r="AF286" i="6" s="1"/>
  <c r="AG300" i="6"/>
  <c r="AF300" i="6" s="1"/>
  <c r="AG314" i="6"/>
  <c r="AF314" i="6" s="1"/>
  <c r="AG325" i="6"/>
  <c r="AF325" i="6" s="1"/>
  <c r="AG339" i="6"/>
  <c r="AF339" i="6" s="1"/>
  <c r="AG350" i="6"/>
  <c r="AF350" i="6" s="1"/>
  <c r="AG364" i="6"/>
  <c r="AF364" i="6" s="1"/>
  <c r="AG378" i="6"/>
  <c r="AF378" i="6" s="1"/>
  <c r="AG389" i="6"/>
  <c r="AF389" i="6" s="1"/>
  <c r="V7" i="6"/>
  <c r="V18" i="6"/>
  <c r="V31" i="6"/>
  <c r="V41" i="6"/>
  <c r="V51" i="6"/>
  <c r="V63" i="6"/>
  <c r="V73" i="6"/>
  <c r="V82" i="6"/>
  <c r="V91" i="6"/>
  <c r="V100" i="6"/>
  <c r="V110" i="6"/>
  <c r="V119" i="6"/>
  <c r="V128" i="6"/>
  <c r="V137" i="6"/>
  <c r="V146" i="6"/>
  <c r="V155" i="6"/>
  <c r="V164" i="6"/>
  <c r="V174" i="6"/>
  <c r="V183" i="6"/>
  <c r="V192" i="6"/>
  <c r="V201" i="6"/>
  <c r="V210" i="6"/>
  <c r="V219" i="6"/>
  <c r="V227" i="6"/>
  <c r="V235" i="6"/>
  <c r="V243" i="6"/>
  <c r="V251" i="6"/>
  <c r="V259" i="6"/>
  <c r="V267" i="6"/>
  <c r="V275" i="6"/>
  <c r="V283" i="6"/>
  <c r="V291" i="6"/>
  <c r="V299" i="6"/>
  <c r="V307" i="6"/>
  <c r="V315" i="6"/>
  <c r="V323" i="6"/>
  <c r="V331" i="6"/>
  <c r="V339" i="6"/>
  <c r="V347" i="6"/>
  <c r="V355" i="6"/>
  <c r="V363" i="6"/>
  <c r="V371" i="6"/>
  <c r="V379" i="6"/>
  <c r="V387" i="6"/>
  <c r="V395" i="6"/>
  <c r="AG6" i="6"/>
  <c r="AG20" i="6"/>
  <c r="AF20" i="6" s="1"/>
  <c r="AG34" i="6"/>
  <c r="AF34" i="6" s="1"/>
  <c r="AG45" i="6"/>
  <c r="AF45" i="6" s="1"/>
  <c r="AG59" i="6"/>
  <c r="AF59" i="6" s="1"/>
  <c r="AG70" i="6"/>
  <c r="AF70" i="6" s="1"/>
  <c r="AG84" i="6"/>
  <c r="AF84" i="6" s="1"/>
  <c r="AG98" i="6"/>
  <c r="AF98" i="6" s="1"/>
  <c r="AG109" i="6"/>
  <c r="AF109" i="6" s="1"/>
  <c r="AG123" i="6"/>
  <c r="AF123" i="6" s="1"/>
  <c r="AG134" i="6"/>
  <c r="AF134" i="6" s="1"/>
  <c r="AG148" i="6"/>
  <c r="AF148" i="6" s="1"/>
  <c r="AG162" i="6"/>
  <c r="AF162" i="6" s="1"/>
  <c r="AG173" i="6"/>
  <c r="AF173" i="6" s="1"/>
  <c r="AG187" i="6"/>
  <c r="AF187" i="6" s="1"/>
  <c r="AG198" i="6"/>
  <c r="AF198" i="6" s="1"/>
  <c r="AG212" i="6"/>
  <c r="AF212" i="6" s="1"/>
  <c r="AG226" i="6"/>
  <c r="AF226" i="6" s="1"/>
  <c r="AG237" i="6"/>
  <c r="AF237" i="6" s="1"/>
  <c r="AG251" i="6"/>
  <c r="AF251" i="6" s="1"/>
  <c r="AG262" i="6"/>
  <c r="AF262" i="6" s="1"/>
  <c r="AG276" i="6"/>
  <c r="AF276" i="6" s="1"/>
  <c r="AG290" i="6"/>
  <c r="AF290" i="6" s="1"/>
  <c r="AG301" i="6"/>
  <c r="AF301" i="6" s="1"/>
  <c r="AG315" i="6"/>
  <c r="AF315" i="6" s="1"/>
  <c r="AG326" i="6"/>
  <c r="AF326" i="6" s="1"/>
  <c r="AG340" i="6"/>
  <c r="AF340" i="6" s="1"/>
  <c r="AG354" i="6"/>
  <c r="AF354" i="6" s="1"/>
  <c r="AG365" i="6"/>
  <c r="AF365" i="6" s="1"/>
  <c r="AG379" i="6"/>
  <c r="AF379" i="6" s="1"/>
  <c r="AG390" i="6"/>
  <c r="AF390" i="6" s="1"/>
  <c r="V8" i="6"/>
  <c r="AK8" i="6" s="1"/>
  <c r="V22" i="6"/>
  <c r="V32" i="6"/>
  <c r="V42" i="6"/>
  <c r="V54" i="6"/>
  <c r="V64" i="6"/>
  <c r="V74" i="6"/>
  <c r="V83" i="6"/>
  <c r="V92" i="6"/>
  <c r="V102" i="6"/>
  <c r="V111" i="6"/>
  <c r="V120" i="6"/>
  <c r="V129" i="6"/>
  <c r="V138" i="6"/>
  <c r="V147" i="6"/>
  <c r="V156" i="6"/>
  <c r="V166" i="6"/>
  <c r="V175" i="6"/>
  <c r="V184" i="6"/>
  <c r="V193" i="6"/>
  <c r="V202" i="6"/>
  <c r="V211" i="6"/>
  <c r="V220" i="6"/>
  <c r="V228" i="6"/>
  <c r="V236" i="6"/>
  <c r="V244" i="6"/>
  <c r="V252" i="6"/>
  <c r="V260" i="6"/>
  <c r="V268" i="6"/>
  <c r="V276" i="6"/>
  <c r="V284" i="6"/>
  <c r="V292" i="6"/>
  <c r="V300" i="6"/>
  <c r="V308" i="6"/>
  <c r="V316" i="6"/>
  <c r="V324" i="6"/>
  <c r="V332" i="6"/>
  <c r="V340" i="6"/>
  <c r="V348" i="6"/>
  <c r="V356" i="6"/>
  <c r="V364" i="6"/>
  <c r="V372" i="6"/>
  <c r="V380" i="6"/>
  <c r="V388" i="6"/>
  <c r="V396" i="6"/>
  <c r="AG14" i="6"/>
  <c r="AF14" i="6" s="1"/>
  <c r="AG38" i="6"/>
  <c r="AF38" i="6" s="1"/>
  <c r="AG61" i="6"/>
  <c r="AF61" i="6" s="1"/>
  <c r="AG78" i="6"/>
  <c r="AF78" i="6" s="1"/>
  <c r="AG101" i="6"/>
  <c r="AF101" i="6" s="1"/>
  <c r="AG124" i="6"/>
  <c r="AF124" i="6" s="1"/>
  <c r="AG141" i="6"/>
  <c r="AF141" i="6" s="1"/>
  <c r="AG164" i="6"/>
  <c r="AF164" i="6" s="1"/>
  <c r="AG181" i="6"/>
  <c r="AF181" i="6" s="1"/>
  <c r="AG204" i="6"/>
  <c r="AF204" i="6" s="1"/>
  <c r="AG227" i="6"/>
  <c r="AF227" i="6" s="1"/>
  <c r="AG244" i="6"/>
  <c r="AF244" i="6" s="1"/>
  <c r="AG267" i="6"/>
  <c r="AF267" i="6" s="1"/>
  <c r="AG284" i="6"/>
  <c r="AF284" i="6" s="1"/>
  <c r="AG307" i="6"/>
  <c r="AF307" i="6" s="1"/>
  <c r="AG330" i="6"/>
  <c r="AF330" i="6" s="1"/>
  <c r="AG347" i="6"/>
  <c r="AF347" i="6" s="1"/>
  <c r="AG370" i="6"/>
  <c r="AF370" i="6" s="1"/>
  <c r="AG387" i="6"/>
  <c r="AF387" i="6" s="1"/>
  <c r="V14" i="6"/>
  <c r="V33" i="6"/>
  <c r="V48" i="6"/>
  <c r="V66" i="6"/>
  <c r="V80" i="6"/>
  <c r="V96" i="6"/>
  <c r="V112" i="6"/>
  <c r="V124" i="6"/>
  <c r="V140" i="6"/>
  <c r="V153" i="6"/>
  <c r="V169" i="6"/>
  <c r="V185" i="6"/>
  <c r="V198" i="6"/>
  <c r="V214" i="6"/>
  <c r="V225" i="6"/>
  <c r="V239" i="6"/>
  <c r="V253" i="6"/>
  <c r="V264" i="6"/>
  <c r="V278" i="6"/>
  <c r="V289" i="6"/>
  <c r="V303" i="6"/>
  <c r="V317" i="6"/>
  <c r="V328" i="6"/>
  <c r="V342" i="6"/>
  <c r="V353" i="6"/>
  <c r="V367" i="6"/>
  <c r="V381" i="6"/>
  <c r="V392" i="6"/>
  <c r="AG21" i="6"/>
  <c r="AF21" i="6" s="1"/>
  <c r="AG42" i="6"/>
  <c r="AF42" i="6" s="1"/>
  <c r="AG62" i="6"/>
  <c r="AF62" i="6" s="1"/>
  <c r="AG85" i="6"/>
  <c r="AF85" i="6" s="1"/>
  <c r="AG102" i="6"/>
  <c r="AF102" i="6" s="1"/>
  <c r="AG125" i="6"/>
  <c r="AF125" i="6" s="1"/>
  <c r="AG142" i="6"/>
  <c r="AF142" i="6" s="1"/>
  <c r="AG165" i="6"/>
  <c r="AF165" i="6" s="1"/>
  <c r="AG188" i="6"/>
  <c r="AF188" i="6" s="1"/>
  <c r="AG205" i="6"/>
  <c r="AF205" i="6" s="1"/>
  <c r="AG228" i="6"/>
  <c r="AF228" i="6" s="1"/>
  <c r="AG245" i="6"/>
  <c r="AF245" i="6" s="1"/>
  <c r="AG268" i="6"/>
  <c r="AF268" i="6" s="1"/>
  <c r="AG291" i="6"/>
  <c r="AF291" i="6" s="1"/>
  <c r="AG308" i="6"/>
  <c r="AF308" i="6" s="1"/>
  <c r="AG331" i="6"/>
  <c r="AF331" i="6" s="1"/>
  <c r="AG348" i="6"/>
  <c r="AF348" i="6" s="1"/>
  <c r="AG371" i="6"/>
  <c r="AF371" i="6" s="1"/>
  <c r="AG394" i="6"/>
  <c r="AF394" i="6" s="1"/>
  <c r="V15" i="6"/>
  <c r="V34" i="6"/>
  <c r="V49" i="6"/>
  <c r="V67" i="6"/>
  <c r="V84" i="6"/>
  <c r="V97" i="6"/>
  <c r="V113" i="6"/>
  <c r="V126" i="6"/>
  <c r="V142" i="6"/>
  <c r="V158" i="6"/>
  <c r="V170" i="6"/>
  <c r="V186" i="6"/>
  <c r="V199" i="6"/>
  <c r="V215" i="6"/>
  <c r="V229" i="6"/>
  <c r="V240" i="6"/>
  <c r="V254" i="6"/>
  <c r="V265" i="6"/>
  <c r="V279" i="6"/>
  <c r="V293" i="6"/>
  <c r="V304" i="6"/>
  <c r="V318" i="6"/>
  <c r="V329" i="6"/>
  <c r="V343" i="6"/>
  <c r="V357" i="6"/>
  <c r="V368" i="6"/>
  <c r="V382" i="6"/>
  <c r="V393" i="6"/>
  <c r="AG22" i="6"/>
  <c r="AF22" i="6" s="1"/>
  <c r="AG46" i="6"/>
  <c r="AF46" i="6" s="1"/>
  <c r="AG66" i="6"/>
  <c r="AF66" i="6" s="1"/>
  <c r="AG86" i="6"/>
  <c r="AF86" i="6" s="1"/>
  <c r="AG106" i="6"/>
  <c r="AF106" i="6" s="1"/>
  <c r="AG126" i="6"/>
  <c r="AF126" i="6" s="1"/>
  <c r="AG149" i="6"/>
  <c r="AF149" i="6" s="1"/>
  <c r="AG166" i="6"/>
  <c r="AF166" i="6" s="1"/>
  <c r="AG189" i="6"/>
  <c r="AF189" i="6" s="1"/>
  <c r="AG206" i="6"/>
  <c r="AF206" i="6" s="1"/>
  <c r="AG229" i="6"/>
  <c r="AF229" i="6" s="1"/>
  <c r="AG252" i="6"/>
  <c r="AF252" i="6" s="1"/>
  <c r="AG269" i="6"/>
  <c r="AF269" i="6" s="1"/>
  <c r="AG292" i="6"/>
  <c r="AF292" i="6" s="1"/>
  <c r="AG309" i="6"/>
  <c r="AF309" i="6" s="1"/>
  <c r="AG332" i="6"/>
  <c r="AF332" i="6" s="1"/>
  <c r="AG355" i="6"/>
  <c r="AF355" i="6" s="1"/>
  <c r="AG372" i="6"/>
  <c r="AF372" i="6" s="1"/>
  <c r="AG395" i="6"/>
  <c r="AF395" i="6" s="1"/>
  <c r="V16" i="6"/>
  <c r="V35" i="6"/>
  <c r="V55" i="6"/>
  <c r="V70" i="6"/>
  <c r="V86" i="6"/>
  <c r="V98" i="6"/>
  <c r="V114" i="6"/>
  <c r="V130" i="6"/>
  <c r="V143" i="6"/>
  <c r="V159" i="6"/>
  <c r="V171" i="6"/>
  <c r="V187" i="6"/>
  <c r="V203" i="6"/>
  <c r="V216" i="6"/>
  <c r="V230" i="6"/>
  <c r="V241" i="6"/>
  <c r="V255" i="6"/>
  <c r="V269" i="6"/>
  <c r="V280" i="6"/>
  <c r="V294" i="6"/>
  <c r="V305" i="6"/>
  <c r="V319" i="6"/>
  <c r="V333" i="6"/>
  <c r="V344" i="6"/>
  <c r="V358" i="6"/>
  <c r="V369" i="6"/>
  <c r="V383" i="6"/>
  <c r="V397" i="6"/>
  <c r="AG26" i="6"/>
  <c r="AF26" i="6" s="1"/>
  <c r="AG50" i="6"/>
  <c r="AF50" i="6" s="1"/>
  <c r="AG67" i="6"/>
  <c r="AF67" i="6" s="1"/>
  <c r="AG90" i="6"/>
  <c r="AF90" i="6" s="1"/>
  <c r="AG110" i="6"/>
  <c r="AF110" i="6" s="1"/>
  <c r="AG130" i="6"/>
  <c r="AF130" i="6" s="1"/>
  <c r="AG150" i="6"/>
  <c r="AF150" i="6" s="1"/>
  <c r="AG170" i="6"/>
  <c r="AF170" i="6" s="1"/>
  <c r="AG190" i="6"/>
  <c r="AF190" i="6" s="1"/>
  <c r="AG213" i="6"/>
  <c r="AF213" i="6" s="1"/>
  <c r="AG230" i="6"/>
  <c r="AF230" i="6" s="1"/>
  <c r="AG253" i="6"/>
  <c r="AF253" i="6" s="1"/>
  <c r="AG270" i="6"/>
  <c r="AF270" i="6" s="1"/>
  <c r="AG293" i="6"/>
  <c r="AF293" i="6" s="1"/>
  <c r="AG316" i="6"/>
  <c r="AF316" i="6" s="1"/>
  <c r="AG333" i="6"/>
  <c r="AF333" i="6" s="1"/>
  <c r="AG356" i="6"/>
  <c r="AF356" i="6" s="1"/>
  <c r="AG373" i="6"/>
  <c r="AF373" i="6" s="1"/>
  <c r="AG396" i="6"/>
  <c r="AF396" i="6" s="1"/>
  <c r="V23" i="6"/>
  <c r="V38" i="6"/>
  <c r="V56" i="6"/>
  <c r="V71" i="6"/>
  <c r="V87" i="6"/>
  <c r="V103" i="6"/>
  <c r="V115" i="6"/>
  <c r="V131" i="6"/>
  <c r="V144" i="6"/>
  <c r="V160" i="6"/>
  <c r="V176" i="6"/>
  <c r="V188" i="6"/>
  <c r="V204" i="6"/>
  <c r="V217" i="6"/>
  <c r="V231" i="6"/>
  <c r="V245" i="6"/>
  <c r="V256" i="6"/>
  <c r="V270" i="6"/>
  <c r="V281" i="6"/>
  <c r="V295" i="6"/>
  <c r="V309" i="6"/>
  <c r="V320" i="6"/>
  <c r="V334" i="6"/>
  <c r="V345" i="6"/>
  <c r="V359" i="6"/>
  <c r="V373" i="6"/>
  <c r="V384" i="6"/>
  <c r="V398" i="6"/>
  <c r="AG11" i="6"/>
  <c r="AG36" i="6"/>
  <c r="AF36" i="6" s="1"/>
  <c r="AG53" i="6"/>
  <c r="AF53" i="6" s="1"/>
  <c r="AG76" i="6"/>
  <c r="AF76" i="6" s="1"/>
  <c r="AG99" i="6"/>
  <c r="AF99" i="6" s="1"/>
  <c r="AG116" i="6"/>
  <c r="AF116" i="6" s="1"/>
  <c r="AG139" i="6"/>
  <c r="AF139" i="6" s="1"/>
  <c r="AG156" i="6"/>
  <c r="AF156" i="6" s="1"/>
  <c r="AG179" i="6"/>
  <c r="AF179" i="6" s="1"/>
  <c r="AG202" i="6"/>
  <c r="AF202" i="6" s="1"/>
  <c r="AG219" i="6"/>
  <c r="AF219" i="6" s="1"/>
  <c r="AG242" i="6"/>
  <c r="AF242" i="6" s="1"/>
  <c r="AG259" i="6"/>
  <c r="AF259" i="6" s="1"/>
  <c r="AG282" i="6"/>
  <c r="AF282" i="6" s="1"/>
  <c r="AG302" i="6"/>
  <c r="AF302" i="6" s="1"/>
  <c r="AG322" i="6"/>
  <c r="AF322" i="6" s="1"/>
  <c r="AG12" i="6"/>
  <c r="AG37" i="6"/>
  <c r="AF37" i="6" s="1"/>
  <c r="AG60" i="6"/>
  <c r="AF60" i="6" s="1"/>
  <c r="AG77" i="6"/>
  <c r="AF77" i="6" s="1"/>
  <c r="AG100" i="6"/>
  <c r="AF100" i="6" s="1"/>
  <c r="AG117" i="6"/>
  <c r="AF117" i="6" s="1"/>
  <c r="AG140" i="6"/>
  <c r="AF140" i="6" s="1"/>
  <c r="AG163" i="6"/>
  <c r="AF163" i="6" s="1"/>
  <c r="AG180" i="6"/>
  <c r="AF180" i="6" s="1"/>
  <c r="AG203" i="6"/>
  <c r="AF203" i="6" s="1"/>
  <c r="AG220" i="6"/>
  <c r="AF220" i="6" s="1"/>
  <c r="AG243" i="6"/>
  <c r="AF243" i="6" s="1"/>
  <c r="AG266" i="6"/>
  <c r="AF266" i="6" s="1"/>
  <c r="AG283" i="6"/>
  <c r="AF283" i="6" s="1"/>
  <c r="AG306" i="6"/>
  <c r="AF306" i="6" s="1"/>
  <c r="AG323" i="6"/>
  <c r="AF323" i="6" s="1"/>
  <c r="AG346" i="6"/>
  <c r="AF346" i="6" s="1"/>
  <c r="AG366" i="6"/>
  <c r="AF366" i="6" s="1"/>
  <c r="AG51" i="6"/>
  <c r="AF51" i="6" s="1"/>
  <c r="AG131" i="6"/>
  <c r="AF131" i="6" s="1"/>
  <c r="AG214" i="6"/>
  <c r="AF214" i="6" s="1"/>
  <c r="AG294" i="6"/>
  <c r="AF294" i="6" s="1"/>
  <c r="AG358" i="6"/>
  <c r="AF358" i="6" s="1"/>
  <c r="V9" i="6"/>
  <c r="AK9" i="6" s="1"/>
  <c r="V46" i="6"/>
  <c r="V78" i="6"/>
  <c r="V106" i="6"/>
  <c r="V135" i="6"/>
  <c r="V167" i="6"/>
  <c r="V195" i="6"/>
  <c r="V223" i="6"/>
  <c r="V248" i="6"/>
  <c r="V273" i="6"/>
  <c r="V301" i="6"/>
  <c r="V326" i="6"/>
  <c r="V351" i="6"/>
  <c r="V376" i="6"/>
  <c r="AG74" i="6"/>
  <c r="AF74" i="6" s="1"/>
  <c r="AG154" i="6"/>
  <c r="AF154" i="6" s="1"/>
  <c r="AG234" i="6"/>
  <c r="AF234" i="6" s="1"/>
  <c r="AG317" i="6"/>
  <c r="AF317" i="6" s="1"/>
  <c r="AG380" i="6"/>
  <c r="AF380" i="6" s="1"/>
  <c r="V24" i="6"/>
  <c r="V57" i="6"/>
  <c r="V88" i="6"/>
  <c r="V116" i="6"/>
  <c r="V148" i="6"/>
  <c r="V177" i="6"/>
  <c r="V206" i="6"/>
  <c r="V232" i="6"/>
  <c r="V257" i="6"/>
  <c r="V285" i="6"/>
  <c r="V310" i="6"/>
  <c r="V335" i="6"/>
  <c r="V360" i="6"/>
  <c r="V385" i="6"/>
  <c r="AG75" i="6"/>
  <c r="AF75" i="6" s="1"/>
  <c r="AG155" i="6"/>
  <c r="AF155" i="6" s="1"/>
  <c r="AG238" i="6"/>
  <c r="AF238" i="6" s="1"/>
  <c r="AG318" i="6"/>
  <c r="AF318" i="6" s="1"/>
  <c r="AG381" i="6"/>
  <c r="AF381" i="6" s="1"/>
  <c r="V25" i="6"/>
  <c r="V58" i="6"/>
  <c r="V89" i="6"/>
  <c r="V121" i="6"/>
  <c r="V150" i="6"/>
  <c r="V178" i="6"/>
  <c r="V207" i="6"/>
  <c r="V233" i="6"/>
  <c r="V261" i="6"/>
  <c r="V286" i="6"/>
  <c r="V311" i="6"/>
  <c r="V336" i="6"/>
  <c r="V361" i="6"/>
  <c r="V389" i="6"/>
  <c r="AG91" i="6"/>
  <c r="AF91" i="6" s="1"/>
  <c r="AG174" i="6"/>
  <c r="AF174" i="6" s="1"/>
  <c r="AG254" i="6"/>
  <c r="AF254" i="6" s="1"/>
  <c r="AG334" i="6"/>
  <c r="AF334" i="6" s="1"/>
  <c r="AG382" i="6"/>
  <c r="AF382" i="6" s="1"/>
  <c r="V26" i="6"/>
  <c r="V59" i="6"/>
  <c r="V94" i="6"/>
  <c r="V122" i="6"/>
  <c r="V151" i="6"/>
  <c r="V179" i="6"/>
  <c r="V208" i="6"/>
  <c r="V237" i="6"/>
  <c r="V262" i="6"/>
  <c r="V287" i="6"/>
  <c r="V312" i="6"/>
  <c r="V337" i="6"/>
  <c r="V365" i="6"/>
  <c r="V390" i="6"/>
  <c r="AG10" i="6"/>
  <c r="AG92" i="6"/>
  <c r="AF92" i="6" s="1"/>
  <c r="AG178" i="6"/>
  <c r="AF178" i="6" s="1"/>
  <c r="AG258" i="6"/>
  <c r="AF258" i="6" s="1"/>
  <c r="AG341" i="6"/>
  <c r="AF341" i="6" s="1"/>
  <c r="AG386" i="6"/>
  <c r="AF386" i="6" s="1"/>
  <c r="V27" i="6"/>
  <c r="V65" i="6"/>
  <c r="V95" i="6"/>
  <c r="V123" i="6"/>
  <c r="V152" i="6"/>
  <c r="V180" i="6"/>
  <c r="V212" i="6"/>
  <c r="V238" i="6"/>
  <c r="V263" i="6"/>
  <c r="V288" i="6"/>
  <c r="V313" i="6"/>
  <c r="V341" i="6"/>
  <c r="V366" i="6"/>
  <c r="V391" i="6"/>
  <c r="AG28" i="6"/>
  <c r="AF28" i="6" s="1"/>
  <c r="AG114" i="6"/>
  <c r="AF114" i="6" s="1"/>
  <c r="AG194" i="6"/>
  <c r="AF194" i="6" s="1"/>
  <c r="AG277" i="6"/>
  <c r="AF277" i="6" s="1"/>
  <c r="AG342" i="6"/>
  <c r="AF342" i="6" s="1"/>
  <c r="AG397" i="6"/>
  <c r="AF397" i="6" s="1"/>
  <c r="V39" i="6"/>
  <c r="V75" i="6"/>
  <c r="V104" i="6"/>
  <c r="V132" i="6"/>
  <c r="V161" i="6"/>
  <c r="V190" i="6"/>
  <c r="V221" i="6"/>
  <c r="V246" i="6"/>
  <c r="V271" i="6"/>
  <c r="V296" i="6"/>
  <c r="V321" i="6"/>
  <c r="V349" i="6"/>
  <c r="V374" i="6"/>
  <c r="V3" i="6"/>
  <c r="U3" i="6" s="1"/>
  <c r="AG278" i="6"/>
  <c r="AF278" i="6" s="1"/>
  <c r="V76" i="6"/>
  <c r="V194" i="6"/>
  <c r="V297" i="6"/>
  <c r="AG298" i="6"/>
  <c r="AF298" i="6" s="1"/>
  <c r="V79" i="6"/>
  <c r="V196" i="6"/>
  <c r="V302" i="6"/>
  <c r="AG35" i="6"/>
  <c r="AF35" i="6" s="1"/>
  <c r="AG357" i="6"/>
  <c r="AF357" i="6" s="1"/>
  <c r="V105" i="6"/>
  <c r="V222" i="6"/>
  <c r="V325" i="6"/>
  <c r="AG52" i="6"/>
  <c r="AF52" i="6" s="1"/>
  <c r="AG362" i="6"/>
  <c r="AF362" i="6" s="1"/>
  <c r="V107" i="6"/>
  <c r="V224" i="6"/>
  <c r="V327" i="6"/>
  <c r="AG195" i="6"/>
  <c r="AF195" i="6" s="1"/>
  <c r="V43" i="6"/>
  <c r="V162" i="6"/>
  <c r="V272" i="6"/>
  <c r="V375" i="6"/>
  <c r="V47" i="6"/>
  <c r="V352" i="6"/>
  <c r="V134" i="6"/>
  <c r="V377" i="6"/>
  <c r="V139" i="6"/>
  <c r="AG218" i="6"/>
  <c r="AF218" i="6" s="1"/>
  <c r="V350" i="6"/>
  <c r="AG115" i="6"/>
  <c r="AF115" i="6" s="1"/>
  <c r="V168" i="6"/>
  <c r="V10" i="6"/>
  <c r="AK10" i="6" s="1"/>
  <c r="AG138" i="6"/>
  <c r="AF138" i="6" s="1"/>
  <c r="V247" i="6"/>
  <c r="V249" i="6"/>
  <c r="AG398" i="6"/>
  <c r="AF398" i="6" s="1"/>
  <c r="V277" i="6"/>
  <c r="R169" i="6"/>
  <c r="Q169" i="6"/>
  <c r="R372" i="6"/>
  <c r="Q372" i="6"/>
  <c r="R145" i="6"/>
  <c r="Q145" i="6"/>
  <c r="R113" i="6"/>
  <c r="Q113" i="6"/>
  <c r="R199" i="6"/>
  <c r="Q199" i="6"/>
  <c r="R179" i="6"/>
  <c r="Q179" i="6"/>
  <c r="R281" i="6"/>
  <c r="Q281" i="6"/>
  <c r="R203" i="6"/>
  <c r="Q203" i="6"/>
  <c r="R230" i="6"/>
  <c r="Q230" i="6"/>
  <c r="R72" i="6"/>
  <c r="Q72" i="6"/>
  <c r="Q325" i="6"/>
  <c r="R325" i="6"/>
  <c r="Q75" i="6"/>
  <c r="R75" i="6"/>
  <c r="R181" i="6"/>
  <c r="Q181" i="6"/>
  <c r="R379" i="6"/>
  <c r="Q379" i="6"/>
  <c r="R278" i="6"/>
  <c r="Q278" i="6"/>
  <c r="R236" i="6"/>
  <c r="Q236" i="6"/>
  <c r="R206" i="6"/>
  <c r="Q206" i="6"/>
  <c r="R284" i="6"/>
  <c r="Q284" i="6"/>
  <c r="Q276" i="6"/>
  <c r="R276" i="6"/>
  <c r="Q127" i="6"/>
  <c r="R127" i="6"/>
  <c r="R239" i="6"/>
  <c r="Q239" i="6"/>
  <c r="R95" i="6"/>
  <c r="Q95" i="6"/>
  <c r="R348" i="6"/>
  <c r="Q348" i="6"/>
  <c r="Q337" i="6"/>
  <c r="R337" i="6"/>
  <c r="Q178" i="6"/>
  <c r="R178" i="6"/>
  <c r="R156" i="6"/>
  <c r="Q156" i="6"/>
  <c r="R311" i="6"/>
  <c r="Q311" i="6"/>
  <c r="R302" i="6"/>
  <c r="Q302" i="6"/>
  <c r="R313" i="6"/>
  <c r="Q313" i="6"/>
  <c r="Q204" i="6"/>
  <c r="R204" i="6"/>
  <c r="R108" i="6"/>
  <c r="Q108" i="6"/>
  <c r="R136" i="6"/>
  <c r="Q136" i="6"/>
  <c r="Q303" i="6"/>
  <c r="R303" i="6"/>
  <c r="Q126" i="6"/>
  <c r="R126" i="6"/>
  <c r="R369" i="6"/>
  <c r="Q369" i="6"/>
  <c r="Q187" i="6"/>
  <c r="R187" i="6"/>
  <c r="Q167" i="6"/>
  <c r="R167" i="6"/>
  <c r="R170" i="6"/>
  <c r="Q170" i="6"/>
  <c r="Q383" i="6"/>
  <c r="R383" i="6"/>
  <c r="R165" i="6"/>
  <c r="Q165" i="6"/>
  <c r="Q320" i="6"/>
  <c r="R320" i="6"/>
  <c r="Q338" i="6"/>
  <c r="R338" i="6"/>
  <c r="R207" i="6"/>
  <c r="Q207" i="6"/>
  <c r="Q233" i="6"/>
  <c r="R233" i="6"/>
  <c r="R353" i="6"/>
  <c r="Q353" i="6"/>
  <c r="R263" i="6"/>
  <c r="Q263" i="6"/>
  <c r="Q117" i="6"/>
  <c r="R117" i="6"/>
  <c r="R299" i="6"/>
  <c r="Q299" i="6"/>
  <c r="Q198" i="6"/>
  <c r="R198" i="6"/>
  <c r="R366" i="6"/>
  <c r="Q366" i="6"/>
  <c r="R368" i="6"/>
  <c r="Q368" i="6"/>
  <c r="Q273" i="6"/>
  <c r="R273" i="6"/>
  <c r="R122" i="6"/>
  <c r="Q122" i="6"/>
  <c r="Q282" i="6"/>
  <c r="R282" i="6"/>
  <c r="R164" i="6"/>
  <c r="Q164" i="6"/>
  <c r="R106" i="6"/>
  <c r="Q106" i="6"/>
  <c r="Q272" i="6"/>
  <c r="R272" i="6"/>
  <c r="Q66" i="6"/>
  <c r="R66" i="6"/>
  <c r="Q138" i="6"/>
  <c r="R138" i="6"/>
  <c r="R318" i="6"/>
  <c r="Q318" i="6"/>
  <c r="Q186" i="6"/>
  <c r="R186" i="6"/>
  <c r="R328" i="6"/>
  <c r="Q328" i="6"/>
  <c r="R321" i="6"/>
  <c r="Q321" i="6"/>
  <c r="R104" i="6"/>
  <c r="Q104" i="6"/>
  <c r="R371" i="6"/>
  <c r="Q371" i="6"/>
  <c r="Q237" i="6"/>
  <c r="R237" i="6"/>
  <c r="Q359" i="6"/>
  <c r="R359" i="6"/>
  <c r="Q182" i="6"/>
  <c r="R182" i="6"/>
  <c r="R283" i="6"/>
  <c r="Q283" i="6"/>
  <c r="R347" i="6"/>
  <c r="Q347" i="6"/>
  <c r="R87" i="6"/>
  <c r="Q87" i="6"/>
  <c r="R259" i="6"/>
  <c r="Q259" i="6"/>
  <c r="R114" i="6"/>
  <c r="Q114" i="6"/>
  <c r="Q382" i="6"/>
  <c r="R382" i="6"/>
  <c r="R341" i="6"/>
  <c r="Q341" i="6"/>
  <c r="R295" i="6"/>
  <c r="Q295" i="6"/>
  <c r="R217" i="6"/>
  <c r="Q217" i="6"/>
  <c r="R159" i="6"/>
  <c r="Q159" i="6"/>
  <c r="R83" i="6"/>
  <c r="Q83" i="6"/>
  <c r="Q245" i="6"/>
  <c r="R245" i="6"/>
  <c r="R243" i="6"/>
  <c r="Q243" i="6"/>
  <c r="R378" i="6"/>
  <c r="Q378" i="6"/>
  <c r="R216" i="6"/>
  <c r="Q216" i="6"/>
  <c r="Q387" i="6"/>
  <c r="R387" i="6"/>
  <c r="R246" i="6"/>
  <c r="Q246" i="6"/>
  <c r="Q115" i="6"/>
  <c r="R115" i="6"/>
  <c r="Q291" i="6"/>
  <c r="R291" i="6"/>
  <c r="R144" i="6"/>
  <c r="Q144" i="6"/>
  <c r="R92" i="6"/>
  <c r="Q92" i="6"/>
  <c r="R93" i="6"/>
  <c r="Q93" i="6"/>
  <c r="Q346" i="6"/>
  <c r="R346" i="6"/>
  <c r="Q364" i="6"/>
  <c r="R364" i="6"/>
  <c r="Q234" i="6"/>
  <c r="R234" i="6"/>
  <c r="R381" i="6"/>
  <c r="Q381" i="6"/>
  <c r="R229" i="6"/>
  <c r="Q229" i="6"/>
  <c r="Q354" i="6"/>
  <c r="R354" i="6"/>
  <c r="Q393" i="6"/>
  <c r="R393" i="6"/>
  <c r="R110" i="6"/>
  <c r="Q110" i="6"/>
  <c r="R124" i="6"/>
  <c r="Q124" i="6"/>
  <c r="Q280" i="6"/>
  <c r="R280" i="6"/>
  <c r="R191" i="6"/>
  <c r="Q191" i="6"/>
  <c r="Q161" i="6"/>
  <c r="R161" i="6"/>
  <c r="Q68" i="6"/>
  <c r="R68" i="6"/>
  <c r="Q296" i="6"/>
  <c r="R296" i="6"/>
  <c r="R109" i="6"/>
  <c r="Q109" i="6"/>
  <c r="R253" i="6"/>
  <c r="Q253" i="6"/>
  <c r="Q172" i="6"/>
  <c r="R172" i="6"/>
  <c r="R262" i="6"/>
  <c r="Q262" i="6"/>
  <c r="R102" i="6"/>
  <c r="Q102" i="6"/>
  <c r="Q258" i="6"/>
  <c r="R258" i="6"/>
  <c r="Q388" i="6"/>
  <c r="R388" i="6"/>
  <c r="Q316" i="6"/>
  <c r="R316" i="6"/>
  <c r="R330" i="6"/>
  <c r="Q330" i="6"/>
  <c r="Q70" i="6"/>
  <c r="Q71" i="6" s="1"/>
  <c r="S71" i="6" s="1"/>
  <c r="R70" i="6"/>
  <c r="R176" i="6"/>
  <c r="Q176" i="6"/>
  <c r="R76" i="6"/>
  <c r="Q76" i="6"/>
  <c r="Q77" i="6" s="1"/>
  <c r="S77" i="6" s="1"/>
  <c r="Q146" i="6"/>
  <c r="R146" i="6"/>
  <c r="Q86" i="6"/>
  <c r="R86" i="6"/>
  <c r="R361" i="6"/>
  <c r="Q361" i="6"/>
  <c r="Q103" i="6"/>
  <c r="R103" i="6"/>
  <c r="Q213" i="6"/>
  <c r="R213" i="6"/>
  <c r="R327" i="6"/>
  <c r="Q327" i="6"/>
  <c r="Q322" i="6"/>
  <c r="R322" i="6"/>
  <c r="Q209" i="6"/>
  <c r="R209" i="6"/>
  <c r="Q224" i="6"/>
  <c r="R224" i="6"/>
  <c r="R190" i="6"/>
  <c r="Q190" i="6"/>
  <c r="R219" i="6"/>
  <c r="Q219" i="6"/>
  <c r="R162" i="6"/>
  <c r="Q162" i="6"/>
  <c r="Q391" i="6"/>
  <c r="R391" i="6"/>
  <c r="R180" i="6"/>
  <c r="Q180" i="6"/>
  <c r="R155" i="6"/>
  <c r="Q155" i="6"/>
  <c r="R228" i="6"/>
  <c r="Q228" i="6"/>
  <c r="R205" i="6"/>
  <c r="Q205" i="6"/>
  <c r="Q358" i="6"/>
  <c r="R358" i="6"/>
  <c r="R147" i="6"/>
  <c r="Q147" i="6"/>
  <c r="R157" i="6"/>
  <c r="Q157" i="6"/>
  <c r="Q249" i="6"/>
  <c r="R249" i="6"/>
  <c r="R160" i="6"/>
  <c r="Q160" i="6"/>
  <c r="R99" i="6"/>
  <c r="Q99" i="6"/>
  <c r="R331" i="6"/>
  <c r="Q331" i="6"/>
  <c r="R289" i="6"/>
  <c r="Q289" i="6"/>
  <c r="Q349" i="6"/>
  <c r="R349" i="6"/>
  <c r="R78" i="6"/>
  <c r="Q78" i="6"/>
  <c r="Q189" i="6"/>
  <c r="R189" i="6"/>
  <c r="R397" i="6"/>
  <c r="Q397" i="6"/>
  <c r="Q107" i="6"/>
  <c r="R107" i="6"/>
  <c r="R201" i="6"/>
  <c r="Q201" i="6"/>
  <c r="Q342" i="6"/>
  <c r="R342" i="6"/>
  <c r="Q264" i="6"/>
  <c r="R264" i="6"/>
  <c r="Q116" i="6"/>
  <c r="R116" i="6"/>
  <c r="R350" i="6"/>
  <c r="Q350" i="6"/>
  <c r="R275" i="6"/>
  <c r="Q275" i="6"/>
  <c r="Q149" i="6"/>
  <c r="R149" i="6"/>
  <c r="Q297" i="6"/>
  <c r="R297" i="6"/>
  <c r="R293" i="6"/>
  <c r="Q293" i="6"/>
  <c r="Q306" i="6"/>
  <c r="R306" i="6"/>
  <c r="Q74" i="6"/>
  <c r="R74" i="6"/>
  <c r="R208" i="6"/>
  <c r="Q208" i="6"/>
  <c r="R261" i="6"/>
  <c r="Q261" i="6"/>
  <c r="R112" i="6"/>
  <c r="Q112" i="6"/>
  <c r="Q121" i="6"/>
  <c r="R121" i="6"/>
  <c r="Q351" i="6"/>
  <c r="R351" i="6"/>
  <c r="R143" i="6"/>
  <c r="Q143" i="6"/>
  <c r="Q277" i="6"/>
  <c r="R277" i="6"/>
  <c r="R129" i="6"/>
  <c r="Q129" i="6"/>
  <c r="R200" i="6"/>
  <c r="Q200" i="6"/>
  <c r="R266" i="6"/>
  <c r="Q266" i="6"/>
  <c r="R171" i="6"/>
  <c r="Q171" i="6"/>
  <c r="Q392" i="6"/>
  <c r="R392" i="6"/>
  <c r="R193" i="6"/>
  <c r="Q193" i="6"/>
  <c r="R344" i="6"/>
  <c r="Q344" i="6"/>
  <c r="R94" i="6"/>
  <c r="Q94" i="6"/>
  <c r="R395" i="6"/>
  <c r="Q395" i="6"/>
  <c r="R370" i="6"/>
  <c r="Q370" i="6"/>
  <c r="Q267" i="6"/>
  <c r="R267" i="6"/>
  <c r="R290" i="6"/>
  <c r="Q290" i="6"/>
  <c r="Q215" i="6"/>
  <c r="R215" i="6"/>
  <c r="R363" i="6"/>
  <c r="Q363" i="6"/>
  <c r="R323" i="6"/>
  <c r="Q323" i="6"/>
  <c r="R294" i="6"/>
  <c r="Q294" i="6"/>
  <c r="R352" i="6"/>
  <c r="Q352" i="6"/>
  <c r="R175" i="6"/>
  <c r="Q175" i="6"/>
  <c r="Q257" i="6"/>
  <c r="R257" i="6"/>
  <c r="R310" i="6"/>
  <c r="Q310" i="6"/>
  <c r="R365" i="6"/>
  <c r="Q365" i="6"/>
  <c r="Q183" i="6"/>
  <c r="R183" i="6"/>
  <c r="R148" i="6"/>
  <c r="Q148" i="6"/>
  <c r="R101" i="6"/>
  <c r="Q101" i="6"/>
  <c r="Q67" i="6"/>
  <c r="R67" i="6"/>
  <c r="Q151" i="6"/>
  <c r="R151" i="6"/>
  <c r="R271" i="6"/>
  <c r="Q271" i="6"/>
  <c r="R307" i="6"/>
  <c r="Q307" i="6"/>
  <c r="R98" i="6"/>
  <c r="Q98" i="6"/>
  <c r="Q225" i="6"/>
  <c r="R225" i="6"/>
  <c r="Q244" i="6"/>
  <c r="R244" i="6"/>
  <c r="R384" i="6"/>
  <c r="Q384" i="6"/>
  <c r="R132" i="6"/>
  <c r="Q132" i="6"/>
  <c r="Q332" i="6"/>
  <c r="R332" i="6"/>
  <c r="R394" i="6"/>
  <c r="Q394" i="6"/>
  <c r="R380" i="6"/>
  <c r="Q380" i="6"/>
  <c r="Q105" i="6"/>
  <c r="R105" i="6"/>
  <c r="Q130" i="6"/>
  <c r="R130" i="6"/>
  <c r="R231" i="6"/>
  <c r="Q231" i="6"/>
  <c r="R241" i="6"/>
  <c r="Q241" i="6"/>
  <c r="Q345" i="6"/>
  <c r="R345" i="6"/>
  <c r="Q389" i="6"/>
  <c r="R389" i="6"/>
  <c r="Q202" i="6"/>
  <c r="R202" i="6"/>
  <c r="R69" i="6"/>
  <c r="Q69" i="6"/>
  <c r="Q317" i="6"/>
  <c r="R317" i="6"/>
  <c r="Q139" i="6"/>
  <c r="R139" i="6"/>
  <c r="R142" i="6"/>
  <c r="Q142" i="6"/>
  <c r="Q150" i="6"/>
  <c r="R150" i="6"/>
  <c r="R360" i="6"/>
  <c r="Q360" i="6"/>
  <c r="R185" i="6"/>
  <c r="Q185" i="6"/>
  <c r="R305" i="6"/>
  <c r="Q305" i="6"/>
  <c r="Q248" i="6"/>
  <c r="R248" i="6"/>
  <c r="R196" i="6"/>
  <c r="Q196" i="6"/>
  <c r="R288" i="6"/>
  <c r="Q288" i="6"/>
  <c r="R141" i="6"/>
  <c r="Q141" i="6"/>
  <c r="Q131" i="6"/>
  <c r="R131" i="6"/>
  <c r="R154" i="6"/>
  <c r="Q154" i="6"/>
  <c r="Q123" i="6"/>
  <c r="R123" i="6"/>
  <c r="R268" i="6"/>
  <c r="Q268" i="6"/>
  <c r="Q137" i="6"/>
  <c r="R137" i="6"/>
  <c r="Q390" i="6"/>
  <c r="R390" i="6"/>
  <c r="Q252" i="6"/>
  <c r="R252" i="6"/>
  <c r="Q96" i="6"/>
  <c r="R96" i="6"/>
  <c r="R333" i="6"/>
  <c r="Q333" i="6"/>
  <c r="R287" i="6"/>
  <c r="Q287" i="6"/>
  <c r="R376" i="6"/>
  <c r="Q376" i="6"/>
  <c r="Q133" i="6"/>
  <c r="R133" i="6"/>
  <c r="R362" i="6"/>
  <c r="Q362" i="6"/>
  <c r="R385" i="6"/>
  <c r="Q385" i="6"/>
  <c r="R301" i="6"/>
  <c r="Q301" i="6"/>
  <c r="R153" i="6"/>
  <c r="Q153" i="6"/>
  <c r="R285" i="6"/>
  <c r="Q285" i="6"/>
  <c r="Q255" i="6"/>
  <c r="R255" i="6"/>
  <c r="R270" i="6"/>
  <c r="Q270" i="6"/>
  <c r="Q254" i="6"/>
  <c r="R254" i="6"/>
  <c r="Q73" i="6"/>
  <c r="R73" i="6"/>
  <c r="R256" i="6"/>
  <c r="Q256" i="6"/>
  <c r="Q197" i="6"/>
  <c r="R197" i="6"/>
  <c r="R134" i="6"/>
  <c r="Q134" i="6"/>
  <c r="R247" i="6"/>
  <c r="Q247" i="6"/>
  <c r="R135" i="6"/>
  <c r="Q135" i="6"/>
  <c r="R309" i="6"/>
  <c r="Q309" i="6"/>
  <c r="R166" i="6"/>
  <c r="Q166" i="6"/>
  <c r="R319" i="6"/>
  <c r="Q319" i="6"/>
  <c r="R174" i="6"/>
  <c r="Q174" i="6"/>
  <c r="Q329" i="6"/>
  <c r="R329" i="6"/>
  <c r="R84" i="6"/>
  <c r="Q84" i="6"/>
  <c r="Q85" i="6" s="1"/>
  <c r="S85" i="6" s="1"/>
  <c r="R355" i="6"/>
  <c r="Q355" i="6"/>
  <c r="R211" i="6"/>
  <c r="Q211" i="6"/>
  <c r="Q173" i="6"/>
  <c r="R173" i="6"/>
  <c r="R227" i="6"/>
  <c r="Q227" i="6"/>
  <c r="R194" i="6"/>
  <c r="Q194" i="6"/>
  <c r="R79" i="6"/>
  <c r="Q79" i="6"/>
  <c r="Q80" i="6" s="1"/>
  <c r="Q81" i="6" s="1"/>
  <c r="Q82" i="6" s="1"/>
  <c r="S82" i="6" s="1"/>
  <c r="R265" i="6"/>
  <c r="Q265" i="6"/>
  <c r="R373" i="6"/>
  <c r="Q373" i="6"/>
  <c r="R251" i="6"/>
  <c r="Q251" i="6"/>
  <c r="R128" i="6"/>
  <c r="Q128" i="6"/>
  <c r="R100" i="6"/>
  <c r="Q100" i="6"/>
  <c r="Q232" i="6"/>
  <c r="R232" i="6"/>
  <c r="R308" i="6"/>
  <c r="Q308" i="6"/>
  <c r="R339" i="6"/>
  <c r="Q339" i="6"/>
  <c r="R240" i="6"/>
  <c r="Q240" i="6"/>
  <c r="R315" i="6"/>
  <c r="Q315" i="6"/>
  <c r="Q375" i="6"/>
  <c r="R375" i="6"/>
  <c r="Q292" i="6"/>
  <c r="R292" i="6"/>
  <c r="R118" i="6"/>
  <c r="Q118" i="6"/>
  <c r="Q304" i="6"/>
  <c r="R304" i="6"/>
  <c r="R260" i="6"/>
  <c r="Q260" i="6"/>
  <c r="R210" i="6"/>
  <c r="Q210" i="6"/>
  <c r="Q335" i="6"/>
  <c r="R335" i="6"/>
  <c r="R279" i="6"/>
  <c r="Q279" i="6"/>
  <c r="R396" i="6"/>
  <c r="Q396" i="6"/>
  <c r="R177" i="6"/>
  <c r="Q177" i="6"/>
  <c r="R152" i="6"/>
  <c r="Q152" i="6"/>
  <c r="R334" i="6"/>
  <c r="Q334" i="6"/>
  <c r="R168" i="6"/>
  <c r="Q168" i="6"/>
  <c r="R286" i="6"/>
  <c r="Q286" i="6"/>
  <c r="R119" i="6"/>
  <c r="Q119" i="6"/>
  <c r="R188" i="6"/>
  <c r="Q188" i="6"/>
  <c r="Q97" i="6"/>
  <c r="R97" i="6"/>
  <c r="R91" i="6"/>
  <c r="Q91" i="6"/>
  <c r="R218" i="6"/>
  <c r="Q218" i="6"/>
  <c r="R374" i="6"/>
  <c r="Q374" i="6"/>
  <c r="R220" i="6"/>
  <c r="Q220" i="6"/>
  <c r="Q269" i="6"/>
  <c r="R269" i="6"/>
  <c r="R125" i="6"/>
  <c r="Q125" i="6"/>
  <c r="R238" i="6"/>
  <c r="Q238" i="6"/>
  <c r="R367" i="6"/>
  <c r="Q367" i="6"/>
  <c r="R298" i="6"/>
  <c r="Q298" i="6"/>
  <c r="R274" i="6"/>
  <c r="Q274" i="6"/>
  <c r="R158" i="6"/>
  <c r="Q158" i="6"/>
  <c r="R326" i="6"/>
  <c r="Q326" i="6"/>
  <c r="Q250" i="6"/>
  <c r="R250" i="6"/>
  <c r="Q312" i="6"/>
  <c r="R312" i="6"/>
  <c r="Q120" i="6"/>
  <c r="R120" i="6"/>
  <c r="R214" i="6"/>
  <c r="Q214" i="6"/>
  <c r="R324" i="6"/>
  <c r="Q324" i="6"/>
  <c r="R223" i="6"/>
  <c r="Q223" i="6"/>
  <c r="Q343" i="6"/>
  <c r="R343" i="6"/>
  <c r="R163" i="6"/>
  <c r="Q163" i="6"/>
  <c r="R212" i="6"/>
  <c r="Q212" i="6"/>
  <c r="R226" i="6"/>
  <c r="Q226" i="6"/>
  <c r="R340" i="6"/>
  <c r="Q340" i="6"/>
  <c r="R192" i="6"/>
  <c r="Q192" i="6"/>
  <c r="R336" i="6"/>
  <c r="Q336" i="6"/>
  <c r="R195" i="6"/>
  <c r="Q195" i="6"/>
  <c r="R242" i="6"/>
  <c r="Q242" i="6"/>
  <c r="R357" i="6"/>
  <c r="Q357" i="6"/>
  <c r="R88" i="6"/>
  <c r="Q88" i="6"/>
  <c r="Q89" i="6" s="1"/>
  <c r="R300" i="6"/>
  <c r="Q300" i="6"/>
  <c r="R398" i="6"/>
  <c r="Q398" i="6"/>
  <c r="Q314" i="6"/>
  <c r="R314" i="6"/>
  <c r="R386" i="6"/>
  <c r="Q386" i="6"/>
  <c r="R377" i="6"/>
  <c r="Q377" i="6"/>
  <c r="Q140" i="6"/>
  <c r="R140" i="6"/>
  <c r="R235" i="6"/>
  <c r="Q235" i="6"/>
  <c r="R356" i="6"/>
  <c r="Q356" i="6"/>
  <c r="R184" i="6"/>
  <c r="Q184" i="6"/>
  <c r="R111" i="6"/>
  <c r="Q111" i="6"/>
  <c r="F203" i="6"/>
  <c r="G203" i="6"/>
  <c r="I203" i="6"/>
  <c r="F204" i="6"/>
  <c r="G204" i="6"/>
  <c r="I204" i="6"/>
  <c r="F205" i="6"/>
  <c r="G205" i="6"/>
  <c r="I205" i="6"/>
  <c r="F206" i="6"/>
  <c r="G206" i="6"/>
  <c r="I206" i="6"/>
  <c r="F207" i="6"/>
  <c r="G207" i="6"/>
  <c r="I207" i="6"/>
  <c r="F208" i="6"/>
  <c r="G208" i="6"/>
  <c r="I208" i="6"/>
  <c r="F209" i="6"/>
  <c r="G209" i="6"/>
  <c r="I209" i="6"/>
  <c r="F210" i="6"/>
  <c r="G210" i="6"/>
  <c r="I210" i="6"/>
  <c r="F211" i="6"/>
  <c r="G211" i="6"/>
  <c r="I211" i="6"/>
  <c r="F212" i="6"/>
  <c r="G212" i="6"/>
  <c r="I212" i="6"/>
  <c r="F213" i="6"/>
  <c r="G213" i="6"/>
  <c r="I213" i="6"/>
  <c r="F214" i="6"/>
  <c r="G214" i="6"/>
  <c r="I214" i="6"/>
  <c r="F215" i="6"/>
  <c r="G215" i="6"/>
  <c r="I215" i="6"/>
  <c r="F216" i="6"/>
  <c r="G216" i="6"/>
  <c r="I216" i="6"/>
  <c r="F217" i="6"/>
  <c r="G217" i="6"/>
  <c r="I217" i="6"/>
  <c r="F218" i="6"/>
  <c r="G218" i="6"/>
  <c r="I218" i="6"/>
  <c r="F219" i="6"/>
  <c r="G219" i="6"/>
  <c r="I219" i="6"/>
  <c r="F220" i="6"/>
  <c r="G220" i="6"/>
  <c r="I220" i="6"/>
  <c r="F221" i="6"/>
  <c r="G221" i="6"/>
  <c r="I221" i="6"/>
  <c r="F222" i="6"/>
  <c r="G222" i="6"/>
  <c r="I222" i="6"/>
  <c r="F223" i="6"/>
  <c r="G223" i="6"/>
  <c r="I223" i="6"/>
  <c r="F224" i="6"/>
  <c r="G224" i="6"/>
  <c r="I224" i="6"/>
  <c r="F225" i="6"/>
  <c r="G225" i="6"/>
  <c r="I225" i="6"/>
  <c r="F226" i="6"/>
  <c r="G226" i="6"/>
  <c r="I226" i="6"/>
  <c r="F227" i="6"/>
  <c r="G227" i="6"/>
  <c r="I227" i="6"/>
  <c r="F228" i="6"/>
  <c r="G228" i="6"/>
  <c r="I228" i="6"/>
  <c r="F229" i="6"/>
  <c r="G229" i="6"/>
  <c r="I229" i="6"/>
  <c r="F230" i="6"/>
  <c r="G230" i="6"/>
  <c r="I230" i="6"/>
  <c r="F231" i="6"/>
  <c r="G231" i="6"/>
  <c r="I231" i="6"/>
  <c r="F232" i="6"/>
  <c r="G232" i="6"/>
  <c r="I232" i="6"/>
  <c r="F233" i="6"/>
  <c r="G233" i="6"/>
  <c r="I233" i="6"/>
  <c r="F234" i="6"/>
  <c r="G234" i="6"/>
  <c r="I234" i="6"/>
  <c r="F235" i="6"/>
  <c r="G235" i="6"/>
  <c r="I235" i="6"/>
  <c r="F236" i="6"/>
  <c r="G236" i="6"/>
  <c r="I236" i="6"/>
  <c r="F237" i="6"/>
  <c r="G237" i="6"/>
  <c r="I237" i="6"/>
  <c r="F238" i="6"/>
  <c r="G238" i="6"/>
  <c r="I238" i="6"/>
  <c r="F239" i="6"/>
  <c r="G239" i="6"/>
  <c r="I239" i="6"/>
  <c r="F240" i="6"/>
  <c r="G240" i="6"/>
  <c r="I240" i="6"/>
  <c r="F241" i="6"/>
  <c r="G241" i="6"/>
  <c r="I241" i="6"/>
  <c r="F242" i="6"/>
  <c r="G242" i="6"/>
  <c r="I242" i="6"/>
  <c r="F243" i="6"/>
  <c r="G243" i="6"/>
  <c r="I243" i="6"/>
  <c r="F244" i="6"/>
  <c r="G244" i="6"/>
  <c r="I244" i="6"/>
  <c r="F245" i="6"/>
  <c r="G245" i="6"/>
  <c r="I245" i="6"/>
  <c r="F246" i="6"/>
  <c r="G246" i="6"/>
  <c r="I246" i="6"/>
  <c r="F247" i="6"/>
  <c r="G247" i="6"/>
  <c r="I247" i="6"/>
  <c r="F248" i="6"/>
  <c r="G248" i="6"/>
  <c r="I248" i="6"/>
  <c r="F249" i="6"/>
  <c r="G249" i="6"/>
  <c r="I249" i="6"/>
  <c r="F250" i="6"/>
  <c r="G250" i="6"/>
  <c r="I250" i="6"/>
  <c r="F251" i="6"/>
  <c r="G251" i="6"/>
  <c r="I251" i="6"/>
  <c r="F252" i="6"/>
  <c r="G252" i="6"/>
  <c r="I252" i="6"/>
  <c r="F253" i="6"/>
  <c r="G253" i="6"/>
  <c r="I253" i="6"/>
  <c r="F254" i="6"/>
  <c r="G254" i="6"/>
  <c r="I254" i="6"/>
  <c r="F255" i="6"/>
  <c r="G255" i="6"/>
  <c r="I255" i="6"/>
  <c r="F256" i="6"/>
  <c r="G256" i="6"/>
  <c r="I256" i="6"/>
  <c r="F257" i="6"/>
  <c r="G257" i="6"/>
  <c r="I257" i="6"/>
  <c r="F258" i="6"/>
  <c r="G258" i="6"/>
  <c r="I258" i="6"/>
  <c r="F259" i="6"/>
  <c r="G259" i="6"/>
  <c r="I259" i="6"/>
  <c r="F260" i="6"/>
  <c r="G260" i="6"/>
  <c r="I260" i="6"/>
  <c r="F261" i="6"/>
  <c r="G261" i="6"/>
  <c r="I261" i="6"/>
  <c r="F262" i="6"/>
  <c r="G262" i="6"/>
  <c r="I262" i="6"/>
  <c r="F263" i="6"/>
  <c r="G263" i="6"/>
  <c r="I263" i="6"/>
  <c r="F264" i="6"/>
  <c r="G264" i="6"/>
  <c r="I264" i="6"/>
  <c r="F265" i="6"/>
  <c r="G265" i="6"/>
  <c r="I265" i="6"/>
  <c r="F266" i="6"/>
  <c r="G266" i="6"/>
  <c r="I266" i="6"/>
  <c r="F267" i="6"/>
  <c r="G267" i="6"/>
  <c r="I267" i="6"/>
  <c r="F268" i="6"/>
  <c r="G268" i="6"/>
  <c r="I268" i="6"/>
  <c r="F269" i="6"/>
  <c r="G269" i="6"/>
  <c r="I269" i="6"/>
  <c r="F270" i="6"/>
  <c r="G270" i="6"/>
  <c r="I270" i="6"/>
  <c r="F271" i="6"/>
  <c r="G271" i="6"/>
  <c r="I271" i="6"/>
  <c r="F272" i="6"/>
  <c r="G272" i="6"/>
  <c r="I272" i="6"/>
  <c r="F273" i="6"/>
  <c r="G273" i="6"/>
  <c r="I273" i="6"/>
  <c r="F274" i="6"/>
  <c r="G274" i="6"/>
  <c r="I274" i="6"/>
  <c r="F275" i="6"/>
  <c r="G275" i="6"/>
  <c r="I275" i="6"/>
  <c r="F276" i="6"/>
  <c r="G276" i="6"/>
  <c r="I276" i="6"/>
  <c r="F277" i="6"/>
  <c r="G277" i="6"/>
  <c r="I277" i="6"/>
  <c r="F278" i="6"/>
  <c r="G278" i="6"/>
  <c r="I278" i="6"/>
  <c r="F279" i="6"/>
  <c r="G279" i="6"/>
  <c r="I279" i="6"/>
  <c r="F280" i="6"/>
  <c r="G280" i="6"/>
  <c r="I280" i="6"/>
  <c r="F281" i="6"/>
  <c r="G281" i="6"/>
  <c r="I281" i="6"/>
  <c r="F282" i="6"/>
  <c r="G282" i="6"/>
  <c r="I282" i="6"/>
  <c r="F283" i="6"/>
  <c r="G283" i="6"/>
  <c r="I283" i="6"/>
  <c r="F284" i="6"/>
  <c r="G284" i="6"/>
  <c r="I284" i="6"/>
  <c r="F285" i="6"/>
  <c r="G285" i="6"/>
  <c r="I285" i="6"/>
  <c r="F286" i="6"/>
  <c r="G286" i="6"/>
  <c r="I286" i="6"/>
  <c r="F287" i="6"/>
  <c r="G287" i="6"/>
  <c r="I287" i="6"/>
  <c r="F288" i="6"/>
  <c r="G288" i="6"/>
  <c r="I288" i="6"/>
  <c r="F289" i="6"/>
  <c r="G289" i="6"/>
  <c r="I289" i="6"/>
  <c r="F290" i="6"/>
  <c r="G290" i="6"/>
  <c r="I290" i="6"/>
  <c r="F291" i="6"/>
  <c r="G291" i="6"/>
  <c r="I291" i="6"/>
  <c r="F292" i="6"/>
  <c r="G292" i="6"/>
  <c r="I292" i="6"/>
  <c r="F293" i="6"/>
  <c r="G293" i="6"/>
  <c r="I293" i="6"/>
  <c r="F294" i="6"/>
  <c r="G294" i="6"/>
  <c r="I294" i="6"/>
  <c r="F295" i="6"/>
  <c r="G295" i="6"/>
  <c r="I295" i="6"/>
  <c r="F296" i="6"/>
  <c r="G296" i="6"/>
  <c r="I296" i="6"/>
  <c r="F297" i="6"/>
  <c r="G297" i="6"/>
  <c r="I297" i="6"/>
  <c r="F298" i="6"/>
  <c r="G298" i="6"/>
  <c r="I298" i="6"/>
  <c r="F299" i="6"/>
  <c r="G299" i="6"/>
  <c r="I299" i="6"/>
  <c r="F300" i="6"/>
  <c r="G300" i="6"/>
  <c r="I300" i="6"/>
  <c r="F301" i="6"/>
  <c r="G301" i="6"/>
  <c r="I301" i="6"/>
  <c r="F302" i="6"/>
  <c r="G302" i="6"/>
  <c r="I302" i="6"/>
  <c r="F303" i="6"/>
  <c r="G303" i="6"/>
  <c r="I303" i="6"/>
  <c r="F304" i="6"/>
  <c r="G304" i="6"/>
  <c r="I304" i="6"/>
  <c r="F305" i="6"/>
  <c r="G305" i="6"/>
  <c r="I305" i="6"/>
  <c r="F306" i="6"/>
  <c r="G306" i="6"/>
  <c r="I306" i="6"/>
  <c r="F307" i="6"/>
  <c r="G307" i="6"/>
  <c r="I307" i="6"/>
  <c r="F308" i="6"/>
  <c r="G308" i="6"/>
  <c r="I308" i="6"/>
  <c r="F309" i="6"/>
  <c r="G309" i="6"/>
  <c r="I309" i="6"/>
  <c r="F310" i="6"/>
  <c r="G310" i="6"/>
  <c r="I310" i="6"/>
  <c r="F311" i="6"/>
  <c r="G311" i="6"/>
  <c r="I311" i="6"/>
  <c r="F312" i="6"/>
  <c r="G312" i="6"/>
  <c r="I312" i="6"/>
  <c r="F313" i="6"/>
  <c r="G313" i="6"/>
  <c r="I313" i="6"/>
  <c r="F314" i="6"/>
  <c r="G314" i="6"/>
  <c r="I314" i="6"/>
  <c r="F315" i="6"/>
  <c r="G315" i="6"/>
  <c r="I315" i="6"/>
  <c r="F316" i="6"/>
  <c r="G316" i="6"/>
  <c r="I316" i="6"/>
  <c r="F317" i="6"/>
  <c r="G317" i="6"/>
  <c r="I317" i="6"/>
  <c r="F318" i="6"/>
  <c r="G318" i="6"/>
  <c r="I318" i="6"/>
  <c r="F319" i="6"/>
  <c r="G319" i="6"/>
  <c r="I319" i="6"/>
  <c r="F320" i="6"/>
  <c r="G320" i="6"/>
  <c r="I320" i="6"/>
  <c r="F321" i="6"/>
  <c r="G321" i="6"/>
  <c r="I321" i="6"/>
  <c r="F322" i="6"/>
  <c r="G322" i="6"/>
  <c r="I322" i="6"/>
  <c r="F323" i="6"/>
  <c r="G323" i="6"/>
  <c r="I323" i="6"/>
  <c r="F324" i="6"/>
  <c r="G324" i="6"/>
  <c r="I324" i="6"/>
  <c r="F325" i="6"/>
  <c r="G325" i="6"/>
  <c r="I325" i="6"/>
  <c r="F326" i="6"/>
  <c r="G326" i="6"/>
  <c r="I326" i="6"/>
  <c r="F327" i="6"/>
  <c r="G327" i="6"/>
  <c r="I327" i="6"/>
  <c r="F328" i="6"/>
  <c r="G328" i="6"/>
  <c r="I328" i="6"/>
  <c r="F329" i="6"/>
  <c r="G329" i="6"/>
  <c r="I329" i="6"/>
  <c r="F330" i="6"/>
  <c r="G330" i="6"/>
  <c r="I330" i="6"/>
  <c r="F331" i="6"/>
  <c r="G331" i="6"/>
  <c r="I331" i="6"/>
  <c r="F332" i="6"/>
  <c r="G332" i="6"/>
  <c r="I332" i="6"/>
  <c r="F333" i="6"/>
  <c r="G333" i="6"/>
  <c r="I333" i="6"/>
  <c r="F334" i="6"/>
  <c r="G334" i="6"/>
  <c r="I334" i="6"/>
  <c r="F335" i="6"/>
  <c r="G335" i="6"/>
  <c r="I335" i="6"/>
  <c r="F336" i="6"/>
  <c r="G336" i="6"/>
  <c r="I336" i="6"/>
  <c r="F337" i="6"/>
  <c r="G337" i="6"/>
  <c r="I337" i="6"/>
  <c r="F338" i="6"/>
  <c r="G338" i="6"/>
  <c r="I338" i="6"/>
  <c r="F339" i="6"/>
  <c r="G339" i="6"/>
  <c r="I339" i="6"/>
  <c r="F340" i="6"/>
  <c r="G340" i="6"/>
  <c r="I340" i="6"/>
  <c r="F341" i="6"/>
  <c r="G341" i="6"/>
  <c r="I341" i="6"/>
  <c r="F342" i="6"/>
  <c r="G342" i="6"/>
  <c r="I342" i="6"/>
  <c r="F343" i="6"/>
  <c r="G343" i="6"/>
  <c r="I343" i="6"/>
  <c r="F344" i="6"/>
  <c r="G344" i="6"/>
  <c r="I344" i="6"/>
  <c r="F345" i="6"/>
  <c r="G345" i="6"/>
  <c r="I345" i="6"/>
  <c r="F346" i="6"/>
  <c r="G346" i="6"/>
  <c r="I346" i="6"/>
  <c r="F347" i="6"/>
  <c r="G347" i="6"/>
  <c r="I347" i="6"/>
  <c r="F348" i="6"/>
  <c r="G348" i="6"/>
  <c r="I348" i="6"/>
  <c r="F349" i="6"/>
  <c r="G349" i="6"/>
  <c r="I349" i="6"/>
  <c r="F350" i="6"/>
  <c r="G350" i="6"/>
  <c r="I350" i="6"/>
  <c r="F351" i="6"/>
  <c r="G351" i="6"/>
  <c r="I351" i="6"/>
  <c r="F352" i="6"/>
  <c r="G352" i="6"/>
  <c r="I352" i="6"/>
  <c r="F353" i="6"/>
  <c r="G353" i="6"/>
  <c r="I353" i="6"/>
  <c r="F354" i="6"/>
  <c r="G354" i="6"/>
  <c r="I354" i="6"/>
  <c r="F355" i="6"/>
  <c r="G355" i="6"/>
  <c r="I355" i="6"/>
  <c r="F356" i="6"/>
  <c r="G356" i="6"/>
  <c r="I356" i="6"/>
  <c r="F357" i="6"/>
  <c r="G357" i="6"/>
  <c r="I357" i="6"/>
  <c r="F358" i="6"/>
  <c r="G358" i="6"/>
  <c r="I358" i="6"/>
  <c r="F359" i="6"/>
  <c r="G359" i="6"/>
  <c r="I359" i="6"/>
  <c r="F360" i="6"/>
  <c r="G360" i="6"/>
  <c r="I360" i="6"/>
  <c r="F361" i="6"/>
  <c r="G361" i="6"/>
  <c r="I361" i="6"/>
  <c r="F362" i="6"/>
  <c r="G362" i="6"/>
  <c r="I362" i="6"/>
  <c r="F363" i="6"/>
  <c r="G363" i="6"/>
  <c r="I363" i="6"/>
  <c r="F364" i="6"/>
  <c r="G364" i="6"/>
  <c r="I364" i="6"/>
  <c r="F365" i="6"/>
  <c r="G365" i="6"/>
  <c r="I365" i="6"/>
  <c r="F366" i="6"/>
  <c r="G366" i="6"/>
  <c r="I366" i="6"/>
  <c r="F367" i="6"/>
  <c r="G367" i="6"/>
  <c r="I367" i="6"/>
  <c r="F368" i="6"/>
  <c r="G368" i="6"/>
  <c r="I368" i="6"/>
  <c r="F369" i="6"/>
  <c r="G369" i="6"/>
  <c r="I369" i="6"/>
  <c r="F370" i="6"/>
  <c r="G370" i="6"/>
  <c r="I370" i="6"/>
  <c r="F371" i="6"/>
  <c r="G371" i="6"/>
  <c r="I371" i="6"/>
  <c r="F372" i="6"/>
  <c r="G372" i="6"/>
  <c r="I372" i="6"/>
  <c r="F373" i="6"/>
  <c r="G373" i="6"/>
  <c r="I373" i="6"/>
  <c r="F374" i="6"/>
  <c r="G374" i="6"/>
  <c r="I374" i="6"/>
  <c r="F375" i="6"/>
  <c r="G375" i="6"/>
  <c r="I375" i="6"/>
  <c r="F376" i="6"/>
  <c r="G376" i="6"/>
  <c r="I376" i="6"/>
  <c r="F377" i="6"/>
  <c r="G377" i="6"/>
  <c r="I377" i="6"/>
  <c r="F378" i="6"/>
  <c r="G378" i="6"/>
  <c r="I378" i="6"/>
  <c r="F379" i="6"/>
  <c r="G379" i="6"/>
  <c r="I379" i="6"/>
  <c r="F380" i="6"/>
  <c r="G380" i="6"/>
  <c r="I380" i="6"/>
  <c r="F381" i="6"/>
  <c r="G381" i="6"/>
  <c r="I381" i="6"/>
  <c r="F382" i="6"/>
  <c r="G382" i="6"/>
  <c r="I382" i="6"/>
  <c r="F383" i="6"/>
  <c r="G383" i="6"/>
  <c r="I383" i="6"/>
  <c r="F384" i="6"/>
  <c r="G384" i="6"/>
  <c r="I384" i="6"/>
  <c r="F385" i="6"/>
  <c r="G385" i="6"/>
  <c r="I385" i="6"/>
  <c r="F386" i="6"/>
  <c r="G386" i="6"/>
  <c r="I386" i="6"/>
  <c r="F387" i="6"/>
  <c r="G387" i="6"/>
  <c r="I387" i="6"/>
  <c r="F388" i="6"/>
  <c r="G388" i="6"/>
  <c r="I388" i="6"/>
  <c r="F389" i="6"/>
  <c r="G389" i="6"/>
  <c r="I389" i="6"/>
  <c r="F390" i="6"/>
  <c r="G390" i="6"/>
  <c r="I390" i="6"/>
  <c r="F391" i="6"/>
  <c r="G391" i="6"/>
  <c r="I391" i="6"/>
  <c r="F392" i="6"/>
  <c r="G392" i="6"/>
  <c r="I392" i="6"/>
  <c r="F393" i="6"/>
  <c r="G393" i="6"/>
  <c r="I393" i="6"/>
  <c r="F394" i="6"/>
  <c r="G394" i="6"/>
  <c r="I394" i="6"/>
  <c r="F395" i="6"/>
  <c r="G395" i="6"/>
  <c r="I395" i="6"/>
  <c r="F396" i="6"/>
  <c r="G396" i="6"/>
  <c r="I396" i="6"/>
  <c r="F397" i="6"/>
  <c r="G397" i="6"/>
  <c r="I397" i="6"/>
  <c r="F398" i="6"/>
  <c r="G398" i="6"/>
  <c r="I398" i="6"/>
  <c r="F399" i="6"/>
  <c r="G399" i="6"/>
  <c r="I399" i="6"/>
  <c r="F400" i="6"/>
  <c r="G400" i="6"/>
  <c r="I400" i="6"/>
  <c r="F401" i="6"/>
  <c r="G401" i="6"/>
  <c r="I401" i="6"/>
  <c r="F402" i="6"/>
  <c r="G402" i="6"/>
  <c r="I402" i="6"/>
  <c r="U47" i="6" l="1"/>
  <c r="AK47" i="6"/>
  <c r="U105" i="6"/>
  <c r="AK105" i="6"/>
  <c r="U151" i="6"/>
  <c r="AK151" i="6"/>
  <c r="U46" i="6"/>
  <c r="AK46" i="6"/>
  <c r="U144" i="6"/>
  <c r="AK144" i="6"/>
  <c r="U211" i="6"/>
  <c r="AK211" i="6"/>
  <c r="U243" i="6"/>
  <c r="AK243" i="6"/>
  <c r="U370" i="6"/>
  <c r="AK370" i="6"/>
  <c r="U45" i="6"/>
  <c r="AK45" i="6"/>
  <c r="U168" i="6"/>
  <c r="AK168" i="6"/>
  <c r="U43" i="6"/>
  <c r="AK43" i="6"/>
  <c r="U302" i="6"/>
  <c r="AK302" i="6"/>
  <c r="U296" i="6"/>
  <c r="AK296" i="6"/>
  <c r="U180" i="6"/>
  <c r="AK180" i="6"/>
  <c r="U390" i="6"/>
  <c r="AK390" i="6"/>
  <c r="U59" i="6"/>
  <c r="AK59" i="6"/>
  <c r="U261" i="6"/>
  <c r="AK261" i="6"/>
  <c r="U116" i="6"/>
  <c r="AK116" i="6"/>
  <c r="U301" i="6"/>
  <c r="AK301" i="6"/>
  <c r="U270" i="6"/>
  <c r="AK270" i="6"/>
  <c r="U103" i="6"/>
  <c r="AK103" i="6"/>
  <c r="U255" i="6"/>
  <c r="AK255" i="6"/>
  <c r="U86" i="6"/>
  <c r="AK86" i="6"/>
  <c r="U393" i="6"/>
  <c r="AK393" i="6"/>
  <c r="U240" i="6"/>
  <c r="AK240" i="6"/>
  <c r="U67" i="6"/>
  <c r="AK67" i="6"/>
  <c r="U381" i="6"/>
  <c r="AK381" i="6"/>
  <c r="U225" i="6"/>
  <c r="AK225" i="6"/>
  <c r="U48" i="6"/>
  <c r="AK48" i="6"/>
  <c r="U380" i="6"/>
  <c r="AK380" i="6"/>
  <c r="U284" i="6"/>
  <c r="AK284" i="6"/>
  <c r="U184" i="6"/>
  <c r="AK184" i="6"/>
  <c r="U74" i="6"/>
  <c r="AK74" i="6"/>
  <c r="U315" i="6"/>
  <c r="AK315" i="6"/>
  <c r="U219" i="6"/>
  <c r="AK219" i="6"/>
  <c r="U110" i="6"/>
  <c r="AK110" i="6"/>
  <c r="U346" i="6"/>
  <c r="AK346" i="6"/>
  <c r="U250" i="6"/>
  <c r="AK250" i="6"/>
  <c r="U145" i="6"/>
  <c r="AK145" i="6"/>
  <c r="U30" i="6"/>
  <c r="AK30" i="6"/>
  <c r="U213" i="6"/>
  <c r="AK213" i="6"/>
  <c r="U117" i="6"/>
  <c r="AK117" i="6"/>
  <c r="U21" i="6"/>
  <c r="AK21" i="6"/>
  <c r="U68" i="6"/>
  <c r="AK68" i="6"/>
  <c r="U305" i="6"/>
  <c r="AK305" i="6"/>
  <c r="U374" i="6"/>
  <c r="AK374" i="6"/>
  <c r="U130" i="6"/>
  <c r="AK130" i="6"/>
  <c r="U113" i="6"/>
  <c r="AK113" i="6"/>
  <c r="U96" i="6"/>
  <c r="AK96" i="6"/>
  <c r="U102" i="6"/>
  <c r="AK102" i="6"/>
  <c r="U196" i="6"/>
  <c r="AK196" i="6"/>
  <c r="U271" i="6"/>
  <c r="AK271" i="6"/>
  <c r="U152" i="6"/>
  <c r="AK152" i="6"/>
  <c r="U365" i="6"/>
  <c r="AK365" i="6"/>
  <c r="U26" i="6"/>
  <c r="AK26" i="6"/>
  <c r="U233" i="6"/>
  <c r="AK233" i="6"/>
  <c r="U88" i="6"/>
  <c r="AK88" i="6"/>
  <c r="U273" i="6"/>
  <c r="AK273" i="6"/>
  <c r="U256" i="6"/>
  <c r="AK256" i="6"/>
  <c r="U87" i="6"/>
  <c r="AK87" i="6"/>
  <c r="U397" i="6"/>
  <c r="AK397" i="6"/>
  <c r="U241" i="6"/>
  <c r="AK241" i="6"/>
  <c r="U70" i="6"/>
  <c r="AK70" i="6"/>
  <c r="U382" i="6"/>
  <c r="AK382" i="6"/>
  <c r="U229" i="6"/>
  <c r="AK229" i="6"/>
  <c r="U49" i="6"/>
  <c r="AK49" i="6"/>
  <c r="U367" i="6"/>
  <c r="AK367" i="6"/>
  <c r="U214" i="6"/>
  <c r="AK214" i="6"/>
  <c r="U33" i="6"/>
  <c r="AK33" i="6"/>
  <c r="U372" i="6"/>
  <c r="AK372" i="6"/>
  <c r="U276" i="6"/>
  <c r="AK276" i="6"/>
  <c r="U175" i="6"/>
  <c r="AK175" i="6"/>
  <c r="U64" i="6"/>
  <c r="AK64" i="6"/>
  <c r="U307" i="6"/>
  <c r="AK307" i="6"/>
  <c r="U210" i="6"/>
  <c r="AK210" i="6"/>
  <c r="U100" i="6"/>
  <c r="AK100" i="6"/>
  <c r="U338" i="6"/>
  <c r="AK338" i="6"/>
  <c r="U242" i="6"/>
  <c r="AK242" i="6"/>
  <c r="U136" i="6"/>
  <c r="AK136" i="6"/>
  <c r="U17" i="6"/>
  <c r="AK17" i="6"/>
  <c r="U205" i="6"/>
  <c r="AK205" i="6"/>
  <c r="U109" i="6"/>
  <c r="AK109" i="6"/>
  <c r="U13" i="6"/>
  <c r="AK13" i="6"/>
  <c r="U143" i="6"/>
  <c r="AK143" i="6"/>
  <c r="U263" i="6"/>
  <c r="AK263" i="6"/>
  <c r="U376" i="6"/>
  <c r="AK376" i="6"/>
  <c r="U264" i="6"/>
  <c r="AK264" i="6"/>
  <c r="U339" i="6"/>
  <c r="AK339" i="6"/>
  <c r="U137" i="6"/>
  <c r="AK137" i="6"/>
  <c r="U274" i="6"/>
  <c r="AK274" i="6"/>
  <c r="AL273" i="6" s="1"/>
  <c r="U141" i="6"/>
  <c r="AK141" i="6"/>
  <c r="U350" i="6"/>
  <c r="AK350" i="6"/>
  <c r="U327" i="6"/>
  <c r="AK327" i="6"/>
  <c r="U79" i="6"/>
  <c r="AK79" i="6"/>
  <c r="U246" i="6"/>
  <c r="AK246" i="6"/>
  <c r="U123" i="6"/>
  <c r="AK123" i="6"/>
  <c r="U337" i="6"/>
  <c r="AK337" i="6"/>
  <c r="U207" i="6"/>
  <c r="AK207" i="6"/>
  <c r="U385" i="6"/>
  <c r="AK385" i="6"/>
  <c r="U57" i="6"/>
  <c r="AK57" i="6"/>
  <c r="U248" i="6"/>
  <c r="AK248" i="6"/>
  <c r="U398" i="6"/>
  <c r="AK398" i="6"/>
  <c r="U245" i="6"/>
  <c r="AK245" i="6"/>
  <c r="U71" i="6"/>
  <c r="AK71" i="6"/>
  <c r="U383" i="6"/>
  <c r="AK383" i="6"/>
  <c r="U230" i="6"/>
  <c r="AK230" i="6"/>
  <c r="U55" i="6"/>
  <c r="AK55" i="6"/>
  <c r="U368" i="6"/>
  <c r="AK368" i="6"/>
  <c r="U215" i="6"/>
  <c r="AK215" i="6"/>
  <c r="U34" i="6"/>
  <c r="AK34" i="6"/>
  <c r="U353" i="6"/>
  <c r="AK353" i="6"/>
  <c r="U198" i="6"/>
  <c r="AK198" i="6"/>
  <c r="U14" i="6"/>
  <c r="AK14" i="6"/>
  <c r="U364" i="6"/>
  <c r="AK364" i="6"/>
  <c r="U268" i="6"/>
  <c r="AK268" i="6"/>
  <c r="U166" i="6"/>
  <c r="AK166" i="6"/>
  <c r="U54" i="6"/>
  <c r="AK54" i="6"/>
  <c r="U395" i="6"/>
  <c r="AK395" i="6"/>
  <c r="U299" i="6"/>
  <c r="AK299" i="6"/>
  <c r="U201" i="6"/>
  <c r="AK201" i="6"/>
  <c r="U91" i="6"/>
  <c r="AK91" i="6"/>
  <c r="U330" i="6"/>
  <c r="AK330" i="6"/>
  <c r="U234" i="6"/>
  <c r="AK234" i="6"/>
  <c r="U127" i="6"/>
  <c r="AK127" i="6"/>
  <c r="U197" i="6"/>
  <c r="AK197" i="6"/>
  <c r="U101" i="6"/>
  <c r="AK101" i="6"/>
  <c r="U19" i="6"/>
  <c r="AK19" i="6"/>
  <c r="U221" i="6"/>
  <c r="AK221" i="6"/>
  <c r="U95" i="6"/>
  <c r="AK95" i="6"/>
  <c r="U312" i="6"/>
  <c r="AK312" i="6"/>
  <c r="U178" i="6"/>
  <c r="AK178" i="6"/>
  <c r="U360" i="6"/>
  <c r="AK360" i="6"/>
  <c r="U24" i="6"/>
  <c r="AK24" i="6"/>
  <c r="U223" i="6"/>
  <c r="AK223" i="6"/>
  <c r="U384" i="6"/>
  <c r="AK384" i="6"/>
  <c r="U231" i="6"/>
  <c r="AK231" i="6"/>
  <c r="U56" i="6"/>
  <c r="AK56" i="6"/>
  <c r="U369" i="6"/>
  <c r="AK369" i="6"/>
  <c r="U216" i="6"/>
  <c r="AK216" i="6"/>
  <c r="U35" i="6"/>
  <c r="AK35" i="6"/>
  <c r="U357" i="6"/>
  <c r="AK357" i="6"/>
  <c r="U199" i="6"/>
  <c r="AK199" i="6"/>
  <c r="U15" i="6"/>
  <c r="AK15" i="6"/>
  <c r="U342" i="6"/>
  <c r="AK342" i="6"/>
  <c r="U185" i="6"/>
  <c r="AK185" i="6"/>
  <c r="U356" i="6"/>
  <c r="AK356" i="6"/>
  <c r="U260" i="6"/>
  <c r="AK260" i="6"/>
  <c r="U156" i="6"/>
  <c r="AK156" i="6"/>
  <c r="U42" i="6"/>
  <c r="AK42" i="6"/>
  <c r="U387" i="6"/>
  <c r="AK387" i="6"/>
  <c r="U291" i="6"/>
  <c r="AK291" i="6"/>
  <c r="U192" i="6"/>
  <c r="AK192" i="6"/>
  <c r="U82" i="6"/>
  <c r="AK82" i="6"/>
  <c r="U322" i="6"/>
  <c r="AK322" i="6"/>
  <c r="U226" i="6"/>
  <c r="AK226" i="6"/>
  <c r="U118" i="6"/>
  <c r="AK118" i="6"/>
  <c r="U189" i="6"/>
  <c r="AK189" i="6"/>
  <c r="U93" i="6"/>
  <c r="AK93" i="6"/>
  <c r="U190" i="6"/>
  <c r="AK190" i="6"/>
  <c r="U169" i="6"/>
  <c r="AK169" i="6"/>
  <c r="U348" i="6"/>
  <c r="AK348" i="6"/>
  <c r="U147" i="6"/>
  <c r="AK147" i="6"/>
  <c r="U379" i="6"/>
  <c r="AK379" i="6"/>
  <c r="U183" i="6"/>
  <c r="AK183" i="6"/>
  <c r="U218" i="6"/>
  <c r="AK218" i="6"/>
  <c r="U85" i="6"/>
  <c r="AK85" i="6"/>
  <c r="U377" i="6"/>
  <c r="AK377" i="6"/>
  <c r="U262" i="6"/>
  <c r="AK262" i="6"/>
  <c r="U204" i="6"/>
  <c r="AK204" i="6"/>
  <c r="U187" i="6"/>
  <c r="AK187" i="6"/>
  <c r="U153" i="6"/>
  <c r="AK153" i="6"/>
  <c r="U371" i="6"/>
  <c r="AK371" i="6"/>
  <c r="U209" i="6"/>
  <c r="AK209" i="6"/>
  <c r="U107" i="6"/>
  <c r="AK107" i="6"/>
  <c r="U391" i="6"/>
  <c r="AK391" i="6"/>
  <c r="U65" i="6"/>
  <c r="AK65" i="6"/>
  <c r="U150" i="6"/>
  <c r="AK150" i="6"/>
  <c r="U195" i="6"/>
  <c r="AK195" i="6"/>
  <c r="U217" i="6"/>
  <c r="AK217" i="6"/>
  <c r="U203" i="6"/>
  <c r="AK203" i="6"/>
  <c r="U186" i="6"/>
  <c r="AK186" i="6"/>
  <c r="U314" i="6"/>
  <c r="AK314" i="6"/>
  <c r="U161" i="6"/>
  <c r="AK161" i="6"/>
  <c r="U27" i="6"/>
  <c r="AK27" i="6"/>
  <c r="U121" i="6"/>
  <c r="AK121" i="6"/>
  <c r="U359" i="6"/>
  <c r="AK359" i="6"/>
  <c r="U329" i="6"/>
  <c r="AK329" i="6"/>
  <c r="U170" i="6"/>
  <c r="AK170" i="6"/>
  <c r="U340" i="6"/>
  <c r="AK340" i="6"/>
  <c r="U138" i="6"/>
  <c r="AK138" i="6"/>
  <c r="U22" i="6"/>
  <c r="AK22" i="6"/>
  <c r="U275" i="6"/>
  <c r="AK275" i="6"/>
  <c r="U174" i="6"/>
  <c r="AK174" i="6"/>
  <c r="U63" i="6"/>
  <c r="AK63" i="6"/>
  <c r="U306" i="6"/>
  <c r="AK306" i="6"/>
  <c r="U60" i="6"/>
  <c r="AK60" i="6"/>
  <c r="U277" i="6"/>
  <c r="AK277" i="6"/>
  <c r="U134" i="6"/>
  <c r="AK134" i="6"/>
  <c r="U76" i="6"/>
  <c r="AK76" i="6"/>
  <c r="U132" i="6"/>
  <c r="AK132" i="6"/>
  <c r="U341" i="6"/>
  <c r="AK341" i="6"/>
  <c r="U237" i="6"/>
  <c r="AK237" i="6"/>
  <c r="U89" i="6"/>
  <c r="AK89" i="6"/>
  <c r="U285" i="6"/>
  <c r="AK285" i="6"/>
  <c r="U135" i="6"/>
  <c r="AK135" i="6"/>
  <c r="U345" i="6"/>
  <c r="AK345" i="6"/>
  <c r="U188" i="6"/>
  <c r="AK188" i="6"/>
  <c r="U333" i="6"/>
  <c r="AK333" i="6"/>
  <c r="U171" i="6"/>
  <c r="AK171" i="6"/>
  <c r="U318" i="6"/>
  <c r="AK318" i="6"/>
  <c r="U158" i="6"/>
  <c r="AK158" i="6"/>
  <c r="U303" i="6"/>
  <c r="AK303" i="6"/>
  <c r="U140" i="6"/>
  <c r="AK140" i="6"/>
  <c r="U332" i="6"/>
  <c r="AK332" i="6"/>
  <c r="U236" i="6"/>
  <c r="AK236" i="6"/>
  <c r="U129" i="6"/>
  <c r="AK129" i="6"/>
  <c r="U363" i="6"/>
  <c r="AK363" i="6"/>
  <c r="U267" i="6"/>
  <c r="AK267" i="6"/>
  <c r="U164" i="6"/>
  <c r="AK164" i="6"/>
  <c r="U51" i="6"/>
  <c r="AK51" i="6"/>
  <c r="U394" i="6"/>
  <c r="AK394" i="6"/>
  <c r="U298" i="6"/>
  <c r="AK298" i="6"/>
  <c r="U200" i="6"/>
  <c r="AK200" i="6"/>
  <c r="U90" i="6"/>
  <c r="AK90" i="6"/>
  <c r="U165" i="6"/>
  <c r="AK165" i="6"/>
  <c r="U69" i="6"/>
  <c r="AK69" i="6"/>
  <c r="U52" i="6"/>
  <c r="AK52" i="6"/>
  <c r="U297" i="6"/>
  <c r="AK297" i="6"/>
  <c r="U287" i="6"/>
  <c r="AK287" i="6"/>
  <c r="U335" i="6"/>
  <c r="AK335" i="6"/>
  <c r="U38" i="6"/>
  <c r="AK38" i="6"/>
  <c r="U358" i="6"/>
  <c r="AK358" i="6"/>
  <c r="U16" i="6"/>
  <c r="AK16" i="6"/>
  <c r="U343" i="6"/>
  <c r="AK343" i="6"/>
  <c r="U328" i="6"/>
  <c r="AK328" i="6"/>
  <c r="U252" i="6"/>
  <c r="AK252" i="6"/>
  <c r="U32" i="6"/>
  <c r="AK32" i="6"/>
  <c r="U283" i="6"/>
  <c r="AK283" i="6"/>
  <c r="U73" i="6"/>
  <c r="AK73" i="6"/>
  <c r="U108" i="6"/>
  <c r="AK108" i="6"/>
  <c r="U181" i="6"/>
  <c r="AK181" i="6"/>
  <c r="U194" i="6"/>
  <c r="AK194" i="6"/>
  <c r="U366" i="6"/>
  <c r="AK366" i="6"/>
  <c r="U310" i="6"/>
  <c r="AK310" i="6"/>
  <c r="U167" i="6"/>
  <c r="AK167" i="6"/>
  <c r="U23" i="6"/>
  <c r="AK23" i="6"/>
  <c r="U344" i="6"/>
  <c r="AK344" i="6"/>
  <c r="U317" i="6"/>
  <c r="AK317" i="6"/>
  <c r="U244" i="6"/>
  <c r="AK244" i="6"/>
  <c r="U99" i="6"/>
  <c r="AK99" i="6"/>
  <c r="U173" i="6"/>
  <c r="AK173" i="6"/>
  <c r="U77" i="6"/>
  <c r="AK77" i="6"/>
  <c r="U352" i="6"/>
  <c r="AK352" i="6"/>
  <c r="U325" i="6"/>
  <c r="AK325" i="6"/>
  <c r="U104" i="6"/>
  <c r="AK104" i="6"/>
  <c r="U313" i="6"/>
  <c r="AK313" i="6"/>
  <c r="U208" i="6"/>
  <c r="AK208" i="6"/>
  <c r="U389" i="6"/>
  <c r="AK389" i="6"/>
  <c r="U58" i="6"/>
  <c r="AK58" i="6"/>
  <c r="U257" i="6"/>
  <c r="AK257" i="6"/>
  <c r="U106" i="6"/>
  <c r="AK106" i="6"/>
  <c r="U334" i="6"/>
  <c r="AK334" i="6"/>
  <c r="U176" i="6"/>
  <c r="AK176" i="6"/>
  <c r="U319" i="6"/>
  <c r="AK319" i="6"/>
  <c r="U159" i="6"/>
  <c r="AK159" i="6"/>
  <c r="U304" i="6"/>
  <c r="AK304" i="6"/>
  <c r="U142" i="6"/>
  <c r="AK142" i="6"/>
  <c r="U289" i="6"/>
  <c r="AK289" i="6"/>
  <c r="U124" i="6"/>
  <c r="AK124" i="6"/>
  <c r="U324" i="6"/>
  <c r="AK324" i="6"/>
  <c r="U228" i="6"/>
  <c r="AK228" i="6"/>
  <c r="U120" i="6"/>
  <c r="AK120" i="6"/>
  <c r="U355" i="6"/>
  <c r="AK355" i="6"/>
  <c r="U259" i="6"/>
  <c r="AK259" i="6"/>
  <c r="U155" i="6"/>
  <c r="AK155" i="6"/>
  <c r="U41" i="6"/>
  <c r="AK41" i="6"/>
  <c r="U386" i="6"/>
  <c r="AK386" i="6"/>
  <c r="U290" i="6"/>
  <c r="AK290" i="6"/>
  <c r="U191" i="6"/>
  <c r="AK191" i="6"/>
  <c r="U81" i="6"/>
  <c r="AK81" i="6"/>
  <c r="U157" i="6"/>
  <c r="AK157" i="6"/>
  <c r="U61" i="6"/>
  <c r="AK61" i="6"/>
  <c r="U44" i="6"/>
  <c r="AK44" i="6"/>
  <c r="U139" i="6"/>
  <c r="AK139" i="6"/>
  <c r="U373" i="6"/>
  <c r="AK373" i="6"/>
  <c r="U288" i="6"/>
  <c r="AK288" i="6"/>
  <c r="U361" i="6"/>
  <c r="AK361" i="6"/>
  <c r="U25" i="6"/>
  <c r="AK25" i="6"/>
  <c r="U232" i="6"/>
  <c r="AK232" i="6"/>
  <c r="U78" i="6"/>
  <c r="AK78" i="6"/>
  <c r="U320" i="6"/>
  <c r="AK320" i="6"/>
  <c r="U160" i="6"/>
  <c r="AK160" i="6"/>
  <c r="U278" i="6"/>
  <c r="AK278" i="6"/>
  <c r="U112" i="6"/>
  <c r="AK112" i="6"/>
  <c r="U316" i="6"/>
  <c r="AK316" i="6"/>
  <c r="U220" i="6"/>
  <c r="AK220" i="6"/>
  <c r="U111" i="6"/>
  <c r="AK111" i="6"/>
  <c r="U347" i="6"/>
  <c r="AK347" i="6"/>
  <c r="U251" i="6"/>
  <c r="AK251" i="6"/>
  <c r="U146" i="6"/>
  <c r="AK146" i="6"/>
  <c r="U31" i="6"/>
  <c r="AK31" i="6"/>
  <c r="U378" i="6"/>
  <c r="AK378" i="6"/>
  <c r="U282" i="6"/>
  <c r="AK282" i="6"/>
  <c r="U182" i="6"/>
  <c r="AK182" i="6"/>
  <c r="U72" i="6"/>
  <c r="AK72" i="6"/>
  <c r="U149" i="6"/>
  <c r="AK149" i="6"/>
  <c r="U53" i="6"/>
  <c r="AK53" i="6"/>
  <c r="U36" i="6"/>
  <c r="AK36" i="6"/>
  <c r="U224" i="6"/>
  <c r="AK224" i="6"/>
  <c r="U249" i="6"/>
  <c r="AK249" i="6"/>
  <c r="U75" i="6"/>
  <c r="AK75" i="6"/>
  <c r="U179" i="6"/>
  <c r="AK179" i="6"/>
  <c r="U293" i="6"/>
  <c r="AK293" i="6"/>
  <c r="U375" i="6"/>
  <c r="AK375" i="6"/>
  <c r="U39" i="6"/>
  <c r="AK39" i="6"/>
  <c r="U336" i="6"/>
  <c r="AK336" i="6"/>
  <c r="U309" i="6"/>
  <c r="AK309" i="6"/>
  <c r="U294" i="6"/>
  <c r="AK294" i="6"/>
  <c r="U62" i="6"/>
  <c r="AK62" i="6"/>
  <c r="U272" i="6"/>
  <c r="AK272" i="6"/>
  <c r="U349" i="6"/>
  <c r="AK349" i="6"/>
  <c r="U238" i="6"/>
  <c r="AK238" i="6"/>
  <c r="AL237" i="6" s="1"/>
  <c r="U122" i="6"/>
  <c r="AK122" i="6"/>
  <c r="U311" i="6"/>
  <c r="AK311" i="6"/>
  <c r="U177" i="6"/>
  <c r="AK177" i="6"/>
  <c r="U351" i="6"/>
  <c r="AK351" i="6"/>
  <c r="U295" i="6"/>
  <c r="AK295" i="6"/>
  <c r="U131" i="6"/>
  <c r="AK131" i="6"/>
  <c r="U280" i="6"/>
  <c r="AK280" i="6"/>
  <c r="U114" i="6"/>
  <c r="AK114" i="6"/>
  <c r="U265" i="6"/>
  <c r="AK265" i="6"/>
  <c r="U97" i="6"/>
  <c r="AK97" i="6"/>
  <c r="U253" i="6"/>
  <c r="AK253" i="6"/>
  <c r="U80" i="6"/>
  <c r="AK80" i="6"/>
  <c r="U396" i="6"/>
  <c r="AK396" i="6"/>
  <c r="U300" i="6"/>
  <c r="AK300" i="6"/>
  <c r="U202" i="6"/>
  <c r="AK202" i="6"/>
  <c r="U92" i="6"/>
  <c r="AK92" i="6"/>
  <c r="U331" i="6"/>
  <c r="AK331" i="6"/>
  <c r="U235" i="6"/>
  <c r="AK235" i="6"/>
  <c r="U128" i="6"/>
  <c r="AK128" i="6"/>
  <c r="U362" i="6"/>
  <c r="AK362" i="6"/>
  <c r="U266" i="6"/>
  <c r="AK266" i="6"/>
  <c r="AL265" i="6" s="1"/>
  <c r="U163" i="6"/>
  <c r="AK163" i="6"/>
  <c r="U50" i="6"/>
  <c r="AK50" i="6"/>
  <c r="U133" i="6"/>
  <c r="AK133" i="6"/>
  <c r="U37" i="6"/>
  <c r="AK37" i="6"/>
  <c r="U20" i="6"/>
  <c r="AK20" i="6"/>
  <c r="U222" i="6"/>
  <c r="AK222" i="6"/>
  <c r="U126" i="6"/>
  <c r="AK126" i="6"/>
  <c r="U247" i="6"/>
  <c r="AK247" i="6"/>
  <c r="U206" i="6"/>
  <c r="AK206" i="6"/>
  <c r="U279" i="6"/>
  <c r="AK279" i="6"/>
  <c r="U308" i="6"/>
  <c r="AK308" i="6"/>
  <c r="U18" i="6"/>
  <c r="AK18" i="6"/>
  <c r="U172" i="6"/>
  <c r="AK172" i="6"/>
  <c r="U28" i="6"/>
  <c r="AK28" i="6"/>
  <c r="U162" i="6"/>
  <c r="AK162" i="6"/>
  <c r="U321" i="6"/>
  <c r="AK321" i="6"/>
  <c r="AL320" i="6" s="1"/>
  <c r="U212" i="6"/>
  <c r="AK212" i="6"/>
  <c r="U94" i="6"/>
  <c r="AK94" i="6"/>
  <c r="U286" i="6"/>
  <c r="AK286" i="6"/>
  <c r="U148" i="6"/>
  <c r="AK148" i="6"/>
  <c r="U326" i="6"/>
  <c r="AK326" i="6"/>
  <c r="U281" i="6"/>
  <c r="AK281" i="6"/>
  <c r="AL280" i="6" s="1"/>
  <c r="U115" i="6"/>
  <c r="AK115" i="6"/>
  <c r="U269" i="6"/>
  <c r="AK269" i="6"/>
  <c r="U98" i="6"/>
  <c r="AK98" i="6"/>
  <c r="U254" i="6"/>
  <c r="AK254" i="6"/>
  <c r="AL253" i="6" s="1"/>
  <c r="U84" i="6"/>
  <c r="AK84" i="6"/>
  <c r="U392" i="6"/>
  <c r="AK392" i="6"/>
  <c r="AL391" i="6" s="1"/>
  <c r="U239" i="6"/>
  <c r="AK239" i="6"/>
  <c r="U66" i="6"/>
  <c r="AK66" i="6"/>
  <c r="U388" i="6"/>
  <c r="AK388" i="6"/>
  <c r="U292" i="6"/>
  <c r="AK292" i="6"/>
  <c r="U193" i="6"/>
  <c r="AK193" i="6"/>
  <c r="U83" i="6"/>
  <c r="AK83" i="6"/>
  <c r="U323" i="6"/>
  <c r="AK323" i="6"/>
  <c r="U227" i="6"/>
  <c r="AK227" i="6"/>
  <c r="U119" i="6"/>
  <c r="AK119" i="6"/>
  <c r="U354" i="6"/>
  <c r="AK354" i="6"/>
  <c r="U258" i="6"/>
  <c r="AK258" i="6"/>
  <c r="U154" i="6"/>
  <c r="AK154" i="6"/>
  <c r="U40" i="6"/>
  <c r="AK40" i="6"/>
  <c r="U125" i="6"/>
  <c r="AK125" i="6"/>
  <c r="U29" i="6"/>
  <c r="AK29" i="6"/>
  <c r="S11" i="6"/>
  <c r="S4" i="6"/>
  <c r="S7" i="6"/>
  <c r="S6" i="6"/>
  <c r="S9" i="6"/>
  <c r="S8" i="6"/>
  <c r="S5" i="6"/>
  <c r="S3" i="6"/>
  <c r="S10" i="6"/>
  <c r="U4" i="6"/>
  <c r="U5" i="6" s="1"/>
  <c r="U6" i="6" s="1"/>
  <c r="U7" i="6" s="1"/>
  <c r="U8" i="6" s="1"/>
  <c r="U9" i="6" s="1"/>
  <c r="U10" i="6" s="1"/>
  <c r="U11" i="6" s="1"/>
  <c r="U12" i="6" s="1"/>
  <c r="N222" i="6"/>
  <c r="O221" i="6"/>
  <c r="P221" i="6"/>
  <c r="S250" i="6"/>
  <c r="S269" i="6"/>
  <c r="S292" i="6"/>
  <c r="S70" i="6"/>
  <c r="S258" i="6"/>
  <c r="AM249" i="6"/>
  <c r="AO249" i="6" s="1"/>
  <c r="AN249" i="6"/>
  <c r="AJ249" i="6"/>
  <c r="AH249" i="6"/>
  <c r="AI249" i="6"/>
  <c r="AB249" i="6"/>
  <c r="AD249" i="6" s="1"/>
  <c r="Z249" i="6"/>
  <c r="Y249" i="6"/>
  <c r="AC249" i="6"/>
  <c r="W249" i="6"/>
  <c r="X249" i="6"/>
  <c r="AN139" i="6"/>
  <c r="AM139" i="6"/>
  <c r="AO139" i="6" s="1"/>
  <c r="W139" i="6"/>
  <c r="AJ139" i="6"/>
  <c r="Y139" i="6"/>
  <c r="AH139" i="6"/>
  <c r="AC139" i="6"/>
  <c r="AB139" i="6"/>
  <c r="AD139" i="6" s="1"/>
  <c r="Z139" i="6"/>
  <c r="AI139" i="6"/>
  <c r="X139" i="6"/>
  <c r="AM43" i="6"/>
  <c r="AO43" i="6" s="1"/>
  <c r="AN43" i="6"/>
  <c r="AI43" i="6"/>
  <c r="AB43" i="6"/>
  <c r="AD43" i="6" s="1"/>
  <c r="X43" i="6"/>
  <c r="Y43" i="6"/>
  <c r="AJ43" i="6"/>
  <c r="Z43" i="6"/>
  <c r="W43" i="6"/>
  <c r="AC43" i="6"/>
  <c r="AH43" i="6"/>
  <c r="AN222" i="6"/>
  <c r="AM222" i="6"/>
  <c r="AO222" i="6" s="1"/>
  <c r="AJ222" i="6"/>
  <c r="AI222" i="6"/>
  <c r="AH222" i="6"/>
  <c r="AC222" i="6"/>
  <c r="Z222" i="6"/>
  <c r="Y222" i="6"/>
  <c r="AB222" i="6"/>
  <c r="AD222" i="6" s="1"/>
  <c r="W222" i="6"/>
  <c r="X222" i="6"/>
  <c r="AM297" i="6"/>
  <c r="AO297" i="6" s="1"/>
  <c r="AN297" i="6"/>
  <c r="AH297" i="6"/>
  <c r="AI297" i="6"/>
  <c r="AC297" i="6"/>
  <c r="AB297" i="6"/>
  <c r="AD297" i="6" s="1"/>
  <c r="AJ297" i="6"/>
  <c r="Z297" i="6"/>
  <c r="W297" i="6"/>
  <c r="X297" i="6"/>
  <c r="Y297" i="6"/>
  <c r="AN296" i="6"/>
  <c r="AM296" i="6"/>
  <c r="AO296" i="6" s="1"/>
  <c r="AH296" i="6"/>
  <c r="AI296" i="6"/>
  <c r="AJ296" i="6"/>
  <c r="AB296" i="6"/>
  <c r="AD296" i="6" s="1"/>
  <c r="Y296" i="6"/>
  <c r="X296" i="6"/>
  <c r="W296" i="6"/>
  <c r="Z296" i="6"/>
  <c r="AC296" i="6"/>
  <c r="AM75" i="6"/>
  <c r="AO75" i="6" s="1"/>
  <c r="AN75" i="6"/>
  <c r="W75" i="6"/>
  <c r="AJ75" i="6"/>
  <c r="Y75" i="6"/>
  <c r="AI75" i="6"/>
  <c r="AB75" i="6"/>
  <c r="AD75" i="6" s="1"/>
  <c r="AC75" i="6"/>
  <c r="AH75" i="6"/>
  <c r="Z75" i="6"/>
  <c r="X75" i="6"/>
  <c r="AN391" i="6"/>
  <c r="AM391" i="6"/>
  <c r="AO391" i="6" s="1"/>
  <c r="AJ391" i="6"/>
  <c r="AH391" i="6"/>
  <c r="AB391" i="6"/>
  <c r="AD391" i="6" s="1"/>
  <c r="Z391" i="6"/>
  <c r="AI391" i="6"/>
  <c r="AC391" i="6"/>
  <c r="W391" i="6"/>
  <c r="X391" i="6"/>
  <c r="Y391" i="6"/>
  <c r="AJ180" i="6"/>
  <c r="AN180" i="6"/>
  <c r="AM180" i="6"/>
  <c r="AO180" i="6" s="1"/>
  <c r="AI180" i="6"/>
  <c r="AC180" i="6"/>
  <c r="AB180" i="6"/>
  <c r="AD180" i="6" s="1"/>
  <c r="AH180" i="6"/>
  <c r="W180" i="6"/>
  <c r="Y180" i="6"/>
  <c r="X180" i="6"/>
  <c r="Z180" i="6"/>
  <c r="AN287" i="6"/>
  <c r="AJ287" i="6"/>
  <c r="AI287" i="6"/>
  <c r="AH287" i="6"/>
  <c r="AM287" i="6"/>
  <c r="AO287" i="6" s="1"/>
  <c r="AC287" i="6"/>
  <c r="Y287" i="6"/>
  <c r="X287" i="6"/>
  <c r="Z287" i="6"/>
  <c r="AB287" i="6"/>
  <c r="AD287" i="6" s="1"/>
  <c r="W287" i="6"/>
  <c r="AN59" i="6"/>
  <c r="AM59" i="6"/>
  <c r="AO59" i="6" s="1"/>
  <c r="X59" i="6"/>
  <c r="Z59" i="6"/>
  <c r="AB59" i="6"/>
  <c r="AD59" i="6" s="1"/>
  <c r="W59" i="6"/>
  <c r="AJ59" i="6"/>
  <c r="AC59" i="6"/>
  <c r="Y59" i="6"/>
  <c r="AH59" i="6"/>
  <c r="AI59" i="6"/>
  <c r="AJ361" i="6"/>
  <c r="AM361" i="6"/>
  <c r="AO361" i="6" s="1"/>
  <c r="AN361" i="6"/>
  <c r="AI361" i="6"/>
  <c r="AB361" i="6"/>
  <c r="AD361" i="6" s="1"/>
  <c r="Z361" i="6"/>
  <c r="W361" i="6"/>
  <c r="AC361" i="6"/>
  <c r="X361" i="6"/>
  <c r="Y361" i="6"/>
  <c r="AH361" i="6"/>
  <c r="AN150" i="6"/>
  <c r="AM150" i="6"/>
  <c r="AO150" i="6" s="1"/>
  <c r="AI150" i="6"/>
  <c r="AJ150" i="6"/>
  <c r="AH150" i="6"/>
  <c r="Z150" i="6"/>
  <c r="AB150" i="6"/>
  <c r="AD150" i="6" s="1"/>
  <c r="Y150" i="6"/>
  <c r="AC150" i="6"/>
  <c r="X150" i="6"/>
  <c r="W150" i="6"/>
  <c r="AN232" i="6"/>
  <c r="AM232" i="6"/>
  <c r="AO232" i="6" s="1"/>
  <c r="AI232" i="6"/>
  <c r="AH232" i="6"/>
  <c r="Y232" i="6"/>
  <c r="AB232" i="6"/>
  <c r="AD232" i="6" s="1"/>
  <c r="AC232" i="6"/>
  <c r="Z232" i="6"/>
  <c r="AJ232" i="6"/>
  <c r="W232" i="6"/>
  <c r="X232" i="6"/>
  <c r="AN301" i="6"/>
  <c r="AM301" i="6"/>
  <c r="AO301" i="6" s="1"/>
  <c r="AC301" i="6"/>
  <c r="X301" i="6"/>
  <c r="Y301" i="6"/>
  <c r="W301" i="6"/>
  <c r="AB301" i="6"/>
  <c r="AD301" i="6" s="1"/>
  <c r="Z301" i="6"/>
  <c r="AI301" i="6"/>
  <c r="AJ301" i="6"/>
  <c r="AH301" i="6"/>
  <c r="AN78" i="6"/>
  <c r="AM78" i="6"/>
  <c r="AO78" i="6" s="1"/>
  <c r="AJ78" i="6"/>
  <c r="AC78" i="6"/>
  <c r="AB78" i="6"/>
  <c r="AD78" i="6" s="1"/>
  <c r="AH78" i="6"/>
  <c r="AI78" i="6"/>
  <c r="W78" i="6"/>
  <c r="Y78" i="6"/>
  <c r="Z78" i="6"/>
  <c r="X78" i="6"/>
  <c r="AN320" i="6"/>
  <c r="AM320" i="6"/>
  <c r="AO320" i="6" s="1"/>
  <c r="AI320" i="6"/>
  <c r="X320" i="6"/>
  <c r="AJ320" i="6"/>
  <c r="AC320" i="6"/>
  <c r="W320" i="6"/>
  <c r="AB320" i="6"/>
  <c r="AD320" i="6" s="1"/>
  <c r="Y320" i="6"/>
  <c r="Z320" i="6"/>
  <c r="AH320" i="6"/>
  <c r="AN217" i="6"/>
  <c r="AM217" i="6"/>
  <c r="AO217" i="6" s="1"/>
  <c r="AJ217" i="6"/>
  <c r="Z217" i="6"/>
  <c r="AC217" i="6"/>
  <c r="AH217" i="6"/>
  <c r="AB217" i="6"/>
  <c r="AD217" i="6" s="1"/>
  <c r="AI217" i="6"/>
  <c r="X217" i="6"/>
  <c r="Y217" i="6"/>
  <c r="W217" i="6"/>
  <c r="AN103" i="6"/>
  <c r="AM103" i="6"/>
  <c r="AO103" i="6" s="1"/>
  <c r="AJ103" i="6"/>
  <c r="AI103" i="6"/>
  <c r="AH103" i="6"/>
  <c r="AB103" i="6"/>
  <c r="AD103" i="6" s="1"/>
  <c r="Y103" i="6"/>
  <c r="AC103" i="6"/>
  <c r="Z103" i="6"/>
  <c r="W103" i="6"/>
  <c r="X103" i="6"/>
  <c r="AM305" i="6"/>
  <c r="AO305" i="6" s="1"/>
  <c r="AN305" i="6"/>
  <c r="AI305" i="6"/>
  <c r="Y305" i="6"/>
  <c r="AH305" i="6"/>
  <c r="AJ305" i="6"/>
  <c r="AC305" i="6"/>
  <c r="Z305" i="6"/>
  <c r="AB305" i="6"/>
  <c r="AD305" i="6" s="1"/>
  <c r="X305" i="6"/>
  <c r="W305" i="6"/>
  <c r="AN203" i="6"/>
  <c r="AM203" i="6"/>
  <c r="AO203" i="6" s="1"/>
  <c r="W203" i="6"/>
  <c r="AJ203" i="6"/>
  <c r="Y203" i="6"/>
  <c r="Z203" i="6"/>
  <c r="AC203" i="6"/>
  <c r="AB203" i="6"/>
  <c r="AD203" i="6" s="1"/>
  <c r="AI203" i="6"/>
  <c r="AH203" i="6"/>
  <c r="X203" i="6"/>
  <c r="AN86" i="6"/>
  <c r="AM86" i="6"/>
  <c r="AO86" i="6" s="1"/>
  <c r="AJ86" i="6"/>
  <c r="AI86" i="6"/>
  <c r="AC86" i="6"/>
  <c r="AH86" i="6"/>
  <c r="Z86" i="6"/>
  <c r="Y86" i="6"/>
  <c r="X86" i="6"/>
  <c r="AB86" i="6"/>
  <c r="AD86" i="6" s="1"/>
  <c r="W86" i="6"/>
  <c r="AJ393" i="6"/>
  <c r="AM393" i="6"/>
  <c r="AO393" i="6" s="1"/>
  <c r="AN393" i="6"/>
  <c r="AC393" i="6"/>
  <c r="AI393" i="6"/>
  <c r="X393" i="6"/>
  <c r="Z393" i="6"/>
  <c r="AB393" i="6"/>
  <c r="AD393" i="6" s="1"/>
  <c r="Y393" i="6"/>
  <c r="W393" i="6"/>
  <c r="AH393" i="6"/>
  <c r="AM293" i="6"/>
  <c r="AO293" i="6" s="1"/>
  <c r="AN293" i="6"/>
  <c r="AB293" i="6"/>
  <c r="AD293" i="6" s="1"/>
  <c r="X293" i="6"/>
  <c r="AI293" i="6"/>
  <c r="W293" i="6"/>
  <c r="Z293" i="6"/>
  <c r="Y293" i="6"/>
  <c r="AC293" i="6"/>
  <c r="AH293" i="6"/>
  <c r="AJ293" i="6"/>
  <c r="AM186" i="6"/>
  <c r="AO186" i="6" s="1"/>
  <c r="AN186" i="6"/>
  <c r="AH186" i="6"/>
  <c r="Z186" i="6"/>
  <c r="AI186" i="6"/>
  <c r="AB186" i="6"/>
  <c r="AD186" i="6" s="1"/>
  <c r="Y186" i="6"/>
  <c r="AJ186" i="6"/>
  <c r="AC186" i="6"/>
  <c r="W186" i="6"/>
  <c r="X186" i="6"/>
  <c r="AM67" i="6"/>
  <c r="AO67" i="6" s="1"/>
  <c r="AN67" i="6"/>
  <c r="AH67" i="6"/>
  <c r="Z67" i="6"/>
  <c r="AI67" i="6"/>
  <c r="W67" i="6"/>
  <c r="AB67" i="6"/>
  <c r="AD67" i="6" s="1"/>
  <c r="Y67" i="6"/>
  <c r="X67" i="6"/>
  <c r="AJ67" i="6"/>
  <c r="AC67" i="6"/>
  <c r="AH381" i="6"/>
  <c r="AN381" i="6"/>
  <c r="AM381" i="6"/>
  <c r="AO381" i="6" s="1"/>
  <c r="AJ381" i="6"/>
  <c r="AI381" i="6"/>
  <c r="W381" i="6"/>
  <c r="AC381" i="6"/>
  <c r="AB381" i="6"/>
  <c r="AD381" i="6" s="1"/>
  <c r="Z381" i="6"/>
  <c r="Y381" i="6"/>
  <c r="X381" i="6"/>
  <c r="AN278" i="6"/>
  <c r="AM278" i="6"/>
  <c r="AO278" i="6" s="1"/>
  <c r="AJ278" i="6"/>
  <c r="AI278" i="6"/>
  <c r="Y278" i="6"/>
  <c r="Z278" i="6"/>
  <c r="W278" i="6"/>
  <c r="AH278" i="6"/>
  <c r="AC278" i="6"/>
  <c r="AB278" i="6"/>
  <c r="AD278" i="6" s="1"/>
  <c r="X278" i="6"/>
  <c r="AN169" i="6"/>
  <c r="AM169" i="6"/>
  <c r="AO169" i="6" s="1"/>
  <c r="AJ169" i="6"/>
  <c r="AI169" i="6"/>
  <c r="AC169" i="6"/>
  <c r="AB169" i="6"/>
  <c r="AD169" i="6" s="1"/>
  <c r="Z169" i="6"/>
  <c r="AH169" i="6"/>
  <c r="X169" i="6"/>
  <c r="Y169" i="6"/>
  <c r="W169" i="6"/>
  <c r="AN48" i="6"/>
  <c r="AM48" i="6"/>
  <c r="AO48" i="6" s="1"/>
  <c r="AH48" i="6"/>
  <c r="AI48" i="6"/>
  <c r="AB48" i="6"/>
  <c r="AD48" i="6" s="1"/>
  <c r="AJ48" i="6"/>
  <c r="AC48" i="6"/>
  <c r="Z48" i="6"/>
  <c r="Y48" i="6"/>
  <c r="W48" i="6"/>
  <c r="X48" i="6"/>
  <c r="AN380" i="6"/>
  <c r="AM380" i="6"/>
  <c r="AO380" i="6" s="1"/>
  <c r="AI380" i="6"/>
  <c r="Y380" i="6"/>
  <c r="X380" i="6"/>
  <c r="W380" i="6"/>
  <c r="Z380" i="6"/>
  <c r="AC380" i="6"/>
  <c r="AB380" i="6"/>
  <c r="AD380" i="6" s="1"/>
  <c r="AH380" i="6"/>
  <c r="AJ380" i="6"/>
  <c r="AJ316" i="6"/>
  <c r="AM316" i="6"/>
  <c r="AO316" i="6" s="1"/>
  <c r="AN316" i="6"/>
  <c r="AI316" i="6"/>
  <c r="AB316" i="6"/>
  <c r="AD316" i="6" s="1"/>
  <c r="Z316" i="6"/>
  <c r="Y316" i="6"/>
  <c r="X316" i="6"/>
  <c r="AC316" i="6"/>
  <c r="W316" i="6"/>
  <c r="AH316" i="6"/>
  <c r="AJ252" i="6"/>
  <c r="AN252" i="6"/>
  <c r="AM252" i="6"/>
  <c r="AO252" i="6" s="1"/>
  <c r="AC252" i="6"/>
  <c r="AB252" i="6"/>
  <c r="AD252" i="6" s="1"/>
  <c r="AI252" i="6"/>
  <c r="Y252" i="6"/>
  <c r="X252" i="6"/>
  <c r="W252" i="6"/>
  <c r="Z252" i="6"/>
  <c r="AH252" i="6"/>
  <c r="AN184" i="6"/>
  <c r="AM184" i="6"/>
  <c r="AO184" i="6" s="1"/>
  <c r="AI184" i="6"/>
  <c r="AH184" i="6"/>
  <c r="AJ184" i="6"/>
  <c r="Z184" i="6"/>
  <c r="AC184" i="6"/>
  <c r="Y184" i="6"/>
  <c r="X184" i="6"/>
  <c r="AB184" i="6"/>
  <c r="AD184" i="6" s="1"/>
  <c r="W184" i="6"/>
  <c r="AN111" i="6"/>
  <c r="AI111" i="6"/>
  <c r="AJ111" i="6"/>
  <c r="AH111" i="6"/>
  <c r="AM111" i="6"/>
  <c r="AO111" i="6" s="1"/>
  <c r="AC111" i="6"/>
  <c r="Z111" i="6"/>
  <c r="W111" i="6"/>
  <c r="AB111" i="6"/>
  <c r="AD111" i="6" s="1"/>
  <c r="Y111" i="6"/>
  <c r="X111" i="6"/>
  <c r="AN32" i="6"/>
  <c r="AM32" i="6"/>
  <c r="AO32" i="6" s="1"/>
  <c r="AC32" i="6"/>
  <c r="AB32" i="6"/>
  <c r="AD32" i="6" s="1"/>
  <c r="AI32" i="6"/>
  <c r="AH32" i="6"/>
  <c r="Y32" i="6"/>
  <c r="X32" i="6"/>
  <c r="W32" i="6"/>
  <c r="AJ32" i="6"/>
  <c r="Z32" i="6"/>
  <c r="AM347" i="6"/>
  <c r="AO347" i="6" s="1"/>
  <c r="AN347" i="6"/>
  <c r="AJ347" i="6"/>
  <c r="AH347" i="6"/>
  <c r="X347" i="6"/>
  <c r="Z347" i="6"/>
  <c r="AI347" i="6"/>
  <c r="AB347" i="6"/>
  <c r="AD347" i="6" s="1"/>
  <c r="Y347" i="6"/>
  <c r="W347" i="6"/>
  <c r="AC347" i="6"/>
  <c r="AM283" i="6"/>
  <c r="AO283" i="6" s="1"/>
  <c r="AN283" i="6"/>
  <c r="AJ283" i="6"/>
  <c r="AH283" i="6"/>
  <c r="AI283" i="6"/>
  <c r="Z283" i="6"/>
  <c r="AB283" i="6"/>
  <c r="AD283" i="6" s="1"/>
  <c r="X283" i="6"/>
  <c r="W283" i="6"/>
  <c r="Y283" i="6"/>
  <c r="AC283" i="6"/>
  <c r="AN219" i="6"/>
  <c r="AM219" i="6"/>
  <c r="AO219" i="6" s="1"/>
  <c r="AJ219" i="6"/>
  <c r="AC219" i="6"/>
  <c r="AH219" i="6"/>
  <c r="AI219" i="6"/>
  <c r="X219" i="6"/>
  <c r="Y219" i="6"/>
  <c r="AB219" i="6"/>
  <c r="AD219" i="6" s="1"/>
  <c r="Z219" i="6"/>
  <c r="W219" i="6"/>
  <c r="AN146" i="6"/>
  <c r="AM146" i="6"/>
  <c r="AO146" i="6" s="1"/>
  <c r="AI146" i="6"/>
  <c r="AB146" i="6"/>
  <c r="AD146" i="6" s="1"/>
  <c r="X146" i="6"/>
  <c r="AH146" i="6"/>
  <c r="AJ146" i="6"/>
  <c r="W146" i="6"/>
  <c r="Z146" i="6"/>
  <c r="Y146" i="6"/>
  <c r="AC146" i="6"/>
  <c r="AN73" i="6"/>
  <c r="AM73" i="6"/>
  <c r="AO73" i="6" s="1"/>
  <c r="AJ73" i="6"/>
  <c r="AI73" i="6"/>
  <c r="AB73" i="6"/>
  <c r="AD73" i="6" s="1"/>
  <c r="X73" i="6"/>
  <c r="W73" i="6"/>
  <c r="Z73" i="6"/>
  <c r="Y73" i="6"/>
  <c r="AH73" i="6"/>
  <c r="AC73" i="6"/>
  <c r="AN378" i="6"/>
  <c r="AM378" i="6"/>
  <c r="AO378" i="6" s="1"/>
  <c r="AJ378" i="6"/>
  <c r="AI378" i="6"/>
  <c r="AH378" i="6"/>
  <c r="Y378" i="6"/>
  <c r="AC378" i="6"/>
  <c r="Z378" i="6"/>
  <c r="W378" i="6"/>
  <c r="X378" i="6"/>
  <c r="AB378" i="6"/>
  <c r="AD378" i="6" s="1"/>
  <c r="AN314" i="6"/>
  <c r="AM314" i="6"/>
  <c r="AO314" i="6" s="1"/>
  <c r="AJ314" i="6"/>
  <c r="AI314" i="6"/>
  <c r="Y314" i="6"/>
  <c r="AC314" i="6"/>
  <c r="AH314" i="6"/>
  <c r="X314" i="6"/>
  <c r="W314" i="6"/>
  <c r="AB314" i="6"/>
  <c r="AD314" i="6" s="1"/>
  <c r="Z314" i="6"/>
  <c r="AN250" i="6"/>
  <c r="AM250" i="6"/>
  <c r="AO250" i="6" s="1"/>
  <c r="AJ250" i="6"/>
  <c r="AC250" i="6"/>
  <c r="Y250" i="6"/>
  <c r="AI250" i="6"/>
  <c r="AB250" i="6"/>
  <c r="AD250" i="6" s="1"/>
  <c r="X250" i="6"/>
  <c r="W250" i="6"/>
  <c r="Z250" i="6"/>
  <c r="AH250" i="6"/>
  <c r="AN182" i="6"/>
  <c r="AM182" i="6"/>
  <c r="AO182" i="6" s="1"/>
  <c r="AJ182" i="6"/>
  <c r="AI182" i="6"/>
  <c r="AH182" i="6"/>
  <c r="Z182" i="6"/>
  <c r="W182" i="6"/>
  <c r="AC182" i="6"/>
  <c r="Y182" i="6"/>
  <c r="AB182" i="6"/>
  <c r="AD182" i="6" s="1"/>
  <c r="X182" i="6"/>
  <c r="AJ108" i="6"/>
  <c r="AN108" i="6"/>
  <c r="AM108" i="6"/>
  <c r="AO108" i="6" s="1"/>
  <c r="AI108" i="6"/>
  <c r="Z108" i="6"/>
  <c r="AC108" i="6"/>
  <c r="AH108" i="6"/>
  <c r="Y108" i="6"/>
  <c r="X108" i="6"/>
  <c r="W108" i="6"/>
  <c r="AB108" i="6"/>
  <c r="AD108" i="6" s="1"/>
  <c r="AN30" i="6"/>
  <c r="AM30" i="6"/>
  <c r="AO30" i="6" s="1"/>
  <c r="AI30" i="6"/>
  <c r="AH30" i="6"/>
  <c r="AJ30" i="6"/>
  <c r="AB30" i="6"/>
  <c r="AD30" i="6" s="1"/>
  <c r="Y30" i="6"/>
  <c r="Z30" i="6"/>
  <c r="AC30" i="6"/>
  <c r="X30" i="6"/>
  <c r="W30" i="6"/>
  <c r="AJ181" i="6"/>
  <c r="AN181" i="6"/>
  <c r="AM181" i="6"/>
  <c r="AO181" i="6" s="1"/>
  <c r="AI181" i="6"/>
  <c r="Z181" i="6"/>
  <c r="AC181" i="6"/>
  <c r="AB181" i="6"/>
  <c r="AD181" i="6" s="1"/>
  <c r="Y181" i="6"/>
  <c r="X181" i="6"/>
  <c r="W181" i="6"/>
  <c r="AH181" i="6"/>
  <c r="AJ117" i="6"/>
  <c r="AM117" i="6"/>
  <c r="AO117" i="6" s="1"/>
  <c r="AN117" i="6"/>
  <c r="AI117" i="6"/>
  <c r="AH117" i="6"/>
  <c r="Z117" i="6"/>
  <c r="AB117" i="6"/>
  <c r="AD117" i="6" s="1"/>
  <c r="W117" i="6"/>
  <c r="AC117" i="6"/>
  <c r="Y117" i="6"/>
  <c r="X117" i="6"/>
  <c r="AM53" i="6"/>
  <c r="AO53" i="6" s="1"/>
  <c r="AN53" i="6"/>
  <c r="AJ53" i="6"/>
  <c r="Z53" i="6"/>
  <c r="AI53" i="6"/>
  <c r="W53" i="6"/>
  <c r="Y53" i="6"/>
  <c r="X53" i="6"/>
  <c r="AC53" i="6"/>
  <c r="AB53" i="6"/>
  <c r="AD53" i="6" s="1"/>
  <c r="AH53" i="6"/>
  <c r="AM68" i="6"/>
  <c r="AO68" i="6" s="1"/>
  <c r="AN68" i="6"/>
  <c r="AC68" i="6"/>
  <c r="AH68" i="6"/>
  <c r="AI68" i="6"/>
  <c r="Z68" i="6"/>
  <c r="Y68" i="6"/>
  <c r="W68" i="6"/>
  <c r="X68" i="6"/>
  <c r="AJ68" i="6"/>
  <c r="AB68" i="6"/>
  <c r="AD68" i="6" s="1"/>
  <c r="AM4" i="6"/>
  <c r="AO4" i="6" s="1"/>
  <c r="AH4" i="6"/>
  <c r="Z4" i="6"/>
  <c r="AB4" i="6"/>
  <c r="AD4" i="6" s="1"/>
  <c r="W4" i="6"/>
  <c r="AN247" i="6"/>
  <c r="AM247" i="6"/>
  <c r="AO247" i="6" s="1"/>
  <c r="AJ247" i="6"/>
  <c r="AH247" i="6"/>
  <c r="AC247" i="6"/>
  <c r="X247" i="6"/>
  <c r="AI247" i="6"/>
  <c r="AB247" i="6"/>
  <c r="AD247" i="6" s="1"/>
  <c r="Y247" i="6"/>
  <c r="Z247" i="6"/>
  <c r="W247" i="6"/>
  <c r="AJ377" i="6"/>
  <c r="AN377" i="6"/>
  <c r="AM377" i="6"/>
  <c r="AO377" i="6" s="1"/>
  <c r="AI377" i="6"/>
  <c r="AB377" i="6"/>
  <c r="AD377" i="6" s="1"/>
  <c r="X377" i="6"/>
  <c r="W377" i="6"/>
  <c r="Z377" i="6"/>
  <c r="Y377" i="6"/>
  <c r="AH377" i="6"/>
  <c r="AC377" i="6"/>
  <c r="AN105" i="6"/>
  <c r="AM105" i="6"/>
  <c r="AO105" i="6" s="1"/>
  <c r="AC105" i="6"/>
  <c r="AB105" i="6"/>
  <c r="AD105" i="6" s="1"/>
  <c r="AI105" i="6"/>
  <c r="AH105" i="6"/>
  <c r="Y105" i="6"/>
  <c r="X105" i="6"/>
  <c r="W105" i="6"/>
  <c r="AJ105" i="6"/>
  <c r="Z105" i="6"/>
  <c r="AN194" i="6"/>
  <c r="AM194" i="6"/>
  <c r="AO194" i="6" s="1"/>
  <c r="AJ194" i="6"/>
  <c r="AH194" i="6"/>
  <c r="AI194" i="6"/>
  <c r="AB194" i="6"/>
  <c r="AD194" i="6" s="1"/>
  <c r="Z194" i="6"/>
  <c r="AC194" i="6"/>
  <c r="W194" i="6"/>
  <c r="Y194" i="6"/>
  <c r="X194" i="6"/>
  <c r="AN271" i="6"/>
  <c r="AM271" i="6"/>
  <c r="AO271" i="6" s="1"/>
  <c r="AH271" i="6"/>
  <c r="AJ271" i="6"/>
  <c r="AC271" i="6"/>
  <c r="AB271" i="6"/>
  <c r="AD271" i="6" s="1"/>
  <c r="W271" i="6"/>
  <c r="AI271" i="6"/>
  <c r="Y271" i="6"/>
  <c r="X271" i="6"/>
  <c r="Z271" i="6"/>
  <c r="AN39" i="6"/>
  <c r="AM39" i="6"/>
  <c r="AO39" i="6" s="1"/>
  <c r="AJ39" i="6"/>
  <c r="AH39" i="6"/>
  <c r="AI39" i="6"/>
  <c r="AC39" i="6"/>
  <c r="AB39" i="6"/>
  <c r="AD39" i="6" s="1"/>
  <c r="Z39" i="6"/>
  <c r="W39" i="6"/>
  <c r="X39" i="6"/>
  <c r="Y39" i="6"/>
  <c r="AN366" i="6"/>
  <c r="AJ366" i="6"/>
  <c r="AM366" i="6"/>
  <c r="AO366" i="6" s="1"/>
  <c r="AH366" i="6"/>
  <c r="X366" i="6"/>
  <c r="AI366" i="6"/>
  <c r="AC366" i="6"/>
  <c r="W366" i="6"/>
  <c r="Z366" i="6"/>
  <c r="Y366" i="6"/>
  <c r="AB366" i="6"/>
  <c r="AD366" i="6" s="1"/>
  <c r="AN152" i="6"/>
  <c r="AM152" i="6"/>
  <c r="AO152" i="6" s="1"/>
  <c r="AJ152" i="6"/>
  <c r="AH152" i="6"/>
  <c r="AC152" i="6"/>
  <c r="AB152" i="6"/>
  <c r="AD152" i="6" s="1"/>
  <c r="W152" i="6"/>
  <c r="AI152" i="6"/>
  <c r="X152" i="6"/>
  <c r="Y152" i="6"/>
  <c r="Z152" i="6"/>
  <c r="AN262" i="6"/>
  <c r="AM262" i="6"/>
  <c r="AO262" i="6" s="1"/>
  <c r="AJ262" i="6"/>
  <c r="AH262" i="6"/>
  <c r="AC262" i="6"/>
  <c r="AB262" i="6"/>
  <c r="AD262" i="6" s="1"/>
  <c r="W262" i="6"/>
  <c r="Y262" i="6"/>
  <c r="X262" i="6"/>
  <c r="AI262" i="6"/>
  <c r="Z262" i="6"/>
  <c r="AN26" i="6"/>
  <c r="AM26" i="6"/>
  <c r="AO26" i="6" s="1"/>
  <c r="AI26" i="6"/>
  <c r="AJ26" i="6"/>
  <c r="AH26" i="6"/>
  <c r="Z26" i="6"/>
  <c r="AC26" i="6"/>
  <c r="Y26" i="6"/>
  <c r="X26" i="6"/>
  <c r="AB26" i="6"/>
  <c r="AD26" i="6" s="1"/>
  <c r="W26" i="6"/>
  <c r="AN336" i="6"/>
  <c r="AM336" i="6"/>
  <c r="AO336" i="6" s="1"/>
  <c r="AH336" i="6"/>
  <c r="AC336" i="6"/>
  <c r="AB336" i="6"/>
  <c r="AD336" i="6" s="1"/>
  <c r="AJ336" i="6"/>
  <c r="Z336" i="6"/>
  <c r="AI336" i="6"/>
  <c r="W336" i="6"/>
  <c r="X336" i="6"/>
  <c r="Y336" i="6"/>
  <c r="AM121" i="6"/>
  <c r="AO121" i="6" s="1"/>
  <c r="AN121" i="6"/>
  <c r="AH121" i="6"/>
  <c r="AI121" i="6"/>
  <c r="AB121" i="6"/>
  <c r="AD121" i="6" s="1"/>
  <c r="AJ121" i="6"/>
  <c r="Z121" i="6"/>
  <c r="AC121" i="6"/>
  <c r="Y121" i="6"/>
  <c r="W121" i="6"/>
  <c r="X121" i="6"/>
  <c r="AN206" i="6"/>
  <c r="AC206" i="6"/>
  <c r="AB206" i="6"/>
  <c r="AD206" i="6" s="1"/>
  <c r="AJ206" i="6"/>
  <c r="AM206" i="6"/>
  <c r="AO206" i="6" s="1"/>
  <c r="AH206" i="6"/>
  <c r="Z206" i="6"/>
  <c r="AI206" i="6"/>
  <c r="W206" i="6"/>
  <c r="X206" i="6"/>
  <c r="Y206" i="6"/>
  <c r="AM273" i="6"/>
  <c r="AO273" i="6" s="1"/>
  <c r="AN273" i="6"/>
  <c r="AJ273" i="6"/>
  <c r="AI273" i="6"/>
  <c r="AH273" i="6"/>
  <c r="AB273" i="6"/>
  <c r="AD273" i="6" s="1"/>
  <c r="W273" i="6"/>
  <c r="AC273" i="6"/>
  <c r="X273" i="6"/>
  <c r="Z273" i="6"/>
  <c r="Y273" i="6"/>
  <c r="AN46" i="6"/>
  <c r="AM46" i="6"/>
  <c r="AO46" i="6" s="1"/>
  <c r="AI46" i="6"/>
  <c r="AJ46" i="6"/>
  <c r="X46" i="6"/>
  <c r="AH46" i="6"/>
  <c r="Z46" i="6"/>
  <c r="AC46" i="6"/>
  <c r="W46" i="6"/>
  <c r="AB46" i="6"/>
  <c r="AD46" i="6" s="1"/>
  <c r="Y46" i="6"/>
  <c r="AN309" i="6"/>
  <c r="AM309" i="6"/>
  <c r="AO309" i="6" s="1"/>
  <c r="AC309" i="6"/>
  <c r="Z309" i="6"/>
  <c r="AB309" i="6"/>
  <c r="AD309" i="6" s="1"/>
  <c r="AI309" i="6"/>
  <c r="W309" i="6"/>
  <c r="X309" i="6"/>
  <c r="Y309" i="6"/>
  <c r="AJ309" i="6"/>
  <c r="AH309" i="6"/>
  <c r="AJ204" i="6"/>
  <c r="AN204" i="6"/>
  <c r="AM204" i="6"/>
  <c r="AO204" i="6" s="1"/>
  <c r="AI204" i="6"/>
  <c r="AC204" i="6"/>
  <c r="X204" i="6"/>
  <c r="AB204" i="6"/>
  <c r="AD204" i="6" s="1"/>
  <c r="Y204" i="6"/>
  <c r="W204" i="6"/>
  <c r="Z204" i="6"/>
  <c r="AH204" i="6"/>
  <c r="AN87" i="6"/>
  <c r="AM87" i="6"/>
  <c r="AO87" i="6" s="1"/>
  <c r="AJ87" i="6"/>
  <c r="AI87" i="6"/>
  <c r="AC87" i="6"/>
  <c r="AB87" i="6"/>
  <c r="AD87" i="6" s="1"/>
  <c r="AH87" i="6"/>
  <c r="Y87" i="6"/>
  <c r="X87" i="6"/>
  <c r="W87" i="6"/>
  <c r="Z87" i="6"/>
  <c r="AH397" i="6"/>
  <c r="AN397" i="6"/>
  <c r="AM397" i="6"/>
  <c r="AO397" i="6" s="1"/>
  <c r="AI397" i="6"/>
  <c r="AJ397" i="6"/>
  <c r="AC397" i="6"/>
  <c r="Y397" i="6"/>
  <c r="X397" i="6"/>
  <c r="W397" i="6"/>
  <c r="Z397" i="6"/>
  <c r="AB397" i="6"/>
  <c r="AD397" i="6" s="1"/>
  <c r="AN294" i="6"/>
  <c r="AM294" i="6"/>
  <c r="AO294" i="6" s="1"/>
  <c r="AI294" i="6"/>
  <c r="AJ294" i="6"/>
  <c r="AH294" i="6"/>
  <c r="X294" i="6"/>
  <c r="W294" i="6"/>
  <c r="AB294" i="6"/>
  <c r="AD294" i="6" s="1"/>
  <c r="Z294" i="6"/>
  <c r="AC294" i="6"/>
  <c r="Y294" i="6"/>
  <c r="AN187" i="6"/>
  <c r="AM187" i="6"/>
  <c r="AO187" i="6" s="1"/>
  <c r="X187" i="6"/>
  <c r="Z187" i="6"/>
  <c r="AJ187" i="6"/>
  <c r="W187" i="6"/>
  <c r="AH187" i="6"/>
  <c r="AB187" i="6"/>
  <c r="AD187" i="6" s="1"/>
  <c r="AC187" i="6"/>
  <c r="Y187" i="6"/>
  <c r="AI187" i="6"/>
  <c r="AN70" i="6"/>
  <c r="AM70" i="6"/>
  <c r="AO70" i="6" s="1"/>
  <c r="AJ70" i="6"/>
  <c r="AI70" i="6"/>
  <c r="AC70" i="6"/>
  <c r="AB70" i="6"/>
  <c r="AD70" i="6" s="1"/>
  <c r="W70" i="6"/>
  <c r="AH70" i="6"/>
  <c r="Z70" i="6"/>
  <c r="Y70" i="6"/>
  <c r="X70" i="6"/>
  <c r="AN382" i="6"/>
  <c r="AM382" i="6"/>
  <c r="AO382" i="6" s="1"/>
  <c r="AH382" i="6"/>
  <c r="AB382" i="6"/>
  <c r="AD382" i="6" s="1"/>
  <c r="AJ382" i="6"/>
  <c r="Z382" i="6"/>
  <c r="Y382" i="6"/>
  <c r="X382" i="6"/>
  <c r="AI382" i="6"/>
  <c r="W382" i="6"/>
  <c r="AC382" i="6"/>
  <c r="AN279" i="6"/>
  <c r="AM279" i="6"/>
  <c r="AO279" i="6" s="1"/>
  <c r="AC279" i="6"/>
  <c r="AB279" i="6"/>
  <c r="AD279" i="6" s="1"/>
  <c r="AH279" i="6"/>
  <c r="AI279" i="6"/>
  <c r="AJ279" i="6"/>
  <c r="Z279" i="6"/>
  <c r="W279" i="6"/>
  <c r="Y279" i="6"/>
  <c r="X279" i="6"/>
  <c r="AN170" i="6"/>
  <c r="AM170" i="6"/>
  <c r="AO170" i="6" s="1"/>
  <c r="AI170" i="6"/>
  <c r="AC170" i="6"/>
  <c r="AB170" i="6"/>
  <c r="AD170" i="6" s="1"/>
  <c r="AH170" i="6"/>
  <c r="AJ170" i="6"/>
  <c r="W170" i="6"/>
  <c r="Z170" i="6"/>
  <c r="Y170" i="6"/>
  <c r="X170" i="6"/>
  <c r="AN49" i="6"/>
  <c r="AM49" i="6"/>
  <c r="AO49" i="6" s="1"/>
  <c r="AC49" i="6"/>
  <c r="AH49" i="6"/>
  <c r="Z49" i="6"/>
  <c r="Y49" i="6"/>
  <c r="AJ49" i="6"/>
  <c r="AI49" i="6"/>
  <c r="AB49" i="6"/>
  <c r="AD49" i="6" s="1"/>
  <c r="W49" i="6"/>
  <c r="X49" i="6"/>
  <c r="AN367" i="6"/>
  <c r="AM367" i="6"/>
  <c r="AO367" i="6" s="1"/>
  <c r="AJ367" i="6"/>
  <c r="AH367" i="6"/>
  <c r="AB367" i="6"/>
  <c r="AD367" i="6" s="1"/>
  <c r="AI367" i="6"/>
  <c r="AC367" i="6"/>
  <c r="X367" i="6"/>
  <c r="W367" i="6"/>
  <c r="Z367" i="6"/>
  <c r="Y367" i="6"/>
  <c r="AN264" i="6"/>
  <c r="AM264" i="6"/>
  <c r="AO264" i="6" s="1"/>
  <c r="AJ264" i="6"/>
  <c r="AI264" i="6"/>
  <c r="AC264" i="6"/>
  <c r="AH264" i="6"/>
  <c r="Z264" i="6"/>
  <c r="Y264" i="6"/>
  <c r="X264" i="6"/>
  <c r="AB264" i="6"/>
  <c r="AD264" i="6" s="1"/>
  <c r="W264" i="6"/>
  <c r="AN153" i="6"/>
  <c r="AM153" i="6"/>
  <c r="AO153" i="6" s="1"/>
  <c r="AJ153" i="6"/>
  <c r="AH153" i="6"/>
  <c r="AI153" i="6"/>
  <c r="Z153" i="6"/>
  <c r="AB153" i="6"/>
  <c r="AD153" i="6" s="1"/>
  <c r="AC153" i="6"/>
  <c r="Y153" i="6"/>
  <c r="W153" i="6"/>
  <c r="X153" i="6"/>
  <c r="AN33" i="6"/>
  <c r="AM33" i="6"/>
  <c r="AO33" i="6" s="1"/>
  <c r="AJ33" i="6"/>
  <c r="AC33" i="6"/>
  <c r="AB33" i="6"/>
  <c r="AD33" i="6" s="1"/>
  <c r="W33" i="6"/>
  <c r="AI33" i="6"/>
  <c r="AH33" i="6"/>
  <c r="Z33" i="6"/>
  <c r="Y33" i="6"/>
  <c r="X33" i="6"/>
  <c r="AN372" i="6"/>
  <c r="AM372" i="6"/>
  <c r="AO372" i="6" s="1"/>
  <c r="AI372" i="6"/>
  <c r="W372" i="6"/>
  <c r="AB372" i="6"/>
  <c r="AD372" i="6" s="1"/>
  <c r="AC372" i="6"/>
  <c r="Z372" i="6"/>
  <c r="Y372" i="6"/>
  <c r="X372" i="6"/>
  <c r="AH372" i="6"/>
  <c r="AJ372" i="6"/>
  <c r="AH308" i="6"/>
  <c r="AN308" i="6"/>
  <c r="AM308" i="6"/>
  <c r="AO308" i="6" s="1"/>
  <c r="AI308" i="6"/>
  <c r="AC308" i="6"/>
  <c r="AB308" i="6"/>
  <c r="AD308" i="6" s="1"/>
  <c r="W308" i="6"/>
  <c r="X308" i="6"/>
  <c r="Z308" i="6"/>
  <c r="Y308" i="6"/>
  <c r="AJ308" i="6"/>
  <c r="AJ244" i="6"/>
  <c r="AN244" i="6"/>
  <c r="AM244" i="6"/>
  <c r="AO244" i="6" s="1"/>
  <c r="AI244" i="6"/>
  <c r="AC244" i="6"/>
  <c r="AB244" i="6"/>
  <c r="AD244" i="6" s="1"/>
  <c r="W244" i="6"/>
  <c r="Y244" i="6"/>
  <c r="X244" i="6"/>
  <c r="Z244" i="6"/>
  <c r="AH244" i="6"/>
  <c r="AN175" i="6"/>
  <c r="AM175" i="6"/>
  <c r="AO175" i="6" s="1"/>
  <c r="AI175" i="6"/>
  <c r="AH175" i="6"/>
  <c r="AB175" i="6"/>
  <c r="AD175" i="6" s="1"/>
  <c r="AJ175" i="6"/>
  <c r="AC175" i="6"/>
  <c r="Z175" i="6"/>
  <c r="Y175" i="6"/>
  <c r="X175" i="6"/>
  <c r="W175" i="6"/>
  <c r="AN102" i="6"/>
  <c r="AM102" i="6"/>
  <c r="AO102" i="6" s="1"/>
  <c r="AJ102" i="6"/>
  <c r="AI102" i="6"/>
  <c r="AH102" i="6"/>
  <c r="AB102" i="6"/>
  <c r="AD102" i="6" s="1"/>
  <c r="X102" i="6"/>
  <c r="Z102" i="6"/>
  <c r="Y102" i="6"/>
  <c r="W102" i="6"/>
  <c r="AC102" i="6"/>
  <c r="AN22" i="6"/>
  <c r="AM22" i="6"/>
  <c r="AO22" i="6" s="1"/>
  <c r="AC22" i="6"/>
  <c r="AH22" i="6"/>
  <c r="Z22" i="6"/>
  <c r="AI22" i="6"/>
  <c r="Y22" i="6"/>
  <c r="AJ22" i="6"/>
  <c r="X22" i="6"/>
  <c r="W22" i="6"/>
  <c r="AB22" i="6"/>
  <c r="AD22" i="6" s="1"/>
  <c r="AM339" i="6"/>
  <c r="AO339" i="6" s="1"/>
  <c r="AN339" i="6"/>
  <c r="AB339" i="6"/>
  <c r="AD339" i="6" s="1"/>
  <c r="Y339" i="6"/>
  <c r="X339" i="6"/>
  <c r="AC339" i="6"/>
  <c r="AJ339" i="6"/>
  <c r="W339" i="6"/>
  <c r="AH339" i="6"/>
  <c r="Z339" i="6"/>
  <c r="AI339" i="6"/>
  <c r="AM275" i="6"/>
  <c r="AO275" i="6" s="1"/>
  <c r="AN275" i="6"/>
  <c r="AB275" i="6"/>
  <c r="AD275" i="6" s="1"/>
  <c r="Y275" i="6"/>
  <c r="AJ275" i="6"/>
  <c r="X275" i="6"/>
  <c r="W275" i="6"/>
  <c r="AC275" i="6"/>
  <c r="AH275" i="6"/>
  <c r="Z275" i="6"/>
  <c r="AI275" i="6"/>
  <c r="AN210" i="6"/>
  <c r="AM210" i="6"/>
  <c r="AO210" i="6" s="1"/>
  <c r="AI210" i="6"/>
  <c r="AH210" i="6"/>
  <c r="AC210" i="6"/>
  <c r="AJ210" i="6"/>
  <c r="X210" i="6"/>
  <c r="AB210" i="6"/>
  <c r="AD210" i="6" s="1"/>
  <c r="W210" i="6"/>
  <c r="Z210" i="6"/>
  <c r="Y210" i="6"/>
  <c r="AN137" i="6"/>
  <c r="AM137" i="6"/>
  <c r="AO137" i="6" s="1"/>
  <c r="AI137" i="6"/>
  <c r="AJ137" i="6"/>
  <c r="AC137" i="6"/>
  <c r="AH137" i="6"/>
  <c r="X137" i="6"/>
  <c r="W137" i="6"/>
  <c r="AB137" i="6"/>
  <c r="AD137" i="6" s="1"/>
  <c r="Z137" i="6"/>
  <c r="Y137" i="6"/>
  <c r="AN63" i="6"/>
  <c r="AM63" i="6"/>
  <c r="AO63" i="6" s="1"/>
  <c r="AI63" i="6"/>
  <c r="AJ63" i="6"/>
  <c r="AC63" i="6"/>
  <c r="AH63" i="6"/>
  <c r="Z63" i="6"/>
  <c r="W63" i="6"/>
  <c r="Y63" i="6"/>
  <c r="X63" i="6"/>
  <c r="AB63" i="6"/>
  <c r="AD63" i="6" s="1"/>
  <c r="AM370" i="6"/>
  <c r="AO370" i="6" s="1"/>
  <c r="AN370" i="6"/>
  <c r="AJ370" i="6"/>
  <c r="AI370" i="6"/>
  <c r="AC370" i="6"/>
  <c r="AB370" i="6"/>
  <c r="AD370" i="6" s="1"/>
  <c r="AH370" i="6"/>
  <c r="X370" i="6"/>
  <c r="Y370" i="6"/>
  <c r="W370" i="6"/>
  <c r="Z370" i="6"/>
  <c r="AN306" i="6"/>
  <c r="AM306" i="6"/>
  <c r="AO306" i="6" s="1"/>
  <c r="AJ306" i="6"/>
  <c r="AI306" i="6"/>
  <c r="AC306" i="6"/>
  <c r="AB306" i="6"/>
  <c r="AD306" i="6" s="1"/>
  <c r="AH306" i="6"/>
  <c r="Y306" i="6"/>
  <c r="X306" i="6"/>
  <c r="W306" i="6"/>
  <c r="Z306" i="6"/>
  <c r="AN242" i="6"/>
  <c r="AM242" i="6"/>
  <c r="AO242" i="6" s="1"/>
  <c r="AI242" i="6"/>
  <c r="AJ242" i="6"/>
  <c r="AC242" i="6"/>
  <c r="AB242" i="6"/>
  <c r="AD242" i="6" s="1"/>
  <c r="AH242" i="6"/>
  <c r="Z242" i="6"/>
  <c r="X242" i="6"/>
  <c r="W242" i="6"/>
  <c r="Y242" i="6"/>
  <c r="AJ172" i="6"/>
  <c r="AN172" i="6"/>
  <c r="AM172" i="6"/>
  <c r="AO172" i="6" s="1"/>
  <c r="AI172" i="6"/>
  <c r="AB172" i="6"/>
  <c r="AD172" i="6" s="1"/>
  <c r="Z172" i="6"/>
  <c r="AC172" i="6"/>
  <c r="AH172" i="6"/>
  <c r="W172" i="6"/>
  <c r="Y172" i="6"/>
  <c r="X172" i="6"/>
  <c r="AN99" i="6"/>
  <c r="AM99" i="6"/>
  <c r="AO99" i="6" s="1"/>
  <c r="W99" i="6"/>
  <c r="AC99" i="6"/>
  <c r="AI99" i="6"/>
  <c r="AJ99" i="6"/>
  <c r="X99" i="6"/>
  <c r="AH99" i="6"/>
  <c r="Z99" i="6"/>
  <c r="AB99" i="6"/>
  <c r="AD99" i="6" s="1"/>
  <c r="Y99" i="6"/>
  <c r="AN17" i="6"/>
  <c r="AM17" i="6"/>
  <c r="AO17" i="6" s="1"/>
  <c r="AI17" i="6"/>
  <c r="AJ17" i="6"/>
  <c r="AH17" i="6"/>
  <c r="AC17" i="6"/>
  <c r="AB17" i="6"/>
  <c r="AD17" i="6" s="1"/>
  <c r="Z17" i="6"/>
  <c r="X17" i="6"/>
  <c r="Y17" i="6"/>
  <c r="W17" i="6"/>
  <c r="AJ173" i="6"/>
  <c r="AN173" i="6"/>
  <c r="AM173" i="6"/>
  <c r="AO173" i="6" s="1"/>
  <c r="AI173" i="6"/>
  <c r="AB173" i="6"/>
  <c r="AD173" i="6" s="1"/>
  <c r="AC173" i="6"/>
  <c r="X173" i="6"/>
  <c r="Z173" i="6"/>
  <c r="Y173" i="6"/>
  <c r="W173" i="6"/>
  <c r="AH173" i="6"/>
  <c r="AJ109" i="6"/>
  <c r="AN109" i="6"/>
  <c r="AI109" i="6"/>
  <c r="AH109" i="6"/>
  <c r="AM109" i="6"/>
  <c r="AO109" i="6" s="1"/>
  <c r="Z109" i="6"/>
  <c r="W109" i="6"/>
  <c r="AB109" i="6"/>
  <c r="AD109" i="6" s="1"/>
  <c r="AC109" i="6"/>
  <c r="X109" i="6"/>
  <c r="Y109" i="6"/>
  <c r="AN45" i="6"/>
  <c r="AM45" i="6"/>
  <c r="AO45" i="6" s="1"/>
  <c r="AI45" i="6"/>
  <c r="AJ45" i="6"/>
  <c r="AH45" i="6"/>
  <c r="Z45" i="6"/>
  <c r="AC45" i="6"/>
  <c r="AB45" i="6"/>
  <c r="AD45" i="6" s="1"/>
  <c r="Y45" i="6"/>
  <c r="X45" i="6"/>
  <c r="W45" i="6"/>
  <c r="AN60" i="6"/>
  <c r="AM60" i="6"/>
  <c r="AO60" i="6" s="1"/>
  <c r="AI60" i="6"/>
  <c r="AC60" i="6"/>
  <c r="AB60" i="6"/>
  <c r="AD60" i="6" s="1"/>
  <c r="AH60" i="6"/>
  <c r="AJ60" i="6"/>
  <c r="Z60" i="6"/>
  <c r="W60" i="6"/>
  <c r="X60" i="6"/>
  <c r="Y60" i="6"/>
  <c r="AN134" i="6"/>
  <c r="AM134" i="6"/>
  <c r="AO134" i="6" s="1"/>
  <c r="AH134" i="6"/>
  <c r="AI134" i="6"/>
  <c r="AC134" i="6"/>
  <c r="AB134" i="6"/>
  <c r="AD134" i="6" s="1"/>
  <c r="W134" i="6"/>
  <c r="AJ134" i="6"/>
  <c r="Z134" i="6"/>
  <c r="X134" i="6"/>
  <c r="Y134" i="6"/>
  <c r="AN327" i="6"/>
  <c r="AM327" i="6"/>
  <c r="AO327" i="6" s="1"/>
  <c r="AJ327" i="6"/>
  <c r="AH327" i="6"/>
  <c r="AC327" i="6"/>
  <c r="AB327" i="6"/>
  <c r="AD327" i="6" s="1"/>
  <c r="Z327" i="6"/>
  <c r="Y327" i="6"/>
  <c r="X327" i="6"/>
  <c r="AI327" i="6"/>
  <c r="W327" i="6"/>
  <c r="AJ76" i="6"/>
  <c r="AM76" i="6"/>
  <c r="AO76" i="6" s="1"/>
  <c r="AN76" i="6"/>
  <c r="AH76" i="6"/>
  <c r="AI76" i="6"/>
  <c r="AC76" i="6"/>
  <c r="AB76" i="6"/>
  <c r="AD76" i="6" s="1"/>
  <c r="Z76" i="6"/>
  <c r="Y76" i="6"/>
  <c r="X76" i="6"/>
  <c r="W76" i="6"/>
  <c r="AN246" i="6"/>
  <c r="AM246" i="6"/>
  <c r="AO246" i="6" s="1"/>
  <c r="AH246" i="6"/>
  <c r="AJ246" i="6"/>
  <c r="AI246" i="6"/>
  <c r="AC246" i="6"/>
  <c r="AB246" i="6"/>
  <c r="AD246" i="6" s="1"/>
  <c r="Z246" i="6"/>
  <c r="W246" i="6"/>
  <c r="X246" i="6"/>
  <c r="Y246" i="6"/>
  <c r="AC341" i="6"/>
  <c r="AN341" i="6"/>
  <c r="AM341" i="6"/>
  <c r="AO341" i="6" s="1"/>
  <c r="AI341" i="6"/>
  <c r="AB341" i="6"/>
  <c r="AD341" i="6" s="1"/>
  <c r="W341" i="6"/>
  <c r="X341" i="6"/>
  <c r="Y341" i="6"/>
  <c r="Z341" i="6"/>
  <c r="AH341" i="6"/>
  <c r="AJ341" i="6"/>
  <c r="AN123" i="6"/>
  <c r="AM123" i="6"/>
  <c r="AO123" i="6" s="1"/>
  <c r="X123" i="6"/>
  <c r="Z123" i="6"/>
  <c r="W123" i="6"/>
  <c r="AB123" i="6"/>
  <c r="AD123" i="6" s="1"/>
  <c r="AC123" i="6"/>
  <c r="Y123" i="6"/>
  <c r="AJ123" i="6"/>
  <c r="AH123" i="6"/>
  <c r="AI123" i="6"/>
  <c r="AN237" i="6"/>
  <c r="AM237" i="6"/>
  <c r="AO237" i="6" s="1"/>
  <c r="AB237" i="6"/>
  <c r="AD237" i="6" s="1"/>
  <c r="AI237" i="6"/>
  <c r="AC237" i="6"/>
  <c r="Z237" i="6"/>
  <c r="Y237" i="6"/>
  <c r="X237" i="6"/>
  <c r="W237" i="6"/>
  <c r="AJ237" i="6"/>
  <c r="AH237" i="6"/>
  <c r="AN311" i="6"/>
  <c r="AM311" i="6"/>
  <c r="AO311" i="6" s="1"/>
  <c r="AH311" i="6"/>
  <c r="AJ311" i="6"/>
  <c r="X311" i="6"/>
  <c r="AI311" i="6"/>
  <c r="AB311" i="6"/>
  <c r="AD311" i="6" s="1"/>
  <c r="AC311" i="6"/>
  <c r="Z311" i="6"/>
  <c r="W311" i="6"/>
  <c r="Y311" i="6"/>
  <c r="AN89" i="6"/>
  <c r="AM89" i="6"/>
  <c r="AO89" i="6" s="1"/>
  <c r="AI89" i="6"/>
  <c r="Z89" i="6"/>
  <c r="AJ89" i="6"/>
  <c r="AC89" i="6"/>
  <c r="AB89" i="6"/>
  <c r="AD89" i="6" s="1"/>
  <c r="AH89" i="6"/>
  <c r="X89" i="6"/>
  <c r="W89" i="6"/>
  <c r="Y89" i="6"/>
  <c r="AJ385" i="6"/>
  <c r="AN385" i="6"/>
  <c r="AM385" i="6"/>
  <c r="AO385" i="6" s="1"/>
  <c r="AC385" i="6"/>
  <c r="AH385" i="6"/>
  <c r="AB385" i="6"/>
  <c r="AD385" i="6" s="1"/>
  <c r="AI385" i="6"/>
  <c r="Z385" i="6"/>
  <c r="Y385" i="6"/>
  <c r="X385" i="6"/>
  <c r="W385" i="6"/>
  <c r="AN177" i="6"/>
  <c r="AM177" i="6"/>
  <c r="AO177" i="6" s="1"/>
  <c r="AJ177" i="6"/>
  <c r="AH177" i="6"/>
  <c r="AI177" i="6"/>
  <c r="Z177" i="6"/>
  <c r="AC177" i="6"/>
  <c r="Y177" i="6"/>
  <c r="X177" i="6"/>
  <c r="W177" i="6"/>
  <c r="AB177" i="6"/>
  <c r="AD177" i="6" s="1"/>
  <c r="AN248" i="6"/>
  <c r="AM248" i="6"/>
  <c r="AO248" i="6" s="1"/>
  <c r="AJ248" i="6"/>
  <c r="AI248" i="6"/>
  <c r="AH248" i="6"/>
  <c r="AB248" i="6"/>
  <c r="AD248" i="6" s="1"/>
  <c r="AC248" i="6"/>
  <c r="Y248" i="6"/>
  <c r="X248" i="6"/>
  <c r="Z248" i="6"/>
  <c r="W248" i="6"/>
  <c r="AM9" i="6"/>
  <c r="AO9" i="6" s="1"/>
  <c r="AH9" i="6"/>
  <c r="Z9" i="6"/>
  <c r="W9" i="6"/>
  <c r="AB9" i="6"/>
  <c r="AD9" i="6" s="1"/>
  <c r="AN398" i="6"/>
  <c r="AI398" i="6"/>
  <c r="AJ398" i="6"/>
  <c r="AH398" i="6"/>
  <c r="AM398" i="6"/>
  <c r="AO398" i="6" s="1"/>
  <c r="Y398" i="6"/>
  <c r="X398" i="6"/>
  <c r="W398" i="6"/>
  <c r="AC398" i="6"/>
  <c r="Z398" i="6"/>
  <c r="AB398" i="6"/>
  <c r="AD398" i="6" s="1"/>
  <c r="AN295" i="6"/>
  <c r="AM295" i="6"/>
  <c r="AO295" i="6" s="1"/>
  <c r="AI295" i="6"/>
  <c r="AJ295" i="6"/>
  <c r="AC295" i="6"/>
  <c r="AH295" i="6"/>
  <c r="AB295" i="6"/>
  <c r="AD295" i="6" s="1"/>
  <c r="Z295" i="6"/>
  <c r="Y295" i="6"/>
  <c r="W295" i="6"/>
  <c r="X295" i="6"/>
  <c r="AJ188" i="6"/>
  <c r="AN188" i="6"/>
  <c r="AM188" i="6"/>
  <c r="AO188" i="6" s="1"/>
  <c r="AC188" i="6"/>
  <c r="AB188" i="6"/>
  <c r="AD188" i="6" s="1"/>
  <c r="AH188" i="6"/>
  <c r="AI188" i="6"/>
  <c r="Y188" i="6"/>
  <c r="X188" i="6"/>
  <c r="W188" i="6"/>
  <c r="Z188" i="6"/>
  <c r="AN71" i="6"/>
  <c r="AM71" i="6"/>
  <c r="AO71" i="6" s="1"/>
  <c r="AJ71" i="6"/>
  <c r="AI71" i="6"/>
  <c r="Z71" i="6"/>
  <c r="AH71" i="6"/>
  <c r="AC71" i="6"/>
  <c r="AB71" i="6"/>
  <c r="AD71" i="6" s="1"/>
  <c r="X71" i="6"/>
  <c r="Y71" i="6"/>
  <c r="W71" i="6"/>
  <c r="AN383" i="6"/>
  <c r="AM383" i="6"/>
  <c r="AO383" i="6" s="1"/>
  <c r="AC383" i="6"/>
  <c r="AH383" i="6"/>
  <c r="AI383" i="6"/>
  <c r="AJ383" i="6"/>
  <c r="AB383" i="6"/>
  <c r="AD383" i="6" s="1"/>
  <c r="X383" i="6"/>
  <c r="Y383" i="6"/>
  <c r="Z383" i="6"/>
  <c r="W383" i="6"/>
  <c r="AN280" i="6"/>
  <c r="AM280" i="6"/>
  <c r="AO280" i="6" s="1"/>
  <c r="AC280" i="6"/>
  <c r="AB280" i="6"/>
  <c r="AD280" i="6" s="1"/>
  <c r="AJ280" i="6"/>
  <c r="W280" i="6"/>
  <c r="AH280" i="6"/>
  <c r="Z280" i="6"/>
  <c r="Y280" i="6"/>
  <c r="X280" i="6"/>
  <c r="AI280" i="6"/>
  <c r="AN171" i="6"/>
  <c r="AM171" i="6"/>
  <c r="AO171" i="6" s="1"/>
  <c r="AI171" i="6"/>
  <c r="AB171" i="6"/>
  <c r="AD171" i="6" s="1"/>
  <c r="Y171" i="6"/>
  <c r="X171" i="6"/>
  <c r="W171" i="6"/>
  <c r="AJ171" i="6"/>
  <c r="Z171" i="6"/>
  <c r="AH171" i="6"/>
  <c r="AC171" i="6"/>
  <c r="AN55" i="6"/>
  <c r="AM55" i="6"/>
  <c r="AO55" i="6" s="1"/>
  <c r="AI55" i="6"/>
  <c r="AJ55" i="6"/>
  <c r="X55" i="6"/>
  <c r="AB55" i="6"/>
  <c r="AD55" i="6" s="1"/>
  <c r="AH55" i="6"/>
  <c r="Y55" i="6"/>
  <c r="Z55" i="6"/>
  <c r="W55" i="6"/>
  <c r="AC55" i="6"/>
  <c r="AN368" i="6"/>
  <c r="AM368" i="6"/>
  <c r="AO368" i="6" s="1"/>
  <c r="AJ368" i="6"/>
  <c r="AI368" i="6"/>
  <c r="AH368" i="6"/>
  <c r="AB368" i="6"/>
  <c r="AD368" i="6" s="1"/>
  <c r="AC368" i="6"/>
  <c r="Z368" i="6"/>
  <c r="Y368" i="6"/>
  <c r="W368" i="6"/>
  <c r="X368" i="6"/>
  <c r="AN265" i="6"/>
  <c r="AM265" i="6"/>
  <c r="AO265" i="6" s="1"/>
  <c r="AJ265" i="6"/>
  <c r="AI265" i="6"/>
  <c r="X265" i="6"/>
  <c r="AC265" i="6"/>
  <c r="W265" i="6"/>
  <c r="AB265" i="6"/>
  <c r="AD265" i="6" s="1"/>
  <c r="Y265" i="6"/>
  <c r="AH265" i="6"/>
  <c r="Z265" i="6"/>
  <c r="AN158" i="6"/>
  <c r="AJ158" i="6"/>
  <c r="AM158" i="6"/>
  <c r="AO158" i="6" s="1"/>
  <c r="AB158" i="6"/>
  <c r="AD158" i="6" s="1"/>
  <c r="AH158" i="6"/>
  <c r="Z158" i="6"/>
  <c r="X158" i="6"/>
  <c r="W158" i="6"/>
  <c r="AI158" i="6"/>
  <c r="Y158" i="6"/>
  <c r="AC158" i="6"/>
  <c r="AN34" i="6"/>
  <c r="AM34" i="6"/>
  <c r="AO34" i="6" s="1"/>
  <c r="AJ34" i="6"/>
  <c r="AC34" i="6"/>
  <c r="Z34" i="6"/>
  <c r="Y34" i="6"/>
  <c r="X34" i="6"/>
  <c r="AI34" i="6"/>
  <c r="AH34" i="6"/>
  <c r="W34" i="6"/>
  <c r="AB34" i="6"/>
  <c r="AD34" i="6" s="1"/>
  <c r="AJ353" i="6"/>
  <c r="AN353" i="6"/>
  <c r="AM353" i="6"/>
  <c r="AO353" i="6" s="1"/>
  <c r="AI353" i="6"/>
  <c r="AH353" i="6"/>
  <c r="W353" i="6"/>
  <c r="Z353" i="6"/>
  <c r="AC353" i="6"/>
  <c r="AB353" i="6"/>
  <c r="AD353" i="6" s="1"/>
  <c r="X353" i="6"/>
  <c r="Y353" i="6"/>
  <c r="AN253" i="6"/>
  <c r="AM253" i="6"/>
  <c r="AO253" i="6" s="1"/>
  <c r="AI253" i="6"/>
  <c r="AC253" i="6"/>
  <c r="AB253" i="6"/>
  <c r="AD253" i="6" s="1"/>
  <c r="W253" i="6"/>
  <c r="Z253" i="6"/>
  <c r="X253" i="6"/>
  <c r="Y253" i="6"/>
  <c r="AJ253" i="6"/>
  <c r="AH253" i="6"/>
  <c r="AJ140" i="6"/>
  <c r="AN140" i="6"/>
  <c r="AM140" i="6"/>
  <c r="AO140" i="6" s="1"/>
  <c r="AI140" i="6"/>
  <c r="AB140" i="6"/>
  <c r="AD140" i="6" s="1"/>
  <c r="AH140" i="6"/>
  <c r="X140" i="6"/>
  <c r="W140" i="6"/>
  <c r="AC140" i="6"/>
  <c r="Z140" i="6"/>
  <c r="Y140" i="6"/>
  <c r="AN14" i="6"/>
  <c r="AM14" i="6"/>
  <c r="AO14" i="6" s="1"/>
  <c r="AI14" i="6"/>
  <c r="AC14" i="6"/>
  <c r="AB14" i="6"/>
  <c r="AD14" i="6" s="1"/>
  <c r="AJ14" i="6"/>
  <c r="AH14" i="6"/>
  <c r="Z14" i="6"/>
  <c r="Y14" i="6"/>
  <c r="X14" i="6"/>
  <c r="W14" i="6"/>
  <c r="AN364" i="6"/>
  <c r="AM364" i="6"/>
  <c r="AO364" i="6" s="1"/>
  <c r="AC364" i="6"/>
  <c r="AB364" i="6"/>
  <c r="AD364" i="6" s="1"/>
  <c r="Z364" i="6"/>
  <c r="AI364" i="6"/>
  <c r="Y364" i="6"/>
  <c r="W364" i="6"/>
  <c r="X364" i="6"/>
  <c r="AJ364" i="6"/>
  <c r="AH364" i="6"/>
  <c r="AH300" i="6"/>
  <c r="AN300" i="6"/>
  <c r="AM300" i="6"/>
  <c r="AO300" i="6" s="1"/>
  <c r="Z300" i="6"/>
  <c r="AB300" i="6"/>
  <c r="AD300" i="6" s="1"/>
  <c r="AI300" i="6"/>
  <c r="AC300" i="6"/>
  <c r="Y300" i="6"/>
  <c r="X300" i="6"/>
  <c r="W300" i="6"/>
  <c r="AJ300" i="6"/>
  <c r="AJ236" i="6"/>
  <c r="AN236" i="6"/>
  <c r="AM236" i="6"/>
  <c r="AO236" i="6" s="1"/>
  <c r="AI236" i="6"/>
  <c r="AC236" i="6"/>
  <c r="Z236" i="6"/>
  <c r="AB236" i="6"/>
  <c r="AD236" i="6" s="1"/>
  <c r="X236" i="6"/>
  <c r="Y236" i="6"/>
  <c r="W236" i="6"/>
  <c r="AH236" i="6"/>
  <c r="AN166" i="6"/>
  <c r="AM166" i="6"/>
  <c r="AO166" i="6" s="1"/>
  <c r="AI166" i="6"/>
  <c r="AH166" i="6"/>
  <c r="AJ166" i="6"/>
  <c r="AC166" i="6"/>
  <c r="Y166" i="6"/>
  <c r="Z166" i="6"/>
  <c r="W166" i="6"/>
  <c r="AB166" i="6"/>
  <c r="AD166" i="6" s="1"/>
  <c r="X166" i="6"/>
  <c r="AJ92" i="6"/>
  <c r="AM92" i="6"/>
  <c r="AO92" i="6" s="1"/>
  <c r="AN92" i="6"/>
  <c r="AI92" i="6"/>
  <c r="AC92" i="6"/>
  <c r="X92" i="6"/>
  <c r="AB92" i="6"/>
  <c r="AD92" i="6" s="1"/>
  <c r="AH92" i="6"/>
  <c r="Z92" i="6"/>
  <c r="Y92" i="6"/>
  <c r="W92" i="6"/>
  <c r="AM8" i="6"/>
  <c r="AO8" i="6" s="1"/>
  <c r="Z8" i="6"/>
  <c r="AH8" i="6"/>
  <c r="AB8" i="6"/>
  <c r="AD8" i="6" s="1"/>
  <c r="W8" i="6"/>
  <c r="AN395" i="6"/>
  <c r="AM395" i="6"/>
  <c r="AO395" i="6" s="1"/>
  <c r="W395" i="6"/>
  <c r="AC395" i="6"/>
  <c r="Y395" i="6"/>
  <c r="Z395" i="6"/>
  <c r="AJ395" i="6"/>
  <c r="AH395" i="6"/>
  <c r="AB395" i="6"/>
  <c r="AD395" i="6" s="1"/>
  <c r="AI395" i="6"/>
  <c r="X395" i="6"/>
  <c r="AN331" i="6"/>
  <c r="AM331" i="6"/>
  <c r="AO331" i="6" s="1"/>
  <c r="W331" i="6"/>
  <c r="AC331" i="6"/>
  <c r="Y331" i="6"/>
  <c r="AJ331" i="6"/>
  <c r="AI331" i="6"/>
  <c r="Z331" i="6"/>
  <c r="AH331" i="6"/>
  <c r="AB331" i="6"/>
  <c r="AD331" i="6" s="1"/>
  <c r="X331" i="6"/>
  <c r="AN267" i="6"/>
  <c r="AM267" i="6"/>
  <c r="AO267" i="6" s="1"/>
  <c r="W267" i="6"/>
  <c r="AJ267" i="6"/>
  <c r="Y267" i="6"/>
  <c r="AB267" i="6"/>
  <c r="AD267" i="6" s="1"/>
  <c r="AC267" i="6"/>
  <c r="AH267" i="6"/>
  <c r="AI267" i="6"/>
  <c r="Z267" i="6"/>
  <c r="X267" i="6"/>
  <c r="AN201" i="6"/>
  <c r="AM201" i="6"/>
  <c r="AO201" i="6" s="1"/>
  <c r="AJ201" i="6"/>
  <c r="AI201" i="6"/>
  <c r="AH201" i="6"/>
  <c r="X201" i="6"/>
  <c r="AB201" i="6"/>
  <c r="AD201" i="6" s="1"/>
  <c r="Y201" i="6"/>
  <c r="AC201" i="6"/>
  <c r="W201" i="6"/>
  <c r="Z201" i="6"/>
  <c r="AN128" i="6"/>
  <c r="AM128" i="6"/>
  <c r="AO128" i="6" s="1"/>
  <c r="AI128" i="6"/>
  <c r="AJ128" i="6"/>
  <c r="AH128" i="6"/>
  <c r="X128" i="6"/>
  <c r="AB128" i="6"/>
  <c r="AD128" i="6" s="1"/>
  <c r="AC128" i="6"/>
  <c r="Y128" i="6"/>
  <c r="W128" i="6"/>
  <c r="Z128" i="6"/>
  <c r="AM51" i="6"/>
  <c r="AO51" i="6" s="1"/>
  <c r="AN51" i="6"/>
  <c r="AC51" i="6"/>
  <c r="AH51" i="6"/>
  <c r="X51" i="6"/>
  <c r="AJ51" i="6"/>
  <c r="Z51" i="6"/>
  <c r="AB51" i="6"/>
  <c r="AD51" i="6" s="1"/>
  <c r="Y51" i="6"/>
  <c r="AI51" i="6"/>
  <c r="W51" i="6"/>
  <c r="AN362" i="6"/>
  <c r="AM362" i="6"/>
  <c r="AO362" i="6" s="1"/>
  <c r="AH362" i="6"/>
  <c r="AI362" i="6"/>
  <c r="AC362" i="6"/>
  <c r="W362" i="6"/>
  <c r="AJ362" i="6"/>
  <c r="Z362" i="6"/>
  <c r="X362" i="6"/>
  <c r="Y362" i="6"/>
  <c r="AB362" i="6"/>
  <c r="AD362" i="6" s="1"/>
  <c r="AN298" i="6"/>
  <c r="AM298" i="6"/>
  <c r="AO298" i="6" s="1"/>
  <c r="AH298" i="6"/>
  <c r="AI298" i="6"/>
  <c r="AC298" i="6"/>
  <c r="AB298" i="6"/>
  <c r="AD298" i="6" s="1"/>
  <c r="W298" i="6"/>
  <c r="AJ298" i="6"/>
  <c r="Y298" i="6"/>
  <c r="Z298" i="6"/>
  <c r="X298" i="6"/>
  <c r="AN234" i="6"/>
  <c r="AM234" i="6"/>
  <c r="AO234" i="6" s="1"/>
  <c r="AJ234" i="6"/>
  <c r="AI234" i="6"/>
  <c r="AH234" i="6"/>
  <c r="AC234" i="6"/>
  <c r="AB234" i="6"/>
  <c r="AD234" i="6" s="1"/>
  <c r="W234" i="6"/>
  <c r="Y234" i="6"/>
  <c r="X234" i="6"/>
  <c r="Z234" i="6"/>
  <c r="AN163" i="6"/>
  <c r="AM163" i="6"/>
  <c r="AO163" i="6" s="1"/>
  <c r="Z163" i="6"/>
  <c r="AC163" i="6"/>
  <c r="AI163" i="6"/>
  <c r="X163" i="6"/>
  <c r="AJ163" i="6"/>
  <c r="AH163" i="6"/>
  <c r="W163" i="6"/>
  <c r="AB163" i="6"/>
  <c r="AD163" i="6" s="1"/>
  <c r="Y163" i="6"/>
  <c r="AN90" i="6"/>
  <c r="AM90" i="6"/>
  <c r="AO90" i="6" s="1"/>
  <c r="AI90" i="6"/>
  <c r="AJ90" i="6"/>
  <c r="AH90" i="6"/>
  <c r="AB90" i="6"/>
  <c r="AD90" i="6" s="1"/>
  <c r="AC90" i="6"/>
  <c r="W90" i="6"/>
  <c r="Z90" i="6"/>
  <c r="Y90" i="6"/>
  <c r="X90" i="6"/>
  <c r="AM6" i="6"/>
  <c r="AO6" i="6" s="1"/>
  <c r="AB6" i="6"/>
  <c r="AH6" i="6"/>
  <c r="W6" i="6"/>
  <c r="Z6" i="6"/>
  <c r="AJ165" i="6"/>
  <c r="AN165" i="6"/>
  <c r="AM165" i="6"/>
  <c r="AO165" i="6" s="1"/>
  <c r="AI165" i="6"/>
  <c r="X165" i="6"/>
  <c r="AB165" i="6"/>
  <c r="AD165" i="6" s="1"/>
  <c r="Y165" i="6"/>
  <c r="Z165" i="6"/>
  <c r="AC165" i="6"/>
  <c r="W165" i="6"/>
  <c r="AH165" i="6"/>
  <c r="AJ101" i="6"/>
  <c r="AN101" i="6"/>
  <c r="AM101" i="6"/>
  <c r="AO101" i="6" s="1"/>
  <c r="AI101" i="6"/>
  <c r="AC101" i="6"/>
  <c r="X101" i="6"/>
  <c r="AH101" i="6"/>
  <c r="AB101" i="6"/>
  <c r="AD101" i="6" s="1"/>
  <c r="Z101" i="6"/>
  <c r="Y101" i="6"/>
  <c r="W101" i="6"/>
  <c r="AN37" i="6"/>
  <c r="AM37" i="6"/>
  <c r="AO37" i="6" s="1"/>
  <c r="AI37" i="6"/>
  <c r="AJ37" i="6"/>
  <c r="AB37" i="6"/>
  <c r="AD37" i="6" s="1"/>
  <c r="X37" i="6"/>
  <c r="AC37" i="6"/>
  <c r="Z37" i="6"/>
  <c r="W37" i="6"/>
  <c r="Y37" i="6"/>
  <c r="AH37" i="6"/>
  <c r="AM52" i="6"/>
  <c r="AO52" i="6" s="1"/>
  <c r="AN52" i="6"/>
  <c r="AJ52" i="6"/>
  <c r="AC52" i="6"/>
  <c r="AB52" i="6"/>
  <c r="AD52" i="6" s="1"/>
  <c r="W52" i="6"/>
  <c r="AI52" i="6"/>
  <c r="AH52" i="6"/>
  <c r="Y52" i="6"/>
  <c r="X52" i="6"/>
  <c r="Z52" i="6"/>
  <c r="AM19" i="6"/>
  <c r="AO19" i="6" s="1"/>
  <c r="AN19" i="6"/>
  <c r="AB19" i="6"/>
  <c r="AD19" i="6" s="1"/>
  <c r="Y19" i="6"/>
  <c r="AH19" i="6"/>
  <c r="AI19" i="6"/>
  <c r="W19" i="6"/>
  <c r="AC19" i="6"/>
  <c r="X19" i="6"/>
  <c r="AJ19" i="6"/>
  <c r="Z19" i="6"/>
  <c r="S380" i="6"/>
  <c r="S384" i="6"/>
  <c r="S397" i="6"/>
  <c r="AM10" i="6"/>
  <c r="AO10" i="6" s="1"/>
  <c r="AH10" i="6"/>
  <c r="W10" i="6"/>
  <c r="AB10" i="6"/>
  <c r="Z10" i="6"/>
  <c r="AN352" i="6"/>
  <c r="AJ352" i="6"/>
  <c r="AI352" i="6"/>
  <c r="AH352" i="6"/>
  <c r="AM352" i="6"/>
  <c r="AO352" i="6" s="1"/>
  <c r="AC352" i="6"/>
  <c r="AB352" i="6"/>
  <c r="AD352" i="6" s="1"/>
  <c r="X352" i="6"/>
  <c r="Y352" i="6"/>
  <c r="W352" i="6"/>
  <c r="Z352" i="6"/>
  <c r="AN224" i="6"/>
  <c r="AM224" i="6"/>
  <c r="AO224" i="6" s="1"/>
  <c r="AJ224" i="6"/>
  <c r="AI224" i="6"/>
  <c r="AC224" i="6"/>
  <c r="AB224" i="6"/>
  <c r="AD224" i="6" s="1"/>
  <c r="AH224" i="6"/>
  <c r="W224" i="6"/>
  <c r="X224" i="6"/>
  <c r="Z224" i="6"/>
  <c r="Y224" i="6"/>
  <c r="AJ221" i="6"/>
  <c r="AM221" i="6"/>
  <c r="AO221" i="6" s="1"/>
  <c r="AN221" i="6"/>
  <c r="AI221" i="6"/>
  <c r="X221" i="6"/>
  <c r="W221" i="6"/>
  <c r="AC221" i="6"/>
  <c r="AB221" i="6"/>
  <c r="AD221" i="6" s="1"/>
  <c r="Y221" i="6"/>
  <c r="Z221" i="6"/>
  <c r="AH221" i="6"/>
  <c r="AC313" i="6"/>
  <c r="AN313" i="6"/>
  <c r="AM313" i="6"/>
  <c r="AO313" i="6" s="1"/>
  <c r="AJ313" i="6"/>
  <c r="AI313" i="6"/>
  <c r="AH313" i="6"/>
  <c r="X313" i="6"/>
  <c r="W313" i="6"/>
  <c r="Z313" i="6"/>
  <c r="Y313" i="6"/>
  <c r="AB313" i="6"/>
  <c r="AD313" i="6" s="1"/>
  <c r="AN95" i="6"/>
  <c r="AM95" i="6"/>
  <c r="AO95" i="6" s="1"/>
  <c r="AC95" i="6"/>
  <c r="AJ95" i="6"/>
  <c r="AH95" i="6"/>
  <c r="Z95" i="6"/>
  <c r="Y95" i="6"/>
  <c r="AB95" i="6"/>
  <c r="AD95" i="6" s="1"/>
  <c r="X95" i="6"/>
  <c r="W95" i="6"/>
  <c r="AI95" i="6"/>
  <c r="AN208" i="6"/>
  <c r="AJ208" i="6"/>
  <c r="AM208" i="6"/>
  <c r="AO208" i="6" s="1"/>
  <c r="AH208" i="6"/>
  <c r="AB208" i="6"/>
  <c r="AD208" i="6" s="1"/>
  <c r="Z208" i="6"/>
  <c r="AI208" i="6"/>
  <c r="AC208" i="6"/>
  <c r="Y208" i="6"/>
  <c r="X208" i="6"/>
  <c r="W208" i="6"/>
  <c r="AN286" i="6"/>
  <c r="AJ286" i="6"/>
  <c r="AI286" i="6"/>
  <c r="AH286" i="6"/>
  <c r="AM286" i="6"/>
  <c r="AO286" i="6" s="1"/>
  <c r="AB286" i="6"/>
  <c r="AD286" i="6" s="1"/>
  <c r="AC286" i="6"/>
  <c r="X286" i="6"/>
  <c r="W286" i="6"/>
  <c r="Y286" i="6"/>
  <c r="Z286" i="6"/>
  <c r="AN58" i="6"/>
  <c r="AM58" i="6"/>
  <c r="AO58" i="6" s="1"/>
  <c r="AI58" i="6"/>
  <c r="AC58" i="6"/>
  <c r="AH58" i="6"/>
  <c r="AJ58" i="6"/>
  <c r="Z58" i="6"/>
  <c r="Y58" i="6"/>
  <c r="AB58" i="6"/>
  <c r="AD58" i="6" s="1"/>
  <c r="W58" i="6"/>
  <c r="X58" i="6"/>
  <c r="AN360" i="6"/>
  <c r="AM360" i="6"/>
  <c r="AO360" i="6" s="1"/>
  <c r="AI360" i="6"/>
  <c r="AJ360" i="6"/>
  <c r="Y360" i="6"/>
  <c r="AH360" i="6"/>
  <c r="AB360" i="6"/>
  <c r="AD360" i="6" s="1"/>
  <c r="AC360" i="6"/>
  <c r="Z360" i="6"/>
  <c r="W360" i="6"/>
  <c r="X360" i="6"/>
  <c r="AJ148" i="6"/>
  <c r="AN148" i="6"/>
  <c r="AM148" i="6"/>
  <c r="AO148" i="6" s="1"/>
  <c r="AI148" i="6"/>
  <c r="AC148" i="6"/>
  <c r="X148" i="6"/>
  <c r="W148" i="6"/>
  <c r="AH148" i="6"/>
  <c r="AB148" i="6"/>
  <c r="AD148" i="6" s="1"/>
  <c r="Y148" i="6"/>
  <c r="Z148" i="6"/>
  <c r="AN223" i="6"/>
  <c r="AM223" i="6"/>
  <c r="AO223" i="6" s="1"/>
  <c r="AJ223" i="6"/>
  <c r="AI223" i="6"/>
  <c r="AH223" i="6"/>
  <c r="AB223" i="6"/>
  <c r="AD223" i="6" s="1"/>
  <c r="Y223" i="6"/>
  <c r="X223" i="6"/>
  <c r="W223" i="6"/>
  <c r="Z223" i="6"/>
  <c r="AC223" i="6"/>
  <c r="AN384" i="6"/>
  <c r="AM384" i="6"/>
  <c r="AO384" i="6" s="1"/>
  <c r="AC384" i="6"/>
  <c r="X384" i="6"/>
  <c r="AI384" i="6"/>
  <c r="AJ384" i="6"/>
  <c r="AB384" i="6"/>
  <c r="AD384" i="6" s="1"/>
  <c r="Y384" i="6"/>
  <c r="AH384" i="6"/>
  <c r="W384" i="6"/>
  <c r="Z384" i="6"/>
  <c r="AN281" i="6"/>
  <c r="AM281" i="6"/>
  <c r="AO281" i="6" s="1"/>
  <c r="AI281" i="6"/>
  <c r="AB281" i="6"/>
  <c r="AD281" i="6" s="1"/>
  <c r="Z281" i="6"/>
  <c r="AH281" i="6"/>
  <c r="Y281" i="6"/>
  <c r="X281" i="6"/>
  <c r="AC281" i="6"/>
  <c r="W281" i="6"/>
  <c r="AJ281" i="6"/>
  <c r="AN176" i="6"/>
  <c r="AM176" i="6"/>
  <c r="AO176" i="6" s="1"/>
  <c r="AJ176" i="6"/>
  <c r="AH176" i="6"/>
  <c r="AB176" i="6"/>
  <c r="AD176" i="6" s="1"/>
  <c r="Y176" i="6"/>
  <c r="W176" i="6"/>
  <c r="AI176" i="6"/>
  <c r="AC176" i="6"/>
  <c r="Z176" i="6"/>
  <c r="X176" i="6"/>
  <c r="AN56" i="6"/>
  <c r="AI56" i="6"/>
  <c r="AH56" i="6"/>
  <c r="AJ56" i="6"/>
  <c r="AC56" i="6"/>
  <c r="AM56" i="6"/>
  <c r="AO56" i="6" s="1"/>
  <c r="AB56" i="6"/>
  <c r="AD56" i="6" s="1"/>
  <c r="X56" i="6"/>
  <c r="W56" i="6"/>
  <c r="Z56" i="6"/>
  <c r="Y56" i="6"/>
  <c r="AJ369" i="6"/>
  <c r="AM369" i="6"/>
  <c r="AO369" i="6" s="1"/>
  <c r="AN369" i="6"/>
  <c r="AI369" i="6"/>
  <c r="Y369" i="6"/>
  <c r="AH369" i="6"/>
  <c r="AC369" i="6"/>
  <c r="X369" i="6"/>
  <c r="W369" i="6"/>
  <c r="AB369" i="6"/>
  <c r="AD369" i="6" s="1"/>
  <c r="Z369" i="6"/>
  <c r="AN269" i="6"/>
  <c r="AM269" i="6"/>
  <c r="AO269" i="6" s="1"/>
  <c r="Y269" i="6"/>
  <c r="AB269" i="6"/>
  <c r="AD269" i="6" s="1"/>
  <c r="AC269" i="6"/>
  <c r="AI269" i="6"/>
  <c r="X269" i="6"/>
  <c r="W269" i="6"/>
  <c r="Z269" i="6"/>
  <c r="AJ269" i="6"/>
  <c r="AH269" i="6"/>
  <c r="AN159" i="6"/>
  <c r="AI159" i="6"/>
  <c r="AJ159" i="6"/>
  <c r="AM159" i="6"/>
  <c r="AO159" i="6" s="1"/>
  <c r="Z159" i="6"/>
  <c r="AH159" i="6"/>
  <c r="Y159" i="6"/>
  <c r="AB159" i="6"/>
  <c r="AD159" i="6" s="1"/>
  <c r="W159" i="6"/>
  <c r="X159" i="6"/>
  <c r="AC159" i="6"/>
  <c r="AM35" i="6"/>
  <c r="AO35" i="6" s="1"/>
  <c r="AN35" i="6"/>
  <c r="AJ35" i="6"/>
  <c r="AI35" i="6"/>
  <c r="AC35" i="6"/>
  <c r="Z35" i="6"/>
  <c r="W35" i="6"/>
  <c r="AH35" i="6"/>
  <c r="X35" i="6"/>
  <c r="AB35" i="6"/>
  <c r="AD35" i="6" s="1"/>
  <c r="Y35" i="6"/>
  <c r="AH357" i="6"/>
  <c r="AN357" i="6"/>
  <c r="AM357" i="6"/>
  <c r="AO357" i="6" s="1"/>
  <c r="AJ357" i="6"/>
  <c r="AI357" i="6"/>
  <c r="X357" i="6"/>
  <c r="AB357" i="6"/>
  <c r="AD357" i="6" s="1"/>
  <c r="W357" i="6"/>
  <c r="AC357" i="6"/>
  <c r="Y357" i="6"/>
  <c r="Z357" i="6"/>
  <c r="AN254" i="6"/>
  <c r="AM254" i="6"/>
  <c r="AO254" i="6" s="1"/>
  <c r="AI254" i="6"/>
  <c r="AJ254" i="6"/>
  <c r="AH254" i="6"/>
  <c r="Z254" i="6"/>
  <c r="AC254" i="6"/>
  <c r="AB254" i="6"/>
  <c r="AD254" i="6" s="1"/>
  <c r="Y254" i="6"/>
  <c r="X254" i="6"/>
  <c r="W254" i="6"/>
  <c r="AN142" i="6"/>
  <c r="AM142" i="6"/>
  <c r="AO142" i="6" s="1"/>
  <c r="AJ142" i="6"/>
  <c r="AH142" i="6"/>
  <c r="AC142" i="6"/>
  <c r="AB142" i="6"/>
  <c r="AD142" i="6" s="1"/>
  <c r="AI142" i="6"/>
  <c r="Z142" i="6"/>
  <c r="X142" i="6"/>
  <c r="W142" i="6"/>
  <c r="Y142" i="6"/>
  <c r="AN15" i="6"/>
  <c r="AM15" i="6"/>
  <c r="AO15" i="6" s="1"/>
  <c r="AJ15" i="6"/>
  <c r="AI15" i="6"/>
  <c r="AC15" i="6"/>
  <c r="AB15" i="6"/>
  <c r="AD15" i="6" s="1"/>
  <c r="W15" i="6"/>
  <c r="AH15" i="6"/>
  <c r="Z15" i="6"/>
  <c r="Y15" i="6"/>
  <c r="X15" i="6"/>
  <c r="AN342" i="6"/>
  <c r="AM342" i="6"/>
  <c r="AO342" i="6" s="1"/>
  <c r="AJ342" i="6"/>
  <c r="AI342" i="6"/>
  <c r="AH342" i="6"/>
  <c r="Y342" i="6"/>
  <c r="AB342" i="6"/>
  <c r="AD342" i="6" s="1"/>
  <c r="AC342" i="6"/>
  <c r="Z342" i="6"/>
  <c r="X342" i="6"/>
  <c r="W342" i="6"/>
  <c r="AN239" i="6"/>
  <c r="AI239" i="6"/>
  <c r="AM239" i="6"/>
  <c r="AO239" i="6" s="1"/>
  <c r="AJ239" i="6"/>
  <c r="AC239" i="6"/>
  <c r="AH239" i="6"/>
  <c r="Z239" i="6"/>
  <c r="Y239" i="6"/>
  <c r="AB239" i="6"/>
  <c r="AD239" i="6" s="1"/>
  <c r="W239" i="6"/>
  <c r="X239" i="6"/>
  <c r="AJ124" i="6"/>
  <c r="AN124" i="6"/>
  <c r="AM124" i="6"/>
  <c r="AO124" i="6" s="1"/>
  <c r="AC124" i="6"/>
  <c r="AB124" i="6"/>
  <c r="AD124" i="6" s="1"/>
  <c r="AH124" i="6"/>
  <c r="Y124" i="6"/>
  <c r="X124" i="6"/>
  <c r="AI124" i="6"/>
  <c r="Z124" i="6"/>
  <c r="W124" i="6"/>
  <c r="AN356" i="6"/>
  <c r="AM356" i="6"/>
  <c r="AO356" i="6" s="1"/>
  <c r="AC356" i="6"/>
  <c r="AI356" i="6"/>
  <c r="AB356" i="6"/>
  <c r="AD356" i="6" s="1"/>
  <c r="W356" i="6"/>
  <c r="Z356" i="6"/>
  <c r="Y356" i="6"/>
  <c r="X356" i="6"/>
  <c r="AH356" i="6"/>
  <c r="AJ356" i="6"/>
  <c r="AJ292" i="6"/>
  <c r="AN292" i="6"/>
  <c r="AM292" i="6"/>
  <c r="AO292" i="6" s="1"/>
  <c r="AI292" i="6"/>
  <c r="Z292" i="6"/>
  <c r="Y292" i="6"/>
  <c r="X292" i="6"/>
  <c r="AB292" i="6"/>
  <c r="AD292" i="6" s="1"/>
  <c r="AC292" i="6"/>
  <c r="W292" i="6"/>
  <c r="AH292" i="6"/>
  <c r="AJ228" i="6"/>
  <c r="AN228" i="6"/>
  <c r="AM228" i="6"/>
  <c r="AO228" i="6" s="1"/>
  <c r="AI228" i="6"/>
  <c r="AC228" i="6"/>
  <c r="AB228" i="6"/>
  <c r="AD228" i="6" s="1"/>
  <c r="Z228" i="6"/>
  <c r="W228" i="6"/>
  <c r="X228" i="6"/>
  <c r="Y228" i="6"/>
  <c r="AH228" i="6"/>
  <c r="AJ156" i="6"/>
  <c r="AM156" i="6"/>
  <c r="AO156" i="6" s="1"/>
  <c r="AN156" i="6"/>
  <c r="AI156" i="6"/>
  <c r="AH156" i="6"/>
  <c r="X156" i="6"/>
  <c r="AC156" i="6"/>
  <c r="Y156" i="6"/>
  <c r="AB156" i="6"/>
  <c r="AD156" i="6" s="1"/>
  <c r="W156" i="6"/>
  <c r="Z156" i="6"/>
  <c r="AM83" i="6"/>
  <c r="AO83" i="6" s="1"/>
  <c r="AN83" i="6"/>
  <c r="AB83" i="6"/>
  <c r="AD83" i="6" s="1"/>
  <c r="Y83" i="6"/>
  <c r="AC83" i="6"/>
  <c r="X83" i="6"/>
  <c r="AI83" i="6"/>
  <c r="AH83" i="6"/>
  <c r="W83" i="6"/>
  <c r="AJ83" i="6"/>
  <c r="Z83" i="6"/>
  <c r="AN387" i="6"/>
  <c r="AM387" i="6"/>
  <c r="AO387" i="6" s="1"/>
  <c r="AH387" i="6"/>
  <c r="Z387" i="6"/>
  <c r="AI387" i="6"/>
  <c r="W387" i="6"/>
  <c r="X387" i="6"/>
  <c r="AB387" i="6"/>
  <c r="AD387" i="6" s="1"/>
  <c r="Y387" i="6"/>
  <c r="AC387" i="6"/>
  <c r="AJ387" i="6"/>
  <c r="AN323" i="6"/>
  <c r="AM323" i="6"/>
  <c r="AO323" i="6" s="1"/>
  <c r="AH323" i="6"/>
  <c r="Z323" i="6"/>
  <c r="AI323" i="6"/>
  <c r="W323" i="6"/>
  <c r="AB323" i="6"/>
  <c r="AD323" i="6" s="1"/>
  <c r="Y323" i="6"/>
  <c r="X323" i="6"/>
  <c r="AC323" i="6"/>
  <c r="AJ323" i="6"/>
  <c r="AM259" i="6"/>
  <c r="AO259" i="6" s="1"/>
  <c r="AN259" i="6"/>
  <c r="AJ259" i="6"/>
  <c r="Z259" i="6"/>
  <c r="AI259" i="6"/>
  <c r="W259" i="6"/>
  <c r="AB259" i="6"/>
  <c r="AD259" i="6" s="1"/>
  <c r="Y259" i="6"/>
  <c r="X259" i="6"/>
  <c r="AC259" i="6"/>
  <c r="AH259" i="6"/>
  <c r="AN192" i="6"/>
  <c r="AJ192" i="6"/>
  <c r="AI192" i="6"/>
  <c r="AM192" i="6"/>
  <c r="AO192" i="6" s="1"/>
  <c r="AH192" i="6"/>
  <c r="X192" i="6"/>
  <c r="AC192" i="6"/>
  <c r="AB192" i="6"/>
  <c r="AD192" i="6" s="1"/>
  <c r="W192" i="6"/>
  <c r="Z192" i="6"/>
  <c r="Y192" i="6"/>
  <c r="AN119" i="6"/>
  <c r="AM119" i="6"/>
  <c r="AO119" i="6" s="1"/>
  <c r="AI119" i="6"/>
  <c r="AJ119" i="6"/>
  <c r="X119" i="6"/>
  <c r="AC119" i="6"/>
  <c r="AH119" i="6"/>
  <c r="AB119" i="6"/>
  <c r="AD119" i="6" s="1"/>
  <c r="W119" i="6"/>
  <c r="Y119" i="6"/>
  <c r="Z119" i="6"/>
  <c r="AN41" i="6"/>
  <c r="AM41" i="6"/>
  <c r="AO41" i="6" s="1"/>
  <c r="AI41" i="6"/>
  <c r="AJ41" i="6"/>
  <c r="AC41" i="6"/>
  <c r="AB41" i="6"/>
  <c r="AD41" i="6" s="1"/>
  <c r="AH41" i="6"/>
  <c r="Y41" i="6"/>
  <c r="X41" i="6"/>
  <c r="W41" i="6"/>
  <c r="Z41" i="6"/>
  <c r="AN354" i="6"/>
  <c r="AM354" i="6"/>
  <c r="AO354" i="6" s="1"/>
  <c r="AJ354" i="6"/>
  <c r="AC354" i="6"/>
  <c r="AB354" i="6"/>
  <c r="AD354" i="6" s="1"/>
  <c r="Z354" i="6"/>
  <c r="AI354" i="6"/>
  <c r="AH354" i="6"/>
  <c r="Y354" i="6"/>
  <c r="X354" i="6"/>
  <c r="W354" i="6"/>
  <c r="AN290" i="6"/>
  <c r="AM290" i="6"/>
  <c r="AO290" i="6" s="1"/>
  <c r="AJ290" i="6"/>
  <c r="AI290" i="6"/>
  <c r="Z290" i="6"/>
  <c r="AC290" i="6"/>
  <c r="AH290" i="6"/>
  <c r="AB290" i="6"/>
  <c r="AD290" i="6" s="1"/>
  <c r="W290" i="6"/>
  <c r="X290" i="6"/>
  <c r="Y290" i="6"/>
  <c r="AN226" i="6"/>
  <c r="AM226" i="6"/>
  <c r="AO226" i="6" s="1"/>
  <c r="AJ226" i="6"/>
  <c r="AH226" i="6"/>
  <c r="Z226" i="6"/>
  <c r="AB226" i="6"/>
  <c r="AD226" i="6" s="1"/>
  <c r="AC226" i="6"/>
  <c r="AI226" i="6"/>
  <c r="Y226" i="6"/>
  <c r="X226" i="6"/>
  <c r="W226" i="6"/>
  <c r="AN154" i="6"/>
  <c r="AM154" i="6"/>
  <c r="AO154" i="6" s="1"/>
  <c r="AI154" i="6"/>
  <c r="AJ154" i="6"/>
  <c r="AH154" i="6"/>
  <c r="AC154" i="6"/>
  <c r="AB154" i="6"/>
  <c r="AD154" i="6" s="1"/>
  <c r="Z154" i="6"/>
  <c r="X154" i="6"/>
  <c r="W154" i="6"/>
  <c r="Y154" i="6"/>
  <c r="AN81" i="6"/>
  <c r="AM81" i="6"/>
  <c r="AO81" i="6" s="1"/>
  <c r="AI81" i="6"/>
  <c r="AJ81" i="6"/>
  <c r="AH81" i="6"/>
  <c r="AB81" i="6"/>
  <c r="AD81" i="6" s="1"/>
  <c r="Z81" i="6"/>
  <c r="AC81" i="6"/>
  <c r="Y81" i="6"/>
  <c r="X81" i="6"/>
  <c r="W81" i="6"/>
  <c r="AJ157" i="6"/>
  <c r="AM157" i="6"/>
  <c r="AO157" i="6" s="1"/>
  <c r="AN157" i="6"/>
  <c r="AI157" i="6"/>
  <c r="Z157" i="6"/>
  <c r="X157" i="6"/>
  <c r="W157" i="6"/>
  <c r="Y157" i="6"/>
  <c r="AB157" i="6"/>
  <c r="AD157" i="6" s="1"/>
  <c r="AC157" i="6"/>
  <c r="AH157" i="6"/>
  <c r="AJ93" i="6"/>
  <c r="AM93" i="6"/>
  <c r="AO93" i="6" s="1"/>
  <c r="AN93" i="6"/>
  <c r="AI93" i="6"/>
  <c r="AH93" i="6"/>
  <c r="AC93" i="6"/>
  <c r="Y93" i="6"/>
  <c r="Z93" i="6"/>
  <c r="AB93" i="6"/>
  <c r="AD93" i="6" s="1"/>
  <c r="W93" i="6"/>
  <c r="X93" i="6"/>
  <c r="AN29" i="6"/>
  <c r="AM29" i="6"/>
  <c r="AO29" i="6" s="1"/>
  <c r="AI29" i="6"/>
  <c r="AH29" i="6"/>
  <c r="AJ29" i="6"/>
  <c r="AB29" i="6"/>
  <c r="AD29" i="6" s="1"/>
  <c r="Z29" i="6"/>
  <c r="Y29" i="6"/>
  <c r="AC29" i="6"/>
  <c r="X29" i="6"/>
  <c r="W29" i="6"/>
  <c r="AM44" i="6"/>
  <c r="AO44" i="6" s="1"/>
  <c r="AN44" i="6"/>
  <c r="AJ44" i="6"/>
  <c r="AI44" i="6"/>
  <c r="AC44" i="6"/>
  <c r="AH44" i="6"/>
  <c r="Z44" i="6"/>
  <c r="AB44" i="6"/>
  <c r="AD44" i="6" s="1"/>
  <c r="W44" i="6"/>
  <c r="Y44" i="6"/>
  <c r="X44" i="6"/>
  <c r="AM11" i="6"/>
  <c r="AO11" i="6" s="1"/>
  <c r="W11" i="6"/>
  <c r="Z11" i="6"/>
  <c r="AH11" i="6"/>
  <c r="AB11" i="6"/>
  <c r="AD11" i="6" s="1"/>
  <c r="AN168" i="6"/>
  <c r="AM168" i="6"/>
  <c r="AO168" i="6" s="1"/>
  <c r="AJ168" i="6"/>
  <c r="Z168" i="6"/>
  <c r="Y168" i="6"/>
  <c r="AI168" i="6"/>
  <c r="AH168" i="6"/>
  <c r="AC168" i="6"/>
  <c r="X168" i="6"/>
  <c r="W168" i="6"/>
  <c r="AB168" i="6"/>
  <c r="AD168" i="6" s="1"/>
  <c r="AN47" i="6"/>
  <c r="AM47" i="6"/>
  <c r="AO47" i="6" s="1"/>
  <c r="AI47" i="6"/>
  <c r="AH47" i="6"/>
  <c r="AJ47" i="6"/>
  <c r="AC47" i="6"/>
  <c r="Y47" i="6"/>
  <c r="AB47" i="6"/>
  <c r="AD47" i="6" s="1"/>
  <c r="W47" i="6"/>
  <c r="X47" i="6"/>
  <c r="Z47" i="6"/>
  <c r="AN107" i="6"/>
  <c r="AM107" i="6"/>
  <c r="AO107" i="6" s="1"/>
  <c r="AI107" i="6"/>
  <c r="AB107" i="6"/>
  <c r="AD107" i="6" s="1"/>
  <c r="W107" i="6"/>
  <c r="AJ107" i="6"/>
  <c r="X107" i="6"/>
  <c r="Z107" i="6"/>
  <c r="Y107" i="6"/>
  <c r="AH107" i="6"/>
  <c r="AC107" i="6"/>
  <c r="AN302" i="6"/>
  <c r="AJ302" i="6"/>
  <c r="AM302" i="6"/>
  <c r="AO302" i="6" s="1"/>
  <c r="AH302" i="6"/>
  <c r="AI302" i="6"/>
  <c r="X302" i="6"/>
  <c r="AC302" i="6"/>
  <c r="Z302" i="6"/>
  <c r="Y302" i="6"/>
  <c r="AB302" i="6"/>
  <c r="AD302" i="6" s="1"/>
  <c r="W302" i="6"/>
  <c r="AM3" i="6"/>
  <c r="AO3" i="6" s="1"/>
  <c r="AH3" i="6"/>
  <c r="W3" i="6"/>
  <c r="AB3" i="6"/>
  <c r="AD3" i="6" s="1"/>
  <c r="Z3" i="6"/>
  <c r="AK3" i="6" s="1"/>
  <c r="AN190" i="6"/>
  <c r="AM190" i="6"/>
  <c r="AO190" i="6" s="1"/>
  <c r="AI190" i="6"/>
  <c r="Z190" i="6"/>
  <c r="AB190" i="6"/>
  <c r="AD190" i="6" s="1"/>
  <c r="AH190" i="6"/>
  <c r="AC190" i="6"/>
  <c r="W190" i="6"/>
  <c r="AJ190" i="6"/>
  <c r="X190" i="6"/>
  <c r="Y190" i="6"/>
  <c r="AN288" i="6"/>
  <c r="AM288" i="6"/>
  <c r="AO288" i="6" s="1"/>
  <c r="AJ288" i="6"/>
  <c r="AC288" i="6"/>
  <c r="AB288" i="6"/>
  <c r="AD288" i="6" s="1"/>
  <c r="AI288" i="6"/>
  <c r="AH288" i="6"/>
  <c r="W288" i="6"/>
  <c r="Y288" i="6"/>
  <c r="Z288" i="6"/>
  <c r="X288" i="6"/>
  <c r="AN65" i="6"/>
  <c r="AM65" i="6"/>
  <c r="AO65" i="6" s="1"/>
  <c r="AI65" i="6"/>
  <c r="AH65" i="6"/>
  <c r="AB65" i="6"/>
  <c r="AD65" i="6" s="1"/>
  <c r="AC65" i="6"/>
  <c r="Y65" i="6"/>
  <c r="Z65" i="6"/>
  <c r="AJ65" i="6"/>
  <c r="X65" i="6"/>
  <c r="W65" i="6"/>
  <c r="AN390" i="6"/>
  <c r="AM390" i="6"/>
  <c r="AO390" i="6" s="1"/>
  <c r="AJ390" i="6"/>
  <c r="AI390" i="6"/>
  <c r="W390" i="6"/>
  <c r="AC390" i="6"/>
  <c r="AH390" i="6"/>
  <c r="AB390" i="6"/>
  <c r="AD390" i="6" s="1"/>
  <c r="Y390" i="6"/>
  <c r="X390" i="6"/>
  <c r="Z390" i="6"/>
  <c r="AN179" i="6"/>
  <c r="AM179" i="6"/>
  <c r="AO179" i="6" s="1"/>
  <c r="AC179" i="6"/>
  <c r="AJ179" i="6"/>
  <c r="X179" i="6"/>
  <c r="AB179" i="6"/>
  <c r="AD179" i="6" s="1"/>
  <c r="AI179" i="6"/>
  <c r="Z179" i="6"/>
  <c r="Y179" i="6"/>
  <c r="AH179" i="6"/>
  <c r="W179" i="6"/>
  <c r="AN261" i="6"/>
  <c r="AM261" i="6"/>
  <c r="AO261" i="6" s="1"/>
  <c r="AC261" i="6"/>
  <c r="AB261" i="6"/>
  <c r="AD261" i="6" s="1"/>
  <c r="AI261" i="6"/>
  <c r="Y261" i="6"/>
  <c r="X261" i="6"/>
  <c r="W261" i="6"/>
  <c r="Z261" i="6"/>
  <c r="AH261" i="6"/>
  <c r="AJ261" i="6"/>
  <c r="AM25" i="6"/>
  <c r="AO25" i="6" s="1"/>
  <c r="AN25" i="6"/>
  <c r="AJ25" i="6"/>
  <c r="AI25" i="6"/>
  <c r="AB25" i="6"/>
  <c r="AD25" i="6" s="1"/>
  <c r="AH25" i="6"/>
  <c r="Z25" i="6"/>
  <c r="AC25" i="6"/>
  <c r="W25" i="6"/>
  <c r="X25" i="6"/>
  <c r="Y25" i="6"/>
  <c r="AN335" i="6"/>
  <c r="AM335" i="6"/>
  <c r="AO335" i="6" s="1"/>
  <c r="AC335" i="6"/>
  <c r="AI335" i="6"/>
  <c r="AJ335" i="6"/>
  <c r="W335" i="6"/>
  <c r="AH335" i="6"/>
  <c r="Y335" i="6"/>
  <c r="X335" i="6"/>
  <c r="AB335" i="6"/>
  <c r="AD335" i="6" s="1"/>
  <c r="Z335" i="6"/>
  <c r="AJ116" i="6"/>
  <c r="AN116" i="6"/>
  <c r="AM116" i="6"/>
  <c r="AO116" i="6" s="1"/>
  <c r="AI116" i="6"/>
  <c r="AC116" i="6"/>
  <c r="AB116" i="6"/>
  <c r="AD116" i="6" s="1"/>
  <c r="W116" i="6"/>
  <c r="Y116" i="6"/>
  <c r="X116" i="6"/>
  <c r="AH116" i="6"/>
  <c r="Z116" i="6"/>
  <c r="AM195" i="6"/>
  <c r="AO195" i="6" s="1"/>
  <c r="AN195" i="6"/>
  <c r="AI195" i="6"/>
  <c r="Z195" i="6"/>
  <c r="AB195" i="6"/>
  <c r="AD195" i="6" s="1"/>
  <c r="W195" i="6"/>
  <c r="AJ195" i="6"/>
  <c r="X195" i="6"/>
  <c r="AH195" i="6"/>
  <c r="Y195" i="6"/>
  <c r="AC195" i="6"/>
  <c r="AH373" i="6"/>
  <c r="AN373" i="6"/>
  <c r="AM373" i="6"/>
  <c r="AO373" i="6" s="1"/>
  <c r="AJ373" i="6"/>
  <c r="AC373" i="6"/>
  <c r="AB373" i="6"/>
  <c r="AD373" i="6" s="1"/>
  <c r="Z373" i="6"/>
  <c r="AI373" i="6"/>
  <c r="X373" i="6"/>
  <c r="Y373" i="6"/>
  <c r="W373" i="6"/>
  <c r="AN270" i="6"/>
  <c r="AM270" i="6"/>
  <c r="AO270" i="6" s="1"/>
  <c r="AJ270" i="6"/>
  <c r="AC270" i="6"/>
  <c r="AB270" i="6"/>
  <c r="AD270" i="6" s="1"/>
  <c r="AI270" i="6"/>
  <c r="Z270" i="6"/>
  <c r="AH270" i="6"/>
  <c r="Y270" i="6"/>
  <c r="W270" i="6"/>
  <c r="X270" i="6"/>
  <c r="AN160" i="6"/>
  <c r="AM160" i="6"/>
  <c r="AO160" i="6" s="1"/>
  <c r="AI160" i="6"/>
  <c r="AJ160" i="6"/>
  <c r="AC160" i="6"/>
  <c r="AB160" i="6"/>
  <c r="AD160" i="6" s="1"/>
  <c r="AH160" i="6"/>
  <c r="Y160" i="6"/>
  <c r="X160" i="6"/>
  <c r="W160" i="6"/>
  <c r="Z160" i="6"/>
  <c r="AN38" i="6"/>
  <c r="AM38" i="6"/>
  <c r="AO38" i="6" s="1"/>
  <c r="AI38" i="6"/>
  <c r="AH38" i="6"/>
  <c r="AB38" i="6"/>
  <c r="AD38" i="6" s="1"/>
  <c r="AJ38" i="6"/>
  <c r="Z38" i="6"/>
  <c r="W38" i="6"/>
  <c r="X38" i="6"/>
  <c r="AC38" i="6"/>
  <c r="Y38" i="6"/>
  <c r="AN358" i="6"/>
  <c r="AM358" i="6"/>
  <c r="AO358" i="6" s="1"/>
  <c r="AH358" i="6"/>
  <c r="AB358" i="6"/>
  <c r="AD358" i="6" s="1"/>
  <c r="AJ358" i="6"/>
  <c r="AI358" i="6"/>
  <c r="Z358" i="6"/>
  <c r="Y358" i="6"/>
  <c r="W358" i="6"/>
  <c r="X358" i="6"/>
  <c r="AC358" i="6"/>
  <c r="AN255" i="6"/>
  <c r="AI255" i="6"/>
  <c r="AM255" i="6"/>
  <c r="AO255" i="6" s="1"/>
  <c r="AJ255" i="6"/>
  <c r="AH255" i="6"/>
  <c r="AB255" i="6"/>
  <c r="AD255" i="6" s="1"/>
  <c r="AC255" i="6"/>
  <c r="W255" i="6"/>
  <c r="X255" i="6"/>
  <c r="Y255" i="6"/>
  <c r="Z255" i="6"/>
  <c r="AN143" i="6"/>
  <c r="AM143" i="6"/>
  <c r="AO143" i="6" s="1"/>
  <c r="AJ143" i="6"/>
  <c r="AI143" i="6"/>
  <c r="AH143" i="6"/>
  <c r="AC143" i="6"/>
  <c r="AB143" i="6"/>
  <c r="AD143" i="6" s="1"/>
  <c r="W143" i="6"/>
  <c r="Z143" i="6"/>
  <c r="Y143" i="6"/>
  <c r="X143" i="6"/>
  <c r="AN16" i="6"/>
  <c r="AM16" i="6"/>
  <c r="AO16" i="6" s="1"/>
  <c r="AJ16" i="6"/>
  <c r="AI16" i="6"/>
  <c r="Z16" i="6"/>
  <c r="AC16" i="6"/>
  <c r="AB16" i="6"/>
  <c r="AD16" i="6" s="1"/>
  <c r="AH16" i="6"/>
  <c r="Y16" i="6"/>
  <c r="X16" i="6"/>
  <c r="W16" i="6"/>
  <c r="AN343" i="6"/>
  <c r="AM343" i="6"/>
  <c r="AO343" i="6" s="1"/>
  <c r="AI343" i="6"/>
  <c r="AJ343" i="6"/>
  <c r="AH343" i="6"/>
  <c r="Z343" i="6"/>
  <c r="AB343" i="6"/>
  <c r="AD343" i="6" s="1"/>
  <c r="AC343" i="6"/>
  <c r="W343" i="6"/>
  <c r="Y343" i="6"/>
  <c r="X343" i="6"/>
  <c r="AN240" i="6"/>
  <c r="AM240" i="6"/>
  <c r="AO240" i="6" s="1"/>
  <c r="AI240" i="6"/>
  <c r="AC240" i="6"/>
  <c r="X240" i="6"/>
  <c r="W240" i="6"/>
  <c r="Z240" i="6"/>
  <c r="Y240" i="6"/>
  <c r="AH240" i="6"/>
  <c r="AB240" i="6"/>
  <c r="AD240" i="6" s="1"/>
  <c r="AJ240" i="6"/>
  <c r="AN126" i="6"/>
  <c r="AM126" i="6"/>
  <c r="AO126" i="6" s="1"/>
  <c r="AJ126" i="6"/>
  <c r="AC126" i="6"/>
  <c r="Z126" i="6"/>
  <c r="AH126" i="6"/>
  <c r="AI126" i="6"/>
  <c r="W126" i="6"/>
  <c r="Y126" i="6"/>
  <c r="X126" i="6"/>
  <c r="AB126" i="6"/>
  <c r="AD126" i="6" s="1"/>
  <c r="AN328" i="6"/>
  <c r="AM328" i="6"/>
  <c r="AO328" i="6" s="1"/>
  <c r="AJ328" i="6"/>
  <c r="AI328" i="6"/>
  <c r="AC328" i="6"/>
  <c r="AB328" i="6"/>
  <c r="AD328" i="6" s="1"/>
  <c r="W328" i="6"/>
  <c r="Z328" i="6"/>
  <c r="Y328" i="6"/>
  <c r="AH328" i="6"/>
  <c r="X328" i="6"/>
  <c r="AJ225" i="6"/>
  <c r="AM225" i="6"/>
  <c r="AO225" i="6" s="1"/>
  <c r="AN225" i="6"/>
  <c r="AI225" i="6"/>
  <c r="AC225" i="6"/>
  <c r="AB225" i="6"/>
  <c r="AD225" i="6" s="1"/>
  <c r="W225" i="6"/>
  <c r="AH225" i="6"/>
  <c r="Z225" i="6"/>
  <c r="Y225" i="6"/>
  <c r="X225" i="6"/>
  <c r="AN112" i="6"/>
  <c r="AJ112" i="6"/>
  <c r="AH112" i="6"/>
  <c r="AM112" i="6"/>
  <c r="AO112" i="6" s="1"/>
  <c r="AC112" i="6"/>
  <c r="AI112" i="6"/>
  <c r="AB112" i="6"/>
  <c r="AD112" i="6" s="1"/>
  <c r="Z112" i="6"/>
  <c r="Y112" i="6"/>
  <c r="X112" i="6"/>
  <c r="W112" i="6"/>
  <c r="AH348" i="6"/>
  <c r="AM348" i="6"/>
  <c r="AO348" i="6" s="1"/>
  <c r="AN348" i="6"/>
  <c r="AC348" i="6"/>
  <c r="X348" i="6"/>
  <c r="AI348" i="6"/>
  <c r="Z348" i="6"/>
  <c r="Y348" i="6"/>
  <c r="AB348" i="6"/>
  <c r="AD348" i="6" s="1"/>
  <c r="W348" i="6"/>
  <c r="AJ348" i="6"/>
  <c r="AJ284" i="6"/>
  <c r="AM284" i="6"/>
  <c r="AO284" i="6" s="1"/>
  <c r="AI284" i="6"/>
  <c r="AN284" i="6"/>
  <c r="AC284" i="6"/>
  <c r="X284" i="6"/>
  <c r="W284" i="6"/>
  <c r="AB284" i="6"/>
  <c r="AD284" i="6" s="1"/>
  <c r="Y284" i="6"/>
  <c r="Z284" i="6"/>
  <c r="AH284" i="6"/>
  <c r="AJ220" i="6"/>
  <c r="AM220" i="6"/>
  <c r="AO220" i="6" s="1"/>
  <c r="AN220" i="6"/>
  <c r="AB220" i="6"/>
  <c r="AD220" i="6" s="1"/>
  <c r="X220" i="6"/>
  <c r="W220" i="6"/>
  <c r="Z220" i="6"/>
  <c r="AA219" i="6" s="1"/>
  <c r="Y220" i="6"/>
  <c r="AI220" i="6"/>
  <c r="AC220" i="6"/>
  <c r="AH220" i="6"/>
  <c r="AM147" i="6"/>
  <c r="AO147" i="6" s="1"/>
  <c r="AN147" i="6"/>
  <c r="AB147" i="6"/>
  <c r="AD147" i="6" s="1"/>
  <c r="Y147" i="6"/>
  <c r="AJ147" i="6"/>
  <c r="X147" i="6"/>
  <c r="W147" i="6"/>
  <c r="AC147" i="6"/>
  <c r="AH147" i="6"/>
  <c r="AI147" i="6"/>
  <c r="Z147" i="6"/>
  <c r="AN74" i="6"/>
  <c r="AM74" i="6"/>
  <c r="AO74" i="6" s="1"/>
  <c r="AJ74" i="6"/>
  <c r="AI74" i="6"/>
  <c r="AH74" i="6"/>
  <c r="AB74" i="6"/>
  <c r="AD74" i="6" s="1"/>
  <c r="X74" i="6"/>
  <c r="W74" i="6"/>
  <c r="AC74" i="6"/>
  <c r="Z74" i="6"/>
  <c r="Y74" i="6"/>
  <c r="AM379" i="6"/>
  <c r="AO379" i="6" s="1"/>
  <c r="AN379" i="6"/>
  <c r="X379" i="6"/>
  <c r="Z379" i="6"/>
  <c r="AJ379" i="6"/>
  <c r="W379" i="6"/>
  <c r="AC379" i="6"/>
  <c r="Y379" i="6"/>
  <c r="AH379" i="6"/>
  <c r="AI379" i="6"/>
  <c r="AB379" i="6"/>
  <c r="AD379" i="6" s="1"/>
  <c r="AM315" i="6"/>
  <c r="AO315" i="6" s="1"/>
  <c r="AN315" i="6"/>
  <c r="X315" i="6"/>
  <c r="Z315" i="6"/>
  <c r="AH315" i="6"/>
  <c r="W315" i="6"/>
  <c r="AI315" i="6"/>
  <c r="AC315" i="6"/>
  <c r="Y315" i="6"/>
  <c r="AJ315" i="6"/>
  <c r="AB315" i="6"/>
  <c r="AD315" i="6" s="1"/>
  <c r="AN251" i="6"/>
  <c r="AM251" i="6"/>
  <c r="AO251" i="6" s="1"/>
  <c r="X251" i="6"/>
  <c r="Z251" i="6"/>
  <c r="AJ251" i="6"/>
  <c r="W251" i="6"/>
  <c r="AC251" i="6"/>
  <c r="Y251" i="6"/>
  <c r="AH251" i="6"/>
  <c r="AI251" i="6"/>
  <c r="AB251" i="6"/>
  <c r="AD251" i="6" s="1"/>
  <c r="AN183" i="6"/>
  <c r="AM183" i="6"/>
  <c r="AO183" i="6" s="1"/>
  <c r="AJ183" i="6"/>
  <c r="AI183" i="6"/>
  <c r="AB183" i="6"/>
  <c r="AD183" i="6" s="1"/>
  <c r="X183" i="6"/>
  <c r="AH183" i="6"/>
  <c r="Z183" i="6"/>
  <c r="AC183" i="6"/>
  <c r="Y183" i="6"/>
  <c r="W183" i="6"/>
  <c r="AN110" i="6"/>
  <c r="AM110" i="6"/>
  <c r="AO110" i="6" s="1"/>
  <c r="AI110" i="6"/>
  <c r="AB110" i="6"/>
  <c r="AD110" i="6" s="1"/>
  <c r="X110" i="6"/>
  <c r="AC110" i="6"/>
  <c r="AH110" i="6"/>
  <c r="Z110" i="6"/>
  <c r="W110" i="6"/>
  <c r="AJ110" i="6"/>
  <c r="Y110" i="6"/>
  <c r="AN31" i="6"/>
  <c r="AM31" i="6"/>
  <c r="AO31" i="6" s="1"/>
  <c r="AC31" i="6"/>
  <c r="AI31" i="6"/>
  <c r="AH31" i="6"/>
  <c r="Z31" i="6"/>
  <c r="Y31" i="6"/>
  <c r="AJ31" i="6"/>
  <c r="X31" i="6"/>
  <c r="W31" i="6"/>
  <c r="AB31" i="6"/>
  <c r="AD31" i="6" s="1"/>
  <c r="AN346" i="6"/>
  <c r="AM346" i="6"/>
  <c r="AO346" i="6" s="1"/>
  <c r="AJ346" i="6"/>
  <c r="AC346" i="6"/>
  <c r="AI346" i="6"/>
  <c r="W346" i="6"/>
  <c r="AB346" i="6"/>
  <c r="AD346" i="6" s="1"/>
  <c r="Z346" i="6"/>
  <c r="X346" i="6"/>
  <c r="Y346" i="6"/>
  <c r="AH346" i="6"/>
  <c r="AN282" i="6"/>
  <c r="AM282" i="6"/>
  <c r="AO282" i="6" s="1"/>
  <c r="AJ282" i="6"/>
  <c r="AH282" i="6"/>
  <c r="W282" i="6"/>
  <c r="Z282" i="6"/>
  <c r="Y282" i="6"/>
  <c r="X282" i="6"/>
  <c r="AC282" i="6"/>
  <c r="AI282" i="6"/>
  <c r="AB282" i="6"/>
  <c r="AD282" i="6" s="1"/>
  <c r="AN218" i="6"/>
  <c r="AM218" i="6"/>
  <c r="AO218" i="6" s="1"/>
  <c r="AJ218" i="6"/>
  <c r="AH218" i="6"/>
  <c r="AI218" i="6"/>
  <c r="Z218" i="6"/>
  <c r="AA217" i="6" s="1"/>
  <c r="Y218" i="6"/>
  <c r="X218" i="6"/>
  <c r="AB218" i="6"/>
  <c r="AD218" i="6" s="1"/>
  <c r="W218" i="6"/>
  <c r="AC218" i="6"/>
  <c r="AM145" i="6"/>
  <c r="AO145" i="6" s="1"/>
  <c r="AN145" i="6"/>
  <c r="AI145" i="6"/>
  <c r="AH145" i="6"/>
  <c r="AJ145" i="6"/>
  <c r="Z145" i="6"/>
  <c r="Y145" i="6"/>
  <c r="X145" i="6"/>
  <c r="AC145" i="6"/>
  <c r="AB145" i="6"/>
  <c r="AD145" i="6" s="1"/>
  <c r="W145" i="6"/>
  <c r="AN72" i="6"/>
  <c r="AM72" i="6"/>
  <c r="AO72" i="6" s="1"/>
  <c r="AJ72" i="6"/>
  <c r="AI72" i="6"/>
  <c r="AH72" i="6"/>
  <c r="AC72" i="6"/>
  <c r="Z72" i="6"/>
  <c r="Y72" i="6"/>
  <c r="X72" i="6"/>
  <c r="W72" i="6"/>
  <c r="AB72" i="6"/>
  <c r="AD72" i="6" s="1"/>
  <c r="AJ213" i="6"/>
  <c r="AN213" i="6"/>
  <c r="AM213" i="6"/>
  <c r="AO213" i="6" s="1"/>
  <c r="AI213" i="6"/>
  <c r="AB213" i="6"/>
  <c r="AD213" i="6" s="1"/>
  <c r="AC213" i="6"/>
  <c r="X213" i="6"/>
  <c r="W213" i="6"/>
  <c r="Z213" i="6"/>
  <c r="Y213" i="6"/>
  <c r="AH213" i="6"/>
  <c r="AJ149" i="6"/>
  <c r="AN149" i="6"/>
  <c r="AM149" i="6"/>
  <c r="AO149" i="6" s="1"/>
  <c r="AI149" i="6"/>
  <c r="AC149" i="6"/>
  <c r="Z149" i="6"/>
  <c r="Y149" i="6"/>
  <c r="AB149" i="6"/>
  <c r="AD149" i="6" s="1"/>
  <c r="X149" i="6"/>
  <c r="W149" i="6"/>
  <c r="AH149" i="6"/>
  <c r="AJ85" i="6"/>
  <c r="AN85" i="6"/>
  <c r="AM85" i="6"/>
  <c r="AO85" i="6" s="1"/>
  <c r="AH85" i="6"/>
  <c r="AC85" i="6"/>
  <c r="AB85" i="6"/>
  <c r="AD85" i="6" s="1"/>
  <c r="AI85" i="6"/>
  <c r="Z85" i="6"/>
  <c r="X85" i="6"/>
  <c r="W85" i="6"/>
  <c r="Y85" i="6"/>
  <c r="AN21" i="6"/>
  <c r="AM21" i="6"/>
  <c r="AO21" i="6" s="1"/>
  <c r="AC21" i="6"/>
  <c r="AH21" i="6"/>
  <c r="AI21" i="6"/>
  <c r="AJ21" i="6"/>
  <c r="X21" i="6"/>
  <c r="W21" i="6"/>
  <c r="Y21" i="6"/>
  <c r="AB21" i="6"/>
  <c r="AD21" i="6" s="1"/>
  <c r="Z21" i="6"/>
  <c r="AN36" i="6"/>
  <c r="AM36" i="6"/>
  <c r="AO36" i="6" s="1"/>
  <c r="AI36" i="6"/>
  <c r="AJ36" i="6"/>
  <c r="AH36" i="6"/>
  <c r="AC36" i="6"/>
  <c r="Z36" i="6"/>
  <c r="AB36" i="6"/>
  <c r="AD36" i="6" s="1"/>
  <c r="W36" i="6"/>
  <c r="X36" i="6"/>
  <c r="Y36" i="6"/>
  <c r="AN375" i="6"/>
  <c r="AM375" i="6"/>
  <c r="AO375" i="6" s="1"/>
  <c r="AI375" i="6"/>
  <c r="AJ375" i="6"/>
  <c r="X375" i="6"/>
  <c r="Z375" i="6"/>
  <c r="Y375" i="6"/>
  <c r="AH375" i="6"/>
  <c r="AB375" i="6"/>
  <c r="AD375" i="6" s="1"/>
  <c r="W375" i="6"/>
  <c r="AC375" i="6"/>
  <c r="AJ196" i="6"/>
  <c r="AN196" i="6"/>
  <c r="AM196" i="6"/>
  <c r="AO196" i="6" s="1"/>
  <c r="AH196" i="6"/>
  <c r="Z196" i="6"/>
  <c r="Y196" i="6"/>
  <c r="AI196" i="6"/>
  <c r="AB196" i="6"/>
  <c r="AD196" i="6" s="1"/>
  <c r="AC196" i="6"/>
  <c r="W196" i="6"/>
  <c r="X196" i="6"/>
  <c r="AN374" i="6"/>
  <c r="AM374" i="6"/>
  <c r="AO374" i="6" s="1"/>
  <c r="AJ374" i="6"/>
  <c r="AC374" i="6"/>
  <c r="AH374" i="6"/>
  <c r="AB374" i="6"/>
  <c r="AD374" i="6" s="1"/>
  <c r="AI374" i="6"/>
  <c r="W374" i="6"/>
  <c r="Y374" i="6"/>
  <c r="Z374" i="6"/>
  <c r="X374" i="6"/>
  <c r="AJ161" i="6"/>
  <c r="AN161" i="6"/>
  <c r="AM161" i="6"/>
  <c r="AO161" i="6" s="1"/>
  <c r="AI161" i="6"/>
  <c r="AC161" i="6"/>
  <c r="AB161" i="6"/>
  <c r="AD161" i="6" s="1"/>
  <c r="W161" i="6"/>
  <c r="AH161" i="6"/>
  <c r="Z161" i="6"/>
  <c r="X161" i="6"/>
  <c r="Y161" i="6"/>
  <c r="AN263" i="6"/>
  <c r="AM263" i="6"/>
  <c r="AO263" i="6" s="1"/>
  <c r="AJ263" i="6"/>
  <c r="AI263" i="6"/>
  <c r="AH263" i="6"/>
  <c r="Z263" i="6"/>
  <c r="AB263" i="6"/>
  <c r="AD263" i="6" s="1"/>
  <c r="W263" i="6"/>
  <c r="AC263" i="6"/>
  <c r="X263" i="6"/>
  <c r="Y263" i="6"/>
  <c r="AN27" i="6"/>
  <c r="AM27" i="6"/>
  <c r="AO27" i="6" s="1"/>
  <c r="AH27" i="6"/>
  <c r="AJ27" i="6"/>
  <c r="AI27" i="6"/>
  <c r="X27" i="6"/>
  <c r="Y27" i="6"/>
  <c r="AB27" i="6"/>
  <c r="AD27" i="6" s="1"/>
  <c r="Z27" i="6"/>
  <c r="AC27" i="6"/>
  <c r="W27" i="6"/>
  <c r="AH365" i="6"/>
  <c r="AN365" i="6"/>
  <c r="AM365" i="6"/>
  <c r="AO365" i="6" s="1"/>
  <c r="AJ365" i="6"/>
  <c r="AC365" i="6"/>
  <c r="AI365" i="6"/>
  <c r="Z365" i="6"/>
  <c r="Y365" i="6"/>
  <c r="X365" i="6"/>
  <c r="AB365" i="6"/>
  <c r="AD365" i="6" s="1"/>
  <c r="W365" i="6"/>
  <c r="AN151" i="6"/>
  <c r="AM151" i="6"/>
  <c r="AO151" i="6" s="1"/>
  <c r="AC151" i="6"/>
  <c r="AB151" i="6"/>
  <c r="AD151" i="6" s="1"/>
  <c r="AI151" i="6"/>
  <c r="AJ151" i="6"/>
  <c r="Y151" i="6"/>
  <c r="AH151" i="6"/>
  <c r="Z151" i="6"/>
  <c r="W151" i="6"/>
  <c r="X151" i="6"/>
  <c r="AN233" i="6"/>
  <c r="AM233" i="6"/>
  <c r="AO233" i="6" s="1"/>
  <c r="AJ233" i="6"/>
  <c r="AI233" i="6"/>
  <c r="AH233" i="6"/>
  <c r="AC233" i="6"/>
  <c r="AB233" i="6"/>
  <c r="AD233" i="6" s="1"/>
  <c r="Y233" i="6"/>
  <c r="X233" i="6"/>
  <c r="W233" i="6"/>
  <c r="Z233" i="6"/>
  <c r="AN310" i="6"/>
  <c r="AM310" i="6"/>
  <c r="AO310" i="6" s="1"/>
  <c r="AH310" i="6"/>
  <c r="AJ310" i="6"/>
  <c r="AI310" i="6"/>
  <c r="AB310" i="6"/>
  <c r="AD310" i="6" s="1"/>
  <c r="AC310" i="6"/>
  <c r="Z310" i="6"/>
  <c r="W310" i="6"/>
  <c r="X310" i="6"/>
  <c r="Y310" i="6"/>
  <c r="AN88" i="6"/>
  <c r="AM88" i="6"/>
  <c r="AO88" i="6" s="1"/>
  <c r="AJ88" i="6"/>
  <c r="AI88" i="6"/>
  <c r="AC88" i="6"/>
  <c r="AB88" i="6"/>
  <c r="AD88" i="6" s="1"/>
  <c r="W88" i="6"/>
  <c r="AH88" i="6"/>
  <c r="Z88" i="6"/>
  <c r="X88" i="6"/>
  <c r="Y88" i="6"/>
  <c r="AN376" i="6"/>
  <c r="AM376" i="6"/>
  <c r="AO376" i="6" s="1"/>
  <c r="AJ376" i="6"/>
  <c r="AH376" i="6"/>
  <c r="AC376" i="6"/>
  <c r="AB376" i="6"/>
  <c r="AD376" i="6" s="1"/>
  <c r="X376" i="6"/>
  <c r="W376" i="6"/>
  <c r="Z376" i="6"/>
  <c r="Y376" i="6"/>
  <c r="AI376" i="6"/>
  <c r="AN167" i="6"/>
  <c r="AM167" i="6"/>
  <c r="AO167" i="6" s="1"/>
  <c r="AJ167" i="6"/>
  <c r="AH167" i="6"/>
  <c r="AI167" i="6"/>
  <c r="AC167" i="6"/>
  <c r="X167" i="6"/>
  <c r="W167" i="6"/>
  <c r="Y167" i="6"/>
  <c r="AB167" i="6"/>
  <c r="AD167" i="6" s="1"/>
  <c r="Z167" i="6"/>
  <c r="AN359" i="6"/>
  <c r="AM359" i="6"/>
  <c r="AO359" i="6" s="1"/>
  <c r="AI359" i="6"/>
  <c r="AC359" i="6"/>
  <c r="AH359" i="6"/>
  <c r="AB359" i="6"/>
  <c r="AD359" i="6" s="1"/>
  <c r="AJ359" i="6"/>
  <c r="X359" i="6"/>
  <c r="W359" i="6"/>
  <c r="Z359" i="6"/>
  <c r="Y359" i="6"/>
  <c r="AN256" i="6"/>
  <c r="AM256" i="6"/>
  <c r="AO256" i="6" s="1"/>
  <c r="AI256" i="6"/>
  <c r="AB256" i="6"/>
  <c r="AD256" i="6" s="1"/>
  <c r="X256" i="6"/>
  <c r="AJ256" i="6"/>
  <c r="AH256" i="6"/>
  <c r="AC256" i="6"/>
  <c r="W256" i="6"/>
  <c r="Y256" i="6"/>
  <c r="Z256" i="6"/>
  <c r="AN144" i="6"/>
  <c r="AM144" i="6"/>
  <c r="AO144" i="6" s="1"/>
  <c r="AI144" i="6"/>
  <c r="AH144" i="6"/>
  <c r="AJ144" i="6"/>
  <c r="Z144" i="6"/>
  <c r="AC144" i="6"/>
  <c r="W144" i="6"/>
  <c r="AB144" i="6"/>
  <c r="AD144" i="6" s="1"/>
  <c r="X144" i="6"/>
  <c r="Y144" i="6"/>
  <c r="AN23" i="6"/>
  <c r="AJ23" i="6"/>
  <c r="AM23" i="6"/>
  <c r="AO23" i="6" s="1"/>
  <c r="AC23" i="6"/>
  <c r="AB23" i="6"/>
  <c r="AD23" i="6" s="1"/>
  <c r="AH23" i="6"/>
  <c r="AI23" i="6"/>
  <c r="W23" i="6"/>
  <c r="X23" i="6"/>
  <c r="Z23" i="6"/>
  <c r="Y23" i="6"/>
  <c r="AN344" i="6"/>
  <c r="AM344" i="6"/>
  <c r="AO344" i="6" s="1"/>
  <c r="AI344" i="6"/>
  <c r="W344" i="6"/>
  <c r="AJ344" i="6"/>
  <c r="AC344" i="6"/>
  <c r="Y344" i="6"/>
  <c r="X344" i="6"/>
  <c r="Z344" i="6"/>
  <c r="AB344" i="6"/>
  <c r="AD344" i="6" s="1"/>
  <c r="AH344" i="6"/>
  <c r="AN241" i="6"/>
  <c r="AM241" i="6"/>
  <c r="AO241" i="6" s="1"/>
  <c r="AJ241" i="6"/>
  <c r="AH241" i="6"/>
  <c r="Y241" i="6"/>
  <c r="X241" i="6"/>
  <c r="W241" i="6"/>
  <c r="AC241" i="6"/>
  <c r="AI241" i="6"/>
  <c r="AB241" i="6"/>
  <c r="AD241" i="6" s="1"/>
  <c r="Z241" i="6"/>
  <c r="AN130" i="6"/>
  <c r="AM130" i="6"/>
  <c r="AO130" i="6" s="1"/>
  <c r="AI130" i="6"/>
  <c r="AH130" i="6"/>
  <c r="AJ130" i="6"/>
  <c r="AC130" i="6"/>
  <c r="Y130" i="6"/>
  <c r="AB130" i="6"/>
  <c r="AD130" i="6" s="1"/>
  <c r="W130" i="6"/>
  <c r="Z130" i="6"/>
  <c r="X130" i="6"/>
  <c r="AH329" i="6"/>
  <c r="AM329" i="6"/>
  <c r="AO329" i="6" s="1"/>
  <c r="AN329" i="6"/>
  <c r="AJ329" i="6"/>
  <c r="X329" i="6"/>
  <c r="AI329" i="6"/>
  <c r="AC329" i="6"/>
  <c r="AB329" i="6"/>
  <c r="AD329" i="6" s="1"/>
  <c r="Z329" i="6"/>
  <c r="W329" i="6"/>
  <c r="Y329" i="6"/>
  <c r="AJ229" i="6"/>
  <c r="AN229" i="6"/>
  <c r="AM229" i="6"/>
  <c r="AO229" i="6" s="1"/>
  <c r="X229" i="6"/>
  <c r="AI229" i="6"/>
  <c r="AC229" i="6"/>
  <c r="Z229" i="6"/>
  <c r="Y229" i="6"/>
  <c r="AB229" i="6"/>
  <c r="AD229" i="6" s="1"/>
  <c r="W229" i="6"/>
  <c r="AH229" i="6"/>
  <c r="AN113" i="6"/>
  <c r="AM113" i="6"/>
  <c r="AO113" i="6" s="1"/>
  <c r="AJ113" i="6"/>
  <c r="AH113" i="6"/>
  <c r="Z113" i="6"/>
  <c r="AB113" i="6"/>
  <c r="AD113" i="6" s="1"/>
  <c r="Y113" i="6"/>
  <c r="AI113" i="6"/>
  <c r="AC113" i="6"/>
  <c r="X113" i="6"/>
  <c r="W113" i="6"/>
  <c r="AM317" i="6"/>
  <c r="AO317" i="6" s="1"/>
  <c r="AN317" i="6"/>
  <c r="AC317" i="6"/>
  <c r="AI317" i="6"/>
  <c r="AB317" i="6"/>
  <c r="AD317" i="6" s="1"/>
  <c r="W317" i="6"/>
  <c r="Y317" i="6"/>
  <c r="X317" i="6"/>
  <c r="Z317" i="6"/>
  <c r="AA316" i="6" s="1"/>
  <c r="AJ317" i="6"/>
  <c r="AH317" i="6"/>
  <c r="AN214" i="6"/>
  <c r="AM214" i="6"/>
  <c r="AO214" i="6" s="1"/>
  <c r="AI214" i="6"/>
  <c r="Z214" i="6"/>
  <c r="AJ214" i="6"/>
  <c r="AC214" i="6"/>
  <c r="Y214" i="6"/>
  <c r="AH214" i="6"/>
  <c r="AB214" i="6"/>
  <c r="AD214" i="6" s="1"/>
  <c r="X214" i="6"/>
  <c r="W214" i="6"/>
  <c r="AN96" i="6"/>
  <c r="AL95" i="6"/>
  <c r="AM96" i="6"/>
  <c r="AO96" i="6" s="1"/>
  <c r="AC96" i="6"/>
  <c r="AB96" i="6"/>
  <c r="AD96" i="6" s="1"/>
  <c r="AJ96" i="6"/>
  <c r="AH96" i="6"/>
  <c r="AI96" i="6"/>
  <c r="Z96" i="6"/>
  <c r="W96" i="6"/>
  <c r="X96" i="6"/>
  <c r="Y96" i="6"/>
  <c r="AH340" i="6"/>
  <c r="AN340" i="6"/>
  <c r="AM340" i="6"/>
  <c r="AO340" i="6" s="1"/>
  <c r="AJ340" i="6"/>
  <c r="AB340" i="6"/>
  <c r="AD340" i="6" s="1"/>
  <c r="AC340" i="6"/>
  <c r="AI340" i="6"/>
  <c r="W340" i="6"/>
  <c r="Z340" i="6"/>
  <c r="X340" i="6"/>
  <c r="Y340" i="6"/>
  <c r="AJ276" i="6"/>
  <c r="AN276" i="6"/>
  <c r="AM276" i="6"/>
  <c r="AO276" i="6" s="1"/>
  <c r="AI276" i="6"/>
  <c r="AC276" i="6"/>
  <c r="AB276" i="6"/>
  <c r="AD276" i="6" s="1"/>
  <c r="X276" i="6"/>
  <c r="W276" i="6"/>
  <c r="Y276" i="6"/>
  <c r="Z276" i="6"/>
  <c r="AH276" i="6"/>
  <c r="AM211" i="6"/>
  <c r="AO211" i="6" s="1"/>
  <c r="AN211" i="6"/>
  <c r="AB211" i="6"/>
  <c r="AD211" i="6" s="1"/>
  <c r="Y211" i="6"/>
  <c r="W211" i="6"/>
  <c r="AC211" i="6"/>
  <c r="AJ211" i="6"/>
  <c r="X211" i="6"/>
  <c r="AH211" i="6"/>
  <c r="Z211" i="6"/>
  <c r="AI211" i="6"/>
  <c r="AN138" i="6"/>
  <c r="AL137" i="6"/>
  <c r="AM138" i="6"/>
  <c r="AO138" i="6" s="1"/>
  <c r="AJ138" i="6"/>
  <c r="AI138" i="6"/>
  <c r="AB138" i="6"/>
  <c r="AD138" i="6" s="1"/>
  <c r="AH138" i="6"/>
  <c r="Y138" i="6"/>
  <c r="AC138" i="6"/>
  <c r="Z138" i="6"/>
  <c r="W138" i="6"/>
  <c r="X138" i="6"/>
  <c r="AN64" i="6"/>
  <c r="AM64" i="6"/>
  <c r="AO64" i="6" s="1"/>
  <c r="AI64" i="6"/>
  <c r="AJ64" i="6"/>
  <c r="X64" i="6"/>
  <c r="AC64" i="6"/>
  <c r="AH64" i="6"/>
  <c r="W64" i="6"/>
  <c r="Z64" i="6"/>
  <c r="Y64" i="6"/>
  <c r="AB64" i="6"/>
  <c r="AD64" i="6" s="1"/>
  <c r="AM371" i="6"/>
  <c r="AO371" i="6" s="1"/>
  <c r="AN371" i="6"/>
  <c r="AC371" i="6"/>
  <c r="AJ371" i="6"/>
  <c r="X371" i="6"/>
  <c r="AB371" i="6"/>
  <c r="AD371" i="6" s="1"/>
  <c r="AH371" i="6"/>
  <c r="Z371" i="6"/>
  <c r="Y371" i="6"/>
  <c r="AI371" i="6"/>
  <c r="W371" i="6"/>
  <c r="AM307" i="6"/>
  <c r="AO307" i="6" s="1"/>
  <c r="AN307" i="6"/>
  <c r="AJ307" i="6"/>
  <c r="AC307" i="6"/>
  <c r="X307" i="6"/>
  <c r="AH307" i="6"/>
  <c r="Z307" i="6"/>
  <c r="AB307" i="6"/>
  <c r="AD307" i="6" s="1"/>
  <c r="AI307" i="6"/>
  <c r="W307" i="6"/>
  <c r="Y307" i="6"/>
  <c r="AN243" i="6"/>
  <c r="AM243" i="6"/>
  <c r="AO243" i="6" s="1"/>
  <c r="AC243" i="6"/>
  <c r="AJ243" i="6"/>
  <c r="X243" i="6"/>
  <c r="Y243" i="6"/>
  <c r="AH243" i="6"/>
  <c r="Z243" i="6"/>
  <c r="AI243" i="6"/>
  <c r="W243" i="6"/>
  <c r="AB243" i="6"/>
  <c r="AD243" i="6" s="1"/>
  <c r="AN174" i="6"/>
  <c r="AH174" i="6"/>
  <c r="AC174" i="6"/>
  <c r="X174" i="6"/>
  <c r="AJ174" i="6"/>
  <c r="AM174" i="6"/>
  <c r="AO174" i="6" s="1"/>
  <c r="AI174" i="6"/>
  <c r="AB174" i="6"/>
  <c r="AD174" i="6" s="1"/>
  <c r="Z174" i="6"/>
  <c r="W174" i="6"/>
  <c r="Y174" i="6"/>
  <c r="AJ100" i="6"/>
  <c r="AN100" i="6"/>
  <c r="AM100" i="6"/>
  <c r="AO100" i="6" s="1"/>
  <c r="AI100" i="6"/>
  <c r="AH100" i="6"/>
  <c r="AB100" i="6"/>
  <c r="AD100" i="6" s="1"/>
  <c r="Y100" i="6"/>
  <c r="AC100" i="6"/>
  <c r="Z100" i="6"/>
  <c r="W100" i="6"/>
  <c r="X100" i="6"/>
  <c r="AN18" i="6"/>
  <c r="AI18" i="6"/>
  <c r="AM18" i="6"/>
  <c r="AO18" i="6" s="1"/>
  <c r="AJ18" i="6"/>
  <c r="X18" i="6"/>
  <c r="AC18" i="6"/>
  <c r="AB18" i="6"/>
  <c r="AD18" i="6" s="1"/>
  <c r="AH18" i="6"/>
  <c r="Y18" i="6"/>
  <c r="W18" i="6"/>
  <c r="Z18" i="6"/>
  <c r="AN338" i="6"/>
  <c r="AM338" i="6"/>
  <c r="AO338" i="6" s="1"/>
  <c r="AJ338" i="6"/>
  <c r="AH338" i="6"/>
  <c r="AI338" i="6"/>
  <c r="AC338" i="6"/>
  <c r="X338" i="6"/>
  <c r="W338" i="6"/>
  <c r="Z338" i="6"/>
  <c r="Y338" i="6"/>
  <c r="AB338" i="6"/>
  <c r="AD338" i="6" s="1"/>
  <c r="AN274" i="6"/>
  <c r="AM274" i="6"/>
  <c r="AO274" i="6" s="1"/>
  <c r="AJ274" i="6"/>
  <c r="AI274" i="6"/>
  <c r="AH274" i="6"/>
  <c r="X274" i="6"/>
  <c r="AB274" i="6"/>
  <c r="AD274" i="6" s="1"/>
  <c r="Z274" i="6"/>
  <c r="Y274" i="6"/>
  <c r="W274" i="6"/>
  <c r="AC274" i="6"/>
  <c r="AM209" i="6"/>
  <c r="AO209" i="6" s="1"/>
  <c r="AN209" i="6"/>
  <c r="AL208" i="6"/>
  <c r="AJ209" i="6"/>
  <c r="AH209" i="6"/>
  <c r="AI209" i="6"/>
  <c r="W209" i="6"/>
  <c r="AC209" i="6"/>
  <c r="Y209" i="6"/>
  <c r="X209" i="6"/>
  <c r="Z209" i="6"/>
  <c r="AB209" i="6"/>
  <c r="AD209" i="6" s="1"/>
  <c r="AN136" i="6"/>
  <c r="AM136" i="6"/>
  <c r="AO136" i="6" s="1"/>
  <c r="AI136" i="6"/>
  <c r="AJ136" i="6"/>
  <c r="W136" i="6"/>
  <c r="AB136" i="6"/>
  <c r="AD136" i="6" s="1"/>
  <c r="Y136" i="6"/>
  <c r="X136" i="6"/>
  <c r="AC136" i="6"/>
  <c r="Z136" i="6"/>
  <c r="AH136" i="6"/>
  <c r="AN62" i="6"/>
  <c r="AM62" i="6"/>
  <c r="AO62" i="6" s="1"/>
  <c r="AJ62" i="6"/>
  <c r="AB62" i="6"/>
  <c r="AD62" i="6" s="1"/>
  <c r="AH62" i="6"/>
  <c r="Z62" i="6"/>
  <c r="AI62" i="6"/>
  <c r="Y62" i="6"/>
  <c r="X62" i="6"/>
  <c r="W62" i="6"/>
  <c r="AC62" i="6"/>
  <c r="AJ205" i="6"/>
  <c r="AN205" i="6"/>
  <c r="AM205" i="6"/>
  <c r="AO205" i="6" s="1"/>
  <c r="AI205" i="6"/>
  <c r="Z205" i="6"/>
  <c r="Y205" i="6"/>
  <c r="AB205" i="6"/>
  <c r="AD205" i="6" s="1"/>
  <c r="X205" i="6"/>
  <c r="W205" i="6"/>
  <c r="AC205" i="6"/>
  <c r="AH205" i="6"/>
  <c r="AJ141" i="6"/>
  <c r="AN141" i="6"/>
  <c r="AM141" i="6"/>
  <c r="AO141" i="6" s="1"/>
  <c r="Z141" i="6"/>
  <c r="AC141" i="6"/>
  <c r="Y141" i="6"/>
  <c r="AI141" i="6"/>
  <c r="AB141" i="6"/>
  <c r="AD141" i="6" s="1"/>
  <c r="W141" i="6"/>
  <c r="X141" i="6"/>
  <c r="AH141" i="6"/>
  <c r="AJ77" i="6"/>
  <c r="AM77" i="6"/>
  <c r="AO77" i="6" s="1"/>
  <c r="AN77" i="6"/>
  <c r="AC77" i="6"/>
  <c r="AH77" i="6"/>
  <c r="AI77" i="6"/>
  <c r="Z77" i="6"/>
  <c r="AB77" i="6"/>
  <c r="AD77" i="6" s="1"/>
  <c r="Y77" i="6"/>
  <c r="X77" i="6"/>
  <c r="W77" i="6"/>
  <c r="AN13" i="6"/>
  <c r="AM13" i="6"/>
  <c r="AO13" i="6" s="1"/>
  <c r="AI13" i="6"/>
  <c r="AC13" i="6"/>
  <c r="AJ13" i="6"/>
  <c r="AH13" i="6"/>
  <c r="Z13" i="6"/>
  <c r="Y13" i="6"/>
  <c r="W13" i="6"/>
  <c r="AB13" i="6"/>
  <c r="AD13" i="6" s="1"/>
  <c r="X13" i="6"/>
  <c r="AN28" i="6"/>
  <c r="AM28" i="6"/>
  <c r="AO28" i="6" s="1"/>
  <c r="AI28" i="6"/>
  <c r="AJ28" i="6"/>
  <c r="AC28" i="6"/>
  <c r="X28" i="6"/>
  <c r="AH28" i="6"/>
  <c r="W28" i="6"/>
  <c r="AB28" i="6"/>
  <c r="AD28" i="6" s="1"/>
  <c r="Y28" i="6"/>
  <c r="Z28" i="6"/>
  <c r="AN277" i="6"/>
  <c r="AM277" i="6"/>
  <c r="AO277" i="6" s="1"/>
  <c r="AI277" i="6"/>
  <c r="AC277" i="6"/>
  <c r="AB277" i="6"/>
  <c r="AD277" i="6" s="1"/>
  <c r="Z277" i="6"/>
  <c r="Y277" i="6"/>
  <c r="X277" i="6"/>
  <c r="W277" i="6"/>
  <c r="AH277" i="6"/>
  <c r="AJ277" i="6"/>
  <c r="AN350" i="6"/>
  <c r="AI350" i="6"/>
  <c r="AH350" i="6"/>
  <c r="AJ350" i="6"/>
  <c r="AM350" i="6"/>
  <c r="AO350" i="6" s="1"/>
  <c r="AB350" i="6"/>
  <c r="AD350" i="6" s="1"/>
  <c r="AC350" i="6"/>
  <c r="Z350" i="6"/>
  <c r="Y350" i="6"/>
  <c r="W350" i="6"/>
  <c r="X350" i="6"/>
  <c r="AN272" i="6"/>
  <c r="AH272" i="6"/>
  <c r="AC272" i="6"/>
  <c r="Z272" i="6"/>
  <c r="AI272" i="6"/>
  <c r="AJ272" i="6"/>
  <c r="W272" i="6"/>
  <c r="AM272" i="6"/>
  <c r="AO272" i="6" s="1"/>
  <c r="AB272" i="6"/>
  <c r="AD272" i="6" s="1"/>
  <c r="Y272" i="6"/>
  <c r="X272" i="6"/>
  <c r="AN79" i="6"/>
  <c r="AM79" i="6"/>
  <c r="AO79" i="6" s="1"/>
  <c r="AJ79" i="6"/>
  <c r="AC79" i="6"/>
  <c r="AB79" i="6"/>
  <c r="AD79" i="6" s="1"/>
  <c r="AI79" i="6"/>
  <c r="W79" i="6"/>
  <c r="AH79" i="6"/>
  <c r="X79" i="6"/>
  <c r="Z79" i="6"/>
  <c r="Y79" i="6"/>
  <c r="AH349" i="6"/>
  <c r="AN349" i="6"/>
  <c r="AM349" i="6"/>
  <c r="AO349" i="6" s="1"/>
  <c r="AJ349" i="6"/>
  <c r="AB349" i="6"/>
  <c r="AD349" i="6" s="1"/>
  <c r="AI349" i="6"/>
  <c r="AC349" i="6"/>
  <c r="X349" i="6"/>
  <c r="W349" i="6"/>
  <c r="Y349" i="6"/>
  <c r="Z349" i="6"/>
  <c r="AJ132" i="6"/>
  <c r="AN132" i="6"/>
  <c r="AM132" i="6"/>
  <c r="AO132" i="6" s="1"/>
  <c r="AI132" i="6"/>
  <c r="AH132" i="6"/>
  <c r="Z132" i="6"/>
  <c r="Y132" i="6"/>
  <c r="AB132" i="6"/>
  <c r="AD132" i="6" s="1"/>
  <c r="AC132" i="6"/>
  <c r="W132" i="6"/>
  <c r="X132" i="6"/>
  <c r="AN238" i="6"/>
  <c r="AJ238" i="6"/>
  <c r="AM238" i="6"/>
  <c r="AO238" i="6" s="1"/>
  <c r="AH238" i="6"/>
  <c r="X238" i="6"/>
  <c r="AB238" i="6"/>
  <c r="AD238" i="6" s="1"/>
  <c r="AI238" i="6"/>
  <c r="AC238" i="6"/>
  <c r="W238" i="6"/>
  <c r="Z238" i="6"/>
  <c r="Y238" i="6"/>
  <c r="AJ337" i="6"/>
  <c r="AM337" i="6"/>
  <c r="AO337" i="6" s="1"/>
  <c r="AN337" i="6"/>
  <c r="AH337" i="6"/>
  <c r="Z337" i="6"/>
  <c r="AA336" i="6" s="1"/>
  <c r="Y337" i="6"/>
  <c r="X337" i="6"/>
  <c r="AB337" i="6"/>
  <c r="AD337" i="6" s="1"/>
  <c r="AI337" i="6"/>
  <c r="AC337" i="6"/>
  <c r="W337" i="6"/>
  <c r="AN122" i="6"/>
  <c r="AM122" i="6"/>
  <c r="AO122" i="6" s="1"/>
  <c r="AH122" i="6"/>
  <c r="Z122" i="6"/>
  <c r="AJ122" i="6"/>
  <c r="Y122" i="6"/>
  <c r="AI122" i="6"/>
  <c r="AC122" i="6"/>
  <c r="W122" i="6"/>
  <c r="X122" i="6"/>
  <c r="AB122" i="6"/>
  <c r="AD122" i="6" s="1"/>
  <c r="AN207" i="6"/>
  <c r="AM207" i="6"/>
  <c r="AO207" i="6" s="1"/>
  <c r="AJ207" i="6"/>
  <c r="AH207" i="6"/>
  <c r="AC207" i="6"/>
  <c r="AB207" i="6"/>
  <c r="AD207" i="6" s="1"/>
  <c r="AI207" i="6"/>
  <c r="W207" i="6"/>
  <c r="Z207" i="6"/>
  <c r="X207" i="6"/>
  <c r="Y207" i="6"/>
  <c r="AM285" i="6"/>
  <c r="AO285" i="6" s="1"/>
  <c r="AI285" i="6"/>
  <c r="AN285" i="6"/>
  <c r="AB285" i="6"/>
  <c r="AD285" i="6" s="1"/>
  <c r="AC285" i="6"/>
  <c r="Z285" i="6"/>
  <c r="Y285" i="6"/>
  <c r="X285" i="6"/>
  <c r="W285" i="6"/>
  <c r="AJ285" i="6"/>
  <c r="AH285" i="6"/>
  <c r="AM57" i="6"/>
  <c r="AO57" i="6" s="1"/>
  <c r="AN57" i="6"/>
  <c r="AI57" i="6"/>
  <c r="AH57" i="6"/>
  <c r="AJ57" i="6"/>
  <c r="Z57" i="6"/>
  <c r="AB57" i="6"/>
  <c r="AD57" i="6" s="1"/>
  <c r="AC57" i="6"/>
  <c r="W57" i="6"/>
  <c r="X57" i="6"/>
  <c r="Y57" i="6"/>
  <c r="AN351" i="6"/>
  <c r="AJ351" i="6"/>
  <c r="AI351" i="6"/>
  <c r="AH351" i="6"/>
  <c r="AM351" i="6"/>
  <c r="AO351" i="6" s="1"/>
  <c r="AC351" i="6"/>
  <c r="Y351" i="6"/>
  <c r="AB351" i="6"/>
  <c r="AD351" i="6" s="1"/>
  <c r="W351" i="6"/>
  <c r="X351" i="6"/>
  <c r="Z351" i="6"/>
  <c r="AN135" i="6"/>
  <c r="AM135" i="6"/>
  <c r="AO135" i="6" s="1"/>
  <c r="AJ135" i="6"/>
  <c r="AH135" i="6"/>
  <c r="AB135" i="6"/>
  <c r="AD135" i="6" s="1"/>
  <c r="Z135" i="6"/>
  <c r="Y135" i="6"/>
  <c r="X135" i="6"/>
  <c r="AI135" i="6"/>
  <c r="AC135" i="6"/>
  <c r="W135" i="6"/>
  <c r="AJ345" i="6"/>
  <c r="AN345" i="6"/>
  <c r="AM345" i="6"/>
  <c r="AO345" i="6" s="1"/>
  <c r="AC345" i="6"/>
  <c r="AH345" i="6"/>
  <c r="AB345" i="6"/>
  <c r="AD345" i="6" s="1"/>
  <c r="Z345" i="6"/>
  <c r="W345" i="6"/>
  <c r="Y345" i="6"/>
  <c r="X345" i="6"/>
  <c r="AI345" i="6"/>
  <c r="AN245" i="6"/>
  <c r="AM245" i="6"/>
  <c r="AO245" i="6" s="1"/>
  <c r="AI245" i="6"/>
  <c r="AB245" i="6"/>
  <c r="AD245" i="6" s="1"/>
  <c r="Z245" i="6"/>
  <c r="W245" i="6"/>
  <c r="AC245" i="6"/>
  <c r="Y245" i="6"/>
  <c r="X245" i="6"/>
  <c r="AH245" i="6"/>
  <c r="AJ245" i="6"/>
  <c r="AN131" i="6"/>
  <c r="AM131" i="6"/>
  <c r="AO131" i="6" s="1"/>
  <c r="AJ131" i="6"/>
  <c r="Z131" i="6"/>
  <c r="AH131" i="6"/>
  <c r="W131" i="6"/>
  <c r="AI131" i="6"/>
  <c r="AB131" i="6"/>
  <c r="AD131" i="6" s="1"/>
  <c r="Y131" i="6"/>
  <c r="X131" i="6"/>
  <c r="AC131" i="6"/>
  <c r="AN333" i="6"/>
  <c r="AM333" i="6"/>
  <c r="AO333" i="6" s="1"/>
  <c r="AI333" i="6"/>
  <c r="AC333" i="6"/>
  <c r="Y333" i="6"/>
  <c r="Z333" i="6"/>
  <c r="AB333" i="6"/>
  <c r="AD333" i="6" s="1"/>
  <c r="X333" i="6"/>
  <c r="W333" i="6"/>
  <c r="AJ333" i="6"/>
  <c r="AH333" i="6"/>
  <c r="AN230" i="6"/>
  <c r="AM230" i="6"/>
  <c r="AO230" i="6" s="1"/>
  <c r="AI230" i="6"/>
  <c r="AJ230" i="6"/>
  <c r="AH230" i="6"/>
  <c r="AB230" i="6"/>
  <c r="AD230" i="6" s="1"/>
  <c r="X230" i="6"/>
  <c r="W230" i="6"/>
  <c r="AC230" i="6"/>
  <c r="Z230" i="6"/>
  <c r="Y230" i="6"/>
  <c r="AN114" i="6"/>
  <c r="AM114" i="6"/>
  <c r="AO114" i="6" s="1"/>
  <c r="AJ114" i="6"/>
  <c r="AI114" i="6"/>
  <c r="AC114" i="6"/>
  <c r="AB114" i="6"/>
  <c r="AD114" i="6" s="1"/>
  <c r="AH114" i="6"/>
  <c r="Y114" i="6"/>
  <c r="X114" i="6"/>
  <c r="W114" i="6"/>
  <c r="Z114" i="6"/>
  <c r="AN318" i="6"/>
  <c r="AJ318" i="6"/>
  <c r="AM318" i="6"/>
  <c r="AO318" i="6" s="1"/>
  <c r="AC318" i="6"/>
  <c r="AB318" i="6"/>
  <c r="AD318" i="6" s="1"/>
  <c r="Z318" i="6"/>
  <c r="AI318" i="6"/>
  <c r="AH318" i="6"/>
  <c r="W318" i="6"/>
  <c r="X318" i="6"/>
  <c r="Y318" i="6"/>
  <c r="AN215" i="6"/>
  <c r="AM215" i="6"/>
  <c r="AO215" i="6" s="1"/>
  <c r="AC215" i="6"/>
  <c r="AB215" i="6"/>
  <c r="AD215" i="6" s="1"/>
  <c r="AI215" i="6"/>
  <c r="AJ215" i="6"/>
  <c r="AH215" i="6"/>
  <c r="Y215" i="6"/>
  <c r="Z215" i="6"/>
  <c r="X215" i="6"/>
  <c r="W215" i="6"/>
  <c r="AJ97" i="6"/>
  <c r="AN97" i="6"/>
  <c r="AM97" i="6"/>
  <c r="AO97" i="6" s="1"/>
  <c r="AC97" i="6"/>
  <c r="AB97" i="6"/>
  <c r="AD97" i="6" s="1"/>
  <c r="W97" i="6"/>
  <c r="Z97" i="6"/>
  <c r="Y97" i="6"/>
  <c r="X97" i="6"/>
  <c r="AH97" i="6"/>
  <c r="AI97" i="6"/>
  <c r="AN303" i="6"/>
  <c r="AM303" i="6"/>
  <c r="AO303" i="6" s="1"/>
  <c r="AJ303" i="6"/>
  <c r="AI303" i="6"/>
  <c r="X303" i="6"/>
  <c r="W303" i="6"/>
  <c r="Z303" i="6"/>
  <c r="Y303" i="6"/>
  <c r="AH303" i="6"/>
  <c r="AB303" i="6"/>
  <c r="AD303" i="6" s="1"/>
  <c r="AC303" i="6"/>
  <c r="AN198" i="6"/>
  <c r="AM198" i="6"/>
  <c r="AO198" i="6" s="1"/>
  <c r="AJ198" i="6"/>
  <c r="AH198" i="6"/>
  <c r="AC198" i="6"/>
  <c r="AB198" i="6"/>
  <c r="AD198" i="6" s="1"/>
  <c r="AI198" i="6"/>
  <c r="W198" i="6"/>
  <c r="Y198" i="6"/>
  <c r="X198" i="6"/>
  <c r="Z198" i="6"/>
  <c r="AN80" i="6"/>
  <c r="AM80" i="6"/>
  <c r="AO80" i="6" s="1"/>
  <c r="AJ80" i="6"/>
  <c r="AH80" i="6"/>
  <c r="Z80" i="6"/>
  <c r="AI80" i="6"/>
  <c r="AC80" i="6"/>
  <c r="AB80" i="6"/>
  <c r="AD80" i="6" s="1"/>
  <c r="Y80" i="6"/>
  <c r="W80" i="6"/>
  <c r="X80" i="6"/>
  <c r="AN396" i="6"/>
  <c r="AM396" i="6"/>
  <c r="AO396" i="6" s="1"/>
  <c r="AI396" i="6"/>
  <c r="AB396" i="6"/>
  <c r="AD396" i="6" s="1"/>
  <c r="Z396" i="6"/>
  <c r="Y396" i="6"/>
  <c r="AC396" i="6"/>
  <c r="W396" i="6"/>
  <c r="X396" i="6"/>
  <c r="AJ396" i="6"/>
  <c r="AH396" i="6"/>
  <c r="AH332" i="6"/>
  <c r="AN332" i="6"/>
  <c r="AM332" i="6"/>
  <c r="AO332" i="6" s="1"/>
  <c r="AI332" i="6"/>
  <c r="AJ332" i="6"/>
  <c r="AB332" i="6"/>
  <c r="AD332" i="6" s="1"/>
  <c r="AC332" i="6"/>
  <c r="X332" i="6"/>
  <c r="Y332" i="6"/>
  <c r="Z332" i="6"/>
  <c r="W332" i="6"/>
  <c r="AJ268" i="6"/>
  <c r="AN268" i="6"/>
  <c r="AM268" i="6"/>
  <c r="AO268" i="6" s="1"/>
  <c r="AI268" i="6"/>
  <c r="AB268" i="6"/>
  <c r="AD268" i="6" s="1"/>
  <c r="AC268" i="6"/>
  <c r="Y268" i="6"/>
  <c r="W268" i="6"/>
  <c r="Z268" i="6"/>
  <c r="X268" i="6"/>
  <c r="AH268" i="6"/>
  <c r="AN202" i="6"/>
  <c r="AM202" i="6"/>
  <c r="AO202" i="6" s="1"/>
  <c r="AI202" i="6"/>
  <c r="AJ202" i="6"/>
  <c r="AC202" i="6"/>
  <c r="AH202" i="6"/>
  <c r="X202" i="6"/>
  <c r="W202" i="6"/>
  <c r="Z202" i="6"/>
  <c r="AB202" i="6"/>
  <c r="AD202" i="6" s="1"/>
  <c r="Y202" i="6"/>
  <c r="AJ129" i="6"/>
  <c r="AN129" i="6"/>
  <c r="AM129" i="6"/>
  <c r="AO129" i="6" s="1"/>
  <c r="AI129" i="6"/>
  <c r="AC129" i="6"/>
  <c r="X129" i="6"/>
  <c r="W129" i="6"/>
  <c r="AB129" i="6"/>
  <c r="AD129" i="6" s="1"/>
  <c r="Z129" i="6"/>
  <c r="Y129" i="6"/>
  <c r="AH129" i="6"/>
  <c r="AN54" i="6"/>
  <c r="AM54" i="6"/>
  <c r="AO54" i="6" s="1"/>
  <c r="AI54" i="6"/>
  <c r="AJ54" i="6"/>
  <c r="AH54" i="6"/>
  <c r="AB54" i="6"/>
  <c r="AD54" i="6" s="1"/>
  <c r="Z54" i="6"/>
  <c r="W54" i="6"/>
  <c r="Y54" i="6"/>
  <c r="X54" i="6"/>
  <c r="AC54" i="6"/>
  <c r="AN363" i="6"/>
  <c r="AM363" i="6"/>
  <c r="AO363" i="6" s="1"/>
  <c r="AH363" i="6"/>
  <c r="AB363" i="6"/>
  <c r="AD363" i="6" s="1"/>
  <c r="AC363" i="6"/>
  <c r="X363" i="6"/>
  <c r="W363" i="6"/>
  <c r="Z363" i="6"/>
  <c r="Y363" i="6"/>
  <c r="AI363" i="6"/>
  <c r="AJ363" i="6"/>
  <c r="AN299" i="6"/>
  <c r="AM299" i="6"/>
  <c r="AO299" i="6" s="1"/>
  <c r="AH299" i="6"/>
  <c r="AB299" i="6"/>
  <c r="AD299" i="6" s="1"/>
  <c r="W299" i="6"/>
  <c r="AJ299" i="6"/>
  <c r="Y299" i="6"/>
  <c r="X299" i="6"/>
  <c r="Z299" i="6"/>
  <c r="AC299" i="6"/>
  <c r="AI299" i="6"/>
  <c r="AN235" i="6"/>
  <c r="AM235" i="6"/>
  <c r="AO235" i="6" s="1"/>
  <c r="AH235" i="6"/>
  <c r="AB235" i="6"/>
  <c r="AD235" i="6" s="1"/>
  <c r="X235" i="6"/>
  <c r="AJ235" i="6"/>
  <c r="Y235" i="6"/>
  <c r="Z235" i="6"/>
  <c r="W235" i="6"/>
  <c r="AC235" i="6"/>
  <c r="AI235" i="6"/>
  <c r="AJ164" i="6"/>
  <c r="AN164" i="6"/>
  <c r="AM164" i="6"/>
  <c r="AO164" i="6" s="1"/>
  <c r="AH164" i="6"/>
  <c r="AB164" i="6"/>
  <c r="AD164" i="6" s="1"/>
  <c r="AC164" i="6"/>
  <c r="Y164" i="6"/>
  <c r="Z164" i="6"/>
  <c r="W164" i="6"/>
  <c r="X164" i="6"/>
  <c r="AI164" i="6"/>
  <c r="AM91" i="6"/>
  <c r="AO91" i="6" s="1"/>
  <c r="AN91" i="6"/>
  <c r="AH91" i="6"/>
  <c r="AJ91" i="6"/>
  <c r="AC91" i="6"/>
  <c r="AI91" i="6"/>
  <c r="Z91" i="6"/>
  <c r="AB91" i="6"/>
  <c r="AD91" i="6" s="1"/>
  <c r="X91" i="6"/>
  <c r="Y91" i="6"/>
  <c r="W91" i="6"/>
  <c r="AM7" i="6"/>
  <c r="AO7" i="6" s="1"/>
  <c r="Z7" i="6"/>
  <c r="AH7" i="6"/>
  <c r="AB7" i="6"/>
  <c r="AD7" i="6" s="1"/>
  <c r="W7" i="6"/>
  <c r="AN394" i="6"/>
  <c r="AM394" i="6"/>
  <c r="AO394" i="6" s="1"/>
  <c r="AJ394" i="6"/>
  <c r="AH394" i="6"/>
  <c r="AB394" i="6"/>
  <c r="AD394" i="6" s="1"/>
  <c r="AC394" i="6"/>
  <c r="Z394" i="6"/>
  <c r="W394" i="6"/>
  <c r="AI394" i="6"/>
  <c r="X394" i="6"/>
  <c r="Y394" i="6"/>
  <c r="AN330" i="6"/>
  <c r="AM330" i="6"/>
  <c r="AO330" i="6" s="1"/>
  <c r="AJ330" i="6"/>
  <c r="AH330" i="6"/>
  <c r="AB330" i="6"/>
  <c r="AD330" i="6" s="1"/>
  <c r="AI330" i="6"/>
  <c r="AC330" i="6"/>
  <c r="Y330" i="6"/>
  <c r="Z330" i="6"/>
  <c r="W330" i="6"/>
  <c r="X330" i="6"/>
  <c r="AN266" i="6"/>
  <c r="AM266" i="6"/>
  <c r="AO266" i="6" s="1"/>
  <c r="AI266" i="6"/>
  <c r="AJ266" i="6"/>
  <c r="AH266" i="6"/>
  <c r="AC266" i="6"/>
  <c r="Y266" i="6"/>
  <c r="AB266" i="6"/>
  <c r="AD266" i="6" s="1"/>
  <c r="Z266" i="6"/>
  <c r="W266" i="6"/>
  <c r="X266" i="6"/>
  <c r="AN200" i="6"/>
  <c r="AM200" i="6"/>
  <c r="AO200" i="6" s="1"/>
  <c r="AJ200" i="6"/>
  <c r="AI200" i="6"/>
  <c r="AB200" i="6"/>
  <c r="AD200" i="6" s="1"/>
  <c r="W200" i="6"/>
  <c r="AH200" i="6"/>
  <c r="Y200" i="6"/>
  <c r="AC200" i="6"/>
  <c r="Z200" i="6"/>
  <c r="X200" i="6"/>
  <c r="AN127" i="6"/>
  <c r="AI127" i="6"/>
  <c r="AJ127" i="6"/>
  <c r="AM127" i="6"/>
  <c r="AO127" i="6" s="1"/>
  <c r="AB127" i="6"/>
  <c r="AD127" i="6" s="1"/>
  <c r="W127" i="6"/>
  <c r="AH127" i="6"/>
  <c r="AC127" i="6"/>
  <c r="Y127" i="6"/>
  <c r="X127" i="6"/>
  <c r="Z127" i="6"/>
  <c r="AN50" i="6"/>
  <c r="AC50" i="6"/>
  <c r="AB50" i="6"/>
  <c r="AD50" i="6" s="1"/>
  <c r="AM50" i="6"/>
  <c r="AO50" i="6" s="1"/>
  <c r="AH50" i="6"/>
  <c r="AI50" i="6"/>
  <c r="AJ50" i="6"/>
  <c r="X50" i="6"/>
  <c r="Y50" i="6"/>
  <c r="W50" i="6"/>
  <c r="Z50" i="6"/>
  <c r="AJ197" i="6"/>
  <c r="AN197" i="6"/>
  <c r="AM197" i="6"/>
  <c r="AO197" i="6" s="1"/>
  <c r="AC197" i="6"/>
  <c r="AB197" i="6"/>
  <c r="AD197" i="6" s="1"/>
  <c r="AI197" i="6"/>
  <c r="Y197" i="6"/>
  <c r="X197" i="6"/>
  <c r="Z197" i="6"/>
  <c r="W197" i="6"/>
  <c r="AH197" i="6"/>
  <c r="AJ133" i="6"/>
  <c r="AN133" i="6"/>
  <c r="AM133" i="6"/>
  <c r="AO133" i="6" s="1"/>
  <c r="AI133" i="6"/>
  <c r="AC133" i="6"/>
  <c r="AB133" i="6"/>
  <c r="AD133" i="6" s="1"/>
  <c r="Z133" i="6"/>
  <c r="Y133" i="6"/>
  <c r="X133" i="6"/>
  <c r="W133" i="6"/>
  <c r="AH133" i="6"/>
  <c r="AJ69" i="6"/>
  <c r="AM69" i="6"/>
  <c r="AO69" i="6" s="1"/>
  <c r="AN69" i="6"/>
  <c r="AC69" i="6"/>
  <c r="AB69" i="6"/>
  <c r="AD69" i="6" s="1"/>
  <c r="AH69" i="6"/>
  <c r="AI69" i="6"/>
  <c r="Z69" i="6"/>
  <c r="X69" i="6"/>
  <c r="Y69" i="6"/>
  <c r="W69" i="6"/>
  <c r="AM5" i="6"/>
  <c r="AO5" i="6" s="1"/>
  <c r="AB5" i="6"/>
  <c r="AD5" i="6" s="1"/>
  <c r="AH5" i="6"/>
  <c r="Z5" i="6"/>
  <c r="W5" i="6"/>
  <c r="AN20" i="6"/>
  <c r="AM20" i="6"/>
  <c r="AO20" i="6" s="1"/>
  <c r="AI20" i="6"/>
  <c r="AH20" i="6"/>
  <c r="AJ20" i="6"/>
  <c r="Y20" i="6"/>
  <c r="AC20" i="6"/>
  <c r="AB20" i="6"/>
  <c r="AD20" i="6" s="1"/>
  <c r="Z20" i="6"/>
  <c r="W20" i="6"/>
  <c r="X20" i="6"/>
  <c r="AN162" i="6"/>
  <c r="AM162" i="6"/>
  <c r="AO162" i="6" s="1"/>
  <c r="AH162" i="6"/>
  <c r="AJ162" i="6"/>
  <c r="AI162" i="6"/>
  <c r="AC162" i="6"/>
  <c r="Z162" i="6"/>
  <c r="AB162" i="6"/>
  <c r="AD162" i="6" s="1"/>
  <c r="W162" i="6"/>
  <c r="X162" i="6"/>
  <c r="Y162" i="6"/>
  <c r="AN325" i="6"/>
  <c r="AM325" i="6"/>
  <c r="AO325" i="6" s="1"/>
  <c r="AI325" i="6"/>
  <c r="AC325" i="6"/>
  <c r="Y325" i="6"/>
  <c r="X325" i="6"/>
  <c r="W325" i="6"/>
  <c r="Z325" i="6"/>
  <c r="AB325" i="6"/>
  <c r="AD325" i="6" s="1"/>
  <c r="AH325" i="6"/>
  <c r="AJ325" i="6"/>
  <c r="AJ321" i="6"/>
  <c r="AN321" i="6"/>
  <c r="AM321" i="6"/>
  <c r="AO321" i="6" s="1"/>
  <c r="AH321" i="6"/>
  <c r="AC321" i="6"/>
  <c r="AB321" i="6"/>
  <c r="AD321" i="6" s="1"/>
  <c r="AI321" i="6"/>
  <c r="Z321" i="6"/>
  <c r="Y321" i="6"/>
  <c r="W321" i="6"/>
  <c r="X321" i="6"/>
  <c r="AN104" i="6"/>
  <c r="AM104" i="6"/>
  <c r="AO104" i="6" s="1"/>
  <c r="AI104" i="6"/>
  <c r="AH104" i="6"/>
  <c r="Z104" i="6"/>
  <c r="AC104" i="6"/>
  <c r="Y104" i="6"/>
  <c r="AJ104" i="6"/>
  <c r="X104" i="6"/>
  <c r="W104" i="6"/>
  <c r="AB104" i="6"/>
  <c r="AD104" i="6" s="1"/>
  <c r="AJ212" i="6"/>
  <c r="AN212" i="6"/>
  <c r="AM212" i="6"/>
  <c r="AO212" i="6" s="1"/>
  <c r="AI212" i="6"/>
  <c r="AB212" i="6"/>
  <c r="AD212" i="6" s="1"/>
  <c r="AC212" i="6"/>
  <c r="Y212" i="6"/>
  <c r="Z212" i="6"/>
  <c r="W212" i="6"/>
  <c r="X212" i="6"/>
  <c r="AH212" i="6"/>
  <c r="AN312" i="6"/>
  <c r="AM312" i="6"/>
  <c r="AO312" i="6" s="1"/>
  <c r="AH312" i="6"/>
  <c r="AJ312" i="6"/>
  <c r="AC312" i="6"/>
  <c r="AI312" i="6"/>
  <c r="Z312" i="6"/>
  <c r="Y312" i="6"/>
  <c r="AB312" i="6"/>
  <c r="AD312" i="6" s="1"/>
  <c r="X312" i="6"/>
  <c r="W312" i="6"/>
  <c r="AN94" i="6"/>
  <c r="AM94" i="6"/>
  <c r="AO94" i="6" s="1"/>
  <c r="AJ94" i="6"/>
  <c r="AH94" i="6"/>
  <c r="AI94" i="6"/>
  <c r="AB94" i="6"/>
  <c r="AD94" i="6" s="1"/>
  <c r="X94" i="6"/>
  <c r="W94" i="6"/>
  <c r="Y94" i="6"/>
  <c r="AC94" i="6"/>
  <c r="Z94" i="6"/>
  <c r="AH389" i="6"/>
  <c r="AN389" i="6"/>
  <c r="AM389" i="6"/>
  <c r="AO389" i="6" s="1"/>
  <c r="AI389" i="6"/>
  <c r="AC389" i="6"/>
  <c r="Z389" i="6"/>
  <c r="AB389" i="6"/>
  <c r="AD389" i="6" s="1"/>
  <c r="W389" i="6"/>
  <c r="Y389" i="6"/>
  <c r="X389" i="6"/>
  <c r="AJ389" i="6"/>
  <c r="AN178" i="6"/>
  <c r="AM178" i="6"/>
  <c r="AO178" i="6" s="1"/>
  <c r="AJ178" i="6"/>
  <c r="AC178" i="6"/>
  <c r="AB178" i="6"/>
  <c r="AD178" i="6" s="1"/>
  <c r="Y178" i="6"/>
  <c r="X178" i="6"/>
  <c r="W178" i="6"/>
  <c r="AH178" i="6"/>
  <c r="AI178" i="6"/>
  <c r="Z178" i="6"/>
  <c r="AJ257" i="6"/>
  <c r="AN257" i="6"/>
  <c r="AM257" i="6"/>
  <c r="AO257" i="6" s="1"/>
  <c r="AI257" i="6"/>
  <c r="AH257" i="6"/>
  <c r="AB257" i="6"/>
  <c r="AD257" i="6" s="1"/>
  <c r="W257" i="6"/>
  <c r="X257" i="6"/>
  <c r="Y257" i="6"/>
  <c r="Z257" i="6"/>
  <c r="AC257" i="6"/>
  <c r="AN24" i="6"/>
  <c r="AL23" i="6"/>
  <c r="AJ24" i="6"/>
  <c r="AM24" i="6"/>
  <c r="AO24" i="6" s="1"/>
  <c r="AC24" i="6"/>
  <c r="AB24" i="6"/>
  <c r="AD24" i="6" s="1"/>
  <c r="W24" i="6"/>
  <c r="AI24" i="6"/>
  <c r="AH24" i="6"/>
  <c r="Y24" i="6"/>
  <c r="X24" i="6"/>
  <c r="Z24" i="6"/>
  <c r="AN326" i="6"/>
  <c r="AM326" i="6"/>
  <c r="AO326" i="6" s="1"/>
  <c r="AJ326" i="6"/>
  <c r="AH326" i="6"/>
  <c r="AC326" i="6"/>
  <c r="AI326" i="6"/>
  <c r="W326" i="6"/>
  <c r="AB326" i="6"/>
  <c r="AD326" i="6" s="1"/>
  <c r="Z326" i="6"/>
  <c r="Y326" i="6"/>
  <c r="X326" i="6"/>
  <c r="AN106" i="6"/>
  <c r="AM106" i="6"/>
  <c r="AO106" i="6" s="1"/>
  <c r="AC106" i="6"/>
  <c r="AB106" i="6"/>
  <c r="AD106" i="6" s="1"/>
  <c r="AJ106" i="6"/>
  <c r="W106" i="6"/>
  <c r="AH106" i="6"/>
  <c r="AI106" i="6"/>
  <c r="X106" i="6"/>
  <c r="Y106" i="6"/>
  <c r="Z106" i="6"/>
  <c r="AN334" i="6"/>
  <c r="AI334" i="6"/>
  <c r="AJ334" i="6"/>
  <c r="AM334" i="6"/>
  <c r="AO334" i="6" s="1"/>
  <c r="AH334" i="6"/>
  <c r="Y334" i="6"/>
  <c r="X334" i="6"/>
  <c r="W334" i="6"/>
  <c r="Z334" i="6"/>
  <c r="AB334" i="6"/>
  <c r="AD334" i="6" s="1"/>
  <c r="AC334" i="6"/>
  <c r="AN231" i="6"/>
  <c r="AM231" i="6"/>
  <c r="AO231" i="6" s="1"/>
  <c r="AB231" i="6"/>
  <c r="AD231" i="6" s="1"/>
  <c r="AI231" i="6"/>
  <c r="AH231" i="6"/>
  <c r="AJ231" i="6"/>
  <c r="X231" i="6"/>
  <c r="W231" i="6"/>
  <c r="AC231" i="6"/>
  <c r="Y231" i="6"/>
  <c r="Z231" i="6"/>
  <c r="AN115" i="6"/>
  <c r="AM115" i="6"/>
  <c r="AO115" i="6" s="1"/>
  <c r="AC115" i="6"/>
  <c r="AH115" i="6"/>
  <c r="X115" i="6"/>
  <c r="AJ115" i="6"/>
  <c r="Z115" i="6"/>
  <c r="AB115" i="6"/>
  <c r="AD115" i="6" s="1"/>
  <c r="AI115" i="6"/>
  <c r="W115" i="6"/>
  <c r="Y115" i="6"/>
  <c r="AN319" i="6"/>
  <c r="AM319" i="6"/>
  <c r="AO319" i="6" s="1"/>
  <c r="AH319" i="6"/>
  <c r="AJ319" i="6"/>
  <c r="AI319" i="6"/>
  <c r="X319" i="6"/>
  <c r="AB319" i="6"/>
  <c r="AD319" i="6" s="1"/>
  <c r="Y319" i="6"/>
  <c r="AC319" i="6"/>
  <c r="W319" i="6"/>
  <c r="Z319" i="6"/>
  <c r="AN216" i="6"/>
  <c r="AM216" i="6"/>
  <c r="AO216" i="6" s="1"/>
  <c r="AC216" i="6"/>
  <c r="AB216" i="6"/>
  <c r="AD216" i="6" s="1"/>
  <c r="AH216" i="6"/>
  <c r="W216" i="6"/>
  <c r="AJ216" i="6"/>
  <c r="AI216" i="6"/>
  <c r="Y216" i="6"/>
  <c r="X216" i="6"/>
  <c r="Z216" i="6"/>
  <c r="AN98" i="6"/>
  <c r="AM98" i="6"/>
  <c r="AO98" i="6" s="1"/>
  <c r="AJ98" i="6"/>
  <c r="AI98" i="6"/>
  <c r="AB98" i="6"/>
  <c r="AD98" i="6" s="1"/>
  <c r="AH98" i="6"/>
  <c r="Z98" i="6"/>
  <c r="AC98" i="6"/>
  <c r="W98" i="6"/>
  <c r="Y98" i="6"/>
  <c r="X98" i="6"/>
  <c r="AN304" i="6"/>
  <c r="AM304" i="6"/>
  <c r="AO304" i="6" s="1"/>
  <c r="AJ304" i="6"/>
  <c r="AI304" i="6"/>
  <c r="AB304" i="6"/>
  <c r="AD304" i="6" s="1"/>
  <c r="AH304" i="6"/>
  <c r="AC304" i="6"/>
  <c r="X304" i="6"/>
  <c r="W304" i="6"/>
  <c r="Y304" i="6"/>
  <c r="Z304" i="6"/>
  <c r="AN199" i="6"/>
  <c r="AM199" i="6"/>
  <c r="AO199" i="6" s="1"/>
  <c r="AH199" i="6"/>
  <c r="AC199" i="6"/>
  <c r="Z199" i="6"/>
  <c r="W199" i="6"/>
  <c r="AI199" i="6"/>
  <c r="Y199" i="6"/>
  <c r="X199" i="6"/>
  <c r="AJ199" i="6"/>
  <c r="AB199" i="6"/>
  <c r="AD199" i="6" s="1"/>
  <c r="AJ84" i="6"/>
  <c r="AN84" i="6"/>
  <c r="AM84" i="6"/>
  <c r="AO84" i="6" s="1"/>
  <c r="AI84" i="6"/>
  <c r="AH84" i="6"/>
  <c r="Z84" i="6"/>
  <c r="X84" i="6"/>
  <c r="W84" i="6"/>
  <c r="Y84" i="6"/>
  <c r="AC84" i="6"/>
  <c r="AB84" i="6"/>
  <c r="AD84" i="6" s="1"/>
  <c r="AN392" i="6"/>
  <c r="AM392" i="6"/>
  <c r="AO392" i="6" s="1"/>
  <c r="AJ392" i="6"/>
  <c r="AH392" i="6"/>
  <c r="AC392" i="6"/>
  <c r="AI392" i="6"/>
  <c r="W392" i="6"/>
  <c r="AB392" i="6"/>
  <c r="AD392" i="6" s="1"/>
  <c r="X392" i="6"/>
  <c r="Y392" i="6"/>
  <c r="Z392" i="6"/>
  <c r="AA391" i="6" s="1"/>
  <c r="AJ289" i="6"/>
  <c r="AN289" i="6"/>
  <c r="AM289" i="6"/>
  <c r="AO289" i="6" s="1"/>
  <c r="AC289" i="6"/>
  <c r="AB289" i="6"/>
  <c r="AD289" i="6" s="1"/>
  <c r="W289" i="6"/>
  <c r="AH289" i="6"/>
  <c r="AI289" i="6"/>
  <c r="X289" i="6"/>
  <c r="Y289" i="6"/>
  <c r="Z289" i="6"/>
  <c r="AM185" i="6"/>
  <c r="AO185" i="6" s="1"/>
  <c r="AN185" i="6"/>
  <c r="AH185" i="6"/>
  <c r="AJ185" i="6"/>
  <c r="AC185" i="6"/>
  <c r="Z185" i="6"/>
  <c r="AB185" i="6"/>
  <c r="AD185" i="6" s="1"/>
  <c r="AI185" i="6"/>
  <c r="X185" i="6"/>
  <c r="Y185" i="6"/>
  <c r="W185" i="6"/>
  <c r="AN66" i="6"/>
  <c r="AM66" i="6"/>
  <c r="AO66" i="6" s="1"/>
  <c r="AH66" i="6"/>
  <c r="AJ66" i="6"/>
  <c r="AB66" i="6"/>
  <c r="AD66" i="6" s="1"/>
  <c r="AI66" i="6"/>
  <c r="AC66" i="6"/>
  <c r="X66" i="6"/>
  <c r="W66" i="6"/>
  <c r="Y66" i="6"/>
  <c r="Z66" i="6"/>
  <c r="AN388" i="6"/>
  <c r="AM388" i="6"/>
  <c r="AO388" i="6" s="1"/>
  <c r="AI388" i="6"/>
  <c r="Y388" i="6"/>
  <c r="AC388" i="6"/>
  <c r="AB388" i="6"/>
  <c r="AD388" i="6" s="1"/>
  <c r="X388" i="6"/>
  <c r="W388" i="6"/>
  <c r="Z388" i="6"/>
  <c r="AH388" i="6"/>
  <c r="AJ388" i="6"/>
  <c r="AH324" i="6"/>
  <c r="AN324" i="6"/>
  <c r="AM324" i="6"/>
  <c r="AO324" i="6" s="1"/>
  <c r="AI324" i="6"/>
  <c r="Y324" i="6"/>
  <c r="AC324" i="6"/>
  <c r="X324" i="6"/>
  <c r="W324" i="6"/>
  <c r="AJ324" i="6"/>
  <c r="Z324" i="6"/>
  <c r="AB324" i="6"/>
  <c r="AD324" i="6" s="1"/>
  <c r="AJ260" i="6"/>
  <c r="AM260" i="6"/>
  <c r="AO260" i="6" s="1"/>
  <c r="AN260" i="6"/>
  <c r="AB260" i="6"/>
  <c r="AD260" i="6" s="1"/>
  <c r="Y260" i="6"/>
  <c r="Z260" i="6"/>
  <c r="AI260" i="6"/>
  <c r="AC260" i="6"/>
  <c r="W260" i="6"/>
  <c r="X260" i="6"/>
  <c r="AH260" i="6"/>
  <c r="AJ193" i="6"/>
  <c r="AN193" i="6"/>
  <c r="AM193" i="6"/>
  <c r="AO193" i="6" s="1"/>
  <c r="AI193" i="6"/>
  <c r="Z193" i="6"/>
  <c r="AB193" i="6"/>
  <c r="AD193" i="6" s="1"/>
  <c r="AC193" i="6"/>
  <c r="X193" i="6"/>
  <c r="Y193" i="6"/>
  <c r="AH193" i="6"/>
  <c r="W193" i="6"/>
  <c r="AN120" i="6"/>
  <c r="AM120" i="6"/>
  <c r="AO120" i="6" s="1"/>
  <c r="AI120" i="6"/>
  <c r="AH120" i="6"/>
  <c r="AJ120" i="6"/>
  <c r="Z120" i="6"/>
  <c r="AB120" i="6"/>
  <c r="AD120" i="6" s="1"/>
  <c r="X120" i="6"/>
  <c r="W120" i="6"/>
  <c r="Y120" i="6"/>
  <c r="AC120" i="6"/>
  <c r="AN42" i="6"/>
  <c r="AM42" i="6"/>
  <c r="AO42" i="6" s="1"/>
  <c r="AJ42" i="6"/>
  <c r="AI42" i="6"/>
  <c r="AC42" i="6"/>
  <c r="AB42" i="6"/>
  <c r="AD42" i="6" s="1"/>
  <c r="W42" i="6"/>
  <c r="Z42" i="6"/>
  <c r="Y42" i="6"/>
  <c r="X42" i="6"/>
  <c r="AH42" i="6"/>
  <c r="AN355" i="6"/>
  <c r="AM355" i="6"/>
  <c r="AO355" i="6" s="1"/>
  <c r="AH355" i="6"/>
  <c r="Z355" i="6"/>
  <c r="AC355" i="6"/>
  <c r="AI355" i="6"/>
  <c r="AJ355" i="6"/>
  <c r="X355" i="6"/>
  <c r="W355" i="6"/>
  <c r="AB355" i="6"/>
  <c r="AD355" i="6" s="1"/>
  <c r="Y355" i="6"/>
  <c r="AN291" i="6"/>
  <c r="AM291" i="6"/>
  <c r="AO291" i="6" s="1"/>
  <c r="AI291" i="6"/>
  <c r="W291" i="6"/>
  <c r="AC291" i="6"/>
  <c r="AH291" i="6"/>
  <c r="X291" i="6"/>
  <c r="Z291" i="6"/>
  <c r="AJ291" i="6"/>
  <c r="AB291" i="6"/>
  <c r="AD291" i="6" s="1"/>
  <c r="Y291" i="6"/>
  <c r="AN227" i="6"/>
  <c r="AM227" i="6"/>
  <c r="AO227" i="6" s="1"/>
  <c r="AJ227" i="6"/>
  <c r="AC227" i="6"/>
  <c r="AI227" i="6"/>
  <c r="Z227" i="6"/>
  <c r="W227" i="6"/>
  <c r="AH227" i="6"/>
  <c r="X227" i="6"/>
  <c r="AB227" i="6"/>
  <c r="AD227" i="6" s="1"/>
  <c r="Y227" i="6"/>
  <c r="AN155" i="6"/>
  <c r="AM155" i="6"/>
  <c r="AO155" i="6" s="1"/>
  <c r="AJ155" i="6"/>
  <c r="AH155" i="6"/>
  <c r="X155" i="6"/>
  <c r="Z155" i="6"/>
  <c r="Y155" i="6"/>
  <c r="AI155" i="6"/>
  <c r="AC155" i="6"/>
  <c r="AB155" i="6"/>
  <c r="AD155" i="6" s="1"/>
  <c r="W155" i="6"/>
  <c r="AN82" i="6"/>
  <c r="AM82" i="6"/>
  <c r="AO82" i="6" s="1"/>
  <c r="AI82" i="6"/>
  <c r="X82" i="6"/>
  <c r="AJ82" i="6"/>
  <c r="AH82" i="6"/>
  <c r="Y82" i="6"/>
  <c r="AB82" i="6"/>
  <c r="AD82" i="6" s="1"/>
  <c r="AC82" i="6"/>
  <c r="Z82" i="6"/>
  <c r="W82" i="6"/>
  <c r="AN386" i="6"/>
  <c r="AM386" i="6"/>
  <c r="AO386" i="6" s="1"/>
  <c r="AJ386" i="6"/>
  <c r="AI386" i="6"/>
  <c r="AH386" i="6"/>
  <c r="AB386" i="6"/>
  <c r="AD386" i="6" s="1"/>
  <c r="AC386" i="6"/>
  <c r="X386" i="6"/>
  <c r="W386" i="6"/>
  <c r="Z386" i="6"/>
  <c r="Y386" i="6"/>
  <c r="AN322" i="6"/>
  <c r="AM322" i="6"/>
  <c r="AO322" i="6" s="1"/>
  <c r="AI322" i="6"/>
  <c r="AH322" i="6"/>
  <c r="AJ322" i="6"/>
  <c r="AB322" i="6"/>
  <c r="AD322" i="6" s="1"/>
  <c r="Z322" i="6"/>
  <c r="Y322" i="6"/>
  <c r="W322" i="6"/>
  <c r="X322" i="6"/>
  <c r="AC322" i="6"/>
  <c r="AN258" i="6"/>
  <c r="AM258" i="6"/>
  <c r="AO258" i="6" s="1"/>
  <c r="AH258" i="6"/>
  <c r="AC258" i="6"/>
  <c r="AJ258" i="6"/>
  <c r="AI258" i="6"/>
  <c r="Z258" i="6"/>
  <c r="AB258" i="6"/>
  <c r="AD258" i="6" s="1"/>
  <c r="W258" i="6"/>
  <c r="X258" i="6"/>
  <c r="Y258" i="6"/>
  <c r="AN191" i="6"/>
  <c r="AI191" i="6"/>
  <c r="AJ191" i="6"/>
  <c r="AC191" i="6"/>
  <c r="AM191" i="6"/>
  <c r="AO191" i="6" s="1"/>
  <c r="Y191" i="6"/>
  <c r="X191" i="6"/>
  <c r="Z191" i="6"/>
  <c r="W191" i="6"/>
  <c r="AB191" i="6"/>
  <c r="AD191" i="6" s="1"/>
  <c r="AH191" i="6"/>
  <c r="AN118" i="6"/>
  <c r="AM118" i="6"/>
  <c r="AO118" i="6" s="1"/>
  <c r="AI118" i="6"/>
  <c r="AJ118" i="6"/>
  <c r="AC118" i="6"/>
  <c r="AH118" i="6"/>
  <c r="AB118" i="6"/>
  <c r="AD118" i="6" s="1"/>
  <c r="Y118" i="6"/>
  <c r="X118" i="6"/>
  <c r="Z118" i="6"/>
  <c r="W118" i="6"/>
  <c r="AN40" i="6"/>
  <c r="AM40" i="6"/>
  <c r="AO40" i="6" s="1"/>
  <c r="AJ40" i="6"/>
  <c r="AC40" i="6"/>
  <c r="AH40" i="6"/>
  <c r="Z40" i="6"/>
  <c r="AB40" i="6"/>
  <c r="AD40" i="6" s="1"/>
  <c r="Y40" i="6"/>
  <c r="AI40" i="6"/>
  <c r="X40" i="6"/>
  <c r="W40" i="6"/>
  <c r="AJ189" i="6"/>
  <c r="AN189" i="6"/>
  <c r="AM189" i="6"/>
  <c r="AO189" i="6" s="1"/>
  <c r="AC189" i="6"/>
  <c r="AB189" i="6"/>
  <c r="AD189" i="6" s="1"/>
  <c r="W189" i="6"/>
  <c r="AI189" i="6"/>
  <c r="Y189" i="6"/>
  <c r="X189" i="6"/>
  <c r="Z189" i="6"/>
  <c r="AH189" i="6"/>
  <c r="AJ125" i="6"/>
  <c r="AN125" i="6"/>
  <c r="AM125" i="6"/>
  <c r="AO125" i="6" s="1"/>
  <c r="AC125" i="6"/>
  <c r="AB125" i="6"/>
  <c r="AD125" i="6" s="1"/>
  <c r="AI125" i="6"/>
  <c r="W125" i="6"/>
  <c r="Y125" i="6"/>
  <c r="X125" i="6"/>
  <c r="Z125" i="6"/>
  <c r="AH125" i="6"/>
  <c r="AJ61" i="6"/>
  <c r="AN61" i="6"/>
  <c r="AM61" i="6"/>
  <c r="AO61" i="6" s="1"/>
  <c r="AI61" i="6"/>
  <c r="AC61" i="6"/>
  <c r="AB61" i="6"/>
  <c r="AD61" i="6" s="1"/>
  <c r="W61" i="6"/>
  <c r="AH61" i="6"/>
  <c r="Z61" i="6"/>
  <c r="Y61" i="6"/>
  <c r="X61" i="6"/>
  <c r="AM12" i="6"/>
  <c r="AO12" i="6" s="1"/>
  <c r="AB12" i="6"/>
  <c r="AD12" i="6" s="1"/>
  <c r="W12" i="6"/>
  <c r="Z12" i="6"/>
  <c r="AH12" i="6"/>
  <c r="O90" i="6"/>
  <c r="P90" i="6"/>
  <c r="R90" i="6" s="1"/>
  <c r="S390" i="6"/>
  <c r="S105" i="6"/>
  <c r="S67" i="6"/>
  <c r="S215" i="6"/>
  <c r="S392" i="6"/>
  <c r="S121" i="6"/>
  <c r="S297" i="6"/>
  <c r="S116" i="6"/>
  <c r="S107" i="6"/>
  <c r="S349" i="6"/>
  <c r="S358" i="6"/>
  <c r="S86" i="6"/>
  <c r="S161" i="6"/>
  <c r="S307" i="6"/>
  <c r="S255" i="6"/>
  <c r="S289" i="6"/>
  <c r="S205" i="6"/>
  <c r="S330" i="6"/>
  <c r="S102" i="6"/>
  <c r="S109" i="6"/>
  <c r="S191" i="6"/>
  <c r="S92" i="6"/>
  <c r="S246" i="6"/>
  <c r="S243" i="6"/>
  <c r="S115" i="6"/>
  <c r="S217" i="6"/>
  <c r="S114" i="6"/>
  <c r="S283" i="6"/>
  <c r="S382" i="6"/>
  <c r="S237" i="6"/>
  <c r="S204" i="6"/>
  <c r="S371" i="6"/>
  <c r="S313" i="6"/>
  <c r="S239" i="6"/>
  <c r="S284" i="6"/>
  <c r="S184" i="6"/>
  <c r="S377" i="6"/>
  <c r="S300" i="6"/>
  <c r="S195" i="6"/>
  <c r="S226" i="6"/>
  <c r="S223" i="6"/>
  <c r="S274" i="6"/>
  <c r="S125" i="6"/>
  <c r="S218" i="6"/>
  <c r="S119" i="6"/>
  <c r="S152" i="6"/>
  <c r="S118" i="6"/>
  <c r="S240" i="6"/>
  <c r="S100" i="6"/>
  <c r="S265" i="6"/>
  <c r="S309" i="6"/>
  <c r="S270" i="6"/>
  <c r="S301" i="6"/>
  <c r="S376" i="6"/>
  <c r="S325" i="6"/>
  <c r="S111" i="6"/>
  <c r="S398" i="6"/>
  <c r="S242" i="6"/>
  <c r="S340" i="6"/>
  <c r="S158" i="6"/>
  <c r="S238" i="6"/>
  <c r="S374" i="6"/>
  <c r="S188" i="6"/>
  <c r="S334" i="6"/>
  <c r="S279" i="6"/>
  <c r="S315" i="6"/>
  <c r="S373" i="6"/>
  <c r="S227" i="6"/>
  <c r="S84" i="6"/>
  <c r="S166" i="6"/>
  <c r="S134" i="6"/>
  <c r="S306" i="6"/>
  <c r="S342" i="6"/>
  <c r="S189" i="6"/>
  <c r="S209" i="6"/>
  <c r="S103" i="6"/>
  <c r="S316" i="6"/>
  <c r="S296" i="6"/>
  <c r="S280" i="6"/>
  <c r="S354" i="6"/>
  <c r="S364" i="6"/>
  <c r="S387" i="6"/>
  <c r="S245" i="6"/>
  <c r="S182" i="6"/>
  <c r="S337" i="6"/>
  <c r="S127" i="6"/>
  <c r="S108" i="6"/>
  <c r="S311" i="6"/>
  <c r="S348" i="6"/>
  <c r="S236" i="6"/>
  <c r="S203" i="6"/>
  <c r="S113" i="6"/>
  <c r="S379" i="6"/>
  <c r="S72" i="6"/>
  <c r="S123" i="6"/>
  <c r="S139" i="6"/>
  <c r="S389" i="6"/>
  <c r="S130" i="6"/>
  <c r="S332" i="6"/>
  <c r="S225" i="6"/>
  <c r="S151" i="6"/>
  <c r="S183" i="6"/>
  <c r="S351" i="6"/>
  <c r="S322" i="6"/>
  <c r="S388" i="6"/>
  <c r="S172" i="6"/>
  <c r="S68" i="6"/>
  <c r="S346" i="6"/>
  <c r="S291" i="6"/>
  <c r="S83" i="6"/>
  <c r="S87" i="6"/>
  <c r="S359" i="6"/>
  <c r="S138" i="6"/>
  <c r="S117" i="6"/>
  <c r="S383" i="6"/>
  <c r="S154" i="6"/>
  <c r="S196" i="6"/>
  <c r="S360" i="6"/>
  <c r="S366" i="6"/>
  <c r="S263" i="6"/>
  <c r="S170" i="6"/>
  <c r="S314" i="6"/>
  <c r="S97" i="6"/>
  <c r="S375" i="6"/>
  <c r="S73" i="6"/>
  <c r="S137" i="6"/>
  <c r="S131" i="6"/>
  <c r="S248" i="6"/>
  <c r="S150" i="6"/>
  <c r="S272" i="6"/>
  <c r="S198" i="6"/>
  <c r="S320" i="6"/>
  <c r="S167" i="6"/>
  <c r="S153" i="6"/>
  <c r="S268" i="6"/>
  <c r="S141" i="6"/>
  <c r="S305" i="6"/>
  <c r="S142" i="6"/>
  <c r="S231" i="6"/>
  <c r="S394" i="6"/>
  <c r="S271" i="6"/>
  <c r="S148" i="6"/>
  <c r="S323" i="6"/>
  <c r="S344" i="6"/>
  <c r="S266" i="6"/>
  <c r="S106" i="6"/>
  <c r="S299" i="6"/>
  <c r="S165" i="6"/>
  <c r="S312" i="6"/>
  <c r="S335" i="6"/>
  <c r="S173" i="6"/>
  <c r="S329" i="6"/>
  <c r="S197" i="6"/>
  <c r="S252" i="6"/>
  <c r="S244" i="6"/>
  <c r="S257" i="6"/>
  <c r="S267" i="6"/>
  <c r="S277" i="6"/>
  <c r="S74" i="6"/>
  <c r="S149" i="6"/>
  <c r="S264" i="6"/>
  <c r="S249" i="6"/>
  <c r="S391" i="6"/>
  <c r="S224" i="6"/>
  <c r="S213" i="6"/>
  <c r="S146" i="6"/>
  <c r="S393" i="6"/>
  <c r="S234" i="6"/>
  <c r="S186" i="6"/>
  <c r="S288" i="6"/>
  <c r="S185" i="6"/>
  <c r="S122" i="6"/>
  <c r="S353" i="6"/>
  <c r="S156" i="6"/>
  <c r="S95" i="6"/>
  <c r="S278" i="6"/>
  <c r="S281" i="6"/>
  <c r="S145" i="6"/>
  <c r="S356" i="6"/>
  <c r="S386" i="6"/>
  <c r="S88" i="6"/>
  <c r="S336" i="6"/>
  <c r="S212" i="6"/>
  <c r="S324" i="6"/>
  <c r="S298" i="6"/>
  <c r="S91" i="6"/>
  <c r="S286" i="6"/>
  <c r="S177" i="6"/>
  <c r="S210" i="6"/>
  <c r="S339" i="6"/>
  <c r="S128" i="6"/>
  <c r="S79" i="6"/>
  <c r="S211" i="6"/>
  <c r="S174" i="6"/>
  <c r="S135" i="6"/>
  <c r="S256" i="6"/>
  <c r="S385" i="6"/>
  <c r="S287" i="6"/>
  <c r="S317" i="6"/>
  <c r="S345" i="6"/>
  <c r="S175" i="6"/>
  <c r="S363" i="6"/>
  <c r="S370" i="6"/>
  <c r="S193" i="6"/>
  <c r="S200" i="6"/>
  <c r="S143" i="6"/>
  <c r="S112" i="6"/>
  <c r="S275" i="6"/>
  <c r="S331" i="6"/>
  <c r="S157" i="6"/>
  <c r="S228" i="6"/>
  <c r="S162" i="6"/>
  <c r="S76" i="6"/>
  <c r="S262" i="6"/>
  <c r="S144" i="6"/>
  <c r="S295" i="6"/>
  <c r="S259" i="6"/>
  <c r="S104" i="6"/>
  <c r="S318" i="6"/>
  <c r="S273" i="6"/>
  <c r="S233" i="6"/>
  <c r="S187" i="6"/>
  <c r="S303" i="6"/>
  <c r="S178" i="6"/>
  <c r="S81" i="6"/>
  <c r="S179" i="6"/>
  <c r="S372" i="6"/>
  <c r="S235" i="6"/>
  <c r="S357" i="6"/>
  <c r="S192" i="6"/>
  <c r="S163" i="6"/>
  <c r="S214" i="6"/>
  <c r="S326" i="6"/>
  <c r="S367" i="6"/>
  <c r="S220" i="6"/>
  <c r="S168" i="6"/>
  <c r="S396" i="6"/>
  <c r="S260" i="6"/>
  <c r="S308" i="6"/>
  <c r="S251" i="6"/>
  <c r="S194" i="6"/>
  <c r="S355" i="6"/>
  <c r="S319" i="6"/>
  <c r="S247" i="6"/>
  <c r="S285" i="6"/>
  <c r="S362" i="6"/>
  <c r="S333" i="6"/>
  <c r="S132" i="6"/>
  <c r="S98" i="6"/>
  <c r="S365" i="6"/>
  <c r="S352" i="6"/>
  <c r="S395" i="6"/>
  <c r="S261" i="6"/>
  <c r="S293" i="6"/>
  <c r="S350" i="6"/>
  <c r="S201" i="6"/>
  <c r="S78" i="6"/>
  <c r="S99" i="6"/>
  <c r="S147" i="6"/>
  <c r="S155" i="6"/>
  <c r="S219" i="6"/>
  <c r="S361" i="6"/>
  <c r="S176" i="6"/>
  <c r="S124" i="6"/>
  <c r="S229" i="6"/>
  <c r="S216" i="6"/>
  <c r="S341" i="6"/>
  <c r="S321" i="6"/>
  <c r="S140" i="6"/>
  <c r="S343" i="6"/>
  <c r="S120" i="6"/>
  <c r="S304" i="6"/>
  <c r="S232" i="6"/>
  <c r="S254" i="6"/>
  <c r="S133" i="6"/>
  <c r="S96" i="6"/>
  <c r="S89" i="6"/>
  <c r="S69" i="6"/>
  <c r="S241" i="6"/>
  <c r="S164" i="6"/>
  <c r="S368" i="6"/>
  <c r="S207" i="6"/>
  <c r="S369" i="6"/>
  <c r="S136" i="6"/>
  <c r="S302" i="6"/>
  <c r="S206" i="6"/>
  <c r="S181" i="6"/>
  <c r="S230" i="6"/>
  <c r="S199" i="6"/>
  <c r="S169" i="6"/>
  <c r="S202" i="6"/>
  <c r="S101" i="6"/>
  <c r="S310" i="6"/>
  <c r="S294" i="6"/>
  <c r="S290" i="6"/>
  <c r="S94" i="6"/>
  <c r="S171" i="6"/>
  <c r="S129" i="6"/>
  <c r="S208" i="6"/>
  <c r="S160" i="6"/>
  <c r="S180" i="6"/>
  <c r="S190" i="6"/>
  <c r="S327" i="6"/>
  <c r="S253" i="6"/>
  <c r="S110" i="6"/>
  <c r="S381" i="6"/>
  <c r="S93" i="6"/>
  <c r="S378" i="6"/>
  <c r="S159" i="6"/>
  <c r="S347" i="6"/>
  <c r="S328" i="6"/>
  <c r="S66" i="6"/>
  <c r="S282" i="6"/>
  <c r="S338" i="6"/>
  <c r="S126" i="6"/>
  <c r="S276" i="6"/>
  <c r="S75" i="6"/>
  <c r="S80" i="6"/>
  <c r="F4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3" i="6"/>
  <c r="G103" i="6"/>
  <c r="I103" i="6"/>
  <c r="G104" i="6"/>
  <c r="I104" i="6"/>
  <c r="G105" i="6"/>
  <c r="I105" i="6"/>
  <c r="G106" i="6"/>
  <c r="I106" i="6"/>
  <c r="G107" i="6"/>
  <c r="I107" i="6"/>
  <c r="G108" i="6"/>
  <c r="I108" i="6"/>
  <c r="G109" i="6"/>
  <c r="I109" i="6"/>
  <c r="G110" i="6"/>
  <c r="I110" i="6"/>
  <c r="G111" i="6"/>
  <c r="I111" i="6"/>
  <c r="G112" i="6"/>
  <c r="I112" i="6"/>
  <c r="G113" i="6"/>
  <c r="I113" i="6"/>
  <c r="G114" i="6"/>
  <c r="I114" i="6"/>
  <c r="G115" i="6"/>
  <c r="I115" i="6"/>
  <c r="G116" i="6"/>
  <c r="I116" i="6"/>
  <c r="G117" i="6"/>
  <c r="I117" i="6"/>
  <c r="G118" i="6"/>
  <c r="I118" i="6"/>
  <c r="G119" i="6"/>
  <c r="I119" i="6"/>
  <c r="G120" i="6"/>
  <c r="I120" i="6"/>
  <c r="G121" i="6"/>
  <c r="I121" i="6"/>
  <c r="G122" i="6"/>
  <c r="I122" i="6"/>
  <c r="G123" i="6"/>
  <c r="I123" i="6"/>
  <c r="G124" i="6"/>
  <c r="I124" i="6"/>
  <c r="G125" i="6"/>
  <c r="I125" i="6"/>
  <c r="G126" i="6"/>
  <c r="I126" i="6"/>
  <c r="G127" i="6"/>
  <c r="I127" i="6"/>
  <c r="G128" i="6"/>
  <c r="I128" i="6"/>
  <c r="G129" i="6"/>
  <c r="I129" i="6"/>
  <c r="G130" i="6"/>
  <c r="I130" i="6"/>
  <c r="G131" i="6"/>
  <c r="I131" i="6"/>
  <c r="G132" i="6"/>
  <c r="I132" i="6"/>
  <c r="G133" i="6"/>
  <c r="I133" i="6"/>
  <c r="G134" i="6"/>
  <c r="I134" i="6"/>
  <c r="G135" i="6"/>
  <c r="I135" i="6"/>
  <c r="G136" i="6"/>
  <c r="I136" i="6"/>
  <c r="G137" i="6"/>
  <c r="I137" i="6"/>
  <c r="G138" i="6"/>
  <c r="I138" i="6"/>
  <c r="G139" i="6"/>
  <c r="I139" i="6"/>
  <c r="G140" i="6"/>
  <c r="I140" i="6"/>
  <c r="G141" i="6"/>
  <c r="I141" i="6"/>
  <c r="G142" i="6"/>
  <c r="I142" i="6"/>
  <c r="G143" i="6"/>
  <c r="I143" i="6"/>
  <c r="G144" i="6"/>
  <c r="I144" i="6"/>
  <c r="G145" i="6"/>
  <c r="I145" i="6"/>
  <c r="G146" i="6"/>
  <c r="I146" i="6"/>
  <c r="G147" i="6"/>
  <c r="I147" i="6"/>
  <c r="G148" i="6"/>
  <c r="I148" i="6"/>
  <c r="G149" i="6"/>
  <c r="I149" i="6"/>
  <c r="G150" i="6"/>
  <c r="I150" i="6"/>
  <c r="G151" i="6"/>
  <c r="I151" i="6"/>
  <c r="G152" i="6"/>
  <c r="I152" i="6"/>
  <c r="G153" i="6"/>
  <c r="I153" i="6"/>
  <c r="G154" i="6"/>
  <c r="I154" i="6"/>
  <c r="G155" i="6"/>
  <c r="I155" i="6"/>
  <c r="G156" i="6"/>
  <c r="I156" i="6"/>
  <c r="G157" i="6"/>
  <c r="I157" i="6"/>
  <c r="G158" i="6"/>
  <c r="I158" i="6"/>
  <c r="G159" i="6"/>
  <c r="I159" i="6"/>
  <c r="G160" i="6"/>
  <c r="I160" i="6"/>
  <c r="G161" i="6"/>
  <c r="I161" i="6"/>
  <c r="G162" i="6"/>
  <c r="I162" i="6"/>
  <c r="G163" i="6"/>
  <c r="I163" i="6"/>
  <c r="G164" i="6"/>
  <c r="I164" i="6"/>
  <c r="G165" i="6"/>
  <c r="I165" i="6"/>
  <c r="G166" i="6"/>
  <c r="I166" i="6"/>
  <c r="G167" i="6"/>
  <c r="I167" i="6"/>
  <c r="G168" i="6"/>
  <c r="I168" i="6"/>
  <c r="G169" i="6"/>
  <c r="I169" i="6"/>
  <c r="G170" i="6"/>
  <c r="I170" i="6"/>
  <c r="G171" i="6"/>
  <c r="I171" i="6"/>
  <c r="G172" i="6"/>
  <c r="I172" i="6"/>
  <c r="G173" i="6"/>
  <c r="I173" i="6"/>
  <c r="G174" i="6"/>
  <c r="I174" i="6"/>
  <c r="G175" i="6"/>
  <c r="I175" i="6"/>
  <c r="G176" i="6"/>
  <c r="I176" i="6"/>
  <c r="G177" i="6"/>
  <c r="I177" i="6"/>
  <c r="G178" i="6"/>
  <c r="I178" i="6"/>
  <c r="G179" i="6"/>
  <c r="I179" i="6"/>
  <c r="G180" i="6"/>
  <c r="I180" i="6"/>
  <c r="G181" i="6"/>
  <c r="I181" i="6"/>
  <c r="G182" i="6"/>
  <c r="I182" i="6"/>
  <c r="G183" i="6"/>
  <c r="I183" i="6"/>
  <c r="G184" i="6"/>
  <c r="I184" i="6"/>
  <c r="G185" i="6"/>
  <c r="I185" i="6"/>
  <c r="G186" i="6"/>
  <c r="I186" i="6"/>
  <c r="G187" i="6"/>
  <c r="I187" i="6"/>
  <c r="G188" i="6"/>
  <c r="I188" i="6"/>
  <c r="G189" i="6"/>
  <c r="I189" i="6"/>
  <c r="G190" i="6"/>
  <c r="I190" i="6"/>
  <c r="G191" i="6"/>
  <c r="I191" i="6"/>
  <c r="G192" i="6"/>
  <c r="I192" i="6"/>
  <c r="G193" i="6"/>
  <c r="I193" i="6"/>
  <c r="G194" i="6"/>
  <c r="I194" i="6"/>
  <c r="G195" i="6"/>
  <c r="I195" i="6"/>
  <c r="G196" i="6"/>
  <c r="I196" i="6"/>
  <c r="G197" i="6"/>
  <c r="I197" i="6"/>
  <c r="G198" i="6"/>
  <c r="I198" i="6"/>
  <c r="G199" i="6"/>
  <c r="I199" i="6"/>
  <c r="G200" i="6"/>
  <c r="I200" i="6"/>
  <c r="G201" i="6"/>
  <c r="I201" i="6"/>
  <c r="G202" i="6"/>
  <c r="I202" i="6"/>
  <c r="I4" i="6"/>
  <c r="Y4" i="6" s="1"/>
  <c r="I5" i="6"/>
  <c r="AI5" i="6" s="1"/>
  <c r="I6" i="6"/>
  <c r="Y6" i="6" s="1"/>
  <c r="I7" i="6"/>
  <c r="Y7" i="6" s="1"/>
  <c r="I8" i="6"/>
  <c r="Y8" i="6" s="1"/>
  <c r="I9" i="6"/>
  <c r="Y9" i="6" s="1"/>
  <c r="I10" i="6"/>
  <c r="Y10" i="6" s="1"/>
  <c r="I11" i="6"/>
  <c r="Y11" i="6" s="1"/>
  <c r="I12" i="6"/>
  <c r="Y12" i="6" s="1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3" i="6"/>
  <c r="AI3" i="6" s="1"/>
  <c r="G4" i="6"/>
  <c r="X4" i="6" s="1"/>
  <c r="G5" i="6"/>
  <c r="X5" i="6" s="1"/>
  <c r="G6" i="6"/>
  <c r="X6" i="6" s="1"/>
  <c r="G7" i="6"/>
  <c r="AJ7" i="6" s="1"/>
  <c r="G8" i="6"/>
  <c r="X8" i="6" s="1"/>
  <c r="G9" i="6"/>
  <c r="X9" i="6" s="1"/>
  <c r="G10" i="6"/>
  <c r="AJ10" i="6" s="1"/>
  <c r="G11" i="6"/>
  <c r="X11" i="6" s="1"/>
  <c r="G12" i="6"/>
  <c r="X12" i="6" s="1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3" i="6"/>
  <c r="AJ3" i="6" s="1"/>
  <c r="AA387" i="6" l="1"/>
  <c r="AA73" i="6"/>
  <c r="AL150" i="6"/>
  <c r="AK7" i="6"/>
  <c r="AL336" i="6"/>
  <c r="AL143" i="6"/>
  <c r="AL53" i="6"/>
  <c r="AL14" i="6"/>
  <c r="AA370" i="6"/>
  <c r="AA297" i="6"/>
  <c r="AK6" i="6"/>
  <c r="AA158" i="6"/>
  <c r="AA75" i="6"/>
  <c r="AA105" i="6"/>
  <c r="AL186" i="6"/>
  <c r="AK5" i="6"/>
  <c r="AL341" i="6"/>
  <c r="AL166" i="6"/>
  <c r="AL224" i="6"/>
  <c r="AL393" i="6"/>
  <c r="AA152" i="6"/>
  <c r="AA53" i="6"/>
  <c r="AA361" i="6"/>
  <c r="AA331" i="6"/>
  <c r="AA273" i="6"/>
  <c r="AA208" i="6"/>
  <c r="AA255" i="6"/>
  <c r="AL34" i="6"/>
  <c r="AL89" i="6"/>
  <c r="AA83" i="6"/>
  <c r="AL71" i="6"/>
  <c r="AA301" i="6"/>
  <c r="AK4" i="6"/>
  <c r="AA305" i="6"/>
  <c r="AL361" i="6"/>
  <c r="AL177" i="6"/>
  <c r="AL353" i="6"/>
  <c r="AL366" i="6"/>
  <c r="AA311" i="6"/>
  <c r="AA211" i="6"/>
  <c r="AA126" i="6"/>
  <c r="AA43" i="6"/>
  <c r="AL288" i="6"/>
  <c r="AL46" i="6"/>
  <c r="AL169" i="6"/>
  <c r="AL86" i="6"/>
  <c r="AL301" i="6"/>
  <c r="AA372" i="6"/>
  <c r="AA192" i="6"/>
  <c r="AA137" i="6"/>
  <c r="AL22" i="6"/>
  <c r="AL343" i="6"/>
  <c r="AL358" i="6"/>
  <c r="AL255" i="6"/>
  <c r="AA275" i="6"/>
  <c r="AA362" i="6"/>
  <c r="AL309" i="6"/>
  <c r="AL55" i="6"/>
  <c r="AA204" i="6"/>
  <c r="AL175" i="6"/>
  <c r="AL281" i="6"/>
  <c r="AA134" i="6"/>
  <c r="AA109" i="6"/>
  <c r="AA228" i="6"/>
  <c r="AA265" i="6"/>
  <c r="AA329" i="6"/>
  <c r="AA327" i="6"/>
  <c r="AL278" i="6"/>
  <c r="AA81" i="6"/>
  <c r="AA49" i="6"/>
  <c r="AA393" i="6"/>
  <c r="AA111" i="6"/>
  <c r="AA56" i="6"/>
  <c r="AA30" i="6"/>
  <c r="AA290" i="6"/>
  <c r="AA190" i="6"/>
  <c r="AA19" i="6"/>
  <c r="AA350" i="6"/>
  <c r="AA46" i="6"/>
  <c r="AA187" i="6"/>
  <c r="AA196" i="6"/>
  <c r="AA364" i="6"/>
  <c r="AA153" i="6"/>
  <c r="AA294" i="6"/>
  <c r="AA67" i="6"/>
  <c r="AA93" i="6"/>
  <c r="AA284" i="6"/>
  <c r="AA142" i="6"/>
  <c r="AA357" i="6"/>
  <c r="AA55" i="6"/>
  <c r="AA247" i="6"/>
  <c r="AA201" i="6"/>
  <c r="AL297" i="6"/>
  <c r="AA320" i="6"/>
  <c r="AL117" i="6"/>
  <c r="AA184" i="6"/>
  <c r="AA163" i="6"/>
  <c r="AL41" i="6"/>
  <c r="AA293" i="6"/>
  <c r="AA222" i="6"/>
  <c r="AL247" i="6"/>
  <c r="AL305" i="6"/>
  <c r="AL381" i="6"/>
  <c r="AL242" i="6"/>
  <c r="AL26" i="6"/>
  <c r="AA182" i="6"/>
  <c r="AL39" i="6"/>
  <c r="AL49" i="6"/>
  <c r="AA78" i="6"/>
  <c r="AL78" i="6"/>
  <c r="AA14" i="6"/>
  <c r="AA180" i="6"/>
  <c r="AA150" i="6"/>
  <c r="AA250" i="6"/>
  <c r="AA328" i="6"/>
  <c r="AL217" i="6"/>
  <c r="AL15" i="6"/>
  <c r="AL269" i="6"/>
  <c r="AL287" i="6"/>
  <c r="AA86" i="6"/>
  <c r="AA341" i="6"/>
  <c r="AA68" i="6"/>
  <c r="AA117" i="6"/>
  <c r="AA314" i="6"/>
  <c r="AA262" i="6"/>
  <c r="AA186" i="6"/>
  <c r="AL262" i="6"/>
  <c r="AA378" i="6"/>
  <c r="AA194" i="6"/>
  <c r="AL190" i="6"/>
  <c r="AA232" i="6"/>
  <c r="AL109" i="6"/>
  <c r="AA48" i="6"/>
  <c r="AL81" i="6"/>
  <c r="AL250" i="6"/>
  <c r="AA264" i="6"/>
  <c r="AA59" i="6"/>
  <c r="AL111" i="6"/>
  <c r="AA121" i="6"/>
  <c r="AA271" i="6"/>
  <c r="AA140" i="6"/>
  <c r="AL385" i="6"/>
  <c r="AL65" i="6"/>
  <c r="AA306" i="6"/>
  <c r="AA213" i="6"/>
  <c r="AA309" i="6"/>
  <c r="AL318" i="6"/>
  <c r="AA113" i="6"/>
  <c r="AA344" i="6"/>
  <c r="AA17" i="6"/>
  <c r="AA161" i="6"/>
  <c r="AL173" i="6"/>
  <c r="AA385" i="6"/>
  <c r="AL126" i="6"/>
  <c r="AA383" i="6"/>
  <c r="AA60" i="6"/>
  <c r="AA37" i="6"/>
  <c r="AA280" i="6"/>
  <c r="AA318" i="6"/>
  <c r="AA23" i="6"/>
  <c r="AA128" i="6"/>
  <c r="AA224" i="6"/>
  <c r="AA124" i="6"/>
  <c r="AL325" i="6"/>
  <c r="AA234" i="6"/>
  <c r="AL134" i="6"/>
  <c r="AL121" i="6"/>
  <c r="AA95" i="6"/>
  <c r="AA33" i="6"/>
  <c r="AA70" i="6"/>
  <c r="AL152" i="6"/>
  <c r="AL229" i="6"/>
  <c r="AL119" i="6"/>
  <c r="AL161" i="6"/>
  <c r="AA166" i="6"/>
  <c r="AA35" i="6"/>
  <c r="AL192" i="6"/>
  <c r="AA288" i="6"/>
  <c r="AA298" i="6"/>
  <c r="AL201" i="6"/>
  <c r="AA395" i="6"/>
  <c r="AL79" i="6"/>
  <c r="AL113" i="6"/>
  <c r="AL56" i="6"/>
  <c r="AL87" i="6"/>
  <c r="AL254" i="6"/>
  <c r="AL194" i="6"/>
  <c r="AL154" i="6"/>
  <c r="AL290" i="6"/>
  <c r="AL279" i="6"/>
  <c r="AL370" i="6"/>
  <c r="AL226" i="6"/>
  <c r="AL354" i="6"/>
  <c r="AL230" i="6"/>
  <c r="AA242" i="6"/>
  <c r="AL367" i="6"/>
  <c r="AL184" i="6"/>
  <c r="AA146" i="6"/>
  <c r="AL232" i="6"/>
  <c r="AL378" i="6"/>
  <c r="AL146" i="6"/>
  <c r="AA287" i="6"/>
  <c r="AA173" i="6"/>
  <c r="AA188" i="6"/>
  <c r="AA132" i="6"/>
  <c r="AA130" i="6"/>
  <c r="AL222" i="6"/>
  <c r="AA333" i="6"/>
  <c r="AA76" i="6"/>
  <c r="AA123" i="6"/>
  <c r="AA175" i="6"/>
  <c r="AA279" i="6"/>
  <c r="AL32" i="6"/>
  <c r="AL48" i="6"/>
  <c r="AL311" i="6"/>
  <c r="AA41" i="6"/>
  <c r="AA11" i="6"/>
  <c r="AA257" i="6"/>
  <c r="AA230" i="6"/>
  <c r="AA177" i="6"/>
  <c r="AL317" i="6"/>
  <c r="AA244" i="6"/>
  <c r="AA112" i="6"/>
  <c r="AA343" i="6"/>
  <c r="AA375" i="6"/>
  <c r="AA160" i="6"/>
  <c r="AL142" i="6"/>
  <c r="AL159" i="6"/>
  <c r="AA89" i="6"/>
  <c r="AL97" i="6"/>
  <c r="AA96" i="6"/>
  <c r="AL213" i="6"/>
  <c r="AL328" i="6"/>
  <c r="AA240" i="6"/>
  <c r="AA254" i="6"/>
  <c r="AA367" i="6"/>
  <c r="AL302" i="6"/>
  <c r="AA276" i="6"/>
  <c r="AA210" i="6"/>
  <c r="AL153" i="6"/>
  <c r="AA65" i="6"/>
  <c r="AA6" i="6"/>
  <c r="AL63" i="6"/>
  <c r="AL327" i="6"/>
  <c r="AL239" i="6"/>
  <c r="AL293" i="6"/>
  <c r="AI11" i="6"/>
  <c r="AC12" i="6"/>
  <c r="AC11" i="6"/>
  <c r="AC9" i="6"/>
  <c r="AJ12" i="6"/>
  <c r="AA324" i="6"/>
  <c r="AA114" i="6"/>
  <c r="AC5" i="6"/>
  <c r="AA302" i="6"/>
  <c r="AJ11" i="6"/>
  <c r="AA252" i="6"/>
  <c r="AI12" i="6"/>
  <c r="AL12" i="6"/>
  <c r="AA154" i="6"/>
  <c r="AL198" i="6"/>
  <c r="AL30" i="6"/>
  <c r="AL182" i="6"/>
  <c r="AA278" i="6"/>
  <c r="AC7" i="6"/>
  <c r="AL73" i="6"/>
  <c r="AA353" i="6"/>
  <c r="AC8" i="6"/>
  <c r="AA170" i="6"/>
  <c r="AL382" i="6"/>
  <c r="AN12" i="6"/>
  <c r="AN11" i="6"/>
  <c r="AA259" i="6"/>
  <c r="AL298" i="6"/>
  <c r="AA283" i="6"/>
  <c r="AA368" i="6"/>
  <c r="AL264" i="6"/>
  <c r="AF3" i="6"/>
  <c r="AL257" i="6"/>
  <c r="AA214" i="6"/>
  <c r="AL349" i="6"/>
  <c r="AL373" i="6"/>
  <c r="AA195" i="6"/>
  <c r="AL33" i="6"/>
  <c r="AA10" i="6"/>
  <c r="AA9" i="6"/>
  <c r="AL345" i="6"/>
  <c r="AL233" i="6"/>
  <c r="AL127" i="6"/>
  <c r="AJ9" i="6"/>
  <c r="AN7" i="6"/>
  <c r="AA382" i="6"/>
  <c r="AA32" i="6"/>
  <c r="AA3" i="6"/>
  <c r="AA249" i="6"/>
  <c r="AA118" i="6"/>
  <c r="AA155" i="6"/>
  <c r="AL312" i="6"/>
  <c r="AI10" i="6"/>
  <c r="AL157" i="6"/>
  <c r="AA321" i="6"/>
  <c r="AA303" i="6"/>
  <c r="AA332" i="6"/>
  <c r="AA374" i="6"/>
  <c r="AI6" i="6"/>
  <c r="AJ5" i="6"/>
  <c r="AL199" i="6"/>
  <c r="AA79" i="6"/>
  <c r="AL129" i="6"/>
  <c r="AL375" i="6"/>
  <c r="AL342" i="6"/>
  <c r="AA15" i="6"/>
  <c r="AL167" i="6"/>
  <c r="AL225" i="6"/>
  <c r="AA352" i="6"/>
  <c r="AA236" i="6"/>
  <c r="AA198" i="6"/>
  <c r="AL303" i="6"/>
  <c r="AL215" i="6"/>
  <c r="AL333" i="6"/>
  <c r="AA325" i="6"/>
  <c r="AN3" i="6"/>
  <c r="AL18" i="6"/>
  <c r="AL294" i="6"/>
  <c r="AA310" i="6"/>
  <c r="AL16" i="6"/>
  <c r="AL209" i="6"/>
  <c r="AA169" i="6"/>
  <c r="AL335" i="6"/>
  <c r="AA365" i="6"/>
  <c r="AL270" i="6"/>
  <c r="AL104" i="6"/>
  <c r="Q221" i="6"/>
  <c r="R221" i="6"/>
  <c r="AA12" i="6"/>
  <c r="AA20" i="6"/>
  <c r="AA334" i="6"/>
  <c r="AA389" i="6"/>
  <c r="AC3" i="6"/>
  <c r="AA7" i="6"/>
  <c r="AL70" i="6"/>
  <c r="AA107" i="6"/>
  <c r="AA380" i="6"/>
  <c r="AA102" i="6"/>
  <c r="AL102" i="6"/>
  <c r="AL319" i="6"/>
  <c r="AI7" i="6"/>
  <c r="O222" i="6"/>
  <c r="P222" i="6"/>
  <c r="AL332" i="6"/>
  <c r="AL331" i="6"/>
  <c r="AA28" i="6"/>
  <c r="AL292" i="6"/>
  <c r="AL291" i="6"/>
  <c r="AA356" i="6"/>
  <c r="AA21" i="6"/>
  <c r="AL248" i="6"/>
  <c r="AL260" i="6"/>
  <c r="AL259" i="6"/>
  <c r="AL388" i="6"/>
  <c r="AL387" i="6"/>
  <c r="AL105" i="6"/>
  <c r="AA388" i="6"/>
  <c r="AL93" i="6"/>
  <c r="AA199" i="6"/>
  <c r="AA317" i="6"/>
  <c r="AL28" i="6"/>
  <c r="AL27" i="6"/>
  <c r="AA61" i="6"/>
  <c r="AA135" i="6"/>
  <c r="AL306" i="6"/>
  <c r="AL210" i="6"/>
  <c r="AL112" i="6"/>
  <c r="AL240" i="6"/>
  <c r="AA22" i="6"/>
  <c r="AA143" i="6"/>
  <c r="AA373" i="6"/>
  <c r="AL374" i="6"/>
  <c r="AA144" i="6"/>
  <c r="AA281" i="6"/>
  <c r="AL284" i="6"/>
  <c r="AL283" i="6"/>
  <c r="AA342" i="6"/>
  <c r="AL37" i="6"/>
  <c r="X3" i="6"/>
  <c r="AL106" i="6"/>
  <c r="AL44" i="6"/>
  <c r="AL43" i="6"/>
  <c r="AL118" i="6"/>
  <c r="AL386" i="6"/>
  <c r="AA253" i="6"/>
  <c r="AA34" i="6"/>
  <c r="AL158" i="6"/>
  <c r="AL368" i="6"/>
  <c r="AA94" i="6"/>
  <c r="AA223" i="6"/>
  <c r="AL10" i="6"/>
  <c r="AC6" i="6"/>
  <c r="AD6" i="6"/>
  <c r="AJ8" i="6"/>
  <c r="AA299" i="6"/>
  <c r="AA384" i="6"/>
  <c r="AA245" i="6"/>
  <c r="AA16" i="6"/>
  <c r="AA101" i="6"/>
  <c r="AA308" i="6"/>
  <c r="AA52" i="6"/>
  <c r="AA29" i="6"/>
  <c r="AA72" i="6"/>
  <c r="AA66" i="6"/>
  <c r="AL185" i="6"/>
  <c r="AA216" i="6"/>
  <c r="AA300" i="6"/>
  <c r="AL390" i="6"/>
  <c r="AA296" i="6"/>
  <c r="AA42" i="6"/>
  <c r="AA24" i="6"/>
  <c r="AA103" i="6"/>
  <c r="AL329" i="6"/>
  <c r="X7" i="6"/>
  <c r="AL214" i="6"/>
  <c r="AL206" i="6"/>
  <c r="AL135" i="6"/>
  <c r="AL17" i="6"/>
  <c r="AA64" i="6"/>
  <c r="AA63" i="6"/>
  <c r="AL276" i="6"/>
  <c r="AL275" i="6"/>
  <c r="AA88" i="6"/>
  <c r="AA87" i="6"/>
  <c r="AA125" i="6"/>
  <c r="AL334" i="6"/>
  <c r="AA260" i="6"/>
  <c r="Y3" i="6"/>
  <c r="AA156" i="6"/>
  <c r="AA289" i="6"/>
  <c r="AL258" i="6"/>
  <c r="AL141" i="6"/>
  <c r="AL383" i="6"/>
  <c r="AL57" i="6"/>
  <c r="AL207" i="6"/>
  <c r="AA312" i="6"/>
  <c r="AL223" i="6"/>
  <c r="AC10" i="6"/>
  <c r="AD10" i="6"/>
  <c r="AN10" i="6"/>
  <c r="AA36" i="6"/>
  <c r="AA164" i="6"/>
  <c r="AJ6" i="6"/>
  <c r="AA162" i="6"/>
  <c r="AA200" i="6"/>
  <c r="AI8" i="6"/>
  <c r="AL300" i="6"/>
  <c r="AL299" i="6"/>
  <c r="AI9" i="6"/>
  <c r="AL76" i="6"/>
  <c r="AL75" i="6"/>
  <c r="AA326" i="6"/>
  <c r="AA369" i="6"/>
  <c r="AA62" i="6"/>
  <c r="AL308" i="6"/>
  <c r="AL307" i="6"/>
  <c r="AA371" i="6"/>
  <c r="AA45" i="6"/>
  <c r="AA206" i="6"/>
  <c r="AA205" i="6"/>
  <c r="AA335" i="6"/>
  <c r="AA151" i="6"/>
  <c r="AL376" i="6"/>
  <c r="AC4" i="6"/>
  <c r="AJ4" i="6"/>
  <c r="AL108" i="6"/>
  <c r="AL107" i="6"/>
  <c r="AA31" i="6"/>
  <c r="AA110" i="6"/>
  <c r="AL316" i="6"/>
  <c r="AL315" i="6"/>
  <c r="AA379" i="6"/>
  <c r="AA168" i="6"/>
  <c r="AA392" i="6"/>
  <c r="AL360" i="6"/>
  <c r="AA248" i="6"/>
  <c r="AA91" i="6"/>
  <c r="AA90" i="6"/>
  <c r="AL124" i="6"/>
  <c r="AL123" i="6"/>
  <c r="AL397" i="6"/>
  <c r="AL398" i="6"/>
  <c r="AL205" i="6"/>
  <c r="AL20" i="6"/>
  <c r="AL19" i="6"/>
  <c r="Y5" i="6"/>
  <c r="AN5" i="6"/>
  <c r="AA349" i="6"/>
  <c r="AL100" i="6"/>
  <c r="AL99" i="6"/>
  <c r="AA345" i="6"/>
  <c r="AA189" i="6"/>
  <c r="AA106" i="6"/>
  <c r="AA92" i="6"/>
  <c r="AL80" i="6"/>
  <c r="AA323" i="6"/>
  <c r="AA322" i="6"/>
  <c r="AA141" i="6"/>
  <c r="AA51" i="6"/>
  <c r="AL52" i="6"/>
  <c r="AL51" i="6"/>
  <c r="AL162" i="6"/>
  <c r="AL50" i="6"/>
  <c r="AL200" i="6"/>
  <c r="AL330" i="6"/>
  <c r="AA394" i="6"/>
  <c r="AL165" i="6"/>
  <c r="AA235" i="6"/>
  <c r="AL13" i="6"/>
  <c r="AA157" i="6"/>
  <c r="AL188" i="6"/>
  <c r="AL187" i="6"/>
  <c r="AL176" i="6"/>
  <c r="AL88" i="6"/>
  <c r="AA108" i="6"/>
  <c r="AL98" i="6"/>
  <c r="AA171" i="6"/>
  <c r="AA136" i="6"/>
  <c r="AL136" i="6"/>
  <c r="AA274" i="6"/>
  <c r="AL274" i="6"/>
  <c r="AL21" i="6"/>
  <c r="AL174" i="6"/>
  <c r="AA381" i="6"/>
  <c r="AL69" i="6"/>
  <c r="AA272" i="6"/>
  <c r="AL272" i="6"/>
  <c r="AA116" i="6"/>
  <c r="AA181" i="6"/>
  <c r="AL282" i="6"/>
  <c r="AA347" i="6"/>
  <c r="AA346" i="6"/>
  <c r="AL277" i="6"/>
  <c r="AL66" i="6"/>
  <c r="AL85" i="6"/>
  <c r="AA203" i="6"/>
  <c r="AA202" i="6"/>
  <c r="AL304" i="6"/>
  <c r="AL216" i="6"/>
  <c r="AA77" i="6"/>
  <c r="AL77" i="6"/>
  <c r="AA149" i="6"/>
  <c r="AA295" i="6"/>
  <c r="AL138" i="6"/>
  <c r="AL156" i="6"/>
  <c r="AL155" i="6"/>
  <c r="AA147" i="6"/>
  <c r="AL321" i="6"/>
  <c r="AL84" i="6"/>
  <c r="AL83" i="6"/>
  <c r="AL324" i="6"/>
  <c r="AL323" i="6"/>
  <c r="AA97" i="6"/>
  <c r="AA215" i="6"/>
  <c r="AL256" i="6"/>
  <c r="AL128" i="6"/>
  <c r="AL268" i="6"/>
  <c r="AL267" i="6"/>
  <c r="AA197" i="6"/>
  <c r="AL197" i="6"/>
  <c r="AL344" i="6"/>
  <c r="AA348" i="6"/>
  <c r="AL340" i="6"/>
  <c r="AL339" i="6"/>
  <c r="AL160" i="6"/>
  <c r="AL196" i="6"/>
  <c r="AL195" i="6"/>
  <c r="AA71" i="6"/>
  <c r="AA239" i="6"/>
  <c r="AA159" i="6"/>
  <c r="AA270" i="6"/>
  <c r="AA269" i="6"/>
  <c r="AA115" i="6"/>
  <c r="AL116" i="6"/>
  <c r="AL115" i="6"/>
  <c r="AA80" i="6"/>
  <c r="AA82" i="6"/>
  <c r="AL228" i="6"/>
  <c r="AL227" i="6"/>
  <c r="AL238" i="6"/>
  <c r="AA57" i="6"/>
  <c r="AA285" i="6"/>
  <c r="AA351" i="6"/>
  <c r="AA363" i="6"/>
  <c r="AA54" i="6"/>
  <c r="AL54" i="6"/>
  <c r="AA340" i="6"/>
  <c r="AL133" i="6"/>
  <c r="AA99" i="6"/>
  <c r="AA98" i="6"/>
  <c r="AL241" i="6"/>
  <c r="AA307" i="6"/>
  <c r="AL263" i="6"/>
  <c r="AA69" i="6"/>
  <c r="AL120" i="6"/>
  <c r="AL25" i="6"/>
  <c r="AL151" i="6"/>
  <c r="AL38" i="6"/>
  <c r="AL193" i="6"/>
  <c r="AL377" i="6"/>
  <c r="AA145" i="6"/>
  <c r="AL145" i="6"/>
  <c r="AL31" i="6"/>
  <c r="AL183" i="6"/>
  <c r="AL47" i="6"/>
  <c r="AL231" i="6"/>
  <c r="AA286" i="6"/>
  <c r="AL295" i="6"/>
  <c r="AL221" i="6"/>
  <c r="AA139" i="6"/>
  <c r="AA138" i="6"/>
  <c r="AL132" i="6"/>
  <c r="AL131" i="6"/>
  <c r="AL313" i="6"/>
  <c r="AA40" i="6"/>
  <c r="AA39" i="6"/>
  <c r="AA227" i="6"/>
  <c r="AA226" i="6"/>
  <c r="AA119" i="6"/>
  <c r="AL114" i="6"/>
  <c r="AA256" i="6"/>
  <c r="AL103" i="6"/>
  <c r="AA5" i="6"/>
  <c r="AA4" i="6"/>
  <c r="AL90" i="6"/>
  <c r="AL234" i="6"/>
  <c r="AL362" i="6"/>
  <c r="AL396" i="6"/>
  <c r="AL395" i="6"/>
  <c r="AL96" i="6"/>
  <c r="AA229" i="6"/>
  <c r="AL130" i="6"/>
  <c r="AL350" i="6"/>
  <c r="AA238" i="6"/>
  <c r="AA237" i="6"/>
  <c r="AA131" i="6"/>
  <c r="AL61" i="6"/>
  <c r="AA129" i="6"/>
  <c r="AA358" i="6"/>
  <c r="AL36" i="6"/>
  <c r="AL35" i="6"/>
  <c r="AA148" i="6"/>
  <c r="AL144" i="6"/>
  <c r="AL314" i="6"/>
  <c r="AL220" i="6"/>
  <c r="AL219" i="6"/>
  <c r="AL348" i="6"/>
  <c r="AL347" i="6"/>
  <c r="AL357" i="6"/>
  <c r="AL24" i="6"/>
  <c r="AL178" i="6"/>
  <c r="AL40" i="6"/>
  <c r="AA191" i="6"/>
  <c r="AL322" i="6"/>
  <c r="AL82" i="6"/>
  <c r="AL356" i="6"/>
  <c r="AL355" i="6"/>
  <c r="AA207" i="6"/>
  <c r="AL94" i="6"/>
  <c r="AA220" i="6"/>
  <c r="X10" i="6"/>
  <c r="AA100" i="6"/>
  <c r="AN6" i="6"/>
  <c r="AA330" i="6"/>
  <c r="AN8" i="6"/>
  <c r="AA165" i="6"/>
  <c r="AA13" i="6"/>
  <c r="AA8" i="6"/>
  <c r="AN9" i="6"/>
  <c r="AA122" i="6"/>
  <c r="AA133" i="6"/>
  <c r="AA172" i="6"/>
  <c r="AA241" i="6"/>
  <c r="AL369" i="6"/>
  <c r="AA174" i="6"/>
  <c r="AL365" i="6"/>
  <c r="AA38" i="6"/>
  <c r="AA376" i="6"/>
  <c r="AI4" i="6"/>
  <c r="AN4" i="6"/>
  <c r="AL249" i="6"/>
  <c r="AA377" i="6"/>
  <c r="AL110" i="6"/>
  <c r="AA47" i="6"/>
  <c r="AA185" i="6"/>
  <c r="AA304" i="6"/>
  <c r="AA231" i="6"/>
  <c r="AA58" i="6"/>
  <c r="AL271" i="6"/>
  <c r="AA337" i="6"/>
  <c r="AL337" i="6"/>
  <c r="AA27" i="6"/>
  <c r="AA26" i="6"/>
  <c r="AA212" i="6"/>
  <c r="AL125" i="6"/>
  <c r="AL64" i="6"/>
  <c r="AL189" i="6"/>
  <c r="AA225" i="6"/>
  <c r="AL289" i="6"/>
  <c r="AL191" i="6"/>
  <c r="AA291" i="6"/>
  <c r="AA268" i="6"/>
  <c r="AA359" i="6"/>
  <c r="AL359" i="6"/>
  <c r="AL285" i="6"/>
  <c r="AL351" i="6"/>
  <c r="AA233" i="6"/>
  <c r="AA50" i="6"/>
  <c r="AA127" i="6"/>
  <c r="AL236" i="6"/>
  <c r="AL235" i="6"/>
  <c r="AL140" i="6"/>
  <c r="AL139" i="6"/>
  <c r="AL352" i="6"/>
  <c r="AL384" i="6"/>
  <c r="AL172" i="6"/>
  <c r="AL171" i="6"/>
  <c r="AL101" i="6"/>
  <c r="AL244" i="6"/>
  <c r="AL243" i="6"/>
  <c r="AA263" i="6"/>
  <c r="AL204" i="6"/>
  <c r="AL203" i="6"/>
  <c r="AA120" i="6"/>
  <c r="AA261" i="6"/>
  <c r="AL261" i="6"/>
  <c r="AA193" i="6"/>
  <c r="AA104" i="6"/>
  <c r="AA313" i="6"/>
  <c r="AL252" i="6"/>
  <c r="AL251" i="6"/>
  <c r="AA292" i="6"/>
  <c r="AA85" i="6"/>
  <c r="AL286" i="6"/>
  <c r="AA179" i="6"/>
  <c r="AL180" i="6"/>
  <c r="AL179" i="6"/>
  <c r="AA221" i="6"/>
  <c r="AA355" i="6"/>
  <c r="AA354" i="6"/>
  <c r="AL212" i="6"/>
  <c r="AL211" i="6"/>
  <c r="AL164" i="6"/>
  <c r="AL163" i="6"/>
  <c r="AA84" i="6"/>
  <c r="AA178" i="6"/>
  <c r="AL389" i="6"/>
  <c r="AA167" i="6"/>
  <c r="AA258" i="6"/>
  <c r="AA386" i="6"/>
  <c r="AL148" i="6"/>
  <c r="AL147" i="6"/>
  <c r="AA18" i="6"/>
  <c r="AA267" i="6"/>
  <c r="AA266" i="6"/>
  <c r="AL266" i="6"/>
  <c r="AL394" i="6"/>
  <c r="AL92" i="6"/>
  <c r="AL91" i="6"/>
  <c r="AL364" i="6"/>
  <c r="AL363" i="6"/>
  <c r="AL170" i="6"/>
  <c r="AA398" i="6"/>
  <c r="AA397" i="6"/>
  <c r="AA176" i="6"/>
  <c r="AL310" i="6"/>
  <c r="AL122" i="6"/>
  <c r="AL245" i="6"/>
  <c r="AL326" i="6"/>
  <c r="AL60" i="6"/>
  <c r="AL59" i="6"/>
  <c r="AA44" i="6"/>
  <c r="AL62" i="6"/>
  <c r="AA209" i="6"/>
  <c r="AA339" i="6"/>
  <c r="AA338" i="6"/>
  <c r="AL338" i="6"/>
  <c r="AA243" i="6"/>
  <c r="AL372" i="6"/>
  <c r="AL371" i="6"/>
  <c r="AA366" i="6"/>
  <c r="AA396" i="6"/>
  <c r="AL45" i="6"/>
  <c r="AA25" i="6"/>
  <c r="AA246" i="6"/>
  <c r="AL246" i="6"/>
  <c r="AL68" i="6"/>
  <c r="AL67" i="6"/>
  <c r="AL29" i="6"/>
  <c r="AL181" i="6"/>
  <c r="AL72" i="6"/>
  <c r="AA218" i="6"/>
  <c r="AL218" i="6"/>
  <c r="AA282" i="6"/>
  <c r="AL346" i="6"/>
  <c r="AA183" i="6"/>
  <c r="AA251" i="6"/>
  <c r="AA315" i="6"/>
  <c r="AL380" i="6"/>
  <c r="AL379" i="6"/>
  <c r="AL168" i="6"/>
  <c r="AA277" i="6"/>
  <c r="AL392" i="6"/>
  <c r="AL202" i="6"/>
  <c r="AA319" i="6"/>
  <c r="AL149" i="6"/>
  <c r="AA360" i="6"/>
  <c r="AL58" i="6"/>
  <c r="AA390" i="6"/>
  <c r="AA74" i="6"/>
  <c r="AL74" i="6"/>
  <c r="AL296" i="6"/>
  <c r="AL42" i="6"/>
  <c r="Q90" i="6"/>
  <c r="S90" i="6" s="1"/>
  <c r="R23" i="6"/>
  <c r="Q12" i="6"/>
  <c r="F4" i="5"/>
  <c r="AL5" i="6" l="1"/>
  <c r="AL11" i="6"/>
  <c r="AL7" i="6"/>
  <c r="S221" i="6"/>
  <c r="AF4" i="6"/>
  <c r="AF5" i="6" s="1"/>
  <c r="AF6" i="6" s="1"/>
  <c r="AF7" i="6" s="1"/>
  <c r="AF8" i="6" s="1"/>
  <c r="AF9" i="6" s="1"/>
  <c r="AF10" i="6" s="1"/>
  <c r="AF11" i="6" s="1"/>
  <c r="AF12" i="6" s="1"/>
  <c r="Q222" i="6"/>
  <c r="R222" i="6"/>
  <c r="AL8" i="6"/>
  <c r="AL4" i="6"/>
  <c r="AL3" i="6"/>
  <c r="AL6" i="6"/>
  <c r="AL9" i="6"/>
  <c r="Q13" i="6"/>
  <c r="S12" i="6"/>
  <c r="R24" i="6"/>
  <c r="R25" i="6" s="1"/>
  <c r="S222" i="6" l="1"/>
  <c r="AG1" i="6"/>
  <c r="R26" i="6"/>
  <c r="Q14" i="6"/>
  <c r="S13" i="6"/>
  <c r="C4" i="5"/>
  <c r="F5" i="5"/>
  <c r="AP1" i="4"/>
  <c r="AP647" i="4" s="1"/>
  <c r="U1" i="4"/>
  <c r="V1" i="4"/>
  <c r="W1" i="4"/>
  <c r="X1" i="4"/>
  <c r="Y1" i="4"/>
  <c r="Z1" i="4"/>
  <c r="AA1" i="4"/>
  <c r="AB1" i="4"/>
  <c r="AC1" i="4"/>
  <c r="AD1" i="4"/>
  <c r="K1" i="4"/>
  <c r="L1" i="4" s="1"/>
  <c r="M1" i="4" s="1"/>
  <c r="N1" i="4" s="1"/>
  <c r="O1" i="4" s="1"/>
  <c r="P1" i="4" s="1"/>
  <c r="Q1" i="4" s="1"/>
  <c r="R1" i="4" s="1"/>
  <c r="S1" i="4" s="1"/>
  <c r="T1" i="4" s="1"/>
  <c r="AG1" i="4"/>
  <c r="AH1" i="4" s="1"/>
  <c r="AQ9" i="6" l="1"/>
  <c r="AQ17" i="6"/>
  <c r="AQ25" i="6"/>
  <c r="AQ33" i="6"/>
  <c r="AQ41" i="6"/>
  <c r="AQ49" i="6"/>
  <c r="AQ57" i="6"/>
  <c r="AQ65" i="6"/>
  <c r="AQ73" i="6"/>
  <c r="AQ10" i="6"/>
  <c r="AQ18" i="6"/>
  <c r="AQ26" i="6"/>
  <c r="AQ34" i="6"/>
  <c r="AQ42" i="6"/>
  <c r="AQ50" i="6"/>
  <c r="AQ58" i="6"/>
  <c r="AQ66" i="6"/>
  <c r="AQ74" i="6"/>
  <c r="AQ11" i="6"/>
  <c r="AQ19" i="6"/>
  <c r="AQ27" i="6"/>
  <c r="AQ35" i="6"/>
  <c r="AQ43" i="6"/>
  <c r="AQ51" i="6"/>
  <c r="AQ59" i="6"/>
  <c r="AQ67" i="6"/>
  <c r="AQ7" i="6"/>
  <c r="AQ21" i="6"/>
  <c r="AQ32" i="6"/>
  <c r="AQ46" i="6"/>
  <c r="AQ60" i="6"/>
  <c r="AQ71" i="6"/>
  <c r="AQ81" i="6"/>
  <c r="AQ89" i="6"/>
  <c r="AQ97" i="6"/>
  <c r="AQ105" i="6"/>
  <c r="AQ113" i="6"/>
  <c r="AQ121" i="6"/>
  <c r="AQ129" i="6"/>
  <c r="AQ137" i="6"/>
  <c r="AQ145" i="6"/>
  <c r="AQ153" i="6"/>
  <c r="AQ161" i="6"/>
  <c r="AQ169" i="6"/>
  <c r="AQ177" i="6"/>
  <c r="AQ185" i="6"/>
  <c r="AQ193" i="6"/>
  <c r="AQ201" i="6"/>
  <c r="AQ209" i="6"/>
  <c r="AQ217" i="6"/>
  <c r="AQ225" i="6"/>
  <c r="AQ233" i="6"/>
  <c r="AQ241" i="6"/>
  <c r="AQ249" i="6"/>
  <c r="AQ257" i="6"/>
  <c r="AQ265" i="6"/>
  <c r="AQ273" i="6"/>
  <c r="AQ281" i="6"/>
  <c r="AQ289" i="6"/>
  <c r="AQ297" i="6"/>
  <c r="AQ305" i="6"/>
  <c r="AQ313" i="6"/>
  <c r="AQ321" i="6"/>
  <c r="AQ329" i="6"/>
  <c r="AQ337" i="6"/>
  <c r="AQ345" i="6"/>
  <c r="AQ353" i="6"/>
  <c r="AQ361" i="6"/>
  <c r="AQ369" i="6"/>
  <c r="AQ377" i="6"/>
  <c r="AQ385" i="6"/>
  <c r="AQ393" i="6"/>
  <c r="AQ8" i="6"/>
  <c r="AQ22" i="6"/>
  <c r="AQ36" i="6"/>
  <c r="AQ47" i="6"/>
  <c r="AQ61" i="6"/>
  <c r="AQ72" i="6"/>
  <c r="AQ82" i="6"/>
  <c r="AQ90" i="6"/>
  <c r="AQ98" i="6"/>
  <c r="AQ106" i="6"/>
  <c r="AQ114" i="6"/>
  <c r="AQ122" i="6"/>
  <c r="AQ130" i="6"/>
  <c r="AQ138" i="6"/>
  <c r="AQ146" i="6"/>
  <c r="AQ154" i="6"/>
  <c r="AQ162" i="6"/>
  <c r="AQ170" i="6"/>
  <c r="AQ178" i="6"/>
  <c r="AQ186" i="6"/>
  <c r="AQ194" i="6"/>
  <c r="AQ202" i="6"/>
  <c r="AQ210" i="6"/>
  <c r="AQ218" i="6"/>
  <c r="AQ226" i="6"/>
  <c r="AQ234" i="6"/>
  <c r="AQ242" i="6"/>
  <c r="AQ250" i="6"/>
  <c r="AQ258" i="6"/>
  <c r="AQ266" i="6"/>
  <c r="AQ274" i="6"/>
  <c r="AQ282" i="6"/>
  <c r="AQ290" i="6"/>
  <c r="AQ298" i="6"/>
  <c r="AQ306" i="6"/>
  <c r="AQ314" i="6"/>
  <c r="AQ322" i="6"/>
  <c r="AQ330" i="6"/>
  <c r="AQ338" i="6"/>
  <c r="AQ346" i="6"/>
  <c r="AQ354" i="6"/>
  <c r="AQ362" i="6"/>
  <c r="AQ370" i="6"/>
  <c r="AQ378" i="6"/>
  <c r="AQ386" i="6"/>
  <c r="AQ394" i="6"/>
  <c r="AQ12" i="6"/>
  <c r="AQ23" i="6"/>
  <c r="AQ37" i="6"/>
  <c r="AQ48" i="6"/>
  <c r="AQ62" i="6"/>
  <c r="AQ75" i="6"/>
  <c r="AQ83" i="6"/>
  <c r="AQ91" i="6"/>
  <c r="AQ99" i="6"/>
  <c r="AQ107" i="6"/>
  <c r="AQ115" i="6"/>
  <c r="AQ123" i="6"/>
  <c r="AQ131" i="6"/>
  <c r="AQ139" i="6"/>
  <c r="AQ147" i="6"/>
  <c r="AQ155" i="6"/>
  <c r="AQ163" i="6"/>
  <c r="AQ171" i="6"/>
  <c r="AQ179" i="6"/>
  <c r="AQ187" i="6"/>
  <c r="AQ195" i="6"/>
  <c r="AQ203" i="6"/>
  <c r="AQ211" i="6"/>
  <c r="AQ219" i="6"/>
  <c r="AQ227" i="6"/>
  <c r="AQ235" i="6"/>
  <c r="AQ243" i="6"/>
  <c r="AQ251" i="6"/>
  <c r="AQ259" i="6"/>
  <c r="AQ267" i="6"/>
  <c r="AQ275" i="6"/>
  <c r="AQ283" i="6"/>
  <c r="AQ291" i="6"/>
  <c r="AQ299" i="6"/>
  <c r="AQ307" i="6"/>
  <c r="AQ315" i="6"/>
  <c r="AQ323" i="6"/>
  <c r="AQ331" i="6"/>
  <c r="AQ339" i="6"/>
  <c r="AQ347" i="6"/>
  <c r="AQ355" i="6"/>
  <c r="AQ363" i="6"/>
  <c r="AQ371" i="6"/>
  <c r="AQ379" i="6"/>
  <c r="AQ387" i="6"/>
  <c r="AQ395" i="6"/>
  <c r="AQ13" i="6"/>
  <c r="AQ24" i="6"/>
  <c r="AQ38" i="6"/>
  <c r="AQ52" i="6"/>
  <c r="AQ63" i="6"/>
  <c r="AQ76" i="6"/>
  <c r="AQ84" i="6"/>
  <c r="AQ92" i="6"/>
  <c r="AQ100" i="6"/>
  <c r="AQ108" i="6"/>
  <c r="AQ116" i="6"/>
  <c r="AQ124" i="6"/>
  <c r="AQ132" i="6"/>
  <c r="AQ140" i="6"/>
  <c r="AQ148" i="6"/>
  <c r="AQ156" i="6"/>
  <c r="AQ164" i="6"/>
  <c r="AQ172" i="6"/>
  <c r="AQ180" i="6"/>
  <c r="AQ188" i="6"/>
  <c r="AQ196" i="6"/>
  <c r="AQ204" i="6"/>
  <c r="AQ212" i="6"/>
  <c r="AQ220" i="6"/>
  <c r="AQ228" i="6"/>
  <c r="AQ236" i="6"/>
  <c r="AQ244" i="6"/>
  <c r="AQ252" i="6"/>
  <c r="AQ260" i="6"/>
  <c r="AQ268" i="6"/>
  <c r="AQ276" i="6"/>
  <c r="AQ284" i="6"/>
  <c r="AQ292" i="6"/>
  <c r="AQ300" i="6"/>
  <c r="AQ308" i="6"/>
  <c r="AQ316" i="6"/>
  <c r="AQ324" i="6"/>
  <c r="AQ332" i="6"/>
  <c r="AQ340" i="6"/>
  <c r="AQ348" i="6"/>
  <c r="AQ356" i="6"/>
  <c r="AQ364" i="6"/>
  <c r="AQ372" i="6"/>
  <c r="AQ380" i="6"/>
  <c r="AQ388" i="6"/>
  <c r="AQ396" i="6"/>
  <c r="AQ14" i="6"/>
  <c r="AQ28" i="6"/>
  <c r="AQ39" i="6"/>
  <c r="AQ4" i="6"/>
  <c r="AQ15" i="6"/>
  <c r="AQ29" i="6"/>
  <c r="AQ40" i="6"/>
  <c r="AQ54" i="6"/>
  <c r="AQ68" i="6"/>
  <c r="AQ78" i="6"/>
  <c r="AQ86" i="6"/>
  <c r="AQ94" i="6"/>
  <c r="AQ102" i="6"/>
  <c r="AQ110" i="6"/>
  <c r="AQ118" i="6"/>
  <c r="AQ126" i="6"/>
  <c r="AQ134" i="6"/>
  <c r="AQ142" i="6"/>
  <c r="AQ150" i="6"/>
  <c r="AQ158" i="6"/>
  <c r="AQ166" i="6"/>
  <c r="AQ174" i="6"/>
  <c r="AQ182" i="6"/>
  <c r="AQ190" i="6"/>
  <c r="AQ198" i="6"/>
  <c r="AQ206" i="6"/>
  <c r="AQ214" i="6"/>
  <c r="AQ222" i="6"/>
  <c r="AQ230" i="6"/>
  <c r="AQ238" i="6"/>
  <c r="AQ246" i="6"/>
  <c r="AQ254" i="6"/>
  <c r="AQ262" i="6"/>
  <c r="AQ270" i="6"/>
  <c r="AQ278" i="6"/>
  <c r="AQ286" i="6"/>
  <c r="AQ294" i="6"/>
  <c r="AQ302" i="6"/>
  <c r="AQ310" i="6"/>
  <c r="AQ318" i="6"/>
  <c r="AQ326" i="6"/>
  <c r="AQ334" i="6"/>
  <c r="AQ342" i="6"/>
  <c r="AQ350" i="6"/>
  <c r="AQ358" i="6"/>
  <c r="AQ366" i="6"/>
  <c r="AQ374" i="6"/>
  <c r="AQ382" i="6"/>
  <c r="AQ390" i="6"/>
  <c r="AQ398" i="6"/>
  <c r="AQ5" i="6"/>
  <c r="AQ16" i="6"/>
  <c r="AQ30" i="6"/>
  <c r="AQ44" i="6"/>
  <c r="AQ55" i="6"/>
  <c r="AQ69" i="6"/>
  <c r="AQ79" i="6"/>
  <c r="AQ87" i="6"/>
  <c r="AQ95" i="6"/>
  <c r="AQ103" i="6"/>
  <c r="AQ111" i="6"/>
  <c r="AQ119" i="6"/>
  <c r="AQ127" i="6"/>
  <c r="AQ135" i="6"/>
  <c r="AQ143" i="6"/>
  <c r="AQ151" i="6"/>
  <c r="AQ159" i="6"/>
  <c r="AQ167" i="6"/>
  <c r="AQ175" i="6"/>
  <c r="AQ183" i="6"/>
  <c r="AQ191" i="6"/>
  <c r="AQ199" i="6"/>
  <c r="AQ207" i="6"/>
  <c r="AQ215" i="6"/>
  <c r="AQ223" i="6"/>
  <c r="AQ231" i="6"/>
  <c r="AQ239" i="6"/>
  <c r="AQ247" i="6"/>
  <c r="AQ255" i="6"/>
  <c r="AQ263" i="6"/>
  <c r="AQ271" i="6"/>
  <c r="AQ279" i="6"/>
  <c r="AQ287" i="6"/>
  <c r="AQ295" i="6"/>
  <c r="AQ303" i="6"/>
  <c r="AQ311" i="6"/>
  <c r="AQ319" i="6"/>
  <c r="AQ327" i="6"/>
  <c r="AQ335" i="6"/>
  <c r="AQ343" i="6"/>
  <c r="AQ351" i="6"/>
  <c r="AQ359" i="6"/>
  <c r="AQ367" i="6"/>
  <c r="AQ375" i="6"/>
  <c r="AQ383" i="6"/>
  <c r="AQ391" i="6"/>
  <c r="AQ3" i="6"/>
  <c r="AQ70" i="6"/>
  <c r="AQ104" i="6"/>
  <c r="AQ136" i="6"/>
  <c r="AQ168" i="6"/>
  <c r="AQ200" i="6"/>
  <c r="AQ232" i="6"/>
  <c r="AQ264" i="6"/>
  <c r="AQ296" i="6"/>
  <c r="AQ328" i="6"/>
  <c r="AQ360" i="6"/>
  <c r="AQ392" i="6"/>
  <c r="AQ6" i="6"/>
  <c r="AQ77" i="6"/>
  <c r="AQ109" i="6"/>
  <c r="AQ141" i="6"/>
  <c r="AQ173" i="6"/>
  <c r="AQ205" i="6"/>
  <c r="AQ237" i="6"/>
  <c r="AQ269" i="6"/>
  <c r="AQ301" i="6"/>
  <c r="AQ333" i="6"/>
  <c r="AQ365" i="6"/>
  <c r="AQ397" i="6"/>
  <c r="AQ20" i="6"/>
  <c r="AQ80" i="6"/>
  <c r="AQ112" i="6"/>
  <c r="AQ144" i="6"/>
  <c r="AQ176" i="6"/>
  <c r="AQ208" i="6"/>
  <c r="AQ240" i="6"/>
  <c r="AQ272" i="6"/>
  <c r="AQ304" i="6"/>
  <c r="AQ336" i="6"/>
  <c r="AQ368" i="6"/>
  <c r="AQ31" i="6"/>
  <c r="AQ85" i="6"/>
  <c r="AQ117" i="6"/>
  <c r="AQ149" i="6"/>
  <c r="AQ181" i="6"/>
  <c r="AQ213" i="6"/>
  <c r="AQ245" i="6"/>
  <c r="AQ277" i="6"/>
  <c r="AQ309" i="6"/>
  <c r="AQ341" i="6"/>
  <c r="AQ373" i="6"/>
  <c r="AQ45" i="6"/>
  <c r="AQ88" i="6"/>
  <c r="AQ120" i="6"/>
  <c r="AQ152" i="6"/>
  <c r="AQ184" i="6"/>
  <c r="AQ216" i="6"/>
  <c r="AQ248" i="6"/>
  <c r="AQ280" i="6"/>
  <c r="AQ312" i="6"/>
  <c r="AQ344" i="6"/>
  <c r="AQ376" i="6"/>
  <c r="AQ53" i="6"/>
  <c r="AQ93" i="6"/>
  <c r="AQ125" i="6"/>
  <c r="AQ157" i="6"/>
  <c r="AQ189" i="6"/>
  <c r="AQ221" i="6"/>
  <c r="AQ253" i="6"/>
  <c r="AQ285" i="6"/>
  <c r="AQ317" i="6"/>
  <c r="AQ349" i="6"/>
  <c r="AQ381" i="6"/>
  <c r="AQ101" i="6"/>
  <c r="AQ133" i="6"/>
  <c r="AQ197" i="6"/>
  <c r="AQ261" i="6"/>
  <c r="AQ325" i="6"/>
  <c r="AQ389" i="6"/>
  <c r="AQ56" i="6"/>
  <c r="AQ96" i="6"/>
  <c r="AQ128" i="6"/>
  <c r="AQ160" i="6"/>
  <c r="AQ192" i="6"/>
  <c r="AQ224" i="6"/>
  <c r="AQ256" i="6"/>
  <c r="AQ288" i="6"/>
  <c r="AQ320" i="6"/>
  <c r="AQ352" i="6"/>
  <c r="AQ384" i="6"/>
  <c r="AQ64" i="6"/>
  <c r="AQ165" i="6"/>
  <c r="AQ229" i="6"/>
  <c r="AQ293" i="6"/>
  <c r="AQ357" i="6"/>
  <c r="R27" i="6"/>
  <c r="Q15" i="6"/>
  <c r="S14" i="6"/>
  <c r="F8" i="5"/>
  <c r="K3" i="5"/>
  <c r="I3" i="5" s="1"/>
  <c r="F10" i="5"/>
  <c r="AP465" i="4"/>
  <c r="AR465" i="4" s="1"/>
  <c r="AP268" i="4"/>
  <c r="AR268" i="4" s="1"/>
  <c r="AP74" i="4"/>
  <c r="AR74" i="4" s="1"/>
  <c r="AP414" i="4"/>
  <c r="AR414" i="4" s="1"/>
  <c r="AP220" i="4"/>
  <c r="AR220" i="4" s="1"/>
  <c r="AP601" i="4"/>
  <c r="AR601" i="4" s="1"/>
  <c r="AP404" i="4"/>
  <c r="AR404" i="4" s="1"/>
  <c r="AP210" i="4"/>
  <c r="AR210" i="4" s="1"/>
  <c r="AP16" i="4"/>
  <c r="AR16" i="4" s="1"/>
  <c r="AP561" i="4"/>
  <c r="AR561" i="4" s="1"/>
  <c r="AP366" i="4"/>
  <c r="AR366" i="4" s="1"/>
  <c r="AP172" i="4"/>
  <c r="AR172" i="4" s="1"/>
  <c r="AP679" i="4"/>
  <c r="AR679" i="4" s="1"/>
  <c r="AP550" i="4"/>
  <c r="AR550" i="4" s="1"/>
  <c r="AP356" i="4"/>
  <c r="AR356" i="4" s="1"/>
  <c r="AP162" i="4"/>
  <c r="AR162" i="4" s="1"/>
  <c r="AP668" i="4"/>
  <c r="AR668" i="4" s="1"/>
  <c r="AP513" i="4"/>
  <c r="AR513" i="4" s="1"/>
  <c r="AP318" i="4"/>
  <c r="AR318" i="4" s="1"/>
  <c r="AP122" i="4"/>
  <c r="AR122" i="4" s="1"/>
  <c r="AP454" i="4"/>
  <c r="AR454" i="4" s="1"/>
  <c r="AP258" i="4"/>
  <c r="AR258" i="4" s="1"/>
  <c r="AP64" i="4"/>
  <c r="AR64" i="4" s="1"/>
  <c r="AP611" i="4"/>
  <c r="AR611" i="4" s="1"/>
  <c r="AP26" i="4"/>
  <c r="AR26" i="4" s="1"/>
  <c r="AP502" i="4"/>
  <c r="AR502" i="4" s="1"/>
  <c r="AP308" i="4"/>
  <c r="AR308" i="4" s="1"/>
  <c r="AP112" i="4"/>
  <c r="AR112" i="4" s="1"/>
  <c r="AP597" i="4"/>
  <c r="AR597" i="4" s="1"/>
  <c r="AP403" i="4"/>
  <c r="AR403" i="4" s="1"/>
  <c r="AP257" i="4"/>
  <c r="AR257" i="4" s="1"/>
  <c r="AP110" i="4"/>
  <c r="AR110" i="4" s="1"/>
  <c r="AP12" i="4"/>
  <c r="AR12" i="4" s="1"/>
  <c r="AP637" i="4"/>
  <c r="AR637" i="4" s="1"/>
  <c r="AP441" i="4"/>
  <c r="AR441" i="4" s="1"/>
  <c r="AP246" i="4"/>
  <c r="AR246" i="4" s="1"/>
  <c r="AP52" i="4"/>
  <c r="AR52" i="4" s="1"/>
  <c r="AP538" i="4"/>
  <c r="AR538" i="4" s="1"/>
  <c r="AP341" i="4"/>
  <c r="AR341" i="4" s="1"/>
  <c r="AP49" i="4"/>
  <c r="AR49" i="4" s="1"/>
  <c r="AP624" i="4"/>
  <c r="AR624" i="4" s="1"/>
  <c r="AP576" i="4"/>
  <c r="AR576" i="4" s="1"/>
  <c r="AP528" i="4"/>
  <c r="AR528" i="4" s="1"/>
  <c r="AP477" i="4"/>
  <c r="AR477" i="4" s="1"/>
  <c r="AP429" i="4"/>
  <c r="AR429" i="4" s="1"/>
  <c r="AP381" i="4"/>
  <c r="AR381" i="4" s="1"/>
  <c r="AP331" i="4"/>
  <c r="AR331" i="4" s="1"/>
  <c r="AP283" i="4"/>
  <c r="AR283" i="4" s="1"/>
  <c r="AP235" i="4"/>
  <c r="AR235" i="4" s="1"/>
  <c r="AP185" i="4"/>
  <c r="AR185" i="4" s="1"/>
  <c r="AP137" i="4"/>
  <c r="AR137" i="4" s="1"/>
  <c r="AP89" i="4"/>
  <c r="AR89" i="4" s="1"/>
  <c r="AP38" i="4"/>
  <c r="AR38" i="4" s="1"/>
  <c r="AP693" i="4"/>
  <c r="AR693" i="4" s="1"/>
  <c r="AP645" i="4"/>
  <c r="AR645" i="4" s="1"/>
  <c r="AP451" i="4"/>
  <c r="AR451" i="4" s="1"/>
  <c r="AP305" i="4"/>
  <c r="AR305" i="4" s="1"/>
  <c r="AP158" i="4"/>
  <c r="AR158" i="4" s="1"/>
  <c r="AP62" i="4"/>
  <c r="AR62" i="4" s="1"/>
  <c r="AP667" i="4"/>
  <c r="AR667" i="4" s="1"/>
  <c r="AP587" i="4"/>
  <c r="AR587" i="4" s="1"/>
  <c r="AP393" i="4"/>
  <c r="AR393" i="4" s="1"/>
  <c r="AP198" i="4"/>
  <c r="AR198" i="4" s="1"/>
  <c r="AP705" i="4"/>
  <c r="AR705" i="4" s="1"/>
  <c r="AP586" i="4"/>
  <c r="AR586" i="4" s="1"/>
  <c r="AP440" i="4"/>
  <c r="AR440" i="4" s="1"/>
  <c r="AP147" i="4"/>
  <c r="AR147" i="4" s="1"/>
  <c r="AP622" i="4"/>
  <c r="AR622" i="4" s="1"/>
  <c r="AP574" i="4"/>
  <c r="AR574" i="4" s="1"/>
  <c r="AP524" i="4"/>
  <c r="AR524" i="4" s="1"/>
  <c r="AP476" i="4"/>
  <c r="AR476" i="4" s="1"/>
  <c r="AP428" i="4"/>
  <c r="AR428" i="4" s="1"/>
  <c r="AP378" i="4"/>
  <c r="AR378" i="4" s="1"/>
  <c r="AP330" i="4"/>
  <c r="AR330" i="4" s="1"/>
  <c r="AP282" i="4"/>
  <c r="AR282" i="4" s="1"/>
  <c r="AP232" i="4"/>
  <c r="AR232" i="4" s="1"/>
  <c r="AP184" i="4"/>
  <c r="AR184" i="4" s="1"/>
  <c r="AP136" i="4"/>
  <c r="AR136" i="4" s="1"/>
  <c r="AP85" i="4"/>
  <c r="AR85" i="4" s="1"/>
  <c r="AP37" i="4"/>
  <c r="AR37" i="4" s="1"/>
  <c r="AP692" i="4"/>
  <c r="AR692" i="4" s="1"/>
  <c r="AP549" i="4"/>
  <c r="AR549" i="4" s="1"/>
  <c r="AP501" i="4"/>
  <c r="AR501" i="4" s="1"/>
  <c r="AP355" i="4"/>
  <c r="AR355" i="4" s="1"/>
  <c r="AP209" i="4"/>
  <c r="AR209" i="4" s="1"/>
  <c r="AP539" i="4"/>
  <c r="AR539" i="4" s="1"/>
  <c r="AP491" i="4"/>
  <c r="AR491" i="4" s="1"/>
  <c r="AP345" i="4"/>
  <c r="AR345" i="4" s="1"/>
  <c r="AP294" i="4"/>
  <c r="AR294" i="4" s="1"/>
  <c r="AP148" i="4"/>
  <c r="AR148" i="4" s="1"/>
  <c r="AP100" i="4"/>
  <c r="AR100" i="4" s="1"/>
  <c r="AP657" i="4"/>
  <c r="AR657" i="4" s="1"/>
  <c r="AP634" i="4"/>
  <c r="AR634" i="4" s="1"/>
  <c r="AP488" i="4"/>
  <c r="AR488" i="4" s="1"/>
  <c r="AP392" i="4"/>
  <c r="AR392" i="4" s="1"/>
  <c r="AP293" i="4"/>
  <c r="AR293" i="4" s="1"/>
  <c r="AP245" i="4"/>
  <c r="AR245" i="4" s="1"/>
  <c r="AP195" i="4"/>
  <c r="AR195" i="4" s="1"/>
  <c r="AP99" i="4"/>
  <c r="AR99" i="4" s="1"/>
  <c r="AP704" i="4"/>
  <c r="AR704" i="4" s="1"/>
  <c r="AP656" i="4"/>
  <c r="AR656" i="4" s="1"/>
  <c r="AP612" i="4"/>
  <c r="AR612" i="4" s="1"/>
  <c r="AP564" i="4"/>
  <c r="AR564" i="4" s="1"/>
  <c r="AP514" i="4"/>
  <c r="AR514" i="4" s="1"/>
  <c r="AP466" i="4"/>
  <c r="AR466" i="4" s="1"/>
  <c r="AP418" i="4"/>
  <c r="AR418" i="4" s="1"/>
  <c r="AP368" i="4"/>
  <c r="AR368" i="4" s="1"/>
  <c r="AP320" i="4"/>
  <c r="AR320" i="4" s="1"/>
  <c r="AP272" i="4"/>
  <c r="AR272" i="4" s="1"/>
  <c r="AP221" i="4"/>
  <c r="AR221" i="4" s="1"/>
  <c r="AP173" i="4"/>
  <c r="AR173" i="4" s="1"/>
  <c r="AP125" i="4"/>
  <c r="AR125" i="4" s="1"/>
  <c r="AP75" i="4"/>
  <c r="AR75" i="4" s="1"/>
  <c r="AP27" i="4"/>
  <c r="AR27" i="4" s="1"/>
  <c r="AP682" i="4"/>
  <c r="AR682" i="4" s="1"/>
  <c r="AP633" i="4"/>
  <c r="AR633" i="4" s="1"/>
  <c r="AP621" i="4"/>
  <c r="AR621" i="4" s="1"/>
  <c r="AP610" i="4"/>
  <c r="AR610" i="4" s="1"/>
  <c r="AP596" i="4"/>
  <c r="AR596" i="4" s="1"/>
  <c r="AP585" i="4"/>
  <c r="AR585" i="4" s="1"/>
  <c r="AP573" i="4"/>
  <c r="AR573" i="4" s="1"/>
  <c r="AP560" i="4"/>
  <c r="AR560" i="4" s="1"/>
  <c r="AP548" i="4"/>
  <c r="AR548" i="4" s="1"/>
  <c r="AP537" i="4"/>
  <c r="AR537" i="4" s="1"/>
  <c r="AP523" i="4"/>
  <c r="AR523" i="4" s="1"/>
  <c r="AP512" i="4"/>
  <c r="AR512" i="4" s="1"/>
  <c r="AP500" i="4"/>
  <c r="AR500" i="4" s="1"/>
  <c r="AP486" i="4"/>
  <c r="AR486" i="4" s="1"/>
  <c r="AP475" i="4"/>
  <c r="AR475" i="4" s="1"/>
  <c r="AP464" i="4"/>
  <c r="AR464" i="4" s="1"/>
  <c r="AP450" i="4"/>
  <c r="AR450" i="4" s="1"/>
  <c r="AP438" i="4"/>
  <c r="AR438" i="4" s="1"/>
  <c r="AP427" i="4"/>
  <c r="AR427" i="4" s="1"/>
  <c r="AP413" i="4"/>
  <c r="AR413" i="4" s="1"/>
  <c r="AP402" i="4"/>
  <c r="AR402" i="4" s="1"/>
  <c r="AP390" i="4"/>
  <c r="AR390" i="4" s="1"/>
  <c r="AP377" i="4"/>
  <c r="AR377" i="4" s="1"/>
  <c r="AP365" i="4"/>
  <c r="AR365" i="4" s="1"/>
  <c r="AP354" i="4"/>
  <c r="AR354" i="4" s="1"/>
  <c r="AP340" i="4"/>
  <c r="AR340" i="4" s="1"/>
  <c r="AP329" i="4"/>
  <c r="AR329" i="4" s="1"/>
  <c r="AP317" i="4"/>
  <c r="AR317" i="4" s="1"/>
  <c r="AP304" i="4"/>
  <c r="AR304" i="4" s="1"/>
  <c r="AP292" i="4"/>
  <c r="AR292" i="4" s="1"/>
  <c r="AP281" i="4"/>
  <c r="AR281" i="4" s="1"/>
  <c r="AP267" i="4"/>
  <c r="AR267" i="4" s="1"/>
  <c r="AP256" i="4"/>
  <c r="AR256" i="4" s="1"/>
  <c r="AP244" i="4"/>
  <c r="AR244" i="4" s="1"/>
  <c r="AP230" i="4"/>
  <c r="AR230" i="4" s="1"/>
  <c r="AP219" i="4"/>
  <c r="AR219" i="4" s="1"/>
  <c r="AP208" i="4"/>
  <c r="AR208" i="4" s="1"/>
  <c r="AP194" i="4"/>
  <c r="AR194" i="4" s="1"/>
  <c r="AP182" i="4"/>
  <c r="AR182" i="4" s="1"/>
  <c r="AP171" i="4"/>
  <c r="AR171" i="4" s="1"/>
  <c r="AP157" i="4"/>
  <c r="AR157" i="4" s="1"/>
  <c r="AP146" i="4"/>
  <c r="AR146" i="4" s="1"/>
  <c r="AP134" i="4"/>
  <c r="AR134" i="4" s="1"/>
  <c r="AP121" i="4"/>
  <c r="AR121" i="4" s="1"/>
  <c r="AP109" i="4"/>
  <c r="AR109" i="4" s="1"/>
  <c r="AP98" i="4"/>
  <c r="AR98" i="4" s="1"/>
  <c r="AP84" i="4"/>
  <c r="AR84" i="4" s="1"/>
  <c r="AP73" i="4"/>
  <c r="AR73" i="4" s="1"/>
  <c r="AP61" i="4"/>
  <c r="AR61" i="4" s="1"/>
  <c r="AP48" i="4"/>
  <c r="AR48" i="4" s="1"/>
  <c r="AP36" i="4"/>
  <c r="AR36" i="4" s="1"/>
  <c r="AP25" i="4"/>
  <c r="AR25" i="4" s="1"/>
  <c r="AP11" i="4"/>
  <c r="AR11" i="4" s="1"/>
  <c r="AP703" i="4"/>
  <c r="AR703" i="4" s="1"/>
  <c r="AP691" i="4"/>
  <c r="AR691" i="4" s="1"/>
  <c r="AP677" i="4"/>
  <c r="AR677" i="4" s="1"/>
  <c r="AP666" i="4"/>
  <c r="AR666" i="4" s="1"/>
  <c r="AP655" i="4"/>
  <c r="AR655" i="4" s="1"/>
  <c r="AP643" i="4"/>
  <c r="AR643" i="4" s="1"/>
  <c r="AP632" i="4"/>
  <c r="AR632" i="4" s="1"/>
  <c r="AP620" i="4"/>
  <c r="AR620" i="4" s="1"/>
  <c r="AP606" i="4"/>
  <c r="AR606" i="4" s="1"/>
  <c r="AP595" i="4"/>
  <c r="AR595" i="4" s="1"/>
  <c r="AP584" i="4"/>
  <c r="AR584" i="4" s="1"/>
  <c r="AP570" i="4"/>
  <c r="AR570" i="4" s="1"/>
  <c r="AP558" i="4"/>
  <c r="AR558" i="4" s="1"/>
  <c r="AP547" i="4"/>
  <c r="AR547" i="4" s="1"/>
  <c r="AP533" i="4"/>
  <c r="AR533" i="4" s="1"/>
  <c r="AP522" i="4"/>
  <c r="AR522" i="4" s="1"/>
  <c r="AP510" i="4"/>
  <c r="AR510" i="4" s="1"/>
  <c r="AP497" i="4"/>
  <c r="AR497" i="4" s="1"/>
  <c r="AP485" i="4"/>
  <c r="AR485" i="4" s="1"/>
  <c r="AP474" i="4"/>
  <c r="AR474" i="4" s="1"/>
  <c r="AP460" i="4"/>
  <c r="AR460" i="4" s="1"/>
  <c r="AP449" i="4"/>
  <c r="AR449" i="4" s="1"/>
  <c r="AP437" i="4"/>
  <c r="AR437" i="4" s="1"/>
  <c r="AP424" i="4"/>
  <c r="AR424" i="4" s="1"/>
  <c r="AP412" i="4"/>
  <c r="AR412" i="4" s="1"/>
  <c r="AP401" i="4"/>
  <c r="AR401" i="4" s="1"/>
  <c r="AP387" i="4"/>
  <c r="AR387" i="4" s="1"/>
  <c r="AP376" i="4"/>
  <c r="AR376" i="4" s="1"/>
  <c r="AP364" i="4"/>
  <c r="AR364" i="4" s="1"/>
  <c r="AP350" i="4"/>
  <c r="AR350" i="4" s="1"/>
  <c r="AP339" i="4"/>
  <c r="AR339" i="4" s="1"/>
  <c r="AP328" i="4"/>
  <c r="AR328" i="4" s="1"/>
  <c r="AP314" i="4"/>
  <c r="AR314" i="4" s="1"/>
  <c r="AP302" i="4"/>
  <c r="AR302" i="4" s="1"/>
  <c r="AP291" i="4"/>
  <c r="AR291" i="4" s="1"/>
  <c r="AP277" i="4"/>
  <c r="AR277" i="4" s="1"/>
  <c r="AP266" i="4"/>
  <c r="AR266" i="4" s="1"/>
  <c r="AP254" i="4"/>
  <c r="AR254" i="4" s="1"/>
  <c r="AP241" i="4"/>
  <c r="AR241" i="4" s="1"/>
  <c r="AP229" i="4"/>
  <c r="AR229" i="4" s="1"/>
  <c r="AP218" i="4"/>
  <c r="AR218" i="4" s="1"/>
  <c r="AP204" i="4"/>
  <c r="AR204" i="4" s="1"/>
  <c r="AP193" i="4"/>
  <c r="AR193" i="4" s="1"/>
  <c r="AP181" i="4"/>
  <c r="AR181" i="4" s="1"/>
  <c r="AP168" i="4"/>
  <c r="AR168" i="4" s="1"/>
  <c r="AP156" i="4"/>
  <c r="AR156" i="4" s="1"/>
  <c r="AP145" i="4"/>
  <c r="AR145" i="4" s="1"/>
  <c r="AP131" i="4"/>
  <c r="AR131" i="4" s="1"/>
  <c r="AP120" i="4"/>
  <c r="AR120" i="4" s="1"/>
  <c r="AP108" i="4"/>
  <c r="AR108" i="4" s="1"/>
  <c r="AP94" i="4"/>
  <c r="AR94" i="4" s="1"/>
  <c r="AP83" i="4"/>
  <c r="AR83" i="4" s="1"/>
  <c r="AP72" i="4"/>
  <c r="AR72" i="4" s="1"/>
  <c r="AP58" i="4"/>
  <c r="AR58" i="4" s="1"/>
  <c r="AP46" i="4"/>
  <c r="AR46" i="4" s="1"/>
  <c r="AP35" i="4"/>
  <c r="AR35" i="4" s="1"/>
  <c r="AP21" i="4"/>
  <c r="AR21" i="4" s="1"/>
  <c r="AP10" i="4"/>
  <c r="AR10" i="4" s="1"/>
  <c r="AP701" i="4"/>
  <c r="AR701" i="4" s="1"/>
  <c r="AP688" i="4"/>
  <c r="AR688" i="4" s="1"/>
  <c r="AP676" i="4"/>
  <c r="AR676" i="4" s="1"/>
  <c r="AP665" i="4"/>
  <c r="AR665" i="4" s="1"/>
  <c r="AP651" i="4"/>
  <c r="AR651" i="4" s="1"/>
  <c r="AP642" i="4"/>
  <c r="AR642" i="4" s="1"/>
  <c r="AP630" i="4"/>
  <c r="AR630" i="4" s="1"/>
  <c r="AP619" i="4"/>
  <c r="AR619" i="4" s="1"/>
  <c r="AP605" i="4"/>
  <c r="AR605" i="4" s="1"/>
  <c r="AP594" i="4"/>
  <c r="AR594" i="4" s="1"/>
  <c r="AP582" i="4"/>
  <c r="AR582" i="4" s="1"/>
  <c r="AP569" i="4"/>
  <c r="AR569" i="4" s="1"/>
  <c r="AP557" i="4"/>
  <c r="AR557" i="4" s="1"/>
  <c r="AP546" i="4"/>
  <c r="AR546" i="4" s="1"/>
  <c r="AP532" i="4"/>
  <c r="AR532" i="4" s="1"/>
  <c r="AP521" i="4"/>
  <c r="AR521" i="4" s="1"/>
  <c r="AP509" i="4"/>
  <c r="AR509" i="4" s="1"/>
  <c r="AP496" i="4"/>
  <c r="AR496" i="4" s="1"/>
  <c r="AP484" i="4"/>
  <c r="AR484" i="4" s="1"/>
  <c r="AP473" i="4"/>
  <c r="AR473" i="4" s="1"/>
  <c r="AP459" i="4"/>
  <c r="AR459" i="4" s="1"/>
  <c r="AP448" i="4"/>
  <c r="AR448" i="4" s="1"/>
  <c r="AP436" i="4"/>
  <c r="AR436" i="4" s="1"/>
  <c r="AP422" i="4"/>
  <c r="AR422" i="4" s="1"/>
  <c r="AP411" i="4"/>
  <c r="AR411" i="4" s="1"/>
  <c r="AP400" i="4"/>
  <c r="AR400" i="4" s="1"/>
  <c r="AP386" i="4"/>
  <c r="AR386" i="4" s="1"/>
  <c r="AP374" i="4"/>
  <c r="AR374" i="4" s="1"/>
  <c r="AP363" i="4"/>
  <c r="AR363" i="4" s="1"/>
  <c r="AP349" i="4"/>
  <c r="AR349" i="4" s="1"/>
  <c r="AP338" i="4"/>
  <c r="AR338" i="4" s="1"/>
  <c r="AP326" i="4"/>
  <c r="AR326" i="4" s="1"/>
  <c r="AP313" i="4"/>
  <c r="AR313" i="4" s="1"/>
  <c r="AP301" i="4"/>
  <c r="AR301" i="4" s="1"/>
  <c r="AP290" i="4"/>
  <c r="AR290" i="4" s="1"/>
  <c r="AP276" i="4"/>
  <c r="AR276" i="4" s="1"/>
  <c r="AP265" i="4"/>
  <c r="AR265" i="4" s="1"/>
  <c r="AP253" i="4"/>
  <c r="AR253" i="4" s="1"/>
  <c r="AP240" i="4"/>
  <c r="AR240" i="4" s="1"/>
  <c r="AP228" i="4"/>
  <c r="AR228" i="4" s="1"/>
  <c r="AP217" i="4"/>
  <c r="AR217" i="4" s="1"/>
  <c r="AP203" i="4"/>
  <c r="AR203" i="4" s="1"/>
  <c r="AP192" i="4"/>
  <c r="AR192" i="4" s="1"/>
  <c r="AP180" i="4"/>
  <c r="AR180" i="4" s="1"/>
  <c r="AP166" i="4"/>
  <c r="AR166" i="4" s="1"/>
  <c r="AP155" i="4"/>
  <c r="AR155" i="4" s="1"/>
  <c r="AP144" i="4"/>
  <c r="AR144" i="4" s="1"/>
  <c r="AP130" i="4"/>
  <c r="AR130" i="4" s="1"/>
  <c r="AP118" i="4"/>
  <c r="AR118" i="4" s="1"/>
  <c r="AP107" i="4"/>
  <c r="AR107" i="4" s="1"/>
  <c r="AP93" i="4"/>
  <c r="AR93" i="4" s="1"/>
  <c r="AP82" i="4"/>
  <c r="AR82" i="4" s="1"/>
  <c r="AP70" i="4"/>
  <c r="AR70" i="4" s="1"/>
  <c r="AP57" i="4"/>
  <c r="AR57" i="4" s="1"/>
  <c r="AP45" i="4"/>
  <c r="AR45" i="4" s="1"/>
  <c r="AP34" i="4"/>
  <c r="AR34" i="4" s="1"/>
  <c r="AP20" i="4"/>
  <c r="AR20" i="4" s="1"/>
  <c r="AP9" i="4"/>
  <c r="AR9" i="4" s="1"/>
  <c r="AP700" i="4"/>
  <c r="AR700" i="4" s="1"/>
  <c r="AP687" i="4"/>
  <c r="AR687" i="4" s="1"/>
  <c r="AP675" i="4"/>
  <c r="AR675" i="4" s="1"/>
  <c r="AP664" i="4"/>
  <c r="AR664" i="4" s="1"/>
  <c r="AP650" i="4"/>
  <c r="AR650" i="4" s="1"/>
  <c r="AP641" i="4"/>
  <c r="AR641" i="4" s="1"/>
  <c r="AP629" i="4"/>
  <c r="AR629" i="4" s="1"/>
  <c r="AP616" i="4"/>
  <c r="AR616" i="4" s="1"/>
  <c r="AP604" i="4"/>
  <c r="AR604" i="4" s="1"/>
  <c r="AP593" i="4"/>
  <c r="AR593" i="4" s="1"/>
  <c r="AP579" i="4"/>
  <c r="AR579" i="4" s="1"/>
  <c r="AP568" i="4"/>
  <c r="AR568" i="4" s="1"/>
  <c r="AP556" i="4"/>
  <c r="AR556" i="4" s="1"/>
  <c r="AP542" i="4"/>
  <c r="AR542" i="4" s="1"/>
  <c r="AP531" i="4"/>
  <c r="AR531" i="4" s="1"/>
  <c r="AP520" i="4"/>
  <c r="AR520" i="4" s="1"/>
  <c r="AP506" i="4"/>
  <c r="AR506" i="4" s="1"/>
  <c r="AP494" i="4"/>
  <c r="AR494" i="4" s="1"/>
  <c r="AP483" i="4"/>
  <c r="AR483" i="4" s="1"/>
  <c r="AP469" i="4"/>
  <c r="AR469" i="4" s="1"/>
  <c r="AP458" i="4"/>
  <c r="AR458" i="4" s="1"/>
  <c r="AP446" i="4"/>
  <c r="AR446" i="4" s="1"/>
  <c r="AP433" i="4"/>
  <c r="AR433" i="4" s="1"/>
  <c r="AP421" i="4"/>
  <c r="AR421" i="4" s="1"/>
  <c r="AP410" i="4"/>
  <c r="AR410" i="4" s="1"/>
  <c r="AP396" i="4"/>
  <c r="AR396" i="4" s="1"/>
  <c r="AP385" i="4"/>
  <c r="AR385" i="4" s="1"/>
  <c r="AP373" i="4"/>
  <c r="AR373" i="4" s="1"/>
  <c r="AP360" i="4"/>
  <c r="AR360" i="4" s="1"/>
  <c r="AP348" i="4"/>
  <c r="AR348" i="4" s="1"/>
  <c r="AP337" i="4"/>
  <c r="AR337" i="4" s="1"/>
  <c r="AP323" i="4"/>
  <c r="AR323" i="4" s="1"/>
  <c r="AP312" i="4"/>
  <c r="AR312" i="4" s="1"/>
  <c r="AP300" i="4"/>
  <c r="AR300" i="4" s="1"/>
  <c r="AP286" i="4"/>
  <c r="AR286" i="4" s="1"/>
  <c r="AP275" i="4"/>
  <c r="AR275" i="4" s="1"/>
  <c r="AP264" i="4"/>
  <c r="AR264" i="4" s="1"/>
  <c r="AP250" i="4"/>
  <c r="AR250" i="4" s="1"/>
  <c r="AP238" i="4"/>
  <c r="AR238" i="4" s="1"/>
  <c r="AP227" i="4"/>
  <c r="AR227" i="4" s="1"/>
  <c r="AP213" i="4"/>
  <c r="AR213" i="4" s="1"/>
  <c r="AP202" i="4"/>
  <c r="AR202" i="4" s="1"/>
  <c r="AP190" i="4"/>
  <c r="AR190" i="4" s="1"/>
  <c r="AP177" i="4"/>
  <c r="AR177" i="4" s="1"/>
  <c r="AP165" i="4"/>
  <c r="AR165" i="4" s="1"/>
  <c r="AP154" i="4"/>
  <c r="AR154" i="4" s="1"/>
  <c r="AP140" i="4"/>
  <c r="AR140" i="4" s="1"/>
  <c r="AP129" i="4"/>
  <c r="AR129" i="4" s="1"/>
  <c r="AP117" i="4"/>
  <c r="AR117" i="4" s="1"/>
  <c r="AP104" i="4"/>
  <c r="AR104" i="4" s="1"/>
  <c r="AP92" i="4"/>
  <c r="AR92" i="4" s="1"/>
  <c r="AP81" i="4"/>
  <c r="AR81" i="4" s="1"/>
  <c r="AP67" i="4"/>
  <c r="AR67" i="4" s="1"/>
  <c r="AP56" i="4"/>
  <c r="AR56" i="4" s="1"/>
  <c r="AP44" i="4"/>
  <c r="AR44" i="4" s="1"/>
  <c r="AP30" i="4"/>
  <c r="AR30" i="4" s="1"/>
  <c r="AP19" i="4"/>
  <c r="AR19" i="4" s="1"/>
  <c r="AP8" i="4"/>
  <c r="AR8" i="4" s="1"/>
  <c r="AP697" i="4"/>
  <c r="AR697" i="4" s="1"/>
  <c r="AP685" i="4"/>
  <c r="AR685" i="4" s="1"/>
  <c r="AP674" i="4"/>
  <c r="AR674" i="4" s="1"/>
  <c r="AP660" i="4"/>
  <c r="AR660" i="4" s="1"/>
  <c r="AP649" i="4"/>
  <c r="AR649" i="4" s="1"/>
  <c r="AP640" i="4"/>
  <c r="AR640" i="4" s="1"/>
  <c r="AP628" i="4"/>
  <c r="AR628" i="4" s="1"/>
  <c r="AP614" i="4"/>
  <c r="AR614" i="4" s="1"/>
  <c r="AP603" i="4"/>
  <c r="AR603" i="4" s="1"/>
  <c r="AP592" i="4"/>
  <c r="AR592" i="4" s="1"/>
  <c r="AP578" i="4"/>
  <c r="AR578" i="4" s="1"/>
  <c r="AP566" i="4"/>
  <c r="AR566" i="4" s="1"/>
  <c r="AP555" i="4"/>
  <c r="AR555" i="4" s="1"/>
  <c r="AP541" i="4"/>
  <c r="AR541" i="4" s="1"/>
  <c r="AP530" i="4"/>
  <c r="AR530" i="4" s="1"/>
  <c r="AP518" i="4"/>
  <c r="AR518" i="4" s="1"/>
  <c r="AP505" i="4"/>
  <c r="AR505" i="4" s="1"/>
  <c r="AP493" i="4"/>
  <c r="AR493" i="4" s="1"/>
  <c r="AP482" i="4"/>
  <c r="AR482" i="4" s="1"/>
  <c r="AP468" i="4"/>
  <c r="AR468" i="4" s="1"/>
  <c r="AP457" i="4"/>
  <c r="AR457" i="4" s="1"/>
  <c r="AP445" i="4"/>
  <c r="AR445" i="4" s="1"/>
  <c r="AP432" i="4"/>
  <c r="AR432" i="4" s="1"/>
  <c r="AP420" i="4"/>
  <c r="AR420" i="4" s="1"/>
  <c r="AP409" i="4"/>
  <c r="AR409" i="4" s="1"/>
  <c r="AP395" i="4"/>
  <c r="AR395" i="4" s="1"/>
  <c r="AP384" i="4"/>
  <c r="AR384" i="4" s="1"/>
  <c r="AP372" i="4"/>
  <c r="AR372" i="4" s="1"/>
  <c r="AP358" i="4"/>
  <c r="AR358" i="4" s="1"/>
  <c r="AP347" i="4"/>
  <c r="AR347" i="4" s="1"/>
  <c r="AP336" i="4"/>
  <c r="AR336" i="4" s="1"/>
  <c r="AP322" i="4"/>
  <c r="AR322" i="4" s="1"/>
  <c r="AP310" i="4"/>
  <c r="AR310" i="4" s="1"/>
  <c r="AP299" i="4"/>
  <c r="AR299" i="4" s="1"/>
  <c r="AP285" i="4"/>
  <c r="AR285" i="4" s="1"/>
  <c r="AP274" i="4"/>
  <c r="AR274" i="4" s="1"/>
  <c r="AP262" i="4"/>
  <c r="AR262" i="4" s="1"/>
  <c r="AP249" i="4"/>
  <c r="AR249" i="4" s="1"/>
  <c r="AP237" i="4"/>
  <c r="AR237" i="4" s="1"/>
  <c r="AP226" i="4"/>
  <c r="AR226" i="4" s="1"/>
  <c r="AP212" i="4"/>
  <c r="AR212" i="4" s="1"/>
  <c r="AP201" i="4"/>
  <c r="AR201" i="4" s="1"/>
  <c r="AP189" i="4"/>
  <c r="AR189" i="4" s="1"/>
  <c r="AP176" i="4"/>
  <c r="AR176" i="4" s="1"/>
  <c r="AP164" i="4"/>
  <c r="AR164" i="4" s="1"/>
  <c r="AP153" i="4"/>
  <c r="AR153" i="4" s="1"/>
  <c r="AP139" i="4"/>
  <c r="AR139" i="4" s="1"/>
  <c r="AP128" i="4"/>
  <c r="AR128" i="4" s="1"/>
  <c r="AP116" i="4"/>
  <c r="AR116" i="4" s="1"/>
  <c r="AP102" i="4"/>
  <c r="AR102" i="4" s="1"/>
  <c r="AP91" i="4"/>
  <c r="AR91" i="4" s="1"/>
  <c r="AP80" i="4"/>
  <c r="AR80" i="4" s="1"/>
  <c r="AP66" i="4"/>
  <c r="AR66" i="4" s="1"/>
  <c r="AP54" i="4"/>
  <c r="AR54" i="4" s="1"/>
  <c r="AP43" i="4"/>
  <c r="AR43" i="4" s="1"/>
  <c r="AP29" i="4"/>
  <c r="AR29" i="4" s="1"/>
  <c r="AP18" i="4"/>
  <c r="AR18" i="4" s="1"/>
  <c r="AP6" i="4"/>
  <c r="AR6" i="4" s="1"/>
  <c r="AP696" i="4"/>
  <c r="AR696" i="4" s="1"/>
  <c r="AP684" i="4"/>
  <c r="AR684" i="4" s="1"/>
  <c r="AP673" i="4"/>
  <c r="AR673" i="4" s="1"/>
  <c r="AP659" i="4"/>
  <c r="AR659" i="4" s="1"/>
  <c r="AP648" i="4"/>
  <c r="AR648" i="4" s="1"/>
  <c r="AP638" i="4"/>
  <c r="AR638" i="4" s="1"/>
  <c r="AP625" i="4"/>
  <c r="AR625" i="4" s="1"/>
  <c r="AP613" i="4"/>
  <c r="AR613" i="4" s="1"/>
  <c r="AP602" i="4"/>
  <c r="AR602" i="4" s="1"/>
  <c r="AP588" i="4"/>
  <c r="AR588" i="4" s="1"/>
  <c r="AP577" i="4"/>
  <c r="AR577" i="4" s="1"/>
  <c r="AP565" i="4"/>
  <c r="AR565" i="4" s="1"/>
  <c r="AP552" i="4"/>
  <c r="AR552" i="4" s="1"/>
  <c r="AP540" i="4"/>
  <c r="AR540" i="4" s="1"/>
  <c r="AP529" i="4"/>
  <c r="AR529" i="4" s="1"/>
  <c r="AP515" i="4"/>
  <c r="AR515" i="4" s="1"/>
  <c r="AP504" i="4"/>
  <c r="AR504" i="4" s="1"/>
  <c r="AP492" i="4"/>
  <c r="AR492" i="4" s="1"/>
  <c r="AP478" i="4"/>
  <c r="AR478" i="4" s="1"/>
  <c r="AP467" i="4"/>
  <c r="AR467" i="4" s="1"/>
  <c r="AP456" i="4"/>
  <c r="AR456" i="4" s="1"/>
  <c r="AP442" i="4"/>
  <c r="AR442" i="4" s="1"/>
  <c r="AP430" i="4"/>
  <c r="AR430" i="4" s="1"/>
  <c r="AP419" i="4"/>
  <c r="AR419" i="4" s="1"/>
  <c r="AP405" i="4"/>
  <c r="AR405" i="4" s="1"/>
  <c r="AP394" i="4"/>
  <c r="AR394" i="4" s="1"/>
  <c r="AP382" i="4"/>
  <c r="AR382" i="4" s="1"/>
  <c r="AP369" i="4"/>
  <c r="AR369" i="4" s="1"/>
  <c r="AP357" i="4"/>
  <c r="AR357" i="4" s="1"/>
  <c r="AP346" i="4"/>
  <c r="AR346" i="4" s="1"/>
  <c r="AP332" i="4"/>
  <c r="AR332" i="4" s="1"/>
  <c r="AP321" i="4"/>
  <c r="AR321" i="4" s="1"/>
  <c r="AP309" i="4"/>
  <c r="AR309" i="4" s="1"/>
  <c r="AP296" i="4"/>
  <c r="AR296" i="4" s="1"/>
  <c r="AP284" i="4"/>
  <c r="AR284" i="4" s="1"/>
  <c r="AP273" i="4"/>
  <c r="AR273" i="4" s="1"/>
  <c r="AP259" i="4"/>
  <c r="AR259" i="4" s="1"/>
  <c r="AP248" i="4"/>
  <c r="AR248" i="4" s="1"/>
  <c r="AP236" i="4"/>
  <c r="AR236" i="4" s="1"/>
  <c r="AP222" i="4"/>
  <c r="AR222" i="4" s="1"/>
  <c r="AP211" i="4"/>
  <c r="AR211" i="4" s="1"/>
  <c r="AP200" i="4"/>
  <c r="AR200" i="4" s="1"/>
  <c r="AP186" i="4"/>
  <c r="AR186" i="4" s="1"/>
  <c r="AP174" i="4"/>
  <c r="AR174" i="4" s="1"/>
  <c r="AP163" i="4"/>
  <c r="AR163" i="4" s="1"/>
  <c r="AP149" i="4"/>
  <c r="AR149" i="4" s="1"/>
  <c r="AP138" i="4"/>
  <c r="AR138" i="4" s="1"/>
  <c r="AP126" i="4"/>
  <c r="AR126" i="4" s="1"/>
  <c r="AP113" i="4"/>
  <c r="AR113" i="4" s="1"/>
  <c r="AP101" i="4"/>
  <c r="AR101" i="4" s="1"/>
  <c r="AP90" i="4"/>
  <c r="AR90" i="4" s="1"/>
  <c r="AP76" i="4"/>
  <c r="AR76" i="4" s="1"/>
  <c r="AP65" i="4"/>
  <c r="AR65" i="4" s="1"/>
  <c r="AP53" i="4"/>
  <c r="AR53" i="4" s="1"/>
  <c r="AP40" i="4"/>
  <c r="AR40" i="4" s="1"/>
  <c r="AP28" i="4"/>
  <c r="AR28" i="4" s="1"/>
  <c r="AP17" i="4"/>
  <c r="AR17" i="4" s="1"/>
  <c r="AP706" i="4"/>
  <c r="AR706" i="4" s="1"/>
  <c r="AP695" i="4"/>
  <c r="AR695" i="4" s="1"/>
  <c r="AP683" i="4"/>
  <c r="AR683" i="4" s="1"/>
  <c r="AP669" i="4"/>
  <c r="AR669" i="4" s="1"/>
  <c r="AP658" i="4"/>
  <c r="AR658" i="4" s="1"/>
  <c r="AR647" i="4"/>
  <c r="AP646" i="4"/>
  <c r="AP654" i="4"/>
  <c r="AP662" i="4"/>
  <c r="AP670" i="4"/>
  <c r="AP678" i="4"/>
  <c r="AP686" i="4"/>
  <c r="AP694" i="4"/>
  <c r="AP702" i="4"/>
  <c r="AP7" i="4"/>
  <c r="AP15" i="4"/>
  <c r="AP23" i="4"/>
  <c r="AP31" i="4"/>
  <c r="AP39" i="4"/>
  <c r="AP47" i="4"/>
  <c r="AP55" i="4"/>
  <c r="AP63" i="4"/>
  <c r="AP71" i="4"/>
  <c r="AP79" i="4"/>
  <c r="AP87" i="4"/>
  <c r="AP95" i="4"/>
  <c r="AP103" i="4"/>
  <c r="AP111" i="4"/>
  <c r="AP119" i="4"/>
  <c r="AP127" i="4"/>
  <c r="AP135" i="4"/>
  <c r="AP143" i="4"/>
  <c r="AP151" i="4"/>
  <c r="AP159" i="4"/>
  <c r="AP167" i="4"/>
  <c r="AP175" i="4"/>
  <c r="AP183" i="4"/>
  <c r="AP191" i="4"/>
  <c r="AP199" i="4"/>
  <c r="AP207" i="4"/>
  <c r="AP215" i="4"/>
  <c r="AP223" i="4"/>
  <c r="AP231" i="4"/>
  <c r="AP239" i="4"/>
  <c r="AP247" i="4"/>
  <c r="AP255" i="4"/>
  <c r="AP263" i="4"/>
  <c r="AP271" i="4"/>
  <c r="AP279" i="4"/>
  <c r="AP287" i="4"/>
  <c r="AP295" i="4"/>
  <c r="AP303" i="4"/>
  <c r="AP311" i="4"/>
  <c r="AP319" i="4"/>
  <c r="AP327" i="4"/>
  <c r="AP335" i="4"/>
  <c r="AP343" i="4"/>
  <c r="AP351" i="4"/>
  <c r="AP359" i="4"/>
  <c r="AP367" i="4"/>
  <c r="AP375" i="4"/>
  <c r="AP383" i="4"/>
  <c r="AP391" i="4"/>
  <c r="AP399" i="4"/>
  <c r="AP407" i="4"/>
  <c r="AP415" i="4"/>
  <c r="AP423" i="4"/>
  <c r="AP431" i="4"/>
  <c r="AP439" i="4"/>
  <c r="AP447" i="4"/>
  <c r="AP455" i="4"/>
  <c r="AP463" i="4"/>
  <c r="AP471" i="4"/>
  <c r="AP479" i="4"/>
  <c r="AP487" i="4"/>
  <c r="AP495" i="4"/>
  <c r="AP503" i="4"/>
  <c r="AP511" i="4"/>
  <c r="AP519" i="4"/>
  <c r="AP527" i="4"/>
  <c r="AP535" i="4"/>
  <c r="AP543" i="4"/>
  <c r="AP551" i="4"/>
  <c r="AP559" i="4"/>
  <c r="AP567" i="4"/>
  <c r="AP575" i="4"/>
  <c r="AP583" i="4"/>
  <c r="AP591" i="4"/>
  <c r="AP599" i="4"/>
  <c r="AP607" i="4"/>
  <c r="AP615" i="4"/>
  <c r="AP623" i="4"/>
  <c r="AP631" i="4"/>
  <c r="AP639" i="4"/>
  <c r="AP636" i="4"/>
  <c r="AP627" i="4"/>
  <c r="AP618" i="4"/>
  <c r="AP609" i="4"/>
  <c r="AP600" i="4"/>
  <c r="AP590" i="4"/>
  <c r="AP581" i="4"/>
  <c r="AP572" i="4"/>
  <c r="AP563" i="4"/>
  <c r="AP554" i="4"/>
  <c r="AP545" i="4"/>
  <c r="AP536" i="4"/>
  <c r="AP526" i="4"/>
  <c r="AP517" i="4"/>
  <c r="AP508" i="4"/>
  <c r="AP499" i="4"/>
  <c r="AP490" i="4"/>
  <c r="AP481" i="4"/>
  <c r="AP472" i="4"/>
  <c r="AP462" i="4"/>
  <c r="AP453" i="4"/>
  <c r="AP444" i="4"/>
  <c r="AP435" i="4"/>
  <c r="AP426" i="4"/>
  <c r="AP417" i="4"/>
  <c r="AP408" i="4"/>
  <c r="AP398" i="4"/>
  <c r="AP389" i="4"/>
  <c r="AP380" i="4"/>
  <c r="AP371" i="4"/>
  <c r="AP362" i="4"/>
  <c r="AP353" i="4"/>
  <c r="AP344" i="4"/>
  <c r="AP334" i="4"/>
  <c r="AP325" i="4"/>
  <c r="AP316" i="4"/>
  <c r="AP307" i="4"/>
  <c r="AP298" i="4"/>
  <c r="AP289" i="4"/>
  <c r="AP280" i="4"/>
  <c r="AP270" i="4"/>
  <c r="AP261" i="4"/>
  <c r="AP252" i="4"/>
  <c r="AP243" i="4"/>
  <c r="AP234" i="4"/>
  <c r="AP225" i="4"/>
  <c r="AP216" i="4"/>
  <c r="AP206" i="4"/>
  <c r="AP197" i="4"/>
  <c r="AP188" i="4"/>
  <c r="AP179" i="4"/>
  <c r="AP170" i="4"/>
  <c r="AP161" i="4"/>
  <c r="AP152" i="4"/>
  <c r="AP142" i="4"/>
  <c r="AP133" i="4"/>
  <c r="AP124" i="4"/>
  <c r="AP115" i="4"/>
  <c r="AP106" i="4"/>
  <c r="AP97" i="4"/>
  <c r="AP88" i="4"/>
  <c r="AP78" i="4"/>
  <c r="AP69" i="4"/>
  <c r="AP60" i="4"/>
  <c r="AP51" i="4"/>
  <c r="AP42" i="4"/>
  <c r="AP33" i="4"/>
  <c r="AP24" i="4"/>
  <c r="AP14" i="4"/>
  <c r="AP5" i="4"/>
  <c r="AP699" i="4"/>
  <c r="AP690" i="4"/>
  <c r="AP681" i="4"/>
  <c r="AP672" i="4"/>
  <c r="AP663" i="4"/>
  <c r="AP653" i="4"/>
  <c r="AP644" i="4"/>
  <c r="AP4" i="4"/>
  <c r="AP635" i="4"/>
  <c r="AP626" i="4"/>
  <c r="AP617" i="4"/>
  <c r="AP608" i="4"/>
  <c r="AP598" i="4"/>
  <c r="AP589" i="4"/>
  <c r="AP580" i="4"/>
  <c r="AP571" i="4"/>
  <c r="AP562" i="4"/>
  <c r="AP553" i="4"/>
  <c r="AP544" i="4"/>
  <c r="AP534" i="4"/>
  <c r="AP525" i="4"/>
  <c r="AP516" i="4"/>
  <c r="AP507" i="4"/>
  <c r="AP498" i="4"/>
  <c r="AP489" i="4"/>
  <c r="AP480" i="4"/>
  <c r="AP470" i="4"/>
  <c r="AP461" i="4"/>
  <c r="AP452" i="4"/>
  <c r="AP443" i="4"/>
  <c r="AP434" i="4"/>
  <c r="AP425" i="4"/>
  <c r="AP416" i="4"/>
  <c r="AP406" i="4"/>
  <c r="AP397" i="4"/>
  <c r="AP388" i="4"/>
  <c r="AP379" i="4"/>
  <c r="AP370" i="4"/>
  <c r="AP361" i="4"/>
  <c r="AP352" i="4"/>
  <c r="AP342" i="4"/>
  <c r="AP333" i="4"/>
  <c r="AP324" i="4"/>
  <c r="AP315" i="4"/>
  <c r="AP306" i="4"/>
  <c r="AP297" i="4"/>
  <c r="AP288" i="4"/>
  <c r="AP278" i="4"/>
  <c r="AP269" i="4"/>
  <c r="AP260" i="4"/>
  <c r="AP251" i="4"/>
  <c r="AP242" i="4"/>
  <c r="AP233" i="4"/>
  <c r="AP224" i="4"/>
  <c r="AP214" i="4"/>
  <c r="AP205" i="4"/>
  <c r="AP196" i="4"/>
  <c r="AP187" i="4"/>
  <c r="AP178" i="4"/>
  <c r="AP169" i="4"/>
  <c r="AP160" i="4"/>
  <c r="AP150" i="4"/>
  <c r="AP141" i="4"/>
  <c r="AP132" i="4"/>
  <c r="AP123" i="4"/>
  <c r="AP114" i="4"/>
  <c r="AP105" i="4"/>
  <c r="AP96" i="4"/>
  <c r="AP86" i="4"/>
  <c r="AP77" i="4"/>
  <c r="AP68" i="4"/>
  <c r="AP59" i="4"/>
  <c r="AP50" i="4"/>
  <c r="AP41" i="4"/>
  <c r="AP32" i="4"/>
  <c r="AP22" i="4"/>
  <c r="AP13" i="4"/>
  <c r="AP707" i="4"/>
  <c r="AP698" i="4"/>
  <c r="AP689" i="4"/>
  <c r="AP680" i="4"/>
  <c r="AP671" i="4"/>
  <c r="AP661" i="4"/>
  <c r="AP652" i="4"/>
  <c r="AH229" i="4"/>
  <c r="AJ229" i="4" s="1"/>
  <c r="AH349" i="4"/>
  <c r="AH562" i="4"/>
  <c r="AH408" i="4"/>
  <c r="AH434" i="4"/>
  <c r="AH477" i="4"/>
  <c r="AH621" i="4"/>
  <c r="AH541" i="4"/>
  <c r="AH172" i="4"/>
  <c r="AJ172" i="4" s="1"/>
  <c r="AH77" i="4"/>
  <c r="AJ77" i="4" s="1"/>
  <c r="AH10" i="4"/>
  <c r="AJ10" i="4" s="1"/>
  <c r="AH256" i="4"/>
  <c r="AH393" i="4"/>
  <c r="AH478" i="4"/>
  <c r="AH577" i="4"/>
  <c r="AH635" i="4"/>
  <c r="AH102" i="4"/>
  <c r="AJ102" i="4" s="1"/>
  <c r="AH282" i="4"/>
  <c r="AH412" i="4"/>
  <c r="AH506" i="4"/>
  <c r="AH580" i="4"/>
  <c r="AH146" i="4"/>
  <c r="AJ146" i="4" s="1"/>
  <c r="AH307" i="4"/>
  <c r="AH417" i="4"/>
  <c r="AH521" i="4"/>
  <c r="AH597" i="4"/>
  <c r="AH540" i="4"/>
  <c r="AH366" i="4"/>
  <c r="AH168" i="4"/>
  <c r="AJ168" i="4" s="1"/>
  <c r="AH634" i="4"/>
  <c r="AH526" i="4"/>
  <c r="AH365" i="4"/>
  <c r="AH83" i="4"/>
  <c r="AJ83" i="4" s="1"/>
  <c r="AH633" i="4"/>
  <c r="AH480" i="4"/>
  <c r="AH350" i="4"/>
  <c r="AH614" i="4"/>
  <c r="AH460" i="4"/>
  <c r="AH257" i="4"/>
  <c r="AH579" i="4"/>
  <c r="AH453" i="4"/>
  <c r="AH238" i="4"/>
  <c r="AH616" i="4"/>
  <c r="AH563" i="4"/>
  <c r="AH520" i="4"/>
  <c r="AH459" i="4"/>
  <c r="AH394" i="4"/>
  <c r="AH322" i="4"/>
  <c r="AH237" i="4"/>
  <c r="AH101" i="4"/>
  <c r="AJ101" i="4" s="1"/>
  <c r="AH602" i="4"/>
  <c r="AH556" i="4"/>
  <c r="AH502" i="4"/>
  <c r="AH437" i="4"/>
  <c r="AH392" i="4"/>
  <c r="AH300" i="4"/>
  <c r="AH195" i="4"/>
  <c r="AJ195" i="4" s="1"/>
  <c r="AH12" i="4"/>
  <c r="AJ12" i="4" s="1"/>
  <c r="AH29" i="4"/>
  <c r="AJ29" i="4" s="1"/>
  <c r="AH124" i="4"/>
  <c r="AJ124" i="4" s="1"/>
  <c r="AH210" i="4"/>
  <c r="AH258" i="4"/>
  <c r="AH323" i="4"/>
  <c r="AH35" i="4"/>
  <c r="AJ35" i="4" s="1"/>
  <c r="AH126" i="4"/>
  <c r="AJ126" i="4" s="1"/>
  <c r="AH213" i="4"/>
  <c r="AH278" i="4"/>
  <c r="AH324" i="4"/>
  <c r="AH58" i="4"/>
  <c r="AJ58" i="4" s="1"/>
  <c r="AH145" i="4"/>
  <c r="AJ145" i="4" s="1"/>
  <c r="AH214" i="4"/>
  <c r="AH280" i="4"/>
  <c r="AH341" i="4"/>
  <c r="AH600" i="4"/>
  <c r="AH542" i="4"/>
  <c r="AH501" i="4"/>
  <c r="AH435" i="4"/>
  <c r="AH370" i="4"/>
  <c r="AH298" i="4"/>
  <c r="AH187" i="4"/>
  <c r="AJ187" i="4" s="1"/>
  <c r="AH59" i="4"/>
  <c r="AJ59" i="4" s="1"/>
  <c r="AH9" i="4"/>
  <c r="AJ9" i="4" s="1"/>
  <c r="AH5" i="4"/>
  <c r="AJ5" i="4" s="1"/>
  <c r="AH19" i="4"/>
  <c r="AJ19" i="4" s="1"/>
  <c r="AH30" i="4"/>
  <c r="AJ30" i="4" s="1"/>
  <c r="AH44" i="4"/>
  <c r="AJ44" i="4" s="1"/>
  <c r="AH54" i="4"/>
  <c r="AJ54" i="4" s="1"/>
  <c r="AH65" i="4"/>
  <c r="AJ65" i="4" s="1"/>
  <c r="AH75" i="4"/>
  <c r="AJ75" i="4" s="1"/>
  <c r="AH85" i="4"/>
  <c r="AJ85" i="4" s="1"/>
  <c r="AH96" i="4"/>
  <c r="AJ96" i="4" s="1"/>
  <c r="AH106" i="4"/>
  <c r="AJ106" i="4" s="1"/>
  <c r="AH117" i="4"/>
  <c r="AJ117" i="4" s="1"/>
  <c r="AH128" i="4"/>
  <c r="AJ128" i="4" s="1"/>
  <c r="AH138" i="4"/>
  <c r="AJ138" i="4" s="1"/>
  <c r="AH148" i="4"/>
  <c r="AJ148" i="4" s="1"/>
  <c r="AH158" i="4"/>
  <c r="AJ158" i="4" s="1"/>
  <c r="AH169" i="4"/>
  <c r="AJ169" i="4" s="1"/>
  <c r="AH179" i="4"/>
  <c r="AJ179" i="4" s="1"/>
  <c r="AH190" i="4"/>
  <c r="AJ190" i="4" s="1"/>
  <c r="AH201" i="4"/>
  <c r="AH211" i="4"/>
  <c r="AH221" i="4"/>
  <c r="AH232" i="4"/>
  <c r="AH242" i="4"/>
  <c r="AH252" i="4"/>
  <c r="AH264" i="4"/>
  <c r="AH274" i="4"/>
  <c r="AH284" i="4"/>
  <c r="AH294" i="4"/>
  <c r="AH305" i="4"/>
  <c r="AH315" i="4"/>
  <c r="AH325" i="4"/>
  <c r="AH337" i="4"/>
  <c r="AH347" i="4"/>
  <c r="AH357" i="4"/>
  <c r="AH368" i="4"/>
  <c r="AH378" i="4"/>
  <c r="AH388" i="4"/>
  <c r="AH398" i="4"/>
  <c r="AH410" i="4"/>
  <c r="AH420" i="4"/>
  <c r="AH430" i="4"/>
  <c r="AH441" i="4"/>
  <c r="AH451" i="4"/>
  <c r="AH461" i="4"/>
  <c r="AH472" i="4"/>
  <c r="AH483" i="4"/>
  <c r="AH493" i="4"/>
  <c r="AH504" i="4"/>
  <c r="AH6" i="4"/>
  <c r="AJ6" i="4" s="1"/>
  <c r="AH20" i="4"/>
  <c r="AJ20" i="4" s="1"/>
  <c r="AH34" i="4"/>
  <c r="AJ34" i="4" s="1"/>
  <c r="AH45" i="4"/>
  <c r="AJ45" i="4" s="1"/>
  <c r="AH56" i="4"/>
  <c r="AJ56" i="4" s="1"/>
  <c r="AH66" i="4"/>
  <c r="AJ66" i="4" s="1"/>
  <c r="AH76" i="4"/>
  <c r="AJ76" i="4" s="1"/>
  <c r="AH86" i="4"/>
  <c r="AJ86" i="4" s="1"/>
  <c r="AH97" i="4"/>
  <c r="AJ97" i="4" s="1"/>
  <c r="AH108" i="4"/>
  <c r="AJ108" i="4" s="1"/>
  <c r="AH118" i="4"/>
  <c r="AJ118" i="4" s="1"/>
  <c r="AH129" i="4"/>
  <c r="AJ129" i="4" s="1"/>
  <c r="AH139" i="4"/>
  <c r="AJ139" i="4" s="1"/>
  <c r="AH149" i="4"/>
  <c r="AJ149" i="4" s="1"/>
  <c r="AH160" i="4"/>
  <c r="AJ160" i="4" s="1"/>
  <c r="AH170" i="4"/>
  <c r="AJ170" i="4" s="1"/>
  <c r="AH181" i="4"/>
  <c r="AJ181" i="4" s="1"/>
  <c r="AH192" i="4"/>
  <c r="AJ192" i="4" s="1"/>
  <c r="AH202" i="4"/>
  <c r="AH212" i="4"/>
  <c r="AH222" i="4"/>
  <c r="AH233" i="4"/>
  <c r="AH243" i="4"/>
  <c r="AH254" i="4"/>
  <c r="AH265" i="4"/>
  <c r="AH275" i="4"/>
  <c r="AH285" i="4"/>
  <c r="AH296" i="4"/>
  <c r="AH306" i="4"/>
  <c r="AH316" i="4"/>
  <c r="AH328" i="4"/>
  <c r="AH338" i="4"/>
  <c r="AH348" i="4"/>
  <c r="AH358" i="4"/>
  <c r="AH369" i="4"/>
  <c r="AH379" i="4"/>
  <c r="AH389" i="4"/>
  <c r="AH401" i="4"/>
  <c r="AH411" i="4"/>
  <c r="AH421" i="4"/>
  <c r="AH432" i="4"/>
  <c r="AH442" i="4"/>
  <c r="AH452" i="4"/>
  <c r="AH462" i="4"/>
  <c r="AH474" i="4"/>
  <c r="AH484" i="4"/>
  <c r="AH494" i="4"/>
  <c r="AH505" i="4"/>
  <c r="AH515" i="4"/>
  <c r="AH525" i="4"/>
  <c r="AH536" i="4"/>
  <c r="AH547" i="4"/>
  <c r="AH557" i="4"/>
  <c r="AH568" i="4"/>
  <c r="AH578" i="4"/>
  <c r="AH588" i="4"/>
  <c r="AH598" i="4"/>
  <c r="AH609" i="4"/>
  <c r="AH620" i="4"/>
  <c r="AH630" i="4"/>
  <c r="AH641" i="4"/>
  <c r="AH18" i="4"/>
  <c r="AJ18" i="4" s="1"/>
  <c r="AH36" i="4"/>
  <c r="AJ36" i="4" s="1"/>
  <c r="AH50" i="4"/>
  <c r="AJ50" i="4" s="1"/>
  <c r="AH64" i="4"/>
  <c r="AJ64" i="4" s="1"/>
  <c r="AH78" i="4"/>
  <c r="AJ78" i="4" s="1"/>
  <c r="AH92" i="4"/>
  <c r="AJ92" i="4" s="1"/>
  <c r="AH105" i="4"/>
  <c r="AJ105" i="4" s="1"/>
  <c r="AH121" i="4"/>
  <c r="AJ121" i="4" s="1"/>
  <c r="AH133" i="4"/>
  <c r="AJ133" i="4" s="1"/>
  <c r="AH147" i="4"/>
  <c r="AJ147" i="4" s="1"/>
  <c r="AH163" i="4"/>
  <c r="AJ163" i="4" s="1"/>
  <c r="AH176" i="4"/>
  <c r="AJ176" i="4" s="1"/>
  <c r="AH188" i="4"/>
  <c r="AJ188" i="4" s="1"/>
  <c r="AH204" i="4"/>
  <c r="AH218" i="4"/>
  <c r="AH230" i="4"/>
  <c r="AH246" i="4"/>
  <c r="AH259" i="4"/>
  <c r="AH273" i="4"/>
  <c r="AH288" i="4"/>
  <c r="AH301" i="4"/>
  <c r="AH314" i="4"/>
  <c r="AH330" i="4"/>
  <c r="AH342" i="4"/>
  <c r="AH356" i="4"/>
  <c r="AH371" i="4"/>
  <c r="AH385" i="4"/>
  <c r="AH397" i="4"/>
  <c r="AH413" i="4"/>
  <c r="AH426" i="4"/>
  <c r="AH440" i="4"/>
  <c r="AH456" i="4"/>
  <c r="AH468" i="4"/>
  <c r="AH481" i="4"/>
  <c r="AH497" i="4"/>
  <c r="AH510" i="4"/>
  <c r="AH522" i="4"/>
  <c r="AH533" i="4"/>
  <c r="AH545" i="4"/>
  <c r="AH558" i="4"/>
  <c r="AH570" i="4"/>
  <c r="AH581" i="4"/>
  <c r="AH594" i="4"/>
  <c r="AH605" i="4"/>
  <c r="AH617" i="4"/>
  <c r="AH629" i="4"/>
  <c r="AH642" i="4"/>
  <c r="AH53" i="4"/>
  <c r="AJ53" i="4" s="1"/>
  <c r="AH82" i="4"/>
  <c r="AJ82" i="4" s="1"/>
  <c r="AH110" i="4"/>
  <c r="AJ110" i="4" s="1"/>
  <c r="AH137" i="4"/>
  <c r="AJ137" i="4" s="1"/>
  <c r="AH165" i="4"/>
  <c r="AJ165" i="4" s="1"/>
  <c r="AH194" i="4"/>
  <c r="AJ194" i="4" s="1"/>
  <c r="AH220" i="4"/>
  <c r="AH249" i="4"/>
  <c r="AH277" i="4"/>
  <c r="AH304" i="4"/>
  <c r="AH332" i="4"/>
  <c r="AH346" i="4"/>
  <c r="AH374" i="4"/>
  <c r="AH416" i="4"/>
  <c r="AH444" i="4"/>
  <c r="AH458" i="4"/>
  <c r="AH486" i="4"/>
  <c r="AH513" i="4"/>
  <c r="AH549" i="4"/>
  <c r="AH572" i="4"/>
  <c r="AH596" i="4"/>
  <c r="AH22" i="4"/>
  <c r="AJ22" i="4" s="1"/>
  <c r="AH37" i="4"/>
  <c r="AJ37" i="4" s="1"/>
  <c r="AH51" i="4"/>
  <c r="AJ51" i="4" s="1"/>
  <c r="AH67" i="4"/>
  <c r="AJ67" i="4" s="1"/>
  <c r="AH81" i="4"/>
  <c r="AJ81" i="4" s="1"/>
  <c r="AH93" i="4"/>
  <c r="AJ93" i="4" s="1"/>
  <c r="AH109" i="4"/>
  <c r="AJ109" i="4" s="1"/>
  <c r="AH122" i="4"/>
  <c r="AJ122" i="4" s="1"/>
  <c r="AH136" i="4"/>
  <c r="AJ136" i="4" s="1"/>
  <c r="AH150" i="4"/>
  <c r="AJ150" i="4" s="1"/>
  <c r="AH164" i="4"/>
  <c r="AJ164" i="4" s="1"/>
  <c r="AH177" i="4"/>
  <c r="AJ177" i="4" s="1"/>
  <c r="AH193" i="4"/>
  <c r="AJ193" i="4" s="1"/>
  <c r="AH205" i="4"/>
  <c r="AH219" i="4"/>
  <c r="AH234" i="4"/>
  <c r="AH248" i="4"/>
  <c r="AH260" i="4"/>
  <c r="AH276" i="4"/>
  <c r="AH289" i="4"/>
  <c r="AH302" i="4"/>
  <c r="AH318" i="4"/>
  <c r="AH331" i="4"/>
  <c r="AH344" i="4"/>
  <c r="AH360" i="4"/>
  <c r="AH373" i="4"/>
  <c r="AH386" i="4"/>
  <c r="AH402" i="4"/>
  <c r="AH414" i="4"/>
  <c r="AH428" i="4"/>
  <c r="AH443" i="4"/>
  <c r="AH457" i="4"/>
  <c r="AH469" i="4"/>
  <c r="AH485" i="4"/>
  <c r="AH498" i="4"/>
  <c r="AH512" i="4"/>
  <c r="AH523" i="4"/>
  <c r="AH534" i="4"/>
  <c r="AH548" i="4"/>
  <c r="AH560" i="4"/>
  <c r="AH571" i="4"/>
  <c r="AH584" i="4"/>
  <c r="AH595" i="4"/>
  <c r="AH606" i="4"/>
  <c r="AH618" i="4"/>
  <c r="AH632" i="4"/>
  <c r="AH643" i="4"/>
  <c r="AH25" i="4"/>
  <c r="AJ25" i="4" s="1"/>
  <c r="AH38" i="4"/>
  <c r="AJ38" i="4" s="1"/>
  <c r="AH68" i="4"/>
  <c r="AJ68" i="4" s="1"/>
  <c r="AH94" i="4"/>
  <c r="AJ94" i="4" s="1"/>
  <c r="AH123" i="4"/>
  <c r="AJ123" i="4" s="1"/>
  <c r="AH152" i="4"/>
  <c r="AJ152" i="4" s="1"/>
  <c r="AH178" i="4"/>
  <c r="AJ178" i="4" s="1"/>
  <c r="AH206" i="4"/>
  <c r="AH236" i="4"/>
  <c r="AH261" i="4"/>
  <c r="AH291" i="4"/>
  <c r="AH320" i="4"/>
  <c r="AH361" i="4"/>
  <c r="AH387" i="4"/>
  <c r="AH403" i="4"/>
  <c r="AH429" i="4"/>
  <c r="AH470" i="4"/>
  <c r="AH499" i="4"/>
  <c r="AH524" i="4"/>
  <c r="AH538" i="4"/>
  <c r="AH561" i="4"/>
  <c r="AH585" i="4"/>
  <c r="AH608" i="4"/>
  <c r="AH613" i="4"/>
  <c r="AH576" i="4"/>
  <c r="AH539" i="4"/>
  <c r="AH496" i="4"/>
  <c r="AH450" i="4"/>
  <c r="AH406" i="4"/>
  <c r="AH364" i="4"/>
  <c r="AH321" i="4"/>
  <c r="AH270" i="4"/>
  <c r="AH251" i="4"/>
  <c r="AH185" i="4"/>
  <c r="AJ185" i="4" s="1"/>
  <c r="AH141" i="4"/>
  <c r="AJ141" i="4" s="1"/>
  <c r="AH99" i="4"/>
  <c r="AJ99" i="4" s="1"/>
  <c r="AH49" i="4"/>
  <c r="AJ49" i="4" s="1"/>
  <c r="AJ4" i="4"/>
  <c r="AH612" i="4"/>
  <c r="AH574" i="4"/>
  <c r="AH553" i="4"/>
  <c r="AH516" i="4"/>
  <c r="AH475" i="4"/>
  <c r="AH425" i="4"/>
  <c r="AH382" i="4"/>
  <c r="AH339" i="4"/>
  <c r="AH293" i="4"/>
  <c r="AH227" i="4"/>
  <c r="AH203" i="4"/>
  <c r="AH157" i="4"/>
  <c r="AJ157" i="4" s="1"/>
  <c r="AH114" i="4"/>
  <c r="AJ114" i="4" s="1"/>
  <c r="AH72" i="4"/>
  <c r="AJ72" i="4" s="1"/>
  <c r="AH26" i="4"/>
  <c r="AJ26" i="4" s="1"/>
  <c r="AH640" i="4"/>
  <c r="AH589" i="4"/>
  <c r="AH531" i="4"/>
  <c r="AH490" i="4"/>
  <c r="AH448" i="4"/>
  <c r="AH404" i="4"/>
  <c r="AH355" i="4"/>
  <c r="AH292" i="4"/>
  <c r="AH245" i="4"/>
  <c r="AH200" i="4"/>
  <c r="AH156" i="4"/>
  <c r="AJ156" i="4" s="1"/>
  <c r="AH90" i="4"/>
  <c r="AJ90" i="4" s="1"/>
  <c r="AH46" i="4"/>
  <c r="AJ46" i="4" s="1"/>
  <c r="AH624" i="4"/>
  <c r="AH587" i="4"/>
  <c r="AH550" i="4"/>
  <c r="AH530" i="4"/>
  <c r="AH508" i="4"/>
  <c r="AH489" i="4"/>
  <c r="AH466" i="4"/>
  <c r="AH446" i="4"/>
  <c r="AH422" i="4"/>
  <c r="AH396" i="4"/>
  <c r="AH377" i="4"/>
  <c r="AH353" i="4"/>
  <c r="AH333" i="4"/>
  <c r="AH310" i="4"/>
  <c r="AH286" i="4"/>
  <c r="AH267" i="4"/>
  <c r="AH241" i="4"/>
  <c r="AH224" i="4"/>
  <c r="AH197" i="4"/>
  <c r="AH174" i="4"/>
  <c r="AJ174" i="4" s="1"/>
  <c r="AH155" i="4"/>
  <c r="AJ155" i="4" s="1"/>
  <c r="AH131" i="4"/>
  <c r="AJ131" i="4" s="1"/>
  <c r="AH112" i="4"/>
  <c r="AJ112" i="4" s="1"/>
  <c r="AH88" i="4"/>
  <c r="AJ88" i="4" s="1"/>
  <c r="AH62" i="4"/>
  <c r="AJ62" i="4" s="1"/>
  <c r="AH42" i="4"/>
  <c r="AJ42" i="4" s="1"/>
  <c r="AH14" i="4"/>
  <c r="AJ14" i="4" s="1"/>
  <c r="AH186" i="4"/>
  <c r="AJ186" i="4" s="1"/>
  <c r="AH166" i="4"/>
  <c r="AJ166" i="4" s="1"/>
  <c r="AH142" i="4"/>
  <c r="AJ142" i="4" s="1"/>
  <c r="AH120" i="4"/>
  <c r="AJ120" i="4" s="1"/>
  <c r="AH100" i="4"/>
  <c r="AJ100" i="4" s="1"/>
  <c r="AH74" i="4"/>
  <c r="AJ74" i="4" s="1"/>
  <c r="AH57" i="4"/>
  <c r="AJ57" i="4" s="1"/>
  <c r="AH28" i="4"/>
  <c r="AJ28" i="4" s="1"/>
  <c r="AH627" i="4"/>
  <c r="AH593" i="4"/>
  <c r="AH554" i="4"/>
  <c r="AH517" i="4"/>
  <c r="AH476" i="4"/>
  <c r="AH433" i="4"/>
  <c r="AH384" i="4"/>
  <c r="AH340" i="4"/>
  <c r="AH297" i="4"/>
  <c r="AH228" i="4"/>
  <c r="AH209" i="4"/>
  <c r="AH161" i="4"/>
  <c r="AJ161" i="4" s="1"/>
  <c r="AH115" i="4"/>
  <c r="AJ115" i="4" s="1"/>
  <c r="AH73" i="4"/>
  <c r="AJ73" i="4" s="1"/>
  <c r="AH27" i="4"/>
  <c r="AJ27" i="4" s="1"/>
  <c r="AH626" i="4"/>
  <c r="AH590" i="4"/>
  <c r="AH532" i="4"/>
  <c r="AH492" i="4"/>
  <c r="AH449" i="4"/>
  <c r="AH405" i="4"/>
  <c r="AH362" i="4"/>
  <c r="AH313" i="4"/>
  <c r="AH269" i="4"/>
  <c r="AH250" i="4"/>
  <c r="AH184" i="4"/>
  <c r="AJ184" i="4" s="1"/>
  <c r="AH140" i="4"/>
  <c r="AJ140" i="4" s="1"/>
  <c r="AH91" i="4"/>
  <c r="AJ91" i="4" s="1"/>
  <c r="AH48" i="4"/>
  <c r="AJ48" i="4" s="1"/>
  <c r="AH625" i="4"/>
  <c r="AH611" i="4"/>
  <c r="AH569" i="4"/>
  <c r="AH552" i="4"/>
  <c r="AH514" i="4"/>
  <c r="AH467" i="4"/>
  <c r="AH424" i="4"/>
  <c r="AH380" i="4"/>
  <c r="AH334" i="4"/>
  <c r="AH312" i="4"/>
  <c r="AH268" i="4"/>
  <c r="AH225" i="4"/>
  <c r="AH182" i="4"/>
  <c r="AJ182" i="4" s="1"/>
  <c r="AH132" i="4"/>
  <c r="AJ132" i="4" s="1"/>
  <c r="AH113" i="4"/>
  <c r="AJ113" i="4" s="1"/>
  <c r="AH69" i="4"/>
  <c r="AJ69" i="4" s="1"/>
  <c r="AH17" i="4"/>
  <c r="AJ17" i="4" s="1"/>
  <c r="AH638" i="4"/>
  <c r="AH604" i="4"/>
  <c r="AH566" i="4"/>
  <c r="AH636" i="4"/>
  <c r="AH622" i="4"/>
  <c r="AH603" i="4"/>
  <c r="AH586" i="4"/>
  <c r="AH565" i="4"/>
  <c r="AH544" i="4"/>
  <c r="AH529" i="4"/>
  <c r="AH507" i="4"/>
  <c r="AH488" i="4"/>
  <c r="AH465" i="4"/>
  <c r="AH438" i="4"/>
  <c r="AH419" i="4"/>
  <c r="AH395" i="4"/>
  <c r="AH376" i="4"/>
  <c r="AH352" i="4"/>
  <c r="AH329" i="4"/>
  <c r="AH309" i="4"/>
  <c r="AH283" i="4"/>
  <c r="AH266" i="4"/>
  <c r="AH240" i="4"/>
  <c r="AH216" i="4"/>
  <c r="AH196" i="4"/>
  <c r="AH173" i="4"/>
  <c r="AJ173" i="4" s="1"/>
  <c r="AH154" i="4"/>
  <c r="AJ154" i="4" s="1"/>
  <c r="AH130" i="4"/>
  <c r="AJ130" i="4" s="1"/>
  <c r="AH104" i="4"/>
  <c r="AJ104" i="4" s="1"/>
  <c r="AH84" i="4"/>
  <c r="AJ84" i="4" s="1"/>
  <c r="AH60" i="4"/>
  <c r="AJ60" i="4" s="1"/>
  <c r="AH41" i="4"/>
  <c r="AJ41" i="4" s="1"/>
  <c r="AH13" i="4"/>
  <c r="AJ13" i="4" s="1"/>
  <c r="AH7" i="4"/>
  <c r="AJ7" i="4" s="1"/>
  <c r="AH15" i="4"/>
  <c r="AJ15" i="4" s="1"/>
  <c r="AH23" i="4"/>
  <c r="AJ23" i="4" s="1"/>
  <c r="AH31" i="4"/>
  <c r="AJ31" i="4" s="1"/>
  <c r="AH39" i="4"/>
  <c r="AJ39" i="4" s="1"/>
  <c r="AH47" i="4"/>
  <c r="AJ47" i="4" s="1"/>
  <c r="AH55" i="4"/>
  <c r="AJ55" i="4" s="1"/>
  <c r="AH63" i="4"/>
  <c r="AJ63" i="4" s="1"/>
  <c r="AH71" i="4"/>
  <c r="AJ71" i="4" s="1"/>
  <c r="AH79" i="4"/>
  <c r="AJ79" i="4" s="1"/>
  <c r="AH87" i="4"/>
  <c r="AJ87" i="4" s="1"/>
  <c r="AH95" i="4"/>
  <c r="AJ95" i="4" s="1"/>
  <c r="AH103" i="4"/>
  <c r="AJ103" i="4" s="1"/>
  <c r="AH111" i="4"/>
  <c r="AJ111" i="4" s="1"/>
  <c r="AH119" i="4"/>
  <c r="AJ119" i="4" s="1"/>
  <c r="AH127" i="4"/>
  <c r="AJ127" i="4" s="1"/>
  <c r="AH135" i="4"/>
  <c r="AJ135" i="4" s="1"/>
  <c r="AH143" i="4"/>
  <c r="AJ143" i="4" s="1"/>
  <c r="AH151" i="4"/>
  <c r="AJ151" i="4" s="1"/>
  <c r="AH159" i="4"/>
  <c r="AJ159" i="4" s="1"/>
  <c r="AH167" i="4"/>
  <c r="AJ167" i="4" s="1"/>
  <c r="AH175" i="4"/>
  <c r="AJ175" i="4" s="1"/>
  <c r="AH183" i="4"/>
  <c r="AJ183" i="4" s="1"/>
  <c r="AH191" i="4"/>
  <c r="AJ191" i="4" s="1"/>
  <c r="AH199" i="4"/>
  <c r="AH207" i="4"/>
  <c r="AH215" i="4"/>
  <c r="AH223" i="4"/>
  <c r="AH231" i="4"/>
  <c r="AH239" i="4"/>
  <c r="AH247" i="4"/>
  <c r="AH255" i="4"/>
  <c r="AH263" i="4"/>
  <c r="AH271" i="4"/>
  <c r="AH279" i="4"/>
  <c r="AH287" i="4"/>
  <c r="AH295" i="4"/>
  <c r="AH303" i="4"/>
  <c r="AH311" i="4"/>
  <c r="AH319" i="4"/>
  <c r="AH327" i="4"/>
  <c r="AH335" i="4"/>
  <c r="AH343" i="4"/>
  <c r="AH351" i="4"/>
  <c r="AH359" i="4"/>
  <c r="AH367" i="4"/>
  <c r="AH375" i="4"/>
  <c r="AH383" i="4"/>
  <c r="AH391" i="4"/>
  <c r="AH399" i="4"/>
  <c r="AH407" i="4"/>
  <c r="AH415" i="4"/>
  <c r="AH423" i="4"/>
  <c r="AH431" i="4"/>
  <c r="AH439" i="4"/>
  <c r="AH447" i="4"/>
  <c r="AH455" i="4"/>
  <c r="AH463" i="4"/>
  <c r="AH471" i="4"/>
  <c r="AH479" i="4"/>
  <c r="AH487" i="4"/>
  <c r="AH495" i="4"/>
  <c r="AH503" i="4"/>
  <c r="AH511" i="4"/>
  <c r="AH519" i="4"/>
  <c r="AH527" i="4"/>
  <c r="AH535" i="4"/>
  <c r="AH543" i="4"/>
  <c r="AH551" i="4"/>
  <c r="AH559" i="4"/>
  <c r="AH567" i="4"/>
  <c r="AH575" i="4"/>
  <c r="AH583" i="4"/>
  <c r="AH591" i="4"/>
  <c r="AH599" i="4"/>
  <c r="AH607" i="4"/>
  <c r="AH615" i="4"/>
  <c r="AH623" i="4"/>
  <c r="AH631" i="4"/>
  <c r="AH639" i="4"/>
  <c r="AH8" i="4"/>
  <c r="AJ8" i="4" s="1"/>
  <c r="AH16" i="4"/>
  <c r="AJ16" i="4" s="1"/>
  <c r="AH24" i="4"/>
  <c r="AJ24" i="4" s="1"/>
  <c r="AH32" i="4"/>
  <c r="AJ32" i="4" s="1"/>
  <c r="AH40" i="4"/>
  <c r="AJ40" i="4" s="1"/>
  <c r="AH637" i="4"/>
  <c r="AH628" i="4"/>
  <c r="AH619" i="4"/>
  <c r="AH610" i="4"/>
  <c r="AH601" i="4"/>
  <c r="AH592" i="4"/>
  <c r="AH582" i="4"/>
  <c r="AH573" i="4"/>
  <c r="AH564" i="4"/>
  <c r="AH555" i="4"/>
  <c r="AH546" i="4"/>
  <c r="AH537" i="4"/>
  <c r="AH528" i="4"/>
  <c r="AH518" i="4"/>
  <c r="AH509" i="4"/>
  <c r="AH500" i="4"/>
  <c r="AH491" i="4"/>
  <c r="AH482" i="4"/>
  <c r="AH473" i="4"/>
  <c r="AH464" i="4"/>
  <c r="AH454" i="4"/>
  <c r="AH445" i="4"/>
  <c r="AH436" i="4"/>
  <c r="AH427" i="4"/>
  <c r="AH418" i="4"/>
  <c r="AH409" i="4"/>
  <c r="AH400" i="4"/>
  <c r="AH390" i="4"/>
  <c r="AH381" i="4"/>
  <c r="AH372" i="4"/>
  <c r="AH363" i="4"/>
  <c r="AH354" i="4"/>
  <c r="AH345" i="4"/>
  <c r="AH336" i="4"/>
  <c r="AH326" i="4"/>
  <c r="AH317" i="4"/>
  <c r="AH308" i="4"/>
  <c r="AH299" i="4"/>
  <c r="AH290" i="4"/>
  <c r="AH281" i="4"/>
  <c r="AH272" i="4"/>
  <c r="AH262" i="4"/>
  <c r="AH253" i="4"/>
  <c r="AH244" i="4"/>
  <c r="AH235" i="4"/>
  <c r="AH226" i="4"/>
  <c r="AH217" i="4"/>
  <c r="AH208" i="4"/>
  <c r="AH198" i="4"/>
  <c r="AH189" i="4"/>
  <c r="AJ189" i="4" s="1"/>
  <c r="AH180" i="4"/>
  <c r="AJ180" i="4" s="1"/>
  <c r="AH171" i="4"/>
  <c r="AJ171" i="4" s="1"/>
  <c r="AH162" i="4"/>
  <c r="AJ162" i="4" s="1"/>
  <c r="AH153" i="4"/>
  <c r="AJ153" i="4" s="1"/>
  <c r="AH144" i="4"/>
  <c r="AJ144" i="4" s="1"/>
  <c r="AH134" i="4"/>
  <c r="AJ134" i="4" s="1"/>
  <c r="AH125" i="4"/>
  <c r="AJ125" i="4" s="1"/>
  <c r="AH116" i="4"/>
  <c r="AJ116" i="4" s="1"/>
  <c r="AH107" i="4"/>
  <c r="AJ107" i="4" s="1"/>
  <c r="AH98" i="4"/>
  <c r="AJ98" i="4" s="1"/>
  <c r="AH89" i="4"/>
  <c r="AJ89" i="4" s="1"/>
  <c r="AH80" i="4"/>
  <c r="AJ80" i="4" s="1"/>
  <c r="AH70" i="4"/>
  <c r="AJ70" i="4" s="1"/>
  <c r="AH61" i="4"/>
  <c r="AJ61" i="4" s="1"/>
  <c r="AH52" i="4"/>
  <c r="AJ52" i="4" s="1"/>
  <c r="AH43" i="4"/>
  <c r="AJ43" i="4" s="1"/>
  <c r="AH33" i="4"/>
  <c r="AJ33" i="4" s="1"/>
  <c r="AH21" i="4"/>
  <c r="AJ21" i="4" s="1"/>
  <c r="AH11" i="4"/>
  <c r="AJ11" i="4" s="1"/>
  <c r="AX64" i="6" l="1"/>
  <c r="AZ64" i="6"/>
  <c r="AY64" i="6"/>
  <c r="AS64" i="6"/>
  <c r="AT64" i="6"/>
  <c r="AU64" i="6"/>
  <c r="AR64" i="6"/>
  <c r="BB64" i="6" s="1"/>
  <c r="AW64" i="6"/>
  <c r="AV64" i="6"/>
  <c r="AX160" i="6"/>
  <c r="AZ160" i="6"/>
  <c r="AY160" i="6"/>
  <c r="AU160" i="6"/>
  <c r="AT160" i="6"/>
  <c r="AS160" i="6"/>
  <c r="AR160" i="6"/>
  <c r="BB160" i="6" s="1"/>
  <c r="AV160" i="6"/>
  <c r="AW160" i="6"/>
  <c r="AZ133" i="6"/>
  <c r="AX133" i="6"/>
  <c r="AY133" i="6"/>
  <c r="AT133" i="6"/>
  <c r="AU133" i="6"/>
  <c r="AS133" i="6"/>
  <c r="AR133" i="6"/>
  <c r="BB133" i="6" s="1"/>
  <c r="AW133" i="6"/>
  <c r="AV133" i="6"/>
  <c r="AX189" i="6"/>
  <c r="AZ189" i="6"/>
  <c r="AY189" i="6"/>
  <c r="AS189" i="6"/>
  <c r="AU189" i="6"/>
  <c r="AR189" i="6"/>
  <c r="BB189" i="6" s="1"/>
  <c r="AT189" i="6"/>
  <c r="AV189" i="6"/>
  <c r="AW189" i="6"/>
  <c r="AX280" i="6"/>
  <c r="AZ280" i="6"/>
  <c r="AY280" i="6"/>
  <c r="AU280" i="6"/>
  <c r="AS280" i="6"/>
  <c r="AT280" i="6"/>
  <c r="AR280" i="6"/>
  <c r="BB280" i="6" s="1"/>
  <c r="AW280" i="6"/>
  <c r="AV280" i="6"/>
  <c r="AX373" i="6"/>
  <c r="AY373" i="6"/>
  <c r="AZ373" i="6"/>
  <c r="AU373" i="6"/>
  <c r="AS373" i="6"/>
  <c r="AR373" i="6"/>
  <c r="BB373" i="6" s="1"/>
  <c r="AT373" i="6"/>
  <c r="AV373" i="6"/>
  <c r="AW373" i="6"/>
  <c r="AZ117" i="6"/>
  <c r="AX117" i="6"/>
  <c r="AY117" i="6"/>
  <c r="AT117" i="6"/>
  <c r="AU117" i="6"/>
  <c r="AS117" i="6"/>
  <c r="AR117" i="6"/>
  <c r="BB117" i="6" s="1"/>
  <c r="AW117" i="6"/>
  <c r="AV117" i="6"/>
  <c r="AX208" i="6"/>
  <c r="AZ208" i="6"/>
  <c r="AY208" i="6"/>
  <c r="AU208" i="6"/>
  <c r="AT208" i="6"/>
  <c r="AS208" i="6"/>
  <c r="AR208" i="6"/>
  <c r="BB208" i="6" s="1"/>
  <c r="AW208" i="6"/>
  <c r="AV208" i="6"/>
  <c r="AX333" i="6"/>
  <c r="AY333" i="6"/>
  <c r="AZ333" i="6"/>
  <c r="AU333" i="6"/>
  <c r="AS333" i="6"/>
  <c r="AR333" i="6"/>
  <c r="BB333" i="6" s="1"/>
  <c r="AT333" i="6"/>
  <c r="AV333" i="6"/>
  <c r="AW333" i="6"/>
  <c r="AZ77" i="6"/>
  <c r="AX77" i="6"/>
  <c r="AY77" i="6"/>
  <c r="AT77" i="6"/>
  <c r="AS77" i="6"/>
  <c r="AU77" i="6"/>
  <c r="AR77" i="6"/>
  <c r="BB77" i="6" s="1"/>
  <c r="AV77" i="6"/>
  <c r="AW77" i="6"/>
  <c r="AX200" i="6"/>
  <c r="AZ200" i="6"/>
  <c r="AY200" i="6"/>
  <c r="AU200" i="6"/>
  <c r="AT200" i="6"/>
  <c r="AS200" i="6"/>
  <c r="AR200" i="6"/>
  <c r="BB200" i="6" s="1"/>
  <c r="AW200" i="6"/>
  <c r="AV200" i="6"/>
  <c r="AX375" i="6"/>
  <c r="AZ375" i="6"/>
  <c r="AY375" i="6"/>
  <c r="AS375" i="6"/>
  <c r="AT375" i="6"/>
  <c r="AU375" i="6"/>
  <c r="AR375" i="6"/>
  <c r="BB375" i="6" s="1"/>
  <c r="AV375" i="6"/>
  <c r="AW375" i="6"/>
  <c r="AX311" i="6"/>
  <c r="AZ311" i="6"/>
  <c r="AY311" i="6"/>
  <c r="AS311" i="6"/>
  <c r="AT311" i="6"/>
  <c r="AU311" i="6"/>
  <c r="AR311" i="6"/>
  <c r="BB311" i="6" s="1"/>
  <c r="AV311" i="6"/>
  <c r="AW311" i="6"/>
  <c r="AY247" i="6"/>
  <c r="AX247" i="6"/>
  <c r="AZ247" i="6"/>
  <c r="AS247" i="6"/>
  <c r="AT247" i="6"/>
  <c r="AU247" i="6"/>
  <c r="AR247" i="6"/>
  <c r="BB247" i="6" s="1"/>
  <c r="AV247" i="6"/>
  <c r="AW247" i="6"/>
  <c r="AX183" i="6"/>
  <c r="AZ183" i="6"/>
  <c r="AY183" i="6"/>
  <c r="AS183" i="6"/>
  <c r="AT183" i="6"/>
  <c r="AU183" i="6"/>
  <c r="AR183" i="6"/>
  <c r="BB183" i="6" s="1"/>
  <c r="AW183" i="6"/>
  <c r="AV183" i="6"/>
  <c r="AX119" i="6"/>
  <c r="AZ119" i="6"/>
  <c r="AY119" i="6"/>
  <c r="AS119" i="6"/>
  <c r="AT119" i="6"/>
  <c r="AU119" i="6"/>
  <c r="AR119" i="6"/>
  <c r="BB119" i="6" s="1"/>
  <c r="AW119" i="6"/>
  <c r="AV119" i="6"/>
  <c r="AZ44" i="6"/>
  <c r="AX44" i="6"/>
  <c r="AS44" i="6"/>
  <c r="AY44" i="6"/>
  <c r="AT44" i="6"/>
  <c r="AU44" i="6"/>
  <c r="AR44" i="6"/>
  <c r="BB44" i="6" s="1"/>
  <c r="AW44" i="6"/>
  <c r="AV44" i="6"/>
  <c r="AX366" i="6"/>
  <c r="AZ366" i="6"/>
  <c r="AY366" i="6"/>
  <c r="AS366" i="6"/>
  <c r="AT366" i="6"/>
  <c r="AU366" i="6"/>
  <c r="AR366" i="6"/>
  <c r="BB366" i="6" s="1"/>
  <c r="AW366" i="6"/>
  <c r="AV366" i="6"/>
  <c r="AX302" i="6"/>
  <c r="AZ302" i="6"/>
  <c r="AY302" i="6"/>
  <c r="AS302" i="6"/>
  <c r="AT302" i="6"/>
  <c r="AU302" i="6"/>
  <c r="AR302" i="6"/>
  <c r="BB302" i="6" s="1"/>
  <c r="AV302" i="6"/>
  <c r="AW302" i="6"/>
  <c r="AX238" i="6"/>
  <c r="AZ238" i="6"/>
  <c r="AY238" i="6"/>
  <c r="AS238" i="6"/>
  <c r="AT238" i="6"/>
  <c r="AU238" i="6"/>
  <c r="AR238" i="6"/>
  <c r="BB238" i="6" s="1"/>
  <c r="AV238" i="6"/>
  <c r="AW238" i="6"/>
  <c r="AX174" i="6"/>
  <c r="AZ174" i="6"/>
  <c r="AY174" i="6"/>
  <c r="AS174" i="6"/>
  <c r="AT174" i="6"/>
  <c r="AU174" i="6"/>
  <c r="AR174" i="6"/>
  <c r="BB174" i="6" s="1"/>
  <c r="AW174" i="6"/>
  <c r="AV174" i="6"/>
  <c r="AZ110" i="6"/>
  <c r="AX110" i="6"/>
  <c r="AY110" i="6"/>
  <c r="AS110" i="6"/>
  <c r="AT110" i="6"/>
  <c r="AU110" i="6"/>
  <c r="AR110" i="6"/>
  <c r="BB110" i="6" s="1"/>
  <c r="AW110" i="6"/>
  <c r="AV110" i="6"/>
  <c r="AZ29" i="6"/>
  <c r="AX29" i="6"/>
  <c r="AY29" i="6"/>
  <c r="AT29" i="6"/>
  <c r="AU29" i="6"/>
  <c r="AS29" i="6"/>
  <c r="AR29" i="6"/>
  <c r="BB29" i="6" s="1"/>
  <c r="AW29" i="6"/>
  <c r="AV29" i="6"/>
  <c r="AX380" i="6"/>
  <c r="AZ380" i="6"/>
  <c r="AY380" i="6"/>
  <c r="AT380" i="6"/>
  <c r="AU380" i="6"/>
  <c r="AR380" i="6"/>
  <c r="BB380" i="6" s="1"/>
  <c r="AS380" i="6"/>
  <c r="AW380" i="6"/>
  <c r="AV380" i="6"/>
  <c r="AX316" i="6"/>
  <c r="AZ316" i="6"/>
  <c r="AY316" i="6"/>
  <c r="AT316" i="6"/>
  <c r="AU316" i="6"/>
  <c r="AS316" i="6"/>
  <c r="AR316" i="6"/>
  <c r="BB316" i="6" s="1"/>
  <c r="AV316" i="6"/>
  <c r="AW316" i="6"/>
  <c r="AX252" i="6"/>
  <c r="AZ252" i="6"/>
  <c r="AY252" i="6"/>
  <c r="AT252" i="6"/>
  <c r="AU252" i="6"/>
  <c r="AS252" i="6"/>
  <c r="AR252" i="6"/>
  <c r="BB252" i="6" s="1"/>
  <c r="AV252" i="6"/>
  <c r="AW252" i="6"/>
  <c r="AZ188" i="6"/>
  <c r="AX188" i="6"/>
  <c r="AY188" i="6"/>
  <c r="AT188" i="6"/>
  <c r="AU188" i="6"/>
  <c r="AS188" i="6"/>
  <c r="AR188" i="6"/>
  <c r="BB188" i="6" s="1"/>
  <c r="AV188" i="6"/>
  <c r="AW188" i="6"/>
  <c r="AZ124" i="6"/>
  <c r="AX124" i="6"/>
  <c r="AY124" i="6"/>
  <c r="AT124" i="6"/>
  <c r="AU124" i="6"/>
  <c r="AS124" i="6"/>
  <c r="AR124" i="6"/>
  <c r="BB124" i="6" s="1"/>
  <c r="AW124" i="6"/>
  <c r="AV124" i="6"/>
  <c r="AZ52" i="6"/>
  <c r="AX52" i="6"/>
  <c r="AY52" i="6"/>
  <c r="AS52" i="6"/>
  <c r="AU52" i="6"/>
  <c r="AT52" i="6"/>
  <c r="AR52" i="6"/>
  <c r="BB52" i="6" s="1"/>
  <c r="AV52" i="6"/>
  <c r="AW52" i="6"/>
  <c r="AX363" i="6"/>
  <c r="AZ363" i="6"/>
  <c r="AY363" i="6"/>
  <c r="AS363" i="6"/>
  <c r="AT363" i="6"/>
  <c r="AR363" i="6"/>
  <c r="BB363" i="6" s="1"/>
  <c r="AU363" i="6"/>
  <c r="AW363" i="6"/>
  <c r="AV363" i="6"/>
  <c r="AX299" i="6"/>
  <c r="AZ299" i="6"/>
  <c r="AY299" i="6"/>
  <c r="AT299" i="6"/>
  <c r="AS299" i="6"/>
  <c r="AU299" i="6"/>
  <c r="AR299" i="6"/>
  <c r="BB299" i="6" s="1"/>
  <c r="AW299" i="6"/>
  <c r="AV299" i="6"/>
  <c r="AX235" i="6"/>
  <c r="AZ235" i="6"/>
  <c r="AY235" i="6"/>
  <c r="AT235" i="6"/>
  <c r="AU235" i="6"/>
  <c r="AS235" i="6"/>
  <c r="AR235" i="6"/>
  <c r="BB235" i="6" s="1"/>
  <c r="AW235" i="6"/>
  <c r="AV235" i="6"/>
  <c r="AX171" i="6"/>
  <c r="AZ171" i="6"/>
  <c r="AY171" i="6"/>
  <c r="AT171" i="6"/>
  <c r="AU171" i="6"/>
  <c r="AS171" i="6"/>
  <c r="AR171" i="6"/>
  <c r="BB171" i="6" s="1"/>
  <c r="AW171" i="6"/>
  <c r="AV171" i="6"/>
  <c r="AX107" i="6"/>
  <c r="AZ107" i="6"/>
  <c r="AY107" i="6"/>
  <c r="AS107" i="6"/>
  <c r="AT107" i="6"/>
  <c r="AU107" i="6"/>
  <c r="AR107" i="6"/>
  <c r="BB107" i="6" s="1"/>
  <c r="AW107" i="6"/>
  <c r="AV107" i="6"/>
  <c r="AZ23" i="6"/>
  <c r="AX23" i="6"/>
  <c r="AY23" i="6"/>
  <c r="AS23" i="6"/>
  <c r="AT23" i="6"/>
  <c r="AU23" i="6"/>
  <c r="AR23" i="6"/>
  <c r="BB23" i="6" s="1"/>
  <c r="AV23" i="6"/>
  <c r="AW23" i="6"/>
  <c r="AX346" i="6"/>
  <c r="AZ346" i="6"/>
  <c r="AY346" i="6"/>
  <c r="AT346" i="6"/>
  <c r="AU346" i="6"/>
  <c r="AS346" i="6"/>
  <c r="AR346" i="6"/>
  <c r="BB346" i="6" s="1"/>
  <c r="AW346" i="6"/>
  <c r="AV346" i="6"/>
  <c r="AX282" i="6"/>
  <c r="AZ282" i="6"/>
  <c r="AY282" i="6"/>
  <c r="AS282" i="6"/>
  <c r="AT282" i="6"/>
  <c r="AU282" i="6"/>
  <c r="AR282" i="6"/>
  <c r="BB282" i="6" s="1"/>
  <c r="AW282" i="6"/>
  <c r="AV282" i="6"/>
  <c r="AX218" i="6"/>
  <c r="AZ218" i="6"/>
  <c r="AY218" i="6"/>
  <c r="AS218" i="6"/>
  <c r="AU218" i="6"/>
  <c r="AT218" i="6"/>
  <c r="AR218" i="6"/>
  <c r="BB218" i="6" s="1"/>
  <c r="AW218" i="6"/>
  <c r="AV218" i="6"/>
  <c r="AX154" i="6"/>
  <c r="AZ154" i="6"/>
  <c r="AY154" i="6"/>
  <c r="AS154" i="6"/>
  <c r="AT154" i="6"/>
  <c r="AU154" i="6"/>
  <c r="AR154" i="6"/>
  <c r="BB154" i="6" s="1"/>
  <c r="AW154" i="6"/>
  <c r="AV154" i="6"/>
  <c r="AX90" i="6"/>
  <c r="AZ90" i="6"/>
  <c r="AU90" i="6"/>
  <c r="AY90" i="6"/>
  <c r="AS90" i="6"/>
  <c r="AT90" i="6"/>
  <c r="AR90" i="6"/>
  <c r="BB90" i="6" s="1"/>
  <c r="AW90" i="6"/>
  <c r="AV90" i="6"/>
  <c r="AX393" i="6"/>
  <c r="AZ393" i="6"/>
  <c r="AY393" i="6"/>
  <c r="AS393" i="6"/>
  <c r="AT393" i="6"/>
  <c r="AU393" i="6"/>
  <c r="AR393" i="6"/>
  <c r="BB393" i="6" s="1"/>
  <c r="AW393" i="6"/>
  <c r="AV393" i="6"/>
  <c r="AX329" i="6"/>
  <c r="AZ329" i="6"/>
  <c r="AY329" i="6"/>
  <c r="AS329" i="6"/>
  <c r="AR329" i="6"/>
  <c r="BB329" i="6" s="1"/>
  <c r="AT329" i="6"/>
  <c r="AU329" i="6"/>
  <c r="AW329" i="6"/>
  <c r="AV329" i="6"/>
  <c r="AX265" i="6"/>
  <c r="AY265" i="6"/>
  <c r="AZ265" i="6"/>
  <c r="AU265" i="6"/>
  <c r="AS265" i="6"/>
  <c r="AT265" i="6"/>
  <c r="AR265" i="6"/>
  <c r="BB265" i="6" s="1"/>
  <c r="AV265" i="6"/>
  <c r="AW265" i="6"/>
  <c r="AX201" i="6"/>
  <c r="AZ201" i="6"/>
  <c r="AY201" i="6"/>
  <c r="AS201" i="6"/>
  <c r="AU201" i="6"/>
  <c r="AT201" i="6"/>
  <c r="AR201" i="6"/>
  <c r="BB201" i="6" s="1"/>
  <c r="AV201" i="6"/>
  <c r="AW201" i="6"/>
  <c r="AX137" i="6"/>
  <c r="AZ137" i="6"/>
  <c r="AY137" i="6"/>
  <c r="AS137" i="6"/>
  <c r="AU137" i="6"/>
  <c r="AT137" i="6"/>
  <c r="AR137" i="6"/>
  <c r="BB137" i="6" s="1"/>
  <c r="AV137" i="6"/>
  <c r="AW137" i="6"/>
  <c r="AX71" i="6"/>
  <c r="AZ71" i="6"/>
  <c r="AY71" i="6"/>
  <c r="AS71" i="6"/>
  <c r="AT71" i="6"/>
  <c r="AU71" i="6"/>
  <c r="AR71" i="6"/>
  <c r="BB71" i="6" s="1"/>
  <c r="AW71" i="6"/>
  <c r="AV71" i="6"/>
  <c r="AX51" i="6"/>
  <c r="AZ51" i="6"/>
  <c r="AY51" i="6"/>
  <c r="AU51" i="6"/>
  <c r="AS51" i="6"/>
  <c r="AT51" i="6"/>
  <c r="AR51" i="6"/>
  <c r="BB51" i="6" s="1"/>
  <c r="AW51" i="6"/>
  <c r="AV51" i="6"/>
  <c r="AX58" i="6"/>
  <c r="AZ58" i="6"/>
  <c r="AU58" i="6"/>
  <c r="AY58" i="6"/>
  <c r="AS58" i="6"/>
  <c r="AT58" i="6"/>
  <c r="AR58" i="6"/>
  <c r="BB58" i="6" s="1"/>
  <c r="AW58" i="6"/>
  <c r="AV58" i="6"/>
  <c r="AX65" i="6"/>
  <c r="AZ65" i="6"/>
  <c r="AY65" i="6"/>
  <c r="AS65" i="6"/>
  <c r="AT65" i="6"/>
  <c r="AU65" i="6"/>
  <c r="AR65" i="6"/>
  <c r="BB65" i="6" s="1"/>
  <c r="AV65" i="6"/>
  <c r="AW65" i="6"/>
  <c r="AX384" i="6"/>
  <c r="AY384" i="6"/>
  <c r="AZ384" i="6"/>
  <c r="AT384" i="6"/>
  <c r="AU384" i="6"/>
  <c r="AS384" i="6"/>
  <c r="AR384" i="6"/>
  <c r="BB384" i="6" s="1"/>
  <c r="AV384" i="6"/>
  <c r="AW384" i="6"/>
  <c r="AX128" i="6"/>
  <c r="AZ128" i="6"/>
  <c r="AY128" i="6"/>
  <c r="AS128" i="6"/>
  <c r="AT128" i="6"/>
  <c r="AU128" i="6"/>
  <c r="AR128" i="6"/>
  <c r="BB128" i="6" s="1"/>
  <c r="AW128" i="6"/>
  <c r="AV128" i="6"/>
  <c r="AZ101" i="6"/>
  <c r="AX101" i="6"/>
  <c r="AY101" i="6"/>
  <c r="AT101" i="6"/>
  <c r="AU101" i="6"/>
  <c r="AR101" i="6"/>
  <c r="BB101" i="6" s="1"/>
  <c r="AS101" i="6"/>
  <c r="AW101" i="6"/>
  <c r="AV101" i="6"/>
  <c r="AZ157" i="6"/>
  <c r="AX157" i="6"/>
  <c r="AY157" i="6"/>
  <c r="AS157" i="6"/>
  <c r="AT157" i="6"/>
  <c r="AU157" i="6"/>
  <c r="AR157" i="6"/>
  <c r="BB157" i="6" s="1"/>
  <c r="AW157" i="6"/>
  <c r="AV157" i="6"/>
  <c r="AX248" i="6"/>
  <c r="AZ248" i="6"/>
  <c r="AY248" i="6"/>
  <c r="AU248" i="6"/>
  <c r="AS248" i="6"/>
  <c r="AT248" i="6"/>
  <c r="AR248" i="6"/>
  <c r="BB248" i="6" s="1"/>
  <c r="AV248" i="6"/>
  <c r="AW248" i="6"/>
  <c r="AX341" i="6"/>
  <c r="AY341" i="6"/>
  <c r="AZ341" i="6"/>
  <c r="AU341" i="6"/>
  <c r="AS341" i="6"/>
  <c r="AR341" i="6"/>
  <c r="BB341" i="6" s="1"/>
  <c r="AT341" i="6"/>
  <c r="AV341" i="6"/>
  <c r="AW341" i="6"/>
  <c r="AZ85" i="6"/>
  <c r="AX85" i="6"/>
  <c r="AY85" i="6"/>
  <c r="AT85" i="6"/>
  <c r="AS85" i="6"/>
  <c r="AU85" i="6"/>
  <c r="AR85" i="6"/>
  <c r="BB85" i="6" s="1"/>
  <c r="AW85" i="6"/>
  <c r="AV85" i="6"/>
  <c r="AX176" i="6"/>
  <c r="AZ176" i="6"/>
  <c r="AY176" i="6"/>
  <c r="AU176" i="6"/>
  <c r="AT176" i="6"/>
  <c r="AS176" i="6"/>
  <c r="AR176" i="6"/>
  <c r="BB176" i="6" s="1"/>
  <c r="AV176" i="6"/>
  <c r="AW176" i="6"/>
  <c r="AX301" i="6"/>
  <c r="AY301" i="6"/>
  <c r="AZ301" i="6"/>
  <c r="AS301" i="6"/>
  <c r="AT301" i="6"/>
  <c r="AR301" i="6"/>
  <c r="BB301" i="6" s="1"/>
  <c r="AU301" i="6"/>
  <c r="AW301" i="6"/>
  <c r="AV301" i="6"/>
  <c r="AW6" i="6"/>
  <c r="AZ6" i="6"/>
  <c r="AX6" i="6"/>
  <c r="AY6" i="6"/>
  <c r="AV6" i="6"/>
  <c r="AT6" i="6"/>
  <c r="AU6" i="6"/>
  <c r="AS6" i="6"/>
  <c r="AR6" i="6"/>
  <c r="AX168" i="6"/>
  <c r="AZ168" i="6"/>
  <c r="AY168" i="6"/>
  <c r="AU168" i="6"/>
  <c r="AS168" i="6"/>
  <c r="AT168" i="6"/>
  <c r="AR168" i="6"/>
  <c r="BB168" i="6" s="1"/>
  <c r="AW168" i="6"/>
  <c r="AV168" i="6"/>
  <c r="AY367" i="6"/>
  <c r="AX367" i="6"/>
  <c r="AZ367" i="6"/>
  <c r="AU367" i="6"/>
  <c r="AS367" i="6"/>
  <c r="AR367" i="6"/>
  <c r="BB367" i="6" s="1"/>
  <c r="AT367" i="6"/>
  <c r="AV367" i="6"/>
  <c r="AW367" i="6"/>
  <c r="AX303" i="6"/>
  <c r="AY303" i="6"/>
  <c r="AZ303" i="6"/>
  <c r="AS303" i="6"/>
  <c r="AT303" i="6"/>
  <c r="AU303" i="6"/>
  <c r="AR303" i="6"/>
  <c r="BB303" i="6" s="1"/>
  <c r="AW303" i="6"/>
  <c r="AV303" i="6"/>
  <c r="AZ239" i="6"/>
  <c r="AX239" i="6"/>
  <c r="AY239" i="6"/>
  <c r="AS239" i="6"/>
  <c r="AT239" i="6"/>
  <c r="AR239" i="6"/>
  <c r="BB239" i="6" s="1"/>
  <c r="AU239" i="6"/>
  <c r="AV239" i="6"/>
  <c r="AW239" i="6"/>
  <c r="AZ175" i="6"/>
  <c r="AX175" i="6"/>
  <c r="AY175" i="6"/>
  <c r="AS175" i="6"/>
  <c r="AT175" i="6"/>
  <c r="AU175" i="6"/>
  <c r="AR175" i="6"/>
  <c r="BB175" i="6" s="1"/>
  <c r="AV175" i="6"/>
  <c r="AW175" i="6"/>
  <c r="AZ111" i="6"/>
  <c r="AX111" i="6"/>
  <c r="AY111" i="6"/>
  <c r="AS111" i="6"/>
  <c r="AT111" i="6"/>
  <c r="AU111" i="6"/>
  <c r="AR111" i="6"/>
  <c r="BB111" i="6" s="1"/>
  <c r="AW111" i="6"/>
  <c r="AV111" i="6"/>
  <c r="AZ30" i="6"/>
  <c r="AX30" i="6"/>
  <c r="AT30" i="6"/>
  <c r="AY30" i="6"/>
  <c r="AU30" i="6"/>
  <c r="AS30" i="6"/>
  <c r="AR30" i="6"/>
  <c r="BB30" i="6" s="1"/>
  <c r="AW30" i="6"/>
  <c r="AV30" i="6"/>
  <c r="AX358" i="6"/>
  <c r="AY358" i="6"/>
  <c r="AZ358" i="6"/>
  <c r="AS358" i="6"/>
  <c r="AT358" i="6"/>
  <c r="AR358" i="6"/>
  <c r="BB358" i="6" s="1"/>
  <c r="AU358" i="6"/>
  <c r="AW358" i="6"/>
  <c r="AV358" i="6"/>
  <c r="AX294" i="6"/>
  <c r="AY294" i="6"/>
  <c r="AZ294" i="6"/>
  <c r="AS294" i="6"/>
  <c r="AU294" i="6"/>
  <c r="AT294" i="6"/>
  <c r="AR294" i="6"/>
  <c r="BB294" i="6" s="1"/>
  <c r="AW294" i="6"/>
  <c r="AV294" i="6"/>
  <c r="AX230" i="6"/>
  <c r="AY230" i="6"/>
  <c r="AZ230" i="6"/>
  <c r="AS230" i="6"/>
  <c r="AT230" i="6"/>
  <c r="AU230" i="6"/>
  <c r="AR230" i="6"/>
  <c r="BB230" i="6" s="1"/>
  <c r="AW230" i="6"/>
  <c r="AV230" i="6"/>
  <c r="AZ166" i="6"/>
  <c r="AX166" i="6"/>
  <c r="AY166" i="6"/>
  <c r="AS166" i="6"/>
  <c r="AT166" i="6"/>
  <c r="AU166" i="6"/>
  <c r="AR166" i="6"/>
  <c r="BB166" i="6" s="1"/>
  <c r="AV166" i="6"/>
  <c r="AW166" i="6"/>
  <c r="AZ102" i="6"/>
  <c r="AX102" i="6"/>
  <c r="AY102" i="6"/>
  <c r="AS102" i="6"/>
  <c r="AT102" i="6"/>
  <c r="AU102" i="6"/>
  <c r="AR102" i="6"/>
  <c r="BB102" i="6" s="1"/>
  <c r="AW102" i="6"/>
  <c r="AV102" i="6"/>
  <c r="AW15" i="6"/>
  <c r="AZ15" i="6"/>
  <c r="AX15" i="6"/>
  <c r="AV15" i="6"/>
  <c r="AY15" i="6"/>
  <c r="AS15" i="6"/>
  <c r="AT15" i="6"/>
  <c r="AU15" i="6"/>
  <c r="AR15" i="6"/>
  <c r="AX372" i="6"/>
  <c r="AZ372" i="6"/>
  <c r="AY372" i="6"/>
  <c r="AS372" i="6"/>
  <c r="AT372" i="6"/>
  <c r="AU372" i="6"/>
  <c r="AR372" i="6"/>
  <c r="BB372" i="6" s="1"/>
  <c r="AW372" i="6"/>
  <c r="AV372" i="6"/>
  <c r="AX308" i="6"/>
  <c r="AZ308" i="6"/>
  <c r="AY308" i="6"/>
  <c r="AT308" i="6"/>
  <c r="AU308" i="6"/>
  <c r="AS308" i="6"/>
  <c r="AR308" i="6"/>
  <c r="BB308" i="6" s="1"/>
  <c r="AW308" i="6"/>
  <c r="AV308" i="6"/>
  <c r="AZ244" i="6"/>
  <c r="AX244" i="6"/>
  <c r="AY244" i="6"/>
  <c r="AT244" i="6"/>
  <c r="AU244" i="6"/>
  <c r="AS244" i="6"/>
  <c r="AR244" i="6"/>
  <c r="BB244" i="6" s="1"/>
  <c r="AW244" i="6"/>
  <c r="AV244" i="6"/>
  <c r="AZ180" i="6"/>
  <c r="AX180" i="6"/>
  <c r="AY180" i="6"/>
  <c r="AT180" i="6"/>
  <c r="AU180" i="6"/>
  <c r="AS180" i="6"/>
  <c r="AR180" i="6"/>
  <c r="BB180" i="6" s="1"/>
  <c r="AW180" i="6"/>
  <c r="AV180" i="6"/>
  <c r="AZ116" i="6"/>
  <c r="AX116" i="6"/>
  <c r="AY116" i="6"/>
  <c r="AT116" i="6"/>
  <c r="AU116" i="6"/>
  <c r="AS116" i="6"/>
  <c r="AR116" i="6"/>
  <c r="BB116" i="6" s="1"/>
  <c r="AW116" i="6"/>
  <c r="AV116" i="6"/>
  <c r="AZ38" i="6"/>
  <c r="AX38" i="6"/>
  <c r="AY38" i="6"/>
  <c r="AT38" i="6"/>
  <c r="AU38" i="6"/>
  <c r="AS38" i="6"/>
  <c r="AR38" i="6"/>
  <c r="BB38" i="6" s="1"/>
  <c r="AW38" i="6"/>
  <c r="AV38" i="6"/>
  <c r="AX355" i="6"/>
  <c r="AZ355" i="6"/>
  <c r="AY355" i="6"/>
  <c r="AS355" i="6"/>
  <c r="AT355" i="6"/>
  <c r="AR355" i="6"/>
  <c r="BB355" i="6" s="1"/>
  <c r="AU355" i="6"/>
  <c r="AW355" i="6"/>
  <c r="AV355" i="6"/>
  <c r="AX291" i="6"/>
  <c r="AZ291" i="6"/>
  <c r="AY291" i="6"/>
  <c r="AT291" i="6"/>
  <c r="AS291" i="6"/>
  <c r="AR291" i="6"/>
  <c r="BB291" i="6" s="1"/>
  <c r="AU291" i="6"/>
  <c r="AW291" i="6"/>
  <c r="AV291" i="6"/>
  <c r="AX227" i="6"/>
  <c r="AZ227" i="6"/>
  <c r="AY227" i="6"/>
  <c r="AT227" i="6"/>
  <c r="AU227" i="6"/>
  <c r="AS227" i="6"/>
  <c r="AR227" i="6"/>
  <c r="BB227" i="6" s="1"/>
  <c r="AV227" i="6"/>
  <c r="AW227" i="6"/>
  <c r="AX163" i="6"/>
  <c r="AZ163" i="6"/>
  <c r="AY163" i="6"/>
  <c r="AT163" i="6"/>
  <c r="AU163" i="6"/>
  <c r="AS163" i="6"/>
  <c r="AR163" i="6"/>
  <c r="BB163" i="6" s="1"/>
  <c r="AW163" i="6"/>
  <c r="AV163" i="6"/>
  <c r="AX99" i="6"/>
  <c r="AZ99" i="6"/>
  <c r="AY99" i="6"/>
  <c r="AS99" i="6"/>
  <c r="AT99" i="6"/>
  <c r="AU99" i="6"/>
  <c r="AR99" i="6"/>
  <c r="BB99" i="6" s="1"/>
  <c r="AW99" i="6"/>
  <c r="AV99" i="6"/>
  <c r="AZ12" i="6"/>
  <c r="AX12" i="6"/>
  <c r="AW12" i="6"/>
  <c r="AY12" i="6"/>
  <c r="AS12" i="6"/>
  <c r="AT12" i="6"/>
  <c r="AV12" i="6"/>
  <c r="AU12" i="6"/>
  <c r="AR12" i="6"/>
  <c r="AX338" i="6"/>
  <c r="AZ338" i="6"/>
  <c r="AY338" i="6"/>
  <c r="AS338" i="6"/>
  <c r="AT338" i="6"/>
  <c r="AU338" i="6"/>
  <c r="AR338" i="6"/>
  <c r="BB338" i="6" s="1"/>
  <c r="AW338" i="6"/>
  <c r="AV338" i="6"/>
  <c r="AX274" i="6"/>
  <c r="AZ274" i="6"/>
  <c r="AY274" i="6"/>
  <c r="AS274" i="6"/>
  <c r="AT274" i="6"/>
  <c r="AU274" i="6"/>
  <c r="AR274" i="6"/>
  <c r="BB274" i="6" s="1"/>
  <c r="AV274" i="6"/>
  <c r="AW274" i="6"/>
  <c r="AX210" i="6"/>
  <c r="AZ210" i="6"/>
  <c r="AY210" i="6"/>
  <c r="AS210" i="6"/>
  <c r="AT210" i="6"/>
  <c r="AU210" i="6"/>
  <c r="AR210" i="6"/>
  <c r="BB210" i="6" s="1"/>
  <c r="AV210" i="6"/>
  <c r="AW210" i="6"/>
  <c r="AX146" i="6"/>
  <c r="AZ146" i="6"/>
  <c r="AY146" i="6"/>
  <c r="AU146" i="6"/>
  <c r="AS146" i="6"/>
  <c r="AT146" i="6"/>
  <c r="AR146" i="6"/>
  <c r="BB146" i="6" s="1"/>
  <c r="AV146" i="6"/>
  <c r="AW146" i="6"/>
  <c r="AX82" i="6"/>
  <c r="AZ82" i="6"/>
  <c r="AU82" i="6"/>
  <c r="AY82" i="6"/>
  <c r="AT82" i="6"/>
  <c r="AS82" i="6"/>
  <c r="AR82" i="6"/>
  <c r="BB82" i="6" s="1"/>
  <c r="AV82" i="6"/>
  <c r="AW82" i="6"/>
  <c r="AX385" i="6"/>
  <c r="AZ385" i="6"/>
  <c r="AY385" i="6"/>
  <c r="AU385" i="6"/>
  <c r="AS385" i="6"/>
  <c r="AT385" i="6"/>
  <c r="AR385" i="6"/>
  <c r="BB385" i="6" s="1"/>
  <c r="AV385" i="6"/>
  <c r="AW385" i="6"/>
  <c r="AX321" i="6"/>
  <c r="AZ321" i="6"/>
  <c r="AY321" i="6"/>
  <c r="AU321" i="6"/>
  <c r="AR321" i="6"/>
  <c r="BB321" i="6" s="1"/>
  <c r="AS321" i="6"/>
  <c r="AT321" i="6"/>
  <c r="AV321" i="6"/>
  <c r="AW321" i="6"/>
  <c r="AX257" i="6"/>
  <c r="AZ257" i="6"/>
  <c r="AY257" i="6"/>
  <c r="AU257" i="6"/>
  <c r="AS257" i="6"/>
  <c r="AR257" i="6"/>
  <c r="BB257" i="6" s="1"/>
  <c r="AT257" i="6"/>
  <c r="AV257" i="6"/>
  <c r="AW257" i="6"/>
  <c r="AX193" i="6"/>
  <c r="AZ193" i="6"/>
  <c r="AY193" i="6"/>
  <c r="AS193" i="6"/>
  <c r="AU193" i="6"/>
  <c r="AT193" i="6"/>
  <c r="AR193" i="6"/>
  <c r="BB193" i="6" s="1"/>
  <c r="AV193" i="6"/>
  <c r="AW193" i="6"/>
  <c r="AX129" i="6"/>
  <c r="AZ129" i="6"/>
  <c r="AY129" i="6"/>
  <c r="AS129" i="6"/>
  <c r="AU129" i="6"/>
  <c r="AT129" i="6"/>
  <c r="AR129" i="6"/>
  <c r="BB129" i="6" s="1"/>
  <c r="AV129" i="6"/>
  <c r="AW129" i="6"/>
  <c r="AZ60" i="6"/>
  <c r="AX60" i="6"/>
  <c r="AY60" i="6"/>
  <c r="AS60" i="6"/>
  <c r="AT60" i="6"/>
  <c r="AU60" i="6"/>
  <c r="AR60" i="6"/>
  <c r="BB60" i="6" s="1"/>
  <c r="AW60" i="6"/>
  <c r="AV60" i="6"/>
  <c r="AX43" i="6"/>
  <c r="AZ43" i="6"/>
  <c r="AS43" i="6"/>
  <c r="AU43" i="6"/>
  <c r="AY43" i="6"/>
  <c r="AT43" i="6"/>
  <c r="AR43" i="6"/>
  <c r="BB43" i="6" s="1"/>
  <c r="AV43" i="6"/>
  <c r="AW43" i="6"/>
  <c r="AX50" i="6"/>
  <c r="AZ50" i="6"/>
  <c r="AY50" i="6"/>
  <c r="AU50" i="6"/>
  <c r="AS50" i="6"/>
  <c r="AT50" i="6"/>
  <c r="AR50" i="6"/>
  <c r="BB50" i="6" s="1"/>
  <c r="AV50" i="6"/>
  <c r="AW50" i="6"/>
  <c r="AX57" i="6"/>
  <c r="AZ57" i="6"/>
  <c r="AY57" i="6"/>
  <c r="AS57" i="6"/>
  <c r="AT57" i="6"/>
  <c r="AU57" i="6"/>
  <c r="AR57" i="6"/>
  <c r="BB57" i="6" s="1"/>
  <c r="AV57" i="6"/>
  <c r="AW57" i="6"/>
  <c r="AX352" i="6"/>
  <c r="AY352" i="6"/>
  <c r="AZ352" i="6"/>
  <c r="AT352" i="6"/>
  <c r="AU352" i="6"/>
  <c r="AS352" i="6"/>
  <c r="AR352" i="6"/>
  <c r="BB352" i="6" s="1"/>
  <c r="AV352" i="6"/>
  <c r="AW352" i="6"/>
  <c r="AX96" i="6"/>
  <c r="AZ96" i="6"/>
  <c r="AY96" i="6"/>
  <c r="AS96" i="6"/>
  <c r="AT96" i="6"/>
  <c r="AU96" i="6"/>
  <c r="AR96" i="6"/>
  <c r="BB96" i="6" s="1"/>
  <c r="AV96" i="6"/>
  <c r="AW96" i="6"/>
  <c r="AX381" i="6"/>
  <c r="AZ381" i="6"/>
  <c r="AY381" i="6"/>
  <c r="AU381" i="6"/>
  <c r="AR381" i="6"/>
  <c r="BB381" i="6" s="1"/>
  <c r="AS381" i="6"/>
  <c r="AT381" i="6"/>
  <c r="AV381" i="6"/>
  <c r="AW381" i="6"/>
  <c r="AZ125" i="6"/>
  <c r="AX125" i="6"/>
  <c r="AY125" i="6"/>
  <c r="AT125" i="6"/>
  <c r="AU125" i="6"/>
  <c r="AS125" i="6"/>
  <c r="AR125" i="6"/>
  <c r="BB125" i="6" s="1"/>
  <c r="AW125" i="6"/>
  <c r="AV125" i="6"/>
  <c r="AX216" i="6"/>
  <c r="AZ216" i="6"/>
  <c r="AY216" i="6"/>
  <c r="AU216" i="6"/>
  <c r="AT216" i="6"/>
  <c r="AS216" i="6"/>
  <c r="AR216" i="6"/>
  <c r="BB216" i="6" s="1"/>
  <c r="AW216" i="6"/>
  <c r="AV216" i="6"/>
  <c r="AX309" i="6"/>
  <c r="AY309" i="6"/>
  <c r="AZ309" i="6"/>
  <c r="AS309" i="6"/>
  <c r="AR309" i="6"/>
  <c r="BB309" i="6" s="1"/>
  <c r="AT309" i="6"/>
  <c r="AU309" i="6"/>
  <c r="AV309" i="6"/>
  <c r="AW309" i="6"/>
  <c r="AZ31" i="6"/>
  <c r="AX31" i="6"/>
  <c r="AS31" i="6"/>
  <c r="AT31" i="6"/>
  <c r="AY31" i="6"/>
  <c r="AU31" i="6"/>
  <c r="AR31" i="6"/>
  <c r="BB31" i="6" s="1"/>
  <c r="AW31" i="6"/>
  <c r="AV31" i="6"/>
  <c r="AX144" i="6"/>
  <c r="AZ144" i="6"/>
  <c r="AY144" i="6"/>
  <c r="AS144" i="6"/>
  <c r="AT144" i="6"/>
  <c r="AU144" i="6"/>
  <c r="AR144" i="6"/>
  <c r="BB144" i="6" s="1"/>
  <c r="AW144" i="6"/>
  <c r="AV144" i="6"/>
  <c r="AX269" i="6"/>
  <c r="AY269" i="6"/>
  <c r="AZ269" i="6"/>
  <c r="AT269" i="6"/>
  <c r="AU269" i="6"/>
  <c r="AR269" i="6"/>
  <c r="BB269" i="6" s="1"/>
  <c r="AS269" i="6"/>
  <c r="AV269" i="6"/>
  <c r="AW269" i="6"/>
  <c r="AX392" i="6"/>
  <c r="AY392" i="6"/>
  <c r="AZ392" i="6"/>
  <c r="AT392" i="6"/>
  <c r="AU392" i="6"/>
  <c r="AR392" i="6"/>
  <c r="BB392" i="6" s="1"/>
  <c r="AS392" i="6"/>
  <c r="AW392" i="6"/>
  <c r="AV392" i="6"/>
  <c r="AX136" i="6"/>
  <c r="AZ136" i="6"/>
  <c r="AY136" i="6"/>
  <c r="AS136" i="6"/>
  <c r="AT136" i="6"/>
  <c r="AU136" i="6"/>
  <c r="AR136" i="6"/>
  <c r="BB136" i="6" s="1"/>
  <c r="AW136" i="6"/>
  <c r="AV136" i="6"/>
  <c r="AX359" i="6"/>
  <c r="AY359" i="6"/>
  <c r="AZ359" i="6"/>
  <c r="AS359" i="6"/>
  <c r="AT359" i="6"/>
  <c r="AU359" i="6"/>
  <c r="AR359" i="6"/>
  <c r="BB359" i="6" s="1"/>
  <c r="AW359" i="6"/>
  <c r="AV359" i="6"/>
  <c r="AX295" i="6"/>
  <c r="AY295" i="6"/>
  <c r="AZ295" i="6"/>
  <c r="AS295" i="6"/>
  <c r="AT295" i="6"/>
  <c r="AU295" i="6"/>
  <c r="AR295" i="6"/>
  <c r="BB295" i="6" s="1"/>
  <c r="AW295" i="6"/>
  <c r="AV295" i="6"/>
  <c r="AX231" i="6"/>
  <c r="AZ231" i="6"/>
  <c r="AY231" i="6"/>
  <c r="AS231" i="6"/>
  <c r="AT231" i="6"/>
  <c r="AU231" i="6"/>
  <c r="AR231" i="6"/>
  <c r="BB231" i="6" s="1"/>
  <c r="AW231" i="6"/>
  <c r="AV231" i="6"/>
  <c r="AX167" i="6"/>
  <c r="AZ167" i="6"/>
  <c r="AY167" i="6"/>
  <c r="AS167" i="6"/>
  <c r="AT167" i="6"/>
  <c r="AU167" i="6"/>
  <c r="AR167" i="6"/>
  <c r="BB167" i="6" s="1"/>
  <c r="AW167" i="6"/>
  <c r="AV167" i="6"/>
  <c r="AX103" i="6"/>
  <c r="AZ103" i="6"/>
  <c r="AY103" i="6"/>
  <c r="AS103" i="6"/>
  <c r="AT103" i="6"/>
  <c r="AU103" i="6"/>
  <c r="AR103" i="6"/>
  <c r="BB103" i="6" s="1"/>
  <c r="AW103" i="6"/>
  <c r="AV103" i="6"/>
  <c r="AX16" i="6"/>
  <c r="AW16" i="6"/>
  <c r="AZ16" i="6"/>
  <c r="AY16" i="6"/>
  <c r="AS16" i="6"/>
  <c r="AV16" i="6"/>
  <c r="AT16" i="6"/>
  <c r="AU16" i="6"/>
  <c r="AR16" i="6"/>
  <c r="AX350" i="6"/>
  <c r="AY350" i="6"/>
  <c r="AZ350" i="6"/>
  <c r="AS350" i="6"/>
  <c r="AT350" i="6"/>
  <c r="AU350" i="6"/>
  <c r="AR350" i="6"/>
  <c r="BB350" i="6" s="1"/>
  <c r="AW350" i="6"/>
  <c r="AV350" i="6"/>
  <c r="AX286" i="6"/>
  <c r="AY286" i="6"/>
  <c r="AZ286" i="6"/>
  <c r="AS286" i="6"/>
  <c r="AT286" i="6"/>
  <c r="AU286" i="6"/>
  <c r="AR286" i="6"/>
  <c r="BB286" i="6" s="1"/>
  <c r="AW286" i="6"/>
  <c r="AV286" i="6"/>
  <c r="AX222" i="6"/>
  <c r="AZ222" i="6"/>
  <c r="AY222" i="6"/>
  <c r="AS222" i="6"/>
  <c r="AT222" i="6"/>
  <c r="AU222" i="6"/>
  <c r="AR222" i="6"/>
  <c r="BB222" i="6" s="1"/>
  <c r="AW222" i="6"/>
  <c r="AV222" i="6"/>
  <c r="AZ158" i="6"/>
  <c r="AX158" i="6"/>
  <c r="AY158" i="6"/>
  <c r="AS158" i="6"/>
  <c r="AT158" i="6"/>
  <c r="AU158" i="6"/>
  <c r="AR158" i="6"/>
  <c r="BB158" i="6" s="1"/>
  <c r="AW158" i="6"/>
  <c r="AV158" i="6"/>
  <c r="AZ94" i="6"/>
  <c r="AX94" i="6"/>
  <c r="AT94" i="6"/>
  <c r="AY94" i="6"/>
  <c r="AU94" i="6"/>
  <c r="AS94" i="6"/>
  <c r="AR94" i="6"/>
  <c r="BB94" i="6" s="1"/>
  <c r="AW94" i="6"/>
  <c r="AV94" i="6"/>
  <c r="AW4" i="6"/>
  <c r="AZ4" i="6"/>
  <c r="AX4" i="6"/>
  <c r="AV4" i="6"/>
  <c r="AS4" i="6"/>
  <c r="AY4" i="6"/>
  <c r="AT4" i="6"/>
  <c r="AU4" i="6"/>
  <c r="AR4" i="6"/>
  <c r="AX364" i="6"/>
  <c r="AZ364" i="6"/>
  <c r="AY364" i="6"/>
  <c r="AT364" i="6"/>
  <c r="AU364" i="6"/>
  <c r="AR364" i="6"/>
  <c r="BB364" i="6" s="1"/>
  <c r="AS364" i="6"/>
  <c r="AW364" i="6"/>
  <c r="AV364" i="6"/>
  <c r="AX300" i="6"/>
  <c r="AZ300" i="6"/>
  <c r="AY300" i="6"/>
  <c r="AT300" i="6"/>
  <c r="AU300" i="6"/>
  <c r="AS300" i="6"/>
  <c r="AR300" i="6"/>
  <c r="BB300" i="6" s="1"/>
  <c r="AV300" i="6"/>
  <c r="AW300" i="6"/>
  <c r="AZ236" i="6"/>
  <c r="AX236" i="6"/>
  <c r="AY236" i="6"/>
  <c r="AT236" i="6"/>
  <c r="AU236" i="6"/>
  <c r="AS236" i="6"/>
  <c r="AR236" i="6"/>
  <c r="BB236" i="6" s="1"/>
  <c r="AV236" i="6"/>
  <c r="AW236" i="6"/>
  <c r="AZ172" i="6"/>
  <c r="AX172" i="6"/>
  <c r="AY172" i="6"/>
  <c r="AT172" i="6"/>
  <c r="AU172" i="6"/>
  <c r="AS172" i="6"/>
  <c r="AR172" i="6"/>
  <c r="BB172" i="6" s="1"/>
  <c r="AW172" i="6"/>
  <c r="AV172" i="6"/>
  <c r="AZ108" i="6"/>
  <c r="AX108" i="6"/>
  <c r="AY108" i="6"/>
  <c r="AT108" i="6"/>
  <c r="AU108" i="6"/>
  <c r="AS108" i="6"/>
  <c r="AR108" i="6"/>
  <c r="BB108" i="6" s="1"/>
  <c r="AW108" i="6"/>
  <c r="AV108" i="6"/>
  <c r="AX24" i="6"/>
  <c r="AZ24" i="6"/>
  <c r="AY24" i="6"/>
  <c r="AS24" i="6"/>
  <c r="AT24" i="6"/>
  <c r="AU24" i="6"/>
  <c r="AR24" i="6"/>
  <c r="BB24" i="6" s="1"/>
  <c r="AW24" i="6"/>
  <c r="AV24" i="6"/>
  <c r="AX347" i="6"/>
  <c r="AZ347" i="6"/>
  <c r="AY347" i="6"/>
  <c r="AS347" i="6"/>
  <c r="AT347" i="6"/>
  <c r="AU347" i="6"/>
  <c r="AR347" i="6"/>
  <c r="BB347" i="6" s="1"/>
  <c r="AW347" i="6"/>
  <c r="AV347" i="6"/>
  <c r="AX283" i="6"/>
  <c r="AY283" i="6"/>
  <c r="AZ283" i="6"/>
  <c r="AT283" i="6"/>
  <c r="AS283" i="6"/>
  <c r="AU283" i="6"/>
  <c r="AR283" i="6"/>
  <c r="BB283" i="6" s="1"/>
  <c r="AW283" i="6"/>
  <c r="AV283" i="6"/>
  <c r="AX219" i="6"/>
  <c r="AZ219" i="6"/>
  <c r="AY219" i="6"/>
  <c r="AT219" i="6"/>
  <c r="AU219" i="6"/>
  <c r="AS219" i="6"/>
  <c r="AR219" i="6"/>
  <c r="BB219" i="6" s="1"/>
  <c r="AW219" i="6"/>
  <c r="AV219" i="6"/>
  <c r="AX155" i="6"/>
  <c r="AZ155" i="6"/>
  <c r="AY155" i="6"/>
  <c r="AT155" i="6"/>
  <c r="AU155" i="6"/>
  <c r="AS155" i="6"/>
  <c r="AR155" i="6"/>
  <c r="BB155" i="6" s="1"/>
  <c r="AW155" i="6"/>
  <c r="AV155" i="6"/>
  <c r="AX91" i="6"/>
  <c r="AZ91" i="6"/>
  <c r="AY91" i="6"/>
  <c r="AU91" i="6"/>
  <c r="AS91" i="6"/>
  <c r="AT91" i="6"/>
  <c r="AR91" i="6"/>
  <c r="BB91" i="6" s="1"/>
  <c r="AW91" i="6"/>
  <c r="AV91" i="6"/>
  <c r="AX394" i="6"/>
  <c r="AZ394" i="6"/>
  <c r="AY394" i="6"/>
  <c r="AT394" i="6"/>
  <c r="AU394" i="6"/>
  <c r="AR394" i="6"/>
  <c r="BB394" i="6" s="1"/>
  <c r="AS394" i="6"/>
  <c r="AW394" i="6"/>
  <c r="AV394" i="6"/>
  <c r="AX330" i="6"/>
  <c r="AZ330" i="6"/>
  <c r="AY330" i="6"/>
  <c r="AT330" i="6"/>
  <c r="AU330" i="6"/>
  <c r="AS330" i="6"/>
  <c r="AR330" i="6"/>
  <c r="BB330" i="6" s="1"/>
  <c r="AW330" i="6"/>
  <c r="AV330" i="6"/>
  <c r="AX266" i="6"/>
  <c r="AZ266" i="6"/>
  <c r="AY266" i="6"/>
  <c r="AS266" i="6"/>
  <c r="AT266" i="6"/>
  <c r="AU266" i="6"/>
  <c r="AR266" i="6"/>
  <c r="BB266" i="6" s="1"/>
  <c r="AV266" i="6"/>
  <c r="AW266" i="6"/>
  <c r="AX202" i="6"/>
  <c r="AZ202" i="6"/>
  <c r="AY202" i="6"/>
  <c r="AS202" i="6"/>
  <c r="AT202" i="6"/>
  <c r="AU202" i="6"/>
  <c r="AR202" i="6"/>
  <c r="BB202" i="6" s="1"/>
  <c r="AW202" i="6"/>
  <c r="AV202" i="6"/>
  <c r="AX138" i="6"/>
  <c r="AZ138" i="6"/>
  <c r="AY138" i="6"/>
  <c r="AU138" i="6"/>
  <c r="AS138" i="6"/>
  <c r="AT138" i="6"/>
  <c r="AR138" i="6"/>
  <c r="BB138" i="6" s="1"/>
  <c r="AW138" i="6"/>
  <c r="AV138" i="6"/>
  <c r="AX72" i="6"/>
  <c r="AZ72" i="6"/>
  <c r="AY72" i="6"/>
  <c r="AS72" i="6"/>
  <c r="AT72" i="6"/>
  <c r="AU72" i="6"/>
  <c r="AR72" i="6"/>
  <c r="BB72" i="6" s="1"/>
  <c r="AW72" i="6"/>
  <c r="AV72" i="6"/>
  <c r="AX377" i="6"/>
  <c r="AZ377" i="6"/>
  <c r="AY377" i="6"/>
  <c r="AR377" i="6"/>
  <c r="BB377" i="6" s="1"/>
  <c r="AS377" i="6"/>
  <c r="AT377" i="6"/>
  <c r="AU377" i="6"/>
  <c r="AV377" i="6"/>
  <c r="AW377" i="6"/>
  <c r="AX313" i="6"/>
  <c r="AZ313" i="6"/>
  <c r="AY313" i="6"/>
  <c r="AU313" i="6"/>
  <c r="AR313" i="6"/>
  <c r="BB313" i="6" s="1"/>
  <c r="AS313" i="6"/>
  <c r="AT313" i="6"/>
  <c r="AV313" i="6"/>
  <c r="AW313" i="6"/>
  <c r="AX249" i="6"/>
  <c r="AZ249" i="6"/>
  <c r="AY249" i="6"/>
  <c r="AU249" i="6"/>
  <c r="AR249" i="6"/>
  <c r="BB249" i="6" s="1"/>
  <c r="AS249" i="6"/>
  <c r="AT249" i="6"/>
  <c r="AV249" i="6"/>
  <c r="AW249" i="6"/>
  <c r="AX185" i="6"/>
  <c r="AZ185" i="6"/>
  <c r="AY185" i="6"/>
  <c r="AS185" i="6"/>
  <c r="AU185" i="6"/>
  <c r="AT185" i="6"/>
  <c r="AR185" i="6"/>
  <c r="BB185" i="6" s="1"/>
  <c r="AV185" i="6"/>
  <c r="AW185" i="6"/>
  <c r="AX121" i="6"/>
  <c r="AZ121" i="6"/>
  <c r="AY121" i="6"/>
  <c r="AS121" i="6"/>
  <c r="AU121" i="6"/>
  <c r="AT121" i="6"/>
  <c r="AR121" i="6"/>
  <c r="BB121" i="6" s="1"/>
  <c r="AV121" i="6"/>
  <c r="AW121" i="6"/>
  <c r="AZ46" i="6"/>
  <c r="AX46" i="6"/>
  <c r="AY46" i="6"/>
  <c r="AT46" i="6"/>
  <c r="AU46" i="6"/>
  <c r="AS46" i="6"/>
  <c r="AR46" i="6"/>
  <c r="BB46" i="6" s="1"/>
  <c r="AW46" i="6"/>
  <c r="AV46" i="6"/>
  <c r="AX35" i="6"/>
  <c r="AY35" i="6"/>
  <c r="AS35" i="6"/>
  <c r="AU35" i="6"/>
  <c r="AZ35" i="6"/>
  <c r="AT35" i="6"/>
  <c r="AR35" i="6"/>
  <c r="BB35" i="6" s="1"/>
  <c r="AW35" i="6"/>
  <c r="AV35" i="6"/>
  <c r="AX42" i="6"/>
  <c r="AZ42" i="6"/>
  <c r="AU42" i="6"/>
  <c r="AY42" i="6"/>
  <c r="AS42" i="6"/>
  <c r="AT42" i="6"/>
  <c r="AR42" i="6"/>
  <c r="BB42" i="6" s="1"/>
  <c r="AW42" i="6"/>
  <c r="AV42" i="6"/>
  <c r="AX49" i="6"/>
  <c r="AZ49" i="6"/>
  <c r="AY49" i="6"/>
  <c r="AS49" i="6"/>
  <c r="AT49" i="6"/>
  <c r="AU49" i="6"/>
  <c r="AR49" i="6"/>
  <c r="BB49" i="6" s="1"/>
  <c r="AV49" i="6"/>
  <c r="AW49" i="6"/>
  <c r="AX320" i="6"/>
  <c r="AZ320" i="6"/>
  <c r="AY320" i="6"/>
  <c r="AT320" i="6"/>
  <c r="AU320" i="6"/>
  <c r="AS320" i="6"/>
  <c r="AR320" i="6"/>
  <c r="BB320" i="6" s="1"/>
  <c r="AV320" i="6"/>
  <c r="AW320" i="6"/>
  <c r="AX56" i="6"/>
  <c r="AZ56" i="6"/>
  <c r="AY56" i="6"/>
  <c r="AS56" i="6"/>
  <c r="AU56" i="6"/>
  <c r="AT56" i="6"/>
  <c r="AR56" i="6"/>
  <c r="BB56" i="6" s="1"/>
  <c r="AW56" i="6"/>
  <c r="AV56" i="6"/>
  <c r="AX349" i="6"/>
  <c r="AY349" i="6"/>
  <c r="AZ349" i="6"/>
  <c r="AU349" i="6"/>
  <c r="AR349" i="6"/>
  <c r="BB349" i="6" s="1"/>
  <c r="AS349" i="6"/>
  <c r="AT349" i="6"/>
  <c r="AW349" i="6"/>
  <c r="AV349" i="6"/>
  <c r="AZ93" i="6"/>
  <c r="AX93" i="6"/>
  <c r="AY93" i="6"/>
  <c r="AT93" i="6"/>
  <c r="AS93" i="6"/>
  <c r="AU93" i="6"/>
  <c r="AR93" i="6"/>
  <c r="BB93" i="6" s="1"/>
  <c r="AW93" i="6"/>
  <c r="AV93" i="6"/>
  <c r="AX184" i="6"/>
  <c r="AZ184" i="6"/>
  <c r="AY184" i="6"/>
  <c r="AU184" i="6"/>
  <c r="AT184" i="6"/>
  <c r="AS184" i="6"/>
  <c r="AR184" i="6"/>
  <c r="BB184" i="6" s="1"/>
  <c r="AW184" i="6"/>
  <c r="AV184" i="6"/>
  <c r="AX277" i="6"/>
  <c r="AY277" i="6"/>
  <c r="AZ277" i="6"/>
  <c r="AU277" i="6"/>
  <c r="AS277" i="6"/>
  <c r="AT277" i="6"/>
  <c r="AR277" i="6"/>
  <c r="BB277" i="6" s="1"/>
  <c r="AW277" i="6"/>
  <c r="AV277" i="6"/>
  <c r="AX368" i="6"/>
  <c r="AY368" i="6"/>
  <c r="AZ368" i="6"/>
  <c r="AT368" i="6"/>
  <c r="AU368" i="6"/>
  <c r="AS368" i="6"/>
  <c r="AR368" i="6"/>
  <c r="BB368" i="6" s="1"/>
  <c r="AV368" i="6"/>
  <c r="AW368" i="6"/>
  <c r="AX112" i="6"/>
  <c r="AZ112" i="6"/>
  <c r="AY112" i="6"/>
  <c r="AS112" i="6"/>
  <c r="AT112" i="6"/>
  <c r="AU112" i="6"/>
  <c r="AR112" i="6"/>
  <c r="BB112" i="6" s="1"/>
  <c r="AV112" i="6"/>
  <c r="AW112" i="6"/>
  <c r="AX237" i="6"/>
  <c r="AZ237" i="6"/>
  <c r="AY237" i="6"/>
  <c r="AS237" i="6"/>
  <c r="AU237" i="6"/>
  <c r="AT237" i="6"/>
  <c r="AR237" i="6"/>
  <c r="BB237" i="6" s="1"/>
  <c r="AW237" i="6"/>
  <c r="AV237" i="6"/>
  <c r="AX360" i="6"/>
  <c r="AY360" i="6"/>
  <c r="AZ360" i="6"/>
  <c r="AT360" i="6"/>
  <c r="AU360" i="6"/>
  <c r="AR360" i="6"/>
  <c r="BB360" i="6" s="1"/>
  <c r="AS360" i="6"/>
  <c r="AV360" i="6"/>
  <c r="AW360" i="6"/>
  <c r="AX104" i="6"/>
  <c r="AZ104" i="6"/>
  <c r="AY104" i="6"/>
  <c r="AS104" i="6"/>
  <c r="AT104" i="6"/>
  <c r="AU104" i="6"/>
  <c r="AR104" i="6"/>
  <c r="BB104" i="6" s="1"/>
  <c r="AW104" i="6"/>
  <c r="AV104" i="6"/>
  <c r="AX351" i="6"/>
  <c r="AY351" i="6"/>
  <c r="AZ351" i="6"/>
  <c r="AS351" i="6"/>
  <c r="AU351" i="6"/>
  <c r="AR351" i="6"/>
  <c r="BB351" i="6" s="1"/>
  <c r="AT351" i="6"/>
  <c r="AW351" i="6"/>
  <c r="AV351" i="6"/>
  <c r="AX287" i="6"/>
  <c r="AY287" i="6"/>
  <c r="AZ287" i="6"/>
  <c r="AS287" i="6"/>
  <c r="AT287" i="6"/>
  <c r="AU287" i="6"/>
  <c r="AR287" i="6"/>
  <c r="BB287" i="6" s="1"/>
  <c r="AW287" i="6"/>
  <c r="AV287" i="6"/>
  <c r="AZ223" i="6"/>
  <c r="AX223" i="6"/>
  <c r="AY223" i="6"/>
  <c r="AS223" i="6"/>
  <c r="AT223" i="6"/>
  <c r="AU223" i="6"/>
  <c r="AR223" i="6"/>
  <c r="BB223" i="6" s="1"/>
  <c r="AW223" i="6"/>
  <c r="AV223" i="6"/>
  <c r="AZ159" i="6"/>
  <c r="AX159" i="6"/>
  <c r="AY159" i="6"/>
  <c r="AS159" i="6"/>
  <c r="AT159" i="6"/>
  <c r="AU159" i="6"/>
  <c r="AR159" i="6"/>
  <c r="BB159" i="6" s="1"/>
  <c r="AW159" i="6"/>
  <c r="AV159" i="6"/>
  <c r="AZ95" i="6"/>
  <c r="AX95" i="6"/>
  <c r="AT95" i="6"/>
  <c r="AU95" i="6"/>
  <c r="AY95" i="6"/>
  <c r="AS95" i="6"/>
  <c r="AR95" i="6"/>
  <c r="BB95" i="6" s="1"/>
  <c r="AW95" i="6"/>
  <c r="AV95" i="6"/>
  <c r="AW5" i="6"/>
  <c r="AZ5" i="6"/>
  <c r="AX5" i="6"/>
  <c r="AY5" i="6"/>
  <c r="AT5" i="6"/>
  <c r="AU5" i="6"/>
  <c r="AV5" i="6"/>
  <c r="AS5" i="6"/>
  <c r="AR5" i="6"/>
  <c r="AX342" i="6"/>
  <c r="AZ342" i="6"/>
  <c r="AY342" i="6"/>
  <c r="AS342" i="6"/>
  <c r="AR342" i="6"/>
  <c r="BB342" i="6" s="1"/>
  <c r="AT342" i="6"/>
  <c r="AU342" i="6"/>
  <c r="AV342" i="6"/>
  <c r="AW342" i="6"/>
  <c r="AX278" i="6"/>
  <c r="AZ278" i="6"/>
  <c r="AS278" i="6"/>
  <c r="AY278" i="6"/>
  <c r="AT278" i="6"/>
  <c r="AU278" i="6"/>
  <c r="AR278" i="6"/>
  <c r="BB278" i="6" s="1"/>
  <c r="AV278" i="6"/>
  <c r="AW278" i="6"/>
  <c r="AX214" i="6"/>
  <c r="AZ214" i="6"/>
  <c r="AY214" i="6"/>
  <c r="AS214" i="6"/>
  <c r="AT214" i="6"/>
  <c r="AU214" i="6"/>
  <c r="AR214" i="6"/>
  <c r="BB214" i="6" s="1"/>
  <c r="AV214" i="6"/>
  <c r="AW214" i="6"/>
  <c r="AZ150" i="6"/>
  <c r="AX150" i="6"/>
  <c r="AY150" i="6"/>
  <c r="AS150" i="6"/>
  <c r="AT150" i="6"/>
  <c r="AU150" i="6"/>
  <c r="AR150" i="6"/>
  <c r="BB150" i="6" s="1"/>
  <c r="AV150" i="6"/>
  <c r="AW150" i="6"/>
  <c r="AZ86" i="6"/>
  <c r="AX86" i="6"/>
  <c r="AY86" i="6"/>
  <c r="AT86" i="6"/>
  <c r="AU86" i="6"/>
  <c r="AS86" i="6"/>
  <c r="AR86" i="6"/>
  <c r="BB86" i="6" s="1"/>
  <c r="AV86" i="6"/>
  <c r="AW86" i="6"/>
  <c r="AZ39" i="6"/>
  <c r="AX39" i="6"/>
  <c r="AY39" i="6"/>
  <c r="AS39" i="6"/>
  <c r="AT39" i="6"/>
  <c r="AU39" i="6"/>
  <c r="AR39" i="6"/>
  <c r="BB39" i="6" s="1"/>
  <c r="AW39" i="6"/>
  <c r="AV39" i="6"/>
  <c r="AX356" i="6"/>
  <c r="AZ356" i="6"/>
  <c r="AY356" i="6"/>
  <c r="AS356" i="6"/>
  <c r="AT356" i="6"/>
  <c r="AR356" i="6"/>
  <c r="BB356" i="6" s="1"/>
  <c r="AU356" i="6"/>
  <c r="AW356" i="6"/>
  <c r="AV356" i="6"/>
  <c r="AX292" i="6"/>
  <c r="AZ292" i="6"/>
  <c r="AT292" i="6"/>
  <c r="AY292" i="6"/>
  <c r="AU292" i="6"/>
  <c r="AS292" i="6"/>
  <c r="AR292" i="6"/>
  <c r="BB292" i="6" s="1"/>
  <c r="AW292" i="6"/>
  <c r="AV292" i="6"/>
  <c r="AZ228" i="6"/>
  <c r="AX228" i="6"/>
  <c r="AY228" i="6"/>
  <c r="AT228" i="6"/>
  <c r="AU228" i="6"/>
  <c r="AS228" i="6"/>
  <c r="AR228" i="6"/>
  <c r="BB228" i="6" s="1"/>
  <c r="AW228" i="6"/>
  <c r="AV228" i="6"/>
  <c r="AZ164" i="6"/>
  <c r="AX164" i="6"/>
  <c r="AY164" i="6"/>
  <c r="AT164" i="6"/>
  <c r="AU164" i="6"/>
  <c r="AS164" i="6"/>
  <c r="AR164" i="6"/>
  <c r="BB164" i="6" s="1"/>
  <c r="AW164" i="6"/>
  <c r="AV164" i="6"/>
  <c r="AZ100" i="6"/>
  <c r="AX100" i="6"/>
  <c r="AY100" i="6"/>
  <c r="AS100" i="6"/>
  <c r="AT100" i="6"/>
  <c r="AU100" i="6"/>
  <c r="AR100" i="6"/>
  <c r="BB100" i="6" s="1"/>
  <c r="AW100" i="6"/>
  <c r="AV100" i="6"/>
  <c r="AZ13" i="6"/>
  <c r="AX13" i="6"/>
  <c r="AW13" i="6"/>
  <c r="AY13" i="6"/>
  <c r="AV13" i="6"/>
  <c r="AT13" i="6"/>
  <c r="AU13" i="6"/>
  <c r="AS13" i="6"/>
  <c r="AR13" i="6"/>
  <c r="AX339" i="6"/>
  <c r="AZ339" i="6"/>
  <c r="AY339" i="6"/>
  <c r="AS339" i="6"/>
  <c r="AT339" i="6"/>
  <c r="AU339" i="6"/>
  <c r="AR339" i="6"/>
  <c r="BB339" i="6" s="1"/>
  <c r="AV339" i="6"/>
  <c r="AW339" i="6"/>
  <c r="AX275" i="6"/>
  <c r="AZ275" i="6"/>
  <c r="AY275" i="6"/>
  <c r="AT275" i="6"/>
  <c r="AR275" i="6"/>
  <c r="BB275" i="6" s="1"/>
  <c r="AS275" i="6"/>
  <c r="AU275" i="6"/>
  <c r="AW275" i="6"/>
  <c r="AV275" i="6"/>
  <c r="AX211" i="6"/>
  <c r="AZ211" i="6"/>
  <c r="AY211" i="6"/>
  <c r="AT211" i="6"/>
  <c r="AU211" i="6"/>
  <c r="AS211" i="6"/>
  <c r="AR211" i="6"/>
  <c r="BB211" i="6" s="1"/>
  <c r="AW211" i="6"/>
  <c r="AV211" i="6"/>
  <c r="AX147" i="6"/>
  <c r="AZ147" i="6"/>
  <c r="AY147" i="6"/>
  <c r="AS147" i="6"/>
  <c r="AT147" i="6"/>
  <c r="AU147" i="6"/>
  <c r="AR147" i="6"/>
  <c r="BB147" i="6" s="1"/>
  <c r="AW147" i="6"/>
  <c r="AV147" i="6"/>
  <c r="AX83" i="6"/>
  <c r="AZ83" i="6"/>
  <c r="AU83" i="6"/>
  <c r="AS83" i="6"/>
  <c r="AT83" i="6"/>
  <c r="AY83" i="6"/>
  <c r="AR83" i="6"/>
  <c r="BB83" i="6" s="1"/>
  <c r="AV83" i="6"/>
  <c r="AW83" i="6"/>
  <c r="AX386" i="6"/>
  <c r="AZ386" i="6"/>
  <c r="AY386" i="6"/>
  <c r="AS386" i="6"/>
  <c r="AT386" i="6"/>
  <c r="AU386" i="6"/>
  <c r="AR386" i="6"/>
  <c r="BB386" i="6" s="1"/>
  <c r="AV386" i="6"/>
  <c r="AW386" i="6"/>
  <c r="AX322" i="6"/>
  <c r="AZ322" i="6"/>
  <c r="AY322" i="6"/>
  <c r="AS322" i="6"/>
  <c r="AT322" i="6"/>
  <c r="AR322" i="6"/>
  <c r="BB322" i="6" s="1"/>
  <c r="AU322" i="6"/>
  <c r="AV322" i="6"/>
  <c r="AW322" i="6"/>
  <c r="AX258" i="6"/>
  <c r="AZ258" i="6"/>
  <c r="AY258" i="6"/>
  <c r="AS258" i="6"/>
  <c r="AU258" i="6"/>
  <c r="AT258" i="6"/>
  <c r="AR258" i="6"/>
  <c r="BB258" i="6" s="1"/>
  <c r="AW258" i="6"/>
  <c r="AV258" i="6"/>
  <c r="AX194" i="6"/>
  <c r="AZ194" i="6"/>
  <c r="AY194" i="6"/>
  <c r="AS194" i="6"/>
  <c r="AT194" i="6"/>
  <c r="AU194" i="6"/>
  <c r="AR194" i="6"/>
  <c r="BB194" i="6" s="1"/>
  <c r="AW194" i="6"/>
  <c r="AV194" i="6"/>
  <c r="AX130" i="6"/>
  <c r="AZ130" i="6"/>
  <c r="AY130" i="6"/>
  <c r="AU130" i="6"/>
  <c r="AS130" i="6"/>
  <c r="AT130" i="6"/>
  <c r="AR130" i="6"/>
  <c r="BB130" i="6" s="1"/>
  <c r="AW130" i="6"/>
  <c r="AV130" i="6"/>
  <c r="AZ61" i="6"/>
  <c r="AX61" i="6"/>
  <c r="AY61" i="6"/>
  <c r="AT61" i="6"/>
  <c r="AS61" i="6"/>
  <c r="AU61" i="6"/>
  <c r="AR61" i="6"/>
  <c r="BB61" i="6" s="1"/>
  <c r="AW61" i="6"/>
  <c r="AV61" i="6"/>
  <c r="AX369" i="6"/>
  <c r="AZ369" i="6"/>
  <c r="AY369" i="6"/>
  <c r="AR369" i="6"/>
  <c r="BB369" i="6" s="1"/>
  <c r="AS369" i="6"/>
  <c r="AU369" i="6"/>
  <c r="AT369" i="6"/>
  <c r="AV369" i="6"/>
  <c r="AW369" i="6"/>
  <c r="AX305" i="6"/>
  <c r="AZ305" i="6"/>
  <c r="AY305" i="6"/>
  <c r="AU305" i="6"/>
  <c r="AT305" i="6"/>
  <c r="AR305" i="6"/>
  <c r="BB305" i="6" s="1"/>
  <c r="AS305" i="6"/>
  <c r="AV305" i="6"/>
  <c r="AW305" i="6"/>
  <c r="AX241" i="6"/>
  <c r="AZ241" i="6"/>
  <c r="AY241" i="6"/>
  <c r="AS241" i="6"/>
  <c r="AU241" i="6"/>
  <c r="AT241" i="6"/>
  <c r="AR241" i="6"/>
  <c r="BB241" i="6" s="1"/>
  <c r="AV241" i="6"/>
  <c r="AW241" i="6"/>
  <c r="AX177" i="6"/>
  <c r="AZ177" i="6"/>
  <c r="AY177" i="6"/>
  <c r="AS177" i="6"/>
  <c r="AU177" i="6"/>
  <c r="AT177" i="6"/>
  <c r="AR177" i="6"/>
  <c r="BB177" i="6" s="1"/>
  <c r="AV177" i="6"/>
  <c r="AW177" i="6"/>
  <c r="AX113" i="6"/>
  <c r="AZ113" i="6"/>
  <c r="AY113" i="6"/>
  <c r="AS113" i="6"/>
  <c r="AU113" i="6"/>
  <c r="AT113" i="6"/>
  <c r="AR113" i="6"/>
  <c r="BB113" i="6" s="1"/>
  <c r="AV113" i="6"/>
  <c r="AW113" i="6"/>
  <c r="AX32" i="6"/>
  <c r="AZ32" i="6"/>
  <c r="AY32" i="6"/>
  <c r="AS32" i="6"/>
  <c r="AT32" i="6"/>
  <c r="AU32" i="6"/>
  <c r="AR32" i="6"/>
  <c r="BB32" i="6" s="1"/>
  <c r="AV32" i="6"/>
  <c r="AW32" i="6"/>
  <c r="AX27" i="6"/>
  <c r="AZ27" i="6"/>
  <c r="AS27" i="6"/>
  <c r="AY27" i="6"/>
  <c r="AU27" i="6"/>
  <c r="AT27" i="6"/>
  <c r="AR27" i="6"/>
  <c r="BB27" i="6" s="1"/>
  <c r="AW27" i="6"/>
  <c r="AV27" i="6"/>
  <c r="AX34" i="6"/>
  <c r="AZ34" i="6"/>
  <c r="AY34" i="6"/>
  <c r="AU34" i="6"/>
  <c r="AS34" i="6"/>
  <c r="AT34" i="6"/>
  <c r="AR34" i="6"/>
  <c r="BB34" i="6" s="1"/>
  <c r="AW34" i="6"/>
  <c r="AV34" i="6"/>
  <c r="AX41" i="6"/>
  <c r="AZ41" i="6"/>
  <c r="AY41" i="6"/>
  <c r="AS41" i="6"/>
  <c r="AT41" i="6"/>
  <c r="AU41" i="6"/>
  <c r="AR41" i="6"/>
  <c r="BB41" i="6" s="1"/>
  <c r="AV41" i="6"/>
  <c r="AW41" i="6"/>
  <c r="AX357" i="6"/>
  <c r="AY357" i="6"/>
  <c r="AZ357" i="6"/>
  <c r="AU357" i="6"/>
  <c r="AS357" i="6"/>
  <c r="AT357" i="6"/>
  <c r="AR357" i="6"/>
  <c r="BB357" i="6" s="1"/>
  <c r="AW357" i="6"/>
  <c r="AV357" i="6"/>
  <c r="AX288" i="6"/>
  <c r="AU288" i="6"/>
  <c r="AY288" i="6"/>
  <c r="AZ288" i="6"/>
  <c r="AT288" i="6"/>
  <c r="AS288" i="6"/>
  <c r="AR288" i="6"/>
  <c r="BB288" i="6" s="1"/>
  <c r="AW288" i="6"/>
  <c r="AV288" i="6"/>
  <c r="AZ389" i="6"/>
  <c r="AX389" i="6"/>
  <c r="AY389" i="6"/>
  <c r="AU389" i="6"/>
  <c r="AS389" i="6"/>
  <c r="AT389" i="6"/>
  <c r="AR389" i="6"/>
  <c r="BB389" i="6" s="1"/>
  <c r="AV389" i="6"/>
  <c r="AW389" i="6"/>
  <c r="AX317" i="6"/>
  <c r="AY317" i="6"/>
  <c r="AZ317" i="6"/>
  <c r="AS317" i="6"/>
  <c r="AT317" i="6"/>
  <c r="AU317" i="6"/>
  <c r="AR317" i="6"/>
  <c r="BB317" i="6" s="1"/>
  <c r="AW317" i="6"/>
  <c r="AV317" i="6"/>
  <c r="AZ53" i="6"/>
  <c r="AX53" i="6"/>
  <c r="AY53" i="6"/>
  <c r="AT53" i="6"/>
  <c r="AS53" i="6"/>
  <c r="AU53" i="6"/>
  <c r="AR53" i="6"/>
  <c r="BB53" i="6" s="1"/>
  <c r="AW53" i="6"/>
  <c r="AV53" i="6"/>
  <c r="AX152" i="6"/>
  <c r="AZ152" i="6"/>
  <c r="AY152" i="6"/>
  <c r="AU152" i="6"/>
  <c r="AS152" i="6"/>
  <c r="AT152" i="6"/>
  <c r="AR152" i="6"/>
  <c r="BB152" i="6" s="1"/>
  <c r="AW152" i="6"/>
  <c r="AV152" i="6"/>
  <c r="AX245" i="6"/>
  <c r="AY245" i="6"/>
  <c r="AZ245" i="6"/>
  <c r="AU245" i="6"/>
  <c r="AR245" i="6"/>
  <c r="BB245" i="6" s="1"/>
  <c r="AS245" i="6"/>
  <c r="AT245" i="6"/>
  <c r="AV245" i="6"/>
  <c r="AW245" i="6"/>
  <c r="AX336" i="6"/>
  <c r="AY336" i="6"/>
  <c r="AZ336" i="6"/>
  <c r="AT336" i="6"/>
  <c r="AU336" i="6"/>
  <c r="AS336" i="6"/>
  <c r="AR336" i="6"/>
  <c r="BB336" i="6" s="1"/>
  <c r="AW336" i="6"/>
  <c r="AV336" i="6"/>
  <c r="AX80" i="6"/>
  <c r="AZ80" i="6"/>
  <c r="AY80" i="6"/>
  <c r="AS80" i="6"/>
  <c r="AT80" i="6"/>
  <c r="AU80" i="6"/>
  <c r="AR80" i="6"/>
  <c r="BB80" i="6" s="1"/>
  <c r="AV80" i="6"/>
  <c r="AW80" i="6"/>
  <c r="AX205" i="6"/>
  <c r="AY205" i="6"/>
  <c r="AZ205" i="6"/>
  <c r="AS205" i="6"/>
  <c r="AU205" i="6"/>
  <c r="AT205" i="6"/>
  <c r="AR205" i="6"/>
  <c r="BB205" i="6" s="1"/>
  <c r="AV205" i="6"/>
  <c r="AW205" i="6"/>
  <c r="AX328" i="6"/>
  <c r="AZ328" i="6"/>
  <c r="AY328" i="6"/>
  <c r="AT328" i="6"/>
  <c r="AU328" i="6"/>
  <c r="AS328" i="6"/>
  <c r="AR328" i="6"/>
  <c r="BB328" i="6" s="1"/>
  <c r="AW328" i="6"/>
  <c r="AV328" i="6"/>
  <c r="AZ70" i="6"/>
  <c r="AX70" i="6"/>
  <c r="AT70" i="6"/>
  <c r="AU70" i="6"/>
  <c r="AS70" i="6"/>
  <c r="AY70" i="6"/>
  <c r="AR70" i="6"/>
  <c r="BB70" i="6" s="1"/>
  <c r="AV70" i="6"/>
  <c r="AW70" i="6"/>
  <c r="AX343" i="6"/>
  <c r="AZ343" i="6"/>
  <c r="AY343" i="6"/>
  <c r="AS343" i="6"/>
  <c r="AT343" i="6"/>
  <c r="AU343" i="6"/>
  <c r="AR343" i="6"/>
  <c r="BB343" i="6" s="1"/>
  <c r="AV343" i="6"/>
  <c r="AW343" i="6"/>
  <c r="AX279" i="6"/>
  <c r="AZ279" i="6"/>
  <c r="AY279" i="6"/>
  <c r="AS279" i="6"/>
  <c r="AT279" i="6"/>
  <c r="AR279" i="6"/>
  <c r="BB279" i="6" s="1"/>
  <c r="AU279" i="6"/>
  <c r="AV279" i="6"/>
  <c r="AW279" i="6"/>
  <c r="AX215" i="6"/>
  <c r="AZ215" i="6"/>
  <c r="AY215" i="6"/>
  <c r="AS215" i="6"/>
  <c r="AT215" i="6"/>
  <c r="AU215" i="6"/>
  <c r="AR215" i="6"/>
  <c r="BB215" i="6" s="1"/>
  <c r="AV215" i="6"/>
  <c r="AW215" i="6"/>
  <c r="AZ151" i="6"/>
  <c r="AX151" i="6"/>
  <c r="AY151" i="6"/>
  <c r="AS151" i="6"/>
  <c r="AT151" i="6"/>
  <c r="AU151" i="6"/>
  <c r="AR151" i="6"/>
  <c r="BB151" i="6" s="1"/>
  <c r="AW151" i="6"/>
  <c r="AV151" i="6"/>
  <c r="AZ87" i="6"/>
  <c r="AX87" i="6"/>
  <c r="AY87" i="6"/>
  <c r="AS87" i="6"/>
  <c r="AT87" i="6"/>
  <c r="AU87" i="6"/>
  <c r="AR87" i="6"/>
  <c r="BB87" i="6" s="1"/>
  <c r="AV87" i="6"/>
  <c r="AW87" i="6"/>
  <c r="AX398" i="6"/>
  <c r="AZ398" i="6"/>
  <c r="AY398" i="6"/>
  <c r="AS398" i="6"/>
  <c r="AT398" i="6"/>
  <c r="AU398" i="6"/>
  <c r="AR398" i="6"/>
  <c r="BB398" i="6" s="1"/>
  <c r="AW398" i="6"/>
  <c r="AV398" i="6"/>
  <c r="AX334" i="6"/>
  <c r="AY334" i="6"/>
  <c r="AZ334" i="6"/>
  <c r="AS334" i="6"/>
  <c r="AT334" i="6"/>
  <c r="AU334" i="6"/>
  <c r="AR334" i="6"/>
  <c r="BB334" i="6" s="1"/>
  <c r="AV334" i="6"/>
  <c r="AW334" i="6"/>
  <c r="AX270" i="6"/>
  <c r="AZ270" i="6"/>
  <c r="AY270" i="6"/>
  <c r="AS270" i="6"/>
  <c r="AT270" i="6"/>
  <c r="AU270" i="6"/>
  <c r="AR270" i="6"/>
  <c r="BB270" i="6" s="1"/>
  <c r="AV270" i="6"/>
  <c r="AW270" i="6"/>
  <c r="AX206" i="6"/>
  <c r="AZ206" i="6"/>
  <c r="AS206" i="6"/>
  <c r="AT206" i="6"/>
  <c r="AY206" i="6"/>
  <c r="AU206" i="6"/>
  <c r="AR206" i="6"/>
  <c r="BB206" i="6" s="1"/>
  <c r="AV206" i="6"/>
  <c r="AW206" i="6"/>
  <c r="AZ142" i="6"/>
  <c r="AX142" i="6"/>
  <c r="AY142" i="6"/>
  <c r="AS142" i="6"/>
  <c r="AT142" i="6"/>
  <c r="AU142" i="6"/>
  <c r="AR142" i="6"/>
  <c r="BB142" i="6" s="1"/>
  <c r="AW142" i="6"/>
  <c r="AV142" i="6"/>
  <c r="AZ78" i="6"/>
  <c r="AX78" i="6"/>
  <c r="AY78" i="6"/>
  <c r="AT78" i="6"/>
  <c r="AU78" i="6"/>
  <c r="AS78" i="6"/>
  <c r="AR78" i="6"/>
  <c r="BB78" i="6" s="1"/>
  <c r="AW78" i="6"/>
  <c r="AV78" i="6"/>
  <c r="AZ28" i="6"/>
  <c r="AX28" i="6"/>
  <c r="AY28" i="6"/>
  <c r="AS28" i="6"/>
  <c r="AT28" i="6"/>
  <c r="AU28" i="6"/>
  <c r="AR28" i="6"/>
  <c r="BB28" i="6" s="1"/>
  <c r="AW28" i="6"/>
  <c r="AV28" i="6"/>
  <c r="AX348" i="6"/>
  <c r="AZ348" i="6"/>
  <c r="AY348" i="6"/>
  <c r="AT348" i="6"/>
  <c r="AU348" i="6"/>
  <c r="AS348" i="6"/>
  <c r="AR348" i="6"/>
  <c r="BB348" i="6" s="1"/>
  <c r="AW348" i="6"/>
  <c r="AV348" i="6"/>
  <c r="AX284" i="6"/>
  <c r="AZ284" i="6"/>
  <c r="AY284" i="6"/>
  <c r="AT284" i="6"/>
  <c r="AU284" i="6"/>
  <c r="AS284" i="6"/>
  <c r="AR284" i="6"/>
  <c r="BB284" i="6" s="1"/>
  <c r="AW284" i="6"/>
  <c r="AV284" i="6"/>
  <c r="AZ220" i="6"/>
  <c r="AX220" i="6"/>
  <c r="AY220" i="6"/>
  <c r="AT220" i="6"/>
  <c r="AU220" i="6"/>
  <c r="AS220" i="6"/>
  <c r="AR220" i="6"/>
  <c r="BB220" i="6" s="1"/>
  <c r="AW220" i="6"/>
  <c r="AV220" i="6"/>
  <c r="AZ156" i="6"/>
  <c r="AX156" i="6"/>
  <c r="AY156" i="6"/>
  <c r="AT156" i="6"/>
  <c r="AU156" i="6"/>
  <c r="AS156" i="6"/>
  <c r="AR156" i="6"/>
  <c r="BB156" i="6" s="1"/>
  <c r="AW156" i="6"/>
  <c r="AV156" i="6"/>
  <c r="AZ92" i="6"/>
  <c r="AX92" i="6"/>
  <c r="AY92" i="6"/>
  <c r="AS92" i="6"/>
  <c r="AT92" i="6"/>
  <c r="AU92" i="6"/>
  <c r="AR92" i="6"/>
  <c r="BB92" i="6" s="1"/>
  <c r="AW92" i="6"/>
  <c r="AV92" i="6"/>
  <c r="AX395" i="6"/>
  <c r="AY395" i="6"/>
  <c r="AZ395" i="6"/>
  <c r="AS395" i="6"/>
  <c r="AT395" i="6"/>
  <c r="AU395" i="6"/>
  <c r="AR395" i="6"/>
  <c r="BB395" i="6" s="1"/>
  <c r="AV395" i="6"/>
  <c r="AW395" i="6"/>
  <c r="AX331" i="6"/>
  <c r="AY331" i="6"/>
  <c r="AZ331" i="6"/>
  <c r="AS331" i="6"/>
  <c r="AT331" i="6"/>
  <c r="AR331" i="6"/>
  <c r="BB331" i="6" s="1"/>
  <c r="AU331" i="6"/>
  <c r="AW331" i="6"/>
  <c r="AV331" i="6"/>
  <c r="AX267" i="6"/>
  <c r="AZ267" i="6"/>
  <c r="AY267" i="6"/>
  <c r="AT267" i="6"/>
  <c r="AS267" i="6"/>
  <c r="AU267" i="6"/>
  <c r="AR267" i="6"/>
  <c r="BB267" i="6" s="1"/>
  <c r="AW267" i="6"/>
  <c r="AV267" i="6"/>
  <c r="AX203" i="6"/>
  <c r="AZ203" i="6"/>
  <c r="AY203" i="6"/>
  <c r="AT203" i="6"/>
  <c r="AU203" i="6"/>
  <c r="AS203" i="6"/>
  <c r="AR203" i="6"/>
  <c r="BB203" i="6" s="1"/>
  <c r="AW203" i="6"/>
  <c r="AV203" i="6"/>
  <c r="AX139" i="6"/>
  <c r="AZ139" i="6"/>
  <c r="AY139" i="6"/>
  <c r="AS139" i="6"/>
  <c r="AT139" i="6"/>
  <c r="AU139" i="6"/>
  <c r="AR139" i="6"/>
  <c r="BB139" i="6" s="1"/>
  <c r="AW139" i="6"/>
  <c r="AV139" i="6"/>
  <c r="AX75" i="6"/>
  <c r="AZ75" i="6"/>
  <c r="AY75" i="6"/>
  <c r="AU75" i="6"/>
  <c r="AS75" i="6"/>
  <c r="AT75" i="6"/>
  <c r="AR75" i="6"/>
  <c r="BB75" i="6" s="1"/>
  <c r="AW75" i="6"/>
  <c r="AV75" i="6"/>
  <c r="AX378" i="6"/>
  <c r="AZ378" i="6"/>
  <c r="AY378" i="6"/>
  <c r="AT378" i="6"/>
  <c r="AU378" i="6"/>
  <c r="AR378" i="6"/>
  <c r="BB378" i="6" s="1"/>
  <c r="AS378" i="6"/>
  <c r="AV378" i="6"/>
  <c r="AW378" i="6"/>
  <c r="AX314" i="6"/>
  <c r="AZ314" i="6"/>
  <c r="AY314" i="6"/>
  <c r="AS314" i="6"/>
  <c r="AT314" i="6"/>
  <c r="AU314" i="6"/>
  <c r="AR314" i="6"/>
  <c r="BB314" i="6" s="1"/>
  <c r="AW314" i="6"/>
  <c r="AV314" i="6"/>
  <c r="AX250" i="6"/>
  <c r="AZ250" i="6"/>
  <c r="AY250" i="6"/>
  <c r="AS250" i="6"/>
  <c r="AT250" i="6"/>
  <c r="AU250" i="6"/>
  <c r="AR250" i="6"/>
  <c r="BB250" i="6" s="1"/>
  <c r="AW250" i="6"/>
  <c r="AV250" i="6"/>
  <c r="AX186" i="6"/>
  <c r="AZ186" i="6"/>
  <c r="AY186" i="6"/>
  <c r="AS186" i="6"/>
  <c r="AT186" i="6"/>
  <c r="AU186" i="6"/>
  <c r="AR186" i="6"/>
  <c r="BB186" i="6" s="1"/>
  <c r="AV186" i="6"/>
  <c r="AW186" i="6"/>
  <c r="AX122" i="6"/>
  <c r="AZ122" i="6"/>
  <c r="AU122" i="6"/>
  <c r="AY122" i="6"/>
  <c r="AS122" i="6"/>
  <c r="AT122" i="6"/>
  <c r="AR122" i="6"/>
  <c r="BB122" i="6" s="1"/>
  <c r="AW122" i="6"/>
  <c r="AV122" i="6"/>
  <c r="AZ47" i="6"/>
  <c r="AX47" i="6"/>
  <c r="AY47" i="6"/>
  <c r="AS47" i="6"/>
  <c r="AT47" i="6"/>
  <c r="AU47" i="6"/>
  <c r="AR47" i="6"/>
  <c r="BB47" i="6" s="1"/>
  <c r="AW47" i="6"/>
  <c r="AV47" i="6"/>
  <c r="AX361" i="6"/>
  <c r="AZ361" i="6"/>
  <c r="AY361" i="6"/>
  <c r="AS361" i="6"/>
  <c r="AR361" i="6"/>
  <c r="BB361" i="6" s="1"/>
  <c r="AT361" i="6"/>
  <c r="AU361" i="6"/>
  <c r="AW361" i="6"/>
  <c r="AV361" i="6"/>
  <c r="AX297" i="6"/>
  <c r="AZ297" i="6"/>
  <c r="AY297" i="6"/>
  <c r="AU297" i="6"/>
  <c r="AR297" i="6"/>
  <c r="BB297" i="6" s="1"/>
  <c r="AS297" i="6"/>
  <c r="AT297" i="6"/>
  <c r="AV297" i="6"/>
  <c r="AW297" i="6"/>
  <c r="AX233" i="6"/>
  <c r="AZ233" i="6"/>
  <c r="AY233" i="6"/>
  <c r="AS233" i="6"/>
  <c r="AU233" i="6"/>
  <c r="AT233" i="6"/>
  <c r="AR233" i="6"/>
  <c r="BB233" i="6" s="1"/>
  <c r="AV233" i="6"/>
  <c r="AW233" i="6"/>
  <c r="AX169" i="6"/>
  <c r="AY169" i="6"/>
  <c r="AZ169" i="6"/>
  <c r="AS169" i="6"/>
  <c r="AU169" i="6"/>
  <c r="AT169" i="6"/>
  <c r="AR169" i="6"/>
  <c r="BB169" i="6" s="1"/>
  <c r="AV169" i="6"/>
  <c r="AW169" i="6"/>
  <c r="AX105" i="6"/>
  <c r="AY105" i="6"/>
  <c r="AZ105" i="6"/>
  <c r="AS105" i="6"/>
  <c r="AT105" i="6"/>
  <c r="AU105" i="6"/>
  <c r="AR105" i="6"/>
  <c r="BB105" i="6" s="1"/>
  <c r="AV105" i="6"/>
  <c r="AW105" i="6"/>
  <c r="AZ21" i="6"/>
  <c r="AX21" i="6"/>
  <c r="AY21" i="6"/>
  <c r="AT21" i="6"/>
  <c r="AU21" i="6"/>
  <c r="AS21" i="6"/>
  <c r="AR21" i="6"/>
  <c r="AW21" i="6"/>
  <c r="AV21" i="6"/>
  <c r="AX19" i="6"/>
  <c r="AZ19" i="6"/>
  <c r="AS19" i="6"/>
  <c r="AU19" i="6"/>
  <c r="AT19" i="6"/>
  <c r="AY19" i="6"/>
  <c r="AR19" i="6"/>
  <c r="AV19" i="6"/>
  <c r="AW19" i="6"/>
  <c r="AX26" i="6"/>
  <c r="AZ26" i="6"/>
  <c r="AU26" i="6"/>
  <c r="AY26" i="6"/>
  <c r="AS26" i="6"/>
  <c r="AT26" i="6"/>
  <c r="AR26" i="6"/>
  <c r="BB26" i="6" s="1"/>
  <c r="AW26" i="6"/>
  <c r="AV26" i="6"/>
  <c r="AX33" i="6"/>
  <c r="AZ33" i="6"/>
  <c r="AY33" i="6"/>
  <c r="AS33" i="6"/>
  <c r="AT33" i="6"/>
  <c r="AU33" i="6"/>
  <c r="AR33" i="6"/>
  <c r="BB33" i="6" s="1"/>
  <c r="AV33" i="6"/>
  <c r="AW33" i="6"/>
  <c r="AX293" i="6"/>
  <c r="AY293" i="6"/>
  <c r="AZ293" i="6"/>
  <c r="AU293" i="6"/>
  <c r="AR293" i="6"/>
  <c r="BB293" i="6" s="1"/>
  <c r="AS293" i="6"/>
  <c r="AT293" i="6"/>
  <c r="AW293" i="6"/>
  <c r="AV293" i="6"/>
  <c r="AX256" i="6"/>
  <c r="AZ256" i="6"/>
  <c r="AU256" i="6"/>
  <c r="AY256" i="6"/>
  <c r="AT256" i="6"/>
  <c r="AS256" i="6"/>
  <c r="AR256" i="6"/>
  <c r="BB256" i="6" s="1"/>
  <c r="AW256" i="6"/>
  <c r="AV256" i="6"/>
  <c r="AX325" i="6"/>
  <c r="AY325" i="6"/>
  <c r="AZ325" i="6"/>
  <c r="AU325" i="6"/>
  <c r="AS325" i="6"/>
  <c r="AT325" i="6"/>
  <c r="AR325" i="6"/>
  <c r="BB325" i="6" s="1"/>
  <c r="AV325" i="6"/>
  <c r="AW325" i="6"/>
  <c r="AX285" i="6"/>
  <c r="AY285" i="6"/>
  <c r="AZ285" i="6"/>
  <c r="AT285" i="6"/>
  <c r="AR285" i="6"/>
  <c r="BB285" i="6" s="1"/>
  <c r="AU285" i="6"/>
  <c r="AS285" i="6"/>
  <c r="AW285" i="6"/>
  <c r="AV285" i="6"/>
  <c r="AX376" i="6"/>
  <c r="AY376" i="6"/>
  <c r="AZ376" i="6"/>
  <c r="AT376" i="6"/>
  <c r="AU376" i="6"/>
  <c r="AR376" i="6"/>
  <c r="BB376" i="6" s="1"/>
  <c r="AS376" i="6"/>
  <c r="AV376" i="6"/>
  <c r="AW376" i="6"/>
  <c r="AX120" i="6"/>
  <c r="AZ120" i="6"/>
  <c r="AY120" i="6"/>
  <c r="AS120" i="6"/>
  <c r="AT120" i="6"/>
  <c r="AU120" i="6"/>
  <c r="AR120" i="6"/>
  <c r="BB120" i="6" s="1"/>
  <c r="AW120" i="6"/>
  <c r="AV120" i="6"/>
  <c r="AX213" i="6"/>
  <c r="AZ213" i="6"/>
  <c r="AY213" i="6"/>
  <c r="AU213" i="6"/>
  <c r="AS213" i="6"/>
  <c r="AR213" i="6"/>
  <c r="BB213" i="6" s="1"/>
  <c r="AT213" i="6"/>
  <c r="AV213" i="6"/>
  <c r="AW213" i="6"/>
  <c r="AX304" i="6"/>
  <c r="AY304" i="6"/>
  <c r="AU304" i="6"/>
  <c r="AZ304" i="6"/>
  <c r="AS304" i="6"/>
  <c r="AT304" i="6"/>
  <c r="AR304" i="6"/>
  <c r="BB304" i="6" s="1"/>
  <c r="AW304" i="6"/>
  <c r="AV304" i="6"/>
  <c r="AZ20" i="6"/>
  <c r="AX20" i="6"/>
  <c r="AY20" i="6"/>
  <c r="AS20" i="6"/>
  <c r="AT20" i="6"/>
  <c r="AU20" i="6"/>
  <c r="AR20" i="6"/>
  <c r="AV20" i="6"/>
  <c r="AW20" i="6"/>
  <c r="AZ173" i="6"/>
  <c r="AX173" i="6"/>
  <c r="AY173" i="6"/>
  <c r="AS173" i="6"/>
  <c r="AT173" i="6"/>
  <c r="AU173" i="6"/>
  <c r="AR173" i="6"/>
  <c r="BB173" i="6" s="1"/>
  <c r="AV173" i="6"/>
  <c r="AW173" i="6"/>
  <c r="AX296" i="6"/>
  <c r="AY296" i="6"/>
  <c r="AZ296" i="6"/>
  <c r="AU296" i="6"/>
  <c r="AS296" i="6"/>
  <c r="AR296" i="6"/>
  <c r="BB296" i="6" s="1"/>
  <c r="AT296" i="6"/>
  <c r="AV296" i="6"/>
  <c r="AW296" i="6"/>
  <c r="AW3" i="6"/>
  <c r="AX3" i="6"/>
  <c r="AV3" i="6"/>
  <c r="AZ3" i="6"/>
  <c r="AY3" i="6"/>
  <c r="AS3" i="6"/>
  <c r="AU3" i="6"/>
  <c r="AR3" i="6"/>
  <c r="AT3" i="6"/>
  <c r="AX335" i="6"/>
  <c r="AZ335" i="6"/>
  <c r="AY335" i="6"/>
  <c r="AU335" i="6"/>
  <c r="AS335" i="6"/>
  <c r="AR335" i="6"/>
  <c r="BB335" i="6" s="1"/>
  <c r="AT335" i="6"/>
  <c r="AV335" i="6"/>
  <c r="AW335" i="6"/>
  <c r="AX271" i="6"/>
  <c r="AY271" i="6"/>
  <c r="AZ271" i="6"/>
  <c r="AS271" i="6"/>
  <c r="AT271" i="6"/>
  <c r="AU271" i="6"/>
  <c r="AR271" i="6"/>
  <c r="BB271" i="6" s="1"/>
  <c r="AW271" i="6"/>
  <c r="AV271" i="6"/>
  <c r="AX207" i="6"/>
  <c r="AZ207" i="6"/>
  <c r="AY207" i="6"/>
  <c r="AS207" i="6"/>
  <c r="AT207" i="6"/>
  <c r="AU207" i="6"/>
  <c r="AR207" i="6"/>
  <c r="BB207" i="6" s="1"/>
  <c r="AV207" i="6"/>
  <c r="AW207" i="6"/>
  <c r="AX143" i="6"/>
  <c r="AZ143" i="6"/>
  <c r="AY143" i="6"/>
  <c r="AS143" i="6"/>
  <c r="AT143" i="6"/>
  <c r="AU143" i="6"/>
  <c r="AR143" i="6"/>
  <c r="BB143" i="6" s="1"/>
  <c r="AV143" i="6"/>
  <c r="AW143" i="6"/>
  <c r="AX79" i="6"/>
  <c r="AZ79" i="6"/>
  <c r="AY79" i="6"/>
  <c r="AS79" i="6"/>
  <c r="AT79" i="6"/>
  <c r="AU79" i="6"/>
  <c r="AR79" i="6"/>
  <c r="BB79" i="6" s="1"/>
  <c r="AV79" i="6"/>
  <c r="AW79" i="6"/>
  <c r="AX390" i="6"/>
  <c r="AZ390" i="6"/>
  <c r="AY390" i="6"/>
  <c r="AS390" i="6"/>
  <c r="AT390" i="6"/>
  <c r="AR390" i="6"/>
  <c r="BB390" i="6" s="1"/>
  <c r="AU390" i="6"/>
  <c r="AV390" i="6"/>
  <c r="AW390" i="6"/>
  <c r="AX326" i="6"/>
  <c r="AZ326" i="6"/>
  <c r="AY326" i="6"/>
  <c r="AS326" i="6"/>
  <c r="AT326" i="6"/>
  <c r="AR326" i="6"/>
  <c r="BB326" i="6" s="1"/>
  <c r="AU326" i="6"/>
  <c r="AV326" i="6"/>
  <c r="AW326" i="6"/>
  <c r="AX262" i="6"/>
  <c r="AZ262" i="6"/>
  <c r="AY262" i="6"/>
  <c r="AS262" i="6"/>
  <c r="AU262" i="6"/>
  <c r="AR262" i="6"/>
  <c r="BB262" i="6" s="1"/>
  <c r="AT262" i="6"/>
  <c r="AV262" i="6"/>
  <c r="AW262" i="6"/>
  <c r="AX198" i="6"/>
  <c r="AZ198" i="6"/>
  <c r="AS198" i="6"/>
  <c r="AT198" i="6"/>
  <c r="AY198" i="6"/>
  <c r="AU198" i="6"/>
  <c r="AR198" i="6"/>
  <c r="BB198" i="6" s="1"/>
  <c r="AW198" i="6"/>
  <c r="AV198" i="6"/>
  <c r="AZ134" i="6"/>
  <c r="AX134" i="6"/>
  <c r="AS134" i="6"/>
  <c r="AT134" i="6"/>
  <c r="AY134" i="6"/>
  <c r="AU134" i="6"/>
  <c r="AR134" i="6"/>
  <c r="BB134" i="6" s="1"/>
  <c r="AW134" i="6"/>
  <c r="AV134" i="6"/>
  <c r="AZ68" i="6"/>
  <c r="AX68" i="6"/>
  <c r="AY68" i="6"/>
  <c r="AS68" i="6"/>
  <c r="AT68" i="6"/>
  <c r="AU68" i="6"/>
  <c r="AR68" i="6"/>
  <c r="BB68" i="6" s="1"/>
  <c r="AV68" i="6"/>
  <c r="AW68" i="6"/>
  <c r="AW14" i="6"/>
  <c r="AZ14" i="6"/>
  <c r="AX14" i="6"/>
  <c r="AY14" i="6"/>
  <c r="AT14" i="6"/>
  <c r="AU14" i="6"/>
  <c r="AV14" i="6"/>
  <c r="AS14" i="6"/>
  <c r="AR14" i="6"/>
  <c r="AX340" i="6"/>
  <c r="AZ340" i="6"/>
  <c r="AY340" i="6"/>
  <c r="AS340" i="6"/>
  <c r="AT340" i="6"/>
  <c r="AU340" i="6"/>
  <c r="AR340" i="6"/>
  <c r="BB340" i="6" s="1"/>
  <c r="AV340" i="6"/>
  <c r="AW340" i="6"/>
  <c r="AX276" i="6"/>
  <c r="AZ276" i="6"/>
  <c r="AY276" i="6"/>
  <c r="AT276" i="6"/>
  <c r="AU276" i="6"/>
  <c r="AR276" i="6"/>
  <c r="BB276" i="6" s="1"/>
  <c r="AS276" i="6"/>
  <c r="AW276" i="6"/>
  <c r="AV276" i="6"/>
  <c r="AZ212" i="6"/>
  <c r="AX212" i="6"/>
  <c r="AY212" i="6"/>
  <c r="AT212" i="6"/>
  <c r="AU212" i="6"/>
  <c r="AS212" i="6"/>
  <c r="AR212" i="6"/>
  <c r="BB212" i="6" s="1"/>
  <c r="AW212" i="6"/>
  <c r="AV212" i="6"/>
  <c r="AZ148" i="6"/>
  <c r="AX148" i="6"/>
  <c r="AY148" i="6"/>
  <c r="AT148" i="6"/>
  <c r="AU148" i="6"/>
  <c r="AS148" i="6"/>
  <c r="AR148" i="6"/>
  <c r="BB148" i="6" s="1"/>
  <c r="AW148" i="6"/>
  <c r="AV148" i="6"/>
  <c r="AZ84" i="6"/>
  <c r="AX84" i="6"/>
  <c r="AY84" i="6"/>
  <c r="AS84" i="6"/>
  <c r="AT84" i="6"/>
  <c r="AU84" i="6"/>
  <c r="AR84" i="6"/>
  <c r="BB84" i="6" s="1"/>
  <c r="AW84" i="6"/>
  <c r="AV84" i="6"/>
  <c r="AX387" i="6"/>
  <c r="AZ387" i="6"/>
  <c r="AY387" i="6"/>
  <c r="AS387" i="6"/>
  <c r="AT387" i="6"/>
  <c r="AU387" i="6"/>
  <c r="AR387" i="6"/>
  <c r="BB387" i="6" s="1"/>
  <c r="AW387" i="6"/>
  <c r="AV387" i="6"/>
  <c r="AX323" i="6"/>
  <c r="AZ323" i="6"/>
  <c r="AY323" i="6"/>
  <c r="AS323" i="6"/>
  <c r="AT323" i="6"/>
  <c r="AR323" i="6"/>
  <c r="BB323" i="6" s="1"/>
  <c r="AU323" i="6"/>
  <c r="AW323" i="6"/>
  <c r="AV323" i="6"/>
  <c r="AX259" i="6"/>
  <c r="AZ259" i="6"/>
  <c r="AY259" i="6"/>
  <c r="AT259" i="6"/>
  <c r="AS259" i="6"/>
  <c r="AU259" i="6"/>
  <c r="AR259" i="6"/>
  <c r="BB259" i="6" s="1"/>
  <c r="AW259" i="6"/>
  <c r="AV259" i="6"/>
  <c r="AX195" i="6"/>
  <c r="AZ195" i="6"/>
  <c r="AY195" i="6"/>
  <c r="AT195" i="6"/>
  <c r="AU195" i="6"/>
  <c r="AS195" i="6"/>
  <c r="AR195" i="6"/>
  <c r="BB195" i="6" s="1"/>
  <c r="AV195" i="6"/>
  <c r="AW195" i="6"/>
  <c r="AX131" i="6"/>
  <c r="AZ131" i="6"/>
  <c r="AY131" i="6"/>
  <c r="AS131" i="6"/>
  <c r="AT131" i="6"/>
  <c r="AU131" i="6"/>
  <c r="AR131" i="6"/>
  <c r="BB131" i="6" s="1"/>
  <c r="AW131" i="6"/>
  <c r="AV131" i="6"/>
  <c r="AZ62" i="6"/>
  <c r="AX62" i="6"/>
  <c r="AY62" i="6"/>
  <c r="AT62" i="6"/>
  <c r="AU62" i="6"/>
  <c r="AS62" i="6"/>
  <c r="AR62" i="6"/>
  <c r="BB62" i="6" s="1"/>
  <c r="AW62" i="6"/>
  <c r="AV62" i="6"/>
  <c r="AX370" i="6"/>
  <c r="AZ370" i="6"/>
  <c r="AY370" i="6"/>
  <c r="AS370" i="6"/>
  <c r="AT370" i="6"/>
  <c r="AU370" i="6"/>
  <c r="AR370" i="6"/>
  <c r="BB370" i="6" s="1"/>
  <c r="AW370" i="6"/>
  <c r="AV370" i="6"/>
  <c r="AX306" i="6"/>
  <c r="AZ306" i="6"/>
  <c r="AY306" i="6"/>
  <c r="AS306" i="6"/>
  <c r="AT306" i="6"/>
  <c r="AU306" i="6"/>
  <c r="AR306" i="6"/>
  <c r="BB306" i="6" s="1"/>
  <c r="AW306" i="6"/>
  <c r="AV306" i="6"/>
  <c r="AX242" i="6"/>
  <c r="AZ242" i="6"/>
  <c r="AY242" i="6"/>
  <c r="AS242" i="6"/>
  <c r="AT242" i="6"/>
  <c r="AU242" i="6"/>
  <c r="AR242" i="6"/>
  <c r="BB242" i="6" s="1"/>
  <c r="AW242" i="6"/>
  <c r="AV242" i="6"/>
  <c r="AX178" i="6"/>
  <c r="AZ178" i="6"/>
  <c r="AY178" i="6"/>
  <c r="AS178" i="6"/>
  <c r="AT178" i="6"/>
  <c r="AU178" i="6"/>
  <c r="AR178" i="6"/>
  <c r="BB178" i="6" s="1"/>
  <c r="AW178" i="6"/>
  <c r="AV178" i="6"/>
  <c r="AX114" i="6"/>
  <c r="AZ114" i="6"/>
  <c r="AY114" i="6"/>
  <c r="AU114" i="6"/>
  <c r="AS114" i="6"/>
  <c r="AT114" i="6"/>
  <c r="AR114" i="6"/>
  <c r="BB114" i="6" s="1"/>
  <c r="AW114" i="6"/>
  <c r="AV114" i="6"/>
  <c r="AZ36" i="6"/>
  <c r="AX36" i="6"/>
  <c r="AY36" i="6"/>
  <c r="AS36" i="6"/>
  <c r="AT36" i="6"/>
  <c r="AU36" i="6"/>
  <c r="AR36" i="6"/>
  <c r="BB36" i="6" s="1"/>
  <c r="AW36" i="6"/>
  <c r="AV36" i="6"/>
  <c r="AX353" i="6"/>
  <c r="AZ353" i="6"/>
  <c r="AY353" i="6"/>
  <c r="AU353" i="6"/>
  <c r="AR353" i="6"/>
  <c r="BB353" i="6" s="1"/>
  <c r="AS353" i="6"/>
  <c r="AT353" i="6"/>
  <c r="AW353" i="6"/>
  <c r="AV353" i="6"/>
  <c r="AX289" i="6"/>
  <c r="AZ289" i="6"/>
  <c r="AY289" i="6"/>
  <c r="AU289" i="6"/>
  <c r="AR289" i="6"/>
  <c r="BB289" i="6" s="1"/>
  <c r="AS289" i="6"/>
  <c r="AT289" i="6"/>
  <c r="AV289" i="6"/>
  <c r="AW289" i="6"/>
  <c r="AX225" i="6"/>
  <c r="AZ225" i="6"/>
  <c r="AY225" i="6"/>
  <c r="AS225" i="6"/>
  <c r="AU225" i="6"/>
  <c r="AT225" i="6"/>
  <c r="AR225" i="6"/>
  <c r="BB225" i="6" s="1"/>
  <c r="AV225" i="6"/>
  <c r="AW225" i="6"/>
  <c r="AX161" i="6"/>
  <c r="AY161" i="6"/>
  <c r="AZ161" i="6"/>
  <c r="AS161" i="6"/>
  <c r="AU161" i="6"/>
  <c r="AT161" i="6"/>
  <c r="AR161" i="6"/>
  <c r="BB161" i="6" s="1"/>
  <c r="AV161" i="6"/>
  <c r="AW161" i="6"/>
  <c r="AX97" i="6"/>
  <c r="AY97" i="6"/>
  <c r="AZ97" i="6"/>
  <c r="AT97" i="6"/>
  <c r="AS97" i="6"/>
  <c r="AU97" i="6"/>
  <c r="AR97" i="6"/>
  <c r="BB97" i="6" s="1"/>
  <c r="AV97" i="6"/>
  <c r="AW97" i="6"/>
  <c r="AW7" i="6"/>
  <c r="AZ7" i="6"/>
  <c r="AX7" i="6"/>
  <c r="AY7" i="6"/>
  <c r="AV7" i="6"/>
  <c r="AS7" i="6"/>
  <c r="AT7" i="6"/>
  <c r="AU7" i="6"/>
  <c r="AR7" i="6"/>
  <c r="AX11" i="6"/>
  <c r="AW11" i="6"/>
  <c r="AZ11" i="6"/>
  <c r="AY11" i="6"/>
  <c r="AS11" i="6"/>
  <c r="AU11" i="6"/>
  <c r="AV11" i="6"/>
  <c r="AT11" i="6"/>
  <c r="AR11" i="6"/>
  <c r="AX18" i="6"/>
  <c r="AZ18" i="6"/>
  <c r="AU18" i="6"/>
  <c r="AY18" i="6"/>
  <c r="AS18" i="6"/>
  <c r="AT18" i="6"/>
  <c r="AR18" i="6"/>
  <c r="AW18" i="6"/>
  <c r="AV18" i="6"/>
  <c r="AX25" i="6"/>
  <c r="AY25" i="6"/>
  <c r="AS25" i="6"/>
  <c r="AZ25" i="6"/>
  <c r="AT25" i="6"/>
  <c r="AU25" i="6"/>
  <c r="AR25" i="6"/>
  <c r="BB25" i="6" s="1"/>
  <c r="AW25" i="6"/>
  <c r="AV25" i="6"/>
  <c r="AX229" i="6"/>
  <c r="AY229" i="6"/>
  <c r="AZ229" i="6"/>
  <c r="AU229" i="6"/>
  <c r="AR229" i="6"/>
  <c r="BB229" i="6" s="1"/>
  <c r="AS229" i="6"/>
  <c r="AT229" i="6"/>
  <c r="AV229" i="6"/>
  <c r="AW229" i="6"/>
  <c r="AX224" i="6"/>
  <c r="AZ224" i="6"/>
  <c r="AY224" i="6"/>
  <c r="AU224" i="6"/>
  <c r="AT224" i="6"/>
  <c r="AS224" i="6"/>
  <c r="AR224" i="6"/>
  <c r="BB224" i="6" s="1"/>
  <c r="AW224" i="6"/>
  <c r="AV224" i="6"/>
  <c r="AX261" i="6"/>
  <c r="AY261" i="6"/>
  <c r="AZ261" i="6"/>
  <c r="AS261" i="6"/>
  <c r="AT261" i="6"/>
  <c r="AU261" i="6"/>
  <c r="AR261" i="6"/>
  <c r="BB261" i="6" s="1"/>
  <c r="AV261" i="6"/>
  <c r="AW261" i="6"/>
  <c r="AX253" i="6"/>
  <c r="AY253" i="6"/>
  <c r="AZ253" i="6"/>
  <c r="AS253" i="6"/>
  <c r="AT253" i="6"/>
  <c r="AR253" i="6"/>
  <c r="BB253" i="6" s="1"/>
  <c r="AU253" i="6"/>
  <c r="AV253" i="6"/>
  <c r="AW253" i="6"/>
  <c r="AX344" i="6"/>
  <c r="AZ344" i="6"/>
  <c r="AY344" i="6"/>
  <c r="AT344" i="6"/>
  <c r="AU344" i="6"/>
  <c r="AS344" i="6"/>
  <c r="AR344" i="6"/>
  <c r="BB344" i="6" s="1"/>
  <c r="AW344" i="6"/>
  <c r="AV344" i="6"/>
  <c r="AX88" i="6"/>
  <c r="AZ88" i="6"/>
  <c r="AY88" i="6"/>
  <c r="AS88" i="6"/>
  <c r="AT88" i="6"/>
  <c r="AU88" i="6"/>
  <c r="AR88" i="6"/>
  <c r="BB88" i="6" s="1"/>
  <c r="AW88" i="6"/>
  <c r="AV88" i="6"/>
  <c r="AX181" i="6"/>
  <c r="AY181" i="6"/>
  <c r="AZ181" i="6"/>
  <c r="AU181" i="6"/>
  <c r="AS181" i="6"/>
  <c r="AT181" i="6"/>
  <c r="AR181" i="6"/>
  <c r="BB181" i="6" s="1"/>
  <c r="AW181" i="6"/>
  <c r="AV181" i="6"/>
  <c r="AX272" i="6"/>
  <c r="AZ272" i="6"/>
  <c r="AY272" i="6"/>
  <c r="AU272" i="6"/>
  <c r="AS272" i="6"/>
  <c r="AT272" i="6"/>
  <c r="AR272" i="6"/>
  <c r="BB272" i="6" s="1"/>
  <c r="AW272" i="6"/>
  <c r="AV272" i="6"/>
  <c r="AX397" i="6"/>
  <c r="AZ397" i="6"/>
  <c r="AY397" i="6"/>
  <c r="AU397" i="6"/>
  <c r="AS397" i="6"/>
  <c r="AR397" i="6"/>
  <c r="BB397" i="6" s="1"/>
  <c r="AT397" i="6"/>
  <c r="AV397" i="6"/>
  <c r="AW397" i="6"/>
  <c r="AZ141" i="6"/>
  <c r="AX141" i="6"/>
  <c r="AY141" i="6"/>
  <c r="AT141" i="6"/>
  <c r="AU141" i="6"/>
  <c r="AS141" i="6"/>
  <c r="AR141" i="6"/>
  <c r="BB141" i="6" s="1"/>
  <c r="AV141" i="6"/>
  <c r="AW141" i="6"/>
  <c r="AX264" i="6"/>
  <c r="AZ264" i="6"/>
  <c r="AY264" i="6"/>
  <c r="AU264" i="6"/>
  <c r="AS264" i="6"/>
  <c r="AT264" i="6"/>
  <c r="AR264" i="6"/>
  <c r="BB264" i="6" s="1"/>
  <c r="AW264" i="6"/>
  <c r="AV264" i="6"/>
  <c r="AX391" i="6"/>
  <c r="AZ391" i="6"/>
  <c r="AY391" i="6"/>
  <c r="AS391" i="6"/>
  <c r="AT391" i="6"/>
  <c r="AU391" i="6"/>
  <c r="AR391" i="6"/>
  <c r="BB391" i="6" s="1"/>
  <c r="AV391" i="6"/>
  <c r="AW391" i="6"/>
  <c r="AX327" i="6"/>
  <c r="AZ327" i="6"/>
  <c r="AY327" i="6"/>
  <c r="AS327" i="6"/>
  <c r="AT327" i="6"/>
  <c r="AU327" i="6"/>
  <c r="AR327" i="6"/>
  <c r="BB327" i="6" s="1"/>
  <c r="AV327" i="6"/>
  <c r="AW327" i="6"/>
  <c r="AX263" i="6"/>
  <c r="AZ263" i="6"/>
  <c r="AY263" i="6"/>
  <c r="AS263" i="6"/>
  <c r="AT263" i="6"/>
  <c r="AU263" i="6"/>
  <c r="AR263" i="6"/>
  <c r="BB263" i="6" s="1"/>
  <c r="AV263" i="6"/>
  <c r="AW263" i="6"/>
  <c r="AX199" i="6"/>
  <c r="AZ199" i="6"/>
  <c r="AY199" i="6"/>
  <c r="AS199" i="6"/>
  <c r="AT199" i="6"/>
  <c r="AU199" i="6"/>
  <c r="AR199" i="6"/>
  <c r="BB199" i="6" s="1"/>
  <c r="AW199" i="6"/>
  <c r="AV199" i="6"/>
  <c r="AX135" i="6"/>
  <c r="AZ135" i="6"/>
  <c r="AY135" i="6"/>
  <c r="AS135" i="6"/>
  <c r="AT135" i="6"/>
  <c r="AU135" i="6"/>
  <c r="AR135" i="6"/>
  <c r="BB135" i="6" s="1"/>
  <c r="AW135" i="6"/>
  <c r="AV135" i="6"/>
  <c r="AZ69" i="6"/>
  <c r="AX69" i="6"/>
  <c r="AY69" i="6"/>
  <c r="AT69" i="6"/>
  <c r="AU69" i="6"/>
  <c r="AR69" i="6"/>
  <c r="BB69" i="6" s="1"/>
  <c r="AS69" i="6"/>
  <c r="AW69" i="6"/>
  <c r="AV69" i="6"/>
  <c r="AX382" i="6"/>
  <c r="AZ382" i="6"/>
  <c r="AY382" i="6"/>
  <c r="AS382" i="6"/>
  <c r="AT382" i="6"/>
  <c r="AU382" i="6"/>
  <c r="AR382" i="6"/>
  <c r="BB382" i="6" s="1"/>
  <c r="AW382" i="6"/>
  <c r="AV382" i="6"/>
  <c r="AX318" i="6"/>
  <c r="AZ318" i="6"/>
  <c r="AY318" i="6"/>
  <c r="AS318" i="6"/>
  <c r="AT318" i="6"/>
  <c r="AR318" i="6"/>
  <c r="BB318" i="6" s="1"/>
  <c r="AU318" i="6"/>
  <c r="AV318" i="6"/>
  <c r="AW318" i="6"/>
  <c r="AX254" i="6"/>
  <c r="AZ254" i="6"/>
  <c r="AY254" i="6"/>
  <c r="AS254" i="6"/>
  <c r="AT254" i="6"/>
  <c r="AU254" i="6"/>
  <c r="AR254" i="6"/>
  <c r="BB254" i="6" s="1"/>
  <c r="AV254" i="6"/>
  <c r="AW254" i="6"/>
  <c r="AX190" i="6"/>
  <c r="AZ190" i="6"/>
  <c r="AY190" i="6"/>
  <c r="AS190" i="6"/>
  <c r="AT190" i="6"/>
  <c r="AU190" i="6"/>
  <c r="AR190" i="6"/>
  <c r="BB190" i="6" s="1"/>
  <c r="AW190" i="6"/>
  <c r="AV190" i="6"/>
  <c r="AZ126" i="6"/>
  <c r="AX126" i="6"/>
  <c r="AY126" i="6"/>
  <c r="AS126" i="6"/>
  <c r="AT126" i="6"/>
  <c r="AR126" i="6"/>
  <c r="BB126" i="6" s="1"/>
  <c r="AU126" i="6"/>
  <c r="AW126" i="6"/>
  <c r="AV126" i="6"/>
  <c r="AZ54" i="6"/>
  <c r="AX54" i="6"/>
  <c r="AY54" i="6"/>
  <c r="AT54" i="6"/>
  <c r="AU54" i="6"/>
  <c r="AS54" i="6"/>
  <c r="AR54" i="6"/>
  <c r="BB54" i="6" s="1"/>
  <c r="AW54" i="6"/>
  <c r="AV54" i="6"/>
  <c r="AX396" i="6"/>
  <c r="AZ396" i="6"/>
  <c r="AY396" i="6"/>
  <c r="AT396" i="6"/>
  <c r="AU396" i="6"/>
  <c r="AS396" i="6"/>
  <c r="AR396" i="6"/>
  <c r="BB396" i="6" s="1"/>
  <c r="AW396" i="6"/>
  <c r="AV396" i="6"/>
  <c r="AX332" i="6"/>
  <c r="AZ332" i="6"/>
  <c r="AY332" i="6"/>
  <c r="AT332" i="6"/>
  <c r="AU332" i="6"/>
  <c r="AR332" i="6"/>
  <c r="BB332" i="6" s="1"/>
  <c r="AS332" i="6"/>
  <c r="AW332" i="6"/>
  <c r="AV332" i="6"/>
  <c r="AX268" i="6"/>
  <c r="AZ268" i="6"/>
  <c r="AY268" i="6"/>
  <c r="AT268" i="6"/>
  <c r="AU268" i="6"/>
  <c r="AS268" i="6"/>
  <c r="AR268" i="6"/>
  <c r="BB268" i="6" s="1"/>
  <c r="AV268" i="6"/>
  <c r="AW268" i="6"/>
  <c r="AZ204" i="6"/>
  <c r="AX204" i="6"/>
  <c r="AY204" i="6"/>
  <c r="AT204" i="6"/>
  <c r="AU204" i="6"/>
  <c r="AS204" i="6"/>
  <c r="AR204" i="6"/>
  <c r="BB204" i="6" s="1"/>
  <c r="AV204" i="6"/>
  <c r="AW204" i="6"/>
  <c r="AZ140" i="6"/>
  <c r="AX140" i="6"/>
  <c r="AY140" i="6"/>
  <c r="AT140" i="6"/>
  <c r="AU140" i="6"/>
  <c r="AS140" i="6"/>
  <c r="AR140" i="6"/>
  <c r="BB140" i="6" s="1"/>
  <c r="AV140" i="6"/>
  <c r="AW140" i="6"/>
  <c r="AZ76" i="6"/>
  <c r="AX76" i="6"/>
  <c r="AY76" i="6"/>
  <c r="AS76" i="6"/>
  <c r="AT76" i="6"/>
  <c r="AU76" i="6"/>
  <c r="AR76" i="6"/>
  <c r="BB76" i="6" s="1"/>
  <c r="AV76" i="6"/>
  <c r="AW76" i="6"/>
  <c r="AX379" i="6"/>
  <c r="AY379" i="6"/>
  <c r="AZ379" i="6"/>
  <c r="AS379" i="6"/>
  <c r="AT379" i="6"/>
  <c r="AU379" i="6"/>
  <c r="AR379" i="6"/>
  <c r="BB379" i="6" s="1"/>
  <c r="AV379" i="6"/>
  <c r="AW379" i="6"/>
  <c r="AX315" i="6"/>
  <c r="AY315" i="6"/>
  <c r="AZ315" i="6"/>
  <c r="AT315" i="6"/>
  <c r="AR315" i="6"/>
  <c r="BB315" i="6" s="1"/>
  <c r="AS315" i="6"/>
  <c r="AU315" i="6"/>
  <c r="AW315" i="6"/>
  <c r="AV315" i="6"/>
  <c r="AX251" i="6"/>
  <c r="AZ251" i="6"/>
  <c r="AY251" i="6"/>
  <c r="AT251" i="6"/>
  <c r="AS251" i="6"/>
  <c r="AR251" i="6"/>
  <c r="BB251" i="6" s="1"/>
  <c r="AU251" i="6"/>
  <c r="AW251" i="6"/>
  <c r="AV251" i="6"/>
  <c r="AX187" i="6"/>
  <c r="AZ187" i="6"/>
  <c r="AY187" i="6"/>
  <c r="AT187" i="6"/>
  <c r="AU187" i="6"/>
  <c r="AS187" i="6"/>
  <c r="AR187" i="6"/>
  <c r="BB187" i="6" s="1"/>
  <c r="AW187" i="6"/>
  <c r="AV187" i="6"/>
  <c r="AX123" i="6"/>
  <c r="AZ123" i="6"/>
  <c r="AY123" i="6"/>
  <c r="AS123" i="6"/>
  <c r="AT123" i="6"/>
  <c r="AU123" i="6"/>
  <c r="AR123" i="6"/>
  <c r="BB123" i="6" s="1"/>
  <c r="AV123" i="6"/>
  <c r="AW123" i="6"/>
  <c r="AX48" i="6"/>
  <c r="AZ48" i="6"/>
  <c r="AY48" i="6"/>
  <c r="AS48" i="6"/>
  <c r="AT48" i="6"/>
  <c r="AU48" i="6"/>
  <c r="AR48" i="6"/>
  <c r="BB48" i="6" s="1"/>
  <c r="AV48" i="6"/>
  <c r="AW48" i="6"/>
  <c r="AX362" i="6"/>
  <c r="AZ362" i="6"/>
  <c r="AY362" i="6"/>
  <c r="AT362" i="6"/>
  <c r="AU362" i="6"/>
  <c r="AR362" i="6"/>
  <c r="BB362" i="6" s="1"/>
  <c r="AS362" i="6"/>
  <c r="AW362" i="6"/>
  <c r="AV362" i="6"/>
  <c r="AX298" i="6"/>
  <c r="AZ298" i="6"/>
  <c r="AS298" i="6"/>
  <c r="AY298" i="6"/>
  <c r="AT298" i="6"/>
  <c r="AR298" i="6"/>
  <c r="BB298" i="6" s="1"/>
  <c r="AU298" i="6"/>
  <c r="AW298" i="6"/>
  <c r="AV298" i="6"/>
  <c r="AX234" i="6"/>
  <c r="AZ234" i="6"/>
  <c r="AY234" i="6"/>
  <c r="AS234" i="6"/>
  <c r="AT234" i="6"/>
  <c r="AU234" i="6"/>
  <c r="AR234" i="6"/>
  <c r="BB234" i="6" s="1"/>
  <c r="AV234" i="6"/>
  <c r="AW234" i="6"/>
  <c r="AX170" i="6"/>
  <c r="AZ170" i="6"/>
  <c r="AY170" i="6"/>
  <c r="AS170" i="6"/>
  <c r="AT170" i="6"/>
  <c r="AU170" i="6"/>
  <c r="AR170" i="6"/>
  <c r="BB170" i="6" s="1"/>
  <c r="AV170" i="6"/>
  <c r="AW170" i="6"/>
  <c r="AX106" i="6"/>
  <c r="AZ106" i="6"/>
  <c r="AY106" i="6"/>
  <c r="AU106" i="6"/>
  <c r="AS106" i="6"/>
  <c r="AT106" i="6"/>
  <c r="AR106" i="6"/>
  <c r="BB106" i="6" s="1"/>
  <c r="AW106" i="6"/>
  <c r="AV106" i="6"/>
  <c r="AZ22" i="6"/>
  <c r="AX22" i="6"/>
  <c r="AY22" i="6"/>
  <c r="AT22" i="6"/>
  <c r="AU22" i="6"/>
  <c r="AS22" i="6"/>
  <c r="AR22" i="6"/>
  <c r="AV22" i="6"/>
  <c r="AW22" i="6"/>
  <c r="AX345" i="6"/>
  <c r="AZ345" i="6"/>
  <c r="AY345" i="6"/>
  <c r="AR345" i="6"/>
  <c r="BB345" i="6" s="1"/>
  <c r="AS345" i="6"/>
  <c r="AT345" i="6"/>
  <c r="AU345" i="6"/>
  <c r="AW345" i="6"/>
  <c r="AV345" i="6"/>
  <c r="AX281" i="6"/>
  <c r="AZ281" i="6"/>
  <c r="AY281" i="6"/>
  <c r="AU281" i="6"/>
  <c r="AR281" i="6"/>
  <c r="BB281" i="6" s="1"/>
  <c r="AS281" i="6"/>
  <c r="AT281" i="6"/>
  <c r="AW281" i="6"/>
  <c r="AV281" i="6"/>
  <c r="AX217" i="6"/>
  <c r="AY217" i="6"/>
  <c r="AZ217" i="6"/>
  <c r="AS217" i="6"/>
  <c r="AU217" i="6"/>
  <c r="AT217" i="6"/>
  <c r="AR217" i="6"/>
  <c r="BB217" i="6" s="1"/>
  <c r="AW217" i="6"/>
  <c r="AV217" i="6"/>
  <c r="AX153" i="6"/>
  <c r="AZ153" i="6"/>
  <c r="AY153" i="6"/>
  <c r="AS153" i="6"/>
  <c r="AU153" i="6"/>
  <c r="AT153" i="6"/>
  <c r="AR153" i="6"/>
  <c r="BB153" i="6" s="1"/>
  <c r="AW153" i="6"/>
  <c r="AV153" i="6"/>
  <c r="AX89" i="6"/>
  <c r="AZ89" i="6"/>
  <c r="AY89" i="6"/>
  <c r="AS89" i="6"/>
  <c r="AT89" i="6"/>
  <c r="AU89" i="6"/>
  <c r="AR89" i="6"/>
  <c r="BB89" i="6" s="1"/>
  <c r="AW89" i="6"/>
  <c r="AV89" i="6"/>
  <c r="AX67" i="6"/>
  <c r="AZ67" i="6"/>
  <c r="AY67" i="6"/>
  <c r="AU67" i="6"/>
  <c r="AS67" i="6"/>
  <c r="AT67" i="6"/>
  <c r="AR67" i="6"/>
  <c r="BB67" i="6" s="1"/>
  <c r="AW67" i="6"/>
  <c r="AV67" i="6"/>
  <c r="AX74" i="6"/>
  <c r="AZ74" i="6"/>
  <c r="AY74" i="6"/>
  <c r="AU74" i="6"/>
  <c r="AS74" i="6"/>
  <c r="AT74" i="6"/>
  <c r="AR74" i="6"/>
  <c r="BB74" i="6" s="1"/>
  <c r="AW74" i="6"/>
  <c r="AV74" i="6"/>
  <c r="AX10" i="6"/>
  <c r="AZ10" i="6"/>
  <c r="AY10" i="6"/>
  <c r="AU10" i="6"/>
  <c r="AS10" i="6"/>
  <c r="AT10" i="6"/>
  <c r="AR10" i="6"/>
  <c r="AV10" i="6"/>
  <c r="AW10" i="6"/>
  <c r="AX17" i="6"/>
  <c r="AZ17" i="6"/>
  <c r="AY17" i="6"/>
  <c r="AS17" i="6"/>
  <c r="AT17" i="6"/>
  <c r="AU17" i="6"/>
  <c r="AV17" i="6"/>
  <c r="AR17" i="6"/>
  <c r="AW17" i="6"/>
  <c r="AZ165" i="6"/>
  <c r="AX165" i="6"/>
  <c r="AY165" i="6"/>
  <c r="AU165" i="6"/>
  <c r="AS165" i="6"/>
  <c r="AR165" i="6"/>
  <c r="BB165" i="6" s="1"/>
  <c r="AT165" i="6"/>
  <c r="AW165" i="6"/>
  <c r="AV165" i="6"/>
  <c r="AX192" i="6"/>
  <c r="AZ192" i="6"/>
  <c r="AY192" i="6"/>
  <c r="AU192" i="6"/>
  <c r="AT192" i="6"/>
  <c r="AS192" i="6"/>
  <c r="AR192" i="6"/>
  <c r="BB192" i="6" s="1"/>
  <c r="AV192" i="6"/>
  <c r="AW192" i="6"/>
  <c r="AX197" i="6"/>
  <c r="AY197" i="6"/>
  <c r="AZ197" i="6"/>
  <c r="AU197" i="6"/>
  <c r="AS197" i="6"/>
  <c r="AT197" i="6"/>
  <c r="AR197" i="6"/>
  <c r="BB197" i="6" s="1"/>
  <c r="AV197" i="6"/>
  <c r="AW197" i="6"/>
  <c r="AX221" i="6"/>
  <c r="AY221" i="6"/>
  <c r="AZ221" i="6"/>
  <c r="AS221" i="6"/>
  <c r="AU221" i="6"/>
  <c r="AT221" i="6"/>
  <c r="AR221" i="6"/>
  <c r="BB221" i="6" s="1"/>
  <c r="AW221" i="6"/>
  <c r="AV221" i="6"/>
  <c r="AX312" i="6"/>
  <c r="AY312" i="6"/>
  <c r="AZ312" i="6"/>
  <c r="AU312" i="6"/>
  <c r="AS312" i="6"/>
  <c r="AT312" i="6"/>
  <c r="AR312" i="6"/>
  <c r="BB312" i="6" s="1"/>
  <c r="AV312" i="6"/>
  <c r="AW312" i="6"/>
  <c r="AZ45" i="6"/>
  <c r="AX45" i="6"/>
  <c r="AY45" i="6"/>
  <c r="AT45" i="6"/>
  <c r="AU45" i="6"/>
  <c r="AS45" i="6"/>
  <c r="AR45" i="6"/>
  <c r="BB45" i="6" s="1"/>
  <c r="AW45" i="6"/>
  <c r="AV45" i="6"/>
  <c r="AZ149" i="6"/>
  <c r="AX149" i="6"/>
  <c r="AY149" i="6"/>
  <c r="AT149" i="6"/>
  <c r="AU149" i="6"/>
  <c r="AS149" i="6"/>
  <c r="AR149" i="6"/>
  <c r="BB149" i="6" s="1"/>
  <c r="AV149" i="6"/>
  <c r="AW149" i="6"/>
  <c r="AX240" i="6"/>
  <c r="AZ240" i="6"/>
  <c r="AY240" i="6"/>
  <c r="AU240" i="6"/>
  <c r="AT240" i="6"/>
  <c r="AS240" i="6"/>
  <c r="AR240" i="6"/>
  <c r="BB240" i="6" s="1"/>
  <c r="AW240" i="6"/>
  <c r="AV240" i="6"/>
  <c r="AY365" i="6"/>
  <c r="AX365" i="6"/>
  <c r="AZ365" i="6"/>
  <c r="AU365" i="6"/>
  <c r="AS365" i="6"/>
  <c r="AR365" i="6"/>
  <c r="BB365" i="6" s="1"/>
  <c r="AT365" i="6"/>
  <c r="AW365" i="6"/>
  <c r="AV365" i="6"/>
  <c r="AZ109" i="6"/>
  <c r="AX109" i="6"/>
  <c r="AY109" i="6"/>
  <c r="AT109" i="6"/>
  <c r="AU109" i="6"/>
  <c r="AS109" i="6"/>
  <c r="AR109" i="6"/>
  <c r="BB109" i="6" s="1"/>
  <c r="AW109" i="6"/>
  <c r="AV109" i="6"/>
  <c r="AX232" i="6"/>
  <c r="AZ232" i="6"/>
  <c r="AY232" i="6"/>
  <c r="AU232" i="6"/>
  <c r="AT232" i="6"/>
  <c r="AR232" i="6"/>
  <c r="BB232" i="6" s="1"/>
  <c r="AS232" i="6"/>
  <c r="AW232" i="6"/>
  <c r="AV232" i="6"/>
  <c r="AX383" i="6"/>
  <c r="AZ383" i="6"/>
  <c r="AY383" i="6"/>
  <c r="AS383" i="6"/>
  <c r="AU383" i="6"/>
  <c r="AR383" i="6"/>
  <c r="BB383" i="6" s="1"/>
  <c r="AT383" i="6"/>
  <c r="AV383" i="6"/>
  <c r="AW383" i="6"/>
  <c r="AX319" i="6"/>
  <c r="AZ319" i="6"/>
  <c r="AY319" i="6"/>
  <c r="AS319" i="6"/>
  <c r="AT319" i="6"/>
  <c r="AU319" i="6"/>
  <c r="AR319" i="6"/>
  <c r="BB319" i="6" s="1"/>
  <c r="AW319" i="6"/>
  <c r="AV319" i="6"/>
  <c r="AX255" i="6"/>
  <c r="AZ255" i="6"/>
  <c r="AY255" i="6"/>
  <c r="AS255" i="6"/>
  <c r="AT255" i="6"/>
  <c r="AU255" i="6"/>
  <c r="AR255" i="6"/>
  <c r="BB255" i="6" s="1"/>
  <c r="AW255" i="6"/>
  <c r="AV255" i="6"/>
  <c r="AX191" i="6"/>
  <c r="AY191" i="6"/>
  <c r="AZ191" i="6"/>
  <c r="AS191" i="6"/>
  <c r="AT191" i="6"/>
  <c r="AU191" i="6"/>
  <c r="AR191" i="6"/>
  <c r="BB191" i="6" s="1"/>
  <c r="AV191" i="6"/>
  <c r="AW191" i="6"/>
  <c r="AX127" i="6"/>
  <c r="AY127" i="6"/>
  <c r="AZ127" i="6"/>
  <c r="AS127" i="6"/>
  <c r="AT127" i="6"/>
  <c r="AU127" i="6"/>
  <c r="AR127" i="6"/>
  <c r="BB127" i="6" s="1"/>
  <c r="AW127" i="6"/>
  <c r="AV127" i="6"/>
  <c r="AZ55" i="6"/>
  <c r="AX55" i="6"/>
  <c r="AY55" i="6"/>
  <c r="AS55" i="6"/>
  <c r="AT55" i="6"/>
  <c r="AU55" i="6"/>
  <c r="AR55" i="6"/>
  <c r="BB55" i="6" s="1"/>
  <c r="AW55" i="6"/>
  <c r="AV55" i="6"/>
  <c r="AX374" i="6"/>
  <c r="AZ374" i="6"/>
  <c r="AY374" i="6"/>
  <c r="AS374" i="6"/>
  <c r="AR374" i="6"/>
  <c r="BB374" i="6" s="1"/>
  <c r="AT374" i="6"/>
  <c r="AU374" i="6"/>
  <c r="AW374" i="6"/>
  <c r="AV374" i="6"/>
  <c r="AX310" i="6"/>
  <c r="AZ310" i="6"/>
  <c r="AY310" i="6"/>
  <c r="AS310" i="6"/>
  <c r="AU310" i="6"/>
  <c r="AR310" i="6"/>
  <c r="BB310" i="6" s="1"/>
  <c r="AT310" i="6"/>
  <c r="AV310" i="6"/>
  <c r="AW310" i="6"/>
  <c r="AX246" i="6"/>
  <c r="AZ246" i="6"/>
  <c r="AY246" i="6"/>
  <c r="AS246" i="6"/>
  <c r="AT246" i="6"/>
  <c r="AU246" i="6"/>
  <c r="AR246" i="6"/>
  <c r="BB246" i="6" s="1"/>
  <c r="AW246" i="6"/>
  <c r="AV246" i="6"/>
  <c r="AX182" i="6"/>
  <c r="AZ182" i="6"/>
  <c r="AY182" i="6"/>
  <c r="AS182" i="6"/>
  <c r="AT182" i="6"/>
  <c r="AU182" i="6"/>
  <c r="AR182" i="6"/>
  <c r="BB182" i="6" s="1"/>
  <c r="AW182" i="6"/>
  <c r="AV182" i="6"/>
  <c r="AZ118" i="6"/>
  <c r="AX118" i="6"/>
  <c r="AY118" i="6"/>
  <c r="AS118" i="6"/>
  <c r="AT118" i="6"/>
  <c r="AU118" i="6"/>
  <c r="AR118" i="6"/>
  <c r="BB118" i="6" s="1"/>
  <c r="AW118" i="6"/>
  <c r="AV118" i="6"/>
  <c r="AX40" i="6"/>
  <c r="AZ40" i="6"/>
  <c r="AY40" i="6"/>
  <c r="AS40" i="6"/>
  <c r="AT40" i="6"/>
  <c r="AU40" i="6"/>
  <c r="AR40" i="6"/>
  <c r="BB40" i="6" s="1"/>
  <c r="AW40" i="6"/>
  <c r="AV40" i="6"/>
  <c r="AX388" i="6"/>
  <c r="AZ388" i="6"/>
  <c r="AY388" i="6"/>
  <c r="AS388" i="6"/>
  <c r="AT388" i="6"/>
  <c r="AU388" i="6"/>
  <c r="AR388" i="6"/>
  <c r="BB388" i="6" s="1"/>
  <c r="AW388" i="6"/>
  <c r="AV388" i="6"/>
  <c r="AX324" i="6"/>
  <c r="AZ324" i="6"/>
  <c r="AY324" i="6"/>
  <c r="AS324" i="6"/>
  <c r="AT324" i="6"/>
  <c r="AU324" i="6"/>
  <c r="AR324" i="6"/>
  <c r="BB324" i="6" s="1"/>
  <c r="AW324" i="6"/>
  <c r="AV324" i="6"/>
  <c r="AX260" i="6"/>
  <c r="AZ260" i="6"/>
  <c r="AY260" i="6"/>
  <c r="AT260" i="6"/>
  <c r="AU260" i="6"/>
  <c r="AS260" i="6"/>
  <c r="AR260" i="6"/>
  <c r="BB260" i="6" s="1"/>
  <c r="AW260" i="6"/>
  <c r="AV260" i="6"/>
  <c r="AZ196" i="6"/>
  <c r="AX196" i="6"/>
  <c r="AY196" i="6"/>
  <c r="AT196" i="6"/>
  <c r="AU196" i="6"/>
  <c r="AS196" i="6"/>
  <c r="AR196" i="6"/>
  <c r="BB196" i="6" s="1"/>
  <c r="AV196" i="6"/>
  <c r="AW196" i="6"/>
  <c r="AZ132" i="6"/>
  <c r="AX132" i="6"/>
  <c r="AY132" i="6"/>
  <c r="AT132" i="6"/>
  <c r="AU132" i="6"/>
  <c r="AS132" i="6"/>
  <c r="AR132" i="6"/>
  <c r="BB132" i="6" s="1"/>
  <c r="AV132" i="6"/>
  <c r="AW132" i="6"/>
  <c r="AX63" i="6"/>
  <c r="AZ63" i="6"/>
  <c r="AY63" i="6"/>
  <c r="AS63" i="6"/>
  <c r="AT63" i="6"/>
  <c r="AU63" i="6"/>
  <c r="AR63" i="6"/>
  <c r="BB63" i="6" s="1"/>
  <c r="AW63" i="6"/>
  <c r="AV63" i="6"/>
  <c r="AX371" i="6"/>
  <c r="AZ371" i="6"/>
  <c r="AS371" i="6"/>
  <c r="AT371" i="6"/>
  <c r="AU371" i="6"/>
  <c r="AY371" i="6"/>
  <c r="AR371" i="6"/>
  <c r="BB371" i="6" s="1"/>
  <c r="AW371" i="6"/>
  <c r="AV371" i="6"/>
  <c r="AX307" i="6"/>
  <c r="AZ307" i="6"/>
  <c r="AY307" i="6"/>
  <c r="AT307" i="6"/>
  <c r="AU307" i="6"/>
  <c r="AR307" i="6"/>
  <c r="BB307" i="6" s="1"/>
  <c r="AS307" i="6"/>
  <c r="AV307" i="6"/>
  <c r="AW307" i="6"/>
  <c r="AX243" i="6"/>
  <c r="AY243" i="6"/>
  <c r="AZ243" i="6"/>
  <c r="AT243" i="6"/>
  <c r="AU243" i="6"/>
  <c r="AS243" i="6"/>
  <c r="AR243" i="6"/>
  <c r="BB243" i="6" s="1"/>
  <c r="AV243" i="6"/>
  <c r="AW243" i="6"/>
  <c r="AX179" i="6"/>
  <c r="AY179" i="6"/>
  <c r="AZ179" i="6"/>
  <c r="AT179" i="6"/>
  <c r="AU179" i="6"/>
  <c r="AS179" i="6"/>
  <c r="AR179" i="6"/>
  <c r="BB179" i="6" s="1"/>
  <c r="AV179" i="6"/>
  <c r="AW179" i="6"/>
  <c r="AX115" i="6"/>
  <c r="AZ115" i="6"/>
  <c r="AY115" i="6"/>
  <c r="AS115" i="6"/>
  <c r="AT115" i="6"/>
  <c r="AU115" i="6"/>
  <c r="AR115" i="6"/>
  <c r="BB115" i="6" s="1"/>
  <c r="AW115" i="6"/>
  <c r="AV115" i="6"/>
  <c r="AZ37" i="6"/>
  <c r="AX37" i="6"/>
  <c r="AY37" i="6"/>
  <c r="AT37" i="6"/>
  <c r="AU37" i="6"/>
  <c r="AR37" i="6"/>
  <c r="BB37" i="6" s="1"/>
  <c r="AS37" i="6"/>
  <c r="AW37" i="6"/>
  <c r="AV37" i="6"/>
  <c r="AX354" i="6"/>
  <c r="AZ354" i="6"/>
  <c r="AY354" i="6"/>
  <c r="AS354" i="6"/>
  <c r="AT354" i="6"/>
  <c r="AR354" i="6"/>
  <c r="BB354" i="6" s="1"/>
  <c r="AU354" i="6"/>
  <c r="AW354" i="6"/>
  <c r="AV354" i="6"/>
  <c r="AX290" i="6"/>
  <c r="AZ290" i="6"/>
  <c r="AY290" i="6"/>
  <c r="AS290" i="6"/>
  <c r="AU290" i="6"/>
  <c r="AR290" i="6"/>
  <c r="BB290" i="6" s="1"/>
  <c r="AT290" i="6"/>
  <c r="AW290" i="6"/>
  <c r="AV290" i="6"/>
  <c r="AX226" i="6"/>
  <c r="AZ226" i="6"/>
  <c r="AY226" i="6"/>
  <c r="AS226" i="6"/>
  <c r="AT226" i="6"/>
  <c r="AU226" i="6"/>
  <c r="AR226" i="6"/>
  <c r="BB226" i="6" s="1"/>
  <c r="AW226" i="6"/>
  <c r="AV226" i="6"/>
  <c r="AX162" i="6"/>
  <c r="AZ162" i="6"/>
  <c r="AY162" i="6"/>
  <c r="AS162" i="6"/>
  <c r="AT162" i="6"/>
  <c r="AU162" i="6"/>
  <c r="AR162" i="6"/>
  <c r="BB162" i="6" s="1"/>
  <c r="AW162" i="6"/>
  <c r="AV162" i="6"/>
  <c r="AX98" i="6"/>
  <c r="AZ98" i="6"/>
  <c r="AY98" i="6"/>
  <c r="AU98" i="6"/>
  <c r="AS98" i="6"/>
  <c r="AT98" i="6"/>
  <c r="AR98" i="6"/>
  <c r="BB98" i="6" s="1"/>
  <c r="AW98" i="6"/>
  <c r="AV98" i="6"/>
  <c r="AX8" i="6"/>
  <c r="AW8" i="6"/>
  <c r="AZ8" i="6"/>
  <c r="AY8" i="6"/>
  <c r="AS8" i="6"/>
  <c r="AT8" i="6"/>
  <c r="AV8" i="6"/>
  <c r="AU8" i="6"/>
  <c r="AR8" i="6"/>
  <c r="AX337" i="6"/>
  <c r="AZ337" i="6"/>
  <c r="AY337" i="6"/>
  <c r="AR337" i="6"/>
  <c r="BB337" i="6" s="1"/>
  <c r="AS337" i="6"/>
  <c r="AU337" i="6"/>
  <c r="AT337" i="6"/>
  <c r="AW337" i="6"/>
  <c r="AV337" i="6"/>
  <c r="AX273" i="6"/>
  <c r="AZ273" i="6"/>
  <c r="AY273" i="6"/>
  <c r="AU273" i="6"/>
  <c r="AT273" i="6"/>
  <c r="AR273" i="6"/>
  <c r="BB273" i="6" s="1"/>
  <c r="AS273" i="6"/>
  <c r="AW273" i="6"/>
  <c r="AV273" i="6"/>
  <c r="AX209" i="6"/>
  <c r="AY209" i="6"/>
  <c r="AZ209" i="6"/>
  <c r="AS209" i="6"/>
  <c r="AU209" i="6"/>
  <c r="AT209" i="6"/>
  <c r="AR209" i="6"/>
  <c r="BB209" i="6" s="1"/>
  <c r="AW209" i="6"/>
  <c r="AV209" i="6"/>
  <c r="AX145" i="6"/>
  <c r="AZ145" i="6"/>
  <c r="AY145" i="6"/>
  <c r="AS145" i="6"/>
  <c r="AU145" i="6"/>
  <c r="AT145" i="6"/>
  <c r="AR145" i="6"/>
  <c r="BB145" i="6" s="1"/>
  <c r="AW145" i="6"/>
  <c r="AV145" i="6"/>
  <c r="AX81" i="6"/>
  <c r="AZ81" i="6"/>
  <c r="AY81" i="6"/>
  <c r="AS81" i="6"/>
  <c r="AT81" i="6"/>
  <c r="AU81" i="6"/>
  <c r="AR81" i="6"/>
  <c r="BB81" i="6" s="1"/>
  <c r="AW81" i="6"/>
  <c r="AV81" i="6"/>
  <c r="AX59" i="6"/>
  <c r="AZ59" i="6"/>
  <c r="AY59" i="6"/>
  <c r="AU59" i="6"/>
  <c r="AS59" i="6"/>
  <c r="AT59" i="6"/>
  <c r="AR59" i="6"/>
  <c r="BB59" i="6" s="1"/>
  <c r="AV59" i="6"/>
  <c r="AW59" i="6"/>
  <c r="AX66" i="6"/>
  <c r="AZ66" i="6"/>
  <c r="AU66" i="6"/>
  <c r="AY66" i="6"/>
  <c r="AS66" i="6"/>
  <c r="AT66" i="6"/>
  <c r="AR66" i="6"/>
  <c r="BB66" i="6" s="1"/>
  <c r="AW66" i="6"/>
  <c r="AV66" i="6"/>
  <c r="AX73" i="6"/>
  <c r="AZ73" i="6"/>
  <c r="AY73" i="6"/>
  <c r="AS73" i="6"/>
  <c r="AT73" i="6"/>
  <c r="AR73" i="6"/>
  <c r="BB73" i="6" s="1"/>
  <c r="AU73" i="6"/>
  <c r="AV73" i="6"/>
  <c r="AW73" i="6"/>
  <c r="AX9" i="6"/>
  <c r="AZ9" i="6"/>
  <c r="AY9" i="6"/>
  <c r="AV9" i="6"/>
  <c r="AS9" i="6"/>
  <c r="AT9" i="6"/>
  <c r="AU9" i="6"/>
  <c r="AR9" i="6"/>
  <c r="AW9" i="6"/>
  <c r="R28" i="6"/>
  <c r="AJ308" i="4"/>
  <c r="AM601" i="4"/>
  <c r="AJ601" i="4"/>
  <c r="AF601" i="4" s="1"/>
  <c r="AM463" i="4"/>
  <c r="AJ463" i="4"/>
  <c r="AF463" i="4" s="1"/>
  <c r="AJ271" i="4"/>
  <c r="AM566" i="4"/>
  <c r="AJ566" i="4"/>
  <c r="AF566" i="4" s="1"/>
  <c r="AM353" i="4"/>
  <c r="AJ353" i="4"/>
  <c r="AF353" i="4" s="1"/>
  <c r="AJ317" i="4"/>
  <c r="AM390" i="4"/>
  <c r="AJ390" i="4"/>
  <c r="AF390" i="4" s="1"/>
  <c r="AM464" i="4"/>
  <c r="AJ464" i="4"/>
  <c r="AM537" i="4"/>
  <c r="AJ537" i="4"/>
  <c r="AF537" i="4" s="1"/>
  <c r="AM610" i="4"/>
  <c r="AJ610" i="4"/>
  <c r="AF610" i="4" s="1"/>
  <c r="AM583" i="4"/>
  <c r="AJ583" i="4"/>
  <c r="AF583" i="4" s="1"/>
  <c r="AM519" i="4"/>
  <c r="AJ519" i="4"/>
  <c r="AF519" i="4" s="1"/>
  <c r="AM455" i="4"/>
  <c r="AJ455" i="4"/>
  <c r="AF455" i="4" s="1"/>
  <c r="AM391" i="4"/>
  <c r="AJ391" i="4"/>
  <c r="AF391" i="4" s="1"/>
  <c r="AM327" i="4"/>
  <c r="AJ327" i="4"/>
  <c r="AF327" i="4" s="1"/>
  <c r="AJ263" i="4"/>
  <c r="AJ199" i="4"/>
  <c r="AM352" i="4"/>
  <c r="AJ352" i="4"/>
  <c r="AF352" i="4" s="1"/>
  <c r="AM529" i="4"/>
  <c r="AJ529" i="4"/>
  <c r="AF529" i="4" s="1"/>
  <c r="AM604" i="4"/>
  <c r="AJ604" i="4"/>
  <c r="AF604" i="4" s="1"/>
  <c r="AJ268" i="4"/>
  <c r="AM569" i="4"/>
  <c r="AJ569" i="4"/>
  <c r="AF569" i="4" s="1"/>
  <c r="AJ269" i="4"/>
  <c r="AM626" i="4"/>
  <c r="AJ626" i="4"/>
  <c r="AF626" i="4" s="1"/>
  <c r="AM340" i="4"/>
  <c r="AJ340" i="4"/>
  <c r="AF340" i="4" s="1"/>
  <c r="AJ197" i="4"/>
  <c r="AM377" i="4"/>
  <c r="AJ377" i="4"/>
  <c r="AF377" i="4" s="1"/>
  <c r="AM550" i="4"/>
  <c r="AJ550" i="4"/>
  <c r="AF550" i="4" s="1"/>
  <c r="AJ292" i="4"/>
  <c r="AM382" i="4"/>
  <c r="AJ382" i="4"/>
  <c r="AF382" i="4" s="1"/>
  <c r="AM406" i="4"/>
  <c r="AJ406" i="4"/>
  <c r="AF406" i="4" s="1"/>
  <c r="AM561" i="4"/>
  <c r="AJ561" i="4"/>
  <c r="AF561" i="4" s="1"/>
  <c r="AM361" i="4"/>
  <c r="AJ361" i="4"/>
  <c r="AF361" i="4" s="1"/>
  <c r="AM606" i="4"/>
  <c r="AJ606" i="4"/>
  <c r="AF606" i="4" s="1"/>
  <c r="AM512" i="4"/>
  <c r="AJ512" i="4"/>
  <c r="AF512" i="4" s="1"/>
  <c r="AM402" i="4"/>
  <c r="AJ402" i="4"/>
  <c r="AF402" i="4" s="1"/>
  <c r="AJ289" i="4"/>
  <c r="AM486" i="4"/>
  <c r="AJ486" i="4"/>
  <c r="AF486" i="4" s="1"/>
  <c r="AJ277" i="4"/>
  <c r="AM558" i="4"/>
  <c r="AJ558" i="4"/>
  <c r="AF558" i="4" s="1"/>
  <c r="AM456" i="4"/>
  <c r="AJ456" i="4"/>
  <c r="AF456" i="4" s="1"/>
  <c r="AM342" i="4"/>
  <c r="AJ342" i="4"/>
  <c r="AF342" i="4" s="1"/>
  <c r="AJ230" i="4"/>
  <c r="AM641" i="4"/>
  <c r="AJ641" i="4"/>
  <c r="AF641" i="4" s="1"/>
  <c r="AM557" i="4"/>
  <c r="AJ557" i="4"/>
  <c r="AF557" i="4" s="1"/>
  <c r="AM474" i="4"/>
  <c r="AJ474" i="4"/>
  <c r="AF474" i="4" s="1"/>
  <c r="AM389" i="4"/>
  <c r="AJ389" i="4"/>
  <c r="AF389" i="4" s="1"/>
  <c r="AJ306" i="4"/>
  <c r="AJ222" i="4"/>
  <c r="AM472" i="4"/>
  <c r="AJ472" i="4"/>
  <c r="AF472" i="4" s="1"/>
  <c r="AM388" i="4"/>
  <c r="AJ388" i="4"/>
  <c r="AF388" i="4" s="1"/>
  <c r="AJ305" i="4"/>
  <c r="AJ221" i="4"/>
  <c r="AJ298" i="4"/>
  <c r="AJ214" i="4"/>
  <c r="AJ323" i="4"/>
  <c r="AM392" i="4"/>
  <c r="AJ392" i="4"/>
  <c r="AF392" i="4" s="1"/>
  <c r="AM394" i="4"/>
  <c r="AJ394" i="4"/>
  <c r="AF394" i="4" s="1"/>
  <c r="AJ257" i="4"/>
  <c r="AM526" i="4"/>
  <c r="AJ526" i="4"/>
  <c r="AF526" i="4" s="1"/>
  <c r="AJ307" i="4"/>
  <c r="AM577" i="4"/>
  <c r="AJ577" i="4"/>
  <c r="AF577" i="4" s="1"/>
  <c r="AM621" i="4"/>
  <c r="AJ621" i="4"/>
  <c r="AF621" i="4" s="1"/>
  <c r="AM381" i="4"/>
  <c r="AJ381" i="4"/>
  <c r="AF381" i="4" s="1"/>
  <c r="AM528" i="4"/>
  <c r="AJ528" i="4"/>
  <c r="AF528" i="4" s="1"/>
  <c r="AM527" i="4"/>
  <c r="AJ527" i="4"/>
  <c r="AF527" i="4" s="1"/>
  <c r="AM399" i="4"/>
  <c r="AJ399" i="4"/>
  <c r="AF399" i="4" s="1"/>
  <c r="AM507" i="4"/>
  <c r="AJ507" i="4"/>
  <c r="AF507" i="4" s="1"/>
  <c r="AM326" i="4"/>
  <c r="AJ326" i="4"/>
  <c r="AF326" i="4" s="1"/>
  <c r="AM473" i="4"/>
  <c r="AJ473" i="4"/>
  <c r="AF473" i="4" s="1"/>
  <c r="AM546" i="4"/>
  <c r="AJ546" i="4"/>
  <c r="AF546" i="4" s="1"/>
  <c r="AM619" i="4"/>
  <c r="AJ619" i="4"/>
  <c r="AF619" i="4" s="1"/>
  <c r="AM639" i="4"/>
  <c r="AJ639" i="4"/>
  <c r="AF639" i="4" s="1"/>
  <c r="AM575" i="4"/>
  <c r="AJ575" i="4"/>
  <c r="AF575" i="4" s="1"/>
  <c r="AM511" i="4"/>
  <c r="AJ511" i="4"/>
  <c r="AF511" i="4" s="1"/>
  <c r="AM447" i="4"/>
  <c r="AJ447" i="4"/>
  <c r="AF447" i="4" s="1"/>
  <c r="AM383" i="4"/>
  <c r="AJ383" i="4"/>
  <c r="AF383" i="4" s="1"/>
  <c r="AJ319" i="4"/>
  <c r="AJ255" i="4"/>
  <c r="AJ196" i="4"/>
  <c r="AM376" i="4"/>
  <c r="AJ376" i="4"/>
  <c r="AF376" i="4" s="1"/>
  <c r="AM544" i="4"/>
  <c r="AJ544" i="4"/>
  <c r="AF544" i="4" s="1"/>
  <c r="AM638" i="4"/>
  <c r="AJ638" i="4"/>
  <c r="AF638" i="4" s="1"/>
  <c r="AJ312" i="4"/>
  <c r="AM611" i="4"/>
  <c r="AJ611" i="4"/>
  <c r="AF611" i="4" s="1"/>
  <c r="AJ313" i="4"/>
  <c r="AM384" i="4"/>
  <c r="AJ384" i="4"/>
  <c r="AF384" i="4" s="1"/>
  <c r="AJ224" i="4"/>
  <c r="AM396" i="4"/>
  <c r="AJ396" i="4"/>
  <c r="AF396" i="4" s="1"/>
  <c r="AM587" i="4"/>
  <c r="AJ587" i="4"/>
  <c r="AF587" i="4" s="1"/>
  <c r="AM355" i="4"/>
  <c r="AJ355" i="4"/>
  <c r="AF355" i="4" s="1"/>
  <c r="AM425" i="4"/>
  <c r="AJ425" i="4"/>
  <c r="AF425" i="4" s="1"/>
  <c r="AM450" i="4"/>
  <c r="AJ450" i="4"/>
  <c r="AF450" i="4" s="1"/>
  <c r="AM538" i="4"/>
  <c r="AJ538" i="4"/>
  <c r="AF538" i="4" s="1"/>
  <c r="AJ320" i="4"/>
  <c r="AM595" i="4"/>
  <c r="AJ595" i="4"/>
  <c r="AF595" i="4" s="1"/>
  <c r="AM498" i="4"/>
  <c r="AJ498" i="4"/>
  <c r="AF498" i="4" s="1"/>
  <c r="AM386" i="4"/>
  <c r="AJ386" i="4"/>
  <c r="AF386" i="4" s="1"/>
  <c r="AJ276" i="4"/>
  <c r="AM458" i="4"/>
  <c r="AJ458" i="4"/>
  <c r="AF458" i="4" s="1"/>
  <c r="AJ249" i="4"/>
  <c r="AM642" i="4"/>
  <c r="AJ642" i="4"/>
  <c r="AF642" i="4" s="1"/>
  <c r="AM545" i="4"/>
  <c r="AJ545" i="4"/>
  <c r="AF545" i="4" s="1"/>
  <c r="AM440" i="4"/>
  <c r="AJ440" i="4"/>
  <c r="AF440" i="4" s="1"/>
  <c r="AM330" i="4"/>
  <c r="AJ330" i="4"/>
  <c r="AF330" i="4" s="1"/>
  <c r="AJ218" i="4"/>
  <c r="AM630" i="4"/>
  <c r="AJ630" i="4"/>
  <c r="AF630" i="4" s="1"/>
  <c r="AM547" i="4"/>
  <c r="AJ547" i="4"/>
  <c r="AF547" i="4" s="1"/>
  <c r="AM462" i="4"/>
  <c r="AJ462" i="4"/>
  <c r="AF462" i="4" s="1"/>
  <c r="AM379" i="4"/>
  <c r="AJ379" i="4"/>
  <c r="AF379" i="4" s="1"/>
  <c r="AJ296" i="4"/>
  <c r="AJ212" i="4"/>
  <c r="AM461" i="4"/>
  <c r="AJ461" i="4"/>
  <c r="AF461" i="4" s="1"/>
  <c r="AM378" i="4"/>
  <c r="AJ378" i="4"/>
  <c r="AF378" i="4" s="1"/>
  <c r="AJ294" i="4"/>
  <c r="AJ211" i="4"/>
  <c r="AM370" i="4"/>
  <c r="AJ370" i="4"/>
  <c r="AF370" i="4" s="1"/>
  <c r="AJ258" i="4"/>
  <c r="AM437" i="4"/>
  <c r="AJ437" i="4"/>
  <c r="AF437" i="4" s="1"/>
  <c r="AM459" i="4"/>
  <c r="AJ459" i="4"/>
  <c r="AF459" i="4" s="1"/>
  <c r="AM460" i="4"/>
  <c r="AJ460" i="4"/>
  <c r="AF460" i="4" s="1"/>
  <c r="AM634" i="4"/>
  <c r="AJ634" i="4"/>
  <c r="AF634" i="4" s="1"/>
  <c r="AM478" i="4"/>
  <c r="AJ478" i="4"/>
  <c r="AF478" i="4" s="1"/>
  <c r="AM477" i="4"/>
  <c r="AJ477" i="4"/>
  <c r="AF477" i="4" s="1"/>
  <c r="AM364" i="4"/>
  <c r="AJ364" i="4"/>
  <c r="AF364" i="4" s="1"/>
  <c r="AJ253" i="4"/>
  <c r="AM400" i="4"/>
  <c r="AJ400" i="4"/>
  <c r="AF400" i="4" s="1"/>
  <c r="AJ262" i="4"/>
  <c r="AM336" i="4"/>
  <c r="AJ336" i="4"/>
  <c r="AF336" i="4" s="1"/>
  <c r="AM409" i="4"/>
  <c r="AJ409" i="4"/>
  <c r="AF409" i="4" s="1"/>
  <c r="AM482" i="4"/>
  <c r="AJ482" i="4"/>
  <c r="AF482" i="4" s="1"/>
  <c r="AM555" i="4"/>
  <c r="AJ555" i="4"/>
  <c r="AF555" i="4" s="1"/>
  <c r="AM628" i="4"/>
  <c r="AJ628" i="4"/>
  <c r="AF628" i="4" s="1"/>
  <c r="AM631" i="4"/>
  <c r="AJ631" i="4"/>
  <c r="AF631" i="4" s="1"/>
  <c r="AM567" i="4"/>
  <c r="AJ567" i="4"/>
  <c r="AF567" i="4" s="1"/>
  <c r="AM503" i="4"/>
  <c r="AJ503" i="4"/>
  <c r="AF503" i="4" s="1"/>
  <c r="AM439" i="4"/>
  <c r="AJ439" i="4"/>
  <c r="AF439" i="4" s="1"/>
  <c r="AM375" i="4"/>
  <c r="AJ375" i="4"/>
  <c r="AF375" i="4" s="1"/>
  <c r="AJ311" i="4"/>
  <c r="AJ247" i="4"/>
  <c r="AJ216" i="4"/>
  <c r="AM395" i="4"/>
  <c r="AJ395" i="4"/>
  <c r="AF395" i="4" s="1"/>
  <c r="AM565" i="4"/>
  <c r="AJ565" i="4"/>
  <c r="AF565" i="4" s="1"/>
  <c r="AM334" i="4"/>
  <c r="AJ334" i="4"/>
  <c r="AF334" i="4" s="1"/>
  <c r="AM625" i="4"/>
  <c r="AJ625" i="4"/>
  <c r="AF625" i="4" s="1"/>
  <c r="AM362" i="4"/>
  <c r="AJ362" i="4"/>
  <c r="AM433" i="4"/>
  <c r="AJ433" i="4"/>
  <c r="AF433" i="4" s="1"/>
  <c r="AJ241" i="4"/>
  <c r="AM422" i="4"/>
  <c r="AJ422" i="4"/>
  <c r="AF422" i="4" s="1"/>
  <c r="AM624" i="4"/>
  <c r="AJ624" i="4"/>
  <c r="AF624" i="4" s="1"/>
  <c r="AM404" i="4"/>
  <c r="AJ404" i="4"/>
  <c r="AF404" i="4" s="1"/>
  <c r="AM475" i="4"/>
  <c r="AJ475" i="4"/>
  <c r="AF475" i="4" s="1"/>
  <c r="AM496" i="4"/>
  <c r="AJ496" i="4"/>
  <c r="AF496" i="4" s="1"/>
  <c r="AM524" i="4"/>
  <c r="AJ524" i="4"/>
  <c r="AF524" i="4" s="1"/>
  <c r="AJ291" i="4"/>
  <c r="AM584" i="4"/>
  <c r="AJ584" i="4"/>
  <c r="AF584" i="4" s="1"/>
  <c r="AM485" i="4"/>
  <c r="AJ485" i="4"/>
  <c r="AF485" i="4" s="1"/>
  <c r="AM373" i="4"/>
  <c r="AJ373" i="4"/>
  <c r="AF373" i="4" s="1"/>
  <c r="AJ260" i="4"/>
  <c r="AM444" i="4"/>
  <c r="AJ444" i="4"/>
  <c r="AF444" i="4" s="1"/>
  <c r="AJ220" i="4"/>
  <c r="AM629" i="4"/>
  <c r="AJ629" i="4"/>
  <c r="AF629" i="4" s="1"/>
  <c r="AM533" i="4"/>
  <c r="AJ533" i="4"/>
  <c r="AF533" i="4" s="1"/>
  <c r="AM426" i="4"/>
  <c r="AJ426" i="4"/>
  <c r="AF426" i="4" s="1"/>
  <c r="AJ314" i="4"/>
  <c r="AJ204" i="4"/>
  <c r="AM620" i="4"/>
  <c r="AJ620" i="4"/>
  <c r="AF620" i="4" s="1"/>
  <c r="AM536" i="4"/>
  <c r="AJ536" i="4"/>
  <c r="AF536" i="4" s="1"/>
  <c r="AM452" i="4"/>
  <c r="AJ452" i="4"/>
  <c r="AF452" i="4" s="1"/>
  <c r="AM369" i="4"/>
  <c r="AJ369" i="4"/>
  <c r="AF369" i="4" s="1"/>
  <c r="AJ285" i="4"/>
  <c r="AJ202" i="4"/>
  <c r="AM451" i="4"/>
  <c r="AJ451" i="4"/>
  <c r="AF451" i="4" s="1"/>
  <c r="AM368" i="4"/>
  <c r="AJ368" i="4"/>
  <c r="AF368" i="4" s="1"/>
  <c r="AJ284" i="4"/>
  <c r="AJ201" i="4"/>
  <c r="AM435" i="4"/>
  <c r="AJ435" i="4"/>
  <c r="AF435" i="4" s="1"/>
  <c r="AJ210" i="4"/>
  <c r="AM502" i="4"/>
  <c r="AJ502" i="4"/>
  <c r="AF502" i="4" s="1"/>
  <c r="AM520" i="4"/>
  <c r="AJ520" i="4"/>
  <c r="AF520" i="4" s="1"/>
  <c r="AM614" i="4"/>
  <c r="AJ614" i="4"/>
  <c r="AF614" i="4" s="1"/>
  <c r="AM580" i="4"/>
  <c r="AJ580" i="4"/>
  <c r="AF580" i="4" s="1"/>
  <c r="AM393" i="4"/>
  <c r="AJ393" i="4"/>
  <c r="AF393" i="4" s="1"/>
  <c r="AM434" i="4"/>
  <c r="AJ434" i="4"/>
  <c r="AF434" i="4" s="1"/>
  <c r="AJ245" i="4"/>
  <c r="AM345" i="4"/>
  <c r="AJ345" i="4"/>
  <c r="AF345" i="4" s="1"/>
  <c r="AM418" i="4"/>
  <c r="AJ418" i="4"/>
  <c r="AF418" i="4" s="1"/>
  <c r="AM491" i="4"/>
  <c r="AJ491" i="4"/>
  <c r="AF491" i="4" s="1"/>
  <c r="AM564" i="4"/>
  <c r="AJ564" i="4"/>
  <c r="AF564" i="4" s="1"/>
  <c r="AM637" i="4"/>
  <c r="AJ637" i="4"/>
  <c r="AF637" i="4" s="1"/>
  <c r="AM623" i="4"/>
  <c r="AJ623" i="4"/>
  <c r="AF623" i="4" s="1"/>
  <c r="AM559" i="4"/>
  <c r="AJ559" i="4"/>
  <c r="AF559" i="4" s="1"/>
  <c r="AM495" i="4"/>
  <c r="AJ495" i="4"/>
  <c r="AF495" i="4" s="1"/>
  <c r="AM431" i="4"/>
  <c r="AJ431" i="4"/>
  <c r="AF431" i="4" s="1"/>
  <c r="AM367" i="4"/>
  <c r="AJ367" i="4"/>
  <c r="AF367" i="4" s="1"/>
  <c r="AJ303" i="4"/>
  <c r="AJ239" i="4"/>
  <c r="AJ240" i="4"/>
  <c r="AM419" i="4"/>
  <c r="AJ419" i="4"/>
  <c r="AF419" i="4" s="1"/>
  <c r="AM586" i="4"/>
  <c r="AJ586" i="4"/>
  <c r="AF586" i="4" s="1"/>
  <c r="AM380" i="4"/>
  <c r="AJ380" i="4"/>
  <c r="AF380" i="4" s="1"/>
  <c r="AM405" i="4"/>
  <c r="AJ405" i="4"/>
  <c r="AF405" i="4" s="1"/>
  <c r="AM476" i="4"/>
  <c r="AJ476" i="4"/>
  <c r="AF476" i="4" s="1"/>
  <c r="AJ267" i="4"/>
  <c r="AM446" i="4"/>
  <c r="AJ446" i="4"/>
  <c r="AF446" i="4" s="1"/>
  <c r="AM448" i="4"/>
  <c r="AJ448" i="4"/>
  <c r="AF448" i="4" s="1"/>
  <c r="AM516" i="4"/>
  <c r="AJ516" i="4"/>
  <c r="AF516" i="4" s="1"/>
  <c r="AM539" i="4"/>
  <c r="AJ539" i="4"/>
  <c r="AF539" i="4" s="1"/>
  <c r="AM499" i="4"/>
  <c r="AJ499" i="4"/>
  <c r="AF499" i="4" s="1"/>
  <c r="AJ261" i="4"/>
  <c r="AM571" i="4"/>
  <c r="AJ571" i="4"/>
  <c r="AF571" i="4" s="1"/>
  <c r="AM469" i="4"/>
  <c r="AJ469" i="4"/>
  <c r="AF469" i="4" s="1"/>
  <c r="AM360" i="4"/>
  <c r="AJ360" i="4"/>
  <c r="AF360" i="4" s="1"/>
  <c r="AJ248" i="4"/>
  <c r="AM416" i="4"/>
  <c r="AJ416" i="4"/>
  <c r="AF416" i="4" s="1"/>
  <c r="AM617" i="4"/>
  <c r="AJ617" i="4"/>
  <c r="AF617" i="4" s="1"/>
  <c r="AM522" i="4"/>
  <c r="AJ522" i="4"/>
  <c r="AF522" i="4" s="1"/>
  <c r="AM413" i="4"/>
  <c r="AJ413" i="4"/>
  <c r="AF413" i="4" s="1"/>
  <c r="AJ301" i="4"/>
  <c r="AM609" i="4"/>
  <c r="AJ609" i="4"/>
  <c r="AF609" i="4" s="1"/>
  <c r="AM525" i="4"/>
  <c r="AJ525" i="4"/>
  <c r="AF525" i="4" s="1"/>
  <c r="AM442" i="4"/>
  <c r="AJ442" i="4"/>
  <c r="AF442" i="4" s="1"/>
  <c r="AM358" i="4"/>
  <c r="AJ358" i="4"/>
  <c r="AF358" i="4" s="1"/>
  <c r="AJ275" i="4"/>
  <c r="AM441" i="4"/>
  <c r="AJ441" i="4"/>
  <c r="AF441" i="4" s="1"/>
  <c r="AM357" i="4"/>
  <c r="AJ357" i="4"/>
  <c r="AF357" i="4" s="1"/>
  <c r="AJ274" i="4"/>
  <c r="AM501" i="4"/>
  <c r="AJ501" i="4"/>
  <c r="AF501" i="4" s="1"/>
  <c r="AM324" i="4"/>
  <c r="AJ324" i="4"/>
  <c r="AF324" i="4" s="1"/>
  <c r="AM556" i="4"/>
  <c r="AJ556" i="4"/>
  <c r="AF556" i="4" s="1"/>
  <c r="AM563" i="4"/>
  <c r="AJ563" i="4"/>
  <c r="AF563" i="4" s="1"/>
  <c r="AM350" i="4"/>
  <c r="AJ350" i="4"/>
  <c r="AF350" i="4" s="1"/>
  <c r="AM366" i="4"/>
  <c r="AJ366" i="4"/>
  <c r="AF366" i="4" s="1"/>
  <c r="AM506" i="4"/>
  <c r="AJ506" i="4"/>
  <c r="AF506" i="4" s="1"/>
  <c r="AJ256" i="4"/>
  <c r="AM408" i="4"/>
  <c r="AJ408" i="4"/>
  <c r="AF408" i="4" s="1"/>
  <c r="AM640" i="4"/>
  <c r="AJ640" i="4"/>
  <c r="AF640" i="4" s="1"/>
  <c r="AJ244" i="4"/>
  <c r="AJ198" i="4"/>
  <c r="AJ208" i="4"/>
  <c r="AJ281" i="4"/>
  <c r="AM354" i="4"/>
  <c r="AJ354" i="4"/>
  <c r="AF354" i="4" s="1"/>
  <c r="AM427" i="4"/>
  <c r="AJ427" i="4"/>
  <c r="AF427" i="4" s="1"/>
  <c r="AM500" i="4"/>
  <c r="AJ500" i="4"/>
  <c r="AF500" i="4" s="1"/>
  <c r="AM573" i="4"/>
  <c r="AJ573" i="4"/>
  <c r="AF573" i="4" s="1"/>
  <c r="AM615" i="4"/>
  <c r="AJ615" i="4"/>
  <c r="AF615" i="4" s="1"/>
  <c r="AM551" i="4"/>
  <c r="AJ551" i="4"/>
  <c r="AF551" i="4" s="1"/>
  <c r="AM487" i="4"/>
  <c r="AJ487" i="4"/>
  <c r="AF487" i="4" s="1"/>
  <c r="AM423" i="4"/>
  <c r="AJ423" i="4"/>
  <c r="AF423" i="4" s="1"/>
  <c r="AM359" i="4"/>
  <c r="AJ359" i="4"/>
  <c r="AF359" i="4" s="1"/>
  <c r="AJ295" i="4"/>
  <c r="AJ231" i="4"/>
  <c r="AJ266" i="4"/>
  <c r="AM438" i="4"/>
  <c r="AJ438" i="4"/>
  <c r="AF438" i="4" s="1"/>
  <c r="AM603" i="4"/>
  <c r="AJ603" i="4"/>
  <c r="AF603" i="4" s="1"/>
  <c r="AM424" i="4"/>
  <c r="AJ424" i="4"/>
  <c r="AF424" i="4" s="1"/>
  <c r="AM449" i="4"/>
  <c r="AJ449" i="4"/>
  <c r="AF449" i="4" s="1"/>
  <c r="AM517" i="4"/>
  <c r="AJ517" i="4"/>
  <c r="AF517" i="4" s="1"/>
  <c r="AJ286" i="4"/>
  <c r="AM466" i="4"/>
  <c r="AJ466" i="4"/>
  <c r="AF466" i="4" s="1"/>
  <c r="AM490" i="4"/>
  <c r="AJ490" i="4"/>
  <c r="AF490" i="4" s="1"/>
  <c r="AJ203" i="4"/>
  <c r="AM553" i="4"/>
  <c r="AJ553" i="4"/>
  <c r="AF553" i="4" s="1"/>
  <c r="AJ251" i="4"/>
  <c r="AM576" i="4"/>
  <c r="AJ576" i="4"/>
  <c r="AF576" i="4" s="1"/>
  <c r="AM470" i="4"/>
  <c r="AJ470" i="4"/>
  <c r="AF470" i="4" s="1"/>
  <c r="AJ236" i="4"/>
  <c r="AM560" i="4"/>
  <c r="AJ560" i="4"/>
  <c r="AF560" i="4" s="1"/>
  <c r="AM457" i="4"/>
  <c r="AJ457" i="4"/>
  <c r="AF457" i="4" s="1"/>
  <c r="AM344" i="4"/>
  <c r="AJ344" i="4"/>
  <c r="AF344" i="4" s="1"/>
  <c r="AJ234" i="4"/>
  <c r="AM596" i="4"/>
  <c r="AJ596" i="4"/>
  <c r="AF596" i="4" s="1"/>
  <c r="AM374" i="4"/>
  <c r="AJ374" i="4"/>
  <c r="AF374" i="4" s="1"/>
  <c r="AM605" i="4"/>
  <c r="AJ605" i="4"/>
  <c r="AF605" i="4" s="1"/>
  <c r="AM510" i="4"/>
  <c r="AJ510" i="4"/>
  <c r="AF510" i="4" s="1"/>
  <c r="AM397" i="4"/>
  <c r="AJ397" i="4"/>
  <c r="AF397" i="4" s="1"/>
  <c r="AJ288" i="4"/>
  <c r="AM598" i="4"/>
  <c r="AJ598" i="4"/>
  <c r="AF598" i="4" s="1"/>
  <c r="AM515" i="4"/>
  <c r="AJ515" i="4"/>
  <c r="AF515" i="4" s="1"/>
  <c r="AM432" i="4"/>
  <c r="AJ432" i="4"/>
  <c r="AF432" i="4" s="1"/>
  <c r="AM348" i="4"/>
  <c r="AJ348" i="4"/>
  <c r="AF348" i="4" s="1"/>
  <c r="AJ265" i="4"/>
  <c r="AM430" i="4"/>
  <c r="AJ430" i="4"/>
  <c r="AF430" i="4" s="1"/>
  <c r="AM347" i="4"/>
  <c r="AJ347" i="4"/>
  <c r="AF347" i="4" s="1"/>
  <c r="AJ264" i="4"/>
  <c r="AM542" i="4"/>
  <c r="AJ542" i="4"/>
  <c r="AF542" i="4" s="1"/>
  <c r="AJ278" i="4"/>
  <c r="AM602" i="4"/>
  <c r="AJ602" i="4"/>
  <c r="AF602" i="4" s="1"/>
  <c r="AM616" i="4"/>
  <c r="AJ616" i="4"/>
  <c r="AM480" i="4"/>
  <c r="AJ480" i="4"/>
  <c r="AF480" i="4" s="1"/>
  <c r="AM540" i="4"/>
  <c r="AJ540" i="4"/>
  <c r="AF540" i="4" s="1"/>
  <c r="AM412" i="4"/>
  <c r="AJ412" i="4"/>
  <c r="AF412" i="4" s="1"/>
  <c r="AM562" i="4"/>
  <c r="AJ562" i="4"/>
  <c r="AF562" i="4" s="1"/>
  <c r="AM339" i="4"/>
  <c r="AJ339" i="4"/>
  <c r="AF339" i="4" s="1"/>
  <c r="AJ272" i="4"/>
  <c r="AJ217" i="4"/>
  <c r="AJ290" i="4"/>
  <c r="AM363" i="4"/>
  <c r="AJ363" i="4"/>
  <c r="AF363" i="4" s="1"/>
  <c r="AM436" i="4"/>
  <c r="AJ436" i="4"/>
  <c r="AF436" i="4" s="1"/>
  <c r="AM509" i="4"/>
  <c r="AJ509" i="4"/>
  <c r="AF509" i="4" s="1"/>
  <c r="AM582" i="4"/>
  <c r="AJ582" i="4"/>
  <c r="AF582" i="4" s="1"/>
  <c r="AM607" i="4"/>
  <c r="AJ607" i="4"/>
  <c r="AF607" i="4" s="1"/>
  <c r="AM543" i="4"/>
  <c r="AJ543" i="4"/>
  <c r="AF543" i="4" s="1"/>
  <c r="AM479" i="4"/>
  <c r="AJ479" i="4"/>
  <c r="AF479" i="4" s="1"/>
  <c r="AM415" i="4"/>
  <c r="AJ415" i="4"/>
  <c r="AF415" i="4" s="1"/>
  <c r="AM351" i="4"/>
  <c r="AJ351" i="4"/>
  <c r="AF351" i="4" s="1"/>
  <c r="AJ287" i="4"/>
  <c r="AJ223" i="4"/>
  <c r="AJ283" i="4"/>
  <c r="AM465" i="4"/>
  <c r="AJ465" i="4"/>
  <c r="AF465" i="4" s="1"/>
  <c r="AM622" i="4"/>
  <c r="AJ622" i="4"/>
  <c r="AF622" i="4" s="1"/>
  <c r="AM467" i="4"/>
  <c r="AJ467" i="4"/>
  <c r="AF467" i="4" s="1"/>
  <c r="AM492" i="4"/>
  <c r="AJ492" i="4"/>
  <c r="AF492" i="4" s="1"/>
  <c r="AJ209" i="4"/>
  <c r="AM554" i="4"/>
  <c r="AJ554" i="4"/>
  <c r="AF554" i="4" s="1"/>
  <c r="AJ310" i="4"/>
  <c r="AM489" i="4"/>
  <c r="AJ489" i="4"/>
  <c r="AF489" i="4" s="1"/>
  <c r="AM531" i="4"/>
  <c r="AJ531" i="4"/>
  <c r="AF531" i="4" s="1"/>
  <c r="AJ227" i="4"/>
  <c r="AM574" i="4"/>
  <c r="AJ574" i="4"/>
  <c r="AF574" i="4" s="1"/>
  <c r="AJ270" i="4"/>
  <c r="AM613" i="4"/>
  <c r="AJ613" i="4"/>
  <c r="AF613" i="4" s="1"/>
  <c r="AM429" i="4"/>
  <c r="AJ429" i="4"/>
  <c r="AF429" i="4" s="1"/>
  <c r="AJ206" i="4"/>
  <c r="AM643" i="4"/>
  <c r="AJ643" i="4"/>
  <c r="AF643" i="4" s="1"/>
  <c r="AM548" i="4"/>
  <c r="AJ548" i="4"/>
  <c r="AF548" i="4" s="1"/>
  <c r="AM443" i="4"/>
  <c r="AJ443" i="4"/>
  <c r="AF443" i="4" s="1"/>
  <c r="AM331" i="4"/>
  <c r="AJ331" i="4"/>
  <c r="AF331" i="4" s="1"/>
  <c r="AJ219" i="4"/>
  <c r="AM572" i="4"/>
  <c r="AJ572" i="4"/>
  <c r="AF572" i="4" s="1"/>
  <c r="AM346" i="4"/>
  <c r="AJ346" i="4"/>
  <c r="AF346" i="4" s="1"/>
  <c r="AM594" i="4"/>
  <c r="AJ594" i="4"/>
  <c r="AF594" i="4" s="1"/>
  <c r="AM497" i="4"/>
  <c r="AJ497" i="4"/>
  <c r="AF497" i="4" s="1"/>
  <c r="AM385" i="4"/>
  <c r="AJ385" i="4"/>
  <c r="AF385" i="4" s="1"/>
  <c r="AJ273" i="4"/>
  <c r="AM588" i="4"/>
  <c r="AJ588" i="4"/>
  <c r="AF588" i="4" s="1"/>
  <c r="AM505" i="4"/>
  <c r="AJ505" i="4"/>
  <c r="AF505" i="4" s="1"/>
  <c r="AM421" i="4"/>
  <c r="AJ421" i="4"/>
  <c r="AF421" i="4" s="1"/>
  <c r="AM338" i="4"/>
  <c r="AJ338" i="4"/>
  <c r="AF338" i="4" s="1"/>
  <c r="AJ254" i="4"/>
  <c r="AM504" i="4"/>
  <c r="AJ504" i="4"/>
  <c r="AF504" i="4" s="1"/>
  <c r="AM420" i="4"/>
  <c r="AJ420" i="4"/>
  <c r="AF420" i="4" s="1"/>
  <c r="AM337" i="4"/>
  <c r="AJ337" i="4"/>
  <c r="AF337" i="4" s="1"/>
  <c r="AJ252" i="4"/>
  <c r="AM600" i="4"/>
  <c r="AJ600" i="4"/>
  <c r="AF600" i="4" s="1"/>
  <c r="AJ213" i="4"/>
  <c r="AJ238" i="4"/>
  <c r="AM633" i="4"/>
  <c r="AJ633" i="4"/>
  <c r="AF633" i="4" s="1"/>
  <c r="AM597" i="4"/>
  <c r="AJ597" i="4"/>
  <c r="AF597" i="4" s="1"/>
  <c r="AJ282" i="4"/>
  <c r="AM349" i="4"/>
  <c r="AJ349" i="4"/>
  <c r="AF349" i="4" s="1"/>
  <c r="AJ235" i="4"/>
  <c r="AM454" i="4"/>
  <c r="AJ454" i="4"/>
  <c r="AF454" i="4" s="1"/>
  <c r="AM591" i="4"/>
  <c r="AJ591" i="4"/>
  <c r="AF591" i="4" s="1"/>
  <c r="AM335" i="4"/>
  <c r="AJ335" i="4"/>
  <c r="AF335" i="4" s="1"/>
  <c r="AM329" i="4"/>
  <c r="AJ329" i="4"/>
  <c r="AF329" i="4" s="1"/>
  <c r="AM552" i="4"/>
  <c r="AJ552" i="4"/>
  <c r="AF552" i="4" s="1"/>
  <c r="AM627" i="4"/>
  <c r="AJ627" i="4"/>
  <c r="AF627" i="4" s="1"/>
  <c r="AJ226" i="4"/>
  <c r="AJ299" i="4"/>
  <c r="AM372" i="4"/>
  <c r="AJ372" i="4"/>
  <c r="AF372" i="4" s="1"/>
  <c r="AM445" i="4"/>
  <c r="AJ445" i="4"/>
  <c r="AF445" i="4" s="1"/>
  <c r="AM518" i="4"/>
  <c r="AJ518" i="4"/>
  <c r="AF518" i="4" s="1"/>
  <c r="AM592" i="4"/>
  <c r="AJ592" i="4"/>
  <c r="AF592" i="4" s="1"/>
  <c r="AM599" i="4"/>
  <c r="AJ599" i="4"/>
  <c r="AF599" i="4" s="1"/>
  <c r="AM535" i="4"/>
  <c r="AJ535" i="4"/>
  <c r="AF535" i="4" s="1"/>
  <c r="AM471" i="4"/>
  <c r="AJ471" i="4"/>
  <c r="AF471" i="4" s="1"/>
  <c r="AM407" i="4"/>
  <c r="AJ407" i="4"/>
  <c r="AF407" i="4" s="1"/>
  <c r="AM343" i="4"/>
  <c r="AJ343" i="4"/>
  <c r="AF343" i="4" s="1"/>
  <c r="AJ279" i="4"/>
  <c r="AJ215" i="4"/>
  <c r="AJ309" i="4"/>
  <c r="AM488" i="4"/>
  <c r="AJ488" i="4"/>
  <c r="AF488" i="4" s="1"/>
  <c r="AM636" i="4"/>
  <c r="AJ636" i="4"/>
  <c r="AF636" i="4" s="1"/>
  <c r="AM514" i="4"/>
  <c r="AJ514" i="4"/>
  <c r="AF514" i="4" s="1"/>
  <c r="AM532" i="4"/>
  <c r="AJ532" i="4"/>
  <c r="AF532" i="4" s="1"/>
  <c r="AJ228" i="4"/>
  <c r="AM593" i="4"/>
  <c r="AJ593" i="4"/>
  <c r="AF593" i="4" s="1"/>
  <c r="AM333" i="4"/>
  <c r="AJ333" i="4"/>
  <c r="AF333" i="4" s="1"/>
  <c r="AM508" i="4"/>
  <c r="AJ508" i="4"/>
  <c r="AF508" i="4" s="1"/>
  <c r="AJ200" i="4"/>
  <c r="AM589" i="4"/>
  <c r="AJ589" i="4"/>
  <c r="AF589" i="4" s="1"/>
  <c r="AJ293" i="4"/>
  <c r="AM612" i="4"/>
  <c r="AJ612" i="4"/>
  <c r="AF612" i="4" s="1"/>
  <c r="AJ321" i="4"/>
  <c r="AM608" i="4"/>
  <c r="AJ608" i="4"/>
  <c r="AF608" i="4" s="1"/>
  <c r="AM403" i="4"/>
  <c r="AJ403" i="4"/>
  <c r="AF403" i="4" s="1"/>
  <c r="AM632" i="4"/>
  <c r="AJ632" i="4"/>
  <c r="AF632" i="4" s="1"/>
  <c r="AM534" i="4"/>
  <c r="AJ534" i="4"/>
  <c r="AF534" i="4" s="1"/>
  <c r="AM428" i="4"/>
  <c r="AJ428" i="4"/>
  <c r="AF428" i="4" s="1"/>
  <c r="AJ318" i="4"/>
  <c r="AJ205" i="4"/>
  <c r="AM549" i="4"/>
  <c r="AJ549" i="4"/>
  <c r="AF549" i="4" s="1"/>
  <c r="AM332" i="4"/>
  <c r="AJ332" i="4"/>
  <c r="AF332" i="4" s="1"/>
  <c r="AM581" i="4"/>
  <c r="AJ581" i="4"/>
  <c r="AF581" i="4" s="1"/>
  <c r="AM481" i="4"/>
  <c r="AJ481" i="4"/>
  <c r="AF481" i="4" s="1"/>
  <c r="AM371" i="4"/>
  <c r="AJ371" i="4"/>
  <c r="AF371" i="4" s="1"/>
  <c r="AJ259" i="4"/>
  <c r="AM578" i="4"/>
  <c r="AJ578" i="4"/>
  <c r="AF578" i="4" s="1"/>
  <c r="AM494" i="4"/>
  <c r="AJ494" i="4"/>
  <c r="AF494" i="4" s="1"/>
  <c r="AM411" i="4"/>
  <c r="AJ411" i="4"/>
  <c r="AF411" i="4" s="1"/>
  <c r="AM328" i="4"/>
  <c r="AJ328" i="4"/>
  <c r="AF328" i="4" s="1"/>
  <c r="AJ243" i="4"/>
  <c r="AM493" i="4"/>
  <c r="AJ493" i="4"/>
  <c r="AF493" i="4" s="1"/>
  <c r="AM410" i="4"/>
  <c r="AJ410" i="4"/>
  <c r="AF410" i="4" s="1"/>
  <c r="AM325" i="4"/>
  <c r="AJ325" i="4"/>
  <c r="AF325" i="4" s="1"/>
  <c r="AJ242" i="4"/>
  <c r="AM341" i="4"/>
  <c r="AJ341" i="4"/>
  <c r="AF341" i="4" s="1"/>
  <c r="AJ237" i="4"/>
  <c r="AM453" i="4"/>
  <c r="AJ453" i="4"/>
  <c r="AF453" i="4" s="1"/>
  <c r="AM521" i="4"/>
  <c r="AJ521" i="4"/>
  <c r="AF521" i="4" s="1"/>
  <c r="AJ207" i="4"/>
  <c r="AJ225" i="4"/>
  <c r="AJ250" i="4"/>
  <c r="AM590" i="4"/>
  <c r="AJ590" i="4"/>
  <c r="AF590" i="4" s="1"/>
  <c r="AJ297" i="4"/>
  <c r="AM530" i="4"/>
  <c r="AJ530" i="4"/>
  <c r="AF530" i="4" s="1"/>
  <c r="AM585" i="4"/>
  <c r="AJ585" i="4"/>
  <c r="AF585" i="4" s="1"/>
  <c r="AM387" i="4"/>
  <c r="AJ387" i="4"/>
  <c r="AF387" i="4" s="1"/>
  <c r="AM618" i="4"/>
  <c r="AJ618" i="4"/>
  <c r="AF618" i="4" s="1"/>
  <c r="AM523" i="4"/>
  <c r="AJ523" i="4"/>
  <c r="AF523" i="4" s="1"/>
  <c r="AM414" i="4"/>
  <c r="AJ414" i="4"/>
  <c r="AF414" i="4" s="1"/>
  <c r="AJ302" i="4"/>
  <c r="AM513" i="4"/>
  <c r="AJ513" i="4"/>
  <c r="AF513" i="4" s="1"/>
  <c r="AJ304" i="4"/>
  <c r="AM570" i="4"/>
  <c r="AJ570" i="4"/>
  <c r="AF570" i="4" s="1"/>
  <c r="AM468" i="4"/>
  <c r="AJ468" i="4"/>
  <c r="AF468" i="4" s="1"/>
  <c r="AM356" i="4"/>
  <c r="AJ356" i="4"/>
  <c r="AF356" i="4" s="1"/>
  <c r="AJ246" i="4"/>
  <c r="AM568" i="4"/>
  <c r="AJ568" i="4"/>
  <c r="AF568" i="4" s="1"/>
  <c r="AM484" i="4"/>
  <c r="AJ484" i="4"/>
  <c r="AF484" i="4" s="1"/>
  <c r="AM401" i="4"/>
  <c r="AJ401" i="4"/>
  <c r="AF401" i="4" s="1"/>
  <c r="AJ316" i="4"/>
  <c r="AJ233" i="4"/>
  <c r="AM483" i="4"/>
  <c r="AJ483" i="4"/>
  <c r="AF483" i="4" s="1"/>
  <c r="AM398" i="4"/>
  <c r="AJ398" i="4"/>
  <c r="AF398" i="4" s="1"/>
  <c r="AJ315" i="4"/>
  <c r="AJ232" i="4"/>
  <c r="AJ280" i="4"/>
  <c r="AJ300" i="4"/>
  <c r="AJ322" i="4"/>
  <c r="AM579" i="4"/>
  <c r="AJ579" i="4"/>
  <c r="AF579" i="4" s="1"/>
  <c r="AM365" i="4"/>
  <c r="AJ365" i="4"/>
  <c r="AF365" i="4" s="1"/>
  <c r="AM417" i="4"/>
  <c r="AJ417" i="4"/>
  <c r="AF417" i="4" s="1"/>
  <c r="AM635" i="4"/>
  <c r="AJ635" i="4"/>
  <c r="AF635" i="4" s="1"/>
  <c r="AM541" i="4"/>
  <c r="AJ541" i="4"/>
  <c r="AF541" i="4" s="1"/>
  <c r="Q16" i="6"/>
  <c r="S15" i="6"/>
  <c r="AI349" i="4"/>
  <c r="AK349" i="4" s="1"/>
  <c r="AQ419" i="4"/>
  <c r="AS419" i="4" s="1"/>
  <c r="L3" i="5"/>
  <c r="J3" i="5" s="1"/>
  <c r="AQ689" i="4"/>
  <c r="AR689" i="4"/>
  <c r="AQ132" i="4"/>
  <c r="AR132" i="4"/>
  <c r="AQ278" i="4"/>
  <c r="AR278" i="4"/>
  <c r="AQ425" i="4"/>
  <c r="AR425" i="4"/>
  <c r="AQ571" i="4"/>
  <c r="AR571" i="4"/>
  <c r="AR5" i="4"/>
  <c r="AQ5" i="4"/>
  <c r="AQ152" i="4"/>
  <c r="AR152" i="4"/>
  <c r="AQ298" i="4"/>
  <c r="AR298" i="4"/>
  <c r="AQ444" i="4"/>
  <c r="AR444" i="4"/>
  <c r="AQ590" i="4"/>
  <c r="AR590" i="4"/>
  <c r="AQ623" i="4"/>
  <c r="AR623" i="4"/>
  <c r="AQ495" i="4"/>
  <c r="AR495" i="4"/>
  <c r="AQ367" i="4"/>
  <c r="AR367" i="4"/>
  <c r="AQ239" i="4"/>
  <c r="AR239" i="4"/>
  <c r="AQ111" i="4"/>
  <c r="AR111" i="4"/>
  <c r="AQ47" i="4"/>
  <c r="AR47" i="4"/>
  <c r="AR686" i="4"/>
  <c r="AQ686" i="4"/>
  <c r="AQ8" i="4"/>
  <c r="AS8" i="4" s="1"/>
  <c r="AQ585" i="4"/>
  <c r="AS585" i="4" s="1"/>
  <c r="AQ697" i="4"/>
  <c r="AS697" i="4" s="1"/>
  <c r="AQ377" i="4"/>
  <c r="AS377" i="4" s="1"/>
  <c r="AQ428" i="4"/>
  <c r="AS428" i="4" s="1"/>
  <c r="AQ611" i="4"/>
  <c r="AS611" i="4" s="1"/>
  <c r="AQ229" i="4"/>
  <c r="AS229" i="4" s="1"/>
  <c r="AQ45" i="4"/>
  <c r="AS45" i="4" s="1"/>
  <c r="AQ218" i="4"/>
  <c r="AS218" i="4" s="1"/>
  <c r="AQ58" i="4"/>
  <c r="AS58" i="4" s="1"/>
  <c r="AQ48" i="4"/>
  <c r="AS48" i="4" s="1"/>
  <c r="AQ675" i="4"/>
  <c r="AS675" i="4" s="1"/>
  <c r="AQ411" i="4"/>
  <c r="AS411" i="4" s="1"/>
  <c r="AQ194" i="4"/>
  <c r="AS194" i="4" s="1"/>
  <c r="AQ682" i="4"/>
  <c r="AS682" i="4" s="1"/>
  <c r="AQ429" i="4"/>
  <c r="AS429" i="4" s="1"/>
  <c r="AQ528" i="4"/>
  <c r="AS528" i="4" s="1"/>
  <c r="AQ683" i="4"/>
  <c r="AS683" i="4" s="1"/>
  <c r="AQ222" i="4"/>
  <c r="AS222" i="4" s="1"/>
  <c r="AQ529" i="4"/>
  <c r="AS529" i="4" s="1"/>
  <c r="AQ625" i="4"/>
  <c r="AS625" i="4" s="1"/>
  <c r="AQ68" i="4"/>
  <c r="AR68" i="4"/>
  <c r="AQ214" i="4"/>
  <c r="AR214" i="4"/>
  <c r="AQ361" i="4"/>
  <c r="AR361" i="4"/>
  <c r="AQ507" i="4"/>
  <c r="AR507" i="4"/>
  <c r="AR644" i="4"/>
  <c r="AQ644" i="4"/>
  <c r="AQ88" i="4"/>
  <c r="AR88" i="4"/>
  <c r="AQ234" i="4"/>
  <c r="AR234" i="4"/>
  <c r="AQ380" i="4"/>
  <c r="AR380" i="4"/>
  <c r="AQ526" i="4"/>
  <c r="AR526" i="4"/>
  <c r="AQ615" i="4"/>
  <c r="AR615" i="4"/>
  <c r="AQ487" i="4"/>
  <c r="AR487" i="4"/>
  <c r="AQ359" i="4"/>
  <c r="AR359" i="4"/>
  <c r="AQ231" i="4"/>
  <c r="AR231" i="4"/>
  <c r="AQ103" i="4"/>
  <c r="AR103" i="4"/>
  <c r="AQ98" i="4"/>
  <c r="AS98" i="4" s="1"/>
  <c r="AQ83" i="4"/>
  <c r="AS83" i="4" s="1"/>
  <c r="AQ605" i="4"/>
  <c r="AS605" i="4" s="1"/>
  <c r="AQ460" i="4"/>
  <c r="AS460" i="4" s="1"/>
  <c r="AQ171" i="4"/>
  <c r="AS171" i="4" s="1"/>
  <c r="AQ277" i="4"/>
  <c r="AS277" i="4" s="1"/>
  <c r="AQ459" i="4"/>
  <c r="AS459" i="4" s="1"/>
  <c r="AQ266" i="4"/>
  <c r="AS266" i="4" s="1"/>
  <c r="AQ267" i="4"/>
  <c r="AS267" i="4" s="1"/>
  <c r="AQ473" i="4"/>
  <c r="AS473" i="4" s="1"/>
  <c r="AQ131" i="4"/>
  <c r="AS131" i="4" s="1"/>
  <c r="AQ244" i="4"/>
  <c r="AS244" i="4" s="1"/>
  <c r="AQ75" i="4"/>
  <c r="AS75" i="4" s="1"/>
  <c r="AQ185" i="4"/>
  <c r="AS185" i="4" s="1"/>
  <c r="AQ491" i="4"/>
  <c r="AS491" i="4" s="1"/>
  <c r="AQ587" i="4"/>
  <c r="AS587" i="4" s="1"/>
  <c r="AQ90" i="4"/>
  <c r="AS90" i="4" s="1"/>
  <c r="AQ638" i="4"/>
  <c r="AS638" i="4" s="1"/>
  <c r="AR77" i="4"/>
  <c r="AQ77" i="4"/>
  <c r="AQ224" i="4"/>
  <c r="AR224" i="4"/>
  <c r="AQ370" i="4"/>
  <c r="AR370" i="4"/>
  <c r="AQ516" i="4"/>
  <c r="AR516" i="4"/>
  <c r="AR653" i="4"/>
  <c r="AQ653" i="4"/>
  <c r="AQ97" i="4"/>
  <c r="AR97" i="4"/>
  <c r="AQ243" i="4"/>
  <c r="AR243" i="4"/>
  <c r="AR389" i="4"/>
  <c r="AQ389" i="4"/>
  <c r="AQ536" i="4"/>
  <c r="AR536" i="4"/>
  <c r="AQ607" i="4"/>
  <c r="AR607" i="4"/>
  <c r="AQ415" i="4"/>
  <c r="AR415" i="4"/>
  <c r="AQ351" i="4"/>
  <c r="AR351" i="4"/>
  <c r="AQ223" i="4"/>
  <c r="AR223" i="4"/>
  <c r="AQ670" i="4"/>
  <c r="AR670" i="4"/>
  <c r="AQ692" i="4"/>
  <c r="AS692" i="4" s="1"/>
  <c r="AQ293" i="4"/>
  <c r="AS293" i="4" s="1"/>
  <c r="AQ475" i="4"/>
  <c r="AS475" i="4" s="1"/>
  <c r="AQ282" i="4"/>
  <c r="AS282" i="4" s="1"/>
  <c r="AQ667" i="4"/>
  <c r="AS667" i="4" s="1"/>
  <c r="AQ645" i="4"/>
  <c r="AS645" i="4" s="1"/>
  <c r="AQ89" i="4"/>
  <c r="AS89" i="4" s="1"/>
  <c r="AQ198" i="4"/>
  <c r="AS198" i="4" s="1"/>
  <c r="AQ294" i="4"/>
  <c r="AS294" i="4" s="1"/>
  <c r="AQ345" i="4"/>
  <c r="AS345" i="4" s="1"/>
  <c r="AQ40" i="4"/>
  <c r="AS40" i="4" s="1"/>
  <c r="AQ138" i="4"/>
  <c r="AS138" i="4" s="1"/>
  <c r="AQ186" i="4"/>
  <c r="AS186" i="4" s="1"/>
  <c r="AQ284" i="4"/>
  <c r="AS284" i="4" s="1"/>
  <c r="AQ332" i="4"/>
  <c r="AS332" i="4" s="1"/>
  <c r="AQ492" i="4"/>
  <c r="AS492" i="4" s="1"/>
  <c r="AR13" i="4"/>
  <c r="AQ13" i="4"/>
  <c r="AQ160" i="4"/>
  <c r="AR160" i="4"/>
  <c r="AQ306" i="4"/>
  <c r="AR306" i="4"/>
  <c r="AQ452" i="4"/>
  <c r="AR452" i="4"/>
  <c r="AQ598" i="4"/>
  <c r="AR598" i="4"/>
  <c r="AQ33" i="4"/>
  <c r="AR33" i="4"/>
  <c r="AQ179" i="4"/>
  <c r="AR179" i="4"/>
  <c r="AR325" i="4"/>
  <c r="AQ325" i="4"/>
  <c r="AQ472" i="4"/>
  <c r="AR472" i="4"/>
  <c r="AQ599" i="4"/>
  <c r="AR599" i="4"/>
  <c r="AQ471" i="4"/>
  <c r="AR471" i="4"/>
  <c r="AQ343" i="4"/>
  <c r="AR343" i="4"/>
  <c r="AQ215" i="4"/>
  <c r="AR215" i="4"/>
  <c r="AQ87" i="4"/>
  <c r="AR87" i="4"/>
  <c r="AR662" i="4"/>
  <c r="AQ662" i="4"/>
  <c r="AQ700" i="4"/>
  <c r="AS700" i="4" s="1"/>
  <c r="AQ72" i="4"/>
  <c r="AS72" i="4" s="1"/>
  <c r="AQ560" i="4"/>
  <c r="AS560" i="4" s="1"/>
  <c r="AQ70" i="4"/>
  <c r="AS70" i="4" s="1"/>
  <c r="AQ21" i="4"/>
  <c r="AS21" i="4" s="1"/>
  <c r="AQ521" i="4"/>
  <c r="AS521" i="4" s="1"/>
  <c r="AQ340" i="4"/>
  <c r="AS340" i="4" s="1"/>
  <c r="AQ393" i="4"/>
  <c r="AS393" i="4" s="1"/>
  <c r="AQ647" i="4"/>
  <c r="AS647" i="4" s="1"/>
  <c r="AQ53" i="4"/>
  <c r="AS53" i="4" s="1"/>
  <c r="AQ149" i="4"/>
  <c r="AS149" i="4" s="1"/>
  <c r="AQ200" i="4"/>
  <c r="AS200" i="4" s="1"/>
  <c r="AQ296" i="4"/>
  <c r="AS296" i="4" s="1"/>
  <c r="AQ394" i="4"/>
  <c r="AS394" i="4" s="1"/>
  <c r="AR652" i="4"/>
  <c r="AQ652" i="4"/>
  <c r="AQ96" i="4"/>
  <c r="AR96" i="4"/>
  <c r="AQ242" i="4"/>
  <c r="AR242" i="4"/>
  <c r="AQ388" i="4"/>
  <c r="AR388" i="4"/>
  <c r="AR461" i="4"/>
  <c r="AQ461" i="4"/>
  <c r="AQ608" i="4"/>
  <c r="AR608" i="4"/>
  <c r="AR42" i="4"/>
  <c r="AQ42" i="4"/>
  <c r="AR188" i="4"/>
  <c r="AQ188" i="4"/>
  <c r="AR334" i="4"/>
  <c r="AQ334" i="4"/>
  <c r="AR481" i="4"/>
  <c r="AQ481" i="4"/>
  <c r="AR627" i="4"/>
  <c r="AQ627" i="4"/>
  <c r="AQ527" i="4"/>
  <c r="AR527" i="4"/>
  <c r="AQ399" i="4"/>
  <c r="AR399" i="4"/>
  <c r="AQ271" i="4"/>
  <c r="AR271" i="4"/>
  <c r="AQ143" i="4"/>
  <c r="AR143" i="4"/>
  <c r="AQ79" i="4"/>
  <c r="AR79" i="4"/>
  <c r="AQ654" i="4"/>
  <c r="AR654" i="4"/>
  <c r="AQ29" i="4"/>
  <c r="AS29" i="4" s="1"/>
  <c r="AQ522" i="4"/>
  <c r="AS522" i="4" s="1"/>
  <c r="AQ168" i="4"/>
  <c r="AS168" i="4" s="1"/>
  <c r="AQ523" i="4"/>
  <c r="AS523" i="4" s="1"/>
  <c r="AQ561" i="4"/>
  <c r="AS561" i="4" s="1"/>
  <c r="AQ52" i="4"/>
  <c r="AS52" i="4" s="1"/>
  <c r="AQ148" i="4"/>
  <c r="AS148" i="4" s="1"/>
  <c r="AQ356" i="4"/>
  <c r="AS356" i="4" s="1"/>
  <c r="AQ404" i="4"/>
  <c r="AS404" i="4" s="1"/>
  <c r="AQ454" i="4"/>
  <c r="AS454" i="4" s="1"/>
  <c r="AQ550" i="4"/>
  <c r="AS550" i="4" s="1"/>
  <c r="AQ248" i="4"/>
  <c r="AS248" i="4" s="1"/>
  <c r="AQ552" i="4"/>
  <c r="AS552" i="4" s="1"/>
  <c r="AR32" i="4"/>
  <c r="AQ32" i="4"/>
  <c r="AQ178" i="4"/>
  <c r="AR178" i="4"/>
  <c r="AQ324" i="4"/>
  <c r="AR324" i="4"/>
  <c r="AR470" i="4"/>
  <c r="AQ470" i="4"/>
  <c r="AQ617" i="4"/>
  <c r="AR617" i="4"/>
  <c r="AR51" i="4"/>
  <c r="AQ51" i="4"/>
  <c r="AR197" i="4"/>
  <c r="AQ197" i="4"/>
  <c r="AR344" i="4"/>
  <c r="AQ344" i="4"/>
  <c r="AR490" i="4"/>
  <c r="AQ490" i="4"/>
  <c r="AR636" i="4"/>
  <c r="AQ636" i="4"/>
  <c r="AQ519" i="4"/>
  <c r="AR519" i="4"/>
  <c r="AQ391" i="4"/>
  <c r="AR391" i="4"/>
  <c r="AQ199" i="4"/>
  <c r="AR199" i="4"/>
  <c r="AQ71" i="4"/>
  <c r="AR71" i="4"/>
  <c r="AQ646" i="4"/>
  <c r="AR646" i="4"/>
  <c r="AQ374" i="4"/>
  <c r="AS374" i="4" s="1"/>
  <c r="AQ245" i="4"/>
  <c r="AS245" i="4" s="1"/>
  <c r="AQ665" i="4"/>
  <c r="AS665" i="4" s="1"/>
  <c r="AQ36" i="4"/>
  <c r="AS36" i="4" s="1"/>
  <c r="AQ318" i="4"/>
  <c r="AS318" i="4" s="1"/>
  <c r="AQ557" i="4"/>
  <c r="AS557" i="4" s="1"/>
  <c r="AQ510" i="4"/>
  <c r="AS510" i="4" s="1"/>
  <c r="AQ35" i="4"/>
  <c r="AS35" i="4" s="1"/>
  <c r="AQ512" i="4"/>
  <c r="AS512" i="4" s="1"/>
  <c r="AQ268" i="4"/>
  <c r="AS268" i="4" s="1"/>
  <c r="AQ619" i="4"/>
  <c r="AS619" i="4" s="1"/>
  <c r="AQ657" i="4"/>
  <c r="AS657" i="4" s="1"/>
  <c r="AQ112" i="4"/>
  <c r="AS112" i="4" s="1"/>
  <c r="AQ162" i="4"/>
  <c r="AS162" i="4" s="1"/>
  <c r="AQ258" i="4"/>
  <c r="AS258" i="4" s="1"/>
  <c r="AQ308" i="4"/>
  <c r="AS308" i="4" s="1"/>
  <c r="AQ564" i="4"/>
  <c r="AS564" i="4" s="1"/>
  <c r="AQ163" i="4"/>
  <c r="AS163" i="4" s="1"/>
  <c r="AQ211" i="4"/>
  <c r="AS211" i="4" s="1"/>
  <c r="AQ357" i="4"/>
  <c r="AS357" i="4" s="1"/>
  <c r="AQ613" i="4"/>
  <c r="AS613" i="4" s="1"/>
  <c r="AR671" i="4"/>
  <c r="AQ671" i="4"/>
  <c r="AR41" i="4"/>
  <c r="AQ41" i="4"/>
  <c r="AR114" i="4"/>
  <c r="AQ114" i="4"/>
  <c r="AR187" i="4"/>
  <c r="AQ187" i="4"/>
  <c r="AR260" i="4"/>
  <c r="AQ260" i="4"/>
  <c r="AR333" i="4"/>
  <c r="AQ333" i="4"/>
  <c r="AQ406" i="4"/>
  <c r="AR406" i="4"/>
  <c r="AR480" i="4"/>
  <c r="AQ480" i="4"/>
  <c r="AR553" i="4"/>
  <c r="AQ553" i="4"/>
  <c r="AR626" i="4"/>
  <c r="AQ626" i="4"/>
  <c r="AR690" i="4"/>
  <c r="AQ690" i="4"/>
  <c r="AR60" i="4"/>
  <c r="AQ60" i="4"/>
  <c r="AR133" i="4"/>
  <c r="AQ133" i="4"/>
  <c r="AQ206" i="4"/>
  <c r="AR206" i="4"/>
  <c r="AQ280" i="4"/>
  <c r="AR280" i="4"/>
  <c r="AQ353" i="4"/>
  <c r="AR353" i="4"/>
  <c r="AQ426" i="4"/>
  <c r="AR426" i="4"/>
  <c r="AQ499" i="4"/>
  <c r="AR499" i="4"/>
  <c r="AQ572" i="4"/>
  <c r="AR572" i="4"/>
  <c r="AR639" i="4"/>
  <c r="AQ639" i="4"/>
  <c r="AR575" i="4"/>
  <c r="AQ575" i="4"/>
  <c r="AR511" i="4"/>
  <c r="AQ511" i="4"/>
  <c r="AR447" i="4"/>
  <c r="AQ447" i="4"/>
  <c r="AR383" i="4"/>
  <c r="AQ383" i="4"/>
  <c r="AR319" i="4"/>
  <c r="AQ319" i="4"/>
  <c r="AR255" i="4"/>
  <c r="AQ255" i="4"/>
  <c r="AR191" i="4"/>
  <c r="AQ191" i="4"/>
  <c r="AR127" i="4"/>
  <c r="AQ127" i="4"/>
  <c r="AR63" i="4"/>
  <c r="AQ63" i="4"/>
  <c r="AR702" i="4"/>
  <c r="AQ702" i="4"/>
  <c r="AQ54" i="4"/>
  <c r="AS54" i="4" s="1"/>
  <c r="AQ674" i="4"/>
  <c r="AS674" i="4" s="1"/>
  <c r="AQ422" i="4"/>
  <c r="AS422" i="4" s="1"/>
  <c r="AQ341" i="4"/>
  <c r="AS341" i="4" s="1"/>
  <c r="AQ620" i="4"/>
  <c r="AS620" i="4" s="1"/>
  <c r="AQ313" i="4"/>
  <c r="AS313" i="4" s="1"/>
  <c r="AQ34" i="4"/>
  <c r="AS34" i="4" s="1"/>
  <c r="AQ364" i="4"/>
  <c r="AS364" i="4" s="1"/>
  <c r="AQ61" i="4"/>
  <c r="AS61" i="4" s="1"/>
  <c r="AQ414" i="4"/>
  <c r="AS414" i="4" s="1"/>
  <c r="AQ37" i="4"/>
  <c r="AS37" i="4" s="1"/>
  <c r="AQ586" i="4"/>
  <c r="AS586" i="4" s="1"/>
  <c r="AQ281" i="4"/>
  <c r="AS281" i="4" s="1"/>
  <c r="AQ573" i="4"/>
  <c r="AS573" i="4" s="1"/>
  <c r="AQ85" i="4"/>
  <c r="AS85" i="4" s="1"/>
  <c r="AQ574" i="4"/>
  <c r="AS574" i="4" s="1"/>
  <c r="AQ610" i="4"/>
  <c r="AS610" i="4" s="1"/>
  <c r="AQ366" i="4"/>
  <c r="AS366" i="4" s="1"/>
  <c r="AQ276" i="4"/>
  <c r="AS276" i="4" s="1"/>
  <c r="AQ121" i="4"/>
  <c r="AS121" i="4" s="1"/>
  <c r="AQ122" i="4"/>
  <c r="AS122" i="4" s="1"/>
  <c r="AQ634" i="4"/>
  <c r="AS634" i="4" s="1"/>
  <c r="AQ668" i="4"/>
  <c r="AS668" i="4" s="1"/>
  <c r="AQ64" i="4"/>
  <c r="AS64" i="4" s="1"/>
  <c r="AQ173" i="4"/>
  <c r="AS173" i="4" s="1"/>
  <c r="AQ221" i="4"/>
  <c r="AS221" i="4" s="1"/>
  <c r="AQ272" i="4"/>
  <c r="AS272" i="4" s="1"/>
  <c r="AQ418" i="4"/>
  <c r="AS418" i="4" s="1"/>
  <c r="AQ466" i="4"/>
  <c r="AS466" i="4" s="1"/>
  <c r="AQ514" i="4"/>
  <c r="AS514" i="4" s="1"/>
  <c r="AQ612" i="4"/>
  <c r="AS612" i="4" s="1"/>
  <c r="AQ65" i="4"/>
  <c r="AS65" i="4" s="1"/>
  <c r="AQ259" i="4"/>
  <c r="AS259" i="4" s="1"/>
  <c r="AQ59" i="4"/>
  <c r="AR59" i="4"/>
  <c r="AR205" i="4"/>
  <c r="AQ205" i="4"/>
  <c r="AQ352" i="4"/>
  <c r="AR352" i="4"/>
  <c r="AQ498" i="4"/>
  <c r="AR498" i="4"/>
  <c r="AQ4" i="4"/>
  <c r="AQ659" i="4"/>
  <c r="AS659" i="4" s="1"/>
  <c r="AQ30" i="4"/>
  <c r="AS30" i="4" s="1"/>
  <c r="AQ66" i="4"/>
  <c r="AS66" i="4" s="1"/>
  <c r="AQ116" i="4"/>
  <c r="AS116" i="4" s="1"/>
  <c r="AQ164" i="4"/>
  <c r="AS164" i="4" s="1"/>
  <c r="AQ212" i="4"/>
  <c r="AS212" i="4" s="1"/>
  <c r="AQ262" i="4"/>
  <c r="AS262" i="4" s="1"/>
  <c r="AQ310" i="4"/>
  <c r="AS310" i="4" s="1"/>
  <c r="AQ358" i="4"/>
  <c r="AS358" i="4" s="1"/>
  <c r="AQ409" i="4"/>
  <c r="AS409" i="4" s="1"/>
  <c r="AQ457" i="4"/>
  <c r="AS457" i="4" s="1"/>
  <c r="AQ505" i="4"/>
  <c r="AS505" i="4" s="1"/>
  <c r="AQ555" i="4"/>
  <c r="AS555" i="4" s="1"/>
  <c r="AQ603" i="4"/>
  <c r="AS603" i="4" s="1"/>
  <c r="AQ117" i="4"/>
  <c r="AS117" i="4" s="1"/>
  <c r="AQ165" i="4"/>
  <c r="AS165" i="4" s="1"/>
  <c r="AQ213" i="4"/>
  <c r="AS213" i="4" s="1"/>
  <c r="AQ264" i="4"/>
  <c r="AS264" i="4" s="1"/>
  <c r="AQ312" i="4"/>
  <c r="AS312" i="4" s="1"/>
  <c r="AQ410" i="4"/>
  <c r="AS410" i="4" s="1"/>
  <c r="AQ556" i="4"/>
  <c r="AS556" i="4" s="1"/>
  <c r="AR4" i="4"/>
  <c r="AQ201" i="4"/>
  <c r="AS201" i="4" s="1"/>
  <c r="AQ249" i="4"/>
  <c r="AS249" i="4" s="1"/>
  <c r="AQ347" i="4"/>
  <c r="AS347" i="4" s="1"/>
  <c r="AQ445" i="4"/>
  <c r="AS445" i="4" s="1"/>
  <c r="AQ493" i="4"/>
  <c r="AS493" i="4" s="1"/>
  <c r="AQ541" i="4"/>
  <c r="AS541" i="4" s="1"/>
  <c r="AQ640" i="4"/>
  <c r="AS640" i="4" s="1"/>
  <c r="AQ104" i="4"/>
  <c r="AS104" i="4" s="1"/>
  <c r="AQ202" i="4"/>
  <c r="AS202" i="4" s="1"/>
  <c r="AQ250" i="4"/>
  <c r="AS250" i="4" s="1"/>
  <c r="AQ300" i="4"/>
  <c r="AS300" i="4" s="1"/>
  <c r="AQ494" i="4"/>
  <c r="AS494" i="4" s="1"/>
  <c r="AQ542" i="4"/>
  <c r="AS542" i="4" s="1"/>
  <c r="AQ641" i="4"/>
  <c r="AS641" i="4" s="1"/>
  <c r="AQ649" i="4"/>
  <c r="AS649" i="4" s="1"/>
  <c r="AQ19" i="4"/>
  <c r="AS19" i="4" s="1"/>
  <c r="AQ56" i="4"/>
  <c r="AS56" i="4" s="1"/>
  <c r="AQ91" i="4"/>
  <c r="AS91" i="4" s="1"/>
  <c r="AQ139" i="4"/>
  <c r="AS139" i="4" s="1"/>
  <c r="AQ203" i="4"/>
  <c r="AS203" i="4" s="1"/>
  <c r="AQ237" i="4"/>
  <c r="AS237" i="4" s="1"/>
  <c r="AQ301" i="4"/>
  <c r="AS301" i="4" s="1"/>
  <c r="AQ336" i="4"/>
  <c r="AS336" i="4" s="1"/>
  <c r="AQ384" i="4"/>
  <c r="AS384" i="4" s="1"/>
  <c r="AQ448" i="4"/>
  <c r="AS448" i="4" s="1"/>
  <c r="AQ482" i="4"/>
  <c r="AS482" i="4" s="1"/>
  <c r="AQ530" i="4"/>
  <c r="AS530" i="4" s="1"/>
  <c r="AQ578" i="4"/>
  <c r="AS578" i="4" s="1"/>
  <c r="AQ642" i="4"/>
  <c r="AS642" i="4" s="1"/>
  <c r="AQ650" i="4"/>
  <c r="AS650" i="4" s="1"/>
  <c r="AQ687" i="4"/>
  <c r="AS687" i="4" s="1"/>
  <c r="AQ57" i="4"/>
  <c r="AS57" i="4" s="1"/>
  <c r="AQ108" i="4"/>
  <c r="AS108" i="4" s="1"/>
  <c r="AQ156" i="4"/>
  <c r="AS156" i="4" s="1"/>
  <c r="AQ190" i="4"/>
  <c r="AS190" i="4" s="1"/>
  <c r="AQ254" i="4"/>
  <c r="AS254" i="4" s="1"/>
  <c r="AQ286" i="4"/>
  <c r="AS286" i="4" s="1"/>
  <c r="AQ350" i="4"/>
  <c r="AS350" i="4" s="1"/>
  <c r="AQ385" i="4"/>
  <c r="AS385" i="4" s="1"/>
  <c r="AQ433" i="4"/>
  <c r="AS433" i="4" s="1"/>
  <c r="AQ497" i="4"/>
  <c r="AS497" i="4" s="1"/>
  <c r="AQ531" i="4"/>
  <c r="AS531" i="4" s="1"/>
  <c r="AQ579" i="4"/>
  <c r="AS579" i="4" s="1"/>
  <c r="AQ643" i="4"/>
  <c r="AS643" i="4" s="1"/>
  <c r="AQ67" i="4"/>
  <c r="AS67" i="4" s="1"/>
  <c r="AQ360" i="4"/>
  <c r="AS360" i="4" s="1"/>
  <c r="AQ458" i="4"/>
  <c r="AS458" i="4" s="1"/>
  <c r="AQ506" i="4"/>
  <c r="AS506" i="4" s="1"/>
  <c r="AQ604" i="4"/>
  <c r="AS604" i="4" s="1"/>
  <c r="AQ102" i="4"/>
  <c r="AS102" i="4" s="1"/>
  <c r="AQ153" i="4"/>
  <c r="AS153" i="4" s="1"/>
  <c r="AQ299" i="4"/>
  <c r="AS299" i="4" s="1"/>
  <c r="AQ395" i="4"/>
  <c r="AS395" i="4" s="1"/>
  <c r="AQ592" i="4"/>
  <c r="AS592" i="4" s="1"/>
  <c r="AQ154" i="4"/>
  <c r="AS154" i="4" s="1"/>
  <c r="AQ348" i="4"/>
  <c r="AS348" i="4" s="1"/>
  <c r="AQ396" i="4"/>
  <c r="AS396" i="4" s="1"/>
  <c r="AQ446" i="4"/>
  <c r="AS446" i="4" s="1"/>
  <c r="AQ593" i="4"/>
  <c r="AS593" i="4" s="1"/>
  <c r="AQ664" i="4"/>
  <c r="AS664" i="4" s="1"/>
  <c r="AQ107" i="4"/>
  <c r="AS107" i="4" s="1"/>
  <c r="AQ155" i="4"/>
  <c r="AS155" i="4" s="1"/>
  <c r="AQ189" i="4"/>
  <c r="AS189" i="4" s="1"/>
  <c r="AQ253" i="4"/>
  <c r="AS253" i="4" s="1"/>
  <c r="AQ285" i="4"/>
  <c r="AS285" i="4" s="1"/>
  <c r="AQ349" i="4"/>
  <c r="AS349" i="4" s="1"/>
  <c r="AQ400" i="4"/>
  <c r="AS400" i="4" s="1"/>
  <c r="AQ432" i="4"/>
  <c r="AS432" i="4" s="1"/>
  <c r="AQ496" i="4"/>
  <c r="AS496" i="4" s="1"/>
  <c r="AQ546" i="4"/>
  <c r="AS546" i="4" s="1"/>
  <c r="AQ594" i="4"/>
  <c r="AS594" i="4" s="1"/>
  <c r="AQ628" i="4"/>
  <c r="AS628" i="4" s="1"/>
  <c r="AQ666" i="4"/>
  <c r="AS666" i="4" s="1"/>
  <c r="AQ20" i="4"/>
  <c r="AS20" i="4" s="1"/>
  <c r="AQ92" i="4"/>
  <c r="AS92" i="4" s="1"/>
  <c r="AQ140" i="4"/>
  <c r="AS140" i="4" s="1"/>
  <c r="AQ204" i="4"/>
  <c r="AS204" i="4" s="1"/>
  <c r="AQ238" i="4"/>
  <c r="AS238" i="4" s="1"/>
  <c r="AQ302" i="4"/>
  <c r="AS302" i="4" s="1"/>
  <c r="AQ337" i="4"/>
  <c r="AS337" i="4" s="1"/>
  <c r="AQ401" i="4"/>
  <c r="AS401" i="4" s="1"/>
  <c r="AQ449" i="4"/>
  <c r="AS449" i="4" s="1"/>
  <c r="AQ483" i="4"/>
  <c r="AS483" i="4" s="1"/>
  <c r="AQ547" i="4"/>
  <c r="AS547" i="4" s="1"/>
  <c r="AQ595" i="4"/>
  <c r="AS595" i="4" s="1"/>
  <c r="AQ629" i="4"/>
  <c r="AS629" i="4" s="1"/>
  <c r="AQ651" i="4"/>
  <c r="AS651" i="4" s="1"/>
  <c r="AQ93" i="4"/>
  <c r="AS93" i="4" s="1"/>
  <c r="AQ157" i="4"/>
  <c r="AS157" i="4" s="1"/>
  <c r="AQ226" i="4"/>
  <c r="AS226" i="4" s="1"/>
  <c r="AQ290" i="4"/>
  <c r="AS290" i="4" s="1"/>
  <c r="AQ354" i="4"/>
  <c r="AS354" i="4" s="1"/>
  <c r="AQ420" i="4"/>
  <c r="AS420" i="4" s="1"/>
  <c r="AQ484" i="4"/>
  <c r="AS484" i="4" s="1"/>
  <c r="AQ548" i="4"/>
  <c r="AS548" i="4" s="1"/>
  <c r="AQ614" i="4"/>
  <c r="AS614" i="4" s="1"/>
  <c r="AQ25" i="4"/>
  <c r="AS25" i="4" s="1"/>
  <c r="AQ94" i="4"/>
  <c r="AS94" i="4" s="1"/>
  <c r="AQ158" i="4"/>
  <c r="AS158" i="4" s="1"/>
  <c r="AQ227" i="4"/>
  <c r="AS227" i="4" s="1"/>
  <c r="AQ291" i="4"/>
  <c r="AS291" i="4" s="1"/>
  <c r="AQ355" i="4"/>
  <c r="AS355" i="4" s="1"/>
  <c r="AQ421" i="4"/>
  <c r="AS421" i="4" s="1"/>
  <c r="AQ485" i="4"/>
  <c r="AS485" i="4" s="1"/>
  <c r="AQ549" i="4"/>
  <c r="AS549" i="4" s="1"/>
  <c r="AQ616" i="4"/>
  <c r="AS616" i="4" s="1"/>
  <c r="AQ109" i="4"/>
  <c r="AS109" i="4" s="1"/>
  <c r="AQ176" i="4"/>
  <c r="AS176" i="4" s="1"/>
  <c r="AQ240" i="4"/>
  <c r="AS240" i="4" s="1"/>
  <c r="AQ304" i="4"/>
  <c r="AS304" i="4" s="1"/>
  <c r="AQ372" i="4"/>
  <c r="AS372" i="4" s="1"/>
  <c r="AQ436" i="4"/>
  <c r="AS436" i="4" s="1"/>
  <c r="AQ500" i="4"/>
  <c r="AS500" i="4" s="1"/>
  <c r="AQ566" i="4"/>
  <c r="AS566" i="4" s="1"/>
  <c r="AQ630" i="4"/>
  <c r="AS630" i="4" s="1"/>
  <c r="AQ673" i="4"/>
  <c r="AS673" i="4" s="1"/>
  <c r="AQ43" i="4"/>
  <c r="AS43" i="4" s="1"/>
  <c r="AQ110" i="4"/>
  <c r="AS110" i="4" s="1"/>
  <c r="AQ177" i="4"/>
  <c r="AS177" i="4" s="1"/>
  <c r="AQ241" i="4"/>
  <c r="AS241" i="4" s="1"/>
  <c r="AQ305" i="4"/>
  <c r="AS305" i="4" s="1"/>
  <c r="AQ373" i="4"/>
  <c r="AS373" i="4" s="1"/>
  <c r="AQ437" i="4"/>
  <c r="AS437" i="4" s="1"/>
  <c r="AQ501" i="4"/>
  <c r="AS501" i="4" s="1"/>
  <c r="AQ568" i="4"/>
  <c r="AS568" i="4" s="1"/>
  <c r="AQ632" i="4"/>
  <c r="AS632" i="4" s="1"/>
  <c r="AQ128" i="4"/>
  <c r="AS128" i="4" s="1"/>
  <c r="AQ192" i="4"/>
  <c r="AS192" i="4" s="1"/>
  <c r="AQ256" i="4"/>
  <c r="AS256" i="4" s="1"/>
  <c r="AQ322" i="4"/>
  <c r="AS322" i="4" s="1"/>
  <c r="AQ386" i="4"/>
  <c r="AS386" i="4" s="1"/>
  <c r="AQ450" i="4"/>
  <c r="AS450" i="4" s="1"/>
  <c r="AQ518" i="4"/>
  <c r="AS518" i="4" s="1"/>
  <c r="AQ582" i="4"/>
  <c r="AS582" i="4" s="1"/>
  <c r="AQ691" i="4"/>
  <c r="AS691" i="4" s="1"/>
  <c r="AQ62" i="4"/>
  <c r="AS62" i="4" s="1"/>
  <c r="AQ129" i="4"/>
  <c r="AS129" i="4" s="1"/>
  <c r="AQ193" i="4"/>
  <c r="AS193" i="4" s="1"/>
  <c r="AQ257" i="4"/>
  <c r="AS257" i="4" s="1"/>
  <c r="AQ323" i="4"/>
  <c r="AS323" i="4" s="1"/>
  <c r="AQ387" i="4"/>
  <c r="AS387" i="4" s="1"/>
  <c r="AQ451" i="4"/>
  <c r="AS451" i="4" s="1"/>
  <c r="AQ520" i="4"/>
  <c r="AS520" i="4" s="1"/>
  <c r="AQ584" i="4"/>
  <c r="AS584" i="4" s="1"/>
  <c r="AQ706" i="4"/>
  <c r="AS706" i="4" s="1"/>
  <c r="AQ80" i="4"/>
  <c r="AS80" i="4" s="1"/>
  <c r="AQ144" i="4"/>
  <c r="AS144" i="4" s="1"/>
  <c r="AQ208" i="4"/>
  <c r="AS208" i="4" s="1"/>
  <c r="AQ274" i="4"/>
  <c r="AS274" i="4" s="1"/>
  <c r="AQ338" i="4"/>
  <c r="AS338" i="4" s="1"/>
  <c r="AQ402" i="4"/>
  <c r="AS402" i="4" s="1"/>
  <c r="AQ468" i="4"/>
  <c r="AS468" i="4" s="1"/>
  <c r="AQ532" i="4"/>
  <c r="AS532" i="4" s="1"/>
  <c r="AQ596" i="4"/>
  <c r="AS596" i="4" s="1"/>
  <c r="AQ81" i="4"/>
  <c r="AS81" i="4" s="1"/>
  <c r="AQ145" i="4"/>
  <c r="AS145" i="4" s="1"/>
  <c r="AQ209" i="4"/>
  <c r="AS209" i="4" s="1"/>
  <c r="AQ275" i="4"/>
  <c r="AS275" i="4" s="1"/>
  <c r="AQ339" i="4"/>
  <c r="AS339" i="4" s="1"/>
  <c r="AQ403" i="4"/>
  <c r="AS403" i="4" s="1"/>
  <c r="AQ469" i="4"/>
  <c r="AS469" i="4" s="1"/>
  <c r="AQ533" i="4"/>
  <c r="AS533" i="4" s="1"/>
  <c r="AQ597" i="4"/>
  <c r="AS597" i="4" s="1"/>
  <c r="AQ78" i="4"/>
  <c r="AR78" i="4"/>
  <c r="AQ225" i="4"/>
  <c r="AR225" i="4"/>
  <c r="AQ371" i="4"/>
  <c r="AR371" i="4"/>
  <c r="AR517" i="4"/>
  <c r="AQ517" i="4"/>
  <c r="AQ559" i="4"/>
  <c r="AR559" i="4"/>
  <c r="AQ431" i="4"/>
  <c r="AR431" i="4"/>
  <c r="AQ303" i="4"/>
  <c r="AR303" i="4"/>
  <c r="AQ175" i="4"/>
  <c r="AR175" i="4"/>
  <c r="AQ684" i="4"/>
  <c r="AS684" i="4" s="1"/>
  <c r="AQ46" i="4"/>
  <c r="AS46" i="4" s="1"/>
  <c r="AQ677" i="4"/>
  <c r="AS677" i="4" s="1"/>
  <c r="AQ392" i="4"/>
  <c r="AS392" i="4" s="1"/>
  <c r="AQ704" i="4"/>
  <c r="AS704" i="4" s="1"/>
  <c r="AQ49" i="4"/>
  <c r="AS49" i="4" s="1"/>
  <c r="AQ427" i="4"/>
  <c r="AS427" i="4" s="1"/>
  <c r="AQ219" i="4"/>
  <c r="AS219" i="4" s="1"/>
  <c r="AQ656" i="4"/>
  <c r="AS656" i="4" s="1"/>
  <c r="AQ120" i="4"/>
  <c r="AS120" i="4" s="1"/>
  <c r="AQ537" i="4"/>
  <c r="AS537" i="4" s="1"/>
  <c r="AQ232" i="4"/>
  <c r="AS232" i="4" s="1"/>
  <c r="AQ283" i="4"/>
  <c r="AS283" i="4" s="1"/>
  <c r="AQ381" i="4"/>
  <c r="AS381" i="4" s="1"/>
  <c r="AQ624" i="4"/>
  <c r="AS624" i="4" s="1"/>
  <c r="AQ28" i="4"/>
  <c r="AS28" i="4" s="1"/>
  <c r="AQ76" i="4"/>
  <c r="AS76" i="4" s="1"/>
  <c r="AQ174" i="4"/>
  <c r="AS174" i="4" s="1"/>
  <c r="AQ369" i="4"/>
  <c r="AS369" i="4" s="1"/>
  <c r="AQ430" i="4"/>
  <c r="AS430" i="4" s="1"/>
  <c r="AQ577" i="4"/>
  <c r="AS577" i="4" s="1"/>
  <c r="AQ698" i="4"/>
  <c r="AR698" i="4"/>
  <c r="AR141" i="4"/>
  <c r="AQ141" i="4"/>
  <c r="AQ288" i="4"/>
  <c r="AR288" i="4"/>
  <c r="AQ434" i="4"/>
  <c r="AR434" i="4"/>
  <c r="AQ580" i="4"/>
  <c r="AR580" i="4"/>
  <c r="AQ14" i="4"/>
  <c r="AR14" i="4"/>
  <c r="AQ161" i="4"/>
  <c r="AR161" i="4"/>
  <c r="AQ307" i="4"/>
  <c r="AR307" i="4"/>
  <c r="AR453" i="4"/>
  <c r="AQ453" i="4"/>
  <c r="AQ600" i="4"/>
  <c r="AR600" i="4"/>
  <c r="AQ551" i="4"/>
  <c r="AR551" i="4"/>
  <c r="AQ423" i="4"/>
  <c r="AR423" i="4"/>
  <c r="AQ295" i="4"/>
  <c r="AR295" i="4"/>
  <c r="AQ167" i="4"/>
  <c r="AR167" i="4"/>
  <c r="AQ39" i="4"/>
  <c r="AR39" i="4"/>
  <c r="AQ678" i="4"/>
  <c r="AR678" i="4"/>
  <c r="AQ696" i="4"/>
  <c r="AS696" i="4" s="1"/>
  <c r="AQ440" i="4"/>
  <c r="AS440" i="4" s="1"/>
  <c r="AQ679" i="4"/>
  <c r="AS679" i="4" s="1"/>
  <c r="AQ10" i="4"/>
  <c r="AS10" i="4" s="1"/>
  <c r="AQ82" i="4"/>
  <c r="AS82" i="4" s="1"/>
  <c r="AQ633" i="4"/>
  <c r="AS633" i="4" s="1"/>
  <c r="AQ27" i="4"/>
  <c r="AS27" i="4" s="1"/>
  <c r="AQ137" i="4"/>
  <c r="AS137" i="4" s="1"/>
  <c r="AQ235" i="4"/>
  <c r="AS235" i="4" s="1"/>
  <c r="AQ331" i="4"/>
  <c r="AS331" i="4" s="1"/>
  <c r="AQ637" i="4"/>
  <c r="AS637" i="4" s="1"/>
  <c r="AQ236" i="4"/>
  <c r="AS236" i="4" s="1"/>
  <c r="AQ382" i="4"/>
  <c r="AS382" i="4" s="1"/>
  <c r="AQ478" i="4"/>
  <c r="AS478" i="4" s="1"/>
  <c r="AQ588" i="4"/>
  <c r="AS588" i="4" s="1"/>
  <c r="AR707" i="4"/>
  <c r="AQ707" i="4"/>
  <c r="AQ150" i="4"/>
  <c r="AR150" i="4"/>
  <c r="AQ297" i="4"/>
  <c r="AR297" i="4"/>
  <c r="AQ443" i="4"/>
  <c r="AR443" i="4"/>
  <c r="AR589" i="4"/>
  <c r="AQ589" i="4"/>
  <c r="AR24" i="4"/>
  <c r="AQ24" i="4"/>
  <c r="AQ170" i="4"/>
  <c r="AR170" i="4"/>
  <c r="AQ316" i="4"/>
  <c r="AR316" i="4"/>
  <c r="AQ462" i="4"/>
  <c r="AR462" i="4"/>
  <c r="AQ609" i="4"/>
  <c r="AR609" i="4"/>
  <c r="AQ543" i="4"/>
  <c r="AR543" i="4"/>
  <c r="AQ479" i="4"/>
  <c r="AR479" i="4"/>
  <c r="AQ287" i="4"/>
  <c r="AR287" i="4"/>
  <c r="AQ159" i="4"/>
  <c r="AR159" i="4"/>
  <c r="AQ95" i="4"/>
  <c r="AR95" i="4"/>
  <c r="AR31" i="4"/>
  <c r="AQ31" i="4"/>
  <c r="AQ6" i="4"/>
  <c r="AS6" i="4" s="1"/>
  <c r="AQ44" i="4"/>
  <c r="AS44" i="4" s="1"/>
  <c r="AQ130" i="4"/>
  <c r="AS130" i="4" s="1"/>
  <c r="AQ99" i="4"/>
  <c r="AS99" i="4" s="1"/>
  <c r="AQ474" i="4"/>
  <c r="AS474" i="4" s="1"/>
  <c r="AQ84" i="4"/>
  <c r="AS84" i="4" s="1"/>
  <c r="AQ621" i="4"/>
  <c r="AS621" i="4" s="1"/>
  <c r="AQ703" i="4"/>
  <c r="AS703" i="4" s="1"/>
  <c r="AQ476" i="4"/>
  <c r="AS476" i="4" s="1"/>
  <c r="AQ413" i="4"/>
  <c r="AS413" i="4" s="1"/>
  <c r="AQ701" i="4"/>
  <c r="AS701" i="4" s="1"/>
  <c r="AQ317" i="4"/>
  <c r="AS317" i="4" s="1"/>
  <c r="AQ693" i="4"/>
  <c r="AS693" i="4" s="1"/>
  <c r="AQ246" i="4"/>
  <c r="AS246" i="4" s="1"/>
  <c r="AQ539" i="4"/>
  <c r="AS539" i="4" s="1"/>
  <c r="AQ540" i="4"/>
  <c r="AS540" i="4" s="1"/>
  <c r="AQ86" i="4"/>
  <c r="AR86" i="4"/>
  <c r="AQ233" i="4"/>
  <c r="AR233" i="4"/>
  <c r="AQ379" i="4"/>
  <c r="AR379" i="4"/>
  <c r="AR525" i="4"/>
  <c r="AQ525" i="4"/>
  <c r="AR663" i="4"/>
  <c r="AQ663" i="4"/>
  <c r="AQ106" i="4"/>
  <c r="AR106" i="4"/>
  <c r="AQ252" i="4"/>
  <c r="AR252" i="4"/>
  <c r="AR398" i="4"/>
  <c r="AQ398" i="4"/>
  <c r="AQ545" i="4"/>
  <c r="AR545" i="4"/>
  <c r="AQ618" i="4"/>
  <c r="AR618" i="4"/>
  <c r="AQ535" i="4"/>
  <c r="AR535" i="4"/>
  <c r="AQ407" i="4"/>
  <c r="AR407" i="4"/>
  <c r="AQ279" i="4"/>
  <c r="AR279" i="4"/>
  <c r="AQ151" i="4"/>
  <c r="AR151" i="4"/>
  <c r="AQ23" i="4"/>
  <c r="AR23" i="4"/>
  <c r="AQ18" i="4"/>
  <c r="AS18" i="4" s="1"/>
  <c r="AQ146" i="4"/>
  <c r="AS146" i="4" s="1"/>
  <c r="AQ147" i="4"/>
  <c r="AS147" i="4" s="1"/>
  <c r="AQ488" i="4"/>
  <c r="AS488" i="4" s="1"/>
  <c r="AQ118" i="4"/>
  <c r="AS118" i="4" s="1"/>
  <c r="AQ606" i="4"/>
  <c r="AS606" i="4" s="1"/>
  <c r="AQ328" i="4"/>
  <c r="AS328" i="4" s="1"/>
  <c r="AQ509" i="4"/>
  <c r="AS509" i="4" s="1"/>
  <c r="AQ314" i="4"/>
  <c r="AS314" i="4" s="1"/>
  <c r="AQ365" i="4"/>
  <c r="AS365" i="4" s="1"/>
  <c r="AQ74" i="4"/>
  <c r="AS74" i="4" s="1"/>
  <c r="AQ180" i="4"/>
  <c r="AS180" i="4" s="1"/>
  <c r="AQ412" i="4"/>
  <c r="AS412" i="4" s="1"/>
  <c r="AQ524" i="4"/>
  <c r="AS524" i="4" s="1"/>
  <c r="AQ38" i="4"/>
  <c r="AS38" i="4" s="1"/>
  <c r="AQ441" i="4"/>
  <c r="AS441" i="4" s="1"/>
  <c r="AQ502" i="4"/>
  <c r="AS502" i="4" s="1"/>
  <c r="AQ695" i="4"/>
  <c r="AS695" i="4" s="1"/>
  <c r="AQ101" i="4"/>
  <c r="AS101" i="4" s="1"/>
  <c r="AQ346" i="4"/>
  <c r="AS346" i="4" s="1"/>
  <c r="AQ442" i="4"/>
  <c r="AS442" i="4" s="1"/>
  <c r="AQ602" i="4"/>
  <c r="AS602" i="4" s="1"/>
  <c r="AI229" i="4"/>
  <c r="AK229" i="4" s="1"/>
  <c r="AM229" i="4" s="1"/>
  <c r="AR22" i="4"/>
  <c r="AQ22" i="4"/>
  <c r="AQ169" i="4"/>
  <c r="AR169" i="4"/>
  <c r="AQ315" i="4"/>
  <c r="AR315" i="4"/>
  <c r="AQ534" i="4"/>
  <c r="AR534" i="4"/>
  <c r="AR672" i="4"/>
  <c r="AQ672" i="4"/>
  <c r="AR115" i="4"/>
  <c r="AQ115" i="4"/>
  <c r="AR261" i="4"/>
  <c r="AQ261" i="4"/>
  <c r="AR408" i="4"/>
  <c r="AQ408" i="4"/>
  <c r="AR554" i="4"/>
  <c r="AQ554" i="4"/>
  <c r="AQ591" i="4"/>
  <c r="AR591" i="4"/>
  <c r="AQ463" i="4"/>
  <c r="AR463" i="4"/>
  <c r="AQ335" i="4"/>
  <c r="AR335" i="4"/>
  <c r="AQ207" i="4"/>
  <c r="AR207" i="4"/>
  <c r="AR15" i="4"/>
  <c r="AQ15" i="4"/>
  <c r="AQ660" i="4"/>
  <c r="AS660" i="4" s="1"/>
  <c r="AQ292" i="4"/>
  <c r="AS292" i="4" s="1"/>
  <c r="AQ181" i="4"/>
  <c r="AS181" i="4" s="1"/>
  <c r="AQ166" i="4"/>
  <c r="AS166" i="4" s="1"/>
  <c r="AQ622" i="4"/>
  <c r="AS622" i="4" s="1"/>
  <c r="AQ220" i="4"/>
  <c r="AS220" i="4" s="1"/>
  <c r="AQ26" i="4"/>
  <c r="AS26" i="4" s="1"/>
  <c r="AQ424" i="4"/>
  <c r="AS424" i="4" s="1"/>
  <c r="AQ217" i="4"/>
  <c r="AS217" i="4" s="1"/>
  <c r="AQ330" i="4"/>
  <c r="AS330" i="4" s="1"/>
  <c r="AQ464" i="4"/>
  <c r="AS464" i="4" s="1"/>
  <c r="AQ172" i="4"/>
  <c r="AS172" i="4" s="1"/>
  <c r="AQ228" i="4"/>
  <c r="AS228" i="4" s="1"/>
  <c r="AQ569" i="4"/>
  <c r="AS569" i="4" s="1"/>
  <c r="AQ12" i="4"/>
  <c r="AS12" i="4" s="1"/>
  <c r="AQ705" i="4"/>
  <c r="AS705" i="4" s="1"/>
  <c r="AQ100" i="4"/>
  <c r="AS100" i="4" s="1"/>
  <c r="AQ210" i="4"/>
  <c r="AS210" i="4" s="1"/>
  <c r="AQ601" i="4"/>
  <c r="AS601" i="4" s="1"/>
  <c r="AQ405" i="4"/>
  <c r="AS405" i="4" s="1"/>
  <c r="AQ456" i="4"/>
  <c r="AS456" i="4" s="1"/>
  <c r="AQ504" i="4"/>
  <c r="AS504" i="4" s="1"/>
  <c r="AR661" i="4"/>
  <c r="AQ661" i="4"/>
  <c r="AQ105" i="4"/>
  <c r="AR105" i="4"/>
  <c r="AQ251" i="4"/>
  <c r="AR251" i="4"/>
  <c r="AR397" i="4"/>
  <c r="AQ397" i="4"/>
  <c r="AQ544" i="4"/>
  <c r="AR544" i="4"/>
  <c r="AR681" i="4"/>
  <c r="AQ681" i="4"/>
  <c r="AR124" i="4"/>
  <c r="AQ124" i="4"/>
  <c r="AQ270" i="4"/>
  <c r="AR270" i="4"/>
  <c r="AR417" i="4"/>
  <c r="AQ417" i="4"/>
  <c r="AR563" i="4"/>
  <c r="AQ563" i="4"/>
  <c r="AQ583" i="4"/>
  <c r="AR583" i="4"/>
  <c r="AQ455" i="4"/>
  <c r="AR455" i="4"/>
  <c r="AQ327" i="4"/>
  <c r="AR327" i="4"/>
  <c r="AQ263" i="4"/>
  <c r="AR263" i="4"/>
  <c r="AQ135" i="4"/>
  <c r="AR135" i="4"/>
  <c r="AQ7" i="4"/>
  <c r="AR7" i="4"/>
  <c r="AQ538" i="4"/>
  <c r="AS538" i="4" s="1"/>
  <c r="AQ182" i="4"/>
  <c r="AS182" i="4" s="1"/>
  <c r="AQ9" i="4"/>
  <c r="AS9" i="4" s="1"/>
  <c r="AQ184" i="4"/>
  <c r="AS184" i="4" s="1"/>
  <c r="AQ570" i="4"/>
  <c r="AS570" i="4" s="1"/>
  <c r="AQ230" i="4"/>
  <c r="AS230" i="4" s="1"/>
  <c r="AQ265" i="4"/>
  <c r="AS265" i="4" s="1"/>
  <c r="AQ558" i="4"/>
  <c r="AS558" i="4" s="1"/>
  <c r="AQ390" i="4"/>
  <c r="AS390" i="4" s="1"/>
  <c r="AQ658" i="4"/>
  <c r="AS658" i="4" s="1"/>
  <c r="AQ17" i="4"/>
  <c r="AS17" i="4" s="1"/>
  <c r="AQ113" i="4"/>
  <c r="AS113" i="4" s="1"/>
  <c r="AQ309" i="4"/>
  <c r="AS309" i="4" s="1"/>
  <c r="AQ565" i="4"/>
  <c r="AS565" i="4" s="1"/>
  <c r="AQ680" i="4"/>
  <c r="AR680" i="4"/>
  <c r="AQ50" i="4"/>
  <c r="AR50" i="4"/>
  <c r="AQ123" i="4"/>
  <c r="AR123" i="4"/>
  <c r="AQ196" i="4"/>
  <c r="AR196" i="4"/>
  <c r="AR269" i="4"/>
  <c r="AQ269" i="4"/>
  <c r="AQ342" i="4"/>
  <c r="AR342" i="4"/>
  <c r="AQ416" i="4"/>
  <c r="AR416" i="4"/>
  <c r="AQ489" i="4"/>
  <c r="AR489" i="4"/>
  <c r="AQ562" i="4"/>
  <c r="AR562" i="4"/>
  <c r="AQ635" i="4"/>
  <c r="AR635" i="4"/>
  <c r="AQ699" i="4"/>
  <c r="AR699" i="4"/>
  <c r="AR69" i="4"/>
  <c r="AQ69" i="4"/>
  <c r="AQ142" i="4"/>
  <c r="AR142" i="4"/>
  <c r="AQ216" i="4"/>
  <c r="AR216" i="4"/>
  <c r="AQ289" i="4"/>
  <c r="AR289" i="4"/>
  <c r="AQ362" i="4"/>
  <c r="AR362" i="4"/>
  <c r="AQ435" i="4"/>
  <c r="AR435" i="4"/>
  <c r="AQ508" i="4"/>
  <c r="AR508" i="4"/>
  <c r="AR581" i="4"/>
  <c r="AQ581" i="4"/>
  <c r="AQ631" i="4"/>
  <c r="AR631" i="4"/>
  <c r="AQ567" i="4"/>
  <c r="AR567" i="4"/>
  <c r="AQ503" i="4"/>
  <c r="AR503" i="4"/>
  <c r="AQ439" i="4"/>
  <c r="AR439" i="4"/>
  <c r="AQ375" i="4"/>
  <c r="AR375" i="4"/>
  <c r="AQ311" i="4"/>
  <c r="AR311" i="4"/>
  <c r="AQ247" i="4"/>
  <c r="AR247" i="4"/>
  <c r="AQ183" i="4"/>
  <c r="AR183" i="4"/>
  <c r="AQ119" i="4"/>
  <c r="AR119" i="4"/>
  <c r="AR55" i="4"/>
  <c r="AQ55" i="4"/>
  <c r="AR694" i="4"/>
  <c r="AQ694" i="4"/>
  <c r="AQ648" i="4"/>
  <c r="AS648" i="4" s="1"/>
  <c r="AQ11" i="4"/>
  <c r="AS11" i="4" s="1"/>
  <c r="AQ438" i="4"/>
  <c r="AS438" i="4" s="1"/>
  <c r="AQ376" i="4"/>
  <c r="AS376" i="4" s="1"/>
  <c r="AQ685" i="4"/>
  <c r="AS685" i="4" s="1"/>
  <c r="AQ329" i="4"/>
  <c r="AS329" i="4" s="1"/>
  <c r="AQ378" i="4"/>
  <c r="AS378" i="4" s="1"/>
  <c r="AQ688" i="4"/>
  <c r="AS688" i="4" s="1"/>
  <c r="AQ465" i="4"/>
  <c r="AS465" i="4" s="1"/>
  <c r="AQ195" i="4"/>
  <c r="AS195" i="4" s="1"/>
  <c r="AQ363" i="4"/>
  <c r="AS363" i="4" s="1"/>
  <c r="AQ136" i="4"/>
  <c r="AS136" i="4" s="1"/>
  <c r="AQ676" i="4"/>
  <c r="AS676" i="4" s="1"/>
  <c r="AQ73" i="4"/>
  <c r="AS73" i="4" s="1"/>
  <c r="AQ655" i="4"/>
  <c r="AS655" i="4" s="1"/>
  <c r="AQ513" i="4"/>
  <c r="AS513" i="4" s="1"/>
  <c r="AQ326" i="4"/>
  <c r="AS326" i="4" s="1"/>
  <c r="AQ134" i="4"/>
  <c r="AS134" i="4" s="1"/>
  <c r="AQ486" i="4"/>
  <c r="AS486" i="4" s="1"/>
  <c r="AQ16" i="4"/>
  <c r="AS16" i="4" s="1"/>
  <c r="AQ125" i="4"/>
  <c r="AS125" i="4" s="1"/>
  <c r="AQ320" i="4"/>
  <c r="AS320" i="4" s="1"/>
  <c r="AQ368" i="4"/>
  <c r="AS368" i="4" s="1"/>
  <c r="AQ477" i="4"/>
  <c r="AS477" i="4" s="1"/>
  <c r="AQ576" i="4"/>
  <c r="AS576" i="4" s="1"/>
  <c r="AQ669" i="4"/>
  <c r="AS669" i="4" s="1"/>
  <c r="AQ126" i="4"/>
  <c r="AS126" i="4" s="1"/>
  <c r="AQ273" i="4"/>
  <c r="AS273" i="4" s="1"/>
  <c r="AQ321" i="4"/>
  <c r="AS321" i="4" s="1"/>
  <c r="AQ467" i="4"/>
  <c r="AS467" i="4" s="1"/>
  <c r="AQ515" i="4"/>
  <c r="AS515" i="4" s="1"/>
  <c r="AL326" i="4"/>
  <c r="AL400" i="4"/>
  <c r="AL546" i="4"/>
  <c r="AL619" i="4"/>
  <c r="AL575" i="4"/>
  <c r="AL511" i="4"/>
  <c r="AL383" i="4"/>
  <c r="AL376" i="4"/>
  <c r="AL544" i="4"/>
  <c r="AL611" i="4"/>
  <c r="AL384" i="4"/>
  <c r="AL396" i="4"/>
  <c r="AL355" i="4"/>
  <c r="AL450" i="4"/>
  <c r="AL595" i="4"/>
  <c r="AL386" i="4"/>
  <c r="AL458" i="4"/>
  <c r="AL642" i="4"/>
  <c r="AL545" i="4"/>
  <c r="AL440" i="4"/>
  <c r="AL330" i="4"/>
  <c r="AL630" i="4"/>
  <c r="AL462" i="4"/>
  <c r="AL379" i="4"/>
  <c r="AL461" i="4"/>
  <c r="AL378" i="4"/>
  <c r="AL370" i="4"/>
  <c r="AL437" i="4"/>
  <c r="AL459" i="4"/>
  <c r="AL460" i="4"/>
  <c r="AL526" i="4"/>
  <c r="AL541" i="4"/>
  <c r="AL336" i="4"/>
  <c r="AL482" i="4"/>
  <c r="AL555" i="4"/>
  <c r="AL631" i="4"/>
  <c r="AL567" i="4"/>
  <c r="AL439" i="4"/>
  <c r="AL395" i="4"/>
  <c r="AL514" i="4"/>
  <c r="AL532" i="4"/>
  <c r="AL593" i="4"/>
  <c r="AL333" i="4"/>
  <c r="AL508" i="4"/>
  <c r="AL589" i="4"/>
  <c r="AL612" i="4"/>
  <c r="AL608" i="4"/>
  <c r="AL403" i="4"/>
  <c r="AL632" i="4"/>
  <c r="AL534" i="4"/>
  <c r="AL428" i="4"/>
  <c r="AL549" i="4"/>
  <c r="AL332" i="4"/>
  <c r="AL581" i="4"/>
  <c r="AL481" i="4"/>
  <c r="AL371" i="4"/>
  <c r="AL578" i="4"/>
  <c r="AL494" i="4"/>
  <c r="AL411" i="4"/>
  <c r="AL328" i="4"/>
  <c r="AL493" i="4"/>
  <c r="AL410" i="4"/>
  <c r="AL325" i="4"/>
  <c r="AL341" i="4"/>
  <c r="AL453" i="4"/>
  <c r="AL633" i="4"/>
  <c r="AL597" i="4"/>
  <c r="AL562" i="4"/>
  <c r="AL473" i="4"/>
  <c r="AL639" i="4"/>
  <c r="AL447" i="4"/>
  <c r="AL638" i="4"/>
  <c r="AL587" i="4"/>
  <c r="AL425" i="4"/>
  <c r="AL538" i="4"/>
  <c r="AL498" i="4"/>
  <c r="AL547" i="4"/>
  <c r="AL577" i="4"/>
  <c r="AL409" i="4"/>
  <c r="AL628" i="4"/>
  <c r="AL503" i="4"/>
  <c r="AL375" i="4"/>
  <c r="AL565" i="4"/>
  <c r="AL334" i="4"/>
  <c r="AL625" i="4"/>
  <c r="AF362" i="4"/>
  <c r="AL362" i="4"/>
  <c r="AL433" i="4"/>
  <c r="AL422" i="4"/>
  <c r="AL624" i="4"/>
  <c r="AL404" i="4"/>
  <c r="AL556" i="4"/>
  <c r="AL580" i="4"/>
  <c r="AL477" i="4"/>
  <c r="AL354" i="4"/>
  <c r="AL427" i="4"/>
  <c r="AL573" i="4"/>
  <c r="AL615" i="4"/>
  <c r="AL487" i="4"/>
  <c r="AL423" i="4"/>
  <c r="AL359" i="4"/>
  <c r="AL438" i="4"/>
  <c r="AL603" i="4"/>
  <c r="AL424" i="4"/>
  <c r="AL449" i="4"/>
  <c r="AL517" i="4"/>
  <c r="AL466" i="4"/>
  <c r="AL490" i="4"/>
  <c r="AL553" i="4"/>
  <c r="AL576" i="4"/>
  <c r="AL470" i="4"/>
  <c r="AL560" i="4"/>
  <c r="AL457" i="4"/>
  <c r="AL344" i="4"/>
  <c r="AL596" i="4"/>
  <c r="AL374" i="4"/>
  <c r="AL510" i="4"/>
  <c r="AL397" i="4"/>
  <c r="AL598" i="4"/>
  <c r="AL515" i="4"/>
  <c r="AL348" i="4"/>
  <c r="AL430" i="4"/>
  <c r="AL347" i="4"/>
  <c r="AL542" i="4"/>
  <c r="AL602" i="4"/>
  <c r="AF616" i="4"/>
  <c r="AL616" i="4"/>
  <c r="AL350" i="4"/>
  <c r="AL366" i="4"/>
  <c r="AL506" i="4"/>
  <c r="AL434" i="4"/>
  <c r="AL363" i="4"/>
  <c r="AL436" i="4"/>
  <c r="AL582" i="4"/>
  <c r="AL543" i="4"/>
  <c r="AL479" i="4"/>
  <c r="AL351" i="4"/>
  <c r="AL622" i="4"/>
  <c r="AL467" i="4"/>
  <c r="AL492" i="4"/>
  <c r="AL554" i="4"/>
  <c r="AL531" i="4"/>
  <c r="AL574" i="4"/>
  <c r="AL613" i="4"/>
  <c r="AL643" i="4"/>
  <c r="AL443" i="4"/>
  <c r="AL346" i="4"/>
  <c r="AL497" i="4"/>
  <c r="AL385" i="4"/>
  <c r="AL588" i="4"/>
  <c r="AL505" i="4"/>
  <c r="AL338" i="4"/>
  <c r="AL504" i="4"/>
  <c r="AL420" i="4"/>
  <c r="AL337" i="4"/>
  <c r="AL600" i="4"/>
  <c r="AL480" i="4"/>
  <c r="AL540" i="4"/>
  <c r="AL412" i="4"/>
  <c r="AL408" i="4"/>
  <c r="AL372" i="4"/>
  <c r="AL445" i="4"/>
  <c r="AL518" i="4"/>
  <c r="AL592" i="4"/>
  <c r="AL535" i="4"/>
  <c r="AL471" i="4"/>
  <c r="AL407" i="4"/>
  <c r="AL343" i="4"/>
  <c r="AL488" i="4"/>
  <c r="AL636" i="4"/>
  <c r="AL381" i="4"/>
  <c r="AL454" i="4"/>
  <c r="AL528" i="4"/>
  <c r="AL601" i="4"/>
  <c r="AL591" i="4"/>
  <c r="AL527" i="4"/>
  <c r="AL463" i="4"/>
  <c r="AL399" i="4"/>
  <c r="AL335" i="4"/>
  <c r="AL329" i="4"/>
  <c r="AL507" i="4"/>
  <c r="AL566" i="4"/>
  <c r="AL552" i="4"/>
  <c r="AL590" i="4"/>
  <c r="AL627" i="4"/>
  <c r="AL353" i="4"/>
  <c r="AL530" i="4"/>
  <c r="AL640" i="4"/>
  <c r="AL339" i="4"/>
  <c r="AL364" i="4"/>
  <c r="AL585" i="4"/>
  <c r="AL387" i="4"/>
  <c r="AL618" i="4"/>
  <c r="AL523" i="4"/>
  <c r="AL414" i="4"/>
  <c r="AL513" i="4"/>
  <c r="AL570" i="4"/>
  <c r="AL468" i="4"/>
  <c r="AL356" i="4"/>
  <c r="AL568" i="4"/>
  <c r="AL484" i="4"/>
  <c r="AL401" i="4"/>
  <c r="AL483" i="4"/>
  <c r="AL398" i="4"/>
  <c r="AL579" i="4"/>
  <c r="AL521" i="4"/>
  <c r="AL349" i="4"/>
  <c r="AL475" i="4"/>
  <c r="AL496" i="4"/>
  <c r="AL524" i="4"/>
  <c r="AL584" i="4"/>
  <c r="AL485" i="4"/>
  <c r="AL373" i="4"/>
  <c r="AL444" i="4"/>
  <c r="AL629" i="4"/>
  <c r="AL533" i="4"/>
  <c r="AL426" i="4"/>
  <c r="AL620" i="4"/>
  <c r="AL536" i="4"/>
  <c r="AL452" i="4"/>
  <c r="AL369" i="4"/>
  <c r="AL451" i="4"/>
  <c r="AL368" i="4"/>
  <c r="AL435" i="4"/>
  <c r="AL502" i="4"/>
  <c r="AL520" i="4"/>
  <c r="AL614" i="4"/>
  <c r="AL634" i="4"/>
  <c r="AL478" i="4"/>
  <c r="AL621" i="4"/>
  <c r="AL345" i="4"/>
  <c r="AL418" i="4"/>
  <c r="AL491" i="4"/>
  <c r="AL564" i="4"/>
  <c r="AL637" i="4"/>
  <c r="AL623" i="4"/>
  <c r="AL559" i="4"/>
  <c r="AL495" i="4"/>
  <c r="AL431" i="4"/>
  <c r="AL367" i="4"/>
  <c r="AL419" i="4"/>
  <c r="AL586" i="4"/>
  <c r="AL380" i="4"/>
  <c r="AL405" i="4"/>
  <c r="AL476" i="4"/>
  <c r="AL446" i="4"/>
  <c r="AL448" i="4"/>
  <c r="AL516" i="4"/>
  <c r="AL539" i="4"/>
  <c r="AL499" i="4"/>
  <c r="AL571" i="4"/>
  <c r="AL469" i="4"/>
  <c r="AL360" i="4"/>
  <c r="AL416" i="4"/>
  <c r="AL617" i="4"/>
  <c r="AL522" i="4"/>
  <c r="AL413" i="4"/>
  <c r="AL609" i="4"/>
  <c r="AL525" i="4"/>
  <c r="AL442" i="4"/>
  <c r="AL358" i="4"/>
  <c r="AL441" i="4"/>
  <c r="AL357" i="4"/>
  <c r="AL501" i="4"/>
  <c r="AL324" i="4"/>
  <c r="AL563" i="4"/>
  <c r="AL393" i="4"/>
  <c r="AL500" i="4"/>
  <c r="AL551" i="4"/>
  <c r="AL605" i="4"/>
  <c r="AL432" i="4"/>
  <c r="AL509" i="4"/>
  <c r="AL607" i="4"/>
  <c r="AL415" i="4"/>
  <c r="AL465" i="4"/>
  <c r="AL489" i="4"/>
  <c r="AL429" i="4"/>
  <c r="AL548" i="4"/>
  <c r="AL331" i="4"/>
  <c r="AL572" i="4"/>
  <c r="AL594" i="4"/>
  <c r="AL421" i="4"/>
  <c r="AL599" i="4"/>
  <c r="AL390" i="4"/>
  <c r="AF464" i="4"/>
  <c r="AL464" i="4"/>
  <c r="AL537" i="4"/>
  <c r="AL610" i="4"/>
  <c r="AL583" i="4"/>
  <c r="AL519" i="4"/>
  <c r="AL455" i="4"/>
  <c r="AL391" i="4"/>
  <c r="AL327" i="4"/>
  <c r="AL352" i="4"/>
  <c r="AL529" i="4"/>
  <c r="AL604" i="4"/>
  <c r="AL569" i="4"/>
  <c r="AL626" i="4"/>
  <c r="AL340" i="4"/>
  <c r="AL377" i="4"/>
  <c r="AL550" i="4"/>
  <c r="AL382" i="4"/>
  <c r="AL406" i="4"/>
  <c r="AL561" i="4"/>
  <c r="AL361" i="4"/>
  <c r="AL606" i="4"/>
  <c r="AL512" i="4"/>
  <c r="AL402" i="4"/>
  <c r="AL486" i="4"/>
  <c r="AL558" i="4"/>
  <c r="AL456" i="4"/>
  <c r="AL342" i="4"/>
  <c r="AL641" i="4"/>
  <c r="AL557" i="4"/>
  <c r="AL474" i="4"/>
  <c r="AL389" i="4"/>
  <c r="AL472" i="4"/>
  <c r="AL388" i="4"/>
  <c r="AL323" i="4"/>
  <c r="AL392" i="4"/>
  <c r="AL394" i="4"/>
  <c r="AL365" i="4"/>
  <c r="AL417" i="4"/>
  <c r="AL635" i="4"/>
  <c r="AI541" i="4"/>
  <c r="AK541" i="4" s="1"/>
  <c r="AI477" i="4"/>
  <c r="AK477" i="4" s="1"/>
  <c r="AI621" i="4"/>
  <c r="AK621" i="4" s="1"/>
  <c r="AI434" i="4"/>
  <c r="AK434" i="4" s="1"/>
  <c r="AI562" i="4"/>
  <c r="AK562" i="4" s="1"/>
  <c r="AI408" i="4"/>
  <c r="AK408" i="4" s="1"/>
  <c r="AI70" i="4"/>
  <c r="AK70" i="4" s="1"/>
  <c r="AM70" i="4" s="1"/>
  <c r="AI217" i="4"/>
  <c r="AK217" i="4" s="1"/>
  <c r="AM217" i="4" s="1"/>
  <c r="AI363" i="4"/>
  <c r="AK363" i="4" s="1"/>
  <c r="AI436" i="4"/>
  <c r="AK436" i="4" s="1"/>
  <c r="AI582" i="4"/>
  <c r="AK582" i="4" s="1"/>
  <c r="AI607" i="4"/>
  <c r="AK607" i="4" s="1"/>
  <c r="AI479" i="4"/>
  <c r="AK479" i="4" s="1"/>
  <c r="AI351" i="4"/>
  <c r="AK351" i="4" s="1"/>
  <c r="AI223" i="4"/>
  <c r="AK223" i="4" s="1"/>
  <c r="AM223" i="4" s="1"/>
  <c r="AI159" i="4"/>
  <c r="AK159" i="4" s="1"/>
  <c r="AM159" i="4" s="1"/>
  <c r="AI31" i="4"/>
  <c r="AK31" i="4" s="1"/>
  <c r="AM31" i="4" s="1"/>
  <c r="AI283" i="4"/>
  <c r="AK283" i="4" s="1"/>
  <c r="AL282" i="4" s="1"/>
  <c r="AI622" i="4"/>
  <c r="AK622" i="4" s="1"/>
  <c r="AI132" i="4"/>
  <c r="AK132" i="4" s="1"/>
  <c r="AM132" i="4" s="1"/>
  <c r="AI492" i="4"/>
  <c r="AK492" i="4" s="1"/>
  <c r="AI209" i="4"/>
  <c r="AK209" i="4" s="1"/>
  <c r="AM209" i="4" s="1"/>
  <c r="AI142" i="4"/>
  <c r="AK142" i="4" s="1"/>
  <c r="AM142" i="4" s="1"/>
  <c r="AI310" i="4"/>
  <c r="AK310" i="4" s="1"/>
  <c r="AM310" i="4" s="1"/>
  <c r="AI156" i="4"/>
  <c r="AK156" i="4" s="1"/>
  <c r="AM156" i="4" s="1"/>
  <c r="AI227" i="4"/>
  <c r="AK227" i="4" s="1"/>
  <c r="AM227" i="4" s="1"/>
  <c r="AI574" i="4"/>
  <c r="AK574" i="4" s="1"/>
  <c r="AI429" i="4"/>
  <c r="AK429" i="4" s="1"/>
  <c r="AI643" i="4"/>
  <c r="AK643" i="4" s="1"/>
  <c r="AI548" i="4"/>
  <c r="AK548" i="4" s="1"/>
  <c r="AI443" i="4"/>
  <c r="AK443" i="4" s="1"/>
  <c r="AI109" i="4"/>
  <c r="AK109" i="4" s="1"/>
  <c r="AM109" i="4" s="1"/>
  <c r="AI572" i="4"/>
  <c r="AK572" i="4" s="1"/>
  <c r="AI346" i="4"/>
  <c r="AK346" i="4" s="1"/>
  <c r="AI594" i="4"/>
  <c r="AK594" i="4" s="1"/>
  <c r="AI497" i="4"/>
  <c r="AK497" i="4" s="1"/>
  <c r="AI385" i="4"/>
  <c r="AK385" i="4" s="1"/>
  <c r="AI273" i="4"/>
  <c r="AK273" i="4" s="1"/>
  <c r="AM273" i="4" s="1"/>
  <c r="AI50" i="4"/>
  <c r="AK50" i="4" s="1"/>
  <c r="AM50" i="4" s="1"/>
  <c r="AI588" i="4"/>
  <c r="AK588" i="4" s="1"/>
  <c r="AI421" i="4"/>
  <c r="AK421" i="4" s="1"/>
  <c r="AI338" i="4"/>
  <c r="AK338" i="4" s="1"/>
  <c r="AI254" i="4"/>
  <c r="AK254" i="4" s="1"/>
  <c r="AM254" i="4" s="1"/>
  <c r="AI86" i="4"/>
  <c r="AK86" i="4" s="1"/>
  <c r="AM86" i="4" s="1"/>
  <c r="AI504" i="4"/>
  <c r="AK504" i="4" s="1"/>
  <c r="AI337" i="4"/>
  <c r="AK337" i="4" s="1"/>
  <c r="AI169" i="4"/>
  <c r="AK169" i="4" s="1"/>
  <c r="AM169" i="4" s="1"/>
  <c r="AI9" i="4"/>
  <c r="AK9" i="4" s="1"/>
  <c r="AM9" i="4" s="1"/>
  <c r="AI213" i="4"/>
  <c r="AK213" i="4" s="1"/>
  <c r="AM213" i="4" s="1"/>
  <c r="AI101" i="4"/>
  <c r="AK101" i="4" s="1"/>
  <c r="AM101" i="4" s="1"/>
  <c r="AI153" i="4"/>
  <c r="AK153" i="4" s="1"/>
  <c r="AM153" i="4" s="1"/>
  <c r="AI299" i="4"/>
  <c r="AK299" i="4" s="1"/>
  <c r="AM299" i="4" s="1"/>
  <c r="AI445" i="4"/>
  <c r="AK445" i="4" s="1"/>
  <c r="AI24" i="4"/>
  <c r="AK24" i="4" s="1"/>
  <c r="AM24" i="4" s="1"/>
  <c r="AI599" i="4"/>
  <c r="AK599" i="4" s="1"/>
  <c r="AI471" i="4"/>
  <c r="AK471" i="4" s="1"/>
  <c r="AI343" i="4"/>
  <c r="AK343" i="4" s="1"/>
  <c r="AI215" i="4"/>
  <c r="AK215" i="4" s="1"/>
  <c r="AM215" i="4" s="1"/>
  <c r="AI151" i="4"/>
  <c r="AK151" i="4" s="1"/>
  <c r="AM151" i="4" s="1"/>
  <c r="AI130" i="4"/>
  <c r="AK130" i="4" s="1"/>
  <c r="AM130" i="4" s="1"/>
  <c r="AI309" i="4"/>
  <c r="AK309" i="4" s="1"/>
  <c r="AM309" i="4" s="1"/>
  <c r="AI636" i="4"/>
  <c r="AK636" i="4" s="1"/>
  <c r="AI514" i="4"/>
  <c r="AK514" i="4" s="1"/>
  <c r="AI532" i="4"/>
  <c r="AK532" i="4" s="1"/>
  <c r="AI228" i="4"/>
  <c r="AK228" i="4" s="1"/>
  <c r="AL227" i="4" s="1"/>
  <c r="AI155" i="4"/>
  <c r="AK155" i="4" s="1"/>
  <c r="AM155" i="4" s="1"/>
  <c r="AI508" i="4"/>
  <c r="AK508" i="4" s="1"/>
  <c r="AI293" i="4"/>
  <c r="AK293" i="4" s="1"/>
  <c r="AI612" i="4"/>
  <c r="AK612" i="4" s="1"/>
  <c r="AI321" i="4"/>
  <c r="AK321" i="4" s="1"/>
  <c r="AM321" i="4" s="1"/>
  <c r="AI403" i="4"/>
  <c r="AK403" i="4" s="1"/>
  <c r="AI534" i="4"/>
  <c r="AK534" i="4" s="1"/>
  <c r="AI428" i="4"/>
  <c r="AK428" i="4" s="1"/>
  <c r="AI93" i="4"/>
  <c r="AK93" i="4" s="1"/>
  <c r="AM93" i="4" s="1"/>
  <c r="AI549" i="4"/>
  <c r="AK549" i="4" s="1"/>
  <c r="AI110" i="4"/>
  <c r="AK110" i="4" s="1"/>
  <c r="AM110" i="4" s="1"/>
  <c r="AI481" i="4"/>
  <c r="AK481" i="4" s="1"/>
  <c r="AI371" i="4"/>
  <c r="AK371" i="4" s="1"/>
  <c r="AI259" i="4"/>
  <c r="AK259" i="4" s="1"/>
  <c r="AL258" i="4" s="1"/>
  <c r="AI578" i="4"/>
  <c r="AK578" i="4" s="1"/>
  <c r="AI494" i="4"/>
  <c r="AK494" i="4" s="1"/>
  <c r="AI411" i="4"/>
  <c r="AK411" i="4" s="1"/>
  <c r="AI328" i="4"/>
  <c r="AK328" i="4" s="1"/>
  <c r="AI160" i="4"/>
  <c r="AK160" i="4" s="1"/>
  <c r="AM160" i="4" s="1"/>
  <c r="AI76" i="4"/>
  <c r="AK76" i="4" s="1"/>
  <c r="AM76" i="4" s="1"/>
  <c r="AI493" i="4"/>
  <c r="AK493" i="4" s="1"/>
  <c r="AI410" i="4"/>
  <c r="AK410" i="4" s="1"/>
  <c r="AI325" i="4"/>
  <c r="AK325" i="4" s="1"/>
  <c r="AI242" i="4"/>
  <c r="AK242" i="4" s="1"/>
  <c r="AM242" i="4" s="1"/>
  <c r="AI158" i="4"/>
  <c r="AK158" i="4" s="1"/>
  <c r="AM158" i="4" s="1"/>
  <c r="AI75" i="4"/>
  <c r="AK75" i="4" s="1"/>
  <c r="AM75" i="4" s="1"/>
  <c r="AI59" i="4"/>
  <c r="AK59" i="4" s="1"/>
  <c r="AM59" i="4" s="1"/>
  <c r="AI341" i="4"/>
  <c r="AK341" i="4" s="1"/>
  <c r="AI126" i="4"/>
  <c r="AK126" i="4" s="1"/>
  <c r="AM126" i="4" s="1"/>
  <c r="AI195" i="4"/>
  <c r="AK195" i="4" s="1"/>
  <c r="AM195" i="4" s="1"/>
  <c r="AI453" i="4"/>
  <c r="AK453" i="4" s="1"/>
  <c r="AI634" i="4"/>
  <c r="AK634" i="4" s="1"/>
  <c r="AI307" i="4"/>
  <c r="AK307" i="4" s="1"/>
  <c r="AM307" i="4" s="1"/>
  <c r="AI89" i="4"/>
  <c r="AK89" i="4" s="1"/>
  <c r="AM89" i="4" s="1"/>
  <c r="AI162" i="4"/>
  <c r="AK162" i="4" s="1"/>
  <c r="AM162" i="4" s="1"/>
  <c r="AI235" i="4"/>
  <c r="AK235" i="4" s="1"/>
  <c r="AL234" i="4" s="1"/>
  <c r="AI308" i="4"/>
  <c r="AK308" i="4" s="1"/>
  <c r="AM308" i="4" s="1"/>
  <c r="AI381" i="4"/>
  <c r="AK381" i="4" s="1"/>
  <c r="AI454" i="4"/>
  <c r="AK454" i="4" s="1"/>
  <c r="AI528" i="4"/>
  <c r="AK528" i="4" s="1"/>
  <c r="AI601" i="4"/>
  <c r="AK601" i="4" s="1"/>
  <c r="AI16" i="4"/>
  <c r="AK16" i="4" s="1"/>
  <c r="AM16" i="4" s="1"/>
  <c r="AI591" i="4"/>
  <c r="AK591" i="4" s="1"/>
  <c r="AI527" i="4"/>
  <c r="AK527" i="4" s="1"/>
  <c r="AI463" i="4"/>
  <c r="AK463" i="4" s="1"/>
  <c r="AI399" i="4"/>
  <c r="AK399" i="4" s="1"/>
  <c r="AI335" i="4"/>
  <c r="AK335" i="4" s="1"/>
  <c r="AI271" i="4"/>
  <c r="AK271" i="4" s="1"/>
  <c r="AI207" i="4"/>
  <c r="AK207" i="4" s="1"/>
  <c r="AM207" i="4" s="1"/>
  <c r="AI143" i="4"/>
  <c r="AK143" i="4" s="1"/>
  <c r="AM143" i="4" s="1"/>
  <c r="AI79" i="4"/>
  <c r="AK79" i="4" s="1"/>
  <c r="AI15" i="4"/>
  <c r="AK15" i="4" s="1"/>
  <c r="AM15" i="4" s="1"/>
  <c r="AI154" i="4"/>
  <c r="AK154" i="4" s="1"/>
  <c r="AM154" i="4" s="1"/>
  <c r="AI329" i="4"/>
  <c r="AK329" i="4" s="1"/>
  <c r="AI507" i="4"/>
  <c r="AK507" i="4" s="1"/>
  <c r="AI566" i="4"/>
  <c r="AK566" i="4" s="1"/>
  <c r="AI225" i="4"/>
  <c r="AK225" i="4" s="1"/>
  <c r="AM225" i="4" s="1"/>
  <c r="AI552" i="4"/>
  <c r="AK552" i="4" s="1"/>
  <c r="AI250" i="4"/>
  <c r="AK250" i="4" s="1"/>
  <c r="AL249" i="4" s="1"/>
  <c r="AI590" i="4"/>
  <c r="AK590" i="4" s="1"/>
  <c r="AI297" i="4"/>
  <c r="AK297" i="4" s="1"/>
  <c r="AM297" i="4" s="1"/>
  <c r="AI627" i="4"/>
  <c r="AK627" i="4" s="1"/>
  <c r="AI186" i="4"/>
  <c r="AK186" i="4" s="1"/>
  <c r="AM186" i="4" s="1"/>
  <c r="AI174" i="4"/>
  <c r="AK174" i="4" s="1"/>
  <c r="AM174" i="4" s="1"/>
  <c r="AI353" i="4"/>
  <c r="AK353" i="4" s="1"/>
  <c r="AI530" i="4"/>
  <c r="AK530" i="4" s="1"/>
  <c r="AI245" i="4"/>
  <c r="AK245" i="4" s="1"/>
  <c r="AI640" i="4"/>
  <c r="AK640" i="4" s="1"/>
  <c r="AI339" i="4"/>
  <c r="AK339" i="4" s="1"/>
  <c r="AI4" i="4"/>
  <c r="AK4" i="4" s="1"/>
  <c r="AM4" i="4" s="1"/>
  <c r="AI364" i="4"/>
  <c r="AK364" i="4" s="1"/>
  <c r="AI585" i="4"/>
  <c r="AK585" i="4" s="1"/>
  <c r="AI387" i="4"/>
  <c r="AK387" i="4" s="1"/>
  <c r="AI152" i="4"/>
  <c r="AK152" i="4" s="1"/>
  <c r="AM152" i="4" s="1"/>
  <c r="AI618" i="4"/>
  <c r="AK618" i="4" s="1"/>
  <c r="AI523" i="4"/>
  <c r="AK523" i="4" s="1"/>
  <c r="AI414" i="4"/>
  <c r="AK414" i="4" s="1"/>
  <c r="AI302" i="4"/>
  <c r="AK302" i="4" s="1"/>
  <c r="AM302" i="4" s="1"/>
  <c r="AI193" i="4"/>
  <c r="AK193" i="4" s="1"/>
  <c r="AM193" i="4" s="1"/>
  <c r="AI81" i="4"/>
  <c r="AK81" i="4" s="1"/>
  <c r="AM81" i="4" s="1"/>
  <c r="AI513" i="4"/>
  <c r="AK513" i="4" s="1"/>
  <c r="AI304" i="4"/>
  <c r="AK304" i="4" s="1"/>
  <c r="AM304" i="4" s="1"/>
  <c r="AI82" i="4"/>
  <c r="AK82" i="4" s="1"/>
  <c r="AM82" i="4" s="1"/>
  <c r="AI570" i="4"/>
  <c r="AK570" i="4" s="1"/>
  <c r="AI468" i="4"/>
  <c r="AK468" i="4" s="1"/>
  <c r="AI356" i="4"/>
  <c r="AK356" i="4" s="1"/>
  <c r="AI246" i="4"/>
  <c r="AK246" i="4" s="1"/>
  <c r="AM246" i="4" s="1"/>
  <c r="AI133" i="4"/>
  <c r="AK133" i="4" s="1"/>
  <c r="AM133" i="4" s="1"/>
  <c r="AI18" i="4"/>
  <c r="AK18" i="4" s="1"/>
  <c r="AM18" i="4" s="1"/>
  <c r="AI568" i="4"/>
  <c r="AK568" i="4" s="1"/>
  <c r="AI484" i="4"/>
  <c r="AK484" i="4" s="1"/>
  <c r="AI401" i="4"/>
  <c r="AK401" i="4" s="1"/>
  <c r="AI316" i="4"/>
  <c r="AK316" i="4" s="1"/>
  <c r="AM316" i="4" s="1"/>
  <c r="AI233" i="4"/>
  <c r="AK233" i="4" s="1"/>
  <c r="AL232" i="4" s="1"/>
  <c r="AI149" i="4"/>
  <c r="AK149" i="4" s="1"/>
  <c r="AM149" i="4" s="1"/>
  <c r="AI66" i="4"/>
  <c r="AK66" i="4" s="1"/>
  <c r="AM66" i="4" s="1"/>
  <c r="AI483" i="4"/>
  <c r="AK483" i="4" s="1"/>
  <c r="AI398" i="4"/>
  <c r="AK398" i="4" s="1"/>
  <c r="AI315" i="4"/>
  <c r="AK315" i="4" s="1"/>
  <c r="AM315" i="4" s="1"/>
  <c r="AI232" i="4"/>
  <c r="AK232" i="4" s="1"/>
  <c r="AL231" i="4" s="1"/>
  <c r="AI148" i="4"/>
  <c r="AK148" i="4" s="1"/>
  <c r="AM148" i="4" s="1"/>
  <c r="AI65" i="4"/>
  <c r="AK65" i="4" s="1"/>
  <c r="AM65" i="4" s="1"/>
  <c r="AI187" i="4"/>
  <c r="AK187" i="4" s="1"/>
  <c r="AM187" i="4" s="1"/>
  <c r="AI280" i="4"/>
  <c r="AK280" i="4" s="1"/>
  <c r="AM280" i="4" s="1"/>
  <c r="AI35" i="4"/>
  <c r="AK35" i="4" s="1"/>
  <c r="AM35" i="4" s="1"/>
  <c r="AI300" i="4"/>
  <c r="AK300" i="4" s="1"/>
  <c r="AM300" i="4" s="1"/>
  <c r="AI322" i="4"/>
  <c r="AK322" i="4" s="1"/>
  <c r="AM322" i="4" s="1"/>
  <c r="AI579" i="4"/>
  <c r="AK579" i="4" s="1"/>
  <c r="AI146" i="4"/>
  <c r="AK146" i="4" s="1"/>
  <c r="AM146" i="4" s="1"/>
  <c r="AI478" i="4"/>
  <c r="AK478" i="4" s="1"/>
  <c r="AI21" i="4"/>
  <c r="AK21" i="4" s="1"/>
  <c r="AM21" i="4" s="1"/>
  <c r="AI98" i="4"/>
  <c r="AK98" i="4" s="1"/>
  <c r="AM98" i="4" s="1"/>
  <c r="AI171" i="4"/>
  <c r="AK171" i="4" s="1"/>
  <c r="AM171" i="4" s="1"/>
  <c r="AI244" i="4"/>
  <c r="AK244" i="4" s="1"/>
  <c r="AM244" i="4" s="1"/>
  <c r="AI317" i="4"/>
  <c r="AK317" i="4" s="1"/>
  <c r="AM317" i="4" s="1"/>
  <c r="AI390" i="4"/>
  <c r="AK390" i="4" s="1"/>
  <c r="AI464" i="4"/>
  <c r="AK464" i="4" s="1"/>
  <c r="AI537" i="4"/>
  <c r="AK537" i="4" s="1"/>
  <c r="AI610" i="4"/>
  <c r="AK610" i="4" s="1"/>
  <c r="AI8" i="4"/>
  <c r="AK8" i="4" s="1"/>
  <c r="AM8" i="4" s="1"/>
  <c r="AI583" i="4"/>
  <c r="AK583" i="4" s="1"/>
  <c r="AI519" i="4"/>
  <c r="AK519" i="4" s="1"/>
  <c r="AI455" i="4"/>
  <c r="AK455" i="4" s="1"/>
  <c r="AI391" i="4"/>
  <c r="AK391" i="4" s="1"/>
  <c r="AI327" i="4"/>
  <c r="AK327" i="4" s="1"/>
  <c r="AI263" i="4"/>
  <c r="AK263" i="4" s="1"/>
  <c r="AM263" i="4" s="1"/>
  <c r="AI199" i="4"/>
  <c r="AK199" i="4" s="1"/>
  <c r="AM199" i="4" s="1"/>
  <c r="AI135" i="4"/>
  <c r="AK135" i="4" s="1"/>
  <c r="AM135" i="4" s="1"/>
  <c r="AI71" i="4"/>
  <c r="AK71" i="4" s="1"/>
  <c r="AM71" i="4" s="1"/>
  <c r="AI7" i="4"/>
  <c r="AK7" i="4" s="1"/>
  <c r="AM7" i="4" s="1"/>
  <c r="AI173" i="4"/>
  <c r="AK173" i="4" s="1"/>
  <c r="AM173" i="4" s="1"/>
  <c r="AI352" i="4"/>
  <c r="AK352" i="4" s="1"/>
  <c r="AI529" i="4"/>
  <c r="AK529" i="4" s="1"/>
  <c r="AI604" i="4"/>
  <c r="AK604" i="4" s="1"/>
  <c r="AI268" i="4"/>
  <c r="AK268" i="4" s="1"/>
  <c r="AM268" i="4" s="1"/>
  <c r="AI569" i="4"/>
  <c r="AK569" i="4" s="1"/>
  <c r="AI269" i="4"/>
  <c r="AK269" i="4" s="1"/>
  <c r="AL268" i="4" s="1"/>
  <c r="AI626" i="4"/>
  <c r="AK626" i="4" s="1"/>
  <c r="AI340" i="4"/>
  <c r="AK340" i="4" s="1"/>
  <c r="AI28" i="4"/>
  <c r="AK28" i="4" s="1"/>
  <c r="AM28" i="4" s="1"/>
  <c r="AI14" i="4"/>
  <c r="AK14" i="4" s="1"/>
  <c r="AM14" i="4" s="1"/>
  <c r="AI197" i="4"/>
  <c r="AK197" i="4" s="1"/>
  <c r="AM197" i="4" s="1"/>
  <c r="AI377" i="4"/>
  <c r="AK377" i="4" s="1"/>
  <c r="AI550" i="4"/>
  <c r="AK550" i="4" s="1"/>
  <c r="AI292" i="4"/>
  <c r="AK292" i="4" s="1"/>
  <c r="AI26" i="4"/>
  <c r="AK26" i="4" s="1"/>
  <c r="AM26" i="4" s="1"/>
  <c r="AI382" i="4"/>
  <c r="AK382" i="4" s="1"/>
  <c r="AI49" i="4"/>
  <c r="AK49" i="4" s="1"/>
  <c r="AM49" i="4" s="1"/>
  <c r="AI406" i="4"/>
  <c r="AK406" i="4" s="1"/>
  <c r="AI561" i="4"/>
  <c r="AK561" i="4" s="1"/>
  <c r="AI361" i="4"/>
  <c r="AK361" i="4" s="1"/>
  <c r="AI123" i="4"/>
  <c r="AK123" i="4" s="1"/>
  <c r="AM123" i="4" s="1"/>
  <c r="AI606" i="4"/>
  <c r="AK606" i="4" s="1"/>
  <c r="AI512" i="4"/>
  <c r="AK512" i="4" s="1"/>
  <c r="AI402" i="4"/>
  <c r="AK402" i="4" s="1"/>
  <c r="AI289" i="4"/>
  <c r="AK289" i="4" s="1"/>
  <c r="AM289" i="4" s="1"/>
  <c r="AI177" i="4"/>
  <c r="AK177" i="4" s="1"/>
  <c r="AM177" i="4" s="1"/>
  <c r="AI67" i="4"/>
  <c r="AK67" i="4" s="1"/>
  <c r="AM67" i="4" s="1"/>
  <c r="AI486" i="4"/>
  <c r="AK486" i="4" s="1"/>
  <c r="AI277" i="4"/>
  <c r="AK277" i="4" s="1"/>
  <c r="AI53" i="4"/>
  <c r="AK53" i="4" s="1"/>
  <c r="AM53" i="4" s="1"/>
  <c r="AI558" i="4"/>
  <c r="AK558" i="4" s="1"/>
  <c r="AI456" i="4"/>
  <c r="AK456" i="4" s="1"/>
  <c r="AI342" i="4"/>
  <c r="AK342" i="4" s="1"/>
  <c r="AI230" i="4"/>
  <c r="AK230" i="4" s="1"/>
  <c r="AI121" i="4"/>
  <c r="AK121" i="4" s="1"/>
  <c r="AM121" i="4" s="1"/>
  <c r="AI641" i="4"/>
  <c r="AK641" i="4" s="1"/>
  <c r="AI557" i="4"/>
  <c r="AK557" i="4" s="1"/>
  <c r="AI474" i="4"/>
  <c r="AK474" i="4" s="1"/>
  <c r="AI389" i="4"/>
  <c r="AK389" i="4" s="1"/>
  <c r="AI306" i="4"/>
  <c r="AK306" i="4" s="1"/>
  <c r="AM306" i="4" s="1"/>
  <c r="AI222" i="4"/>
  <c r="AK222" i="4" s="1"/>
  <c r="AI139" i="4"/>
  <c r="AK139" i="4" s="1"/>
  <c r="AM139" i="4" s="1"/>
  <c r="AI56" i="4"/>
  <c r="AK56" i="4" s="1"/>
  <c r="AM56" i="4" s="1"/>
  <c r="AI472" i="4"/>
  <c r="AK472" i="4" s="1"/>
  <c r="AI388" i="4"/>
  <c r="AK388" i="4" s="1"/>
  <c r="AI305" i="4"/>
  <c r="AK305" i="4" s="1"/>
  <c r="AI221" i="4"/>
  <c r="AK221" i="4" s="1"/>
  <c r="AM221" i="4" s="1"/>
  <c r="AI138" i="4"/>
  <c r="AK138" i="4" s="1"/>
  <c r="AM138" i="4" s="1"/>
  <c r="AI54" i="4"/>
  <c r="AK54" i="4" s="1"/>
  <c r="AM54" i="4" s="1"/>
  <c r="AI298" i="4"/>
  <c r="AK298" i="4" s="1"/>
  <c r="AM298" i="4" s="1"/>
  <c r="AI214" i="4"/>
  <c r="AK214" i="4" s="1"/>
  <c r="AM214" i="4" s="1"/>
  <c r="AI323" i="4"/>
  <c r="AK323" i="4" s="1"/>
  <c r="AL322" i="4" s="1"/>
  <c r="AI392" i="4"/>
  <c r="AK392" i="4" s="1"/>
  <c r="AI394" i="4"/>
  <c r="AK394" i="4" s="1"/>
  <c r="AI257" i="4"/>
  <c r="AK257" i="4" s="1"/>
  <c r="AM257" i="4" s="1"/>
  <c r="AI350" i="4"/>
  <c r="AK350" i="4" s="1"/>
  <c r="AI168" i="4"/>
  <c r="AK168" i="4" s="1"/>
  <c r="AM168" i="4" s="1"/>
  <c r="AI580" i="4"/>
  <c r="AK580" i="4" s="1"/>
  <c r="AI393" i="4"/>
  <c r="AK393" i="4" s="1"/>
  <c r="AI33" i="4"/>
  <c r="AK33" i="4" s="1"/>
  <c r="AM33" i="4" s="1"/>
  <c r="AI107" i="4"/>
  <c r="AK107" i="4" s="1"/>
  <c r="AM107" i="4" s="1"/>
  <c r="AI180" i="4"/>
  <c r="AK180" i="4" s="1"/>
  <c r="AM180" i="4" s="1"/>
  <c r="AI253" i="4"/>
  <c r="AK253" i="4" s="1"/>
  <c r="AM253" i="4" s="1"/>
  <c r="AI326" i="4"/>
  <c r="AK326" i="4" s="1"/>
  <c r="AI400" i="4"/>
  <c r="AK400" i="4" s="1"/>
  <c r="AI473" i="4"/>
  <c r="AK473" i="4" s="1"/>
  <c r="AI546" i="4"/>
  <c r="AK546" i="4" s="1"/>
  <c r="AI619" i="4"/>
  <c r="AK619" i="4" s="1"/>
  <c r="AI639" i="4"/>
  <c r="AK639" i="4" s="1"/>
  <c r="AI575" i="4"/>
  <c r="AK575" i="4" s="1"/>
  <c r="AI511" i="4"/>
  <c r="AK511" i="4" s="1"/>
  <c r="AI447" i="4"/>
  <c r="AK447" i="4" s="1"/>
  <c r="AI383" i="4"/>
  <c r="AK383" i="4" s="1"/>
  <c r="AI319" i="4"/>
  <c r="AK319" i="4" s="1"/>
  <c r="AM319" i="4" s="1"/>
  <c r="AI255" i="4"/>
  <c r="AK255" i="4" s="1"/>
  <c r="AM255" i="4" s="1"/>
  <c r="AI191" i="4"/>
  <c r="AK191" i="4" s="1"/>
  <c r="AM191" i="4" s="1"/>
  <c r="AI127" i="4"/>
  <c r="AK127" i="4" s="1"/>
  <c r="AM127" i="4" s="1"/>
  <c r="AI63" i="4"/>
  <c r="AK63" i="4" s="1"/>
  <c r="AM63" i="4" s="1"/>
  <c r="AI13" i="4"/>
  <c r="AK13" i="4" s="1"/>
  <c r="AM13" i="4" s="1"/>
  <c r="AI196" i="4"/>
  <c r="AK196" i="4" s="1"/>
  <c r="AM196" i="4" s="1"/>
  <c r="AI376" i="4"/>
  <c r="AK376" i="4" s="1"/>
  <c r="AI544" i="4"/>
  <c r="AK544" i="4" s="1"/>
  <c r="AI638" i="4"/>
  <c r="AK638" i="4" s="1"/>
  <c r="AI312" i="4"/>
  <c r="AK312" i="4" s="1"/>
  <c r="AL311" i="4" s="1"/>
  <c r="AI611" i="4"/>
  <c r="AK611" i="4" s="1"/>
  <c r="AI313" i="4"/>
  <c r="AK313" i="4" s="1"/>
  <c r="AM313" i="4" s="1"/>
  <c r="AI27" i="4"/>
  <c r="AK27" i="4" s="1"/>
  <c r="AM27" i="4" s="1"/>
  <c r="AI384" i="4"/>
  <c r="AK384" i="4" s="1"/>
  <c r="AI57" i="4"/>
  <c r="AK57" i="4" s="1"/>
  <c r="AM57" i="4" s="1"/>
  <c r="AI42" i="4"/>
  <c r="AK42" i="4" s="1"/>
  <c r="AM42" i="4" s="1"/>
  <c r="AI224" i="4"/>
  <c r="AK224" i="4" s="1"/>
  <c r="AM224" i="4" s="1"/>
  <c r="AI396" i="4"/>
  <c r="AK396" i="4" s="1"/>
  <c r="AI587" i="4"/>
  <c r="AK587" i="4" s="1"/>
  <c r="AI355" i="4"/>
  <c r="AK355" i="4" s="1"/>
  <c r="AI72" i="4"/>
  <c r="AK72" i="4" s="1"/>
  <c r="AI425" i="4"/>
  <c r="AK425" i="4" s="1"/>
  <c r="AI99" i="4"/>
  <c r="AK99" i="4" s="1"/>
  <c r="AM99" i="4" s="1"/>
  <c r="AI450" i="4"/>
  <c r="AK450" i="4" s="1"/>
  <c r="AI538" i="4"/>
  <c r="AK538" i="4" s="1"/>
  <c r="AI320" i="4"/>
  <c r="AK320" i="4" s="1"/>
  <c r="AL319" i="4" s="1"/>
  <c r="AI94" i="4"/>
  <c r="AK94" i="4" s="1"/>
  <c r="AM94" i="4" s="1"/>
  <c r="AI595" i="4"/>
  <c r="AK595" i="4" s="1"/>
  <c r="AI498" i="4"/>
  <c r="AK498" i="4" s="1"/>
  <c r="AI386" i="4"/>
  <c r="AK386" i="4" s="1"/>
  <c r="AI276" i="4"/>
  <c r="AK276" i="4" s="1"/>
  <c r="AI164" i="4"/>
  <c r="AK164" i="4" s="1"/>
  <c r="AM164" i="4" s="1"/>
  <c r="AI51" i="4"/>
  <c r="AK51" i="4" s="1"/>
  <c r="AM51" i="4" s="1"/>
  <c r="AI458" i="4"/>
  <c r="AK458" i="4" s="1"/>
  <c r="AI249" i="4"/>
  <c r="AK249" i="4" s="1"/>
  <c r="AM249" i="4" s="1"/>
  <c r="AI642" i="4"/>
  <c r="AK642" i="4" s="1"/>
  <c r="AI545" i="4"/>
  <c r="AK545" i="4" s="1"/>
  <c r="AI440" i="4"/>
  <c r="AK440" i="4" s="1"/>
  <c r="AI330" i="4"/>
  <c r="AK330" i="4" s="1"/>
  <c r="AI218" i="4"/>
  <c r="AK218" i="4" s="1"/>
  <c r="AM218" i="4" s="1"/>
  <c r="AI105" i="4"/>
  <c r="AK105" i="4" s="1"/>
  <c r="AM105" i="4" s="1"/>
  <c r="AI630" i="4"/>
  <c r="AK630" i="4" s="1"/>
  <c r="AI547" i="4"/>
  <c r="AK547" i="4" s="1"/>
  <c r="AI462" i="4"/>
  <c r="AK462" i="4" s="1"/>
  <c r="AI379" i="4"/>
  <c r="AK379" i="4" s="1"/>
  <c r="AI296" i="4"/>
  <c r="AK296" i="4" s="1"/>
  <c r="AM296" i="4" s="1"/>
  <c r="AI212" i="4"/>
  <c r="AK212" i="4" s="1"/>
  <c r="AM212" i="4" s="1"/>
  <c r="AI129" i="4"/>
  <c r="AK129" i="4" s="1"/>
  <c r="AM129" i="4" s="1"/>
  <c r="AI45" i="4"/>
  <c r="AK45" i="4" s="1"/>
  <c r="AM45" i="4" s="1"/>
  <c r="AI461" i="4"/>
  <c r="AK461" i="4" s="1"/>
  <c r="AI378" i="4"/>
  <c r="AK378" i="4" s="1"/>
  <c r="AI294" i="4"/>
  <c r="AK294" i="4" s="1"/>
  <c r="AL293" i="4" s="1"/>
  <c r="AI211" i="4"/>
  <c r="AK211" i="4" s="1"/>
  <c r="AM211" i="4" s="1"/>
  <c r="AI128" i="4"/>
  <c r="AK128" i="4" s="1"/>
  <c r="AM128" i="4" s="1"/>
  <c r="AI44" i="4"/>
  <c r="AK44" i="4" s="1"/>
  <c r="AM44" i="4" s="1"/>
  <c r="AI370" i="4"/>
  <c r="AK370" i="4" s="1"/>
  <c r="AI145" i="4"/>
  <c r="AK145" i="4" s="1"/>
  <c r="AM145" i="4" s="1"/>
  <c r="AI258" i="4"/>
  <c r="AK258" i="4" s="1"/>
  <c r="AM258" i="4" s="1"/>
  <c r="AI437" i="4"/>
  <c r="AK437" i="4" s="1"/>
  <c r="AI459" i="4"/>
  <c r="AK459" i="4" s="1"/>
  <c r="AI460" i="4"/>
  <c r="AK460" i="4" s="1"/>
  <c r="AI480" i="4"/>
  <c r="AK480" i="4" s="1"/>
  <c r="AI366" i="4"/>
  <c r="AK366" i="4" s="1"/>
  <c r="AI506" i="4"/>
  <c r="AK506" i="4" s="1"/>
  <c r="AI256" i="4"/>
  <c r="AK256" i="4" s="1"/>
  <c r="AL255" i="4" s="1"/>
  <c r="AI144" i="4"/>
  <c r="AK144" i="4" s="1"/>
  <c r="AM144" i="4" s="1"/>
  <c r="AI32" i="4"/>
  <c r="AK32" i="4" s="1"/>
  <c r="AM32" i="4" s="1"/>
  <c r="AI415" i="4"/>
  <c r="AK415" i="4" s="1"/>
  <c r="AI95" i="4"/>
  <c r="AK95" i="4" s="1"/>
  <c r="AM95" i="4" s="1"/>
  <c r="AI465" i="4"/>
  <c r="AK465" i="4" s="1"/>
  <c r="AI467" i="4"/>
  <c r="AK467" i="4" s="1"/>
  <c r="AI554" i="4"/>
  <c r="AK554" i="4" s="1"/>
  <c r="AI489" i="4"/>
  <c r="AK489" i="4" s="1"/>
  <c r="AI270" i="4"/>
  <c r="AK270" i="4" s="1"/>
  <c r="AM270" i="4" s="1"/>
  <c r="AI331" i="4"/>
  <c r="AK331" i="4" s="1"/>
  <c r="AI252" i="4"/>
  <c r="AK252" i="4" s="1"/>
  <c r="AM252" i="4" s="1"/>
  <c r="AI600" i="4"/>
  <c r="AK600" i="4" s="1"/>
  <c r="AI417" i="4"/>
  <c r="AK417" i="4" s="1"/>
  <c r="AI80" i="4"/>
  <c r="AK80" i="4" s="1"/>
  <c r="AM80" i="4" s="1"/>
  <c r="AI372" i="4"/>
  <c r="AK372" i="4" s="1"/>
  <c r="AI592" i="4"/>
  <c r="AK592" i="4" s="1"/>
  <c r="AI407" i="4"/>
  <c r="AK407" i="4" s="1"/>
  <c r="AI23" i="4"/>
  <c r="AK23" i="4" s="1"/>
  <c r="AM23" i="4" s="1"/>
  <c r="AI182" i="4"/>
  <c r="AK182" i="4" s="1"/>
  <c r="AM182" i="4" s="1"/>
  <c r="AI166" i="4"/>
  <c r="AK166" i="4" s="1"/>
  <c r="AM166" i="4" s="1"/>
  <c r="AI200" i="4"/>
  <c r="AK200" i="4" s="1"/>
  <c r="AM200" i="4" s="1"/>
  <c r="AI608" i="4"/>
  <c r="AK608" i="4" s="1"/>
  <c r="AI632" i="4"/>
  <c r="AK632" i="4" s="1"/>
  <c r="AI205" i="4"/>
  <c r="AK205" i="4" s="1"/>
  <c r="AM205" i="4" s="1"/>
  <c r="AI581" i="4"/>
  <c r="AK581" i="4" s="1"/>
  <c r="AI36" i="4"/>
  <c r="AK36" i="4" s="1"/>
  <c r="AM36" i="4" s="1"/>
  <c r="AI243" i="4"/>
  <c r="AK243" i="4" s="1"/>
  <c r="AM243" i="4" s="1"/>
  <c r="AI577" i="4"/>
  <c r="AK577" i="4" s="1"/>
  <c r="AI43" i="4"/>
  <c r="AK43" i="4" s="1"/>
  <c r="AM43" i="4" s="1"/>
  <c r="AI189" i="4"/>
  <c r="AK189" i="4" s="1"/>
  <c r="AM189" i="4" s="1"/>
  <c r="AI336" i="4"/>
  <c r="AK336" i="4" s="1"/>
  <c r="AI555" i="4"/>
  <c r="AK555" i="4" s="1"/>
  <c r="AI631" i="4"/>
  <c r="AK631" i="4" s="1"/>
  <c r="AI503" i="4"/>
  <c r="AK503" i="4" s="1"/>
  <c r="AI439" i="4"/>
  <c r="AK439" i="4" s="1"/>
  <c r="AI311" i="4"/>
  <c r="AK311" i="4" s="1"/>
  <c r="AM311" i="4" s="1"/>
  <c r="AI183" i="4"/>
  <c r="AK183" i="4" s="1"/>
  <c r="AM183" i="4" s="1"/>
  <c r="AI55" i="4"/>
  <c r="AK55" i="4" s="1"/>
  <c r="AM55" i="4" s="1"/>
  <c r="AI216" i="4"/>
  <c r="AK216" i="4" s="1"/>
  <c r="AM216" i="4" s="1"/>
  <c r="AI17" i="4"/>
  <c r="AK17" i="4" s="1"/>
  <c r="AM17" i="4" s="1"/>
  <c r="AI625" i="4"/>
  <c r="AK625" i="4" s="1"/>
  <c r="AI362" i="4"/>
  <c r="AK362" i="4" s="1"/>
  <c r="AI433" i="4"/>
  <c r="AK433" i="4" s="1"/>
  <c r="AI62" i="4"/>
  <c r="AK62" i="4" s="1"/>
  <c r="AM62" i="4" s="1"/>
  <c r="AI624" i="4"/>
  <c r="AK624" i="4" s="1"/>
  <c r="AI114" i="4"/>
  <c r="AK114" i="4" s="1"/>
  <c r="AM114" i="4" s="1"/>
  <c r="AI475" i="4"/>
  <c r="AK475" i="4" s="1"/>
  <c r="AI496" i="4"/>
  <c r="AK496" i="4" s="1"/>
  <c r="AI291" i="4"/>
  <c r="AK291" i="4" s="1"/>
  <c r="AL290" i="4" s="1"/>
  <c r="AI584" i="4"/>
  <c r="AK584" i="4" s="1"/>
  <c r="AI373" i="4"/>
  <c r="AK373" i="4" s="1"/>
  <c r="AI150" i="4"/>
  <c r="AK150" i="4" s="1"/>
  <c r="AM150" i="4" s="1"/>
  <c r="AI444" i="4"/>
  <c r="AK444" i="4" s="1"/>
  <c r="AI220" i="4"/>
  <c r="AK220" i="4" s="1"/>
  <c r="AM220" i="4" s="1"/>
  <c r="AI533" i="4"/>
  <c r="AK533" i="4" s="1"/>
  <c r="AI314" i="4"/>
  <c r="AK314" i="4" s="1"/>
  <c r="AM314" i="4" s="1"/>
  <c r="AI204" i="4"/>
  <c r="AK204" i="4" s="1"/>
  <c r="AM204" i="4" s="1"/>
  <c r="AI620" i="4"/>
  <c r="AK620" i="4" s="1"/>
  <c r="AI369" i="4"/>
  <c r="AK369" i="4" s="1"/>
  <c r="AI202" i="4"/>
  <c r="AK202" i="4" s="1"/>
  <c r="AM202" i="4" s="1"/>
  <c r="AI34" i="4"/>
  <c r="AK34" i="4" s="1"/>
  <c r="AM34" i="4" s="1"/>
  <c r="AI368" i="4"/>
  <c r="AK368" i="4" s="1"/>
  <c r="AI201" i="4"/>
  <c r="AK201" i="4" s="1"/>
  <c r="AM201" i="4" s="1"/>
  <c r="AI117" i="4"/>
  <c r="AK117" i="4" s="1"/>
  <c r="AM117" i="4" s="1"/>
  <c r="AI435" i="4"/>
  <c r="AK435" i="4" s="1"/>
  <c r="AI210" i="4"/>
  <c r="AK210" i="4" s="1"/>
  <c r="AM210" i="4" s="1"/>
  <c r="AI502" i="4"/>
  <c r="AK502" i="4" s="1"/>
  <c r="AI614" i="4"/>
  <c r="AK614" i="4" s="1"/>
  <c r="AI633" i="4"/>
  <c r="AK633" i="4" s="1"/>
  <c r="AI540" i="4"/>
  <c r="AK540" i="4" s="1"/>
  <c r="AI412" i="4"/>
  <c r="AK412" i="4" s="1"/>
  <c r="AI52" i="4"/>
  <c r="AK52" i="4" s="1"/>
  <c r="AM52" i="4" s="1"/>
  <c r="AI125" i="4"/>
  <c r="AK125" i="4" s="1"/>
  <c r="AM125" i="4" s="1"/>
  <c r="AI198" i="4"/>
  <c r="AK198" i="4" s="1"/>
  <c r="AM198" i="4" s="1"/>
  <c r="AI272" i="4"/>
  <c r="AK272" i="4" s="1"/>
  <c r="AM272" i="4" s="1"/>
  <c r="AI345" i="4"/>
  <c r="AK345" i="4" s="1"/>
  <c r="AI418" i="4"/>
  <c r="AK418" i="4" s="1"/>
  <c r="AI491" i="4"/>
  <c r="AK491" i="4" s="1"/>
  <c r="AI564" i="4"/>
  <c r="AK564" i="4" s="1"/>
  <c r="AI637" i="4"/>
  <c r="AK637" i="4" s="1"/>
  <c r="AI623" i="4"/>
  <c r="AK623" i="4" s="1"/>
  <c r="AI559" i="4"/>
  <c r="AK559" i="4" s="1"/>
  <c r="AI495" i="4"/>
  <c r="AK495" i="4" s="1"/>
  <c r="AI431" i="4"/>
  <c r="AK431" i="4" s="1"/>
  <c r="AI367" i="4"/>
  <c r="AK367" i="4" s="1"/>
  <c r="AI303" i="4"/>
  <c r="AK303" i="4" s="1"/>
  <c r="AL302" i="4" s="1"/>
  <c r="AI239" i="4"/>
  <c r="AK239" i="4" s="1"/>
  <c r="AM239" i="4" s="1"/>
  <c r="AI175" i="4"/>
  <c r="AK175" i="4" s="1"/>
  <c r="AM175" i="4" s="1"/>
  <c r="AI111" i="4"/>
  <c r="AK111" i="4" s="1"/>
  <c r="AM111" i="4" s="1"/>
  <c r="AI47" i="4"/>
  <c r="AK47" i="4" s="1"/>
  <c r="AM47" i="4" s="1"/>
  <c r="AI60" i="4"/>
  <c r="AK60" i="4" s="1"/>
  <c r="AM60" i="4" s="1"/>
  <c r="AI240" i="4"/>
  <c r="AK240" i="4" s="1"/>
  <c r="AL239" i="4" s="1"/>
  <c r="AF239" i="4" s="1"/>
  <c r="AI419" i="4"/>
  <c r="AK419" i="4" s="1"/>
  <c r="AI586" i="4"/>
  <c r="AK586" i="4" s="1"/>
  <c r="AI69" i="4"/>
  <c r="AK69" i="4" s="1"/>
  <c r="AM69" i="4" s="1"/>
  <c r="AI380" i="4"/>
  <c r="AK380" i="4" s="1"/>
  <c r="AI48" i="4"/>
  <c r="AK48" i="4" s="1"/>
  <c r="AM48" i="4" s="1"/>
  <c r="AI405" i="4"/>
  <c r="AK405" i="4" s="1"/>
  <c r="AI115" i="4"/>
  <c r="AK115" i="4" s="1"/>
  <c r="AM115" i="4" s="1"/>
  <c r="AI476" i="4"/>
  <c r="AK476" i="4" s="1"/>
  <c r="AI100" i="4"/>
  <c r="AK100" i="4" s="1"/>
  <c r="AM100" i="4" s="1"/>
  <c r="AI88" i="4"/>
  <c r="AK88" i="4" s="1"/>
  <c r="AM88" i="4" s="1"/>
  <c r="AI267" i="4"/>
  <c r="AK267" i="4" s="1"/>
  <c r="AL266" i="4" s="1"/>
  <c r="AI446" i="4"/>
  <c r="AK446" i="4" s="1"/>
  <c r="AI46" i="4"/>
  <c r="AK46" i="4" s="1"/>
  <c r="AM46" i="4" s="1"/>
  <c r="AI448" i="4"/>
  <c r="AK448" i="4" s="1"/>
  <c r="AI157" i="4"/>
  <c r="AK157" i="4" s="1"/>
  <c r="AM157" i="4" s="1"/>
  <c r="AI516" i="4"/>
  <c r="AK516" i="4" s="1"/>
  <c r="AI185" i="4"/>
  <c r="AK185" i="4" s="1"/>
  <c r="AM185" i="4" s="1"/>
  <c r="AI539" i="4"/>
  <c r="AK539" i="4" s="1"/>
  <c r="AI499" i="4"/>
  <c r="AK499" i="4" s="1"/>
  <c r="AI261" i="4"/>
  <c r="AK261" i="4" s="1"/>
  <c r="AL260" i="4" s="1"/>
  <c r="AI38" i="4"/>
  <c r="AK38" i="4" s="1"/>
  <c r="AM38" i="4" s="1"/>
  <c r="AI571" i="4"/>
  <c r="AK571" i="4" s="1"/>
  <c r="AI469" i="4"/>
  <c r="AK469" i="4" s="1"/>
  <c r="AI360" i="4"/>
  <c r="AK360" i="4" s="1"/>
  <c r="AI248" i="4"/>
  <c r="AK248" i="4" s="1"/>
  <c r="AI136" i="4"/>
  <c r="AK136" i="4" s="1"/>
  <c r="AM136" i="4" s="1"/>
  <c r="AI22" i="4"/>
  <c r="AK22" i="4" s="1"/>
  <c r="AM22" i="4" s="1"/>
  <c r="AI416" i="4"/>
  <c r="AK416" i="4" s="1"/>
  <c r="AI194" i="4"/>
  <c r="AK194" i="4" s="1"/>
  <c r="AM194" i="4" s="1"/>
  <c r="AI617" i="4"/>
  <c r="AK617" i="4" s="1"/>
  <c r="AI522" i="4"/>
  <c r="AK522" i="4" s="1"/>
  <c r="AI413" i="4"/>
  <c r="AK413" i="4" s="1"/>
  <c r="AI301" i="4"/>
  <c r="AK301" i="4" s="1"/>
  <c r="AL300" i="4" s="1"/>
  <c r="AI188" i="4"/>
  <c r="AK188" i="4" s="1"/>
  <c r="AM188" i="4" s="1"/>
  <c r="AI78" i="4"/>
  <c r="AK78" i="4" s="1"/>
  <c r="AM78" i="4" s="1"/>
  <c r="AI609" i="4"/>
  <c r="AK609" i="4" s="1"/>
  <c r="AI525" i="4"/>
  <c r="AK525" i="4" s="1"/>
  <c r="AI442" i="4"/>
  <c r="AK442" i="4" s="1"/>
  <c r="AI358" i="4"/>
  <c r="AK358" i="4" s="1"/>
  <c r="AI275" i="4"/>
  <c r="AK275" i="4" s="1"/>
  <c r="AL274" i="4" s="1"/>
  <c r="AI192" i="4"/>
  <c r="AK192" i="4" s="1"/>
  <c r="AM192" i="4" s="1"/>
  <c r="AI108" i="4"/>
  <c r="AK108" i="4" s="1"/>
  <c r="AM108" i="4" s="1"/>
  <c r="AI20" i="4"/>
  <c r="AK20" i="4" s="1"/>
  <c r="AM20" i="4" s="1"/>
  <c r="AI441" i="4"/>
  <c r="AK441" i="4" s="1"/>
  <c r="AI357" i="4"/>
  <c r="AK357" i="4" s="1"/>
  <c r="AI274" i="4"/>
  <c r="AK274" i="4" s="1"/>
  <c r="AM274" i="4" s="1"/>
  <c r="AI190" i="4"/>
  <c r="AK190" i="4" s="1"/>
  <c r="AM190" i="4" s="1"/>
  <c r="AI106" i="4"/>
  <c r="AK106" i="4" s="1"/>
  <c r="AM106" i="4" s="1"/>
  <c r="AI19" i="4"/>
  <c r="AK19" i="4" s="1"/>
  <c r="AM19" i="4" s="1"/>
  <c r="AI501" i="4"/>
  <c r="AK501" i="4" s="1"/>
  <c r="AI324" i="4"/>
  <c r="AK324" i="4" s="1"/>
  <c r="AI124" i="4"/>
  <c r="AK124" i="4" s="1"/>
  <c r="AM124" i="4" s="1"/>
  <c r="AI556" i="4"/>
  <c r="AK556" i="4" s="1"/>
  <c r="AI563" i="4"/>
  <c r="AK563" i="4" s="1"/>
  <c r="AI83" i="4"/>
  <c r="AK83" i="4" s="1"/>
  <c r="AM83" i="4" s="1"/>
  <c r="AI597" i="4"/>
  <c r="AK597" i="4" s="1"/>
  <c r="AI282" i="4"/>
  <c r="AK282" i="4" s="1"/>
  <c r="AL281" i="4" s="1"/>
  <c r="AI77" i="4"/>
  <c r="AK77" i="4" s="1"/>
  <c r="AM77" i="4" s="1"/>
  <c r="AI290" i="4"/>
  <c r="AK290" i="4" s="1"/>
  <c r="AL289" i="4" s="1"/>
  <c r="AI509" i="4"/>
  <c r="AK509" i="4" s="1"/>
  <c r="AI543" i="4"/>
  <c r="AK543" i="4" s="1"/>
  <c r="AI287" i="4"/>
  <c r="AK287" i="4" s="1"/>
  <c r="AM287" i="4" s="1"/>
  <c r="AI104" i="4"/>
  <c r="AK104" i="4" s="1"/>
  <c r="AM104" i="4" s="1"/>
  <c r="AI140" i="4"/>
  <c r="AK140" i="4" s="1"/>
  <c r="AM140" i="4" s="1"/>
  <c r="AI131" i="4"/>
  <c r="AK131" i="4" s="1"/>
  <c r="AM131" i="4" s="1"/>
  <c r="AI531" i="4"/>
  <c r="AK531" i="4" s="1"/>
  <c r="AI613" i="4"/>
  <c r="AK613" i="4" s="1"/>
  <c r="AI206" i="4"/>
  <c r="AK206" i="4" s="1"/>
  <c r="AM206" i="4" s="1"/>
  <c r="AI219" i="4"/>
  <c r="AK219" i="4" s="1"/>
  <c r="AM219" i="4" s="1"/>
  <c r="AI137" i="4"/>
  <c r="AK137" i="4" s="1"/>
  <c r="AM137" i="4" s="1"/>
  <c r="AI163" i="4"/>
  <c r="AK163" i="4" s="1"/>
  <c r="AM163" i="4" s="1"/>
  <c r="AI505" i="4"/>
  <c r="AK505" i="4" s="1"/>
  <c r="AI170" i="4"/>
  <c r="AK170" i="4" s="1"/>
  <c r="AM170" i="4" s="1"/>
  <c r="AI420" i="4"/>
  <c r="AK420" i="4" s="1"/>
  <c r="AI85" i="4"/>
  <c r="AK85" i="4" s="1"/>
  <c r="AM85" i="4" s="1"/>
  <c r="AI12" i="4"/>
  <c r="AK12" i="4" s="1"/>
  <c r="AM12" i="4" s="1"/>
  <c r="AI238" i="4"/>
  <c r="AK238" i="4" s="1"/>
  <c r="AM238" i="4" s="1"/>
  <c r="AI526" i="4"/>
  <c r="AK526" i="4" s="1"/>
  <c r="AI635" i="4"/>
  <c r="AK635" i="4" s="1"/>
  <c r="AI226" i="4"/>
  <c r="AK226" i="4" s="1"/>
  <c r="AM226" i="4" s="1"/>
  <c r="AI518" i="4"/>
  <c r="AK518" i="4" s="1"/>
  <c r="AI535" i="4"/>
  <c r="AK535" i="4" s="1"/>
  <c r="AI279" i="4"/>
  <c r="AK279" i="4" s="1"/>
  <c r="AM279" i="4" s="1"/>
  <c r="AI87" i="4"/>
  <c r="AK87" i="4" s="1"/>
  <c r="AM87" i="4" s="1"/>
  <c r="AI488" i="4"/>
  <c r="AK488" i="4" s="1"/>
  <c r="AI184" i="4"/>
  <c r="AK184" i="4" s="1"/>
  <c r="AM184" i="4" s="1"/>
  <c r="AI593" i="4"/>
  <c r="AK593" i="4" s="1"/>
  <c r="AI333" i="4"/>
  <c r="AK333" i="4" s="1"/>
  <c r="AI589" i="4"/>
  <c r="AK589" i="4" s="1"/>
  <c r="AI178" i="4"/>
  <c r="AK178" i="4" s="1"/>
  <c r="AM178" i="4" s="1"/>
  <c r="AI318" i="4"/>
  <c r="AK318" i="4" s="1"/>
  <c r="AI332" i="4"/>
  <c r="AK332" i="4" s="1"/>
  <c r="AI147" i="4"/>
  <c r="AK147" i="4" s="1"/>
  <c r="AM147" i="4" s="1"/>
  <c r="AI237" i="4"/>
  <c r="AK237" i="4" s="1"/>
  <c r="AM237" i="4" s="1"/>
  <c r="AI11" i="4"/>
  <c r="AK11" i="4" s="1"/>
  <c r="AM11" i="4" s="1"/>
  <c r="AI116" i="4"/>
  <c r="AK116" i="4" s="1"/>
  <c r="AM116" i="4" s="1"/>
  <c r="AI262" i="4"/>
  <c r="AK262" i="4" s="1"/>
  <c r="AM262" i="4" s="1"/>
  <c r="AI409" i="4"/>
  <c r="AK409" i="4" s="1"/>
  <c r="AI482" i="4"/>
  <c r="AK482" i="4" s="1"/>
  <c r="AI628" i="4"/>
  <c r="AK628" i="4" s="1"/>
  <c r="AI567" i="4"/>
  <c r="AK567" i="4" s="1"/>
  <c r="AI375" i="4"/>
  <c r="AK375" i="4" s="1"/>
  <c r="AI247" i="4"/>
  <c r="AK247" i="4" s="1"/>
  <c r="AL246" i="4" s="1"/>
  <c r="AI119" i="4"/>
  <c r="AK119" i="4" s="1"/>
  <c r="AM119" i="4" s="1"/>
  <c r="AI41" i="4"/>
  <c r="AK41" i="4" s="1"/>
  <c r="AM41" i="4" s="1"/>
  <c r="AI395" i="4"/>
  <c r="AK395" i="4" s="1"/>
  <c r="AI565" i="4"/>
  <c r="AK565" i="4" s="1"/>
  <c r="AI334" i="4"/>
  <c r="AK334" i="4" s="1"/>
  <c r="AI73" i="4"/>
  <c r="AK73" i="4" s="1"/>
  <c r="AM73" i="4" s="1"/>
  <c r="AI74" i="4"/>
  <c r="AK74" i="4" s="1"/>
  <c r="AM74" i="4" s="1"/>
  <c r="AI241" i="4"/>
  <c r="AK241" i="4" s="1"/>
  <c r="AI422" i="4"/>
  <c r="AK422" i="4" s="1"/>
  <c r="AI404" i="4"/>
  <c r="AK404" i="4" s="1"/>
  <c r="AI141" i="4"/>
  <c r="AK141" i="4" s="1"/>
  <c r="AM141" i="4" s="1"/>
  <c r="AI524" i="4"/>
  <c r="AK524" i="4" s="1"/>
  <c r="AI68" i="4"/>
  <c r="AK68" i="4" s="1"/>
  <c r="AM68" i="4" s="1"/>
  <c r="AI485" i="4"/>
  <c r="AK485" i="4" s="1"/>
  <c r="AI260" i="4"/>
  <c r="AK260" i="4" s="1"/>
  <c r="AM260" i="4" s="1"/>
  <c r="AI37" i="4"/>
  <c r="AK37" i="4" s="1"/>
  <c r="AM37" i="4" s="1"/>
  <c r="AI629" i="4"/>
  <c r="AK629" i="4" s="1"/>
  <c r="AI426" i="4"/>
  <c r="AK426" i="4" s="1"/>
  <c r="AI92" i="4"/>
  <c r="AK92" i="4" s="1"/>
  <c r="AM92" i="4" s="1"/>
  <c r="AI536" i="4"/>
  <c r="AK536" i="4" s="1"/>
  <c r="AI452" i="4"/>
  <c r="AK452" i="4" s="1"/>
  <c r="AI285" i="4"/>
  <c r="AK285" i="4" s="1"/>
  <c r="AM285" i="4" s="1"/>
  <c r="AI118" i="4"/>
  <c r="AK118" i="4" s="1"/>
  <c r="AM118" i="4" s="1"/>
  <c r="AI451" i="4"/>
  <c r="AK451" i="4" s="1"/>
  <c r="AI284" i="4"/>
  <c r="AK284" i="4" s="1"/>
  <c r="AM284" i="4" s="1"/>
  <c r="AI30" i="4"/>
  <c r="AK30" i="4" s="1"/>
  <c r="AM30" i="4" s="1"/>
  <c r="AI58" i="4"/>
  <c r="AK58" i="4" s="1"/>
  <c r="AM58" i="4" s="1"/>
  <c r="AI520" i="4"/>
  <c r="AK520" i="4" s="1"/>
  <c r="AI10" i="4"/>
  <c r="AK10" i="4" s="1"/>
  <c r="AM10" i="4" s="1"/>
  <c r="AI61" i="4"/>
  <c r="AK61" i="4" s="1"/>
  <c r="AM61" i="4" s="1"/>
  <c r="AI134" i="4"/>
  <c r="AK134" i="4" s="1"/>
  <c r="AM134" i="4" s="1"/>
  <c r="AI208" i="4"/>
  <c r="AK208" i="4" s="1"/>
  <c r="AM208" i="4" s="1"/>
  <c r="AI281" i="4"/>
  <c r="AK281" i="4" s="1"/>
  <c r="AM281" i="4" s="1"/>
  <c r="AI354" i="4"/>
  <c r="AK354" i="4" s="1"/>
  <c r="AI427" i="4"/>
  <c r="AK427" i="4" s="1"/>
  <c r="AI500" i="4"/>
  <c r="AK500" i="4" s="1"/>
  <c r="AI573" i="4"/>
  <c r="AK573" i="4" s="1"/>
  <c r="AI40" i="4"/>
  <c r="AK40" i="4" s="1"/>
  <c r="AM40" i="4" s="1"/>
  <c r="AI615" i="4"/>
  <c r="AK615" i="4" s="1"/>
  <c r="AI551" i="4"/>
  <c r="AK551" i="4" s="1"/>
  <c r="AI487" i="4"/>
  <c r="AK487" i="4" s="1"/>
  <c r="AI423" i="4"/>
  <c r="AK423" i="4" s="1"/>
  <c r="AI359" i="4"/>
  <c r="AK359" i="4" s="1"/>
  <c r="AI295" i="4"/>
  <c r="AK295" i="4" s="1"/>
  <c r="AM295" i="4" s="1"/>
  <c r="AI231" i="4"/>
  <c r="AK231" i="4" s="1"/>
  <c r="AM231" i="4" s="1"/>
  <c r="AI167" i="4"/>
  <c r="AK167" i="4" s="1"/>
  <c r="AM167" i="4" s="1"/>
  <c r="AI103" i="4"/>
  <c r="AK103" i="4" s="1"/>
  <c r="AM103" i="4" s="1"/>
  <c r="AI39" i="4"/>
  <c r="AK39" i="4" s="1"/>
  <c r="AM39" i="4" s="1"/>
  <c r="AI84" i="4"/>
  <c r="AK84" i="4" s="1"/>
  <c r="AM84" i="4" s="1"/>
  <c r="AI266" i="4"/>
  <c r="AK266" i="4" s="1"/>
  <c r="AL265" i="4" s="1"/>
  <c r="AI438" i="4"/>
  <c r="AK438" i="4" s="1"/>
  <c r="AI603" i="4"/>
  <c r="AK603" i="4" s="1"/>
  <c r="AI113" i="4"/>
  <c r="AK113" i="4" s="1"/>
  <c r="AM113" i="4" s="1"/>
  <c r="AI424" i="4"/>
  <c r="AK424" i="4" s="1"/>
  <c r="AI91" i="4"/>
  <c r="AK91" i="4" s="1"/>
  <c r="AM91" i="4" s="1"/>
  <c r="AI449" i="4"/>
  <c r="AK449" i="4" s="1"/>
  <c r="AI161" i="4"/>
  <c r="AK161" i="4" s="1"/>
  <c r="AM161" i="4" s="1"/>
  <c r="AI517" i="4"/>
  <c r="AK517" i="4" s="1"/>
  <c r="AI120" i="4"/>
  <c r="AK120" i="4" s="1"/>
  <c r="AM120" i="4" s="1"/>
  <c r="AI112" i="4"/>
  <c r="AK112" i="4" s="1"/>
  <c r="AM112" i="4" s="1"/>
  <c r="AI286" i="4"/>
  <c r="AK286" i="4" s="1"/>
  <c r="AM286" i="4" s="1"/>
  <c r="AI466" i="4"/>
  <c r="AK466" i="4" s="1"/>
  <c r="AI90" i="4"/>
  <c r="AK90" i="4" s="1"/>
  <c r="AM90" i="4" s="1"/>
  <c r="AI490" i="4"/>
  <c r="AK490" i="4" s="1"/>
  <c r="AI203" i="4"/>
  <c r="AK203" i="4" s="1"/>
  <c r="AM203" i="4" s="1"/>
  <c r="AI553" i="4"/>
  <c r="AK553" i="4" s="1"/>
  <c r="AI251" i="4"/>
  <c r="AK251" i="4" s="1"/>
  <c r="AL250" i="4" s="1"/>
  <c r="AI576" i="4"/>
  <c r="AK576" i="4" s="1"/>
  <c r="AI470" i="4"/>
  <c r="AK470" i="4" s="1"/>
  <c r="AI236" i="4"/>
  <c r="AK236" i="4" s="1"/>
  <c r="AM236" i="4" s="1"/>
  <c r="AI25" i="4"/>
  <c r="AK25" i="4" s="1"/>
  <c r="AM25" i="4" s="1"/>
  <c r="AI560" i="4"/>
  <c r="AK560" i="4" s="1"/>
  <c r="AI457" i="4"/>
  <c r="AK457" i="4" s="1"/>
  <c r="AI344" i="4"/>
  <c r="AK344" i="4" s="1"/>
  <c r="AI234" i="4"/>
  <c r="AK234" i="4" s="1"/>
  <c r="AM234" i="4" s="1"/>
  <c r="AI122" i="4"/>
  <c r="AK122" i="4" s="1"/>
  <c r="AM122" i="4" s="1"/>
  <c r="AI596" i="4"/>
  <c r="AK596" i="4" s="1"/>
  <c r="AI374" i="4"/>
  <c r="AK374" i="4" s="1"/>
  <c r="AI165" i="4"/>
  <c r="AK165" i="4" s="1"/>
  <c r="AM165" i="4" s="1"/>
  <c r="AI605" i="4"/>
  <c r="AK605" i="4" s="1"/>
  <c r="AI510" i="4"/>
  <c r="AK510" i="4" s="1"/>
  <c r="AI397" i="4"/>
  <c r="AK397" i="4" s="1"/>
  <c r="AI288" i="4"/>
  <c r="AK288" i="4" s="1"/>
  <c r="AL287" i="4" s="1"/>
  <c r="AI176" i="4"/>
  <c r="AK176" i="4" s="1"/>
  <c r="AM176" i="4" s="1"/>
  <c r="AI64" i="4"/>
  <c r="AK64" i="4" s="1"/>
  <c r="AM64" i="4" s="1"/>
  <c r="AI598" i="4"/>
  <c r="AK598" i="4" s="1"/>
  <c r="AI515" i="4"/>
  <c r="AK515" i="4" s="1"/>
  <c r="AI432" i="4"/>
  <c r="AK432" i="4" s="1"/>
  <c r="AI348" i="4"/>
  <c r="AK348" i="4" s="1"/>
  <c r="AI265" i="4"/>
  <c r="AK265" i="4" s="1"/>
  <c r="AM265" i="4" s="1"/>
  <c r="AI181" i="4"/>
  <c r="AK181" i="4" s="1"/>
  <c r="AM181" i="4" s="1"/>
  <c r="AI97" i="4"/>
  <c r="AK97" i="4" s="1"/>
  <c r="AM97" i="4" s="1"/>
  <c r="AI6" i="4"/>
  <c r="AK6" i="4" s="1"/>
  <c r="AM6" i="4" s="1"/>
  <c r="AI430" i="4"/>
  <c r="AK430" i="4" s="1"/>
  <c r="AI347" i="4"/>
  <c r="AK347" i="4" s="1"/>
  <c r="AI264" i="4"/>
  <c r="AK264" i="4" s="1"/>
  <c r="AL263" i="4" s="1"/>
  <c r="AI179" i="4"/>
  <c r="AK179" i="4" s="1"/>
  <c r="AM179" i="4" s="1"/>
  <c r="AI96" i="4"/>
  <c r="AK96" i="4" s="1"/>
  <c r="AM96" i="4" s="1"/>
  <c r="AI5" i="4"/>
  <c r="AK5" i="4" s="1"/>
  <c r="AM5" i="4" s="1"/>
  <c r="AI542" i="4"/>
  <c r="AK542" i="4" s="1"/>
  <c r="AI278" i="4"/>
  <c r="AK278" i="4" s="1"/>
  <c r="AM278" i="4" s="1"/>
  <c r="AI29" i="4"/>
  <c r="AK29" i="4" s="1"/>
  <c r="AM29" i="4" s="1"/>
  <c r="AI602" i="4"/>
  <c r="AK602" i="4" s="1"/>
  <c r="AI616" i="4"/>
  <c r="AK616" i="4" s="1"/>
  <c r="AI365" i="4"/>
  <c r="AK365" i="4" s="1"/>
  <c r="AI521" i="4"/>
  <c r="AK521" i="4" s="1"/>
  <c r="AI102" i="4"/>
  <c r="AK102" i="4" s="1"/>
  <c r="AM102" i="4" s="1"/>
  <c r="AI172" i="4"/>
  <c r="AK172" i="4" s="1"/>
  <c r="AM172" i="4" s="1"/>
  <c r="AL221" i="4" l="1"/>
  <c r="AF231" i="4"/>
  <c r="AF323" i="4"/>
  <c r="AF265" i="4"/>
  <c r="AF281" i="4"/>
  <c r="AF266" i="4"/>
  <c r="AF263" i="4"/>
  <c r="AF268" i="4"/>
  <c r="AF250" i="4"/>
  <c r="AF290" i="4"/>
  <c r="AF289" i="4"/>
  <c r="AL304" i="4"/>
  <c r="AL291" i="4"/>
  <c r="AL317" i="4"/>
  <c r="AF317" i="4" s="1"/>
  <c r="AL296" i="4"/>
  <c r="AL247" i="4"/>
  <c r="AF247" i="4" s="1"/>
  <c r="AL292" i="4"/>
  <c r="AF292" i="4" s="1"/>
  <c r="BB8" i="6"/>
  <c r="BB16" i="6"/>
  <c r="BB6" i="6"/>
  <c r="BB10" i="6"/>
  <c r="BB13" i="6"/>
  <c r="BB15" i="6"/>
  <c r="BB22" i="6"/>
  <c r="BB11" i="6"/>
  <c r="BB14" i="6"/>
  <c r="BB18" i="6"/>
  <c r="BB7" i="6"/>
  <c r="BB20" i="6"/>
  <c r="BB9" i="6"/>
  <c r="BB5" i="6"/>
  <c r="BB12" i="6"/>
  <c r="BB17" i="6"/>
  <c r="BB19" i="6"/>
  <c r="BB3" i="6"/>
  <c r="BB21" i="6"/>
  <c r="BB4" i="6"/>
  <c r="AL295" i="4"/>
  <c r="AL310" i="4"/>
  <c r="AM320" i="4"/>
  <c r="AM305" i="4"/>
  <c r="AL303" i="4"/>
  <c r="AF303" i="4" s="1"/>
  <c r="AL297" i="4"/>
  <c r="AL308" i="4"/>
  <c r="AF308" i="4" s="1"/>
  <c r="AL294" i="4"/>
  <c r="AF294" i="4" s="1"/>
  <c r="AL312" i="4"/>
  <c r="AF312" i="4" s="1"/>
  <c r="AL240" i="4"/>
  <c r="AF240" i="4" s="1"/>
  <c r="AL276" i="4"/>
  <c r="AF276" i="4" s="1"/>
  <c r="AL270" i="4"/>
  <c r="AF270" i="4" s="1"/>
  <c r="AL306" i="4"/>
  <c r="AF306" i="4" s="1"/>
  <c r="AF297" i="4"/>
  <c r="AL307" i="4"/>
  <c r="AF307" i="4" s="1"/>
  <c r="AF322" i="4"/>
  <c r="AF302" i="4"/>
  <c r="AF293" i="4"/>
  <c r="AM301" i="4"/>
  <c r="AF296" i="4"/>
  <c r="AM323" i="4"/>
  <c r="AM292" i="4"/>
  <c r="AL301" i="4"/>
  <c r="AF301" i="4" s="1"/>
  <c r="AL316" i="4"/>
  <c r="AL321" i="4"/>
  <c r="AF321" i="4" s="1"/>
  <c r="AM318" i="4"/>
  <c r="AM293" i="4"/>
  <c r="AM303" i="4"/>
  <c r="AL298" i="4"/>
  <c r="AF298" i="4" s="1"/>
  <c r="AL299" i="4"/>
  <c r="AF299" i="4" s="1"/>
  <c r="AL318" i="4"/>
  <c r="AF318" i="4" s="1"/>
  <c r="AF300" i="4"/>
  <c r="AM294" i="4"/>
  <c r="AF310" i="4"/>
  <c r="AL229" i="4"/>
  <c r="AF229" i="4" s="1"/>
  <c r="AL313" i="4"/>
  <c r="AF313" i="4" s="1"/>
  <c r="AM312" i="4"/>
  <c r="AF295" i="4"/>
  <c r="AL275" i="4"/>
  <c r="AF275" i="4" s="1"/>
  <c r="AL305" i="4"/>
  <c r="AF305" i="4" s="1"/>
  <c r="AF304" i="4"/>
  <c r="AF319" i="4"/>
  <c r="AL244" i="4"/>
  <c r="AF244" i="4" s="1"/>
  <c r="AL314" i="4"/>
  <c r="AF314" i="4" s="1"/>
  <c r="AL315" i="4"/>
  <c r="AF315" i="4" s="1"/>
  <c r="AL309" i="4"/>
  <c r="AF309" i="4" s="1"/>
  <c r="AL320" i="4"/>
  <c r="AF316" i="4"/>
  <c r="AF311" i="4"/>
  <c r="AF320" i="4"/>
  <c r="AL280" i="4"/>
  <c r="AF280" i="4" s="1"/>
  <c r="AF282" i="4"/>
  <c r="AM271" i="4"/>
  <c r="AL277" i="4"/>
  <c r="AF277" i="4" s="1"/>
  <c r="AL261" i="4"/>
  <c r="AF261" i="4" s="1"/>
  <c r="AL272" i="4"/>
  <c r="AF272" i="4" s="1"/>
  <c r="AL285" i="4"/>
  <c r="AF285" i="4" s="1"/>
  <c r="AL278" i="4"/>
  <c r="AF278" i="4" s="1"/>
  <c r="AL262" i="4"/>
  <c r="AF262" i="4" s="1"/>
  <c r="AL228" i="4"/>
  <c r="AF228" i="4" s="1"/>
  <c r="AM282" i="4"/>
  <c r="AM264" i="4"/>
  <c r="AM288" i="4"/>
  <c r="AM267" i="4"/>
  <c r="AM269" i="4"/>
  <c r="AL286" i="4"/>
  <c r="AF286" i="4" s="1"/>
  <c r="AM290" i="4"/>
  <c r="AM275" i="4"/>
  <c r="AF260" i="4"/>
  <c r="AF291" i="4"/>
  <c r="AM276" i="4"/>
  <c r="AM277" i="4"/>
  <c r="AL269" i="4"/>
  <c r="AF269" i="4" s="1"/>
  <c r="AL273" i="4"/>
  <c r="AF273" i="4" s="1"/>
  <c r="AL264" i="4"/>
  <c r="AF264" i="4" s="1"/>
  <c r="AL259" i="4"/>
  <c r="AM283" i="4"/>
  <c r="AF274" i="4"/>
  <c r="AM291" i="4"/>
  <c r="AL267" i="4"/>
  <c r="AF267" i="4" s="1"/>
  <c r="AL284" i="4"/>
  <c r="AF284" i="4" s="1"/>
  <c r="AL279" i="4"/>
  <c r="AF279" i="4" s="1"/>
  <c r="AL271" i="4"/>
  <c r="AF271" i="4" s="1"/>
  <c r="AL283" i="4"/>
  <c r="AF283" i="4" s="1"/>
  <c r="AF287" i="4"/>
  <c r="AM266" i="4"/>
  <c r="AM261" i="4"/>
  <c r="AL288" i="4"/>
  <c r="AF288" i="4" s="1"/>
  <c r="AL230" i="4"/>
  <c r="AF230" i="4" s="1"/>
  <c r="AL248" i="4"/>
  <c r="AF248" i="4" s="1"/>
  <c r="AL233" i="4"/>
  <c r="AF233" i="4" s="1"/>
  <c r="AL235" i="4"/>
  <c r="AF235" i="4" s="1"/>
  <c r="AL243" i="4"/>
  <c r="AF243" i="4" s="1"/>
  <c r="AM259" i="4"/>
  <c r="AM228" i="4"/>
  <c r="AM235" i="4"/>
  <c r="AM256" i="4"/>
  <c r="AM247" i="4"/>
  <c r="AL236" i="4"/>
  <c r="AF236" i="4" s="1"/>
  <c r="AF232" i="4"/>
  <c r="AM251" i="4"/>
  <c r="AM241" i="4"/>
  <c r="AL252" i="4"/>
  <c r="AF252" i="4" s="1"/>
  <c r="AL237" i="4"/>
  <c r="AF237" i="4" s="1"/>
  <c r="AM232" i="4"/>
  <c r="AM233" i="4"/>
  <c r="AM250" i="4"/>
  <c r="AF234" i="4"/>
  <c r="AM248" i="4"/>
  <c r="AM240" i="4"/>
  <c r="AF249" i="4"/>
  <c r="AM230" i="4"/>
  <c r="AL257" i="4"/>
  <c r="AF257" i="4" s="1"/>
  <c r="AL256" i="4"/>
  <c r="AF256" i="4" s="1"/>
  <c r="AL254" i="4"/>
  <c r="AF254" i="4" s="1"/>
  <c r="AF246" i="4"/>
  <c r="AF258" i="4"/>
  <c r="AL245" i="4"/>
  <c r="AF245" i="4" s="1"/>
  <c r="AL238" i="4"/>
  <c r="AF238" i="4" s="1"/>
  <c r="AL242" i="4"/>
  <c r="AF242" i="4" s="1"/>
  <c r="AM245" i="4"/>
  <c r="AF255" i="4"/>
  <c r="AL251" i="4"/>
  <c r="AF251" i="4" s="1"/>
  <c r="AL241" i="4"/>
  <c r="AF241" i="4" s="1"/>
  <c r="AL253" i="4"/>
  <c r="AF253" i="4" s="1"/>
  <c r="AF259" i="4"/>
  <c r="AL199" i="4"/>
  <c r="AF199" i="4" s="1"/>
  <c r="AM222" i="4"/>
  <c r="R29" i="6"/>
  <c r="Q17" i="6"/>
  <c r="S16" i="6"/>
  <c r="AS279" i="4"/>
  <c r="AS544" i="4"/>
  <c r="AS169" i="4"/>
  <c r="AS545" i="4"/>
  <c r="AS431" i="4"/>
  <c r="AS225" i="4"/>
  <c r="AS86" i="4"/>
  <c r="AS287" i="4"/>
  <c r="AS462" i="4"/>
  <c r="AS327" i="4"/>
  <c r="AS352" i="4"/>
  <c r="AS646" i="4"/>
  <c r="AS519" i="4"/>
  <c r="AS324" i="4"/>
  <c r="AS367" i="4"/>
  <c r="AS444" i="4"/>
  <c r="AS571" i="4"/>
  <c r="AS689" i="4"/>
  <c r="AS39" i="4"/>
  <c r="AS551" i="4"/>
  <c r="AS161" i="4"/>
  <c r="AS288" i="4"/>
  <c r="AS426" i="4"/>
  <c r="AS343" i="4"/>
  <c r="AS452" i="4"/>
  <c r="AS670" i="4"/>
  <c r="AS607" i="4"/>
  <c r="AS97" i="4"/>
  <c r="AS224" i="4"/>
  <c r="AS231" i="4"/>
  <c r="AS526" i="4"/>
  <c r="AS68" i="4"/>
  <c r="AS167" i="4"/>
  <c r="AS600" i="4"/>
  <c r="AS14" i="4"/>
  <c r="AS353" i="4"/>
  <c r="AS654" i="4"/>
  <c r="AS399" i="4"/>
  <c r="AS536" i="4"/>
  <c r="AS380" i="4"/>
  <c r="AS507" i="4"/>
  <c r="AS471" i="4"/>
  <c r="AS179" i="4"/>
  <c r="AS306" i="4"/>
  <c r="AS223" i="4"/>
  <c r="AS359" i="4"/>
  <c r="AL195" i="4"/>
  <c r="AF195" i="4" s="1"/>
  <c r="AS295" i="4"/>
  <c r="AS580" i="4"/>
  <c r="AS698" i="4"/>
  <c r="AS572" i="4"/>
  <c r="AS280" i="4"/>
  <c r="AS406" i="4"/>
  <c r="AS79" i="4"/>
  <c r="AS527" i="4"/>
  <c r="AS388" i="4"/>
  <c r="AS183" i="4"/>
  <c r="AS439" i="4"/>
  <c r="AS289" i="4"/>
  <c r="AS699" i="4"/>
  <c r="AS416" i="4"/>
  <c r="AS123" i="4"/>
  <c r="AS263" i="4"/>
  <c r="AS105" i="4"/>
  <c r="AS463" i="4"/>
  <c r="AS315" i="4"/>
  <c r="AS151" i="4"/>
  <c r="AS618" i="4"/>
  <c r="AS106" i="4"/>
  <c r="AS233" i="4"/>
  <c r="AS159" i="4"/>
  <c r="AS609" i="4"/>
  <c r="AS150" i="4"/>
  <c r="AS59" i="4"/>
  <c r="AS199" i="4"/>
  <c r="AS617" i="4"/>
  <c r="AS591" i="4"/>
  <c r="AS702" i="4"/>
  <c r="AS255" i="4"/>
  <c r="AS511" i="4"/>
  <c r="AS626" i="4"/>
  <c r="AS333" i="4"/>
  <c r="AS41" i="4"/>
  <c r="AS175" i="4"/>
  <c r="AS271" i="4"/>
  <c r="AS608" i="4"/>
  <c r="AS96" i="4"/>
  <c r="AS119" i="4"/>
  <c r="AS375" i="4"/>
  <c r="AS631" i="4"/>
  <c r="AS362" i="4"/>
  <c r="AS489" i="4"/>
  <c r="AS196" i="4"/>
  <c r="AS135" i="4"/>
  <c r="AS583" i="4"/>
  <c r="AS251" i="4"/>
  <c r="AS335" i="4"/>
  <c r="AS534" i="4"/>
  <c r="AS23" i="4"/>
  <c r="AS535" i="4"/>
  <c r="AS252" i="4"/>
  <c r="AS379" i="4"/>
  <c r="AS95" i="4"/>
  <c r="AS543" i="4"/>
  <c r="AS170" i="4"/>
  <c r="AS297" i="4"/>
  <c r="AS559" i="4"/>
  <c r="AS78" i="4"/>
  <c r="AS71" i="4"/>
  <c r="AS178" i="4"/>
  <c r="AS47" i="4"/>
  <c r="AS495" i="4"/>
  <c r="AS298" i="4"/>
  <c r="AS425" i="4"/>
  <c r="AS397" i="4"/>
  <c r="AS672" i="4"/>
  <c r="AS31" i="4"/>
  <c r="AS55" i="4"/>
  <c r="AS398" i="4"/>
  <c r="AS525" i="4"/>
  <c r="AS389" i="4"/>
  <c r="AS239" i="4"/>
  <c r="AS590" i="4"/>
  <c r="AS132" i="4"/>
  <c r="AS269" i="4"/>
  <c r="AS554" i="4"/>
  <c r="AS22" i="4"/>
  <c r="AS694" i="4"/>
  <c r="AS470" i="4"/>
  <c r="AS143" i="4"/>
  <c r="AS242" i="4"/>
  <c r="AS215" i="4"/>
  <c r="AS472" i="4"/>
  <c r="AS598" i="4"/>
  <c r="AS415" i="4"/>
  <c r="AS243" i="4"/>
  <c r="AS370" i="4"/>
  <c r="AS103" i="4"/>
  <c r="AS615" i="4"/>
  <c r="AS88" i="4"/>
  <c r="AS214" i="4"/>
  <c r="AS5" i="4"/>
  <c r="AS13" i="4"/>
  <c r="AS636" i="4"/>
  <c r="AS51" i="4"/>
  <c r="AS627" i="4"/>
  <c r="AS42" i="4"/>
  <c r="AS197" i="4"/>
  <c r="AS63" i="4"/>
  <c r="AS319" i="4"/>
  <c r="AS575" i="4"/>
  <c r="AS133" i="4"/>
  <c r="AS69" i="4"/>
  <c r="AS124" i="4"/>
  <c r="AS205" i="4"/>
  <c r="AS141" i="4"/>
  <c r="AS127" i="4"/>
  <c r="AS383" i="4"/>
  <c r="AS639" i="4"/>
  <c r="AS60" i="4"/>
  <c r="AS480" i="4"/>
  <c r="AS187" i="4"/>
  <c r="AS686" i="4"/>
  <c r="AS553" i="4"/>
  <c r="AS260" i="4"/>
  <c r="AS671" i="4"/>
  <c r="AS481" i="4"/>
  <c r="AS325" i="4"/>
  <c r="AS644" i="4"/>
  <c r="AS408" i="4"/>
  <c r="AS581" i="4"/>
  <c r="AS563" i="4"/>
  <c r="AS681" i="4"/>
  <c r="AS261" i="4"/>
  <c r="AS24" i="4"/>
  <c r="AS247" i="4"/>
  <c r="AS503" i="4"/>
  <c r="AS508" i="4"/>
  <c r="AS216" i="4"/>
  <c r="AS635" i="4"/>
  <c r="AS342" i="4"/>
  <c r="AS50" i="4"/>
  <c r="AS517" i="4"/>
  <c r="AS490" i="4"/>
  <c r="AS32" i="4"/>
  <c r="AS334" i="4"/>
  <c r="AS461" i="4"/>
  <c r="AS652" i="4"/>
  <c r="AS417" i="4"/>
  <c r="AS661" i="4"/>
  <c r="AS15" i="4"/>
  <c r="AS115" i="4"/>
  <c r="AS663" i="4"/>
  <c r="AS589" i="4"/>
  <c r="AS707" i="4"/>
  <c r="AS453" i="4"/>
  <c r="AS303" i="4"/>
  <c r="AS371" i="4"/>
  <c r="AS498" i="4"/>
  <c r="AS191" i="4"/>
  <c r="AS447" i="4"/>
  <c r="AS690" i="4"/>
  <c r="AS114" i="4"/>
  <c r="AS391" i="4"/>
  <c r="AS662" i="4"/>
  <c r="AS653" i="4"/>
  <c r="AS77" i="4"/>
  <c r="AS111" i="4"/>
  <c r="AS623" i="4"/>
  <c r="AS152" i="4"/>
  <c r="AS278" i="4"/>
  <c r="AS311" i="4"/>
  <c r="AS567" i="4"/>
  <c r="AS435" i="4"/>
  <c r="AS142" i="4"/>
  <c r="AS562" i="4"/>
  <c r="AS680" i="4"/>
  <c r="AS7" i="4"/>
  <c r="AS455" i="4"/>
  <c r="AS270" i="4"/>
  <c r="AS207" i="4"/>
  <c r="AS407" i="4"/>
  <c r="AS479" i="4"/>
  <c r="AS316" i="4"/>
  <c r="AS443" i="4"/>
  <c r="AS678" i="4"/>
  <c r="AS423" i="4"/>
  <c r="AS307" i="4"/>
  <c r="AS434" i="4"/>
  <c r="AS4" i="4"/>
  <c r="AS499" i="4"/>
  <c r="AS206" i="4"/>
  <c r="AS344" i="4"/>
  <c r="AS188" i="4"/>
  <c r="AS87" i="4"/>
  <c r="AS599" i="4"/>
  <c r="AS33" i="4"/>
  <c r="AS160" i="4"/>
  <c r="AS351" i="4"/>
  <c r="AS516" i="4"/>
  <c r="AS487" i="4"/>
  <c r="AS234" i="4"/>
  <c r="AS361" i="4"/>
  <c r="AL175" i="4"/>
  <c r="AF175" i="4" s="1"/>
  <c r="AL71" i="4"/>
  <c r="AF71" i="4" s="1"/>
  <c r="AM72" i="4"/>
  <c r="AL151" i="4"/>
  <c r="AF151" i="4" s="1"/>
  <c r="AL95" i="4"/>
  <c r="AF95" i="4" s="1"/>
  <c r="AL207" i="4"/>
  <c r="AF207" i="4" s="1"/>
  <c r="AL55" i="4"/>
  <c r="AF55" i="4" s="1"/>
  <c r="AL27" i="4"/>
  <c r="AF27" i="4" s="1"/>
  <c r="AL210" i="4"/>
  <c r="AF210" i="4" s="1"/>
  <c r="AL81" i="4"/>
  <c r="AF81" i="4" s="1"/>
  <c r="AL214" i="4"/>
  <c r="AF214" i="4" s="1"/>
  <c r="AM79" i="4"/>
  <c r="AL78" i="4"/>
  <c r="AF78" i="4" s="1"/>
  <c r="AL191" i="4"/>
  <c r="AF191" i="4" s="1"/>
  <c r="AL21" i="4"/>
  <c r="AF21" i="4" s="1"/>
  <c r="AL219" i="4"/>
  <c r="AF219" i="4" s="1"/>
  <c r="AL220" i="4"/>
  <c r="AF220" i="4" s="1"/>
  <c r="AF221" i="4"/>
  <c r="AL85" i="4"/>
  <c r="AF85" i="4" s="1"/>
  <c r="AL97" i="4"/>
  <c r="AF97" i="4" s="1"/>
  <c r="AL226" i="4"/>
  <c r="AF226" i="4" s="1"/>
  <c r="AF227" i="4"/>
  <c r="AL118" i="4"/>
  <c r="AF118" i="4" s="1"/>
  <c r="AL213" i="4"/>
  <c r="AF213" i="4" s="1"/>
  <c r="AL177" i="4"/>
  <c r="AF177" i="4" s="1"/>
  <c r="AL56" i="4"/>
  <c r="AF56" i="4" s="1"/>
  <c r="AL160" i="4"/>
  <c r="AF160" i="4" s="1"/>
  <c r="AL217" i="4"/>
  <c r="AF217" i="4" s="1"/>
  <c r="AL138" i="4"/>
  <c r="AF138" i="4" s="1"/>
  <c r="AL135" i="4"/>
  <c r="AF135" i="4" s="1"/>
  <c r="AL184" i="4"/>
  <c r="AF184" i="4" s="1"/>
  <c r="AL33" i="4"/>
  <c r="AF33" i="4" s="1"/>
  <c r="AL101" i="4"/>
  <c r="AF101" i="4" s="1"/>
  <c r="AL222" i="4"/>
  <c r="AF222" i="4" s="1"/>
  <c r="AL88" i="4"/>
  <c r="AF88" i="4" s="1"/>
  <c r="AL182" i="4"/>
  <c r="AF182" i="4" s="1"/>
  <c r="AL225" i="4"/>
  <c r="AF225" i="4" s="1"/>
  <c r="AL161" i="4"/>
  <c r="AF161" i="4" s="1"/>
  <c r="AL180" i="4"/>
  <c r="AF180" i="4" s="1"/>
  <c r="AL75" i="4"/>
  <c r="AF75" i="4" s="1"/>
  <c r="AL122" i="4"/>
  <c r="AF122" i="4" s="1"/>
  <c r="AL134" i="4"/>
  <c r="AF134" i="4" s="1"/>
  <c r="AL140" i="4"/>
  <c r="AF140" i="4" s="1"/>
  <c r="AL153" i="4"/>
  <c r="AF153" i="4" s="1"/>
  <c r="AL11" i="4"/>
  <c r="AF11" i="4" s="1"/>
  <c r="AL113" i="4"/>
  <c r="AF113" i="4" s="1"/>
  <c r="AL91" i="4"/>
  <c r="AF91" i="4" s="1"/>
  <c r="AL132" i="4"/>
  <c r="AF132" i="4" s="1"/>
  <c r="AL73" i="4"/>
  <c r="AF73" i="4" s="1"/>
  <c r="AL54" i="4"/>
  <c r="AF54" i="4" s="1"/>
  <c r="AL93" i="4"/>
  <c r="AF93" i="4" s="1"/>
  <c r="AL7" i="4"/>
  <c r="AF7" i="4" s="1"/>
  <c r="AL169" i="4"/>
  <c r="AF169" i="4" s="1"/>
  <c r="AL149" i="4"/>
  <c r="AF149" i="4" s="1"/>
  <c r="AL94" i="4"/>
  <c r="AF94" i="4" s="1"/>
  <c r="AL40" i="4"/>
  <c r="AF40" i="4" s="1"/>
  <c r="AL12" i="4"/>
  <c r="AF12" i="4" s="1"/>
  <c r="AL137" i="4"/>
  <c r="AF137" i="4" s="1"/>
  <c r="AL52" i="4"/>
  <c r="AF52" i="4" s="1"/>
  <c r="AL14" i="4"/>
  <c r="AF14" i="4" s="1"/>
  <c r="AL10" i="4"/>
  <c r="AF10" i="4" s="1"/>
  <c r="AL62" i="4"/>
  <c r="AF62" i="4" s="1"/>
  <c r="AL115" i="4"/>
  <c r="AF115" i="4" s="1"/>
  <c r="AL223" i="4"/>
  <c r="AF223" i="4" s="1"/>
  <c r="AL224" i="4"/>
  <c r="AF224" i="4" s="1"/>
  <c r="AL8" i="4"/>
  <c r="AF8" i="4" s="1"/>
  <c r="AL5" i="4"/>
  <c r="AF5" i="4" s="1"/>
  <c r="AL155" i="4"/>
  <c r="AF155" i="4" s="1"/>
  <c r="AL43" i="4"/>
  <c r="AF43" i="4" s="1"/>
  <c r="AL154" i="4"/>
  <c r="AF154" i="4" s="1"/>
  <c r="AL198" i="4"/>
  <c r="AF198" i="4" s="1"/>
  <c r="AL141" i="4"/>
  <c r="AF141" i="4" s="1"/>
  <c r="AL83" i="4"/>
  <c r="AF83" i="4" s="1"/>
  <c r="AL18" i="4"/>
  <c r="AF18" i="4" s="1"/>
  <c r="AL201" i="4"/>
  <c r="AF201" i="4" s="1"/>
  <c r="AL147" i="4"/>
  <c r="AF147" i="4" s="1"/>
  <c r="AL142" i="4"/>
  <c r="AF142" i="4" s="1"/>
  <c r="AL205" i="4"/>
  <c r="AF205" i="4" s="1"/>
  <c r="AL202" i="4"/>
  <c r="AF202" i="4" s="1"/>
  <c r="AL165" i="4"/>
  <c r="AF165" i="4" s="1"/>
  <c r="AL104" i="4"/>
  <c r="AF104" i="4" s="1"/>
  <c r="AL139" i="4"/>
  <c r="AF139" i="4" s="1"/>
  <c r="AL200" i="4"/>
  <c r="AF200" i="4" s="1"/>
  <c r="AL167" i="4"/>
  <c r="AF167" i="4" s="1"/>
  <c r="AL197" i="4"/>
  <c r="AF197" i="4" s="1"/>
  <c r="AL114" i="4"/>
  <c r="AF114" i="4" s="1"/>
  <c r="AL126" i="4"/>
  <c r="AF126" i="4" s="1"/>
  <c r="AL25" i="4"/>
  <c r="AF25" i="4" s="1"/>
  <c r="AL116" i="4"/>
  <c r="AF116" i="4" s="1"/>
  <c r="AL64" i="4"/>
  <c r="AF64" i="4" s="1"/>
  <c r="AL178" i="4"/>
  <c r="AF178" i="4" s="1"/>
  <c r="AL183" i="4"/>
  <c r="AF183" i="4" s="1"/>
  <c r="AL105" i="4"/>
  <c r="AF105" i="4" s="1"/>
  <c r="AL170" i="4"/>
  <c r="AF170" i="4" s="1"/>
  <c r="AL189" i="4"/>
  <c r="AF189" i="4" s="1"/>
  <c r="AL99" i="4"/>
  <c r="AF99" i="4" s="1"/>
  <c r="AL124" i="4"/>
  <c r="AF124" i="4" s="1"/>
  <c r="AL209" i="4"/>
  <c r="AF209" i="4" s="1"/>
  <c r="AL206" i="4"/>
  <c r="AF206" i="4" s="1"/>
  <c r="AL130" i="4"/>
  <c r="AF130" i="4" s="1"/>
  <c r="AL211" i="4"/>
  <c r="AF211" i="4" s="1"/>
  <c r="AL58" i="4"/>
  <c r="AF58" i="4" s="1"/>
  <c r="AL6" i="4"/>
  <c r="AF6" i="4" s="1"/>
  <c r="AL86" i="4"/>
  <c r="AF86" i="4" s="1"/>
  <c r="AL68" i="4"/>
  <c r="AF68" i="4" s="1"/>
  <c r="AL51" i="4"/>
  <c r="AF51" i="4" s="1"/>
  <c r="AL212" i="4"/>
  <c r="AF212" i="4" s="1"/>
  <c r="AL131" i="4"/>
  <c r="AF131" i="4" s="1"/>
  <c r="AL89" i="4"/>
  <c r="AF89" i="4" s="1"/>
  <c r="AL26" i="4"/>
  <c r="AF26" i="4" s="1"/>
  <c r="AL144" i="4"/>
  <c r="AF144" i="4" s="1"/>
  <c r="AL127" i="4"/>
  <c r="AF127" i="4" s="1"/>
  <c r="AL15" i="4"/>
  <c r="AF15" i="4" s="1"/>
  <c r="AL17" i="4"/>
  <c r="AF17" i="4" s="1"/>
  <c r="AL157" i="4"/>
  <c r="AF157" i="4" s="1"/>
  <c r="AL120" i="4"/>
  <c r="AF120" i="4" s="1"/>
  <c r="AL59" i="4"/>
  <c r="AF59" i="4" s="1"/>
  <c r="AL129" i="4"/>
  <c r="AF129" i="4" s="1"/>
  <c r="AL38" i="4"/>
  <c r="AF38" i="4" s="1"/>
  <c r="AL36" i="4"/>
  <c r="AF36" i="4" s="1"/>
  <c r="AL31" i="4"/>
  <c r="AF31" i="4" s="1"/>
  <c r="AL106" i="4"/>
  <c r="AF106" i="4" s="1"/>
  <c r="AL22" i="4"/>
  <c r="AF22" i="4" s="1"/>
  <c r="AL45" i="4"/>
  <c r="AF45" i="4" s="1"/>
  <c r="AL46" i="4"/>
  <c r="AF46" i="4" s="1"/>
  <c r="AL173" i="4"/>
  <c r="AF173" i="4" s="1"/>
  <c r="AL181" i="4"/>
  <c r="AF181" i="4" s="1"/>
  <c r="AL103" i="4"/>
  <c r="AF103" i="4" s="1"/>
  <c r="AL179" i="4"/>
  <c r="AF179" i="4" s="1"/>
  <c r="AL133" i="4"/>
  <c r="AF133" i="4" s="1"/>
  <c r="AL35" i="4"/>
  <c r="AF35" i="4" s="1"/>
  <c r="AL92" i="4"/>
  <c r="AF92" i="4" s="1"/>
  <c r="AL70" i="4"/>
  <c r="AF70" i="4" s="1"/>
  <c r="AL110" i="4"/>
  <c r="AF110" i="4" s="1"/>
  <c r="AL117" i="4"/>
  <c r="AF117" i="4" s="1"/>
  <c r="AL185" i="4"/>
  <c r="AF185" i="4" s="1"/>
  <c r="AL108" i="4"/>
  <c r="AF108" i="4" s="1"/>
  <c r="AL28" i="4"/>
  <c r="AF28" i="4" s="1"/>
  <c r="AL20" i="4"/>
  <c r="AF20" i="4" s="1"/>
  <c r="AL96" i="4"/>
  <c r="AF96" i="4" s="1"/>
  <c r="AL77" i="4"/>
  <c r="AF77" i="4" s="1"/>
  <c r="AL57" i="4"/>
  <c r="AF57" i="4" s="1"/>
  <c r="AL112" i="4"/>
  <c r="AF112" i="4" s="1"/>
  <c r="AL102" i="4"/>
  <c r="AF102" i="4" s="1"/>
  <c r="AL123" i="4"/>
  <c r="AF123" i="4" s="1"/>
  <c r="AL98" i="4"/>
  <c r="AF98" i="4" s="1"/>
  <c r="AL171" i="4"/>
  <c r="AF171" i="4" s="1"/>
  <c r="AL13" i="4"/>
  <c r="AF13" i="4" s="1"/>
  <c r="AL30" i="4"/>
  <c r="AF30" i="4" s="1"/>
  <c r="AL19" i="4"/>
  <c r="AF19" i="4" s="1"/>
  <c r="AL174" i="4"/>
  <c r="AF174" i="4" s="1"/>
  <c r="AL100" i="4"/>
  <c r="AF100" i="4" s="1"/>
  <c r="AL163" i="4"/>
  <c r="AF163" i="4" s="1"/>
  <c r="AL32" i="4"/>
  <c r="AF32" i="4" s="1"/>
  <c r="AL24" i="4"/>
  <c r="AF24" i="4" s="1"/>
  <c r="AL166" i="4"/>
  <c r="AF166" i="4" s="1"/>
  <c r="AL72" i="4"/>
  <c r="AF72" i="4" s="1"/>
  <c r="AL16" i="4"/>
  <c r="AF16" i="4" s="1"/>
  <c r="AL74" i="4"/>
  <c r="AF74" i="4" s="1"/>
  <c r="AL146" i="4"/>
  <c r="AF146" i="4" s="1"/>
  <c r="AL49" i="4"/>
  <c r="AF49" i="4" s="1"/>
  <c r="AL66" i="4"/>
  <c r="AF66" i="4" s="1"/>
  <c r="AL80" i="4"/>
  <c r="AF80" i="4" s="1"/>
  <c r="AL162" i="4"/>
  <c r="AF162" i="4" s="1"/>
  <c r="AL136" i="4"/>
  <c r="AF136" i="4" s="1"/>
  <c r="AL69" i="4"/>
  <c r="AF69" i="4" s="1"/>
  <c r="AL164" i="4"/>
  <c r="AF164" i="4" s="1"/>
  <c r="AL194" i="4"/>
  <c r="AF194" i="4" s="1"/>
  <c r="AL156" i="4"/>
  <c r="AF156" i="4" s="1"/>
  <c r="AL29" i="4"/>
  <c r="AF29" i="4" s="1"/>
  <c r="AL65" i="4"/>
  <c r="AF65" i="4" s="1"/>
  <c r="AL192" i="4"/>
  <c r="AF192" i="4" s="1"/>
  <c r="AL150" i="4"/>
  <c r="AF150" i="4" s="1"/>
  <c r="AL42" i="4"/>
  <c r="AF42" i="4" s="1"/>
  <c r="AL190" i="4"/>
  <c r="AF190" i="4" s="1"/>
  <c r="AL48" i="4"/>
  <c r="AF48" i="4" s="1"/>
  <c r="AL172" i="4"/>
  <c r="AF172" i="4" s="1"/>
  <c r="AL143" i="4"/>
  <c r="AF143" i="4" s="1"/>
  <c r="AL63" i="4"/>
  <c r="AF63" i="4" s="1"/>
  <c r="AL87" i="4"/>
  <c r="AF87" i="4" s="1"/>
  <c r="AL145" i="4"/>
  <c r="AF145" i="4" s="1"/>
  <c r="AL82" i="4"/>
  <c r="AF82" i="4" s="1"/>
  <c r="AL34" i="4"/>
  <c r="AF34" i="4" s="1"/>
  <c r="AL152" i="4"/>
  <c r="AF152" i="4" s="1"/>
  <c r="AL4" i="4"/>
  <c r="AL111" i="4"/>
  <c r="AF111" i="4" s="1"/>
  <c r="AL61" i="4"/>
  <c r="AF61" i="4" s="1"/>
  <c r="AL41" i="4"/>
  <c r="AF41" i="4" s="1"/>
  <c r="AL125" i="4"/>
  <c r="AF125" i="4" s="1"/>
  <c r="AL148" i="4"/>
  <c r="AF148" i="4" s="1"/>
  <c r="AL67" i="4"/>
  <c r="AF67" i="4" s="1"/>
  <c r="AL9" i="4"/>
  <c r="AF9" i="4" s="1"/>
  <c r="AL168" i="4"/>
  <c r="AF168" i="4" s="1"/>
  <c r="AL218" i="4"/>
  <c r="AF218" i="4" s="1"/>
  <c r="AL53" i="4"/>
  <c r="AF53" i="4" s="1"/>
  <c r="AL204" i="4"/>
  <c r="AF204" i="4" s="1"/>
  <c r="AL187" i="4"/>
  <c r="AF187" i="4" s="1"/>
  <c r="AL193" i="4"/>
  <c r="AF193" i="4" s="1"/>
  <c r="AL79" i="4"/>
  <c r="AF79" i="4" s="1"/>
  <c r="AL23" i="4"/>
  <c r="AF23" i="4" s="1"/>
  <c r="AL128" i="4"/>
  <c r="AF128" i="4" s="1"/>
  <c r="AL107" i="4"/>
  <c r="AF107" i="4" s="1"/>
  <c r="AL39" i="4"/>
  <c r="AF39" i="4" s="1"/>
  <c r="AL60" i="4"/>
  <c r="AF60" i="4" s="1"/>
  <c r="AL208" i="4"/>
  <c r="AF208" i="4" s="1"/>
  <c r="AL158" i="4"/>
  <c r="AF158" i="4" s="1"/>
  <c r="AL44" i="4"/>
  <c r="AF44" i="4" s="1"/>
  <c r="AL196" i="4"/>
  <c r="AF196" i="4" s="1"/>
  <c r="AL50" i="4"/>
  <c r="AF50" i="4" s="1"/>
  <c r="AL84" i="4"/>
  <c r="AF84" i="4" s="1"/>
  <c r="AL188" i="4"/>
  <c r="AF188" i="4" s="1"/>
  <c r="AL47" i="4"/>
  <c r="AF47" i="4" s="1"/>
  <c r="AL186" i="4"/>
  <c r="AF186" i="4" s="1"/>
  <c r="AL109" i="4"/>
  <c r="AF109" i="4" s="1"/>
  <c r="AL159" i="4"/>
  <c r="AF159" i="4" s="1"/>
  <c r="AL176" i="4"/>
  <c r="AF176" i="4" s="1"/>
  <c r="AL90" i="4"/>
  <c r="AF90" i="4" s="1"/>
  <c r="AL216" i="4"/>
  <c r="AF216" i="4" s="1"/>
  <c r="AL76" i="4"/>
  <c r="AF76" i="4" s="1"/>
  <c r="AL119" i="4"/>
  <c r="AF119" i="4" s="1"/>
  <c r="AL203" i="4"/>
  <c r="AF203" i="4" s="1"/>
  <c r="AL121" i="4"/>
  <c r="AF121" i="4" s="1"/>
  <c r="AL37" i="4"/>
  <c r="AF37" i="4" s="1"/>
  <c r="AL215" i="4"/>
  <c r="AF215" i="4" s="1"/>
  <c r="AT707" i="4" l="1"/>
  <c r="AT706" i="4" s="1"/>
  <c r="AT705" i="4" s="1"/>
  <c r="AT704" i="4" s="1"/>
  <c r="AT703" i="4" s="1"/>
  <c r="AT702" i="4" s="1"/>
  <c r="AT701" i="4" s="1"/>
  <c r="AT700" i="4" s="1"/>
  <c r="AT699" i="4" s="1"/>
  <c r="AT698" i="4" s="1"/>
  <c r="AT697" i="4" s="1"/>
  <c r="AT696" i="4" s="1"/>
  <c r="AT695" i="4" s="1"/>
  <c r="AT694" i="4" s="1"/>
  <c r="AT693" i="4" s="1"/>
  <c r="AT692" i="4" s="1"/>
  <c r="AT691" i="4" s="1"/>
  <c r="AT690" i="4" s="1"/>
  <c r="AT689" i="4" s="1"/>
  <c r="AT688" i="4" s="1"/>
  <c r="AT687" i="4" s="1"/>
  <c r="AT686" i="4" s="1"/>
  <c r="AT685" i="4" s="1"/>
  <c r="AT684" i="4" s="1"/>
  <c r="AT683" i="4" s="1"/>
  <c r="AT682" i="4" s="1"/>
  <c r="AT681" i="4" s="1"/>
  <c r="AT680" i="4" s="1"/>
  <c r="AT679" i="4" s="1"/>
  <c r="AT678" i="4" s="1"/>
  <c r="AT677" i="4" s="1"/>
  <c r="AT676" i="4" s="1"/>
  <c r="AT675" i="4" s="1"/>
  <c r="AT674" i="4" s="1"/>
  <c r="AT673" i="4" s="1"/>
  <c r="AT672" i="4" s="1"/>
  <c r="AT671" i="4" s="1"/>
  <c r="AT670" i="4" s="1"/>
  <c r="AT669" i="4" s="1"/>
  <c r="AT668" i="4" s="1"/>
  <c r="AT667" i="4" s="1"/>
  <c r="AT666" i="4" s="1"/>
  <c r="AT665" i="4" s="1"/>
  <c r="AT664" i="4" s="1"/>
  <c r="AT663" i="4" s="1"/>
  <c r="AT662" i="4" s="1"/>
  <c r="AT661" i="4" s="1"/>
  <c r="AT660" i="4" s="1"/>
  <c r="AT659" i="4" s="1"/>
  <c r="AT658" i="4" s="1"/>
  <c r="AT657" i="4" s="1"/>
  <c r="AT656" i="4" s="1"/>
  <c r="AT655" i="4" s="1"/>
  <c r="AT654" i="4" s="1"/>
  <c r="AT653" i="4" s="1"/>
  <c r="AT652" i="4" s="1"/>
  <c r="AT651" i="4" s="1"/>
  <c r="AT650" i="4" s="1"/>
  <c r="AT649" i="4" s="1"/>
  <c r="AT648" i="4" s="1"/>
  <c r="AT647" i="4" s="1"/>
  <c r="AT646" i="4" s="1"/>
  <c r="AT645" i="4" s="1"/>
  <c r="AT644" i="4" s="1"/>
  <c r="AT643" i="4" s="1"/>
  <c r="AT642" i="4" s="1"/>
  <c r="AT641" i="4" s="1"/>
  <c r="AT640" i="4" s="1"/>
  <c r="AT639" i="4" s="1"/>
  <c r="AT638" i="4" s="1"/>
  <c r="AT637" i="4" s="1"/>
  <c r="AT636" i="4" s="1"/>
  <c r="AT635" i="4" s="1"/>
  <c r="AT634" i="4" s="1"/>
  <c r="AT633" i="4" s="1"/>
  <c r="AT632" i="4" s="1"/>
  <c r="AT631" i="4" s="1"/>
  <c r="AT630" i="4" s="1"/>
  <c r="AT629" i="4" s="1"/>
  <c r="AT628" i="4" s="1"/>
  <c r="AT627" i="4" s="1"/>
  <c r="AT626" i="4" s="1"/>
  <c r="AT625" i="4" s="1"/>
  <c r="AT624" i="4" s="1"/>
  <c r="AT623" i="4" s="1"/>
  <c r="AT622" i="4" s="1"/>
  <c r="AT621" i="4" s="1"/>
  <c r="AT620" i="4" s="1"/>
  <c r="AT619" i="4" s="1"/>
  <c r="AT618" i="4" s="1"/>
  <c r="AT617" i="4" s="1"/>
  <c r="AT616" i="4" s="1"/>
  <c r="AT615" i="4" s="1"/>
  <c r="AT614" i="4" s="1"/>
  <c r="AT613" i="4" s="1"/>
  <c r="AT612" i="4" s="1"/>
  <c r="AT611" i="4" s="1"/>
  <c r="AT610" i="4" s="1"/>
  <c r="AT609" i="4" s="1"/>
  <c r="AT608" i="4" s="1"/>
  <c r="AT607" i="4" s="1"/>
  <c r="AT606" i="4" s="1"/>
  <c r="AT605" i="4" s="1"/>
  <c r="AT604" i="4" s="1"/>
  <c r="AT603" i="4" s="1"/>
  <c r="AT602" i="4" s="1"/>
  <c r="AT601" i="4" s="1"/>
  <c r="AT600" i="4" s="1"/>
  <c r="AT599" i="4" s="1"/>
  <c r="AT598" i="4" s="1"/>
  <c r="AT597" i="4" s="1"/>
  <c r="AT596" i="4" s="1"/>
  <c r="AT595" i="4" s="1"/>
  <c r="AT594" i="4" s="1"/>
  <c r="AT593" i="4" s="1"/>
  <c r="AT592" i="4" s="1"/>
  <c r="AT591" i="4" s="1"/>
  <c r="AT590" i="4" s="1"/>
  <c r="AT589" i="4" s="1"/>
  <c r="AT588" i="4" s="1"/>
  <c r="AT587" i="4" s="1"/>
  <c r="AT586" i="4" s="1"/>
  <c r="AT585" i="4" s="1"/>
  <c r="AT584" i="4" s="1"/>
  <c r="AT583" i="4" s="1"/>
  <c r="AT582" i="4" s="1"/>
  <c r="AT581" i="4" s="1"/>
  <c r="AT580" i="4" s="1"/>
  <c r="AT579" i="4" s="1"/>
  <c r="AT578" i="4" s="1"/>
  <c r="AT577" i="4" s="1"/>
  <c r="AT576" i="4" s="1"/>
  <c r="AT575" i="4" s="1"/>
  <c r="AT574" i="4" s="1"/>
  <c r="AT573" i="4" s="1"/>
  <c r="AT572" i="4" s="1"/>
  <c r="AT571" i="4" s="1"/>
  <c r="AT570" i="4" s="1"/>
  <c r="AT569" i="4" s="1"/>
  <c r="AT568" i="4" s="1"/>
  <c r="AT567" i="4" s="1"/>
  <c r="AT566" i="4" s="1"/>
  <c r="AT565" i="4" s="1"/>
  <c r="AT564" i="4" s="1"/>
  <c r="AT563" i="4" s="1"/>
  <c r="AT562" i="4" s="1"/>
  <c r="AT561" i="4" s="1"/>
  <c r="AT560" i="4" s="1"/>
  <c r="AT559" i="4" s="1"/>
  <c r="AT558" i="4" s="1"/>
  <c r="AT557" i="4" s="1"/>
  <c r="AT556" i="4" s="1"/>
  <c r="AT555" i="4" s="1"/>
  <c r="AT554" i="4" s="1"/>
  <c r="AT553" i="4" s="1"/>
  <c r="AT552" i="4" s="1"/>
  <c r="AT551" i="4" s="1"/>
  <c r="AT550" i="4" s="1"/>
  <c r="AT549" i="4" s="1"/>
  <c r="AT548" i="4" s="1"/>
  <c r="AT547" i="4" s="1"/>
  <c r="AT546" i="4" s="1"/>
  <c r="AT545" i="4" s="1"/>
  <c r="AT544" i="4" s="1"/>
  <c r="AT543" i="4" s="1"/>
  <c r="AT542" i="4" s="1"/>
  <c r="AT541" i="4" s="1"/>
  <c r="AT540" i="4" s="1"/>
  <c r="AT539" i="4" s="1"/>
  <c r="AT538" i="4" s="1"/>
  <c r="AT537" i="4" s="1"/>
  <c r="AT536" i="4" s="1"/>
  <c r="AT535" i="4" s="1"/>
  <c r="AT534" i="4" s="1"/>
  <c r="AT533" i="4" s="1"/>
  <c r="AT532" i="4" s="1"/>
  <c r="AT531" i="4" s="1"/>
  <c r="AT530" i="4" s="1"/>
  <c r="AT529" i="4" s="1"/>
  <c r="AT528" i="4" s="1"/>
  <c r="AT527" i="4" s="1"/>
  <c r="AT526" i="4" s="1"/>
  <c r="AT525" i="4" s="1"/>
  <c r="AT524" i="4" s="1"/>
  <c r="AT523" i="4" s="1"/>
  <c r="AT522" i="4" s="1"/>
  <c r="AT521" i="4" s="1"/>
  <c r="AT520" i="4" s="1"/>
  <c r="AT519" i="4" s="1"/>
  <c r="AT518" i="4" s="1"/>
  <c r="AT517" i="4" s="1"/>
  <c r="AT516" i="4" s="1"/>
  <c r="AT515" i="4" s="1"/>
  <c r="AT514" i="4" s="1"/>
  <c r="AT513" i="4" s="1"/>
  <c r="AT512" i="4" s="1"/>
  <c r="AT511" i="4" s="1"/>
  <c r="AT510" i="4" s="1"/>
  <c r="AT509" i="4" s="1"/>
  <c r="AT508" i="4" s="1"/>
  <c r="AT507" i="4" s="1"/>
  <c r="AT506" i="4" s="1"/>
  <c r="AT505" i="4" s="1"/>
  <c r="AT504" i="4" s="1"/>
  <c r="AT503" i="4" s="1"/>
  <c r="AT502" i="4" s="1"/>
  <c r="AT501" i="4" s="1"/>
  <c r="AT500" i="4" s="1"/>
  <c r="AT499" i="4" s="1"/>
  <c r="AT498" i="4" s="1"/>
  <c r="AT497" i="4" s="1"/>
  <c r="AT496" i="4" s="1"/>
  <c r="AT495" i="4" s="1"/>
  <c r="AT494" i="4" s="1"/>
  <c r="AT493" i="4" s="1"/>
  <c r="AT492" i="4" s="1"/>
  <c r="AT491" i="4" s="1"/>
  <c r="AT490" i="4" s="1"/>
  <c r="AT489" i="4" s="1"/>
  <c r="AT488" i="4" s="1"/>
  <c r="AT487" i="4" s="1"/>
  <c r="AT486" i="4" s="1"/>
  <c r="AT485" i="4" s="1"/>
  <c r="AT484" i="4" s="1"/>
  <c r="AT483" i="4" s="1"/>
  <c r="AT482" i="4" s="1"/>
  <c r="AT481" i="4" s="1"/>
  <c r="AT480" i="4" s="1"/>
  <c r="AT479" i="4" s="1"/>
  <c r="AT478" i="4" s="1"/>
  <c r="AT477" i="4" s="1"/>
  <c r="AT476" i="4" s="1"/>
  <c r="AT475" i="4" s="1"/>
  <c r="AT474" i="4" s="1"/>
  <c r="AT473" i="4" s="1"/>
  <c r="AT472" i="4" s="1"/>
  <c r="AT471" i="4" s="1"/>
  <c r="AT470" i="4" s="1"/>
  <c r="AT469" i="4" s="1"/>
  <c r="AT468" i="4" s="1"/>
  <c r="AT467" i="4" s="1"/>
  <c r="AT466" i="4" s="1"/>
  <c r="AT465" i="4" s="1"/>
  <c r="AT464" i="4" s="1"/>
  <c r="AT463" i="4" s="1"/>
  <c r="AT462" i="4" s="1"/>
  <c r="AT461" i="4" s="1"/>
  <c r="AT460" i="4" s="1"/>
  <c r="AT459" i="4" s="1"/>
  <c r="AT458" i="4" s="1"/>
  <c r="AT457" i="4" s="1"/>
  <c r="AT456" i="4" s="1"/>
  <c r="AT455" i="4" s="1"/>
  <c r="AT454" i="4" s="1"/>
  <c r="AT453" i="4" s="1"/>
  <c r="AT452" i="4" s="1"/>
  <c r="AT451" i="4" s="1"/>
  <c r="AT450" i="4" s="1"/>
  <c r="AT449" i="4" s="1"/>
  <c r="AT448" i="4" s="1"/>
  <c r="AT447" i="4" s="1"/>
  <c r="AT446" i="4" s="1"/>
  <c r="AT445" i="4" s="1"/>
  <c r="AT444" i="4" s="1"/>
  <c r="AT443" i="4" s="1"/>
  <c r="AT442" i="4" s="1"/>
  <c r="AT441" i="4" s="1"/>
  <c r="AT440" i="4" s="1"/>
  <c r="AT439" i="4" s="1"/>
  <c r="AT438" i="4" s="1"/>
  <c r="AT437" i="4" s="1"/>
  <c r="AT436" i="4" s="1"/>
  <c r="AT435" i="4" s="1"/>
  <c r="AT434" i="4" s="1"/>
  <c r="AT433" i="4" s="1"/>
  <c r="AT432" i="4" s="1"/>
  <c r="AT431" i="4" s="1"/>
  <c r="AT430" i="4" s="1"/>
  <c r="AT429" i="4" s="1"/>
  <c r="AT428" i="4" s="1"/>
  <c r="AT427" i="4" s="1"/>
  <c r="AT426" i="4" s="1"/>
  <c r="AT425" i="4" s="1"/>
  <c r="AT424" i="4" s="1"/>
  <c r="AT423" i="4" s="1"/>
  <c r="AT422" i="4" s="1"/>
  <c r="AT421" i="4" s="1"/>
  <c r="AT420" i="4" s="1"/>
  <c r="AT419" i="4" s="1"/>
  <c r="AT418" i="4" s="1"/>
  <c r="AT417" i="4" s="1"/>
  <c r="AT416" i="4" s="1"/>
  <c r="AT415" i="4" s="1"/>
  <c r="AT414" i="4" s="1"/>
  <c r="AT413" i="4" s="1"/>
  <c r="AT412" i="4" s="1"/>
  <c r="AT411" i="4" s="1"/>
  <c r="AT410" i="4" s="1"/>
  <c r="AT409" i="4" s="1"/>
  <c r="AT408" i="4" s="1"/>
  <c r="AT407" i="4" s="1"/>
  <c r="AT406" i="4" s="1"/>
  <c r="AT405" i="4" s="1"/>
  <c r="AT404" i="4" s="1"/>
  <c r="AT403" i="4" s="1"/>
  <c r="AT402" i="4" s="1"/>
  <c r="AT401" i="4" s="1"/>
  <c r="AT400" i="4" s="1"/>
  <c r="AT399" i="4" s="1"/>
  <c r="AT398" i="4" s="1"/>
  <c r="AT397" i="4" s="1"/>
  <c r="AT396" i="4" s="1"/>
  <c r="AT395" i="4" s="1"/>
  <c r="AT394" i="4" s="1"/>
  <c r="AT393" i="4" s="1"/>
  <c r="AT392" i="4" s="1"/>
  <c r="AT391" i="4" s="1"/>
  <c r="AT390" i="4" s="1"/>
  <c r="AT389" i="4" s="1"/>
  <c r="AT388" i="4" s="1"/>
  <c r="AT387" i="4" s="1"/>
  <c r="AT386" i="4" s="1"/>
  <c r="AT385" i="4" s="1"/>
  <c r="AT384" i="4" s="1"/>
  <c r="AT383" i="4" s="1"/>
  <c r="AT382" i="4" s="1"/>
  <c r="AT381" i="4" s="1"/>
  <c r="AT380" i="4" s="1"/>
  <c r="AT379" i="4" s="1"/>
  <c r="AT378" i="4" s="1"/>
  <c r="AT377" i="4" s="1"/>
  <c r="AT376" i="4" s="1"/>
  <c r="AT375" i="4" s="1"/>
  <c r="AT374" i="4" s="1"/>
  <c r="AT373" i="4" s="1"/>
  <c r="AT372" i="4" s="1"/>
  <c r="AT371" i="4" s="1"/>
  <c r="AT370" i="4" s="1"/>
  <c r="AT369" i="4" s="1"/>
  <c r="AT368" i="4" s="1"/>
  <c r="AT367" i="4" s="1"/>
  <c r="AT366" i="4" s="1"/>
  <c r="AT365" i="4" s="1"/>
  <c r="AT364" i="4" s="1"/>
  <c r="AT363" i="4" s="1"/>
  <c r="AT362" i="4" s="1"/>
  <c r="AT361" i="4" s="1"/>
  <c r="AT360" i="4" s="1"/>
  <c r="AT359" i="4" s="1"/>
  <c r="AT358" i="4" s="1"/>
  <c r="AT357" i="4" s="1"/>
  <c r="AT356" i="4" s="1"/>
  <c r="AT355" i="4" s="1"/>
  <c r="AT354" i="4" s="1"/>
  <c r="AT353" i="4" s="1"/>
  <c r="AT352" i="4" s="1"/>
  <c r="AT351" i="4" s="1"/>
  <c r="AT350" i="4" s="1"/>
  <c r="AT349" i="4" s="1"/>
  <c r="AT348" i="4" s="1"/>
  <c r="AT347" i="4" s="1"/>
  <c r="AT346" i="4" s="1"/>
  <c r="AT345" i="4" s="1"/>
  <c r="AT344" i="4" s="1"/>
  <c r="AT343" i="4" s="1"/>
  <c r="AT342" i="4" s="1"/>
  <c r="AT341" i="4" s="1"/>
  <c r="AT340" i="4" s="1"/>
  <c r="AT339" i="4" s="1"/>
  <c r="AT338" i="4" s="1"/>
  <c r="AT337" i="4" s="1"/>
  <c r="AT336" i="4" s="1"/>
  <c r="AT335" i="4" s="1"/>
  <c r="AT334" i="4" s="1"/>
  <c r="AT333" i="4" s="1"/>
  <c r="AT332" i="4" s="1"/>
  <c r="AT331" i="4" s="1"/>
  <c r="AT330" i="4" s="1"/>
  <c r="AT329" i="4" s="1"/>
  <c r="AT328" i="4" s="1"/>
  <c r="AT327" i="4" s="1"/>
  <c r="AT326" i="4" s="1"/>
  <c r="AT325" i="4" s="1"/>
  <c r="AT324" i="4" s="1"/>
  <c r="AT323" i="4" s="1"/>
  <c r="AT322" i="4" s="1"/>
  <c r="AT321" i="4" s="1"/>
  <c r="AT320" i="4" s="1"/>
  <c r="AT319" i="4" s="1"/>
  <c r="AT318" i="4" s="1"/>
  <c r="AT317" i="4" s="1"/>
  <c r="AT316" i="4" s="1"/>
  <c r="AT315" i="4" s="1"/>
  <c r="AT314" i="4" s="1"/>
  <c r="AT313" i="4" s="1"/>
  <c r="AT312" i="4" s="1"/>
  <c r="AT311" i="4" s="1"/>
  <c r="AT310" i="4" s="1"/>
  <c r="AT309" i="4" s="1"/>
  <c r="AT308" i="4" s="1"/>
  <c r="AT307" i="4" s="1"/>
  <c r="AT306" i="4" s="1"/>
  <c r="AT305" i="4" s="1"/>
  <c r="AT304" i="4" s="1"/>
  <c r="AT303" i="4" s="1"/>
  <c r="AT302" i="4" s="1"/>
  <c r="AT301" i="4" s="1"/>
  <c r="AT300" i="4" s="1"/>
  <c r="AT299" i="4" s="1"/>
  <c r="AT298" i="4" s="1"/>
  <c r="AT297" i="4" s="1"/>
  <c r="AT296" i="4" s="1"/>
  <c r="AT295" i="4" s="1"/>
  <c r="AT294" i="4" s="1"/>
  <c r="AT293" i="4" s="1"/>
  <c r="AT292" i="4" s="1"/>
  <c r="AT291" i="4" s="1"/>
  <c r="AT290" i="4" s="1"/>
  <c r="AT289" i="4" s="1"/>
  <c r="AT288" i="4" s="1"/>
  <c r="AT287" i="4" s="1"/>
  <c r="AT286" i="4" s="1"/>
  <c r="AT285" i="4" s="1"/>
  <c r="AT284" i="4" s="1"/>
  <c r="AT283" i="4" s="1"/>
  <c r="AT282" i="4" s="1"/>
  <c r="AT281" i="4" s="1"/>
  <c r="AT280" i="4" s="1"/>
  <c r="AT279" i="4" s="1"/>
  <c r="AT278" i="4" s="1"/>
  <c r="AT277" i="4" s="1"/>
  <c r="AT276" i="4" s="1"/>
  <c r="AT275" i="4" s="1"/>
  <c r="AT274" i="4" s="1"/>
  <c r="AT273" i="4" s="1"/>
  <c r="AT272" i="4" s="1"/>
  <c r="AT271" i="4" s="1"/>
  <c r="AT270" i="4" s="1"/>
  <c r="AT269" i="4" s="1"/>
  <c r="AT268" i="4" s="1"/>
  <c r="AT267" i="4" s="1"/>
  <c r="AT266" i="4" s="1"/>
  <c r="AT265" i="4" s="1"/>
  <c r="AT264" i="4" s="1"/>
  <c r="AT263" i="4" s="1"/>
  <c r="AT262" i="4" s="1"/>
  <c r="AT261" i="4" s="1"/>
  <c r="AT260" i="4" s="1"/>
  <c r="AT259" i="4" s="1"/>
  <c r="AT258" i="4" s="1"/>
  <c r="AT257" i="4" s="1"/>
  <c r="AT256" i="4" s="1"/>
  <c r="AT255" i="4" s="1"/>
  <c r="AT254" i="4" s="1"/>
  <c r="AT253" i="4" s="1"/>
  <c r="AT252" i="4" s="1"/>
  <c r="AT251" i="4" s="1"/>
  <c r="AT250" i="4" s="1"/>
  <c r="AT249" i="4" s="1"/>
  <c r="AT248" i="4" s="1"/>
  <c r="AT247" i="4" s="1"/>
  <c r="AT246" i="4" s="1"/>
  <c r="AT245" i="4" s="1"/>
  <c r="AT244" i="4" s="1"/>
  <c r="AT243" i="4" s="1"/>
  <c r="AT242" i="4" s="1"/>
  <c r="AT241" i="4" s="1"/>
  <c r="AT240" i="4" s="1"/>
  <c r="AT239" i="4" s="1"/>
  <c r="AT238" i="4" s="1"/>
  <c r="AT237" i="4" s="1"/>
  <c r="AT236" i="4" s="1"/>
  <c r="AT235" i="4" s="1"/>
  <c r="AT234" i="4" s="1"/>
  <c r="AT233" i="4" s="1"/>
  <c r="AT232" i="4" s="1"/>
  <c r="AT231" i="4" s="1"/>
  <c r="AT230" i="4" s="1"/>
  <c r="AT229" i="4" s="1"/>
  <c r="AT228" i="4" s="1"/>
  <c r="AT227" i="4" s="1"/>
  <c r="AT226" i="4" s="1"/>
  <c r="AT225" i="4" s="1"/>
  <c r="AT224" i="4" s="1"/>
  <c r="AT223" i="4" s="1"/>
  <c r="AT222" i="4" s="1"/>
  <c r="AT221" i="4" s="1"/>
  <c r="AT220" i="4" s="1"/>
  <c r="AT219" i="4" s="1"/>
  <c r="AT218" i="4" s="1"/>
  <c r="AT217" i="4" s="1"/>
  <c r="AT216" i="4" s="1"/>
  <c r="AT215" i="4" s="1"/>
  <c r="AT214" i="4" s="1"/>
  <c r="AT213" i="4" s="1"/>
  <c r="AT212" i="4" s="1"/>
  <c r="AT211" i="4" s="1"/>
  <c r="AT210" i="4" s="1"/>
  <c r="AT209" i="4" s="1"/>
  <c r="AT208" i="4" s="1"/>
  <c r="AT207" i="4" s="1"/>
  <c r="AT206" i="4" s="1"/>
  <c r="AT205" i="4" s="1"/>
  <c r="AT204" i="4" s="1"/>
  <c r="AT203" i="4" s="1"/>
  <c r="AT202" i="4" s="1"/>
  <c r="AT201" i="4" s="1"/>
  <c r="AT200" i="4" s="1"/>
  <c r="AT199" i="4" s="1"/>
  <c r="AT198" i="4" s="1"/>
  <c r="AT197" i="4" s="1"/>
  <c r="AT196" i="4" s="1"/>
  <c r="AT195" i="4" s="1"/>
  <c r="AT194" i="4" s="1"/>
  <c r="AT193" i="4" s="1"/>
  <c r="AT192" i="4" s="1"/>
  <c r="AT191" i="4" s="1"/>
  <c r="AT190" i="4" s="1"/>
  <c r="AT189" i="4" s="1"/>
  <c r="AT188" i="4" s="1"/>
  <c r="AT187" i="4" s="1"/>
  <c r="AT186" i="4" s="1"/>
  <c r="AT185" i="4" s="1"/>
  <c r="AT184" i="4" s="1"/>
  <c r="AT183" i="4" s="1"/>
  <c r="AT182" i="4" s="1"/>
  <c r="AT181" i="4" s="1"/>
  <c r="AT180" i="4" s="1"/>
  <c r="AT179" i="4" s="1"/>
  <c r="AT178" i="4" s="1"/>
  <c r="AT177" i="4" s="1"/>
  <c r="AT176" i="4" s="1"/>
  <c r="AT175" i="4" s="1"/>
  <c r="AT174" i="4" s="1"/>
  <c r="AT173" i="4" s="1"/>
  <c r="AT172" i="4" s="1"/>
  <c r="AT171" i="4" s="1"/>
  <c r="AT170" i="4" s="1"/>
  <c r="AT169" i="4" s="1"/>
  <c r="AT168" i="4" s="1"/>
  <c r="AT167" i="4" s="1"/>
  <c r="AT166" i="4" s="1"/>
  <c r="AT165" i="4" s="1"/>
  <c r="AT164" i="4" s="1"/>
  <c r="AT163" i="4" s="1"/>
  <c r="AT162" i="4" s="1"/>
  <c r="AT161" i="4" s="1"/>
  <c r="AT160" i="4" s="1"/>
  <c r="AT159" i="4" s="1"/>
  <c r="AT158" i="4" s="1"/>
  <c r="AT157" i="4" s="1"/>
  <c r="AT156" i="4" s="1"/>
  <c r="AT155" i="4" s="1"/>
  <c r="AT154" i="4" s="1"/>
  <c r="AT153" i="4" s="1"/>
  <c r="AT152" i="4" s="1"/>
  <c r="AT151" i="4" s="1"/>
  <c r="AT150" i="4" s="1"/>
  <c r="AT149" i="4" s="1"/>
  <c r="AT148" i="4" s="1"/>
  <c r="AT147" i="4" s="1"/>
  <c r="AT146" i="4" s="1"/>
  <c r="AT145" i="4" s="1"/>
  <c r="AT144" i="4" s="1"/>
  <c r="AT143" i="4" s="1"/>
  <c r="AT142" i="4" s="1"/>
  <c r="AT141" i="4" s="1"/>
  <c r="AT140" i="4" s="1"/>
  <c r="AT139" i="4" s="1"/>
  <c r="AT138" i="4" s="1"/>
  <c r="AT137" i="4" s="1"/>
  <c r="AT136" i="4" s="1"/>
  <c r="AT135" i="4" s="1"/>
  <c r="AT134" i="4" s="1"/>
  <c r="AT133" i="4" s="1"/>
  <c r="AT132" i="4" s="1"/>
  <c r="AT131" i="4" s="1"/>
  <c r="AT130" i="4" s="1"/>
  <c r="AT129" i="4" s="1"/>
  <c r="AT128" i="4" s="1"/>
  <c r="AT127" i="4" s="1"/>
  <c r="AT126" i="4" s="1"/>
  <c r="AT125" i="4" s="1"/>
  <c r="AT124" i="4" s="1"/>
  <c r="AT123" i="4" s="1"/>
  <c r="AT122" i="4" s="1"/>
  <c r="AT121" i="4" s="1"/>
  <c r="AT120" i="4" s="1"/>
  <c r="AT119" i="4" s="1"/>
  <c r="AT118" i="4" s="1"/>
  <c r="AT117" i="4" s="1"/>
  <c r="AT116" i="4" s="1"/>
  <c r="AT115" i="4" s="1"/>
  <c r="AT114" i="4" s="1"/>
  <c r="AT113" i="4" s="1"/>
  <c r="AT112" i="4" s="1"/>
  <c r="AT111" i="4" s="1"/>
  <c r="AT110" i="4" s="1"/>
  <c r="AT109" i="4" s="1"/>
  <c r="AT108" i="4" s="1"/>
  <c r="AT107" i="4" s="1"/>
  <c r="AT106" i="4" s="1"/>
  <c r="AT105" i="4" s="1"/>
  <c r="AT104" i="4" s="1"/>
  <c r="AT103" i="4" s="1"/>
  <c r="AT102" i="4" s="1"/>
  <c r="AT101" i="4" s="1"/>
  <c r="AT100" i="4" s="1"/>
  <c r="AT99" i="4" s="1"/>
  <c r="AT98" i="4" s="1"/>
  <c r="AT97" i="4" s="1"/>
  <c r="AT96" i="4" s="1"/>
  <c r="AT95" i="4" s="1"/>
  <c r="AT94" i="4" s="1"/>
  <c r="AT93" i="4" s="1"/>
  <c r="AT92" i="4" s="1"/>
  <c r="AT91" i="4" s="1"/>
  <c r="AT90" i="4" s="1"/>
  <c r="AT89" i="4" s="1"/>
  <c r="AT88" i="4" s="1"/>
  <c r="AT87" i="4" s="1"/>
  <c r="AT86" i="4" s="1"/>
  <c r="AT85" i="4" s="1"/>
  <c r="AT84" i="4" s="1"/>
  <c r="AT83" i="4" s="1"/>
  <c r="AT82" i="4" s="1"/>
  <c r="AT81" i="4" s="1"/>
  <c r="AT80" i="4" s="1"/>
  <c r="AT79" i="4" s="1"/>
  <c r="AT78" i="4" s="1"/>
  <c r="AT77" i="4" s="1"/>
  <c r="AT76" i="4" s="1"/>
  <c r="AT75" i="4" s="1"/>
  <c r="AT74" i="4" s="1"/>
  <c r="AT73" i="4" s="1"/>
  <c r="AT72" i="4" s="1"/>
  <c r="AT71" i="4" s="1"/>
  <c r="AT70" i="4" s="1"/>
  <c r="AT69" i="4" s="1"/>
  <c r="AT68" i="4" s="1"/>
  <c r="AT67" i="4" s="1"/>
  <c r="AT66" i="4" s="1"/>
  <c r="AT65" i="4" s="1"/>
  <c r="AT64" i="4" s="1"/>
  <c r="AT63" i="4" s="1"/>
  <c r="AT62" i="4" s="1"/>
  <c r="AT61" i="4" s="1"/>
  <c r="AT60" i="4" s="1"/>
  <c r="AT59" i="4" s="1"/>
  <c r="AT58" i="4" s="1"/>
  <c r="AT57" i="4" s="1"/>
  <c r="AT56" i="4" s="1"/>
  <c r="AT55" i="4" s="1"/>
  <c r="AT54" i="4" s="1"/>
  <c r="AT53" i="4" s="1"/>
  <c r="AT52" i="4" s="1"/>
  <c r="AT51" i="4" s="1"/>
  <c r="AT50" i="4" s="1"/>
  <c r="AT49" i="4" s="1"/>
  <c r="AT48" i="4" s="1"/>
  <c r="R30" i="6"/>
  <c r="Q18" i="6"/>
  <c r="S17" i="6"/>
  <c r="R31" i="6" l="1"/>
  <c r="Q19" i="6"/>
  <c r="S18" i="6"/>
  <c r="R32" i="6" l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AU707" i="4"/>
  <c r="R47" i="6"/>
  <c r="Q20" i="6"/>
  <c r="S19" i="6"/>
  <c r="AU706" i="4" l="1"/>
  <c r="Q21" i="6"/>
  <c r="S20" i="6"/>
  <c r="R48" i="6"/>
  <c r="AU705" i="4" l="1"/>
  <c r="R49" i="6"/>
  <c r="Q22" i="6"/>
  <c r="S21" i="6"/>
  <c r="AU704" i="4" l="1"/>
  <c r="Q23" i="6"/>
  <c r="S22" i="6"/>
  <c r="R50" i="6"/>
  <c r="AU703" i="4" l="1"/>
  <c r="R51" i="6"/>
  <c r="Q24" i="6"/>
  <c r="S23" i="6"/>
  <c r="S24" i="6" l="1"/>
  <c r="Q25" i="6"/>
  <c r="AU702" i="4"/>
  <c r="R52" i="6"/>
  <c r="Q26" i="6" l="1"/>
  <c r="S25" i="6"/>
  <c r="AU701" i="4"/>
  <c r="R53" i="6"/>
  <c r="Q27" i="6" l="1"/>
  <c r="S26" i="6"/>
  <c r="AU700" i="4"/>
  <c r="R54" i="6"/>
  <c r="Q28" i="6" l="1"/>
  <c r="S27" i="6"/>
  <c r="AU699" i="4"/>
  <c r="R55" i="6"/>
  <c r="Q29" i="6" l="1"/>
  <c r="S28" i="6"/>
  <c r="AU698" i="4"/>
  <c r="R56" i="6"/>
  <c r="Q30" i="6" l="1"/>
  <c r="S29" i="6"/>
  <c r="AU697" i="4"/>
  <c r="R57" i="6"/>
  <c r="Q31" i="6" l="1"/>
  <c r="S30" i="6"/>
  <c r="AU696" i="4"/>
  <c r="R58" i="6"/>
  <c r="Q32" i="6" l="1"/>
  <c r="S31" i="6"/>
  <c r="AU695" i="4"/>
  <c r="R59" i="6"/>
  <c r="Q33" i="6" l="1"/>
  <c r="S32" i="6"/>
  <c r="AU694" i="4"/>
  <c r="R60" i="6"/>
  <c r="Q34" i="6" l="1"/>
  <c r="S33" i="6"/>
  <c r="AU693" i="4"/>
  <c r="R61" i="6"/>
  <c r="Q35" i="6" l="1"/>
  <c r="S34" i="6"/>
  <c r="AU692" i="4"/>
  <c r="R62" i="6"/>
  <c r="Q36" i="6" l="1"/>
  <c r="S35" i="6"/>
  <c r="AU691" i="4"/>
  <c r="R63" i="6"/>
  <c r="Q37" i="6" l="1"/>
  <c r="S36" i="6"/>
  <c r="AU690" i="4"/>
  <c r="R64" i="6"/>
  <c r="Q38" i="6" l="1"/>
  <c r="S37" i="6"/>
  <c r="AU689" i="4"/>
  <c r="R65" i="6"/>
  <c r="Q39" i="6" l="1"/>
  <c r="S38" i="6"/>
  <c r="AU688" i="4"/>
  <c r="Q40" i="6" l="1"/>
  <c r="S39" i="6"/>
  <c r="AU687" i="4"/>
  <c r="Q41" i="6" l="1"/>
  <c r="S40" i="6"/>
  <c r="AU686" i="4"/>
  <c r="Q42" i="6" l="1"/>
  <c r="S41" i="6"/>
  <c r="AU685" i="4"/>
  <c r="Q43" i="6" l="1"/>
  <c r="S42" i="6"/>
  <c r="AU684" i="4"/>
  <c r="Q44" i="6" l="1"/>
  <c r="S43" i="6"/>
  <c r="AU683" i="4"/>
  <c r="Q45" i="6" l="1"/>
  <c r="S44" i="6"/>
  <c r="AU682" i="4"/>
  <c r="Q46" i="6" l="1"/>
  <c r="S45" i="6"/>
  <c r="AU681" i="4"/>
  <c r="Q47" i="6" l="1"/>
  <c r="S46" i="6"/>
  <c r="AU680" i="4"/>
  <c r="Q48" i="6" l="1"/>
  <c r="X3" i="5"/>
  <c r="S47" i="6"/>
  <c r="AU679" i="4"/>
  <c r="V3" i="5" l="1"/>
  <c r="Y3" i="5"/>
  <c r="W3" i="5" s="1"/>
  <c r="Q49" i="6"/>
  <c r="S48" i="6"/>
  <c r="AU678" i="4"/>
  <c r="Q50" i="6" l="1"/>
  <c r="S49" i="6"/>
  <c r="AU677" i="4"/>
  <c r="Q51" i="6" l="1"/>
  <c r="S50" i="6"/>
  <c r="AU676" i="4"/>
  <c r="Q52" i="6" l="1"/>
  <c r="S51" i="6"/>
  <c r="AU675" i="4"/>
  <c r="Q53" i="6" l="1"/>
  <c r="S52" i="6"/>
  <c r="AU674" i="4"/>
  <c r="Q54" i="6" l="1"/>
  <c r="S53" i="6"/>
  <c r="AU673" i="4"/>
  <c r="Q55" i="6" l="1"/>
  <c r="S54" i="6"/>
  <c r="AU672" i="4"/>
  <c r="Q56" i="6" l="1"/>
  <c r="S55" i="6"/>
  <c r="AU671" i="4"/>
  <c r="Q57" i="6" l="1"/>
  <c r="S56" i="6"/>
  <c r="AU670" i="4"/>
  <c r="Q58" i="6" l="1"/>
  <c r="S57" i="6"/>
  <c r="AU669" i="4"/>
  <c r="Q59" i="6" l="1"/>
  <c r="S58" i="6"/>
  <c r="AU668" i="4"/>
  <c r="Q60" i="6" l="1"/>
  <c r="S59" i="6"/>
  <c r="AU667" i="4"/>
  <c r="Q61" i="6" l="1"/>
  <c r="S60" i="6"/>
  <c r="AU666" i="4"/>
  <c r="Q62" i="6" l="1"/>
  <c r="S61" i="6"/>
  <c r="AU665" i="4"/>
  <c r="Q63" i="6" l="1"/>
  <c r="S62" i="6"/>
  <c r="AU664" i="4"/>
  <c r="Q64" i="6" l="1"/>
  <c r="S63" i="6"/>
  <c r="AU663" i="4"/>
  <c r="Q65" i="6" l="1"/>
  <c r="S65" i="6" s="1"/>
  <c r="S64" i="6"/>
  <c r="AU662" i="4"/>
  <c r="AU661" i="4" l="1"/>
  <c r="AU660" i="4" l="1"/>
  <c r="AU659" i="4" l="1"/>
  <c r="AU658" i="4" l="1"/>
  <c r="AU657" i="4" l="1"/>
  <c r="AU656" i="4" l="1"/>
  <c r="AU655" i="4" l="1"/>
  <c r="AU654" i="4" l="1"/>
  <c r="AU653" i="4" l="1"/>
  <c r="AU652" i="4" l="1"/>
  <c r="AU651" i="4" l="1"/>
  <c r="AU650" i="4" l="1"/>
  <c r="AU649" i="4" l="1"/>
  <c r="AU648" i="4" l="1"/>
  <c r="AU647" i="4" l="1"/>
  <c r="AU646" i="4" l="1"/>
  <c r="AU645" i="4" l="1"/>
  <c r="AU644" i="4" l="1"/>
  <c r="AU643" i="4" l="1"/>
  <c r="AU642" i="4" l="1"/>
  <c r="AU641" i="4" l="1"/>
  <c r="AU640" i="4" l="1"/>
  <c r="AU639" i="4" l="1"/>
  <c r="AU638" i="4" l="1"/>
  <c r="AU637" i="4" l="1"/>
  <c r="AU636" i="4" l="1"/>
  <c r="AU635" i="4" l="1"/>
  <c r="AU634" i="4" l="1"/>
  <c r="AU633" i="4" l="1"/>
  <c r="AU632" i="4" l="1"/>
  <c r="AU631" i="4" l="1"/>
  <c r="AU630" i="4" l="1"/>
  <c r="AU629" i="4" l="1"/>
  <c r="AU628" i="4" l="1"/>
  <c r="AU627" i="4" l="1"/>
  <c r="AU626" i="4" l="1"/>
  <c r="AU625" i="4" l="1"/>
  <c r="AU624" i="4" l="1"/>
  <c r="AU623" i="4" l="1"/>
  <c r="AU622" i="4" l="1"/>
  <c r="AU621" i="4" l="1"/>
  <c r="AU620" i="4" l="1"/>
  <c r="AU619" i="4" l="1"/>
  <c r="AU618" i="4" l="1"/>
  <c r="AU617" i="4" l="1"/>
  <c r="AU616" i="4" l="1"/>
  <c r="AU615" i="4" l="1"/>
  <c r="AU614" i="4" l="1"/>
  <c r="AU613" i="4" l="1"/>
  <c r="AU612" i="4" l="1"/>
  <c r="AU611" i="4" l="1"/>
  <c r="AU610" i="4" l="1"/>
  <c r="AU609" i="4" l="1"/>
  <c r="AU608" i="4" l="1"/>
  <c r="AU607" i="4" l="1"/>
  <c r="AU606" i="4" l="1"/>
  <c r="AU605" i="4" l="1"/>
  <c r="AU604" i="4" l="1"/>
  <c r="AU603" i="4" l="1"/>
  <c r="AU602" i="4" l="1"/>
  <c r="AU601" i="4" l="1"/>
  <c r="AU600" i="4" l="1"/>
  <c r="AU599" i="4" l="1"/>
  <c r="AU598" i="4" l="1"/>
  <c r="AU597" i="4" l="1"/>
  <c r="AU596" i="4" l="1"/>
  <c r="AU595" i="4" l="1"/>
  <c r="AU594" i="4" l="1"/>
  <c r="AU593" i="4" l="1"/>
  <c r="AU592" i="4" l="1"/>
  <c r="AU591" i="4" l="1"/>
  <c r="AU590" i="4" l="1"/>
  <c r="AU589" i="4" l="1"/>
  <c r="AU588" i="4" l="1"/>
  <c r="AU587" i="4" l="1"/>
  <c r="AU586" i="4" l="1"/>
  <c r="AU585" i="4" l="1"/>
  <c r="AU584" i="4" l="1"/>
  <c r="AU583" i="4" l="1"/>
  <c r="AU582" i="4" l="1"/>
  <c r="AU581" i="4" l="1"/>
  <c r="AU580" i="4" l="1"/>
  <c r="AU579" i="4" l="1"/>
  <c r="AU578" i="4" l="1"/>
  <c r="AU577" i="4" l="1"/>
  <c r="AU576" i="4" l="1"/>
  <c r="AU575" i="4" l="1"/>
  <c r="AU574" i="4" l="1"/>
  <c r="AU573" i="4" l="1"/>
  <c r="AU572" i="4" l="1"/>
  <c r="AU571" i="4" l="1"/>
  <c r="AU570" i="4" l="1"/>
  <c r="AU569" i="4" l="1"/>
  <c r="AU568" i="4" l="1"/>
  <c r="AU567" i="4" l="1"/>
  <c r="AU566" i="4" l="1"/>
  <c r="AU565" i="4" l="1"/>
  <c r="AU564" i="4" l="1"/>
  <c r="AU563" i="4" l="1"/>
  <c r="AU562" i="4" l="1"/>
  <c r="AU561" i="4" l="1"/>
  <c r="AU560" i="4" l="1"/>
  <c r="AU559" i="4" l="1"/>
  <c r="AU558" i="4" l="1"/>
  <c r="AU557" i="4" l="1"/>
  <c r="AU556" i="4" l="1"/>
  <c r="AU555" i="4" l="1"/>
  <c r="AU554" i="4" l="1"/>
  <c r="AU553" i="4" l="1"/>
  <c r="AU552" i="4" l="1"/>
  <c r="AU551" i="4" l="1"/>
  <c r="AU550" i="4" l="1"/>
  <c r="AU549" i="4" l="1"/>
  <c r="AU548" i="4" l="1"/>
  <c r="AU547" i="4" l="1"/>
  <c r="AU546" i="4" l="1"/>
  <c r="AU545" i="4" l="1"/>
  <c r="AU544" i="4" l="1"/>
  <c r="AU543" i="4" l="1"/>
  <c r="AU542" i="4" l="1"/>
  <c r="AU541" i="4" l="1"/>
  <c r="AU540" i="4" l="1"/>
  <c r="AU539" i="4" l="1"/>
  <c r="AU538" i="4" l="1"/>
  <c r="AU537" i="4" l="1"/>
  <c r="AU536" i="4" l="1"/>
  <c r="AU535" i="4" l="1"/>
  <c r="AU534" i="4" l="1"/>
  <c r="AU533" i="4" l="1"/>
  <c r="AU532" i="4" l="1"/>
  <c r="AU531" i="4" l="1"/>
  <c r="AU530" i="4" l="1"/>
  <c r="AU529" i="4" l="1"/>
  <c r="AU528" i="4" l="1"/>
  <c r="AU527" i="4" l="1"/>
  <c r="AU526" i="4" l="1"/>
  <c r="AU525" i="4" l="1"/>
  <c r="AU524" i="4" l="1"/>
  <c r="AU523" i="4" l="1"/>
  <c r="AU522" i="4" l="1"/>
  <c r="AU521" i="4" l="1"/>
  <c r="AU520" i="4" l="1"/>
  <c r="AU519" i="4" l="1"/>
  <c r="AU518" i="4" l="1"/>
  <c r="AU517" i="4" l="1"/>
  <c r="AU516" i="4" l="1"/>
  <c r="AU515" i="4" l="1"/>
  <c r="AU514" i="4" l="1"/>
  <c r="AU513" i="4" l="1"/>
  <c r="AU512" i="4" l="1"/>
  <c r="AU511" i="4" l="1"/>
  <c r="AU510" i="4" l="1"/>
  <c r="AU509" i="4" l="1"/>
  <c r="AU508" i="4" l="1"/>
  <c r="AU507" i="4" l="1"/>
  <c r="AU506" i="4" l="1"/>
  <c r="AU505" i="4" l="1"/>
  <c r="AU504" i="4" l="1"/>
  <c r="AU503" i="4" l="1"/>
  <c r="AU502" i="4" l="1"/>
  <c r="AU501" i="4" l="1"/>
  <c r="AU500" i="4" l="1"/>
  <c r="AU499" i="4" l="1"/>
  <c r="AU498" i="4" l="1"/>
  <c r="AU497" i="4" l="1"/>
  <c r="AU496" i="4" l="1"/>
  <c r="AU495" i="4" l="1"/>
  <c r="AU494" i="4" l="1"/>
  <c r="AU493" i="4" l="1"/>
  <c r="AU492" i="4" l="1"/>
  <c r="AU491" i="4" l="1"/>
  <c r="AU490" i="4" l="1"/>
  <c r="AU489" i="4" l="1"/>
  <c r="AU488" i="4" l="1"/>
  <c r="AU487" i="4" l="1"/>
  <c r="AU486" i="4" l="1"/>
  <c r="AU485" i="4" l="1"/>
  <c r="AU484" i="4" l="1"/>
  <c r="AU483" i="4" l="1"/>
  <c r="AU482" i="4" l="1"/>
  <c r="AU481" i="4" l="1"/>
  <c r="AU480" i="4" l="1"/>
  <c r="AU479" i="4" l="1"/>
  <c r="AU478" i="4" l="1"/>
  <c r="AU477" i="4" l="1"/>
  <c r="AU476" i="4" l="1"/>
  <c r="AU475" i="4" l="1"/>
  <c r="AU474" i="4" l="1"/>
  <c r="AU473" i="4" l="1"/>
  <c r="AU472" i="4" l="1"/>
  <c r="AU471" i="4" l="1"/>
  <c r="AU470" i="4" l="1"/>
  <c r="AU469" i="4" l="1"/>
  <c r="AU468" i="4" l="1"/>
  <c r="AU467" i="4" l="1"/>
  <c r="AU466" i="4" l="1"/>
  <c r="AU465" i="4" l="1"/>
  <c r="AU464" i="4" l="1"/>
  <c r="AU463" i="4" l="1"/>
  <c r="AU462" i="4" l="1"/>
  <c r="AU461" i="4" l="1"/>
  <c r="AU460" i="4" l="1"/>
  <c r="AU459" i="4" l="1"/>
  <c r="AU458" i="4" l="1"/>
  <c r="AU457" i="4" l="1"/>
  <c r="AU456" i="4" l="1"/>
  <c r="AU455" i="4" l="1"/>
  <c r="AU454" i="4" l="1"/>
  <c r="AU453" i="4" l="1"/>
  <c r="AU452" i="4" l="1"/>
  <c r="AU451" i="4" l="1"/>
  <c r="AU450" i="4" l="1"/>
  <c r="AU449" i="4" l="1"/>
  <c r="AU448" i="4" l="1"/>
  <c r="AU447" i="4" l="1"/>
  <c r="AU446" i="4" l="1"/>
  <c r="AU445" i="4" l="1"/>
  <c r="AU444" i="4" l="1"/>
  <c r="AU443" i="4" l="1"/>
  <c r="AU442" i="4" l="1"/>
  <c r="AU441" i="4" l="1"/>
  <c r="AU440" i="4" l="1"/>
  <c r="AU439" i="4" l="1"/>
  <c r="AU438" i="4" l="1"/>
  <c r="AU437" i="4" l="1"/>
  <c r="AU436" i="4" l="1"/>
  <c r="AU435" i="4" l="1"/>
  <c r="AU434" i="4" l="1"/>
  <c r="AU433" i="4" l="1"/>
  <c r="AU432" i="4" l="1"/>
  <c r="AU431" i="4" l="1"/>
  <c r="AU430" i="4" l="1"/>
  <c r="AU429" i="4" l="1"/>
  <c r="AU428" i="4" l="1"/>
  <c r="AU427" i="4" l="1"/>
  <c r="AU426" i="4" l="1"/>
  <c r="AU425" i="4" l="1"/>
  <c r="AU424" i="4" l="1"/>
  <c r="AU423" i="4" l="1"/>
  <c r="AU422" i="4" l="1"/>
  <c r="AU421" i="4" l="1"/>
  <c r="AU420" i="4" l="1"/>
  <c r="AU419" i="4" l="1"/>
  <c r="AU418" i="4" l="1"/>
  <c r="AU417" i="4" l="1"/>
  <c r="AU416" i="4" l="1"/>
  <c r="AU415" i="4" l="1"/>
  <c r="AU414" i="4" l="1"/>
  <c r="AU413" i="4" l="1"/>
  <c r="AU412" i="4" l="1"/>
  <c r="AU411" i="4" l="1"/>
  <c r="AU410" i="4" l="1"/>
  <c r="AU409" i="4" l="1"/>
  <c r="AU408" i="4" l="1"/>
  <c r="AU407" i="4" l="1"/>
  <c r="AU406" i="4" l="1"/>
  <c r="AU405" i="4" l="1"/>
  <c r="AU404" i="4" l="1"/>
  <c r="AU403" i="4" l="1"/>
  <c r="AU402" i="4" l="1"/>
  <c r="AU401" i="4" l="1"/>
  <c r="AU400" i="4" l="1"/>
  <c r="AU399" i="4" l="1"/>
  <c r="AU398" i="4" l="1"/>
  <c r="AU397" i="4" l="1"/>
  <c r="AU396" i="4" l="1"/>
  <c r="AU395" i="4" l="1"/>
  <c r="AU394" i="4" l="1"/>
  <c r="AU393" i="4" l="1"/>
  <c r="AU392" i="4" l="1"/>
  <c r="AU391" i="4" l="1"/>
  <c r="AU390" i="4" l="1"/>
  <c r="AU389" i="4" l="1"/>
  <c r="AU388" i="4" l="1"/>
  <c r="AU387" i="4" l="1"/>
  <c r="AU386" i="4" l="1"/>
  <c r="AU385" i="4" l="1"/>
  <c r="AU384" i="4" l="1"/>
  <c r="AU383" i="4" l="1"/>
  <c r="AU382" i="4" l="1"/>
  <c r="AU381" i="4" l="1"/>
  <c r="AU380" i="4" l="1"/>
  <c r="AU379" i="4" l="1"/>
  <c r="AU378" i="4" l="1"/>
  <c r="AU377" i="4" l="1"/>
  <c r="AU376" i="4" l="1"/>
  <c r="AU375" i="4" l="1"/>
  <c r="AU374" i="4" l="1"/>
  <c r="AU373" i="4" l="1"/>
  <c r="AU372" i="4" l="1"/>
  <c r="AU371" i="4" l="1"/>
  <c r="AU370" i="4" l="1"/>
  <c r="AU369" i="4" l="1"/>
  <c r="AU368" i="4" l="1"/>
  <c r="AU367" i="4" l="1"/>
  <c r="AU366" i="4" l="1"/>
  <c r="AU365" i="4" l="1"/>
  <c r="AU364" i="4" l="1"/>
  <c r="AU363" i="4" l="1"/>
  <c r="AU362" i="4" l="1"/>
  <c r="AU361" i="4" l="1"/>
  <c r="AU360" i="4" l="1"/>
  <c r="AU359" i="4" l="1"/>
  <c r="AU358" i="4" l="1"/>
  <c r="AU357" i="4" l="1"/>
  <c r="AU356" i="4" l="1"/>
  <c r="AU355" i="4" l="1"/>
  <c r="AU354" i="4" l="1"/>
  <c r="AU353" i="4" l="1"/>
  <c r="AU352" i="4" l="1"/>
  <c r="AU351" i="4" l="1"/>
  <c r="AU350" i="4" l="1"/>
  <c r="AU349" i="4" l="1"/>
  <c r="AU348" i="4" l="1"/>
  <c r="AU347" i="4" l="1"/>
  <c r="AU346" i="4" l="1"/>
  <c r="AU345" i="4" l="1"/>
  <c r="AU344" i="4" l="1"/>
  <c r="AU343" i="4" l="1"/>
  <c r="AU342" i="4" l="1"/>
  <c r="AU341" i="4" l="1"/>
  <c r="AU340" i="4" l="1"/>
  <c r="AU339" i="4" l="1"/>
  <c r="AU338" i="4" l="1"/>
  <c r="AU337" i="4" l="1"/>
  <c r="AU336" i="4" l="1"/>
  <c r="AU335" i="4" l="1"/>
  <c r="AU334" i="4" l="1"/>
  <c r="AU333" i="4" l="1"/>
  <c r="AU332" i="4" l="1"/>
  <c r="AU331" i="4" l="1"/>
  <c r="AU330" i="4" l="1"/>
  <c r="AU329" i="4" l="1"/>
  <c r="AU328" i="4" l="1"/>
  <c r="AU327" i="4" l="1"/>
  <c r="AU326" i="4" l="1"/>
  <c r="AU325" i="4" l="1"/>
  <c r="AU324" i="4" l="1"/>
  <c r="AU323" i="4" l="1"/>
  <c r="AU322" i="4" l="1"/>
  <c r="AU321" i="4" l="1"/>
  <c r="AU320" i="4" l="1"/>
  <c r="AU319" i="4" l="1"/>
  <c r="AU318" i="4" l="1"/>
  <c r="AU317" i="4" l="1"/>
  <c r="AU316" i="4" l="1"/>
  <c r="AU315" i="4" l="1"/>
  <c r="AU314" i="4" l="1"/>
  <c r="AU313" i="4" l="1"/>
  <c r="AU312" i="4" l="1"/>
  <c r="AU311" i="4" l="1"/>
  <c r="AU310" i="4" l="1"/>
  <c r="AU309" i="4" l="1"/>
  <c r="AU308" i="4" l="1"/>
  <c r="AU307" i="4" l="1"/>
  <c r="AU306" i="4" l="1"/>
  <c r="AU305" i="4" l="1"/>
  <c r="AU304" i="4" l="1"/>
  <c r="AU303" i="4" l="1"/>
  <c r="AU302" i="4" l="1"/>
  <c r="AU301" i="4" l="1"/>
  <c r="AU300" i="4" l="1"/>
  <c r="AU299" i="4" l="1"/>
  <c r="AU298" i="4" l="1"/>
  <c r="AU297" i="4" l="1"/>
  <c r="AU296" i="4" l="1"/>
  <c r="AU295" i="4" l="1"/>
  <c r="AU294" i="4" l="1"/>
  <c r="AU293" i="4" l="1"/>
  <c r="AU292" i="4" l="1"/>
  <c r="AU291" i="4" l="1"/>
  <c r="AU290" i="4" l="1"/>
  <c r="AU289" i="4" l="1"/>
  <c r="AU288" i="4" l="1"/>
  <c r="AU287" i="4" l="1"/>
  <c r="AU286" i="4" l="1"/>
  <c r="AU285" i="4" l="1"/>
  <c r="AU284" i="4" l="1"/>
  <c r="AU283" i="4" l="1"/>
  <c r="AU282" i="4" l="1"/>
  <c r="AU281" i="4" l="1"/>
  <c r="AU280" i="4" l="1"/>
  <c r="AU279" i="4" l="1"/>
  <c r="AU278" i="4" l="1"/>
  <c r="AU277" i="4" l="1"/>
  <c r="AU276" i="4" l="1"/>
  <c r="AU275" i="4" l="1"/>
  <c r="AU274" i="4" l="1"/>
  <c r="AU273" i="4" l="1"/>
  <c r="AU272" i="4" l="1"/>
  <c r="AU271" i="4" l="1"/>
  <c r="AU270" i="4" l="1"/>
  <c r="AU269" i="4" l="1"/>
  <c r="AU268" i="4" l="1"/>
  <c r="AU267" i="4" l="1"/>
  <c r="AU266" i="4" l="1"/>
  <c r="AU265" i="4" l="1"/>
  <c r="AU264" i="4" l="1"/>
  <c r="AU263" i="4" l="1"/>
  <c r="AU262" i="4" l="1"/>
  <c r="AU261" i="4" l="1"/>
  <c r="AU260" i="4" l="1"/>
  <c r="AU259" i="4" l="1"/>
  <c r="AU258" i="4" l="1"/>
  <c r="AU257" i="4" l="1"/>
  <c r="AU256" i="4" l="1"/>
  <c r="AU255" i="4" l="1"/>
  <c r="AU254" i="4" l="1"/>
  <c r="AU253" i="4" l="1"/>
  <c r="AU252" i="4" l="1"/>
  <c r="AU251" i="4" l="1"/>
  <c r="AU250" i="4" l="1"/>
  <c r="AU249" i="4" l="1"/>
  <c r="AU248" i="4" l="1"/>
  <c r="AU247" i="4" l="1"/>
  <c r="AU246" i="4" l="1"/>
  <c r="AU245" i="4" l="1"/>
  <c r="AU244" i="4" l="1"/>
  <c r="AU243" i="4" l="1"/>
  <c r="AU242" i="4" l="1"/>
  <c r="AU241" i="4" l="1"/>
  <c r="AU240" i="4" l="1"/>
  <c r="AU239" i="4" l="1"/>
  <c r="AU238" i="4" l="1"/>
  <c r="AU237" i="4" l="1"/>
  <c r="AU236" i="4" l="1"/>
  <c r="AU235" i="4" l="1"/>
  <c r="AU234" i="4" l="1"/>
  <c r="AU233" i="4" l="1"/>
  <c r="AU232" i="4" l="1"/>
  <c r="AU231" i="4" l="1"/>
  <c r="AU230" i="4" l="1"/>
  <c r="AU229" i="4" l="1"/>
  <c r="AU228" i="4" l="1"/>
  <c r="AU227" i="4" l="1"/>
  <c r="AU226" i="4" l="1"/>
  <c r="AU225" i="4" l="1"/>
  <c r="AU224" i="4" l="1"/>
  <c r="AU223" i="4" l="1"/>
  <c r="AU222" i="4" l="1"/>
  <c r="AU221" i="4" l="1"/>
  <c r="AU220" i="4" l="1"/>
  <c r="AU219" i="4" l="1"/>
  <c r="AU218" i="4" l="1"/>
  <c r="AU217" i="4" l="1"/>
  <c r="AU216" i="4" l="1"/>
  <c r="AU215" i="4" l="1"/>
  <c r="AU214" i="4" l="1"/>
  <c r="AU213" i="4" l="1"/>
  <c r="AU212" i="4" l="1"/>
  <c r="AU211" i="4" l="1"/>
  <c r="AU210" i="4" l="1"/>
  <c r="AU209" i="4" l="1"/>
  <c r="AU208" i="4" l="1"/>
  <c r="AU207" i="4" l="1"/>
  <c r="AU206" i="4" l="1"/>
  <c r="AU205" i="4" l="1"/>
  <c r="AU204" i="4" l="1"/>
  <c r="AU203" i="4" l="1"/>
  <c r="AU202" i="4" l="1"/>
  <c r="AU201" i="4" l="1"/>
  <c r="AU200" i="4" l="1"/>
  <c r="AU199" i="4" l="1"/>
  <c r="AU198" i="4" l="1"/>
  <c r="AU197" i="4" l="1"/>
  <c r="AU196" i="4" l="1"/>
  <c r="AU195" i="4" l="1"/>
  <c r="AU194" i="4" l="1"/>
  <c r="AU193" i="4" l="1"/>
  <c r="AU192" i="4" l="1"/>
  <c r="AU191" i="4" l="1"/>
  <c r="AU190" i="4" l="1"/>
  <c r="AU189" i="4" l="1"/>
  <c r="AU188" i="4" l="1"/>
  <c r="AU187" i="4" l="1"/>
  <c r="AU186" i="4" l="1"/>
  <c r="AU185" i="4" l="1"/>
  <c r="AU184" i="4" l="1"/>
  <c r="AU183" i="4" l="1"/>
  <c r="AU182" i="4" l="1"/>
  <c r="AU181" i="4" l="1"/>
  <c r="AU180" i="4" l="1"/>
  <c r="AU179" i="4" l="1"/>
  <c r="AU178" i="4" l="1"/>
  <c r="AU177" i="4" l="1"/>
  <c r="AU176" i="4" l="1"/>
  <c r="AU175" i="4" l="1"/>
  <c r="AU174" i="4" l="1"/>
  <c r="AU173" i="4" l="1"/>
  <c r="AU172" i="4" l="1"/>
  <c r="AU171" i="4" l="1"/>
  <c r="AU170" i="4" l="1"/>
  <c r="AU169" i="4" l="1"/>
  <c r="AU168" i="4" l="1"/>
  <c r="AU167" i="4" l="1"/>
  <c r="AU166" i="4" l="1"/>
  <c r="AU165" i="4" l="1"/>
  <c r="AU164" i="4" l="1"/>
  <c r="AU163" i="4" l="1"/>
  <c r="AU162" i="4" l="1"/>
  <c r="AU161" i="4" l="1"/>
  <c r="AU160" i="4" l="1"/>
  <c r="AU159" i="4" l="1"/>
  <c r="AU158" i="4" l="1"/>
  <c r="AU157" i="4" l="1"/>
  <c r="AU156" i="4" l="1"/>
  <c r="AU155" i="4" l="1"/>
  <c r="AU154" i="4" l="1"/>
  <c r="AU153" i="4" l="1"/>
  <c r="AU152" i="4" l="1"/>
  <c r="AU151" i="4" l="1"/>
  <c r="AU150" i="4" l="1"/>
  <c r="AU149" i="4" l="1"/>
  <c r="AU148" i="4" l="1"/>
  <c r="AU147" i="4" l="1"/>
  <c r="AU146" i="4" l="1"/>
  <c r="AU145" i="4" l="1"/>
  <c r="AU144" i="4" l="1"/>
  <c r="AU143" i="4" l="1"/>
  <c r="AU142" i="4" l="1"/>
  <c r="AU141" i="4" l="1"/>
  <c r="AU140" i="4" l="1"/>
  <c r="AU139" i="4" l="1"/>
  <c r="AU138" i="4" l="1"/>
  <c r="AU137" i="4" l="1"/>
  <c r="AU136" i="4" l="1"/>
  <c r="AU135" i="4" l="1"/>
  <c r="AU134" i="4" l="1"/>
  <c r="AU133" i="4" l="1"/>
  <c r="AU132" i="4" l="1"/>
  <c r="AU131" i="4" l="1"/>
  <c r="AU130" i="4" l="1"/>
  <c r="AU129" i="4" l="1"/>
  <c r="AU128" i="4" l="1"/>
  <c r="AU127" i="4" l="1"/>
  <c r="AU126" i="4" l="1"/>
  <c r="AU125" i="4" l="1"/>
  <c r="AU124" i="4" l="1"/>
  <c r="AU123" i="4" l="1"/>
  <c r="AU122" i="4" l="1"/>
  <c r="AU121" i="4" l="1"/>
  <c r="AU120" i="4" l="1"/>
  <c r="AU119" i="4" l="1"/>
  <c r="AU118" i="4" l="1"/>
  <c r="AU117" i="4" l="1"/>
  <c r="AU116" i="4" l="1"/>
  <c r="AU115" i="4" l="1"/>
  <c r="AU114" i="4" l="1"/>
  <c r="AU113" i="4" l="1"/>
  <c r="AU112" i="4" l="1"/>
  <c r="AU111" i="4" l="1"/>
  <c r="AU110" i="4" l="1"/>
  <c r="AU109" i="4" l="1"/>
  <c r="AU108" i="4" l="1"/>
  <c r="AU107" i="4" l="1"/>
  <c r="AU106" i="4" l="1"/>
  <c r="AU105" i="4" l="1"/>
  <c r="AU104" i="4" l="1"/>
  <c r="AU103" i="4" l="1"/>
  <c r="AU102" i="4" l="1"/>
  <c r="AU101" i="4" l="1"/>
  <c r="AU100" i="4" l="1"/>
  <c r="AU99" i="4" l="1"/>
  <c r="AU98" i="4" l="1"/>
  <c r="AU97" i="4" l="1"/>
  <c r="AU96" i="4" l="1"/>
  <c r="AU95" i="4" l="1"/>
  <c r="AU94" i="4" l="1"/>
  <c r="AU93" i="4" l="1"/>
  <c r="AU92" i="4" l="1"/>
  <c r="AU91" i="4" l="1"/>
  <c r="AU90" i="4" l="1"/>
  <c r="AU89" i="4" l="1"/>
  <c r="AU88" i="4" l="1"/>
  <c r="AU87" i="4" l="1"/>
  <c r="AU86" i="4" l="1"/>
  <c r="AU85" i="4" l="1"/>
  <c r="AU84" i="4" l="1"/>
  <c r="AU83" i="4" l="1"/>
  <c r="AU82" i="4" l="1"/>
  <c r="AU81" i="4" l="1"/>
  <c r="AU80" i="4" l="1"/>
  <c r="AU79" i="4" l="1"/>
  <c r="AU78" i="4" l="1"/>
  <c r="AU77" i="4" l="1"/>
  <c r="AU76" i="4" l="1"/>
  <c r="AU75" i="4" l="1"/>
  <c r="AU74" i="4" l="1"/>
  <c r="AU73" i="4" l="1"/>
  <c r="AU72" i="4" l="1"/>
  <c r="AU71" i="4" l="1"/>
  <c r="AU70" i="4" l="1"/>
  <c r="AU69" i="4" l="1"/>
  <c r="AU68" i="4" l="1"/>
  <c r="AU67" i="4" l="1"/>
  <c r="AU66" i="4" l="1"/>
  <c r="AU65" i="4" l="1"/>
  <c r="AU64" i="4" l="1"/>
  <c r="AU63" i="4" l="1"/>
  <c r="AU62" i="4" l="1"/>
  <c r="AU61" i="4" l="1"/>
  <c r="AU60" i="4" l="1"/>
  <c r="AU59" i="4" l="1"/>
  <c r="AU58" i="4" l="1"/>
  <c r="AU57" i="4" l="1"/>
  <c r="AU56" i="4" l="1"/>
  <c r="AU55" i="4" l="1"/>
  <c r="AU54" i="4" l="1"/>
  <c r="AU53" i="4" l="1"/>
  <c r="AU52" i="4" l="1"/>
  <c r="AU51" i="4" l="1"/>
  <c r="AU50" i="4" l="1"/>
  <c r="AU49" i="4" l="1"/>
  <c r="AU48" i="4"/>
  <c r="AT47" i="4" l="1"/>
  <c r="AU47" i="4" s="1"/>
  <c r="AT46" i="4" l="1"/>
  <c r="AT45" i="4" s="1"/>
  <c r="AU45" i="4" s="1"/>
  <c r="AU46" i="4" l="1"/>
  <c r="AT44" i="4"/>
  <c r="AT43" i="4" s="1"/>
  <c r="AU44" i="4" l="1"/>
  <c r="AT42" i="4"/>
  <c r="AU43" i="4"/>
  <c r="AT41" i="4" l="1"/>
  <c r="AU42" i="4"/>
  <c r="AT40" i="4" l="1"/>
  <c r="AU41" i="4"/>
  <c r="AU40" i="4" l="1"/>
  <c r="AT39" i="4"/>
  <c r="AU39" i="4" l="1"/>
  <c r="AT38" i="4"/>
  <c r="AT37" i="4" l="1"/>
  <c r="AU38" i="4"/>
  <c r="AT36" i="4" l="1"/>
  <c r="AU37" i="4"/>
  <c r="AU36" i="4" l="1"/>
  <c r="AT35" i="4"/>
  <c r="AT34" i="4" l="1"/>
  <c r="AU35" i="4"/>
  <c r="AT33" i="4" l="1"/>
  <c r="AU34" i="4"/>
  <c r="AT32" i="4" l="1"/>
  <c r="AU33" i="4"/>
  <c r="AT31" i="4" l="1"/>
  <c r="AU32" i="4"/>
  <c r="AU31" i="4" l="1"/>
  <c r="AT30" i="4"/>
  <c r="AU30" i="4" l="1"/>
  <c r="AT29" i="4"/>
  <c r="AU29" i="4" l="1"/>
  <c r="AT28" i="4"/>
  <c r="AT27" i="4" l="1"/>
  <c r="AU28" i="4"/>
  <c r="AT26" i="4" l="1"/>
  <c r="AU27" i="4"/>
  <c r="AU26" i="4" l="1"/>
  <c r="AT24" i="4" l="1"/>
  <c r="AT23" i="4" s="1"/>
  <c r="AT22" i="4" l="1"/>
  <c r="AU23" i="4"/>
  <c r="AU24" i="4"/>
  <c r="F6" i="5" s="1"/>
  <c r="F7" i="5" s="1"/>
  <c r="AT25" i="4"/>
  <c r="AU25" i="4" s="1"/>
  <c r="AT21" i="4" l="1"/>
  <c r="AU22" i="4"/>
  <c r="AU21" i="4" l="1"/>
  <c r="AT20" i="4"/>
  <c r="AT19" i="4" l="1"/>
  <c r="AU20" i="4"/>
  <c r="AU19" i="4" l="1"/>
  <c r="AT18" i="4"/>
  <c r="AT17" i="4" l="1"/>
  <c r="AU18" i="4"/>
  <c r="AU17" i="4" l="1"/>
  <c r="AT16" i="4"/>
  <c r="AU16" i="4" l="1"/>
  <c r="AT15" i="4"/>
  <c r="AU15" i="4" l="1"/>
  <c r="AT14" i="4"/>
  <c r="AU14" i="4" l="1"/>
  <c r="AT13" i="4"/>
  <c r="AU13" i="4" l="1"/>
  <c r="AT12" i="4"/>
  <c r="AU12" i="4" l="1"/>
  <c r="AT11" i="4"/>
  <c r="AU11" i="4" l="1"/>
  <c r="AT10" i="4"/>
  <c r="AT9" i="4" l="1"/>
  <c r="AU10" i="4"/>
  <c r="AU9" i="4" l="1"/>
  <c r="AT8" i="4"/>
  <c r="AU8" i="4" l="1"/>
  <c r="AT7" i="4"/>
  <c r="AT6" i="4" l="1"/>
  <c r="AU7" i="4"/>
  <c r="AU6" i="4" l="1"/>
  <c r="AT5" i="4"/>
  <c r="AU5" i="4" l="1"/>
  <c r="K4" i="5" s="1"/>
  <c r="AT4" i="4"/>
  <c r="AU4" i="4" s="1"/>
  <c r="I4" i="5" l="1"/>
  <c r="L4" i="5"/>
  <c r="M3" i="5" l="1"/>
  <c r="H3" i="5" s="1"/>
  <c r="J4" i="5"/>
  <c r="K5" i="5" s="1"/>
  <c r="X4" i="5" l="1"/>
  <c r="L5" i="5"/>
  <c r="I5" i="5"/>
  <c r="M4" i="5" l="1"/>
  <c r="H4" i="5" s="1"/>
  <c r="J5" i="5"/>
  <c r="K6" i="5" s="1"/>
  <c r="V4" i="5"/>
  <c r="Y4" i="5"/>
  <c r="X5" i="5" l="1"/>
  <c r="I6" i="5"/>
  <c r="L6" i="5"/>
  <c r="W4" i="5"/>
  <c r="Z3" i="5"/>
  <c r="U3" i="5" s="1"/>
  <c r="M5" i="5" l="1"/>
  <c r="H5" i="5" s="1"/>
  <c r="J6" i="5"/>
  <c r="K7" i="5" s="1"/>
  <c r="V5" i="5"/>
  <c r="Y5" i="5"/>
  <c r="W5" i="5" l="1"/>
  <c r="Z4" i="5"/>
  <c r="U4" i="5" s="1"/>
  <c r="X6" i="5"/>
  <c r="L7" i="5"/>
  <c r="I7" i="5"/>
  <c r="V6" i="5" l="1"/>
  <c r="Y6" i="5"/>
  <c r="M6" i="5"/>
  <c r="H6" i="5" s="1"/>
  <c r="J7" i="5"/>
  <c r="K8" i="5" s="1"/>
  <c r="X7" i="5" l="1"/>
  <c r="L8" i="5"/>
  <c r="I8" i="5"/>
  <c r="Z5" i="5"/>
  <c r="U5" i="5" s="1"/>
  <c r="W6" i="5"/>
  <c r="M7" i="5" l="1"/>
  <c r="H7" i="5" s="1"/>
  <c r="J8" i="5"/>
  <c r="K9" i="5" s="1"/>
  <c r="V7" i="5"/>
  <c r="Y7" i="5"/>
  <c r="Z6" i="5" l="1"/>
  <c r="U6" i="5" s="1"/>
  <c r="W7" i="5"/>
  <c r="X8" i="5"/>
  <c r="L9" i="5"/>
  <c r="I9" i="5"/>
  <c r="V8" i="5" l="1"/>
  <c r="Y8" i="5"/>
  <c r="M8" i="5"/>
  <c r="H8" i="5" s="1"/>
  <c r="J9" i="5"/>
  <c r="K10" i="5" s="1"/>
  <c r="I10" i="5" l="1"/>
  <c r="L10" i="5"/>
  <c r="X9" i="5"/>
  <c r="Z7" i="5"/>
  <c r="U7" i="5" s="1"/>
  <c r="W8" i="5"/>
  <c r="V9" i="5" l="1"/>
  <c r="Y9" i="5"/>
  <c r="M9" i="5"/>
  <c r="H9" i="5" s="1"/>
  <c r="J10" i="5"/>
  <c r="K11" i="5" s="1"/>
  <c r="X10" i="5" l="1"/>
  <c r="L11" i="5"/>
  <c r="I11" i="5"/>
  <c r="Z8" i="5"/>
  <c r="U8" i="5" s="1"/>
  <c r="W9" i="5"/>
  <c r="M10" i="5" l="1"/>
  <c r="H10" i="5" s="1"/>
  <c r="J11" i="5"/>
  <c r="K12" i="5" s="1"/>
  <c r="X11" i="5"/>
  <c r="V10" i="5"/>
  <c r="Y10" i="5"/>
  <c r="Z9" i="5" l="1"/>
  <c r="U9" i="5" s="1"/>
  <c r="W10" i="5"/>
  <c r="I12" i="5"/>
  <c r="L12" i="5"/>
  <c r="V11" i="5"/>
  <c r="Y11" i="5"/>
  <c r="Z10" i="5" l="1"/>
  <c r="U10" i="5" s="1"/>
  <c r="W11" i="5"/>
  <c r="M11" i="5"/>
  <c r="H11" i="5" s="1"/>
  <c r="J12" i="5"/>
  <c r="K13" i="5" s="1"/>
  <c r="X12" i="5"/>
  <c r="V12" i="5" l="1"/>
  <c r="Y12" i="5"/>
  <c r="I13" i="5"/>
  <c r="L13" i="5"/>
  <c r="Z11" i="5" l="1"/>
  <c r="U11" i="5" s="1"/>
  <c r="W12" i="5"/>
  <c r="J13" i="5"/>
  <c r="K14" i="5" s="1"/>
  <c r="M12" i="5"/>
  <c r="H12" i="5" s="1"/>
  <c r="L14" i="5" l="1"/>
  <c r="I14" i="5"/>
  <c r="X13" i="5"/>
  <c r="V13" i="5" l="1"/>
  <c r="Y13" i="5"/>
  <c r="J14" i="5"/>
  <c r="K15" i="5" s="1"/>
  <c r="M13" i="5"/>
  <c r="H13" i="5" s="1"/>
  <c r="I15" i="5" l="1"/>
  <c r="L15" i="5"/>
  <c r="Z12" i="5"/>
  <c r="U12" i="5" s="1"/>
  <c r="W13" i="5"/>
  <c r="X14" i="5"/>
  <c r="V14" i="5" l="1"/>
  <c r="Y14" i="5"/>
  <c r="J15" i="5"/>
  <c r="K16" i="5" s="1"/>
  <c r="M14" i="5"/>
  <c r="H14" i="5" s="1"/>
  <c r="X15" i="5"/>
  <c r="Y15" i="5" l="1"/>
  <c r="V15" i="5"/>
  <c r="L16" i="5"/>
  <c r="I16" i="5"/>
  <c r="Z13" i="5"/>
  <c r="U13" i="5" s="1"/>
  <c r="W14" i="5"/>
  <c r="M15" i="5" l="1"/>
  <c r="H15" i="5" s="1"/>
  <c r="J16" i="5"/>
  <c r="K17" i="5" s="1"/>
  <c r="Z14" i="5"/>
  <c r="U14" i="5" s="1"/>
  <c r="W15" i="5"/>
  <c r="X16" i="5" l="1"/>
  <c r="L17" i="5"/>
  <c r="I17" i="5"/>
  <c r="J17" i="5" l="1"/>
  <c r="K18" i="5" s="1"/>
  <c r="M16" i="5"/>
  <c r="H16" i="5" s="1"/>
  <c r="X17" i="5"/>
  <c r="V16" i="5"/>
  <c r="Y16" i="5"/>
  <c r="Z15" i="5" l="1"/>
  <c r="U15" i="5" s="1"/>
  <c r="W16" i="5"/>
  <c r="V17" i="5"/>
  <c r="Y17" i="5"/>
  <c r="L18" i="5"/>
  <c r="I18" i="5"/>
  <c r="J18" i="5" l="1"/>
  <c r="K19" i="5" s="1"/>
  <c r="M17" i="5"/>
  <c r="H17" i="5" s="1"/>
  <c r="Z16" i="5"/>
  <c r="U16" i="5" s="1"/>
  <c r="W17" i="5"/>
  <c r="X18" i="5" l="1"/>
  <c r="L19" i="5"/>
  <c r="I19" i="5"/>
  <c r="M18" i="5" l="1"/>
  <c r="H18" i="5" s="1"/>
  <c r="J19" i="5"/>
  <c r="K20" i="5" s="1"/>
  <c r="X19" i="5"/>
  <c r="V18" i="5"/>
  <c r="Y18" i="5"/>
  <c r="Z17" i="5" l="1"/>
  <c r="U17" i="5" s="1"/>
  <c r="W18" i="5"/>
  <c r="I20" i="5"/>
  <c r="L20" i="5"/>
  <c r="Y19" i="5"/>
  <c r="V19" i="5"/>
  <c r="J20" i="5" l="1"/>
  <c r="K21" i="5" s="1"/>
  <c r="M19" i="5"/>
  <c r="H19" i="5" s="1"/>
  <c r="X20" i="5"/>
  <c r="Z18" i="5"/>
  <c r="U18" i="5" s="1"/>
  <c r="W19" i="5"/>
  <c r="Y20" i="5" l="1"/>
  <c r="V20" i="5"/>
  <c r="L21" i="5"/>
  <c r="I21" i="5"/>
  <c r="M20" i="5" l="1"/>
  <c r="H20" i="5" s="1"/>
  <c r="J21" i="5"/>
  <c r="K22" i="5" s="1"/>
  <c r="X21" i="5"/>
  <c r="W20" i="5"/>
  <c r="Z19" i="5"/>
  <c r="U19" i="5" s="1"/>
  <c r="Y21" i="5" l="1"/>
  <c r="V21" i="5"/>
  <c r="I22" i="5"/>
  <c r="L22" i="5"/>
  <c r="M21" i="5" l="1"/>
  <c r="H21" i="5" s="1"/>
  <c r="J22" i="5"/>
  <c r="K23" i="5" s="1"/>
  <c r="X22" i="5"/>
  <c r="Z20" i="5"/>
  <c r="U20" i="5" s="1"/>
  <c r="W21" i="5"/>
  <c r="Y22" i="5" l="1"/>
  <c r="V22" i="5"/>
  <c r="L23" i="5"/>
  <c r="I23" i="5"/>
  <c r="M22" i="5" l="1"/>
  <c r="H22" i="5" s="1"/>
  <c r="J23" i="5"/>
  <c r="K24" i="5" s="1"/>
  <c r="Z21" i="5"/>
  <c r="U21" i="5" s="1"/>
  <c r="W22" i="5"/>
  <c r="X23" i="5" l="1"/>
  <c r="I24" i="5"/>
  <c r="L24" i="5"/>
  <c r="M23" i="5" l="1"/>
  <c r="H23" i="5" s="1"/>
  <c r="J24" i="5"/>
  <c r="K25" i="5" s="1"/>
  <c r="Y23" i="5"/>
  <c r="V23" i="5"/>
  <c r="Z22" i="5" l="1"/>
  <c r="U22" i="5" s="1"/>
  <c r="W23" i="5"/>
  <c r="X24" i="5"/>
  <c r="L25" i="5"/>
  <c r="I25" i="5"/>
  <c r="Y24" i="5" l="1"/>
  <c r="V24" i="5"/>
  <c r="J25" i="5"/>
  <c r="K26" i="5" s="1"/>
  <c r="M24" i="5"/>
  <c r="H24" i="5" s="1"/>
  <c r="X25" i="5"/>
  <c r="V25" i="5" l="1"/>
  <c r="Y25" i="5"/>
  <c r="L26" i="5"/>
  <c r="I26" i="5"/>
  <c r="Z23" i="5"/>
  <c r="U23" i="5" s="1"/>
  <c r="W24" i="5"/>
  <c r="M25" i="5" l="1"/>
  <c r="H25" i="5" s="1"/>
  <c r="J26" i="5"/>
  <c r="K27" i="5" s="1"/>
  <c r="Z24" i="5"/>
  <c r="U24" i="5" s="1"/>
  <c r="W25" i="5"/>
  <c r="X26" i="5" l="1"/>
  <c r="L27" i="5"/>
  <c r="I27" i="5"/>
  <c r="M26" i="5" l="1"/>
  <c r="H26" i="5" s="1"/>
  <c r="J27" i="5"/>
  <c r="K28" i="5" s="1"/>
  <c r="V26" i="5"/>
  <c r="Y26" i="5"/>
  <c r="W26" i="5" l="1"/>
  <c r="Z25" i="5"/>
  <c r="U25" i="5" s="1"/>
  <c r="L28" i="5"/>
  <c r="I28" i="5"/>
  <c r="X27" i="5"/>
  <c r="V27" i="5" l="1"/>
  <c r="Y27" i="5"/>
  <c r="J28" i="5"/>
  <c r="K29" i="5" s="1"/>
  <c r="M27" i="5"/>
  <c r="H27" i="5" s="1"/>
  <c r="X28" i="5"/>
  <c r="V28" i="5" l="1"/>
  <c r="Y28" i="5"/>
  <c r="I29" i="5"/>
  <c r="L29" i="5"/>
  <c r="Z26" i="5"/>
  <c r="U26" i="5" s="1"/>
  <c r="W27" i="5"/>
  <c r="M28" i="5" l="1"/>
  <c r="H28" i="5" s="1"/>
  <c r="J29" i="5"/>
  <c r="K30" i="5" s="1"/>
  <c r="Z27" i="5"/>
  <c r="U27" i="5" s="1"/>
  <c r="W28" i="5"/>
  <c r="I30" i="5" l="1"/>
  <c r="L30" i="5"/>
  <c r="X29" i="5"/>
  <c r="Y29" i="5" l="1"/>
  <c r="V29" i="5"/>
  <c r="M29" i="5"/>
  <c r="H29" i="5" s="1"/>
  <c r="J30" i="5"/>
  <c r="K31" i="5" s="1"/>
  <c r="X30" i="5" l="1"/>
  <c r="I31" i="5"/>
  <c r="L31" i="5"/>
  <c r="Z28" i="5"/>
  <c r="U28" i="5" s="1"/>
  <c r="W29" i="5"/>
  <c r="J31" i="5" l="1"/>
  <c r="K32" i="5" s="1"/>
  <c r="M30" i="5"/>
  <c r="H30" i="5" s="1"/>
  <c r="X31" i="5"/>
  <c r="V30" i="5"/>
  <c r="Y30" i="5"/>
  <c r="Y31" i="5" l="1"/>
  <c r="V31" i="5"/>
  <c r="Z29" i="5"/>
  <c r="U29" i="5" s="1"/>
  <c r="W30" i="5"/>
  <c r="I32" i="5"/>
  <c r="L32" i="5"/>
  <c r="M31" i="5" l="1"/>
  <c r="H31" i="5" s="1"/>
  <c r="J32" i="5"/>
  <c r="K33" i="5" s="1"/>
  <c r="X32" i="5"/>
  <c r="W31" i="5"/>
  <c r="Z30" i="5"/>
  <c r="U30" i="5" s="1"/>
  <c r="L33" i="5" l="1"/>
  <c r="I33" i="5"/>
  <c r="V32" i="5"/>
  <c r="Y32" i="5"/>
  <c r="Z31" i="5" l="1"/>
  <c r="U31" i="5" s="1"/>
  <c r="W32" i="5"/>
  <c r="M32" i="5"/>
  <c r="H32" i="5" s="1"/>
  <c r="J33" i="5"/>
  <c r="K34" i="5" s="1"/>
  <c r="I34" i="5" l="1"/>
  <c r="L34" i="5"/>
  <c r="X33" i="5"/>
  <c r="M33" i="5" l="1"/>
  <c r="H33" i="5" s="1"/>
  <c r="J34" i="5"/>
  <c r="K35" i="5" s="1"/>
  <c r="X34" i="5"/>
  <c r="Y33" i="5"/>
  <c r="V33" i="5"/>
  <c r="V34" i="5" l="1"/>
  <c r="Y34" i="5"/>
  <c r="L35" i="5"/>
  <c r="I35" i="5"/>
  <c r="Z32" i="5"/>
  <c r="U32" i="5" s="1"/>
  <c r="W33" i="5"/>
  <c r="W34" i="5" l="1"/>
  <c r="Z33" i="5"/>
  <c r="U33" i="5" s="1"/>
  <c r="J35" i="5"/>
  <c r="K36" i="5" s="1"/>
  <c r="M34" i="5"/>
  <c r="H34" i="5" s="1"/>
  <c r="I36" i="5" l="1"/>
  <c r="L36" i="5"/>
  <c r="X35" i="5"/>
  <c r="V35" i="5" l="1"/>
  <c r="Y35" i="5"/>
  <c r="J36" i="5"/>
  <c r="K37" i="5" s="1"/>
  <c r="M35" i="5"/>
  <c r="H35" i="5" s="1"/>
  <c r="X36" i="5" l="1"/>
  <c r="Z34" i="5"/>
  <c r="U34" i="5" s="1"/>
  <c r="W35" i="5"/>
  <c r="I37" i="5"/>
  <c r="L37" i="5"/>
  <c r="J37" i="5" l="1"/>
  <c r="K38" i="5" s="1"/>
  <c r="M36" i="5"/>
  <c r="H36" i="5" s="1"/>
  <c r="X37" i="5"/>
  <c r="V36" i="5"/>
  <c r="Y36" i="5"/>
  <c r="Z35" i="5" l="1"/>
  <c r="U35" i="5" s="1"/>
  <c r="W36" i="5"/>
  <c r="Y37" i="5"/>
  <c r="V37" i="5"/>
  <c r="I38" i="5"/>
  <c r="L38" i="5"/>
  <c r="M37" i="5" l="1"/>
  <c r="H37" i="5" s="1"/>
  <c r="J38" i="5"/>
  <c r="K39" i="5" s="1"/>
  <c r="W37" i="5"/>
  <c r="Z36" i="5"/>
  <c r="U36" i="5" s="1"/>
  <c r="X38" i="5" l="1"/>
  <c r="L39" i="5"/>
  <c r="I39" i="5"/>
  <c r="J39" i="5" l="1"/>
  <c r="K40" i="5" s="1"/>
  <c r="M38" i="5"/>
  <c r="H38" i="5" s="1"/>
  <c r="X39" i="5"/>
  <c r="Y38" i="5"/>
  <c r="V38" i="5"/>
  <c r="Y39" i="5" l="1"/>
  <c r="V39" i="5"/>
  <c r="Z37" i="5"/>
  <c r="U37" i="5" s="1"/>
  <c r="W38" i="5"/>
  <c r="I40" i="5"/>
  <c r="L40" i="5"/>
  <c r="J40" i="5" l="1"/>
  <c r="K41" i="5" s="1"/>
  <c r="M39" i="5"/>
  <c r="H39" i="5" s="1"/>
  <c r="X40" i="5"/>
  <c r="W39" i="5"/>
  <c r="Z38" i="5"/>
  <c r="U38" i="5" s="1"/>
  <c r="V40" i="5" l="1"/>
  <c r="Y40" i="5"/>
  <c r="I41" i="5"/>
  <c r="L41" i="5"/>
  <c r="J41" i="5" l="1"/>
  <c r="K42" i="5" s="1"/>
  <c r="M40" i="5"/>
  <c r="H40" i="5" s="1"/>
  <c r="X41" i="5"/>
  <c r="Z39" i="5"/>
  <c r="U39" i="5" s="1"/>
  <c r="W40" i="5"/>
  <c r="Y41" i="5" l="1"/>
  <c r="V41" i="5"/>
  <c r="I42" i="5"/>
  <c r="L42" i="5"/>
  <c r="M41" i="5" l="1"/>
  <c r="H41" i="5" s="1"/>
  <c r="J42" i="5"/>
  <c r="K43" i="5" s="1"/>
  <c r="Z40" i="5"/>
  <c r="U40" i="5" s="1"/>
  <c r="W41" i="5"/>
  <c r="X42" i="5" l="1"/>
  <c r="L43" i="5"/>
  <c r="I43" i="5"/>
  <c r="J43" i="5" l="1"/>
  <c r="K44" i="5" s="1"/>
  <c r="M42" i="5"/>
  <c r="H42" i="5" s="1"/>
  <c r="V42" i="5"/>
  <c r="Y42" i="5"/>
  <c r="Z41" i="5" l="1"/>
  <c r="U41" i="5" s="1"/>
  <c r="W42" i="5"/>
  <c r="X43" i="5"/>
  <c r="L44" i="5"/>
  <c r="I44" i="5"/>
  <c r="M43" i="5" l="1"/>
  <c r="H43" i="5" s="1"/>
  <c r="J44" i="5"/>
  <c r="K45" i="5" s="1"/>
  <c r="Y43" i="5"/>
  <c r="V43" i="5"/>
  <c r="Z42" i="5" l="1"/>
  <c r="U42" i="5" s="1"/>
  <c r="W43" i="5"/>
  <c r="X44" i="5"/>
  <c r="L45" i="5"/>
  <c r="I45" i="5"/>
  <c r="J45" i="5" l="1"/>
  <c r="K46" i="5" s="1"/>
  <c r="M44" i="5"/>
  <c r="H44" i="5" s="1"/>
  <c r="V44" i="5"/>
  <c r="Y44" i="5"/>
  <c r="Z43" i="5" l="1"/>
  <c r="U43" i="5" s="1"/>
  <c r="W44" i="5"/>
  <c r="X45" i="5"/>
  <c r="L46" i="5"/>
  <c r="I46" i="5"/>
  <c r="Y45" i="5" l="1"/>
  <c r="V45" i="5"/>
  <c r="M45" i="5"/>
  <c r="H45" i="5" s="1"/>
  <c r="J46" i="5"/>
  <c r="K47" i="5" s="1"/>
  <c r="X46" i="5" l="1"/>
  <c r="I47" i="5"/>
  <c r="L47" i="5"/>
  <c r="Z44" i="5"/>
  <c r="U44" i="5" s="1"/>
  <c r="W45" i="5"/>
  <c r="J47" i="5" l="1"/>
  <c r="K48" i="5" s="1"/>
  <c r="M46" i="5"/>
  <c r="H46" i="5" s="1"/>
  <c r="X47" i="5"/>
  <c r="V46" i="5"/>
  <c r="Y46" i="5"/>
  <c r="V47" i="5" l="1"/>
  <c r="Y47" i="5"/>
  <c r="Z45" i="5"/>
  <c r="U45" i="5" s="1"/>
  <c r="W46" i="5"/>
  <c r="L48" i="5"/>
  <c r="I48" i="5"/>
  <c r="M47" i="5" l="1"/>
  <c r="H47" i="5" s="1"/>
  <c r="J48" i="5"/>
  <c r="K49" i="5" s="1"/>
  <c r="Z46" i="5"/>
  <c r="U46" i="5" s="1"/>
  <c r="W47" i="5"/>
  <c r="X48" i="5" l="1"/>
  <c r="I49" i="5"/>
  <c r="L49" i="5"/>
  <c r="J49" i="5" l="1"/>
  <c r="K50" i="5" s="1"/>
  <c r="M48" i="5"/>
  <c r="H48" i="5" s="1"/>
  <c r="Y48" i="5"/>
  <c r="V48" i="5"/>
  <c r="Z47" i="5" l="1"/>
  <c r="U47" i="5" s="1"/>
  <c r="W48" i="5"/>
  <c r="X49" i="5"/>
  <c r="I50" i="5"/>
  <c r="L50" i="5"/>
  <c r="Y49" i="5" l="1"/>
  <c r="V49" i="5"/>
  <c r="M49" i="5"/>
  <c r="H49" i="5" s="1"/>
  <c r="J50" i="5"/>
  <c r="K51" i="5" s="1"/>
  <c r="X50" i="5" l="1"/>
  <c r="I51" i="5"/>
  <c r="L51" i="5"/>
  <c r="W49" i="5"/>
  <c r="Z48" i="5"/>
  <c r="U48" i="5" s="1"/>
  <c r="J51" i="5" l="1"/>
  <c r="K52" i="5" s="1"/>
  <c r="M50" i="5"/>
  <c r="H50" i="5" s="1"/>
  <c r="X51" i="5"/>
  <c r="V50" i="5"/>
  <c r="Y50" i="5"/>
  <c r="Z49" i="5" l="1"/>
  <c r="U49" i="5" s="1"/>
  <c r="W50" i="5"/>
  <c r="Y51" i="5"/>
  <c r="V51" i="5"/>
  <c r="I52" i="5"/>
  <c r="L52" i="5"/>
  <c r="M51" i="5" l="1"/>
  <c r="H51" i="5" s="1"/>
  <c r="J52" i="5"/>
  <c r="K53" i="5" s="1"/>
  <c r="Z50" i="5"/>
  <c r="U50" i="5" s="1"/>
  <c r="W51" i="5"/>
  <c r="X52" i="5" l="1"/>
  <c r="I53" i="5"/>
  <c r="L53" i="5"/>
  <c r="J53" i="5" l="1"/>
  <c r="K54" i="5" s="1"/>
  <c r="M52" i="5"/>
  <c r="H52" i="5" s="1"/>
  <c r="X53" i="5"/>
  <c r="Y52" i="5"/>
  <c r="V52" i="5"/>
  <c r="V53" i="5" l="1"/>
  <c r="Y53" i="5"/>
  <c r="W52" i="5"/>
  <c r="Z51" i="5"/>
  <c r="U51" i="5" s="1"/>
  <c r="I54" i="5"/>
  <c r="L54" i="5"/>
  <c r="M53" i="5" l="1"/>
  <c r="H53" i="5" s="1"/>
  <c r="J54" i="5"/>
  <c r="K55" i="5" s="1"/>
  <c r="Z52" i="5"/>
  <c r="U52" i="5" s="1"/>
  <c r="F53" i="5"/>
  <c r="W53" i="5"/>
  <c r="X54" i="5" l="1"/>
  <c r="I55" i="5"/>
  <c r="L55" i="5"/>
  <c r="M54" i="5" l="1"/>
  <c r="H54" i="5" s="1"/>
  <c r="J55" i="5"/>
  <c r="K56" i="5" s="1"/>
  <c r="Y54" i="5"/>
  <c r="V54" i="5"/>
  <c r="L56" i="5" l="1"/>
  <c r="I56" i="5"/>
  <c r="Z53" i="5"/>
  <c r="U53" i="5" s="1"/>
  <c r="W54" i="5"/>
  <c r="F54" i="5"/>
  <c r="X55" i="5"/>
  <c r="Y55" i="5" l="1"/>
  <c r="V55" i="5"/>
  <c r="M55" i="5"/>
  <c r="H55" i="5" s="1"/>
  <c r="J56" i="5"/>
  <c r="K57" i="5" s="1"/>
  <c r="X56" i="5" l="1"/>
  <c r="I57" i="5"/>
  <c r="L57" i="5"/>
  <c r="Z54" i="5"/>
  <c r="U54" i="5" s="1"/>
  <c r="W55" i="5"/>
  <c r="M56" i="5" l="1"/>
  <c r="H56" i="5" s="1"/>
  <c r="J57" i="5"/>
  <c r="K58" i="5" s="1"/>
  <c r="V56" i="5"/>
  <c r="Y56" i="5"/>
  <c r="Z55" i="5" l="1"/>
  <c r="U55" i="5" s="1"/>
  <c r="W56" i="5"/>
  <c r="I58" i="5"/>
  <c r="L58" i="5"/>
  <c r="X57" i="5"/>
  <c r="Y57" i="5" l="1"/>
  <c r="V57" i="5"/>
  <c r="M57" i="5"/>
  <c r="H57" i="5" s="1"/>
  <c r="J58" i="5"/>
  <c r="K59" i="5" s="1"/>
  <c r="X58" i="5" l="1"/>
  <c r="L59" i="5"/>
  <c r="I59" i="5"/>
  <c r="Z56" i="5"/>
  <c r="U56" i="5" s="1"/>
  <c r="W57" i="5"/>
  <c r="M58" i="5" l="1"/>
  <c r="H58" i="5" s="1"/>
  <c r="J59" i="5"/>
  <c r="K60" i="5" s="1"/>
  <c r="X59" i="5"/>
  <c r="V58" i="5"/>
  <c r="Y58" i="5"/>
  <c r="Y59" i="5" l="1"/>
  <c r="V59" i="5"/>
  <c r="I60" i="5"/>
  <c r="L60" i="5"/>
  <c r="W58" i="5"/>
  <c r="Z57" i="5"/>
  <c r="U57" i="5" s="1"/>
  <c r="M59" i="5" l="1"/>
  <c r="H59" i="5" s="1"/>
  <c r="J60" i="5"/>
  <c r="K61" i="5" s="1"/>
  <c r="X60" i="5"/>
  <c r="W59" i="5"/>
  <c r="Z58" i="5"/>
  <c r="U58" i="5" s="1"/>
  <c r="Y60" i="5" l="1"/>
  <c r="V60" i="5"/>
  <c r="L61" i="5"/>
  <c r="I61" i="5"/>
  <c r="M60" i="5" l="1"/>
  <c r="H60" i="5" s="1"/>
  <c r="J61" i="5"/>
  <c r="K62" i="5" s="1"/>
  <c r="X61" i="5"/>
  <c r="Z59" i="5"/>
  <c r="U59" i="5" s="1"/>
  <c r="W60" i="5"/>
  <c r="I62" i="5" l="1"/>
  <c r="L62" i="5"/>
  <c r="Y61" i="5"/>
  <c r="V61" i="5"/>
  <c r="M61" i="5" l="1"/>
  <c r="H61" i="5" s="1"/>
  <c r="J62" i="5"/>
  <c r="K63" i="5" s="1"/>
  <c r="X62" i="5"/>
  <c r="W61" i="5"/>
  <c r="Z60" i="5"/>
  <c r="U60" i="5" s="1"/>
  <c r="Y62" i="5" l="1"/>
  <c r="V62" i="5"/>
  <c r="L63" i="5"/>
  <c r="I63" i="5"/>
  <c r="M62" i="5" l="1"/>
  <c r="H62" i="5" s="1"/>
  <c r="J63" i="5"/>
  <c r="K64" i="5" s="1"/>
  <c r="X63" i="5"/>
  <c r="Z61" i="5"/>
  <c r="U61" i="5" s="1"/>
  <c r="W62" i="5"/>
  <c r="V63" i="5" l="1"/>
  <c r="Y63" i="5"/>
  <c r="I64" i="5"/>
  <c r="L64" i="5"/>
  <c r="J64" i="5" l="1"/>
  <c r="K65" i="5" s="1"/>
  <c r="M63" i="5"/>
  <c r="H63" i="5" s="1"/>
  <c r="X64" i="5"/>
  <c r="Z62" i="5"/>
  <c r="U62" i="5" s="1"/>
  <c r="W63" i="5"/>
  <c r="V64" i="5" l="1"/>
  <c r="Y64" i="5"/>
  <c r="I65" i="5"/>
  <c r="L65" i="5"/>
  <c r="J65" i="5" l="1"/>
  <c r="K66" i="5" s="1"/>
  <c r="M64" i="5"/>
  <c r="H64" i="5" s="1"/>
  <c r="X65" i="5"/>
  <c r="W64" i="5"/>
  <c r="Z63" i="5"/>
  <c r="U63" i="5" s="1"/>
  <c r="Y65" i="5" l="1"/>
  <c r="V65" i="5"/>
  <c r="I66" i="5"/>
  <c r="L66" i="5"/>
  <c r="J66" i="5" l="1"/>
  <c r="K67" i="5" s="1"/>
  <c r="M65" i="5"/>
  <c r="H65" i="5" s="1"/>
  <c r="X66" i="5"/>
  <c r="Z64" i="5"/>
  <c r="U64" i="5" s="1"/>
  <c r="W65" i="5"/>
  <c r="V66" i="5" l="1"/>
  <c r="Y66" i="5"/>
  <c r="L67" i="5"/>
  <c r="I67" i="5"/>
  <c r="M66" i="5" l="1"/>
  <c r="H66" i="5" s="1"/>
  <c r="J67" i="5"/>
  <c r="K68" i="5" s="1"/>
  <c r="Z65" i="5"/>
  <c r="U65" i="5" s="1"/>
  <c r="W66" i="5"/>
  <c r="I68" i="5" l="1"/>
  <c r="L68" i="5"/>
  <c r="X67" i="5"/>
  <c r="V67" i="5" l="1"/>
  <c r="Y67" i="5"/>
  <c r="M67" i="5"/>
  <c r="H67" i="5" s="1"/>
  <c r="J68" i="5"/>
  <c r="K69" i="5" s="1"/>
  <c r="L69" i="5" l="1"/>
  <c r="I69" i="5"/>
  <c r="X68" i="5"/>
  <c r="Z66" i="5"/>
  <c r="U66" i="5" s="1"/>
  <c r="W67" i="5"/>
  <c r="V68" i="5" l="1"/>
  <c r="Y68" i="5"/>
  <c r="M68" i="5"/>
  <c r="H68" i="5" s="1"/>
  <c r="J69" i="5"/>
  <c r="K70" i="5" s="1"/>
  <c r="I70" i="5" l="1"/>
  <c r="L70" i="5"/>
  <c r="Z67" i="5"/>
  <c r="U67" i="5" s="1"/>
  <c r="W68" i="5"/>
  <c r="X69" i="5"/>
  <c r="V69" i="5" l="1"/>
  <c r="Y69" i="5"/>
  <c r="M69" i="5"/>
  <c r="H69" i="5" s="1"/>
  <c r="J70" i="5"/>
  <c r="K71" i="5" s="1"/>
  <c r="X70" i="5"/>
  <c r="V70" i="5" l="1"/>
  <c r="Y70" i="5"/>
  <c r="L71" i="5"/>
  <c r="I71" i="5"/>
  <c r="Z68" i="5"/>
  <c r="U68" i="5" s="1"/>
  <c r="W69" i="5"/>
  <c r="J71" i="5" l="1"/>
  <c r="K72" i="5" s="1"/>
  <c r="M70" i="5"/>
  <c r="H70" i="5" s="1"/>
  <c r="X71" i="5"/>
  <c r="W70" i="5"/>
  <c r="Z69" i="5"/>
  <c r="U69" i="5" s="1"/>
  <c r="V71" i="5" l="1"/>
  <c r="Y71" i="5"/>
  <c r="I72" i="5"/>
  <c r="L72" i="5"/>
  <c r="M71" i="5" l="1"/>
  <c r="H71" i="5" s="1"/>
  <c r="J72" i="5"/>
  <c r="K73" i="5" s="1"/>
  <c r="W71" i="5"/>
  <c r="Z70" i="5"/>
  <c r="U70" i="5" s="1"/>
  <c r="L73" i="5" l="1"/>
  <c r="I73" i="5"/>
  <c r="X72" i="5"/>
  <c r="Y72" i="5" l="1"/>
  <c r="V72" i="5"/>
  <c r="J73" i="5"/>
  <c r="K74" i="5" s="1"/>
  <c r="M72" i="5"/>
  <c r="H72" i="5" s="1"/>
  <c r="X73" i="5"/>
  <c r="Y73" i="5" l="1"/>
  <c r="V73" i="5"/>
  <c r="L74" i="5"/>
  <c r="I74" i="5"/>
  <c r="W72" i="5"/>
  <c r="Z71" i="5"/>
  <c r="U71" i="5" s="1"/>
  <c r="J74" i="5" l="1"/>
  <c r="K75" i="5" s="1"/>
  <c r="M73" i="5"/>
  <c r="H73" i="5" s="1"/>
  <c r="X74" i="5"/>
  <c r="W73" i="5"/>
  <c r="Z72" i="5"/>
  <c r="U72" i="5" s="1"/>
  <c r="Y74" i="5" l="1"/>
  <c r="V74" i="5"/>
  <c r="L75" i="5"/>
  <c r="I75" i="5"/>
  <c r="J75" i="5" l="1"/>
  <c r="K76" i="5" s="1"/>
  <c r="M74" i="5"/>
  <c r="H74" i="5" s="1"/>
  <c r="X75" i="5"/>
  <c r="W74" i="5"/>
  <c r="Z73" i="5"/>
  <c r="U73" i="5" s="1"/>
  <c r="V75" i="5" l="1"/>
  <c r="Y75" i="5"/>
  <c r="L76" i="5"/>
  <c r="I76" i="5"/>
  <c r="Z74" i="5" l="1"/>
  <c r="U74" i="5" s="1"/>
  <c r="W75" i="5"/>
  <c r="J76" i="5"/>
  <c r="K77" i="5" s="1"/>
  <c r="M75" i="5"/>
  <c r="H75" i="5" s="1"/>
  <c r="X76" i="5" l="1"/>
  <c r="L77" i="5"/>
  <c r="I77" i="5"/>
  <c r="M76" i="5" l="1"/>
  <c r="H76" i="5" s="1"/>
  <c r="J77" i="5"/>
  <c r="K78" i="5" s="1"/>
  <c r="X77" i="5"/>
  <c r="V76" i="5"/>
  <c r="Y76" i="5"/>
  <c r="Y77" i="5" l="1"/>
  <c r="V77" i="5"/>
  <c r="I78" i="5"/>
  <c r="L78" i="5"/>
  <c r="Z75" i="5"/>
  <c r="U75" i="5" s="1"/>
  <c r="W76" i="5"/>
  <c r="M77" i="5" l="1"/>
  <c r="H77" i="5" s="1"/>
  <c r="J78" i="5"/>
  <c r="K79" i="5" s="1"/>
  <c r="Z76" i="5"/>
  <c r="U76" i="5" s="1"/>
  <c r="W77" i="5"/>
  <c r="X78" i="5" l="1"/>
  <c r="L79" i="5"/>
  <c r="I79" i="5"/>
  <c r="M78" i="5" l="1"/>
  <c r="H78" i="5" s="1"/>
  <c r="J79" i="5"/>
  <c r="K80" i="5" s="1"/>
  <c r="Y78" i="5"/>
  <c r="V78" i="5"/>
  <c r="Z77" i="5" l="1"/>
  <c r="U77" i="5" s="1"/>
  <c r="W78" i="5"/>
  <c r="X79" i="5"/>
  <c r="L80" i="5"/>
  <c r="I80" i="5"/>
  <c r="J80" i="5" l="1"/>
  <c r="K81" i="5" s="1"/>
  <c r="M79" i="5"/>
  <c r="H79" i="5" s="1"/>
  <c r="X80" i="5"/>
  <c r="Y79" i="5"/>
  <c r="V79" i="5"/>
  <c r="Z78" i="5" l="1"/>
  <c r="U78" i="5" s="1"/>
  <c r="W79" i="5"/>
  <c r="V80" i="5"/>
  <c r="Y80" i="5"/>
  <c r="L81" i="5"/>
  <c r="I81" i="5"/>
  <c r="Z79" i="5" l="1"/>
  <c r="U79" i="5" s="1"/>
  <c r="W80" i="5"/>
  <c r="J81" i="5"/>
  <c r="K82" i="5" s="1"/>
  <c r="M80" i="5"/>
  <c r="H80" i="5" s="1"/>
  <c r="I82" i="5" l="1"/>
  <c r="L82" i="5"/>
  <c r="X81" i="5"/>
  <c r="J82" i="5" l="1"/>
  <c r="K83" i="5" s="1"/>
  <c r="M81" i="5"/>
  <c r="H81" i="5" s="1"/>
  <c r="X82" i="5"/>
  <c r="V81" i="5"/>
  <c r="Y81" i="5"/>
  <c r="Z80" i="5" l="1"/>
  <c r="U80" i="5" s="1"/>
  <c r="W81" i="5"/>
  <c r="Y82" i="5"/>
  <c r="V82" i="5"/>
  <c r="I83" i="5"/>
  <c r="L83" i="5"/>
  <c r="J83" i="5" l="1"/>
  <c r="K84" i="5" s="1"/>
  <c r="M82" i="5"/>
  <c r="H82" i="5" s="1"/>
  <c r="Z81" i="5"/>
  <c r="U81" i="5" s="1"/>
  <c r="W82" i="5"/>
  <c r="X83" i="5" l="1"/>
  <c r="I84" i="5"/>
  <c r="L84" i="5"/>
  <c r="J84" i="5" l="1"/>
  <c r="K85" i="5" s="1"/>
  <c r="M83" i="5"/>
  <c r="H83" i="5" s="1"/>
  <c r="X84" i="5"/>
  <c r="Y83" i="5"/>
  <c r="V83" i="5"/>
  <c r="W83" i="5" l="1"/>
  <c r="Z82" i="5"/>
  <c r="U82" i="5" s="1"/>
  <c r="Y84" i="5"/>
  <c r="V84" i="5"/>
  <c r="L85" i="5"/>
  <c r="I85" i="5"/>
  <c r="W84" i="5" l="1"/>
  <c r="Z83" i="5"/>
  <c r="U83" i="5" s="1"/>
  <c r="M84" i="5"/>
  <c r="H84" i="5" s="1"/>
  <c r="J85" i="5"/>
  <c r="K86" i="5" s="1"/>
  <c r="X85" i="5" l="1"/>
  <c r="L86" i="5"/>
  <c r="I86" i="5"/>
  <c r="M85" i="5" l="1"/>
  <c r="H85" i="5" s="1"/>
  <c r="J86" i="5"/>
  <c r="K87" i="5" s="1"/>
  <c r="Y85" i="5"/>
  <c r="V85" i="5"/>
  <c r="Z84" i="5" l="1"/>
  <c r="U84" i="5" s="1"/>
  <c r="W85" i="5"/>
  <c r="X86" i="5"/>
  <c r="I87" i="5"/>
  <c r="L87" i="5"/>
  <c r="J87" i="5" l="1"/>
  <c r="K88" i="5" s="1"/>
  <c r="M86" i="5"/>
  <c r="H86" i="5" s="1"/>
  <c r="X87" i="5"/>
  <c r="V86" i="5"/>
  <c r="Y86" i="5"/>
  <c r="Z85" i="5" l="1"/>
  <c r="U85" i="5" s="1"/>
  <c r="W86" i="5"/>
  <c r="V87" i="5"/>
  <c r="Y87" i="5"/>
  <c r="L88" i="5"/>
  <c r="I88" i="5"/>
  <c r="Z86" i="5" l="1"/>
  <c r="U86" i="5" s="1"/>
  <c r="W87" i="5"/>
  <c r="J88" i="5"/>
  <c r="K89" i="5" s="1"/>
  <c r="M87" i="5"/>
  <c r="H87" i="5" s="1"/>
  <c r="X88" i="5" l="1"/>
  <c r="I89" i="5"/>
  <c r="L89" i="5"/>
  <c r="J89" i="5" l="1"/>
  <c r="K90" i="5" s="1"/>
  <c r="M88" i="5"/>
  <c r="H88" i="5" s="1"/>
  <c r="V88" i="5"/>
  <c r="Y88" i="5"/>
  <c r="Z87" i="5" l="1"/>
  <c r="U87" i="5" s="1"/>
  <c r="W88" i="5"/>
  <c r="X89" i="5"/>
  <c r="L90" i="5"/>
  <c r="I90" i="5"/>
  <c r="J90" i="5" l="1"/>
  <c r="K91" i="5" s="1"/>
  <c r="M89" i="5"/>
  <c r="H89" i="5" s="1"/>
  <c r="X90" i="5"/>
  <c r="Y89" i="5"/>
  <c r="V89" i="5"/>
  <c r="Z88" i="5" l="1"/>
  <c r="U88" i="5" s="1"/>
  <c r="W89" i="5"/>
  <c r="V90" i="5"/>
  <c r="Y90" i="5"/>
  <c r="I91" i="5"/>
  <c r="L91" i="5"/>
  <c r="Z89" i="5" l="1"/>
  <c r="U89" i="5" s="1"/>
  <c r="W90" i="5"/>
  <c r="M90" i="5"/>
  <c r="H90" i="5" s="1"/>
  <c r="J91" i="5"/>
  <c r="K92" i="5" s="1"/>
  <c r="X91" i="5" l="1"/>
  <c r="I92" i="5"/>
  <c r="L92" i="5"/>
  <c r="M91" i="5" l="1"/>
  <c r="H91" i="5" s="1"/>
  <c r="J92" i="5"/>
  <c r="K93" i="5" s="1"/>
  <c r="V91" i="5"/>
  <c r="Y91" i="5"/>
  <c r="X92" i="5" l="1"/>
  <c r="L93" i="5"/>
  <c r="I93" i="5"/>
  <c r="Z90" i="5"/>
  <c r="U90" i="5" s="1"/>
  <c r="AA90" i="5" s="1"/>
  <c r="W91" i="5"/>
  <c r="M92" i="5" l="1"/>
  <c r="H92" i="5" s="1"/>
  <c r="J93" i="5"/>
  <c r="K94" i="5" s="1"/>
  <c r="Y92" i="5"/>
  <c r="V92" i="5"/>
  <c r="Z91" i="5" l="1"/>
  <c r="U91" i="5" s="1"/>
  <c r="W92" i="5"/>
  <c r="X93" i="5"/>
  <c r="I94" i="5"/>
  <c r="L94" i="5"/>
  <c r="V93" i="5" l="1"/>
  <c r="Y93" i="5"/>
  <c r="J94" i="5"/>
  <c r="K95" i="5" s="1"/>
  <c r="M93" i="5"/>
  <c r="H93" i="5" s="1"/>
  <c r="L95" i="5" l="1"/>
  <c r="I95" i="5"/>
  <c r="X94" i="5"/>
  <c r="W93" i="5"/>
  <c r="Z92" i="5"/>
  <c r="U92" i="5" s="1"/>
  <c r="V94" i="5" l="1"/>
  <c r="Y94" i="5"/>
  <c r="J95" i="5"/>
  <c r="K96" i="5" s="1"/>
  <c r="M94" i="5"/>
  <c r="H94" i="5" s="1"/>
  <c r="X95" i="5" l="1"/>
  <c r="I96" i="5"/>
  <c r="L96" i="5"/>
  <c r="W94" i="5"/>
  <c r="Z93" i="5"/>
  <c r="U93" i="5" s="1"/>
  <c r="M95" i="5" l="1"/>
  <c r="H95" i="5" s="1"/>
  <c r="J96" i="5"/>
  <c r="K97" i="5" s="1"/>
  <c r="V95" i="5"/>
  <c r="Y95" i="5"/>
  <c r="W95" i="5" l="1"/>
  <c r="Z94" i="5"/>
  <c r="U94" i="5" s="1"/>
  <c r="X96" i="5"/>
  <c r="L97" i="5"/>
  <c r="I97" i="5"/>
  <c r="M96" i="5" l="1"/>
  <c r="H96" i="5" s="1"/>
  <c r="J97" i="5"/>
  <c r="K98" i="5" s="1"/>
  <c r="Y96" i="5"/>
  <c r="V96" i="5"/>
  <c r="Z95" i="5" l="1"/>
  <c r="U95" i="5" s="1"/>
  <c r="W96" i="5"/>
  <c r="X97" i="5"/>
  <c r="I98" i="5"/>
  <c r="L98" i="5"/>
  <c r="M97" i="5" l="1"/>
  <c r="H97" i="5" s="1"/>
  <c r="J98" i="5"/>
  <c r="K99" i="5" s="1"/>
  <c r="V97" i="5"/>
  <c r="Y97" i="5"/>
  <c r="Z96" i="5" l="1"/>
  <c r="U96" i="5" s="1"/>
  <c r="W97" i="5"/>
  <c r="X98" i="5"/>
  <c r="L99" i="5"/>
  <c r="I99" i="5"/>
  <c r="J99" i="5" l="1"/>
  <c r="K100" i="5" s="1"/>
  <c r="M98" i="5"/>
  <c r="H98" i="5" s="1"/>
  <c r="X99" i="5"/>
  <c r="Y98" i="5"/>
  <c r="V98" i="5"/>
  <c r="Z97" i="5" l="1"/>
  <c r="U97" i="5" s="1"/>
  <c r="AA97" i="5" s="1"/>
  <c r="W98" i="5"/>
  <c r="V99" i="5"/>
  <c r="Y99" i="5"/>
  <c r="L100" i="5"/>
  <c r="I100" i="5"/>
  <c r="M99" i="5" l="1"/>
  <c r="H99" i="5" s="1"/>
  <c r="J100" i="5"/>
  <c r="K101" i="5" s="1"/>
  <c r="Z98" i="5"/>
  <c r="U98" i="5" s="1"/>
  <c r="W99" i="5"/>
  <c r="X100" i="5" l="1"/>
  <c r="I101" i="5"/>
  <c r="L101" i="5"/>
  <c r="J101" i="5" l="1"/>
  <c r="K102" i="5" s="1"/>
  <c r="M100" i="5"/>
  <c r="H100" i="5" s="1"/>
  <c r="X101" i="5"/>
  <c r="V100" i="5"/>
  <c r="Y100" i="5"/>
  <c r="Y101" i="5" l="1"/>
  <c r="V101" i="5"/>
  <c r="W100" i="5"/>
  <c r="Z99" i="5"/>
  <c r="U99" i="5" s="1"/>
  <c r="I102" i="5"/>
  <c r="L102" i="5"/>
  <c r="J102" i="5" l="1"/>
  <c r="K103" i="5" s="1"/>
  <c r="M101" i="5"/>
  <c r="H101" i="5" s="1"/>
  <c r="X102" i="5"/>
  <c r="W101" i="5"/>
  <c r="Z100" i="5"/>
  <c r="U100" i="5" s="1"/>
  <c r="Y102" i="5" l="1"/>
  <c r="V102" i="5"/>
  <c r="I103" i="5"/>
  <c r="L103" i="5"/>
  <c r="J103" i="5" l="1"/>
  <c r="K104" i="5" s="1"/>
  <c r="M102" i="5"/>
  <c r="H102" i="5" s="1"/>
  <c r="X103" i="5"/>
  <c r="Z101" i="5"/>
  <c r="U101" i="5" s="1"/>
  <c r="W102" i="5"/>
  <c r="V103" i="5" l="1"/>
  <c r="Y103" i="5"/>
  <c r="L104" i="5"/>
  <c r="I104" i="5"/>
  <c r="Z102" i="5" l="1"/>
  <c r="U102" i="5" s="1"/>
  <c r="W103" i="5"/>
  <c r="M103" i="5"/>
  <c r="H103" i="5" s="1"/>
  <c r="J104" i="5"/>
  <c r="K105" i="5" s="1"/>
  <c r="L105" i="5" l="1"/>
  <c r="I105" i="5"/>
  <c r="X104" i="5"/>
  <c r="V104" i="5" l="1"/>
  <c r="Y104" i="5"/>
  <c r="J105" i="5"/>
  <c r="K106" i="5" s="1"/>
  <c r="M104" i="5"/>
  <c r="H104" i="5" s="1"/>
  <c r="X105" i="5" l="1"/>
  <c r="Z103" i="5"/>
  <c r="U103" i="5" s="1"/>
  <c r="W104" i="5"/>
  <c r="L106" i="5"/>
  <c r="I106" i="5"/>
  <c r="J106" i="5" l="1"/>
  <c r="K107" i="5" s="1"/>
  <c r="M105" i="5"/>
  <c r="H105" i="5" s="1"/>
  <c r="X106" i="5"/>
  <c r="Y105" i="5"/>
  <c r="V105" i="5"/>
  <c r="Y106" i="5" l="1"/>
  <c r="V106" i="5"/>
  <c r="W105" i="5"/>
  <c r="Z104" i="5"/>
  <c r="U104" i="5" s="1"/>
  <c r="L107" i="5"/>
  <c r="I107" i="5"/>
  <c r="J107" i="5" l="1"/>
  <c r="K108" i="5" s="1"/>
  <c r="M106" i="5"/>
  <c r="H106" i="5" s="1"/>
  <c r="X107" i="5"/>
  <c r="W106" i="5"/>
  <c r="Z105" i="5"/>
  <c r="U105" i="5" s="1"/>
  <c r="Y107" i="5" l="1"/>
  <c r="V107" i="5"/>
  <c r="L108" i="5"/>
  <c r="I108" i="5"/>
  <c r="J108" i="5" l="1"/>
  <c r="K109" i="5" s="1"/>
  <c r="M107" i="5"/>
  <c r="H107" i="5" s="1"/>
  <c r="X108" i="5"/>
  <c r="Z106" i="5"/>
  <c r="U106" i="5" s="1"/>
  <c r="W107" i="5"/>
  <c r="Y108" i="5" l="1"/>
  <c r="V108" i="5"/>
  <c r="L109" i="5"/>
  <c r="I109" i="5"/>
  <c r="J109" i="5" l="1"/>
  <c r="K110" i="5" s="1"/>
  <c r="M108" i="5"/>
  <c r="H108" i="5" s="1"/>
  <c r="X109" i="5"/>
  <c r="W108" i="5"/>
  <c r="Z107" i="5"/>
  <c r="U107" i="5" s="1"/>
  <c r="Y109" i="5" l="1"/>
  <c r="V109" i="5"/>
  <c r="L110" i="5"/>
  <c r="I110" i="5"/>
  <c r="J110" i="5" l="1"/>
  <c r="K111" i="5" s="1"/>
  <c r="M109" i="5"/>
  <c r="H109" i="5" s="1"/>
  <c r="X110" i="5"/>
  <c r="W109" i="5"/>
  <c r="Z108" i="5"/>
  <c r="U108" i="5" s="1"/>
  <c r="V110" i="5" l="1"/>
  <c r="Y110" i="5"/>
  <c r="L111" i="5"/>
  <c r="I111" i="5"/>
  <c r="W110" i="5" l="1"/>
  <c r="Z109" i="5"/>
  <c r="U109" i="5" s="1"/>
  <c r="M110" i="5"/>
  <c r="H110" i="5" s="1"/>
  <c r="J111" i="5"/>
  <c r="K112" i="5" s="1"/>
  <c r="X111" i="5" l="1"/>
  <c r="L112" i="5"/>
  <c r="I112" i="5"/>
  <c r="M111" i="5" l="1"/>
  <c r="H111" i="5" s="1"/>
  <c r="J112" i="5"/>
  <c r="K113" i="5" s="1"/>
  <c r="X112" i="5"/>
  <c r="Y111" i="5"/>
  <c r="V111" i="5"/>
  <c r="Z110" i="5" l="1"/>
  <c r="U110" i="5" s="1"/>
  <c r="W111" i="5"/>
  <c r="V112" i="5"/>
  <c r="Y112" i="5"/>
  <c r="L113" i="5"/>
  <c r="I113" i="5"/>
  <c r="Z111" i="5" l="1"/>
  <c r="U111" i="5" s="1"/>
  <c r="W112" i="5"/>
  <c r="M112" i="5"/>
  <c r="H112" i="5" s="1"/>
  <c r="J113" i="5"/>
  <c r="K114" i="5" s="1"/>
  <c r="X113" i="5" l="1"/>
  <c r="L114" i="5"/>
  <c r="I114" i="5"/>
  <c r="M113" i="5" l="1"/>
  <c r="H113" i="5" s="1"/>
  <c r="J114" i="5"/>
  <c r="K115" i="5" s="1"/>
  <c r="V113" i="5"/>
  <c r="Y113" i="5"/>
  <c r="L115" i="5" l="1"/>
  <c r="I115" i="5"/>
  <c r="W113" i="5"/>
  <c r="Z112" i="5"/>
  <c r="U112" i="5" s="1"/>
  <c r="X114" i="5"/>
  <c r="Y114" i="5" l="1"/>
  <c r="V114" i="5"/>
  <c r="M114" i="5"/>
  <c r="H114" i="5" s="1"/>
  <c r="J115" i="5"/>
  <c r="K116" i="5" s="1"/>
  <c r="X115" i="5" l="1"/>
  <c r="I116" i="5"/>
  <c r="L116" i="5"/>
  <c r="Z113" i="5"/>
  <c r="U113" i="5" s="1"/>
  <c r="W114" i="5"/>
  <c r="J116" i="5" l="1"/>
  <c r="K117" i="5" s="1"/>
  <c r="M115" i="5"/>
  <c r="H115" i="5" s="1"/>
  <c r="X116" i="5"/>
  <c r="Y115" i="5"/>
  <c r="V115" i="5"/>
  <c r="Z114" i="5" l="1"/>
  <c r="U114" i="5" s="1"/>
  <c r="W115" i="5"/>
  <c r="V116" i="5"/>
  <c r="Y116" i="5"/>
  <c r="I117" i="5"/>
  <c r="L117" i="5"/>
  <c r="Z115" i="5" l="1"/>
  <c r="U115" i="5" s="1"/>
  <c r="W116" i="5"/>
  <c r="J117" i="5"/>
  <c r="K118" i="5" s="1"/>
  <c r="M116" i="5"/>
  <c r="H116" i="5" s="1"/>
  <c r="X117" i="5"/>
  <c r="I118" i="5" l="1"/>
  <c r="L118" i="5"/>
  <c r="V117" i="5"/>
  <c r="Y117" i="5"/>
  <c r="Z116" i="5" l="1"/>
  <c r="U116" i="5" s="1"/>
  <c r="W117" i="5"/>
  <c r="M117" i="5"/>
  <c r="H117" i="5" s="1"/>
  <c r="J118" i="5"/>
  <c r="K119" i="5" s="1"/>
  <c r="X118" i="5" l="1"/>
  <c r="I119" i="5"/>
  <c r="L119" i="5"/>
  <c r="J119" i="5" l="1"/>
  <c r="K120" i="5" s="1"/>
  <c r="M118" i="5"/>
  <c r="H118" i="5" s="1"/>
  <c r="X119" i="5"/>
  <c r="Y118" i="5"/>
  <c r="V118" i="5"/>
  <c r="V119" i="5" l="1"/>
  <c r="Y119" i="5"/>
  <c r="W118" i="5"/>
  <c r="Z117" i="5"/>
  <c r="U117" i="5" s="1"/>
  <c r="L120" i="5"/>
  <c r="I120" i="5"/>
  <c r="M119" i="5" l="1"/>
  <c r="H119" i="5" s="1"/>
  <c r="J120" i="5"/>
  <c r="K121" i="5" s="1"/>
  <c r="Z118" i="5"/>
  <c r="U118" i="5" s="1"/>
  <c r="W119" i="5"/>
  <c r="I121" i="5" l="1"/>
  <c r="L121" i="5"/>
  <c r="X120" i="5"/>
  <c r="V120" i="5" l="1"/>
  <c r="Y120" i="5"/>
  <c r="M120" i="5"/>
  <c r="H120" i="5" s="1"/>
  <c r="J121" i="5"/>
  <c r="K122" i="5" s="1"/>
  <c r="X121" i="5" l="1"/>
  <c r="I122" i="5"/>
  <c r="L122" i="5"/>
  <c r="Z119" i="5"/>
  <c r="U119" i="5" s="1"/>
  <c r="W120" i="5"/>
  <c r="J122" i="5" l="1"/>
  <c r="K123" i="5" s="1"/>
  <c r="M121" i="5"/>
  <c r="H121" i="5" s="1"/>
  <c r="V121" i="5"/>
  <c r="Y121" i="5"/>
  <c r="W121" i="5" l="1"/>
  <c r="Z120" i="5"/>
  <c r="U120" i="5" s="1"/>
  <c r="X122" i="5"/>
  <c r="I123" i="5"/>
  <c r="L123" i="5"/>
  <c r="V122" i="5" l="1"/>
  <c r="Y122" i="5"/>
  <c r="J123" i="5"/>
  <c r="K124" i="5" s="1"/>
  <c r="M122" i="5"/>
  <c r="H122" i="5" s="1"/>
  <c r="X123" i="5"/>
  <c r="Y123" i="5" l="1"/>
  <c r="V123" i="5"/>
  <c r="Z121" i="5"/>
  <c r="U121" i="5" s="1"/>
  <c r="W122" i="5"/>
  <c r="I124" i="5"/>
  <c r="L124" i="5"/>
  <c r="J124" i="5" l="1"/>
  <c r="K125" i="5" s="1"/>
  <c r="M123" i="5"/>
  <c r="H123" i="5" s="1"/>
  <c r="Z122" i="5"/>
  <c r="U122" i="5" s="1"/>
  <c r="W123" i="5"/>
  <c r="X124" i="5" l="1"/>
  <c r="I125" i="5"/>
  <c r="L125" i="5"/>
  <c r="J125" i="5" l="1"/>
  <c r="K126" i="5" s="1"/>
  <c r="M124" i="5"/>
  <c r="H124" i="5" s="1"/>
  <c r="V124" i="5"/>
  <c r="Y124" i="5"/>
  <c r="W124" i="5" l="1"/>
  <c r="Z123" i="5"/>
  <c r="U123" i="5" s="1"/>
  <c r="X125" i="5"/>
  <c r="L126" i="5"/>
  <c r="I126" i="5"/>
  <c r="M125" i="5" l="1"/>
  <c r="H125" i="5" s="1"/>
  <c r="J126" i="5"/>
  <c r="K127" i="5" s="1"/>
  <c r="V125" i="5"/>
  <c r="Y125" i="5"/>
  <c r="I127" i="5" l="1"/>
  <c r="L127" i="5"/>
  <c r="Z124" i="5"/>
  <c r="U124" i="5" s="1"/>
  <c r="W125" i="5"/>
  <c r="X126" i="5"/>
  <c r="V126" i="5" l="1"/>
  <c r="Y126" i="5"/>
  <c r="J127" i="5"/>
  <c r="K128" i="5" s="1"/>
  <c r="M126" i="5"/>
  <c r="H126" i="5" s="1"/>
  <c r="X127" i="5"/>
  <c r="L128" i="5" l="1"/>
  <c r="I128" i="5"/>
  <c r="Y127" i="5"/>
  <c r="V127" i="5"/>
  <c r="Z125" i="5"/>
  <c r="U125" i="5" s="1"/>
  <c r="W126" i="5"/>
  <c r="W127" i="5" l="1"/>
  <c r="Z126" i="5"/>
  <c r="U126" i="5" s="1"/>
  <c r="J128" i="5"/>
  <c r="K129" i="5" s="1"/>
  <c r="M127" i="5"/>
  <c r="H127" i="5" s="1"/>
  <c r="X128" i="5" l="1"/>
  <c r="L129" i="5"/>
  <c r="I129" i="5"/>
  <c r="J129" i="5" l="1"/>
  <c r="K130" i="5" s="1"/>
  <c r="M128" i="5"/>
  <c r="H128" i="5" s="1"/>
  <c r="X129" i="5"/>
  <c r="Y128" i="5"/>
  <c r="V128" i="5"/>
  <c r="V129" i="5" l="1"/>
  <c r="Y129" i="5"/>
  <c r="Z127" i="5"/>
  <c r="U127" i="5" s="1"/>
  <c r="W128" i="5"/>
  <c r="I130" i="5"/>
  <c r="L130" i="5"/>
  <c r="M129" i="5" l="1"/>
  <c r="H129" i="5" s="1"/>
  <c r="J130" i="5"/>
  <c r="K131" i="5" s="1"/>
  <c r="Z128" i="5"/>
  <c r="U128" i="5" s="1"/>
  <c r="W129" i="5"/>
  <c r="X130" i="5" l="1"/>
  <c r="I131" i="5"/>
  <c r="L131" i="5"/>
  <c r="J131" i="5" l="1"/>
  <c r="K132" i="5" s="1"/>
  <c r="M130" i="5"/>
  <c r="H130" i="5" s="1"/>
  <c r="V130" i="5"/>
  <c r="Y130" i="5"/>
  <c r="Z129" i="5" l="1"/>
  <c r="U129" i="5" s="1"/>
  <c r="W130" i="5"/>
  <c r="X131" i="5"/>
  <c r="I132" i="5"/>
  <c r="L132" i="5"/>
  <c r="J132" i="5" l="1"/>
  <c r="K133" i="5" s="1"/>
  <c r="M131" i="5"/>
  <c r="H131" i="5" s="1"/>
  <c r="X132" i="5"/>
  <c r="Y131" i="5"/>
  <c r="V131" i="5"/>
  <c r="W131" i="5" l="1"/>
  <c r="Z130" i="5"/>
  <c r="U130" i="5" s="1"/>
  <c r="Y132" i="5"/>
  <c r="V132" i="5"/>
  <c r="I133" i="5"/>
  <c r="L133" i="5"/>
  <c r="Z131" i="5" l="1"/>
  <c r="U131" i="5" s="1"/>
  <c r="W132" i="5"/>
  <c r="J133" i="5"/>
  <c r="K134" i="5" s="1"/>
  <c r="M132" i="5"/>
  <c r="H132" i="5" s="1"/>
  <c r="L134" i="5" l="1"/>
  <c r="I134" i="5"/>
  <c r="X133" i="5"/>
  <c r="V133" i="5" l="1"/>
  <c r="Y133" i="5"/>
  <c r="M133" i="5"/>
  <c r="H133" i="5" s="1"/>
  <c r="J134" i="5"/>
  <c r="K135" i="5" s="1"/>
  <c r="X134" i="5" l="1"/>
  <c r="L135" i="5"/>
  <c r="I135" i="5"/>
  <c r="Z132" i="5"/>
  <c r="U132" i="5" s="1"/>
  <c r="W133" i="5"/>
  <c r="M134" i="5" l="1"/>
  <c r="H134" i="5" s="1"/>
  <c r="J135" i="5"/>
  <c r="K136" i="5" s="1"/>
  <c r="X135" i="5"/>
  <c r="Y134" i="5"/>
  <c r="V134" i="5"/>
  <c r="Z133" i="5" l="1"/>
  <c r="U133" i="5" s="1"/>
  <c r="W134" i="5"/>
  <c r="Y135" i="5"/>
  <c r="V135" i="5"/>
  <c r="L136" i="5"/>
  <c r="I136" i="5"/>
  <c r="Z134" i="5" l="1"/>
  <c r="U134" i="5" s="1"/>
  <c r="W135" i="5"/>
  <c r="M135" i="5"/>
  <c r="H135" i="5" s="1"/>
  <c r="J136" i="5"/>
  <c r="K137" i="5" s="1"/>
  <c r="X136" i="5" l="1"/>
  <c r="L137" i="5"/>
  <c r="I137" i="5"/>
  <c r="J137" i="5" l="1"/>
  <c r="K138" i="5" s="1"/>
  <c r="M136" i="5"/>
  <c r="H136" i="5" s="1"/>
  <c r="Y136" i="5"/>
  <c r="V136" i="5"/>
  <c r="Z135" i="5" l="1"/>
  <c r="U135" i="5" s="1"/>
  <c r="W136" i="5"/>
  <c r="X137" i="5"/>
  <c r="L138" i="5"/>
  <c r="I138" i="5"/>
  <c r="M137" i="5" l="1"/>
  <c r="H137" i="5" s="1"/>
  <c r="J138" i="5"/>
  <c r="K139" i="5" s="1"/>
  <c r="V137" i="5"/>
  <c r="Y137" i="5"/>
  <c r="I139" i="5" l="1"/>
  <c r="L139" i="5"/>
  <c r="Z136" i="5"/>
  <c r="U136" i="5" s="1"/>
  <c r="W137" i="5"/>
  <c r="X138" i="5"/>
  <c r="Y138" i="5" l="1"/>
  <c r="V138" i="5"/>
  <c r="M138" i="5"/>
  <c r="H138" i="5" s="1"/>
  <c r="J139" i="5"/>
  <c r="K140" i="5" s="1"/>
  <c r="I140" i="5" l="1"/>
  <c r="L140" i="5"/>
  <c r="X139" i="5"/>
  <c r="W138" i="5"/>
  <c r="Z137" i="5"/>
  <c r="U137" i="5" s="1"/>
  <c r="M139" i="5" l="1"/>
  <c r="H139" i="5" s="1"/>
  <c r="J140" i="5"/>
  <c r="K141" i="5" s="1"/>
  <c r="V139" i="5"/>
  <c r="Y139" i="5"/>
  <c r="X140" i="5" l="1"/>
  <c r="L141" i="5"/>
  <c r="I141" i="5"/>
  <c r="Z138" i="5"/>
  <c r="U138" i="5" s="1"/>
  <c r="W139" i="5"/>
  <c r="J141" i="5" l="1"/>
  <c r="K142" i="5" s="1"/>
  <c r="M140" i="5"/>
  <c r="H140" i="5" s="1"/>
  <c r="X141" i="5"/>
  <c r="Y140" i="5"/>
  <c r="V140" i="5"/>
  <c r="Z139" i="5" l="1"/>
  <c r="U139" i="5" s="1"/>
  <c r="W140" i="5"/>
  <c r="V141" i="5"/>
  <c r="Y141" i="5"/>
  <c r="L142" i="5"/>
  <c r="I142" i="5"/>
  <c r="J142" i="5" l="1"/>
  <c r="K143" i="5" s="1"/>
  <c r="M141" i="5"/>
  <c r="H141" i="5" s="1"/>
  <c r="Z140" i="5"/>
  <c r="U140" i="5" s="1"/>
  <c r="W141" i="5"/>
  <c r="X142" i="5" l="1"/>
  <c r="L143" i="5"/>
  <c r="I143" i="5"/>
  <c r="J143" i="5" l="1"/>
  <c r="K144" i="5" s="1"/>
  <c r="M142" i="5"/>
  <c r="H142" i="5" s="1"/>
  <c r="X143" i="5"/>
  <c r="V142" i="5"/>
  <c r="Y142" i="5"/>
  <c r="Z141" i="5" l="1"/>
  <c r="U141" i="5" s="1"/>
  <c r="W142" i="5"/>
  <c r="Y143" i="5"/>
  <c r="V143" i="5"/>
  <c r="L144" i="5"/>
  <c r="I144" i="5"/>
  <c r="J144" i="5" l="1"/>
  <c r="K145" i="5" s="1"/>
  <c r="M143" i="5"/>
  <c r="H143" i="5" s="1"/>
  <c r="X144" i="5"/>
  <c r="W143" i="5"/>
  <c r="Z142" i="5"/>
  <c r="U142" i="5" s="1"/>
  <c r="V144" i="5" l="1"/>
  <c r="Y144" i="5"/>
  <c r="L145" i="5"/>
  <c r="I145" i="5"/>
  <c r="W144" i="5" l="1"/>
  <c r="Z143" i="5"/>
  <c r="U143" i="5" s="1"/>
  <c r="M144" i="5"/>
  <c r="H144" i="5" s="1"/>
  <c r="J145" i="5"/>
  <c r="K146" i="5" s="1"/>
  <c r="X145" i="5"/>
  <c r="Y145" i="5" l="1"/>
  <c r="V145" i="5"/>
  <c r="L146" i="5"/>
  <c r="I146" i="5"/>
  <c r="M145" i="5" l="1"/>
  <c r="H145" i="5" s="1"/>
  <c r="J146" i="5"/>
  <c r="K147" i="5" s="1"/>
  <c r="W145" i="5"/>
  <c r="Z144" i="5"/>
  <c r="U144" i="5" s="1"/>
  <c r="X146" i="5" l="1"/>
  <c r="I147" i="5"/>
  <c r="L147" i="5"/>
  <c r="M146" i="5" l="1"/>
  <c r="H146" i="5" s="1"/>
  <c r="J147" i="5"/>
  <c r="K148" i="5" s="1"/>
  <c r="V146" i="5"/>
  <c r="Y146" i="5"/>
  <c r="Z145" i="5" l="1"/>
  <c r="U145" i="5" s="1"/>
  <c r="W146" i="5"/>
  <c r="X147" i="5"/>
  <c r="I148" i="5"/>
  <c r="L148" i="5"/>
  <c r="J148" i="5" l="1"/>
  <c r="K149" i="5" s="1"/>
  <c r="M147" i="5"/>
  <c r="H147" i="5" s="1"/>
  <c r="Y147" i="5"/>
  <c r="V147" i="5"/>
  <c r="Z146" i="5" l="1"/>
  <c r="U146" i="5" s="1"/>
  <c r="W147" i="5"/>
  <c r="X148" i="5"/>
  <c r="I149" i="5"/>
  <c r="L149" i="5"/>
  <c r="Y148" i="5" l="1"/>
  <c r="V148" i="5"/>
  <c r="J149" i="5"/>
  <c r="K150" i="5" s="1"/>
  <c r="M148" i="5"/>
  <c r="H148" i="5" s="1"/>
  <c r="X149" i="5"/>
  <c r="V149" i="5" l="1"/>
  <c r="Y149" i="5"/>
  <c r="I150" i="5"/>
  <c r="L150" i="5"/>
  <c r="Z147" i="5"/>
  <c r="U147" i="5" s="1"/>
  <c r="W148" i="5"/>
  <c r="Z148" i="5" l="1"/>
  <c r="U148" i="5" s="1"/>
  <c r="W149" i="5"/>
  <c r="M149" i="5"/>
  <c r="H149" i="5" s="1"/>
  <c r="J150" i="5"/>
  <c r="K151" i="5" s="1"/>
  <c r="I151" i="5" l="1"/>
  <c r="L151" i="5"/>
  <c r="X150" i="5"/>
  <c r="Y150" i="5" l="1"/>
  <c r="V150" i="5"/>
  <c r="M150" i="5"/>
  <c r="H150" i="5" s="1"/>
  <c r="J151" i="5"/>
  <c r="K152" i="5" s="1"/>
  <c r="X151" i="5"/>
  <c r="Y151" i="5" l="1"/>
  <c r="V151" i="5"/>
  <c r="I152" i="5"/>
  <c r="L152" i="5"/>
  <c r="W150" i="5"/>
  <c r="Z149" i="5"/>
  <c r="U149" i="5" s="1"/>
  <c r="M151" i="5" l="1"/>
  <c r="H151" i="5" s="1"/>
  <c r="J152" i="5"/>
  <c r="K153" i="5" s="1"/>
  <c r="Z150" i="5"/>
  <c r="U150" i="5" s="1"/>
  <c r="W151" i="5"/>
  <c r="X152" i="5" l="1"/>
  <c r="I153" i="5"/>
  <c r="L153" i="5"/>
  <c r="M152" i="5" l="1"/>
  <c r="H152" i="5" s="1"/>
  <c r="J153" i="5"/>
  <c r="K154" i="5" s="1"/>
  <c r="Y152" i="5"/>
  <c r="V152" i="5"/>
  <c r="X153" i="5" l="1"/>
  <c r="I154" i="5"/>
  <c r="L154" i="5"/>
  <c r="Z151" i="5"/>
  <c r="U151" i="5" s="1"/>
  <c r="AA151" i="5" s="1"/>
  <c r="W152" i="5"/>
  <c r="M153" i="5" l="1"/>
  <c r="H153" i="5" s="1"/>
  <c r="J154" i="5"/>
  <c r="K155" i="5" s="1"/>
  <c r="Y153" i="5"/>
  <c r="V153" i="5"/>
  <c r="Z152" i="5" l="1"/>
  <c r="U152" i="5" s="1"/>
  <c r="W153" i="5"/>
  <c r="X154" i="5"/>
  <c r="I155" i="5"/>
  <c r="L155" i="5"/>
  <c r="V154" i="5" l="1"/>
  <c r="Y154" i="5"/>
  <c r="J155" i="5"/>
  <c r="K156" i="5" s="1"/>
  <c r="M154" i="5"/>
  <c r="H154" i="5" s="1"/>
  <c r="I156" i="5" l="1"/>
  <c r="L156" i="5"/>
  <c r="X155" i="5"/>
  <c r="Z153" i="5"/>
  <c r="U153" i="5" s="1"/>
  <c r="W154" i="5"/>
  <c r="Y155" i="5" l="1"/>
  <c r="V155" i="5"/>
  <c r="J156" i="5"/>
  <c r="K157" i="5" s="1"/>
  <c r="M155" i="5"/>
  <c r="H155" i="5" s="1"/>
  <c r="I157" i="5" l="1"/>
  <c r="L157" i="5"/>
  <c r="X156" i="5"/>
  <c r="Z154" i="5"/>
  <c r="U154" i="5" s="1"/>
  <c r="W155" i="5"/>
  <c r="V156" i="5" l="1"/>
  <c r="Y156" i="5"/>
  <c r="J157" i="5"/>
  <c r="K158" i="5" s="1"/>
  <c r="M156" i="5"/>
  <c r="H156" i="5" s="1"/>
  <c r="X157" i="5" l="1"/>
  <c r="W156" i="5"/>
  <c r="Z155" i="5"/>
  <c r="U155" i="5" s="1"/>
  <c r="I158" i="5"/>
  <c r="L158" i="5"/>
  <c r="J158" i="5" l="1"/>
  <c r="K159" i="5" s="1"/>
  <c r="M157" i="5"/>
  <c r="H157" i="5" s="1"/>
  <c r="X158" i="5"/>
  <c r="Y157" i="5"/>
  <c r="V157" i="5"/>
  <c r="Z156" i="5" l="1"/>
  <c r="U156" i="5" s="1"/>
  <c r="W157" i="5"/>
  <c r="V158" i="5"/>
  <c r="Y158" i="5"/>
  <c r="L159" i="5"/>
  <c r="I159" i="5"/>
  <c r="W158" i="5" l="1"/>
  <c r="Z157" i="5"/>
  <c r="U157" i="5" s="1"/>
  <c r="M158" i="5"/>
  <c r="H158" i="5" s="1"/>
  <c r="J159" i="5"/>
  <c r="K160" i="5" s="1"/>
  <c r="X159" i="5"/>
  <c r="V159" i="5" l="1"/>
  <c r="Y159" i="5"/>
  <c r="L160" i="5"/>
  <c r="I160" i="5"/>
  <c r="J160" i="5" l="1"/>
  <c r="K161" i="5" s="1"/>
  <c r="M159" i="5"/>
  <c r="H159" i="5" s="1"/>
  <c r="X160" i="5"/>
  <c r="Z158" i="5"/>
  <c r="U158" i="5" s="1"/>
  <c r="AA158" i="5" s="1"/>
  <c r="W159" i="5"/>
  <c r="V160" i="5" l="1"/>
  <c r="Y160" i="5"/>
  <c r="L161" i="5"/>
  <c r="I161" i="5"/>
  <c r="M160" i="5" l="1"/>
  <c r="H160" i="5" s="1"/>
  <c r="J161" i="5"/>
  <c r="K162" i="5" s="1"/>
  <c r="Z159" i="5"/>
  <c r="U159" i="5" s="1"/>
  <c r="W160" i="5"/>
  <c r="L162" i="5" l="1"/>
  <c r="I162" i="5"/>
  <c r="X161" i="5"/>
  <c r="V161" i="5" l="1"/>
  <c r="Y161" i="5"/>
  <c r="J162" i="5"/>
  <c r="K163" i="5" s="1"/>
  <c r="M161" i="5"/>
  <c r="H161" i="5" s="1"/>
  <c r="L163" i="5" l="1"/>
  <c r="I163" i="5"/>
  <c r="X162" i="5"/>
  <c r="Z160" i="5"/>
  <c r="U160" i="5" s="1"/>
  <c r="W161" i="5"/>
  <c r="V162" i="5" l="1"/>
  <c r="Y162" i="5"/>
  <c r="J163" i="5"/>
  <c r="K164" i="5" s="1"/>
  <c r="M162" i="5"/>
  <c r="H162" i="5" s="1"/>
  <c r="X163" i="5" l="1"/>
  <c r="L164" i="5"/>
  <c r="I164" i="5"/>
  <c r="Z161" i="5"/>
  <c r="U161" i="5" s="1"/>
  <c r="W162" i="5"/>
  <c r="M163" i="5" l="1"/>
  <c r="H163" i="5" s="1"/>
  <c r="J164" i="5"/>
  <c r="K165" i="5" s="1"/>
  <c r="Y163" i="5"/>
  <c r="V163" i="5"/>
  <c r="Z162" i="5" l="1"/>
  <c r="U162" i="5" s="1"/>
  <c r="W163" i="5"/>
  <c r="X164" i="5"/>
  <c r="L165" i="5"/>
  <c r="I165" i="5"/>
  <c r="J165" i="5" l="1"/>
  <c r="K166" i="5" s="1"/>
  <c r="M164" i="5"/>
  <c r="H164" i="5" s="1"/>
  <c r="X165" i="5"/>
  <c r="Y164" i="5"/>
  <c r="V164" i="5"/>
  <c r="Z163" i="5" l="1"/>
  <c r="U163" i="5" s="1"/>
  <c r="W164" i="5"/>
  <c r="V165" i="5"/>
  <c r="Y165" i="5"/>
  <c r="L166" i="5"/>
  <c r="I166" i="5"/>
  <c r="M165" i="5" l="1"/>
  <c r="H165" i="5" s="1"/>
  <c r="J166" i="5"/>
  <c r="K167" i="5" s="1"/>
  <c r="Z164" i="5"/>
  <c r="U164" i="5" s="1"/>
  <c r="W165" i="5"/>
  <c r="X166" i="5" l="1"/>
  <c r="I167" i="5"/>
  <c r="L167" i="5"/>
  <c r="J167" i="5" l="1"/>
  <c r="K168" i="5" s="1"/>
  <c r="M166" i="5"/>
  <c r="H166" i="5" s="1"/>
  <c r="X167" i="5"/>
  <c r="Y166" i="5"/>
  <c r="V166" i="5"/>
  <c r="W166" i="5" l="1"/>
  <c r="Z165" i="5"/>
  <c r="U165" i="5" s="1"/>
  <c r="AA165" i="5" s="1"/>
  <c r="Y167" i="5"/>
  <c r="V167" i="5"/>
  <c r="L168" i="5"/>
  <c r="I168" i="5"/>
  <c r="J168" i="5" l="1"/>
  <c r="K169" i="5" s="1"/>
  <c r="M167" i="5"/>
  <c r="H167" i="5" s="1"/>
  <c r="Z166" i="5"/>
  <c r="U166" i="5" s="1"/>
  <c r="W167" i="5"/>
  <c r="X168" i="5" l="1"/>
  <c r="L169" i="5"/>
  <c r="I169" i="5"/>
  <c r="J169" i="5" l="1"/>
  <c r="K170" i="5" s="1"/>
  <c r="M168" i="5"/>
  <c r="H168" i="5" s="1"/>
  <c r="X169" i="5"/>
  <c r="V168" i="5"/>
  <c r="Y168" i="5"/>
  <c r="Z167" i="5" l="1"/>
  <c r="U167" i="5" s="1"/>
  <c r="W168" i="5"/>
  <c r="Y169" i="5"/>
  <c r="V169" i="5"/>
  <c r="I170" i="5"/>
  <c r="L170" i="5"/>
  <c r="W169" i="5" l="1"/>
  <c r="Z168" i="5"/>
  <c r="U168" i="5" s="1"/>
  <c r="J170" i="5"/>
  <c r="K171" i="5" s="1"/>
  <c r="M169" i="5"/>
  <c r="H169" i="5" s="1"/>
  <c r="X170" i="5"/>
  <c r="V170" i="5" l="1"/>
  <c r="Y170" i="5"/>
  <c r="I171" i="5"/>
  <c r="L171" i="5"/>
  <c r="Z169" i="5" l="1"/>
  <c r="U169" i="5" s="1"/>
  <c r="W170" i="5"/>
  <c r="M170" i="5"/>
  <c r="H170" i="5" s="1"/>
  <c r="J171" i="5"/>
  <c r="K172" i="5" s="1"/>
  <c r="L172" i="5" l="1"/>
  <c r="I172" i="5"/>
  <c r="X171" i="5"/>
  <c r="Y171" i="5" l="1"/>
  <c r="V171" i="5"/>
  <c r="M171" i="5"/>
  <c r="H171" i="5" s="1"/>
  <c r="J172" i="5"/>
  <c r="K173" i="5" s="1"/>
  <c r="I173" i="5" l="1"/>
  <c r="L173" i="5"/>
  <c r="X172" i="5"/>
  <c r="Z170" i="5"/>
  <c r="U170" i="5" s="1"/>
  <c r="W171" i="5"/>
  <c r="J173" i="5" l="1"/>
  <c r="K174" i="5" s="1"/>
  <c r="M172" i="5"/>
  <c r="H172" i="5" s="1"/>
  <c r="X173" i="5"/>
  <c r="Y172" i="5"/>
  <c r="V172" i="5"/>
  <c r="W172" i="5" l="1"/>
  <c r="Z171" i="5"/>
  <c r="U171" i="5" s="1"/>
  <c r="AA171" i="5" s="1"/>
  <c r="Y173" i="5"/>
  <c r="V173" i="5"/>
  <c r="L174" i="5"/>
  <c r="I174" i="5"/>
  <c r="M173" i="5" l="1"/>
  <c r="H173" i="5" s="1"/>
  <c r="J174" i="5"/>
  <c r="K175" i="5" s="1"/>
  <c r="Z172" i="5"/>
  <c r="U172" i="5" s="1"/>
  <c r="AA172" i="5" s="1"/>
  <c r="W173" i="5"/>
  <c r="X174" i="5" l="1"/>
  <c r="L175" i="5"/>
  <c r="I175" i="5"/>
  <c r="J175" i="5" l="1"/>
  <c r="K176" i="5" s="1"/>
  <c r="M174" i="5"/>
  <c r="H174" i="5" s="1"/>
  <c r="X175" i="5"/>
  <c r="Y174" i="5"/>
  <c r="V174" i="5"/>
  <c r="W174" i="5" l="1"/>
  <c r="Z173" i="5"/>
  <c r="U173" i="5" s="1"/>
  <c r="AA173" i="5" s="1"/>
  <c r="V175" i="5"/>
  <c r="Y175" i="5"/>
  <c r="I176" i="5"/>
  <c r="L176" i="5"/>
  <c r="M175" i="5" l="1"/>
  <c r="H175" i="5" s="1"/>
  <c r="J176" i="5"/>
  <c r="K177" i="5" s="1"/>
  <c r="Z174" i="5"/>
  <c r="U174" i="5" s="1"/>
  <c r="AA174" i="5" s="1"/>
  <c r="W175" i="5"/>
  <c r="X176" i="5" l="1"/>
  <c r="I177" i="5"/>
  <c r="L177" i="5"/>
  <c r="J177" i="5" l="1"/>
  <c r="K178" i="5" s="1"/>
  <c r="M176" i="5"/>
  <c r="H176" i="5" s="1"/>
  <c r="X177" i="5"/>
  <c r="Y176" i="5"/>
  <c r="V176" i="5"/>
  <c r="Z175" i="5" l="1"/>
  <c r="U175" i="5" s="1"/>
  <c r="AA175" i="5" s="1"/>
  <c r="W176" i="5"/>
  <c r="Y177" i="5"/>
  <c r="V177" i="5"/>
  <c r="L178" i="5"/>
  <c r="I178" i="5"/>
  <c r="J178" i="5" l="1"/>
  <c r="K179" i="5" s="1"/>
  <c r="M177" i="5"/>
  <c r="H177" i="5" s="1"/>
  <c r="X178" i="5"/>
  <c r="Z176" i="5"/>
  <c r="U176" i="5" s="1"/>
  <c r="AA176" i="5" s="1"/>
  <c r="W177" i="5"/>
  <c r="Y178" i="5" l="1"/>
  <c r="V178" i="5"/>
  <c r="L179" i="5"/>
  <c r="I179" i="5"/>
  <c r="M178" i="5" l="1"/>
  <c r="H178" i="5" s="1"/>
  <c r="J179" i="5"/>
  <c r="K180" i="5" s="1"/>
  <c r="X179" i="5"/>
  <c r="Z177" i="5"/>
  <c r="U177" i="5" s="1"/>
  <c r="AA177" i="5" s="1"/>
  <c r="W178" i="5"/>
  <c r="V179" i="5" l="1"/>
  <c r="Y179" i="5"/>
  <c r="L180" i="5"/>
  <c r="I180" i="5"/>
  <c r="M179" i="5" l="1"/>
  <c r="H179" i="5" s="1"/>
  <c r="J180" i="5"/>
  <c r="K181" i="5" s="1"/>
  <c r="Z178" i="5"/>
  <c r="U178" i="5" s="1"/>
  <c r="AA178" i="5" s="1"/>
  <c r="W179" i="5"/>
  <c r="X180" i="5" l="1"/>
  <c r="I181" i="5"/>
  <c r="L181" i="5"/>
  <c r="J181" i="5" l="1"/>
  <c r="K182" i="5" s="1"/>
  <c r="M180" i="5"/>
  <c r="H180" i="5" s="1"/>
  <c r="X181" i="5"/>
  <c r="Y180" i="5"/>
  <c r="V180" i="5"/>
  <c r="Z179" i="5" l="1"/>
  <c r="U179" i="5" s="1"/>
  <c r="AA179" i="5" s="1"/>
  <c r="W180" i="5"/>
  <c r="V181" i="5"/>
  <c r="Y181" i="5"/>
  <c r="L182" i="5"/>
  <c r="I182" i="5"/>
  <c r="J182" i="5" l="1"/>
  <c r="K183" i="5" s="1"/>
  <c r="M181" i="5"/>
  <c r="H181" i="5" s="1"/>
  <c r="X182" i="5"/>
  <c r="Z180" i="5"/>
  <c r="U180" i="5" s="1"/>
  <c r="AA180" i="5" s="1"/>
  <c r="W181" i="5"/>
  <c r="V182" i="5" l="1"/>
  <c r="Y182" i="5"/>
  <c r="L183" i="5"/>
  <c r="I183" i="5"/>
  <c r="Z181" i="5" l="1"/>
  <c r="U181" i="5" s="1"/>
  <c r="AA181" i="5" s="1"/>
  <c r="W182" i="5"/>
  <c r="M182" i="5"/>
  <c r="H182" i="5" s="1"/>
  <c r="J183" i="5"/>
  <c r="K184" i="5" s="1"/>
  <c r="L184" i="5" l="1"/>
  <c r="I184" i="5"/>
  <c r="X183" i="5"/>
  <c r="V183" i="5" l="1"/>
  <c r="Y183" i="5"/>
  <c r="J184" i="5"/>
  <c r="K185" i="5" s="1"/>
  <c r="M183" i="5"/>
  <c r="H183" i="5" s="1"/>
  <c r="X184" i="5" l="1"/>
  <c r="I185" i="5"/>
  <c r="L185" i="5"/>
  <c r="Z182" i="5"/>
  <c r="U182" i="5" s="1"/>
  <c r="AA182" i="5" s="1"/>
  <c r="W183" i="5"/>
  <c r="M184" i="5" l="1"/>
  <c r="H184" i="5" s="1"/>
  <c r="J185" i="5"/>
  <c r="K186" i="5" s="1"/>
  <c r="Y184" i="5"/>
  <c r="V184" i="5"/>
  <c r="X185" i="5" l="1"/>
  <c r="L186" i="5"/>
  <c r="I186" i="5"/>
  <c r="Z183" i="5"/>
  <c r="U183" i="5" s="1"/>
  <c r="AA183" i="5" s="1"/>
  <c r="W184" i="5"/>
  <c r="M185" i="5" l="1"/>
  <c r="H185" i="5" s="1"/>
  <c r="J186" i="5"/>
  <c r="K187" i="5" s="1"/>
  <c r="V185" i="5"/>
  <c r="Y185" i="5"/>
  <c r="X186" i="5" l="1"/>
  <c r="L187" i="5"/>
  <c r="I187" i="5"/>
  <c r="Z184" i="5"/>
  <c r="U184" i="5" s="1"/>
  <c r="AA184" i="5" s="1"/>
  <c r="W185" i="5"/>
  <c r="M186" i="5" l="1"/>
  <c r="H186" i="5" s="1"/>
  <c r="J187" i="5"/>
  <c r="K188" i="5" s="1"/>
  <c r="Y186" i="5"/>
  <c r="V186" i="5"/>
  <c r="X187" i="5" l="1"/>
  <c r="L188" i="5"/>
  <c r="I188" i="5"/>
  <c r="W186" i="5"/>
  <c r="Z185" i="5"/>
  <c r="U185" i="5" s="1"/>
  <c r="AA185" i="5" s="1"/>
  <c r="J188" i="5" l="1"/>
  <c r="K189" i="5" s="1"/>
  <c r="M187" i="5"/>
  <c r="H187" i="5" s="1"/>
  <c r="X188" i="5"/>
  <c r="Y187" i="5"/>
  <c r="V187" i="5"/>
  <c r="Z186" i="5" l="1"/>
  <c r="U186" i="5" s="1"/>
  <c r="AA186" i="5" s="1"/>
  <c r="W187" i="5"/>
  <c r="V188" i="5"/>
  <c r="Y188" i="5"/>
  <c r="L189" i="5"/>
  <c r="I189" i="5"/>
  <c r="W188" i="5" l="1"/>
  <c r="Z187" i="5"/>
  <c r="U187" i="5" s="1"/>
  <c r="AA187" i="5" s="1"/>
  <c r="M188" i="5"/>
  <c r="H188" i="5" s="1"/>
  <c r="J189" i="5"/>
  <c r="K190" i="5" s="1"/>
  <c r="X189" i="5" l="1"/>
  <c r="L190" i="5"/>
  <c r="I190" i="5"/>
  <c r="J190" i="5" l="1"/>
  <c r="K191" i="5" s="1"/>
  <c r="M189" i="5"/>
  <c r="H189" i="5" s="1"/>
  <c r="Y189" i="5"/>
  <c r="V189" i="5"/>
  <c r="Z188" i="5" l="1"/>
  <c r="U188" i="5" s="1"/>
  <c r="AA188" i="5" s="1"/>
  <c r="W189" i="5"/>
  <c r="X190" i="5"/>
  <c r="I191" i="5"/>
  <c r="L191" i="5"/>
  <c r="M190" i="5" l="1"/>
  <c r="H190" i="5" s="1"/>
  <c r="J191" i="5"/>
  <c r="K192" i="5" s="1"/>
  <c r="V190" i="5"/>
  <c r="Y190" i="5"/>
  <c r="W190" i="5" l="1"/>
  <c r="Z189" i="5"/>
  <c r="U189" i="5" s="1"/>
  <c r="AA189" i="5" s="1"/>
  <c r="X191" i="5"/>
  <c r="I192" i="5"/>
  <c r="L192" i="5"/>
  <c r="J192" i="5" l="1"/>
  <c r="K193" i="5" s="1"/>
  <c r="M191" i="5"/>
  <c r="H191" i="5" s="1"/>
  <c r="X192" i="5"/>
  <c r="Y191" i="5"/>
  <c r="V191" i="5"/>
  <c r="W191" i="5" l="1"/>
  <c r="Z190" i="5"/>
  <c r="U190" i="5" s="1"/>
  <c r="AA190" i="5" s="1"/>
  <c r="V192" i="5"/>
  <c r="Y192" i="5"/>
  <c r="L193" i="5"/>
  <c r="I193" i="5"/>
  <c r="Z191" i="5" l="1"/>
  <c r="U191" i="5" s="1"/>
  <c r="AA191" i="5" s="1"/>
  <c r="W192" i="5"/>
  <c r="J193" i="5"/>
  <c r="K194" i="5" s="1"/>
  <c r="M192" i="5"/>
  <c r="H192" i="5" s="1"/>
  <c r="I194" i="5" l="1"/>
  <c r="L194" i="5"/>
  <c r="X193" i="5"/>
  <c r="Y193" i="5" l="1"/>
  <c r="V193" i="5"/>
  <c r="M193" i="5"/>
  <c r="H193" i="5" s="1"/>
  <c r="J194" i="5"/>
  <c r="K195" i="5" s="1"/>
  <c r="X194" i="5"/>
  <c r="Y194" i="5" l="1"/>
  <c r="V194" i="5"/>
  <c r="L195" i="5"/>
  <c r="I195" i="5"/>
  <c r="Z192" i="5"/>
  <c r="U192" i="5" s="1"/>
  <c r="AA192" i="5" s="1"/>
  <c r="W193" i="5"/>
  <c r="J195" i="5" l="1"/>
  <c r="K196" i="5" s="1"/>
  <c r="M194" i="5"/>
  <c r="H194" i="5" s="1"/>
  <c r="X195" i="5"/>
  <c r="W194" i="5"/>
  <c r="Z193" i="5"/>
  <c r="U193" i="5" s="1"/>
  <c r="AA193" i="5" s="1"/>
  <c r="Y195" i="5" l="1"/>
  <c r="V195" i="5"/>
  <c r="L196" i="5"/>
  <c r="I196" i="5"/>
  <c r="J196" i="5" l="1"/>
  <c r="K197" i="5" s="1"/>
  <c r="M195" i="5"/>
  <c r="H195" i="5" s="1"/>
  <c r="X196" i="5"/>
  <c r="Z194" i="5"/>
  <c r="U194" i="5" s="1"/>
  <c r="AA194" i="5" s="1"/>
  <c r="W195" i="5"/>
  <c r="Y196" i="5" l="1"/>
  <c r="V196" i="5"/>
  <c r="L197" i="5"/>
  <c r="I197" i="5"/>
  <c r="M196" i="5" l="1"/>
  <c r="H196" i="5" s="1"/>
  <c r="J197" i="5"/>
  <c r="K198" i="5" s="1"/>
  <c r="W196" i="5"/>
  <c r="Z195" i="5"/>
  <c r="U195" i="5" s="1"/>
  <c r="AA195" i="5" s="1"/>
  <c r="I198" i="5" l="1"/>
  <c r="L198" i="5"/>
  <c r="X197" i="5"/>
  <c r="Y197" i="5" l="1"/>
  <c r="V197" i="5"/>
  <c r="J198" i="5"/>
  <c r="K199" i="5" s="1"/>
  <c r="M197" i="5"/>
  <c r="H197" i="5" s="1"/>
  <c r="I199" i="5" l="1"/>
  <c r="L199" i="5"/>
  <c r="X198" i="5"/>
  <c r="W197" i="5"/>
  <c r="Z196" i="5"/>
  <c r="U196" i="5" s="1"/>
  <c r="AA196" i="5" s="1"/>
  <c r="Y198" i="5" l="1"/>
  <c r="V198" i="5"/>
  <c r="M198" i="5"/>
  <c r="H198" i="5" s="1"/>
  <c r="J199" i="5"/>
  <c r="K200" i="5" s="1"/>
  <c r="X199" i="5" l="1"/>
  <c r="L200" i="5"/>
  <c r="I200" i="5"/>
  <c r="Z197" i="5"/>
  <c r="U197" i="5" s="1"/>
  <c r="AA197" i="5" s="1"/>
  <c r="W198" i="5"/>
  <c r="J200" i="5" l="1"/>
  <c r="K201" i="5" s="1"/>
  <c r="M199" i="5"/>
  <c r="H199" i="5" s="1"/>
  <c r="X200" i="5"/>
  <c r="V199" i="5"/>
  <c r="Y199" i="5"/>
  <c r="W199" i="5" l="1"/>
  <c r="Z198" i="5"/>
  <c r="U198" i="5" s="1"/>
  <c r="AA198" i="5" s="1"/>
  <c r="V200" i="5"/>
  <c r="Y200" i="5"/>
  <c r="L201" i="5"/>
  <c r="I201" i="5"/>
  <c r="Z199" i="5" l="1"/>
  <c r="U199" i="5" s="1"/>
  <c r="AA199" i="5" s="1"/>
  <c r="W200" i="5"/>
  <c r="M200" i="5"/>
  <c r="H200" i="5" s="1"/>
  <c r="J201" i="5"/>
  <c r="K202" i="5" s="1"/>
  <c r="X201" i="5" l="1"/>
  <c r="L202" i="5"/>
  <c r="I202" i="5"/>
  <c r="M201" i="5" l="1"/>
  <c r="H201" i="5" s="1"/>
  <c r="J202" i="5"/>
  <c r="K203" i="5" s="1"/>
  <c r="Y201" i="5"/>
  <c r="V201" i="5"/>
  <c r="Z200" i="5" l="1"/>
  <c r="U200" i="5" s="1"/>
  <c r="AA200" i="5" s="1"/>
  <c r="W201" i="5"/>
  <c r="X202" i="5"/>
  <c r="L203" i="5"/>
  <c r="I203" i="5"/>
  <c r="M202" i="5" l="1"/>
  <c r="H202" i="5" s="1"/>
  <c r="J203" i="5"/>
  <c r="K204" i="5" s="1"/>
  <c r="Y202" i="5"/>
  <c r="V202" i="5"/>
  <c r="W202" i="5" l="1"/>
  <c r="Z201" i="5"/>
  <c r="U201" i="5" s="1"/>
  <c r="AA201" i="5" s="1"/>
  <c r="X203" i="5"/>
  <c r="I204" i="5"/>
  <c r="L204" i="5"/>
  <c r="V203" i="5" l="1"/>
  <c r="Y203" i="5"/>
  <c r="J204" i="5"/>
  <c r="K205" i="5" s="1"/>
  <c r="M203" i="5"/>
  <c r="H203" i="5" s="1"/>
  <c r="X204" i="5"/>
  <c r="V204" i="5" l="1"/>
  <c r="Y204" i="5"/>
  <c r="I205" i="5"/>
  <c r="L205" i="5"/>
  <c r="W203" i="5"/>
  <c r="Z202" i="5"/>
  <c r="U202" i="5" s="1"/>
  <c r="AA202" i="5" s="1"/>
  <c r="W204" i="5" l="1"/>
  <c r="Z203" i="5"/>
  <c r="U203" i="5" s="1"/>
  <c r="AA203" i="5" s="1"/>
  <c r="J205" i="5"/>
  <c r="K206" i="5" s="1"/>
  <c r="M204" i="5"/>
  <c r="H204" i="5" s="1"/>
  <c r="X205" i="5" l="1"/>
  <c r="I206" i="5"/>
  <c r="L206" i="5"/>
  <c r="J206" i="5" l="1"/>
  <c r="K207" i="5" s="1"/>
  <c r="M205" i="5"/>
  <c r="H205" i="5" s="1"/>
  <c r="X206" i="5"/>
  <c r="Y205" i="5"/>
  <c r="V205" i="5"/>
  <c r="W205" i="5" l="1"/>
  <c r="Z204" i="5"/>
  <c r="U204" i="5" s="1"/>
  <c r="AA204" i="5" s="1"/>
  <c r="V206" i="5"/>
  <c r="Y206" i="5"/>
  <c r="L207" i="5"/>
  <c r="I207" i="5"/>
  <c r="J207" i="5" l="1"/>
  <c r="K208" i="5" s="1"/>
  <c r="M206" i="5"/>
  <c r="H206" i="5" s="1"/>
  <c r="X207" i="5"/>
  <c r="W206" i="5"/>
  <c r="Z205" i="5"/>
  <c r="U205" i="5" s="1"/>
  <c r="AA205" i="5" s="1"/>
  <c r="Y207" i="5" l="1"/>
  <c r="V207" i="5"/>
  <c r="L208" i="5"/>
  <c r="I208" i="5"/>
  <c r="J208" i="5" l="1"/>
  <c r="K209" i="5" s="1"/>
  <c r="M207" i="5"/>
  <c r="H207" i="5" s="1"/>
  <c r="Z206" i="5"/>
  <c r="U206" i="5" s="1"/>
  <c r="AA206" i="5" s="1"/>
  <c r="W207" i="5"/>
  <c r="X208" i="5" l="1"/>
  <c r="L209" i="5"/>
  <c r="I209" i="5"/>
  <c r="M208" i="5" l="1"/>
  <c r="H208" i="5" s="1"/>
  <c r="J209" i="5"/>
  <c r="K210" i="5" s="1"/>
  <c r="Y208" i="5"/>
  <c r="V208" i="5"/>
  <c r="W208" i="5" l="1"/>
  <c r="Z207" i="5"/>
  <c r="U207" i="5" s="1"/>
  <c r="AA207" i="5" s="1"/>
  <c r="X209" i="5"/>
  <c r="I210" i="5"/>
  <c r="L210" i="5"/>
  <c r="J210" i="5" l="1"/>
  <c r="K211" i="5" s="1"/>
  <c r="M209" i="5"/>
  <c r="H209" i="5" s="1"/>
  <c r="Y209" i="5"/>
  <c r="V209" i="5"/>
  <c r="Z208" i="5" l="1"/>
  <c r="U208" i="5" s="1"/>
  <c r="AA208" i="5" s="1"/>
  <c r="W209" i="5"/>
  <c r="X210" i="5"/>
  <c r="L211" i="5"/>
  <c r="I211" i="5"/>
  <c r="J211" i="5" l="1"/>
  <c r="K212" i="5" s="1"/>
  <c r="M210" i="5"/>
  <c r="H210" i="5" s="1"/>
  <c r="X211" i="5"/>
  <c r="V210" i="5"/>
  <c r="Y210" i="5"/>
  <c r="W210" i="5" l="1"/>
  <c r="Z209" i="5"/>
  <c r="U209" i="5" s="1"/>
  <c r="AA209" i="5" s="1"/>
  <c r="V211" i="5"/>
  <c r="Y211" i="5"/>
  <c r="I212" i="5"/>
  <c r="L212" i="5"/>
  <c r="Z210" i="5" l="1"/>
  <c r="U210" i="5" s="1"/>
  <c r="AA210" i="5" s="1"/>
  <c r="W211" i="5"/>
  <c r="J212" i="5"/>
  <c r="K213" i="5" s="1"/>
  <c r="M211" i="5"/>
  <c r="H211" i="5" s="1"/>
  <c r="X212" i="5" l="1"/>
  <c r="I213" i="5"/>
  <c r="L213" i="5"/>
  <c r="M212" i="5" l="1"/>
  <c r="H212" i="5" s="1"/>
  <c r="J213" i="5"/>
  <c r="K214" i="5" s="1"/>
  <c r="Y212" i="5"/>
  <c r="V212" i="5"/>
  <c r="Z211" i="5" l="1"/>
  <c r="U211" i="5" s="1"/>
  <c r="AA211" i="5" s="1"/>
  <c r="W212" i="5"/>
  <c r="X213" i="5"/>
  <c r="I214" i="5"/>
  <c r="L214" i="5"/>
  <c r="M213" i="5" l="1"/>
  <c r="H213" i="5" s="1"/>
  <c r="J214" i="5"/>
  <c r="K215" i="5" s="1"/>
  <c r="V213" i="5"/>
  <c r="Y213" i="5"/>
  <c r="Z212" i="5" l="1"/>
  <c r="U212" i="5" s="1"/>
  <c r="AA212" i="5" s="1"/>
  <c r="W213" i="5"/>
  <c r="X214" i="5"/>
  <c r="I215" i="5"/>
  <c r="L215" i="5"/>
  <c r="V214" i="5" l="1"/>
  <c r="Y214" i="5"/>
  <c r="M214" i="5"/>
  <c r="H214" i="5" s="1"/>
  <c r="J215" i="5"/>
  <c r="K216" i="5" s="1"/>
  <c r="I216" i="5" l="1"/>
  <c r="L216" i="5"/>
  <c r="W214" i="5"/>
  <c r="Z213" i="5"/>
  <c r="U213" i="5" s="1"/>
  <c r="AA213" i="5" s="1"/>
  <c r="X215" i="5"/>
  <c r="Y215" i="5" l="1"/>
  <c r="V215" i="5"/>
  <c r="J216" i="5"/>
  <c r="K217" i="5" s="1"/>
  <c r="M215" i="5"/>
  <c r="H215" i="5" s="1"/>
  <c r="X216" i="5" l="1"/>
  <c r="I217" i="5"/>
  <c r="L217" i="5"/>
  <c r="Z214" i="5"/>
  <c r="U214" i="5" s="1"/>
  <c r="AA214" i="5" s="1"/>
  <c r="W215" i="5"/>
  <c r="M216" i="5" l="1"/>
  <c r="H216" i="5" s="1"/>
  <c r="J217" i="5"/>
  <c r="K218" i="5" s="1"/>
  <c r="Y216" i="5"/>
  <c r="V216" i="5"/>
  <c r="W216" i="5" l="1"/>
  <c r="Z215" i="5"/>
  <c r="U215" i="5" s="1"/>
  <c r="AA215" i="5" s="1"/>
  <c r="X217" i="5"/>
  <c r="L218" i="5"/>
  <c r="I218" i="5"/>
  <c r="M217" i="5" l="1"/>
  <c r="H217" i="5" s="1"/>
  <c r="J218" i="5"/>
  <c r="K219" i="5" s="1"/>
  <c r="V217" i="5"/>
  <c r="Y217" i="5"/>
  <c r="W217" i="5" l="1"/>
  <c r="Z216" i="5"/>
  <c r="U216" i="5" s="1"/>
  <c r="AA216" i="5" s="1"/>
  <c r="X218" i="5"/>
  <c r="I219" i="5"/>
  <c r="L219" i="5"/>
  <c r="V218" i="5" l="1"/>
  <c r="Y218" i="5"/>
  <c r="J219" i="5"/>
  <c r="K220" i="5" s="1"/>
  <c r="M218" i="5"/>
  <c r="H218" i="5" s="1"/>
  <c r="X219" i="5" l="1"/>
  <c r="W218" i="5"/>
  <c r="Z217" i="5"/>
  <c r="U217" i="5" s="1"/>
  <c r="AA217" i="5" s="1"/>
  <c r="L220" i="5"/>
  <c r="I220" i="5"/>
  <c r="J220" i="5" l="1"/>
  <c r="K221" i="5" s="1"/>
  <c r="M219" i="5"/>
  <c r="H219" i="5" s="1"/>
  <c r="V219" i="5"/>
  <c r="Y219" i="5"/>
  <c r="Z218" i="5" l="1"/>
  <c r="U218" i="5" s="1"/>
  <c r="AA218" i="5" s="1"/>
  <c r="W219" i="5"/>
  <c r="X220" i="5"/>
  <c r="I221" i="5"/>
  <c r="L221" i="5"/>
  <c r="Y220" i="5" l="1"/>
  <c r="V220" i="5"/>
  <c r="M220" i="5"/>
  <c r="H220" i="5" s="1"/>
  <c r="J221" i="5"/>
  <c r="K222" i="5" s="1"/>
  <c r="I222" i="5" l="1"/>
  <c r="L222" i="5"/>
  <c r="X221" i="5"/>
  <c r="W220" i="5"/>
  <c r="Z219" i="5"/>
  <c r="U219" i="5" s="1"/>
  <c r="AA219" i="5" s="1"/>
  <c r="Y221" i="5" l="1"/>
  <c r="V221" i="5"/>
  <c r="M221" i="5"/>
  <c r="H221" i="5" s="1"/>
  <c r="J222" i="5"/>
  <c r="K223" i="5" s="1"/>
  <c r="I223" i="5" l="1"/>
  <c r="L223" i="5"/>
  <c r="X222" i="5"/>
  <c r="Z220" i="5"/>
  <c r="U220" i="5" s="1"/>
  <c r="AA220" i="5" s="1"/>
  <c r="W221" i="5"/>
  <c r="V222" i="5" l="1"/>
  <c r="Y222" i="5"/>
  <c r="J223" i="5"/>
  <c r="K224" i="5" s="1"/>
  <c r="M222" i="5"/>
  <c r="H222" i="5" s="1"/>
  <c r="L224" i="5" l="1"/>
  <c r="I224" i="5"/>
  <c r="W222" i="5"/>
  <c r="Z221" i="5"/>
  <c r="U221" i="5" s="1"/>
  <c r="AA221" i="5" s="1"/>
  <c r="X223" i="5"/>
  <c r="Y223" i="5" l="1"/>
  <c r="V223" i="5"/>
  <c r="J224" i="5"/>
  <c r="K225" i="5" s="1"/>
  <c r="M223" i="5"/>
  <c r="H223" i="5" s="1"/>
  <c r="I225" i="5" l="1"/>
  <c r="L225" i="5"/>
  <c r="X224" i="5"/>
  <c r="W223" i="5"/>
  <c r="Z222" i="5"/>
  <c r="U222" i="5" s="1"/>
  <c r="AA222" i="5" s="1"/>
  <c r="Y224" i="5" l="1"/>
  <c r="V224" i="5"/>
  <c r="J225" i="5"/>
  <c r="K226" i="5" s="1"/>
  <c r="M224" i="5"/>
  <c r="H224" i="5" s="1"/>
  <c r="L226" i="5" l="1"/>
  <c r="I226" i="5"/>
  <c r="X225" i="5"/>
  <c r="W224" i="5"/>
  <c r="Z223" i="5"/>
  <c r="U223" i="5" s="1"/>
  <c r="AA223" i="5" s="1"/>
  <c r="Y225" i="5" l="1"/>
  <c r="V225" i="5"/>
  <c r="J226" i="5"/>
  <c r="K227" i="5" s="1"/>
  <c r="M225" i="5"/>
  <c r="H225" i="5" s="1"/>
  <c r="X226" i="5" l="1"/>
  <c r="L227" i="5"/>
  <c r="I227" i="5"/>
  <c r="Z224" i="5"/>
  <c r="U224" i="5" s="1"/>
  <c r="AA224" i="5" s="1"/>
  <c r="W225" i="5"/>
  <c r="M226" i="5" l="1"/>
  <c r="H226" i="5" s="1"/>
  <c r="J227" i="5"/>
  <c r="K228" i="5" s="1"/>
  <c r="Y226" i="5"/>
  <c r="V226" i="5"/>
  <c r="W226" i="5" l="1"/>
  <c r="Z225" i="5"/>
  <c r="U225" i="5" s="1"/>
  <c r="AA225" i="5" s="1"/>
  <c r="X227" i="5"/>
  <c r="L228" i="5"/>
  <c r="I228" i="5"/>
  <c r="V227" i="5" l="1"/>
  <c r="Y227" i="5"/>
  <c r="M227" i="5"/>
  <c r="H227" i="5" s="1"/>
  <c r="J228" i="5"/>
  <c r="K229" i="5" s="1"/>
  <c r="L229" i="5" l="1"/>
  <c r="I229" i="5"/>
  <c r="X228" i="5"/>
  <c r="Z226" i="5"/>
  <c r="U226" i="5" s="1"/>
  <c r="AA226" i="5" s="1"/>
  <c r="W227" i="5"/>
  <c r="Y228" i="5" l="1"/>
  <c r="V228" i="5"/>
  <c r="J229" i="5"/>
  <c r="K230" i="5" s="1"/>
  <c r="M228" i="5"/>
  <c r="H228" i="5" s="1"/>
  <c r="X229" i="5" l="1"/>
  <c r="I230" i="5"/>
  <c r="L230" i="5"/>
  <c r="Z227" i="5"/>
  <c r="U227" i="5" s="1"/>
  <c r="AA227" i="5" s="1"/>
  <c r="W228" i="5"/>
  <c r="M229" i="5" l="1"/>
  <c r="H229" i="5" s="1"/>
  <c r="J230" i="5"/>
  <c r="K231" i="5" s="1"/>
  <c r="X230" i="5"/>
  <c r="V229" i="5"/>
  <c r="Y229" i="5"/>
  <c r="W229" i="5" l="1"/>
  <c r="Z228" i="5"/>
  <c r="U228" i="5" s="1"/>
  <c r="AA228" i="5" s="1"/>
  <c r="Y230" i="5"/>
  <c r="V230" i="5"/>
  <c r="L231" i="5"/>
  <c r="I231" i="5"/>
  <c r="W230" i="5" l="1"/>
  <c r="Z229" i="5"/>
  <c r="U229" i="5" s="1"/>
  <c r="AA229" i="5" s="1"/>
  <c r="M230" i="5"/>
  <c r="H230" i="5" s="1"/>
  <c r="J231" i="5"/>
  <c r="K232" i="5" s="1"/>
  <c r="X231" i="5"/>
  <c r="Y231" i="5" l="1"/>
  <c r="V231" i="5"/>
  <c r="L232" i="5"/>
  <c r="I232" i="5"/>
  <c r="J232" i="5" l="1"/>
  <c r="K233" i="5" s="1"/>
  <c r="M231" i="5"/>
  <c r="H231" i="5" s="1"/>
  <c r="W231" i="5"/>
  <c r="Z230" i="5"/>
  <c r="U230" i="5" s="1"/>
  <c r="AA230" i="5" s="1"/>
  <c r="X232" i="5" l="1"/>
  <c r="L233" i="5"/>
  <c r="I233" i="5"/>
  <c r="M232" i="5" l="1"/>
  <c r="H232" i="5" s="1"/>
  <c r="J233" i="5"/>
  <c r="K234" i="5" s="1"/>
  <c r="V232" i="5"/>
  <c r="Y232" i="5"/>
  <c r="Z231" i="5" l="1"/>
  <c r="U231" i="5" s="1"/>
  <c r="AA231" i="5" s="1"/>
  <c r="W232" i="5"/>
  <c r="X233" i="5"/>
  <c r="L234" i="5"/>
  <c r="I234" i="5"/>
  <c r="M233" i="5" l="1"/>
  <c r="H233" i="5" s="1"/>
  <c r="J234" i="5"/>
  <c r="K235" i="5" s="1"/>
  <c r="Y233" i="5"/>
  <c r="V233" i="5"/>
  <c r="W233" i="5" l="1"/>
  <c r="Z232" i="5"/>
  <c r="U232" i="5" s="1"/>
  <c r="AA232" i="5" s="1"/>
  <c r="X234" i="5"/>
  <c r="I235" i="5"/>
  <c r="L235" i="5"/>
  <c r="Y234" i="5" l="1"/>
  <c r="V234" i="5"/>
  <c r="J235" i="5"/>
  <c r="K236" i="5" s="1"/>
  <c r="M234" i="5"/>
  <c r="H234" i="5" s="1"/>
  <c r="X235" i="5"/>
  <c r="V235" i="5" l="1"/>
  <c r="Y235" i="5"/>
  <c r="I236" i="5"/>
  <c r="L236" i="5"/>
  <c r="W234" i="5"/>
  <c r="Z233" i="5"/>
  <c r="U233" i="5" s="1"/>
  <c r="AA233" i="5" s="1"/>
  <c r="W235" i="5" l="1"/>
  <c r="Z234" i="5"/>
  <c r="U234" i="5" s="1"/>
  <c r="AA234" i="5" s="1"/>
  <c r="M235" i="5"/>
  <c r="H235" i="5" s="1"/>
  <c r="J236" i="5"/>
  <c r="K237" i="5" s="1"/>
  <c r="L237" i="5" l="1"/>
  <c r="I237" i="5"/>
  <c r="X236" i="5"/>
  <c r="Y236" i="5" l="1"/>
  <c r="V236" i="5"/>
  <c r="M236" i="5"/>
  <c r="H236" i="5" s="1"/>
  <c r="J237" i="5"/>
  <c r="K238" i="5" s="1"/>
  <c r="L238" i="5" l="1"/>
  <c r="I238" i="5"/>
  <c r="X237" i="5"/>
  <c r="Z235" i="5"/>
  <c r="U235" i="5" s="1"/>
  <c r="AA235" i="5" s="1"/>
  <c r="W236" i="5"/>
  <c r="V237" i="5" l="1"/>
  <c r="Y237" i="5"/>
  <c r="M237" i="5"/>
  <c r="H237" i="5" s="1"/>
  <c r="J238" i="5"/>
  <c r="K239" i="5" s="1"/>
  <c r="I239" i="5" l="1"/>
  <c r="L239" i="5"/>
  <c r="X238" i="5"/>
  <c r="Z236" i="5"/>
  <c r="U236" i="5" s="1"/>
  <c r="AA236" i="5" s="1"/>
  <c r="W237" i="5"/>
  <c r="Y238" i="5" l="1"/>
  <c r="V238" i="5"/>
  <c r="M238" i="5"/>
  <c r="H238" i="5" s="1"/>
  <c r="J239" i="5"/>
  <c r="K240" i="5" s="1"/>
  <c r="X239" i="5"/>
  <c r="Y239" i="5" l="1"/>
  <c r="V239" i="5"/>
  <c r="L240" i="5"/>
  <c r="I240" i="5"/>
  <c r="W238" i="5"/>
  <c r="Z237" i="5"/>
  <c r="U237" i="5" s="1"/>
  <c r="AA237" i="5" s="1"/>
  <c r="M239" i="5" l="1"/>
  <c r="H239" i="5" s="1"/>
  <c r="J240" i="5"/>
  <c r="K241" i="5" s="1"/>
  <c r="W239" i="5"/>
  <c r="Z238" i="5"/>
  <c r="U238" i="5" s="1"/>
  <c r="AA238" i="5" s="1"/>
  <c r="I241" i="5" l="1"/>
  <c r="L241" i="5"/>
  <c r="X240" i="5"/>
  <c r="V240" i="5" l="1"/>
  <c r="Y240" i="5"/>
  <c r="J241" i="5"/>
  <c r="K242" i="5" s="1"/>
  <c r="M240" i="5"/>
  <c r="H240" i="5" s="1"/>
  <c r="X241" i="5"/>
  <c r="L242" i="5" l="1"/>
  <c r="I242" i="5"/>
  <c r="Y241" i="5"/>
  <c r="V241" i="5"/>
  <c r="Z239" i="5"/>
  <c r="U239" i="5" s="1"/>
  <c r="AA239" i="5" s="1"/>
  <c r="W240" i="5"/>
  <c r="W241" i="5" l="1"/>
  <c r="Z240" i="5"/>
  <c r="U240" i="5" s="1"/>
  <c r="AA240" i="5" s="1"/>
  <c r="M241" i="5"/>
  <c r="H241" i="5" s="1"/>
  <c r="J242" i="5"/>
  <c r="K243" i="5" s="1"/>
  <c r="X242" i="5" l="1"/>
  <c r="L243" i="5"/>
  <c r="I243" i="5"/>
  <c r="M242" i="5" l="1"/>
  <c r="H242" i="5" s="1"/>
  <c r="J243" i="5"/>
  <c r="K244" i="5" s="1"/>
  <c r="X243" i="5"/>
  <c r="V242" i="5"/>
  <c r="Y242" i="5"/>
  <c r="Z241" i="5" l="1"/>
  <c r="U241" i="5" s="1"/>
  <c r="AA241" i="5" s="1"/>
  <c r="W242" i="5"/>
  <c r="L244" i="5"/>
  <c r="I244" i="5"/>
  <c r="Y243" i="5"/>
  <c r="V243" i="5"/>
  <c r="J244" i="5" l="1"/>
  <c r="K245" i="5" s="1"/>
  <c r="M243" i="5"/>
  <c r="H243" i="5" s="1"/>
  <c r="X244" i="5"/>
  <c r="Z242" i="5"/>
  <c r="U242" i="5" s="1"/>
  <c r="AA242" i="5" s="1"/>
  <c r="W243" i="5"/>
  <c r="Y244" i="5" l="1"/>
  <c r="V244" i="5"/>
  <c r="I245" i="5"/>
  <c r="L245" i="5"/>
  <c r="M244" i="5" l="1"/>
  <c r="H244" i="5" s="1"/>
  <c r="J245" i="5"/>
  <c r="K246" i="5" s="1"/>
  <c r="Z243" i="5"/>
  <c r="U243" i="5" s="1"/>
  <c r="AA243" i="5" s="1"/>
  <c r="W244" i="5"/>
  <c r="X245" i="5" l="1"/>
  <c r="I246" i="5"/>
  <c r="L246" i="5"/>
  <c r="J246" i="5" l="1"/>
  <c r="K247" i="5" s="1"/>
  <c r="M245" i="5"/>
  <c r="H245" i="5" s="1"/>
  <c r="X246" i="5"/>
  <c r="Y245" i="5"/>
  <c r="V245" i="5"/>
  <c r="Y246" i="5" l="1"/>
  <c r="V246" i="5"/>
  <c r="Z244" i="5"/>
  <c r="U244" i="5" s="1"/>
  <c r="AA244" i="5" s="1"/>
  <c r="W245" i="5"/>
  <c r="I247" i="5"/>
  <c r="L247" i="5"/>
  <c r="J247" i="5" l="1"/>
  <c r="K248" i="5" s="1"/>
  <c r="M246" i="5"/>
  <c r="H246" i="5" s="1"/>
  <c r="W246" i="5"/>
  <c r="Z245" i="5"/>
  <c r="U245" i="5" s="1"/>
  <c r="AA245" i="5" s="1"/>
  <c r="X247" i="5" l="1"/>
  <c r="L248" i="5"/>
  <c r="I248" i="5"/>
  <c r="M247" i="5" l="1"/>
  <c r="H247" i="5" s="1"/>
  <c r="J248" i="5"/>
  <c r="K249" i="5" s="1"/>
  <c r="Y247" i="5"/>
  <c r="V247" i="5"/>
  <c r="L249" i="5" l="1"/>
  <c r="I249" i="5"/>
  <c r="W247" i="5"/>
  <c r="Z246" i="5"/>
  <c r="U246" i="5" s="1"/>
  <c r="AA246" i="5" s="1"/>
  <c r="X248" i="5"/>
  <c r="Y248" i="5" l="1"/>
  <c r="V248" i="5"/>
  <c r="M248" i="5"/>
  <c r="H248" i="5" s="1"/>
  <c r="J249" i="5"/>
  <c r="K250" i="5" s="1"/>
  <c r="I250" i="5" l="1"/>
  <c r="L250" i="5"/>
  <c r="X249" i="5"/>
  <c r="Z247" i="5"/>
  <c r="U247" i="5" s="1"/>
  <c r="AA247" i="5" s="1"/>
  <c r="W248" i="5"/>
  <c r="M249" i="5" l="1"/>
  <c r="H249" i="5" s="1"/>
  <c r="J250" i="5"/>
  <c r="K251" i="5" s="1"/>
  <c r="Y249" i="5"/>
  <c r="V249" i="5"/>
  <c r="Z248" i="5" l="1"/>
  <c r="U248" i="5" s="1"/>
  <c r="AA248" i="5" s="1"/>
  <c r="W249" i="5"/>
  <c r="X250" i="5"/>
  <c r="L251" i="5"/>
  <c r="I251" i="5"/>
  <c r="J251" i="5" l="1"/>
  <c r="K252" i="5" s="1"/>
  <c r="M250" i="5"/>
  <c r="H250" i="5" s="1"/>
  <c r="V250" i="5"/>
  <c r="Y250" i="5"/>
  <c r="Z249" i="5" l="1"/>
  <c r="U249" i="5" s="1"/>
  <c r="AA249" i="5" s="1"/>
  <c r="W250" i="5"/>
  <c r="X251" i="5"/>
  <c r="I252" i="5"/>
  <c r="L252" i="5"/>
  <c r="Y251" i="5" l="1"/>
  <c r="V251" i="5"/>
  <c r="M251" i="5"/>
  <c r="H251" i="5" s="1"/>
  <c r="J252" i="5"/>
  <c r="K253" i="5" s="1"/>
  <c r="L253" i="5" l="1"/>
  <c r="I253" i="5"/>
  <c r="X252" i="5"/>
  <c r="W251" i="5"/>
  <c r="Z250" i="5"/>
  <c r="U250" i="5" s="1"/>
  <c r="AA250" i="5" s="1"/>
  <c r="Y252" i="5" l="1"/>
  <c r="V252" i="5"/>
  <c r="M252" i="5"/>
  <c r="H252" i="5" s="1"/>
  <c r="J253" i="5"/>
  <c r="K254" i="5" s="1"/>
  <c r="X253" i="5"/>
  <c r="Y253" i="5" l="1"/>
  <c r="V253" i="5"/>
  <c r="I254" i="5"/>
  <c r="L254" i="5"/>
  <c r="W252" i="5"/>
  <c r="Z251" i="5"/>
  <c r="U251" i="5" s="1"/>
  <c r="AA251" i="5" s="1"/>
  <c r="M253" i="5" l="1"/>
  <c r="H253" i="5" s="1"/>
  <c r="J254" i="5"/>
  <c r="K255" i="5" s="1"/>
  <c r="X254" i="5"/>
  <c r="Z252" i="5"/>
  <c r="U252" i="5" s="1"/>
  <c r="AA252" i="5" s="1"/>
  <c r="W253" i="5"/>
  <c r="V254" i="5" l="1"/>
  <c r="Y254" i="5"/>
  <c r="I255" i="5"/>
  <c r="L255" i="5"/>
  <c r="Z253" i="5" l="1"/>
  <c r="U253" i="5" s="1"/>
  <c r="AA253" i="5" s="1"/>
  <c r="W254" i="5"/>
  <c r="J255" i="5"/>
  <c r="K256" i="5" s="1"/>
  <c r="M254" i="5"/>
  <c r="H254" i="5" s="1"/>
  <c r="X255" i="5" l="1"/>
  <c r="I256" i="5"/>
  <c r="L256" i="5"/>
  <c r="M255" i="5" l="1"/>
  <c r="H255" i="5" s="1"/>
  <c r="J256" i="5"/>
  <c r="K257" i="5" s="1"/>
  <c r="V255" i="5"/>
  <c r="Y255" i="5"/>
  <c r="W255" i="5" l="1"/>
  <c r="Z254" i="5"/>
  <c r="U254" i="5" s="1"/>
  <c r="AA254" i="5" s="1"/>
  <c r="X256" i="5"/>
  <c r="I257" i="5"/>
  <c r="L257" i="5"/>
  <c r="V256" i="5" l="1"/>
  <c r="Y256" i="5"/>
  <c r="J257" i="5"/>
  <c r="K258" i="5" s="1"/>
  <c r="M256" i="5"/>
  <c r="H256" i="5" s="1"/>
  <c r="X257" i="5"/>
  <c r="V257" i="5" l="1"/>
  <c r="Y257" i="5"/>
  <c r="I258" i="5"/>
  <c r="L258" i="5"/>
  <c r="Z255" i="5"/>
  <c r="U255" i="5" s="1"/>
  <c r="AA255" i="5" s="1"/>
  <c r="W256" i="5"/>
  <c r="M257" i="5" l="1"/>
  <c r="H257" i="5" s="1"/>
  <c r="J258" i="5"/>
  <c r="K259" i="5" s="1"/>
  <c r="Z256" i="5"/>
  <c r="U256" i="5" s="1"/>
  <c r="AA256" i="5" s="1"/>
  <c r="W257" i="5"/>
  <c r="X258" i="5" l="1"/>
  <c r="L259" i="5"/>
  <c r="I259" i="5"/>
  <c r="M258" i="5" l="1"/>
  <c r="H258" i="5" s="1"/>
  <c r="J259" i="5"/>
  <c r="K260" i="5" s="1"/>
  <c r="V258" i="5"/>
  <c r="Y258" i="5"/>
  <c r="Z257" i="5" l="1"/>
  <c r="U257" i="5" s="1"/>
  <c r="AA257" i="5" s="1"/>
  <c r="W258" i="5"/>
  <c r="X259" i="5"/>
  <c r="L260" i="5"/>
  <c r="I260" i="5"/>
  <c r="V259" i="5" l="1"/>
  <c r="Y259" i="5"/>
  <c r="J260" i="5"/>
  <c r="K261" i="5" s="1"/>
  <c r="M259" i="5"/>
  <c r="H259" i="5" s="1"/>
  <c r="X260" i="5" l="1"/>
  <c r="L261" i="5"/>
  <c r="I261" i="5"/>
  <c r="W259" i="5"/>
  <c r="Z258" i="5"/>
  <c r="U258" i="5" s="1"/>
  <c r="AA258" i="5" s="1"/>
  <c r="J261" i="5" l="1"/>
  <c r="K262" i="5" s="1"/>
  <c r="M260" i="5"/>
  <c r="H260" i="5" s="1"/>
  <c r="X261" i="5"/>
  <c r="V260" i="5"/>
  <c r="Y260" i="5"/>
  <c r="V261" i="5" l="1"/>
  <c r="Y261" i="5"/>
  <c r="W260" i="5"/>
  <c r="Z259" i="5"/>
  <c r="U259" i="5" s="1"/>
  <c r="AA259" i="5" s="1"/>
  <c r="L262" i="5"/>
  <c r="I262" i="5"/>
  <c r="M261" i="5" l="1"/>
  <c r="H261" i="5" s="1"/>
  <c r="J262" i="5"/>
  <c r="K263" i="5" s="1"/>
  <c r="W261" i="5"/>
  <c r="Z260" i="5"/>
  <c r="U260" i="5" s="1"/>
  <c r="AA260" i="5" s="1"/>
  <c r="X262" i="5" l="1"/>
  <c r="L263" i="5"/>
  <c r="I263" i="5"/>
  <c r="M262" i="5" l="1"/>
  <c r="H262" i="5" s="1"/>
  <c r="J263" i="5"/>
  <c r="K264" i="5" s="1"/>
  <c r="V262" i="5"/>
  <c r="Y262" i="5"/>
  <c r="W262" i="5" l="1"/>
  <c r="Z261" i="5"/>
  <c r="U261" i="5" s="1"/>
  <c r="AA261" i="5" s="1"/>
  <c r="X263" i="5"/>
  <c r="I264" i="5"/>
  <c r="L264" i="5"/>
  <c r="M263" i="5" l="1"/>
  <c r="H263" i="5" s="1"/>
  <c r="J264" i="5"/>
  <c r="K265" i="5" s="1"/>
  <c r="X264" i="5"/>
  <c r="V263" i="5"/>
  <c r="Y263" i="5"/>
  <c r="Y264" i="5" l="1"/>
  <c r="V264" i="5"/>
  <c r="L265" i="5"/>
  <c r="I265" i="5"/>
  <c r="W263" i="5"/>
  <c r="Z262" i="5"/>
  <c r="U262" i="5" s="1"/>
  <c r="AA262" i="5" s="1"/>
  <c r="M264" i="5" l="1"/>
  <c r="H264" i="5" s="1"/>
  <c r="J265" i="5"/>
  <c r="K266" i="5" s="1"/>
  <c r="Z263" i="5"/>
  <c r="U263" i="5" s="1"/>
  <c r="AA263" i="5" s="1"/>
  <c r="W264" i="5"/>
  <c r="I266" i="5" l="1"/>
  <c r="L266" i="5"/>
  <c r="X265" i="5"/>
  <c r="Y265" i="5" l="1"/>
  <c r="V265" i="5"/>
  <c r="M265" i="5"/>
  <c r="H265" i="5" s="1"/>
  <c r="J266" i="5"/>
  <c r="K267" i="5" s="1"/>
  <c r="X266" i="5" l="1"/>
  <c r="L267" i="5"/>
  <c r="I267" i="5"/>
  <c r="W265" i="5"/>
  <c r="Z264" i="5"/>
  <c r="U264" i="5" s="1"/>
  <c r="AA264" i="5" s="1"/>
  <c r="J267" i="5" l="1"/>
  <c r="K268" i="5" s="1"/>
  <c r="M266" i="5"/>
  <c r="H266" i="5" s="1"/>
  <c r="X267" i="5"/>
  <c r="V266" i="5"/>
  <c r="Y266" i="5"/>
  <c r="Z265" i="5" l="1"/>
  <c r="U265" i="5" s="1"/>
  <c r="AA265" i="5" s="1"/>
  <c r="W266" i="5"/>
  <c r="V267" i="5"/>
  <c r="Y267" i="5"/>
  <c r="L268" i="5"/>
  <c r="I268" i="5"/>
  <c r="Z266" i="5" l="1"/>
  <c r="U266" i="5" s="1"/>
  <c r="AA266" i="5" s="1"/>
  <c r="W267" i="5"/>
  <c r="M267" i="5"/>
  <c r="H267" i="5" s="1"/>
  <c r="J268" i="5"/>
  <c r="K269" i="5" s="1"/>
  <c r="X268" i="5" l="1"/>
  <c r="L269" i="5"/>
  <c r="I269" i="5"/>
  <c r="M268" i="5" l="1"/>
  <c r="H268" i="5" s="1"/>
  <c r="J269" i="5"/>
  <c r="K270" i="5" s="1"/>
  <c r="Y268" i="5"/>
  <c r="V268" i="5"/>
  <c r="W268" i="5" l="1"/>
  <c r="Z267" i="5"/>
  <c r="U267" i="5" s="1"/>
  <c r="AA267" i="5" s="1"/>
  <c r="X269" i="5"/>
  <c r="L270" i="5"/>
  <c r="I270" i="5"/>
  <c r="M269" i="5" l="1"/>
  <c r="H269" i="5" s="1"/>
  <c r="J270" i="5"/>
  <c r="K271" i="5" s="1"/>
  <c r="Y269" i="5"/>
  <c r="V269" i="5"/>
  <c r="Z268" i="5" l="1"/>
  <c r="U268" i="5" s="1"/>
  <c r="AA268" i="5" s="1"/>
  <c r="W269" i="5"/>
  <c r="X270" i="5"/>
  <c r="L271" i="5"/>
  <c r="I271" i="5"/>
  <c r="J271" i="5" l="1"/>
  <c r="K272" i="5" s="1"/>
  <c r="M270" i="5"/>
  <c r="H270" i="5" s="1"/>
  <c r="X271" i="5"/>
  <c r="V270" i="5"/>
  <c r="Y270" i="5"/>
  <c r="Y271" i="5" l="1"/>
  <c r="V271" i="5"/>
  <c r="Z269" i="5"/>
  <c r="U269" i="5" s="1"/>
  <c r="AA269" i="5" s="1"/>
  <c r="W270" i="5"/>
  <c r="L272" i="5"/>
  <c r="I272" i="5"/>
  <c r="M271" i="5" l="1"/>
  <c r="H271" i="5" s="1"/>
  <c r="J272" i="5"/>
  <c r="K273" i="5" s="1"/>
  <c r="W271" i="5"/>
  <c r="Z270" i="5"/>
  <c r="U270" i="5" s="1"/>
  <c r="AA270" i="5" s="1"/>
  <c r="X272" i="5" l="1"/>
  <c r="L273" i="5"/>
  <c r="I273" i="5"/>
  <c r="J273" i="5" l="1"/>
  <c r="K274" i="5" s="1"/>
  <c r="M272" i="5"/>
  <c r="H272" i="5" s="1"/>
  <c r="X273" i="5"/>
  <c r="V272" i="5"/>
  <c r="Y272" i="5"/>
  <c r="W272" i="5" l="1"/>
  <c r="Z271" i="5"/>
  <c r="U271" i="5" s="1"/>
  <c r="AA271" i="5" s="1"/>
  <c r="V273" i="5"/>
  <c r="Y273" i="5"/>
  <c r="I274" i="5"/>
  <c r="L274" i="5"/>
  <c r="Z272" i="5" l="1"/>
  <c r="U272" i="5" s="1"/>
  <c r="AA272" i="5" s="1"/>
  <c r="W273" i="5"/>
  <c r="J274" i="5"/>
  <c r="K275" i="5" s="1"/>
  <c r="M273" i="5"/>
  <c r="H273" i="5" s="1"/>
  <c r="X274" i="5" l="1"/>
  <c r="I275" i="5"/>
  <c r="L275" i="5"/>
  <c r="M274" i="5" l="1"/>
  <c r="H274" i="5" s="1"/>
  <c r="J275" i="5"/>
  <c r="K276" i="5" s="1"/>
  <c r="Y274" i="5"/>
  <c r="V274" i="5"/>
  <c r="W274" i="5" l="1"/>
  <c r="Z273" i="5"/>
  <c r="U273" i="5" s="1"/>
  <c r="AA273" i="5" s="1"/>
  <c r="L276" i="5"/>
  <c r="I276" i="5"/>
  <c r="X275" i="5"/>
  <c r="Y275" i="5" l="1"/>
  <c r="V275" i="5"/>
  <c r="J276" i="5"/>
  <c r="K277" i="5" s="1"/>
  <c r="M275" i="5"/>
  <c r="H275" i="5" s="1"/>
  <c r="I277" i="5" l="1"/>
  <c r="L277" i="5"/>
  <c r="X276" i="5"/>
  <c r="Z274" i="5"/>
  <c r="U274" i="5" s="1"/>
  <c r="AA274" i="5" s="1"/>
  <c r="W275" i="5"/>
  <c r="V276" i="5" l="1"/>
  <c r="Y276" i="5"/>
  <c r="J277" i="5"/>
  <c r="K278" i="5" s="1"/>
  <c r="M276" i="5"/>
  <c r="H276" i="5" s="1"/>
  <c r="X277" i="5"/>
  <c r="V277" i="5" l="1"/>
  <c r="Y277" i="5"/>
  <c r="W276" i="5"/>
  <c r="Z275" i="5"/>
  <c r="U275" i="5" s="1"/>
  <c r="AA275" i="5" s="1"/>
  <c r="I278" i="5"/>
  <c r="L278" i="5"/>
  <c r="M277" i="5" l="1"/>
  <c r="H277" i="5" s="1"/>
  <c r="J278" i="5"/>
  <c r="K279" i="5" s="1"/>
  <c r="Z276" i="5"/>
  <c r="U276" i="5" s="1"/>
  <c r="AA276" i="5" s="1"/>
  <c r="W277" i="5"/>
  <c r="X278" i="5" l="1"/>
  <c r="I279" i="5"/>
  <c r="L279" i="5"/>
  <c r="M278" i="5" l="1"/>
  <c r="H278" i="5" s="1"/>
  <c r="J279" i="5"/>
  <c r="K280" i="5" s="1"/>
  <c r="Y278" i="5"/>
  <c r="V278" i="5"/>
  <c r="X279" i="5" l="1"/>
  <c r="L280" i="5"/>
  <c r="I280" i="5"/>
  <c r="W278" i="5"/>
  <c r="Z277" i="5"/>
  <c r="U277" i="5" s="1"/>
  <c r="AA277" i="5" s="1"/>
  <c r="M279" i="5" l="1"/>
  <c r="H279" i="5" s="1"/>
  <c r="J280" i="5"/>
  <c r="K281" i="5" s="1"/>
  <c r="V279" i="5"/>
  <c r="Y279" i="5"/>
  <c r="W279" i="5" l="1"/>
  <c r="Z278" i="5"/>
  <c r="U278" i="5" s="1"/>
  <c r="AA278" i="5" s="1"/>
  <c r="X280" i="5"/>
  <c r="L281" i="5"/>
  <c r="I281" i="5"/>
  <c r="V280" i="5" l="1"/>
  <c r="Y280" i="5"/>
  <c r="M280" i="5"/>
  <c r="H280" i="5" s="1"/>
  <c r="J281" i="5"/>
  <c r="K282" i="5" s="1"/>
  <c r="L282" i="5" l="1"/>
  <c r="I282" i="5"/>
  <c r="X281" i="5"/>
  <c r="Z279" i="5"/>
  <c r="U279" i="5" s="1"/>
  <c r="AA279" i="5" s="1"/>
  <c r="W280" i="5"/>
  <c r="V281" i="5" l="1"/>
  <c r="Y281" i="5"/>
  <c r="J282" i="5"/>
  <c r="K283" i="5" s="1"/>
  <c r="M281" i="5"/>
  <c r="H281" i="5" s="1"/>
  <c r="I283" i="5" l="1"/>
  <c r="L283" i="5"/>
  <c r="X282" i="5"/>
  <c r="W281" i="5"/>
  <c r="Z280" i="5"/>
  <c r="U280" i="5" s="1"/>
  <c r="AA280" i="5" s="1"/>
  <c r="J283" i="5" l="1"/>
  <c r="K284" i="5" s="1"/>
  <c r="M282" i="5"/>
  <c r="H282" i="5" s="1"/>
  <c r="X283" i="5"/>
  <c r="Y282" i="5"/>
  <c r="V282" i="5"/>
  <c r="Z281" i="5" l="1"/>
  <c r="U281" i="5" s="1"/>
  <c r="AA281" i="5" s="1"/>
  <c r="W282" i="5"/>
  <c r="Y283" i="5"/>
  <c r="V283" i="5"/>
  <c r="I284" i="5"/>
  <c r="L284" i="5"/>
  <c r="Z282" i="5" l="1"/>
  <c r="U282" i="5" s="1"/>
  <c r="AA282" i="5" s="1"/>
  <c r="W283" i="5"/>
  <c r="J284" i="5"/>
  <c r="K285" i="5" s="1"/>
  <c r="M283" i="5"/>
  <c r="H283" i="5" s="1"/>
  <c r="X284" i="5" l="1"/>
  <c r="L285" i="5"/>
  <c r="I285" i="5"/>
  <c r="J285" i="5" l="1"/>
  <c r="K286" i="5" s="1"/>
  <c r="M284" i="5"/>
  <c r="H284" i="5" s="1"/>
  <c r="X285" i="5"/>
  <c r="Y284" i="5"/>
  <c r="V284" i="5"/>
  <c r="W284" i="5" l="1"/>
  <c r="Z283" i="5"/>
  <c r="U283" i="5" s="1"/>
  <c r="AA283" i="5" s="1"/>
  <c r="Y285" i="5"/>
  <c r="V285" i="5"/>
  <c r="L286" i="5"/>
  <c r="I286" i="5"/>
  <c r="Z284" i="5" l="1"/>
  <c r="U284" i="5" s="1"/>
  <c r="AA284" i="5" s="1"/>
  <c r="W285" i="5"/>
  <c r="J286" i="5"/>
  <c r="K287" i="5" s="1"/>
  <c r="M285" i="5"/>
  <c r="H285" i="5" s="1"/>
  <c r="L287" i="5" l="1"/>
  <c r="I287" i="5"/>
  <c r="X286" i="5"/>
  <c r="Y286" i="5" l="1"/>
  <c r="V286" i="5"/>
  <c r="M286" i="5"/>
  <c r="H286" i="5" s="1"/>
  <c r="J287" i="5"/>
  <c r="K288" i="5" s="1"/>
  <c r="X287" i="5"/>
  <c r="I288" i="5" l="1"/>
  <c r="L288" i="5"/>
  <c r="V287" i="5"/>
  <c r="Y287" i="5"/>
  <c r="W286" i="5"/>
  <c r="Z285" i="5"/>
  <c r="U285" i="5" s="1"/>
  <c r="AA285" i="5" s="1"/>
  <c r="M287" i="5" l="1"/>
  <c r="H287" i="5" s="1"/>
  <c r="J288" i="5"/>
  <c r="K289" i="5" s="1"/>
  <c r="X288" i="5"/>
  <c r="W287" i="5"/>
  <c r="Z286" i="5"/>
  <c r="U286" i="5" s="1"/>
  <c r="AA286" i="5" s="1"/>
  <c r="Y288" i="5" l="1"/>
  <c r="V288" i="5"/>
  <c r="I289" i="5"/>
  <c r="L289" i="5"/>
  <c r="M288" i="5" l="1"/>
  <c r="H288" i="5" s="1"/>
  <c r="J289" i="5"/>
  <c r="K290" i="5" s="1"/>
  <c r="W288" i="5"/>
  <c r="Z287" i="5"/>
  <c r="U287" i="5" s="1"/>
  <c r="AA287" i="5" s="1"/>
  <c r="X289" i="5" l="1"/>
  <c r="L290" i="5"/>
  <c r="I290" i="5"/>
  <c r="M289" i="5" l="1"/>
  <c r="H289" i="5" s="1"/>
  <c r="J290" i="5"/>
  <c r="K291" i="5" s="1"/>
  <c r="V289" i="5"/>
  <c r="Y289" i="5"/>
  <c r="W289" i="5" l="1"/>
  <c r="Z288" i="5"/>
  <c r="U288" i="5" s="1"/>
  <c r="AA288" i="5" s="1"/>
  <c r="X290" i="5"/>
  <c r="L291" i="5"/>
  <c r="I291" i="5"/>
  <c r="V290" i="5" l="1"/>
  <c r="Y290" i="5"/>
  <c r="J291" i="5"/>
  <c r="K292" i="5" s="1"/>
  <c r="M290" i="5"/>
  <c r="H290" i="5" s="1"/>
  <c r="X291" i="5"/>
  <c r="Y291" i="5" l="1"/>
  <c r="V291" i="5"/>
  <c r="W290" i="5"/>
  <c r="Z289" i="5"/>
  <c r="U289" i="5" s="1"/>
  <c r="AA289" i="5" s="1"/>
  <c r="L292" i="5"/>
  <c r="I292" i="5"/>
  <c r="M291" i="5" l="1"/>
  <c r="H291" i="5" s="1"/>
  <c r="J292" i="5"/>
  <c r="K293" i="5" s="1"/>
  <c r="Z290" i="5"/>
  <c r="U290" i="5" s="1"/>
  <c r="AA290" i="5" s="1"/>
  <c r="W291" i="5"/>
  <c r="X292" i="5" l="1"/>
  <c r="I293" i="5"/>
  <c r="L293" i="5"/>
  <c r="M292" i="5" l="1"/>
  <c r="H292" i="5" s="1"/>
  <c r="J293" i="5"/>
  <c r="K294" i="5" s="1"/>
  <c r="V292" i="5"/>
  <c r="Y292" i="5"/>
  <c r="X293" i="5" l="1"/>
  <c r="L294" i="5"/>
  <c r="I294" i="5"/>
  <c r="W292" i="5"/>
  <c r="Z291" i="5"/>
  <c r="U291" i="5" s="1"/>
  <c r="AA291" i="5" s="1"/>
  <c r="J294" i="5" l="1"/>
  <c r="K295" i="5" s="1"/>
  <c r="M293" i="5"/>
  <c r="H293" i="5" s="1"/>
  <c r="X294" i="5"/>
  <c r="Y293" i="5"/>
  <c r="V293" i="5"/>
  <c r="Z292" i="5" l="1"/>
  <c r="U292" i="5" s="1"/>
  <c r="AA292" i="5" s="1"/>
  <c r="W293" i="5"/>
  <c r="Y294" i="5"/>
  <c r="V294" i="5"/>
  <c r="L295" i="5"/>
  <c r="I295" i="5"/>
  <c r="M294" i="5" l="1"/>
  <c r="H294" i="5" s="1"/>
  <c r="J295" i="5"/>
  <c r="K296" i="5" s="1"/>
  <c r="X295" i="5"/>
  <c r="W294" i="5"/>
  <c r="Z293" i="5"/>
  <c r="U293" i="5" s="1"/>
  <c r="AA293" i="5" s="1"/>
  <c r="Y295" i="5" l="1"/>
  <c r="V295" i="5"/>
  <c r="I296" i="5"/>
  <c r="L296" i="5"/>
  <c r="J296" i="5" l="1"/>
  <c r="K297" i="5" s="1"/>
  <c r="M295" i="5"/>
  <c r="H295" i="5" s="1"/>
  <c r="X296" i="5"/>
  <c r="W295" i="5"/>
  <c r="Z294" i="5"/>
  <c r="U294" i="5" s="1"/>
  <c r="AA294" i="5" s="1"/>
  <c r="Y296" i="5" l="1"/>
  <c r="V296" i="5"/>
  <c r="L297" i="5"/>
  <c r="I297" i="5"/>
  <c r="M296" i="5" l="1"/>
  <c r="H296" i="5" s="1"/>
  <c r="J297" i="5"/>
  <c r="K298" i="5" s="1"/>
  <c r="W296" i="5"/>
  <c r="Z295" i="5"/>
  <c r="U295" i="5" s="1"/>
  <c r="AA295" i="5" s="1"/>
  <c r="L298" i="5" l="1"/>
  <c r="I298" i="5"/>
  <c r="X297" i="5"/>
  <c r="Y297" i="5" l="1"/>
  <c r="V297" i="5"/>
  <c r="M297" i="5"/>
  <c r="H297" i="5" s="1"/>
  <c r="J298" i="5"/>
  <c r="K299" i="5" s="1"/>
  <c r="X298" i="5"/>
  <c r="V298" i="5" l="1"/>
  <c r="Y298" i="5"/>
  <c r="I299" i="5"/>
  <c r="L299" i="5"/>
  <c r="W297" i="5"/>
  <c r="Z296" i="5"/>
  <c r="U296" i="5" s="1"/>
  <c r="AA296" i="5" s="1"/>
  <c r="J299" i="5" l="1"/>
  <c r="K300" i="5" s="1"/>
  <c r="M298" i="5"/>
  <c r="H298" i="5" s="1"/>
  <c r="X299" i="5"/>
  <c r="Z297" i="5"/>
  <c r="U297" i="5" s="1"/>
  <c r="AA297" i="5" s="1"/>
  <c r="W298" i="5"/>
  <c r="Y299" i="5" l="1"/>
  <c r="V299" i="5"/>
  <c r="I300" i="5"/>
  <c r="L300" i="5"/>
  <c r="M299" i="5" l="1"/>
  <c r="H299" i="5" s="1"/>
  <c r="J300" i="5"/>
  <c r="K301" i="5" s="1"/>
  <c r="W299" i="5"/>
  <c r="Z298" i="5"/>
  <c r="U298" i="5" s="1"/>
  <c r="AA298" i="5" s="1"/>
  <c r="L301" i="5" l="1"/>
  <c r="I301" i="5"/>
  <c r="X300" i="5"/>
  <c r="V300" i="5" l="1"/>
  <c r="Y300" i="5"/>
  <c r="J301" i="5"/>
  <c r="K302" i="5" s="1"/>
  <c r="M300" i="5"/>
  <c r="H300" i="5" s="1"/>
  <c r="X301" i="5"/>
  <c r="I302" i="5" l="1"/>
  <c r="L302" i="5"/>
  <c r="V301" i="5"/>
  <c r="Y301" i="5"/>
  <c r="W300" i="5"/>
  <c r="Z299" i="5"/>
  <c r="U299" i="5" s="1"/>
  <c r="AA299" i="5" s="1"/>
  <c r="W301" i="5" l="1"/>
  <c r="Z300" i="5"/>
  <c r="U300" i="5" s="1"/>
  <c r="AA300" i="5" s="1"/>
  <c r="M301" i="5"/>
  <c r="H301" i="5" s="1"/>
  <c r="J302" i="5"/>
  <c r="K303" i="5" s="1"/>
  <c r="X302" i="5"/>
  <c r="Y302" i="5" l="1"/>
  <c r="V302" i="5"/>
  <c r="L303" i="5"/>
  <c r="I303" i="5"/>
  <c r="M302" i="5" l="1"/>
  <c r="H302" i="5" s="1"/>
  <c r="J303" i="5"/>
  <c r="K304" i="5" s="1"/>
  <c r="X303" i="5"/>
  <c r="W302" i="5"/>
  <c r="Z301" i="5"/>
  <c r="U301" i="5" s="1"/>
  <c r="AA301" i="5" s="1"/>
  <c r="I304" i="5" l="1"/>
  <c r="L304" i="5"/>
  <c r="Y303" i="5"/>
  <c r="V303" i="5"/>
  <c r="W303" i="5" l="1"/>
  <c r="Z302" i="5"/>
  <c r="U302" i="5" s="1"/>
  <c r="AA302" i="5" s="1"/>
  <c r="J304" i="5"/>
  <c r="K305" i="5" s="1"/>
  <c r="M303" i="5"/>
  <c r="H303" i="5" s="1"/>
  <c r="I305" i="5" l="1"/>
  <c r="L305" i="5"/>
  <c r="X304" i="5"/>
  <c r="M304" i="5" l="1"/>
  <c r="H304" i="5" s="1"/>
  <c r="J305" i="5"/>
  <c r="K306" i="5" s="1"/>
  <c r="V304" i="5"/>
  <c r="Y304" i="5"/>
  <c r="Z303" i="5" l="1"/>
  <c r="U303" i="5" s="1"/>
  <c r="AA303" i="5" s="1"/>
  <c r="W304" i="5"/>
  <c r="X305" i="5"/>
  <c r="L306" i="5"/>
  <c r="I306" i="5"/>
  <c r="M305" i="5" l="1"/>
  <c r="H305" i="5" s="1"/>
  <c r="J306" i="5"/>
  <c r="K307" i="5" s="1"/>
  <c r="Y305" i="5"/>
  <c r="V305" i="5"/>
  <c r="W305" i="5" l="1"/>
  <c r="Z304" i="5"/>
  <c r="U304" i="5" s="1"/>
  <c r="AA304" i="5" s="1"/>
  <c r="X306" i="5"/>
  <c r="L307" i="5"/>
  <c r="I307" i="5"/>
  <c r="J307" i="5" l="1"/>
  <c r="K308" i="5" s="1"/>
  <c r="M306" i="5"/>
  <c r="H306" i="5" s="1"/>
  <c r="Y306" i="5"/>
  <c r="V306" i="5"/>
  <c r="W306" i="5" l="1"/>
  <c r="Z305" i="5"/>
  <c r="U305" i="5" s="1"/>
  <c r="AA305" i="5" s="1"/>
  <c r="X307" i="5"/>
  <c r="L308" i="5"/>
  <c r="I308" i="5"/>
  <c r="J308" i="5" l="1"/>
  <c r="K309" i="5" s="1"/>
  <c r="M307" i="5"/>
  <c r="H307" i="5" s="1"/>
  <c r="X308" i="5"/>
  <c r="Y307" i="5"/>
  <c r="V307" i="5"/>
  <c r="V308" i="5" l="1"/>
  <c r="Y308" i="5"/>
  <c r="Z306" i="5"/>
  <c r="U306" i="5" s="1"/>
  <c r="AA306" i="5" s="1"/>
  <c r="W307" i="5"/>
  <c r="I309" i="5"/>
  <c r="L309" i="5"/>
  <c r="J309" i="5" l="1"/>
  <c r="K310" i="5" s="1"/>
  <c r="M308" i="5"/>
  <c r="H308" i="5" s="1"/>
  <c r="X309" i="5"/>
  <c r="W308" i="5"/>
  <c r="Z307" i="5"/>
  <c r="U307" i="5" s="1"/>
  <c r="AA307" i="5" s="1"/>
  <c r="V309" i="5" l="1"/>
  <c r="Y309" i="5"/>
  <c r="I310" i="5"/>
  <c r="L310" i="5"/>
  <c r="J310" i="5" l="1"/>
  <c r="K311" i="5" s="1"/>
  <c r="M309" i="5"/>
  <c r="H309" i="5" s="1"/>
  <c r="X310" i="5"/>
  <c r="W309" i="5"/>
  <c r="Z308" i="5"/>
  <c r="U308" i="5" s="1"/>
  <c r="AA308" i="5" s="1"/>
  <c r="V310" i="5" l="1"/>
  <c r="Y310" i="5"/>
  <c r="I311" i="5"/>
  <c r="L311" i="5"/>
  <c r="J311" i="5" l="1"/>
  <c r="K312" i="5" s="1"/>
  <c r="M310" i="5"/>
  <c r="H310" i="5" s="1"/>
  <c r="X311" i="5"/>
  <c r="W310" i="5"/>
  <c r="Z309" i="5"/>
  <c r="U309" i="5" s="1"/>
  <c r="AA309" i="5" s="1"/>
  <c r="V311" i="5" l="1"/>
  <c r="Y311" i="5"/>
  <c r="L312" i="5"/>
  <c r="I312" i="5"/>
  <c r="W311" i="5" l="1"/>
  <c r="Z310" i="5"/>
  <c r="U310" i="5" s="1"/>
  <c r="AA310" i="5" s="1"/>
  <c r="J312" i="5"/>
  <c r="K313" i="5" s="1"/>
  <c r="M311" i="5"/>
  <c r="H311" i="5" s="1"/>
  <c r="X312" i="5"/>
  <c r="L313" i="5" l="1"/>
  <c r="I313" i="5"/>
  <c r="Y312" i="5"/>
  <c r="V312" i="5"/>
  <c r="W312" i="5" l="1"/>
  <c r="Z311" i="5"/>
  <c r="U311" i="5" s="1"/>
  <c r="AA311" i="5" s="1"/>
  <c r="J313" i="5"/>
  <c r="K314" i="5" s="1"/>
  <c r="M312" i="5"/>
  <c r="H312" i="5" s="1"/>
  <c r="L314" i="5" l="1"/>
  <c r="I314" i="5"/>
  <c r="X313" i="5"/>
  <c r="V313" i="5" l="1"/>
  <c r="Y313" i="5"/>
  <c r="M313" i="5"/>
  <c r="H313" i="5" s="1"/>
  <c r="J314" i="5"/>
  <c r="K315" i="5" s="1"/>
  <c r="X314" i="5"/>
  <c r="Y314" i="5" l="1"/>
  <c r="V314" i="5"/>
  <c r="I315" i="5"/>
  <c r="L315" i="5"/>
  <c r="Z312" i="5"/>
  <c r="U312" i="5" s="1"/>
  <c r="AA312" i="5" s="1"/>
  <c r="W313" i="5"/>
  <c r="M314" i="5" l="1"/>
  <c r="H314" i="5" s="1"/>
  <c r="J315" i="5"/>
  <c r="K316" i="5" s="1"/>
  <c r="W314" i="5"/>
  <c r="Z313" i="5"/>
  <c r="U313" i="5" s="1"/>
  <c r="AA313" i="5" s="1"/>
  <c r="L316" i="5" l="1"/>
  <c r="I316" i="5"/>
  <c r="X315" i="5"/>
  <c r="V315" i="5" l="1"/>
  <c r="Y315" i="5"/>
  <c r="M315" i="5"/>
  <c r="H315" i="5" s="1"/>
  <c r="J316" i="5"/>
  <c r="K317" i="5" s="1"/>
  <c r="L317" i="5" l="1"/>
  <c r="I317" i="5"/>
  <c r="X316" i="5"/>
  <c r="Z314" i="5"/>
  <c r="U314" i="5" s="1"/>
  <c r="AA314" i="5" s="1"/>
  <c r="W315" i="5"/>
  <c r="Y316" i="5" l="1"/>
  <c r="V316" i="5"/>
  <c r="J317" i="5"/>
  <c r="K318" i="5" s="1"/>
  <c r="M316" i="5"/>
  <c r="H316" i="5" s="1"/>
  <c r="I318" i="5" l="1"/>
  <c r="L318" i="5"/>
  <c r="X317" i="5"/>
  <c r="W316" i="5"/>
  <c r="Z315" i="5"/>
  <c r="U315" i="5" s="1"/>
  <c r="AA315" i="5" s="1"/>
  <c r="Y317" i="5" l="1"/>
  <c r="V317" i="5"/>
  <c r="J318" i="5"/>
  <c r="K319" i="5" s="1"/>
  <c r="M317" i="5"/>
  <c r="H317" i="5" s="1"/>
  <c r="I319" i="5" l="1"/>
  <c r="L319" i="5"/>
  <c r="X318" i="5"/>
  <c r="W317" i="5"/>
  <c r="Z316" i="5"/>
  <c r="U316" i="5" s="1"/>
  <c r="AA316" i="5" s="1"/>
  <c r="J319" i="5" l="1"/>
  <c r="K320" i="5" s="1"/>
  <c r="M318" i="5"/>
  <c r="H318" i="5" s="1"/>
  <c r="X319" i="5"/>
  <c r="V318" i="5"/>
  <c r="Y318" i="5"/>
  <c r="W318" i="5" l="1"/>
  <c r="Z317" i="5"/>
  <c r="U317" i="5" s="1"/>
  <c r="AA317" i="5" s="1"/>
  <c r="V319" i="5"/>
  <c r="Y319" i="5"/>
  <c r="I320" i="5"/>
  <c r="L320" i="5"/>
  <c r="J320" i="5" l="1"/>
  <c r="K321" i="5" s="1"/>
  <c r="M319" i="5"/>
  <c r="H319" i="5" s="1"/>
  <c r="W319" i="5"/>
  <c r="Z318" i="5"/>
  <c r="U318" i="5" s="1"/>
  <c r="AA318" i="5" s="1"/>
  <c r="X320" i="5" l="1"/>
  <c r="I321" i="5"/>
  <c r="L321" i="5"/>
  <c r="J321" i="5" l="1"/>
  <c r="K322" i="5" s="1"/>
  <c r="M320" i="5"/>
  <c r="H320" i="5" s="1"/>
  <c r="V320" i="5"/>
  <c r="Y320" i="5"/>
  <c r="Z319" i="5" l="1"/>
  <c r="U319" i="5" s="1"/>
  <c r="AA319" i="5" s="1"/>
  <c r="W320" i="5"/>
  <c r="X321" i="5"/>
  <c r="I322" i="5"/>
  <c r="L322" i="5"/>
  <c r="V321" i="5" l="1"/>
  <c r="Y321" i="5"/>
  <c r="M321" i="5"/>
  <c r="H321" i="5" s="1"/>
  <c r="J322" i="5"/>
  <c r="K323" i="5" s="1"/>
  <c r="X322" i="5"/>
  <c r="Y322" i="5" l="1"/>
  <c r="V322" i="5"/>
  <c r="L323" i="5"/>
  <c r="I323" i="5"/>
  <c r="Z320" i="5"/>
  <c r="U320" i="5" s="1"/>
  <c r="AA320" i="5" s="1"/>
  <c r="W321" i="5"/>
  <c r="J323" i="5" l="1"/>
  <c r="K324" i="5" s="1"/>
  <c r="M322" i="5"/>
  <c r="H322" i="5" s="1"/>
  <c r="X323" i="5"/>
  <c r="Z321" i="5"/>
  <c r="U321" i="5" s="1"/>
  <c r="AA321" i="5" s="1"/>
  <c r="W322" i="5"/>
  <c r="Y323" i="5" l="1"/>
  <c r="V323" i="5"/>
  <c r="L324" i="5"/>
  <c r="I324" i="5"/>
  <c r="M323" i="5" l="1"/>
  <c r="H323" i="5" s="1"/>
  <c r="J324" i="5"/>
  <c r="K325" i="5" s="1"/>
  <c r="Z322" i="5"/>
  <c r="U322" i="5" s="1"/>
  <c r="AA322" i="5" s="1"/>
  <c r="W323" i="5"/>
  <c r="I325" i="5" l="1"/>
  <c r="L325" i="5"/>
  <c r="X324" i="5"/>
  <c r="J325" i="5" l="1"/>
  <c r="K326" i="5" s="1"/>
  <c r="M324" i="5"/>
  <c r="H324" i="5" s="1"/>
  <c r="V324" i="5"/>
  <c r="Y324" i="5"/>
  <c r="Z323" i="5" l="1"/>
  <c r="U323" i="5" s="1"/>
  <c r="AA323" i="5" s="1"/>
  <c r="W324" i="5"/>
  <c r="X325" i="5"/>
  <c r="I326" i="5"/>
  <c r="L326" i="5"/>
  <c r="J326" i="5" l="1"/>
  <c r="K327" i="5" s="1"/>
  <c r="M325" i="5"/>
  <c r="H325" i="5" s="1"/>
  <c r="X326" i="5"/>
  <c r="Y325" i="5"/>
  <c r="V325" i="5"/>
  <c r="Z324" i="5" l="1"/>
  <c r="U324" i="5" s="1"/>
  <c r="AA324" i="5" s="1"/>
  <c r="W325" i="5"/>
  <c r="V326" i="5"/>
  <c r="Y326" i="5"/>
  <c r="L327" i="5"/>
  <c r="I327" i="5"/>
  <c r="J327" i="5" l="1"/>
  <c r="K328" i="5" s="1"/>
  <c r="M326" i="5"/>
  <c r="H326" i="5" s="1"/>
  <c r="X327" i="5"/>
  <c r="Z325" i="5"/>
  <c r="U325" i="5" s="1"/>
  <c r="AA325" i="5" s="1"/>
  <c r="W326" i="5"/>
  <c r="Y327" i="5" l="1"/>
  <c r="V327" i="5"/>
  <c r="L328" i="5"/>
  <c r="I328" i="5"/>
  <c r="J328" i="5" l="1"/>
  <c r="K329" i="5" s="1"/>
  <c r="M327" i="5"/>
  <c r="H327" i="5" s="1"/>
  <c r="X328" i="5"/>
  <c r="Z326" i="5"/>
  <c r="U326" i="5" s="1"/>
  <c r="AA326" i="5" s="1"/>
  <c r="W327" i="5"/>
  <c r="Y328" i="5" l="1"/>
  <c r="V328" i="5"/>
  <c r="L329" i="5"/>
  <c r="I329" i="5"/>
  <c r="M328" i="5" l="1"/>
  <c r="H328" i="5" s="1"/>
  <c r="J329" i="5"/>
  <c r="K330" i="5" s="1"/>
  <c r="W328" i="5"/>
  <c r="Z327" i="5"/>
  <c r="U327" i="5" s="1"/>
  <c r="AA327" i="5" s="1"/>
  <c r="X329" i="5" l="1"/>
  <c r="I330" i="5"/>
  <c r="L330" i="5"/>
  <c r="J330" i="5" l="1"/>
  <c r="K331" i="5" s="1"/>
  <c r="M329" i="5"/>
  <c r="H329" i="5" s="1"/>
  <c r="X330" i="5"/>
  <c r="V329" i="5"/>
  <c r="Y329" i="5"/>
  <c r="Y330" i="5" l="1"/>
  <c r="V330" i="5"/>
  <c r="W329" i="5"/>
  <c r="Z328" i="5"/>
  <c r="U328" i="5" s="1"/>
  <c r="AA328" i="5" s="1"/>
  <c r="I331" i="5"/>
  <c r="L331" i="5"/>
  <c r="M330" i="5" l="1"/>
  <c r="H330" i="5" s="1"/>
  <c r="J331" i="5"/>
  <c r="K332" i="5" s="1"/>
  <c r="W330" i="5"/>
  <c r="Z329" i="5"/>
  <c r="U329" i="5" s="1"/>
  <c r="AA329" i="5" s="1"/>
  <c r="X331" i="5" l="1"/>
  <c r="I332" i="5"/>
  <c r="L332" i="5"/>
  <c r="M331" i="5" l="1"/>
  <c r="H331" i="5" s="1"/>
  <c r="J332" i="5"/>
  <c r="K333" i="5" s="1"/>
  <c r="X332" i="5"/>
  <c r="Y331" i="5"/>
  <c r="V331" i="5"/>
  <c r="Z330" i="5" l="1"/>
  <c r="U330" i="5" s="1"/>
  <c r="AA330" i="5" s="1"/>
  <c r="W331" i="5"/>
  <c r="Y332" i="5"/>
  <c r="V332" i="5"/>
  <c r="I333" i="5"/>
  <c r="L333" i="5"/>
  <c r="M332" i="5" l="1"/>
  <c r="H332" i="5" s="1"/>
  <c r="J333" i="5"/>
  <c r="K334" i="5" s="1"/>
  <c r="Z331" i="5"/>
  <c r="U331" i="5" s="1"/>
  <c r="AA331" i="5" s="1"/>
  <c r="W332" i="5"/>
  <c r="X333" i="5" l="1"/>
  <c r="L334" i="5"/>
  <c r="I334" i="5"/>
  <c r="M333" i="5" l="1"/>
  <c r="H333" i="5" s="1"/>
  <c r="J334" i="5"/>
  <c r="K335" i="5" s="1"/>
  <c r="V333" i="5"/>
  <c r="Y333" i="5"/>
  <c r="Z332" i="5" l="1"/>
  <c r="U332" i="5" s="1"/>
  <c r="AA332" i="5" s="1"/>
  <c r="W333" i="5"/>
  <c r="X334" i="5"/>
  <c r="I335" i="5"/>
  <c r="L335" i="5"/>
  <c r="V334" i="5" l="1"/>
  <c r="Y334" i="5"/>
  <c r="M334" i="5"/>
  <c r="H334" i="5" s="1"/>
  <c r="J335" i="5"/>
  <c r="K336" i="5" s="1"/>
  <c r="X335" i="5" l="1"/>
  <c r="I336" i="5"/>
  <c r="L336" i="5"/>
  <c r="Z333" i="5"/>
  <c r="U333" i="5" s="1"/>
  <c r="AA333" i="5" s="1"/>
  <c r="W334" i="5"/>
  <c r="M335" i="5" l="1"/>
  <c r="H335" i="5" s="1"/>
  <c r="J336" i="5"/>
  <c r="K337" i="5" s="1"/>
  <c r="Y335" i="5"/>
  <c r="V335" i="5"/>
  <c r="W335" i="5" l="1"/>
  <c r="Z334" i="5"/>
  <c r="U334" i="5" s="1"/>
  <c r="AA334" i="5" s="1"/>
  <c r="L337" i="5"/>
  <c r="I337" i="5"/>
  <c r="X336" i="5"/>
  <c r="V336" i="5" l="1"/>
  <c r="Y336" i="5"/>
  <c r="M336" i="5"/>
  <c r="H336" i="5" s="1"/>
  <c r="J337" i="5"/>
  <c r="K338" i="5" s="1"/>
  <c r="X337" i="5" l="1"/>
  <c r="Z335" i="5"/>
  <c r="U335" i="5" s="1"/>
  <c r="AA335" i="5" s="1"/>
  <c r="W336" i="5"/>
  <c r="L338" i="5"/>
  <c r="I338" i="5"/>
  <c r="M337" i="5" l="1"/>
  <c r="H337" i="5" s="1"/>
  <c r="J338" i="5"/>
  <c r="K339" i="5" s="1"/>
  <c r="Y337" i="5"/>
  <c r="V337" i="5"/>
  <c r="W337" i="5" l="1"/>
  <c r="Z336" i="5"/>
  <c r="U336" i="5" s="1"/>
  <c r="AA336" i="5" s="1"/>
  <c r="X338" i="5"/>
  <c r="I339" i="5"/>
  <c r="L339" i="5"/>
  <c r="M338" i="5" l="1"/>
  <c r="H338" i="5" s="1"/>
  <c r="J339" i="5"/>
  <c r="K340" i="5" s="1"/>
  <c r="X339" i="5"/>
  <c r="V338" i="5"/>
  <c r="Y338" i="5"/>
  <c r="Z337" i="5" l="1"/>
  <c r="U337" i="5" s="1"/>
  <c r="AA337" i="5" s="1"/>
  <c r="W338" i="5"/>
  <c r="L340" i="5"/>
  <c r="I340" i="5"/>
  <c r="Y339" i="5"/>
  <c r="V339" i="5"/>
  <c r="Z338" i="5" l="1"/>
  <c r="U338" i="5" s="1"/>
  <c r="AA338" i="5" s="1"/>
  <c r="W339" i="5"/>
  <c r="J340" i="5"/>
  <c r="K341" i="5" s="1"/>
  <c r="M339" i="5"/>
  <c r="H339" i="5" s="1"/>
  <c r="X340" i="5" l="1"/>
  <c r="I341" i="5"/>
  <c r="L341" i="5"/>
  <c r="J341" i="5" l="1"/>
  <c r="K342" i="5" s="1"/>
  <c r="M340" i="5"/>
  <c r="H340" i="5" s="1"/>
  <c r="X341" i="5"/>
  <c r="V340" i="5"/>
  <c r="Y340" i="5"/>
  <c r="W340" i="5" l="1"/>
  <c r="Z339" i="5"/>
  <c r="U339" i="5" s="1"/>
  <c r="AA339" i="5" s="1"/>
  <c r="Y341" i="5"/>
  <c r="V341" i="5"/>
  <c r="I342" i="5"/>
  <c r="L342" i="5"/>
  <c r="M341" i="5" l="1"/>
  <c r="H341" i="5" s="1"/>
  <c r="J342" i="5"/>
  <c r="K343" i="5" s="1"/>
  <c r="W341" i="5"/>
  <c r="Z340" i="5"/>
  <c r="U340" i="5" s="1"/>
  <c r="AA340" i="5" s="1"/>
  <c r="X342" i="5" l="1"/>
  <c r="L343" i="5"/>
  <c r="I343" i="5"/>
  <c r="J343" i="5" l="1"/>
  <c r="K344" i="5" s="1"/>
  <c r="M342" i="5"/>
  <c r="H342" i="5" s="1"/>
  <c r="X343" i="5"/>
  <c r="Y342" i="5"/>
  <c r="V342" i="5"/>
  <c r="W342" i="5" l="1"/>
  <c r="Z341" i="5"/>
  <c r="U341" i="5" s="1"/>
  <c r="AA341" i="5" s="1"/>
  <c r="V343" i="5"/>
  <c r="Y343" i="5"/>
  <c r="L344" i="5"/>
  <c r="I344" i="5"/>
  <c r="M343" i="5" l="1"/>
  <c r="H343" i="5" s="1"/>
  <c r="J344" i="5"/>
  <c r="K345" i="5" s="1"/>
  <c r="X344" i="5"/>
  <c r="Z342" i="5"/>
  <c r="U342" i="5" s="1"/>
  <c r="AA342" i="5" s="1"/>
  <c r="W343" i="5"/>
  <c r="V344" i="5" l="1"/>
  <c r="Y344" i="5"/>
  <c r="I345" i="5"/>
  <c r="L345" i="5"/>
  <c r="J345" i="5" l="1"/>
  <c r="K346" i="5" s="1"/>
  <c r="M344" i="5"/>
  <c r="H344" i="5" s="1"/>
  <c r="X345" i="5"/>
  <c r="W344" i="5"/>
  <c r="Z343" i="5"/>
  <c r="U343" i="5" s="1"/>
  <c r="AA343" i="5" s="1"/>
  <c r="Y345" i="5" l="1"/>
  <c r="V345" i="5"/>
  <c r="L346" i="5"/>
  <c r="I346" i="5"/>
  <c r="J346" i="5" l="1"/>
  <c r="K347" i="5" s="1"/>
  <c r="M345" i="5"/>
  <c r="H345" i="5" s="1"/>
  <c r="W345" i="5"/>
  <c r="Z344" i="5"/>
  <c r="U344" i="5" s="1"/>
  <c r="AA344" i="5" s="1"/>
  <c r="I347" i="5" l="1"/>
  <c r="L347" i="5"/>
  <c r="X346" i="5"/>
  <c r="M346" i="5" l="1"/>
  <c r="H346" i="5" s="1"/>
  <c r="J347" i="5"/>
  <c r="K348" i="5" s="1"/>
  <c r="V346" i="5"/>
  <c r="Y346" i="5"/>
  <c r="W346" i="5" l="1"/>
  <c r="Z345" i="5"/>
  <c r="U345" i="5" s="1"/>
  <c r="AA345" i="5" s="1"/>
  <c r="X347" i="5"/>
  <c r="L348" i="5"/>
  <c r="I348" i="5"/>
  <c r="Y347" i="5" l="1"/>
  <c r="V347" i="5"/>
  <c r="J348" i="5"/>
  <c r="K349" i="5" s="1"/>
  <c r="M347" i="5"/>
  <c r="H347" i="5" s="1"/>
  <c r="X348" i="5"/>
  <c r="V348" i="5" l="1"/>
  <c r="Y348" i="5"/>
  <c r="L349" i="5"/>
  <c r="I349" i="5"/>
  <c r="Z346" i="5"/>
  <c r="U346" i="5" s="1"/>
  <c r="AA346" i="5" s="1"/>
  <c r="W347" i="5"/>
  <c r="J349" i="5" l="1"/>
  <c r="K350" i="5" s="1"/>
  <c r="M348" i="5"/>
  <c r="H348" i="5" s="1"/>
  <c r="X349" i="5"/>
  <c r="Z347" i="5"/>
  <c r="U347" i="5" s="1"/>
  <c r="AA347" i="5" s="1"/>
  <c r="W348" i="5"/>
  <c r="V349" i="5" l="1"/>
  <c r="Y349" i="5"/>
  <c r="L350" i="5"/>
  <c r="I350" i="5"/>
  <c r="J350" i="5" l="1"/>
  <c r="K351" i="5" s="1"/>
  <c r="M349" i="5"/>
  <c r="H349" i="5" s="1"/>
  <c r="X350" i="5"/>
  <c r="Z348" i="5"/>
  <c r="U348" i="5" s="1"/>
  <c r="AA348" i="5" s="1"/>
  <c r="W349" i="5"/>
  <c r="Y350" i="5" l="1"/>
  <c r="V350" i="5"/>
  <c r="I351" i="5"/>
  <c r="L351" i="5"/>
  <c r="M350" i="5" l="1"/>
  <c r="H350" i="5" s="1"/>
  <c r="J351" i="5"/>
  <c r="K352" i="5" s="1"/>
  <c r="Z349" i="5"/>
  <c r="U349" i="5" s="1"/>
  <c r="AA349" i="5" s="1"/>
  <c r="W350" i="5"/>
  <c r="X351" i="5" l="1"/>
  <c r="I352" i="5"/>
  <c r="L352" i="5"/>
  <c r="J352" i="5" l="1"/>
  <c r="K353" i="5" s="1"/>
  <c r="M351" i="5"/>
  <c r="H351" i="5" s="1"/>
  <c r="V351" i="5"/>
  <c r="Y351" i="5"/>
  <c r="Z350" i="5" l="1"/>
  <c r="U350" i="5" s="1"/>
  <c r="AA350" i="5" s="1"/>
  <c r="W351" i="5"/>
  <c r="X352" i="5"/>
  <c r="L353" i="5"/>
  <c r="I353" i="5"/>
  <c r="J353" i="5" l="1"/>
  <c r="K354" i="5" s="1"/>
  <c r="M352" i="5"/>
  <c r="H352" i="5" s="1"/>
  <c r="X353" i="5"/>
  <c r="V352" i="5"/>
  <c r="Y352" i="5"/>
  <c r="V353" i="5" l="1"/>
  <c r="Y353" i="5"/>
  <c r="W352" i="5"/>
  <c r="Z351" i="5"/>
  <c r="U351" i="5" s="1"/>
  <c r="AA351" i="5" s="1"/>
  <c r="I354" i="5"/>
  <c r="L354" i="5"/>
  <c r="M353" i="5" l="1"/>
  <c r="H353" i="5" s="1"/>
  <c r="J354" i="5"/>
  <c r="K355" i="5" s="1"/>
  <c r="W353" i="5"/>
  <c r="Z352" i="5"/>
  <c r="U352" i="5" s="1"/>
  <c r="AA352" i="5" s="1"/>
  <c r="X354" i="5" l="1"/>
  <c r="L355" i="5"/>
  <c r="I355" i="5"/>
  <c r="M354" i="5" l="1"/>
  <c r="H354" i="5" s="1"/>
  <c r="J355" i="5"/>
  <c r="K356" i="5" s="1"/>
  <c r="X355" i="5"/>
  <c r="V354" i="5"/>
  <c r="Y354" i="5"/>
  <c r="V355" i="5" l="1"/>
  <c r="Y355" i="5"/>
  <c r="L356" i="5"/>
  <c r="I356" i="5"/>
  <c r="Z353" i="5"/>
  <c r="U353" i="5" s="1"/>
  <c r="AA353" i="5" s="1"/>
  <c r="W354" i="5"/>
  <c r="M355" i="5" l="1"/>
  <c r="H355" i="5" s="1"/>
  <c r="J356" i="5"/>
  <c r="K357" i="5" s="1"/>
  <c r="Z354" i="5"/>
  <c r="U354" i="5" s="1"/>
  <c r="AA354" i="5" s="1"/>
  <c r="W355" i="5"/>
  <c r="X356" i="5" l="1"/>
  <c r="L357" i="5"/>
  <c r="I357" i="5"/>
  <c r="J357" i="5" l="1"/>
  <c r="K358" i="5" s="1"/>
  <c r="M356" i="5"/>
  <c r="H356" i="5" s="1"/>
  <c r="X357" i="5"/>
  <c r="Y356" i="5"/>
  <c r="V356" i="5"/>
  <c r="Z355" i="5" l="1"/>
  <c r="U355" i="5" s="1"/>
  <c r="AA355" i="5" s="1"/>
  <c r="W356" i="5"/>
  <c r="Y357" i="5"/>
  <c r="V357" i="5"/>
  <c r="L358" i="5"/>
  <c r="I358" i="5"/>
  <c r="M357" i="5" l="1"/>
  <c r="H357" i="5" s="1"/>
  <c r="J358" i="5"/>
  <c r="K359" i="5" s="1"/>
  <c r="Z356" i="5"/>
  <c r="U356" i="5" s="1"/>
  <c r="AA356" i="5" s="1"/>
  <c r="W357" i="5"/>
  <c r="I359" i="5" l="1"/>
  <c r="L359" i="5"/>
  <c r="X358" i="5"/>
  <c r="Y358" i="5" l="1"/>
  <c r="V358" i="5"/>
  <c r="J359" i="5"/>
  <c r="K360" i="5" s="1"/>
  <c r="M358" i="5"/>
  <c r="H358" i="5" s="1"/>
  <c r="L360" i="5" l="1"/>
  <c r="I360" i="5"/>
  <c r="X359" i="5"/>
  <c r="Z357" i="5"/>
  <c r="U357" i="5" s="1"/>
  <c r="AA357" i="5" s="1"/>
  <c r="W358" i="5"/>
  <c r="V359" i="5" l="1"/>
  <c r="Y359" i="5"/>
  <c r="M359" i="5"/>
  <c r="H359" i="5" s="1"/>
  <c r="J360" i="5"/>
  <c r="K361" i="5" s="1"/>
  <c r="I361" i="5" l="1"/>
  <c r="L361" i="5"/>
  <c r="X360" i="5"/>
  <c r="Z358" i="5"/>
  <c r="U358" i="5" s="1"/>
  <c r="AA358" i="5" s="1"/>
  <c r="W359" i="5"/>
  <c r="V360" i="5" l="1"/>
  <c r="Y360" i="5"/>
  <c r="J361" i="5"/>
  <c r="K362" i="5" s="1"/>
  <c r="M360" i="5"/>
  <c r="H360" i="5" s="1"/>
  <c r="L362" i="5" l="1"/>
  <c r="I362" i="5"/>
  <c r="X361" i="5"/>
  <c r="W360" i="5"/>
  <c r="Z359" i="5"/>
  <c r="U359" i="5" s="1"/>
  <c r="AA359" i="5" s="1"/>
  <c r="Y361" i="5" l="1"/>
  <c r="V361" i="5"/>
  <c r="J362" i="5"/>
  <c r="K363" i="5" s="1"/>
  <c r="M361" i="5"/>
  <c r="H361" i="5" s="1"/>
  <c r="X362" i="5"/>
  <c r="Y362" i="5" l="1"/>
  <c r="V362" i="5"/>
  <c r="I363" i="5"/>
  <c r="L363" i="5"/>
  <c r="Z360" i="5"/>
  <c r="U360" i="5" s="1"/>
  <c r="AA360" i="5" s="1"/>
  <c r="W361" i="5"/>
  <c r="M362" i="5" l="1"/>
  <c r="H362" i="5" s="1"/>
  <c r="J363" i="5"/>
  <c r="K364" i="5" s="1"/>
  <c r="W362" i="5"/>
  <c r="Z361" i="5"/>
  <c r="U361" i="5" s="1"/>
  <c r="AA361" i="5" s="1"/>
  <c r="X363" i="5" l="1"/>
  <c r="L364" i="5"/>
  <c r="I364" i="5"/>
  <c r="J364" i="5" l="1"/>
  <c r="K365" i="5" s="1"/>
  <c r="M363" i="5"/>
  <c r="H363" i="5" s="1"/>
  <c r="X364" i="5"/>
  <c r="Y363" i="5"/>
  <c r="V363" i="5"/>
  <c r="W363" i="5" l="1"/>
  <c r="Z362" i="5"/>
  <c r="U362" i="5" s="1"/>
  <c r="AA362" i="5" s="1"/>
  <c r="V364" i="5"/>
  <c r="Y364" i="5"/>
  <c r="I365" i="5"/>
  <c r="L365" i="5"/>
  <c r="W364" i="5" l="1"/>
  <c r="Z363" i="5"/>
  <c r="U363" i="5" s="1"/>
  <c r="AA363" i="5" s="1"/>
  <c r="J365" i="5"/>
  <c r="K366" i="5" s="1"/>
  <c r="M364" i="5"/>
  <c r="H364" i="5" s="1"/>
  <c r="I366" i="5" l="1"/>
  <c r="L366" i="5"/>
  <c r="X365" i="5"/>
  <c r="V365" i="5" l="1"/>
  <c r="Y365" i="5"/>
  <c r="M365" i="5"/>
  <c r="H365" i="5" s="1"/>
  <c r="J366" i="5"/>
  <c r="K367" i="5" s="1"/>
  <c r="L367" i="5" l="1"/>
  <c r="I367" i="5"/>
  <c r="X366" i="5"/>
  <c r="Z364" i="5"/>
  <c r="U364" i="5" s="1"/>
  <c r="AA364" i="5" s="1"/>
  <c r="W365" i="5"/>
  <c r="V366" i="5" l="1"/>
  <c r="Y366" i="5"/>
  <c r="M366" i="5"/>
  <c r="H366" i="5" s="1"/>
  <c r="J367" i="5"/>
  <c r="K368" i="5" s="1"/>
  <c r="I368" i="5" l="1"/>
  <c r="L368" i="5"/>
  <c r="X367" i="5"/>
  <c r="Z365" i="5"/>
  <c r="U365" i="5" s="1"/>
  <c r="AA365" i="5" s="1"/>
  <c r="W366" i="5"/>
  <c r="Y367" i="5" l="1"/>
  <c r="V367" i="5"/>
  <c r="J368" i="5"/>
  <c r="K369" i="5" s="1"/>
  <c r="M367" i="5"/>
  <c r="H367" i="5" s="1"/>
  <c r="L369" i="5" l="1"/>
  <c r="I369" i="5"/>
  <c r="X368" i="5"/>
  <c r="W367" i="5"/>
  <c r="Z366" i="5"/>
  <c r="U366" i="5" s="1"/>
  <c r="AA366" i="5" s="1"/>
  <c r="V368" i="5" l="1"/>
  <c r="Y368" i="5"/>
  <c r="M368" i="5"/>
  <c r="H368" i="5" s="1"/>
  <c r="J369" i="5"/>
  <c r="K370" i="5" s="1"/>
  <c r="I370" i="5" l="1"/>
  <c r="L370" i="5"/>
  <c r="X369" i="5"/>
  <c r="W368" i="5"/>
  <c r="Z367" i="5"/>
  <c r="U367" i="5" s="1"/>
  <c r="AA367" i="5" s="1"/>
  <c r="Y369" i="5" l="1"/>
  <c r="V369" i="5"/>
  <c r="J370" i="5"/>
  <c r="K371" i="5" s="1"/>
  <c r="M369" i="5"/>
  <c r="H369" i="5" s="1"/>
  <c r="I371" i="5" l="1"/>
  <c r="L371" i="5"/>
  <c r="X370" i="5"/>
  <c r="Z368" i="5"/>
  <c r="U368" i="5" s="1"/>
  <c r="AA368" i="5" s="1"/>
  <c r="W369" i="5"/>
  <c r="M370" i="5" l="1"/>
  <c r="H370" i="5" s="1"/>
  <c r="J371" i="5"/>
  <c r="K372" i="5" s="1"/>
  <c r="V370" i="5"/>
  <c r="Y370" i="5"/>
  <c r="X371" i="5" l="1"/>
  <c r="I372" i="5"/>
  <c r="L372" i="5"/>
  <c r="Z369" i="5"/>
  <c r="U369" i="5" s="1"/>
  <c r="AA369" i="5" s="1"/>
  <c r="W370" i="5"/>
  <c r="M371" i="5" l="1"/>
  <c r="H371" i="5" s="1"/>
  <c r="J372" i="5"/>
  <c r="K373" i="5" s="1"/>
  <c r="V371" i="5"/>
  <c r="Y371" i="5"/>
  <c r="Z370" i="5" l="1"/>
  <c r="U370" i="5" s="1"/>
  <c r="AA370" i="5" s="1"/>
  <c r="W371" i="5"/>
  <c r="X372" i="5"/>
  <c r="I373" i="5"/>
  <c r="L373" i="5"/>
  <c r="J373" i="5" l="1"/>
  <c r="K374" i="5" s="1"/>
  <c r="M372" i="5"/>
  <c r="H372" i="5" s="1"/>
  <c r="X373" i="5"/>
  <c r="V372" i="5"/>
  <c r="Y372" i="5"/>
  <c r="W372" i="5" l="1"/>
  <c r="Z371" i="5"/>
  <c r="U371" i="5" s="1"/>
  <c r="AA371" i="5" s="1"/>
  <c r="Y373" i="5"/>
  <c r="V373" i="5"/>
  <c r="I374" i="5"/>
  <c r="L374" i="5"/>
  <c r="J374" i="5" l="1"/>
  <c r="K375" i="5" s="1"/>
  <c r="M373" i="5"/>
  <c r="H373" i="5" s="1"/>
  <c r="X374" i="5"/>
  <c r="W373" i="5"/>
  <c r="Z372" i="5"/>
  <c r="U372" i="5" s="1"/>
  <c r="AA372" i="5" s="1"/>
  <c r="Y374" i="5" l="1"/>
  <c r="V374" i="5"/>
  <c r="L375" i="5"/>
  <c r="I375" i="5"/>
  <c r="J375" i="5" l="1"/>
  <c r="K376" i="5" s="1"/>
  <c r="M374" i="5"/>
  <c r="H374" i="5" s="1"/>
  <c r="X375" i="5"/>
  <c r="W374" i="5"/>
  <c r="Z373" i="5"/>
  <c r="U373" i="5" s="1"/>
  <c r="AA373" i="5" s="1"/>
  <c r="V375" i="5" l="1"/>
  <c r="Y375" i="5"/>
  <c r="L376" i="5"/>
  <c r="I376" i="5"/>
  <c r="M375" i="5" l="1"/>
  <c r="H375" i="5" s="1"/>
  <c r="J376" i="5"/>
  <c r="K377" i="5" s="1"/>
  <c r="X376" i="5"/>
  <c r="Z374" i="5"/>
  <c r="U374" i="5" s="1"/>
  <c r="AA374" i="5" s="1"/>
  <c r="W375" i="5"/>
  <c r="I377" i="5" l="1"/>
  <c r="L377" i="5"/>
  <c r="Y376" i="5"/>
  <c r="V376" i="5"/>
  <c r="Z375" i="5" l="1"/>
  <c r="U375" i="5" s="1"/>
  <c r="AA375" i="5" s="1"/>
  <c r="W376" i="5"/>
  <c r="M376" i="5"/>
  <c r="H376" i="5" s="1"/>
  <c r="J377" i="5"/>
  <c r="K378" i="5" s="1"/>
  <c r="X377" i="5"/>
  <c r="I378" i="5" l="1"/>
  <c r="L378" i="5"/>
  <c r="V377" i="5"/>
  <c r="Y377" i="5"/>
  <c r="W377" i="5" l="1"/>
  <c r="Z376" i="5"/>
  <c r="U376" i="5" s="1"/>
  <c r="AA376" i="5" s="1"/>
  <c r="J378" i="5"/>
  <c r="K379" i="5" s="1"/>
  <c r="M377" i="5"/>
  <c r="H377" i="5" s="1"/>
  <c r="X378" i="5"/>
  <c r="V378" i="5" l="1"/>
  <c r="Y378" i="5"/>
  <c r="L379" i="5"/>
  <c r="I379" i="5"/>
  <c r="M378" i="5" l="1"/>
  <c r="H378" i="5" s="1"/>
  <c r="J379" i="5"/>
  <c r="K380" i="5" s="1"/>
  <c r="W378" i="5"/>
  <c r="Z377" i="5"/>
  <c r="U377" i="5" s="1"/>
  <c r="AA377" i="5" s="1"/>
  <c r="X379" i="5" l="1"/>
  <c r="L380" i="5"/>
  <c r="I380" i="5"/>
  <c r="J380" i="5" l="1"/>
  <c r="K381" i="5" s="1"/>
  <c r="M379" i="5"/>
  <c r="H379" i="5" s="1"/>
  <c r="X380" i="5"/>
  <c r="Y379" i="5"/>
  <c r="V379" i="5"/>
  <c r="W379" i="5" l="1"/>
  <c r="Z378" i="5"/>
  <c r="U378" i="5" s="1"/>
  <c r="AA378" i="5" s="1"/>
  <c r="V380" i="5"/>
  <c r="Y380" i="5"/>
  <c r="L381" i="5"/>
  <c r="I381" i="5"/>
  <c r="Z379" i="5" l="1"/>
  <c r="U379" i="5" s="1"/>
  <c r="AA379" i="5" s="1"/>
  <c r="W380" i="5"/>
  <c r="M380" i="5"/>
  <c r="H380" i="5" s="1"/>
  <c r="J381" i="5"/>
  <c r="K382" i="5" s="1"/>
  <c r="I382" i="5" l="1"/>
  <c r="L382" i="5"/>
  <c r="X381" i="5"/>
  <c r="M381" i="5" l="1"/>
  <c r="H381" i="5" s="1"/>
  <c r="J382" i="5"/>
  <c r="K383" i="5" s="1"/>
  <c r="V381" i="5"/>
  <c r="Y381" i="5"/>
  <c r="X382" i="5" l="1"/>
  <c r="I383" i="5"/>
  <c r="L383" i="5"/>
  <c r="Z380" i="5"/>
  <c r="U380" i="5" s="1"/>
  <c r="AA380" i="5" s="1"/>
  <c r="W381" i="5"/>
  <c r="M382" i="5" l="1"/>
  <c r="H382" i="5" s="1"/>
  <c r="J383" i="5"/>
  <c r="K384" i="5" s="1"/>
  <c r="Y382" i="5"/>
  <c r="V382" i="5"/>
  <c r="Z381" i="5" l="1"/>
  <c r="U381" i="5" s="1"/>
  <c r="AA381" i="5" s="1"/>
  <c r="W382" i="5"/>
  <c r="X383" i="5"/>
  <c r="L384" i="5"/>
  <c r="I384" i="5"/>
  <c r="V383" i="5" l="1"/>
  <c r="Y383" i="5"/>
  <c r="M383" i="5"/>
  <c r="H383" i="5" s="1"/>
  <c r="J384" i="5"/>
  <c r="K385" i="5" s="1"/>
  <c r="X384" i="5" l="1"/>
  <c r="W383" i="5"/>
  <c r="Z382" i="5"/>
  <c r="U382" i="5" s="1"/>
  <c r="AA382" i="5" s="1"/>
  <c r="L385" i="5"/>
  <c r="I385" i="5"/>
  <c r="J385" i="5" l="1"/>
  <c r="K386" i="5" s="1"/>
  <c r="M384" i="5"/>
  <c r="H384" i="5" s="1"/>
  <c r="X385" i="5"/>
  <c r="V384" i="5"/>
  <c r="Y384" i="5"/>
  <c r="Y385" i="5" l="1"/>
  <c r="V385" i="5"/>
  <c r="W384" i="5"/>
  <c r="Z383" i="5"/>
  <c r="U383" i="5" s="1"/>
  <c r="AA383" i="5" s="1"/>
  <c r="I386" i="5"/>
  <c r="L386" i="5"/>
  <c r="J386" i="5" l="1"/>
  <c r="K387" i="5" s="1"/>
  <c r="M385" i="5"/>
  <c r="H385" i="5" s="1"/>
  <c r="X386" i="5"/>
  <c r="W385" i="5"/>
  <c r="Z384" i="5"/>
  <c r="U384" i="5" s="1"/>
  <c r="AA384" i="5" s="1"/>
  <c r="V386" i="5" l="1"/>
  <c r="Y386" i="5"/>
  <c r="L387" i="5"/>
  <c r="I387" i="5"/>
  <c r="M386" i="5" l="1"/>
  <c r="H386" i="5" s="1"/>
  <c r="J387" i="5"/>
  <c r="K388" i="5" s="1"/>
  <c r="Z385" i="5"/>
  <c r="U385" i="5" s="1"/>
  <c r="AA385" i="5" s="1"/>
  <c r="W386" i="5"/>
  <c r="I388" i="5" l="1"/>
  <c r="L388" i="5"/>
  <c r="X387" i="5"/>
  <c r="V387" i="5" l="1"/>
  <c r="Y387" i="5"/>
  <c r="M387" i="5"/>
  <c r="H387" i="5" s="1"/>
  <c r="J388" i="5"/>
  <c r="K389" i="5" s="1"/>
  <c r="I389" i="5" l="1"/>
  <c r="L389" i="5"/>
  <c r="X388" i="5"/>
  <c r="Z386" i="5"/>
  <c r="U386" i="5" s="1"/>
  <c r="AA386" i="5" s="1"/>
  <c r="W387" i="5"/>
  <c r="Y388" i="5" l="1"/>
  <c r="V388" i="5"/>
  <c r="M388" i="5"/>
  <c r="H388" i="5" s="1"/>
  <c r="J389" i="5"/>
  <c r="K390" i="5" s="1"/>
  <c r="I390" i="5" l="1"/>
  <c r="L390" i="5"/>
  <c r="X389" i="5"/>
  <c r="W388" i="5"/>
  <c r="Z387" i="5"/>
  <c r="U387" i="5" s="1"/>
  <c r="AA387" i="5" s="1"/>
  <c r="M389" i="5" l="1"/>
  <c r="H389" i="5" s="1"/>
  <c r="J390" i="5"/>
  <c r="K391" i="5" s="1"/>
  <c r="Y389" i="5"/>
  <c r="V389" i="5"/>
  <c r="Z388" i="5" l="1"/>
  <c r="U388" i="5" s="1"/>
  <c r="AA388" i="5" s="1"/>
  <c r="W389" i="5"/>
  <c r="X390" i="5"/>
  <c r="I391" i="5"/>
  <c r="L391" i="5"/>
  <c r="M390" i="5" l="1"/>
  <c r="H390" i="5" s="1"/>
  <c r="J391" i="5"/>
  <c r="K392" i="5" s="1"/>
  <c r="V390" i="5"/>
  <c r="Y390" i="5"/>
  <c r="I392" i="5" l="1"/>
  <c r="L392" i="5"/>
  <c r="Z389" i="5"/>
  <c r="U389" i="5" s="1"/>
  <c r="AA389" i="5" s="1"/>
  <c r="W390" i="5"/>
  <c r="X391" i="5"/>
  <c r="V391" i="5" l="1"/>
  <c r="Y391" i="5"/>
  <c r="J392" i="5"/>
  <c r="K393" i="5" s="1"/>
  <c r="M391" i="5"/>
  <c r="H391" i="5" s="1"/>
  <c r="X392" i="5"/>
  <c r="L393" i="5" l="1"/>
  <c r="I393" i="5"/>
  <c r="Z390" i="5"/>
  <c r="U390" i="5" s="1"/>
  <c r="AA390" i="5" s="1"/>
  <c r="W391" i="5"/>
  <c r="Y392" i="5"/>
  <c r="V392" i="5"/>
  <c r="W392" i="5" l="1"/>
  <c r="Z391" i="5"/>
  <c r="U391" i="5" s="1"/>
  <c r="AA391" i="5" s="1"/>
  <c r="M392" i="5"/>
  <c r="H392" i="5" s="1"/>
  <c r="J393" i="5"/>
  <c r="K394" i="5" s="1"/>
  <c r="X393" i="5" l="1"/>
  <c r="L394" i="5"/>
  <c r="I394" i="5"/>
  <c r="J394" i="5" l="1"/>
  <c r="K395" i="5" s="1"/>
  <c r="M393" i="5"/>
  <c r="H393" i="5" s="1"/>
  <c r="X394" i="5"/>
  <c r="Y393" i="5"/>
  <c r="V393" i="5"/>
  <c r="Z392" i="5" l="1"/>
  <c r="U392" i="5" s="1"/>
  <c r="AA392" i="5" s="1"/>
  <c r="W393" i="5"/>
  <c r="Y394" i="5"/>
  <c r="V394" i="5"/>
  <c r="L395" i="5"/>
  <c r="I395" i="5"/>
  <c r="Z393" i="5" l="1"/>
  <c r="U393" i="5" s="1"/>
  <c r="AA393" i="5" s="1"/>
  <c r="W394" i="5"/>
  <c r="M394" i="5"/>
  <c r="H394" i="5" s="1"/>
  <c r="J395" i="5"/>
  <c r="K396" i="5" s="1"/>
  <c r="L396" i="5" l="1"/>
  <c r="I396" i="5"/>
  <c r="X395" i="5"/>
  <c r="Y395" i="5" l="1"/>
  <c r="V395" i="5"/>
  <c r="M395" i="5"/>
  <c r="H395" i="5" s="1"/>
  <c r="J396" i="5"/>
  <c r="K397" i="5" s="1"/>
  <c r="X396" i="5" l="1"/>
  <c r="I397" i="5"/>
  <c r="L397" i="5"/>
  <c r="Z394" i="5"/>
  <c r="U394" i="5" s="1"/>
  <c r="AA394" i="5" s="1"/>
  <c r="W395" i="5"/>
  <c r="J397" i="5" l="1"/>
  <c r="K398" i="5" s="1"/>
  <c r="M396" i="5"/>
  <c r="H396" i="5" s="1"/>
  <c r="V396" i="5"/>
  <c r="Y396" i="5"/>
  <c r="W396" i="5" l="1"/>
  <c r="Z395" i="5"/>
  <c r="U395" i="5" s="1"/>
  <c r="AA395" i="5" s="1"/>
  <c r="X397" i="5"/>
  <c r="I398" i="5"/>
  <c r="L398" i="5"/>
  <c r="J398" i="5" l="1"/>
  <c r="K399" i="5" s="1"/>
  <c r="M397" i="5"/>
  <c r="H397" i="5" s="1"/>
  <c r="Y397" i="5"/>
  <c r="V397" i="5"/>
  <c r="Z396" i="5" l="1"/>
  <c r="U396" i="5" s="1"/>
  <c r="AA396" i="5" s="1"/>
  <c r="W397" i="5"/>
  <c r="X398" i="5"/>
  <c r="L399" i="5"/>
  <c r="I399" i="5"/>
  <c r="Y398" i="5" l="1"/>
  <c r="V398" i="5"/>
  <c r="J399" i="5"/>
  <c r="K400" i="5" s="1"/>
  <c r="M398" i="5"/>
  <c r="H398" i="5" s="1"/>
  <c r="I400" i="5" l="1"/>
  <c r="L400" i="5"/>
  <c r="X399" i="5"/>
  <c r="Z397" i="5"/>
  <c r="U397" i="5" s="1"/>
  <c r="AA397" i="5" s="1"/>
  <c r="W398" i="5"/>
  <c r="Y399" i="5" l="1"/>
  <c r="V399" i="5"/>
  <c r="M399" i="5"/>
  <c r="H399" i="5" s="1"/>
  <c r="J400" i="5"/>
  <c r="K401" i="5" s="1"/>
  <c r="L401" i="5" l="1"/>
  <c r="I401" i="5"/>
  <c r="X400" i="5"/>
  <c r="Z398" i="5"/>
  <c r="U398" i="5" s="1"/>
  <c r="AA398" i="5" s="1"/>
  <c r="W399" i="5"/>
  <c r="Y400" i="5" l="1"/>
  <c r="V400" i="5"/>
  <c r="M400" i="5"/>
  <c r="H400" i="5" s="1"/>
  <c r="J401" i="5"/>
  <c r="K402" i="5" s="1"/>
  <c r="I402" i="5" l="1"/>
  <c r="L402" i="5"/>
  <c r="X401" i="5"/>
  <c r="Z399" i="5"/>
  <c r="U399" i="5" s="1"/>
  <c r="AA399" i="5" s="1"/>
  <c r="W400" i="5"/>
  <c r="M401" i="5" l="1"/>
  <c r="H401" i="5" s="1"/>
  <c r="J402" i="5"/>
  <c r="K403" i="5" s="1"/>
  <c r="V401" i="5"/>
  <c r="Y401" i="5"/>
  <c r="Z400" i="5" l="1"/>
  <c r="U400" i="5" s="1"/>
  <c r="AA400" i="5" s="1"/>
  <c r="W401" i="5"/>
  <c r="X402" i="5"/>
  <c r="L403" i="5"/>
  <c r="I403" i="5"/>
  <c r="V402" i="5" l="1"/>
  <c r="Y402" i="5"/>
  <c r="M402" i="5"/>
  <c r="H402" i="5" s="1"/>
  <c r="J403" i="5"/>
  <c r="K404" i="5" s="1"/>
  <c r="X403" i="5" l="1"/>
  <c r="I404" i="5"/>
  <c r="L404" i="5"/>
  <c r="W402" i="5"/>
  <c r="Z401" i="5"/>
  <c r="U401" i="5" s="1"/>
  <c r="AA401" i="5" s="1"/>
  <c r="J404" i="5" l="1"/>
  <c r="K405" i="5" s="1"/>
  <c r="M403" i="5"/>
  <c r="H403" i="5" s="1"/>
  <c r="V403" i="5"/>
  <c r="Y403" i="5"/>
  <c r="W403" i="5" l="1"/>
  <c r="Z402" i="5"/>
  <c r="U402" i="5" s="1"/>
  <c r="AA402" i="5" s="1"/>
  <c r="X404" i="5"/>
  <c r="I405" i="5"/>
  <c r="L405" i="5"/>
  <c r="V404" i="5" l="1"/>
  <c r="Y404" i="5"/>
  <c r="J405" i="5"/>
  <c r="K406" i="5" s="1"/>
  <c r="M404" i="5"/>
  <c r="H404" i="5" s="1"/>
  <c r="X405" i="5" l="1"/>
  <c r="L406" i="5"/>
  <c r="I406" i="5"/>
  <c r="W404" i="5"/>
  <c r="Z403" i="5"/>
  <c r="U403" i="5" s="1"/>
  <c r="AA403" i="5" s="1"/>
  <c r="M405" i="5" l="1"/>
  <c r="H405" i="5" s="1"/>
  <c r="J406" i="5"/>
  <c r="K407" i="5" s="1"/>
  <c r="X406" i="5"/>
  <c r="Y405" i="5"/>
  <c r="V405" i="5"/>
  <c r="Z404" i="5" l="1"/>
  <c r="U404" i="5" s="1"/>
  <c r="AA404" i="5" s="1"/>
  <c r="W405" i="5"/>
  <c r="Y406" i="5"/>
  <c r="V406" i="5"/>
  <c r="I407" i="5"/>
  <c r="L407" i="5"/>
  <c r="Z405" i="5" l="1"/>
  <c r="U405" i="5" s="1"/>
  <c r="AA405" i="5" s="1"/>
  <c r="W406" i="5"/>
  <c r="M406" i="5"/>
  <c r="H406" i="5" s="1"/>
  <c r="J407" i="5"/>
  <c r="K408" i="5" s="1"/>
  <c r="X407" i="5" l="1"/>
  <c r="L408" i="5"/>
  <c r="I408" i="5"/>
  <c r="M407" i="5" l="1"/>
  <c r="H407" i="5" s="1"/>
  <c r="J408" i="5"/>
  <c r="K409" i="5" s="1"/>
  <c r="V407" i="5"/>
  <c r="Y407" i="5"/>
  <c r="X408" i="5" l="1"/>
  <c r="I409" i="5"/>
  <c r="L409" i="5"/>
  <c r="Z406" i="5"/>
  <c r="U406" i="5" s="1"/>
  <c r="AA406" i="5" s="1"/>
  <c r="W407" i="5"/>
  <c r="J409" i="5" l="1"/>
  <c r="K410" i="5" s="1"/>
  <c r="M408" i="5"/>
  <c r="H408" i="5" s="1"/>
  <c r="Y408" i="5"/>
  <c r="V408" i="5"/>
  <c r="W408" i="5" l="1"/>
  <c r="Z407" i="5"/>
  <c r="U407" i="5" s="1"/>
  <c r="AA407" i="5" s="1"/>
  <c r="X409" i="5"/>
  <c r="L410" i="5"/>
  <c r="I410" i="5"/>
  <c r="Y409" i="5" l="1"/>
  <c r="V409" i="5"/>
  <c r="M409" i="5"/>
  <c r="H409" i="5" s="1"/>
  <c r="J410" i="5"/>
  <c r="K411" i="5" s="1"/>
  <c r="X410" i="5"/>
  <c r="Y410" i="5" l="1"/>
  <c r="V410" i="5"/>
  <c r="I411" i="5"/>
  <c r="L411" i="5"/>
  <c r="W409" i="5"/>
  <c r="Z408" i="5"/>
  <c r="U408" i="5" s="1"/>
  <c r="AA408" i="5" s="1"/>
  <c r="M410" i="5" l="1"/>
  <c r="H410" i="5" s="1"/>
  <c r="J411" i="5"/>
  <c r="K412" i="5" s="1"/>
  <c r="X411" i="5"/>
  <c r="Z409" i="5"/>
  <c r="U409" i="5" s="1"/>
  <c r="AA409" i="5" s="1"/>
  <c r="W410" i="5"/>
  <c r="Y411" i="5" l="1"/>
  <c r="V411" i="5"/>
  <c r="L412" i="5"/>
  <c r="I412" i="5"/>
  <c r="M411" i="5" l="1"/>
  <c r="H411" i="5" s="1"/>
  <c r="J412" i="5"/>
  <c r="K413" i="5" s="1"/>
  <c r="Z410" i="5"/>
  <c r="U410" i="5" s="1"/>
  <c r="AA410" i="5" s="1"/>
  <c r="W411" i="5"/>
  <c r="X412" i="5" l="1"/>
  <c r="L413" i="5"/>
  <c r="I413" i="5"/>
  <c r="M412" i="5" l="1"/>
  <c r="H412" i="5" s="1"/>
  <c r="J413" i="5"/>
  <c r="K414" i="5" s="1"/>
  <c r="X413" i="5"/>
  <c r="V412" i="5"/>
  <c r="Y412" i="5"/>
  <c r="Z411" i="5" l="1"/>
  <c r="U411" i="5" s="1"/>
  <c r="AA411" i="5" s="1"/>
  <c r="W412" i="5"/>
  <c r="Y413" i="5"/>
  <c r="V413" i="5"/>
  <c r="L414" i="5"/>
  <c r="I414" i="5"/>
  <c r="J414" i="5" l="1"/>
  <c r="K415" i="5" s="1"/>
  <c r="M413" i="5"/>
  <c r="H413" i="5" s="1"/>
  <c r="W413" i="5"/>
  <c r="Z412" i="5"/>
  <c r="U412" i="5" s="1"/>
  <c r="AA412" i="5" s="1"/>
  <c r="X414" i="5" l="1"/>
  <c r="I415" i="5"/>
  <c r="L415" i="5"/>
  <c r="M414" i="5" l="1"/>
  <c r="H414" i="5" s="1"/>
  <c r="J415" i="5"/>
  <c r="K416" i="5" s="1"/>
  <c r="Y414" i="5"/>
  <c r="V414" i="5"/>
  <c r="W414" i="5" l="1"/>
  <c r="Z413" i="5"/>
  <c r="U413" i="5" s="1"/>
  <c r="AA413" i="5" s="1"/>
  <c r="X415" i="5"/>
  <c r="I416" i="5"/>
  <c r="L416" i="5"/>
  <c r="V415" i="5" l="1"/>
  <c r="Y415" i="5"/>
  <c r="J416" i="5"/>
  <c r="K417" i="5" s="1"/>
  <c r="M415" i="5"/>
  <c r="H415" i="5" s="1"/>
  <c r="X416" i="5"/>
  <c r="Y416" i="5" l="1"/>
  <c r="V416" i="5"/>
  <c r="W415" i="5"/>
  <c r="Z414" i="5"/>
  <c r="U414" i="5" s="1"/>
  <c r="AA414" i="5" s="1"/>
  <c r="I417" i="5"/>
  <c r="L417" i="5"/>
  <c r="J417" i="5" l="1"/>
  <c r="K418" i="5" s="1"/>
  <c r="M416" i="5"/>
  <c r="H416" i="5" s="1"/>
  <c r="X417" i="5"/>
  <c r="W416" i="5"/>
  <c r="Z415" i="5"/>
  <c r="U415" i="5" s="1"/>
  <c r="AA415" i="5" s="1"/>
  <c r="Y417" i="5" l="1"/>
  <c r="V417" i="5"/>
  <c r="I418" i="5"/>
  <c r="L418" i="5"/>
  <c r="M417" i="5" l="1"/>
  <c r="H417" i="5" s="1"/>
  <c r="J418" i="5"/>
  <c r="K419" i="5" s="1"/>
  <c r="Z416" i="5"/>
  <c r="U416" i="5" s="1"/>
  <c r="AA416" i="5" s="1"/>
  <c r="W417" i="5"/>
  <c r="X418" i="5" l="1"/>
  <c r="I419" i="5"/>
  <c r="L419" i="5"/>
  <c r="J419" i="5" l="1"/>
  <c r="K420" i="5" s="1"/>
  <c r="M418" i="5"/>
  <c r="H418" i="5" s="1"/>
  <c r="X419" i="5"/>
  <c r="Y418" i="5"/>
  <c r="V418" i="5"/>
  <c r="W418" i="5" l="1"/>
  <c r="Z417" i="5"/>
  <c r="U417" i="5" s="1"/>
  <c r="AA417" i="5" s="1"/>
  <c r="Y419" i="5"/>
  <c r="V419" i="5"/>
  <c r="I420" i="5"/>
  <c r="L420" i="5"/>
  <c r="J420" i="5" l="1"/>
  <c r="K421" i="5" s="1"/>
  <c r="M419" i="5"/>
  <c r="H419" i="5" s="1"/>
  <c r="Z418" i="5"/>
  <c r="U418" i="5" s="1"/>
  <c r="AA418" i="5" s="1"/>
  <c r="W419" i="5"/>
  <c r="X420" i="5" l="1"/>
  <c r="I421" i="5"/>
  <c r="L421" i="5"/>
  <c r="J421" i="5" l="1"/>
  <c r="K422" i="5" s="1"/>
  <c r="M420" i="5"/>
  <c r="H420" i="5" s="1"/>
  <c r="Y420" i="5"/>
  <c r="V420" i="5"/>
  <c r="W420" i="5" l="1"/>
  <c r="Z419" i="5"/>
  <c r="U419" i="5" s="1"/>
  <c r="AA419" i="5" s="1"/>
  <c r="X421" i="5"/>
  <c r="L422" i="5"/>
  <c r="I422" i="5"/>
  <c r="J422" i="5" l="1"/>
  <c r="K423" i="5" s="1"/>
  <c r="M421" i="5"/>
  <c r="H421" i="5" s="1"/>
  <c r="X422" i="5"/>
  <c r="Y421" i="5"/>
  <c r="V421" i="5"/>
  <c r="V422" i="5" l="1"/>
  <c r="Y422" i="5"/>
  <c r="Z420" i="5"/>
  <c r="U420" i="5" s="1"/>
  <c r="AA420" i="5" s="1"/>
  <c r="W421" i="5"/>
  <c r="I423" i="5"/>
  <c r="L423" i="5"/>
  <c r="M422" i="5" l="1"/>
  <c r="H422" i="5" s="1"/>
  <c r="J423" i="5"/>
  <c r="K424" i="5" s="1"/>
  <c r="Z421" i="5"/>
  <c r="U421" i="5" s="1"/>
  <c r="AA421" i="5" s="1"/>
  <c r="W422" i="5"/>
  <c r="X423" i="5" l="1"/>
  <c r="L424" i="5"/>
  <c r="I424" i="5"/>
  <c r="J424" i="5" l="1"/>
  <c r="K425" i="5" s="1"/>
  <c r="M423" i="5"/>
  <c r="H423" i="5" s="1"/>
  <c r="X424" i="5"/>
  <c r="Y423" i="5"/>
  <c r="V423" i="5"/>
  <c r="Z422" i="5" l="1"/>
  <c r="U422" i="5" s="1"/>
  <c r="AA422" i="5" s="1"/>
  <c r="W423" i="5"/>
  <c r="V424" i="5"/>
  <c r="Y424" i="5"/>
  <c r="L425" i="5"/>
  <c r="I425" i="5"/>
  <c r="J425" i="5" l="1"/>
  <c r="K426" i="5" s="1"/>
  <c r="M424" i="5"/>
  <c r="H424" i="5" s="1"/>
  <c r="X425" i="5"/>
  <c r="Z423" i="5"/>
  <c r="U423" i="5" s="1"/>
  <c r="AA423" i="5" s="1"/>
  <c r="W424" i="5"/>
  <c r="Y425" i="5" l="1"/>
  <c r="V425" i="5"/>
  <c r="I426" i="5"/>
  <c r="L426" i="5"/>
  <c r="J426" i="5" l="1"/>
  <c r="K427" i="5" s="1"/>
  <c r="M425" i="5"/>
  <c r="H425" i="5" s="1"/>
  <c r="X426" i="5"/>
  <c r="Z424" i="5"/>
  <c r="U424" i="5" s="1"/>
  <c r="AA424" i="5" s="1"/>
  <c r="W425" i="5"/>
  <c r="V426" i="5" l="1"/>
  <c r="Y426" i="5"/>
  <c r="L427" i="5"/>
  <c r="I427" i="5"/>
  <c r="M426" i="5" l="1"/>
  <c r="H426" i="5" s="1"/>
  <c r="J427" i="5"/>
  <c r="K428" i="5" s="1"/>
  <c r="W426" i="5"/>
  <c r="Z425" i="5"/>
  <c r="U425" i="5" s="1"/>
  <c r="AA425" i="5" s="1"/>
  <c r="X427" i="5" l="1"/>
  <c r="L428" i="5"/>
  <c r="I428" i="5"/>
  <c r="M427" i="5" l="1"/>
  <c r="H427" i="5" s="1"/>
  <c r="J428" i="5"/>
  <c r="K429" i="5" s="1"/>
  <c r="Y427" i="5"/>
  <c r="V427" i="5"/>
  <c r="Z426" i="5" l="1"/>
  <c r="U426" i="5" s="1"/>
  <c r="AA426" i="5" s="1"/>
  <c r="W427" i="5"/>
  <c r="X428" i="5"/>
  <c r="I429" i="5"/>
  <c r="L429" i="5"/>
  <c r="Y428" i="5" l="1"/>
  <c r="V428" i="5"/>
  <c r="J429" i="5"/>
  <c r="K430" i="5" s="1"/>
  <c r="M428" i="5"/>
  <c r="H428" i="5" s="1"/>
  <c r="X429" i="5" l="1"/>
  <c r="L430" i="5"/>
  <c r="I430" i="5"/>
  <c r="W428" i="5"/>
  <c r="Z427" i="5"/>
  <c r="U427" i="5" s="1"/>
  <c r="AA427" i="5" s="1"/>
  <c r="M429" i="5" l="1"/>
  <c r="H429" i="5" s="1"/>
  <c r="J430" i="5"/>
  <c r="K431" i="5" s="1"/>
  <c r="Y429" i="5"/>
  <c r="V429" i="5"/>
  <c r="L431" i="5" l="1"/>
  <c r="I431" i="5"/>
  <c r="W429" i="5"/>
  <c r="Z428" i="5"/>
  <c r="U428" i="5" s="1"/>
  <c r="AA428" i="5" s="1"/>
  <c r="X430" i="5"/>
  <c r="Y430" i="5" l="1"/>
  <c r="V430" i="5"/>
  <c r="M430" i="5"/>
  <c r="H430" i="5" s="1"/>
  <c r="J431" i="5"/>
  <c r="K432" i="5" s="1"/>
  <c r="X431" i="5" l="1"/>
  <c r="I432" i="5"/>
  <c r="L432" i="5"/>
  <c r="W430" i="5"/>
  <c r="Z429" i="5"/>
  <c r="U429" i="5" s="1"/>
  <c r="AA429" i="5" s="1"/>
  <c r="M431" i="5" l="1"/>
  <c r="H431" i="5" s="1"/>
  <c r="J432" i="5"/>
  <c r="K433" i="5" s="1"/>
  <c r="Y431" i="5"/>
  <c r="V431" i="5"/>
  <c r="X432" i="5" l="1"/>
  <c r="L433" i="5"/>
  <c r="I433" i="5"/>
  <c r="Z430" i="5"/>
  <c r="U430" i="5" s="1"/>
  <c r="AA430" i="5" s="1"/>
  <c r="W431" i="5"/>
  <c r="M432" i="5" l="1"/>
  <c r="H432" i="5" s="1"/>
  <c r="J433" i="5"/>
  <c r="K434" i="5" s="1"/>
  <c r="V432" i="5"/>
  <c r="Y432" i="5"/>
  <c r="W432" i="5" l="1"/>
  <c r="Z431" i="5"/>
  <c r="U431" i="5" s="1"/>
  <c r="AA431" i="5" s="1"/>
  <c r="X433" i="5"/>
  <c r="I434" i="5"/>
  <c r="L434" i="5"/>
  <c r="Y433" i="5" l="1"/>
  <c r="V433" i="5"/>
  <c r="M433" i="5"/>
  <c r="H433" i="5" s="1"/>
  <c r="J434" i="5"/>
  <c r="K435" i="5" s="1"/>
  <c r="X434" i="5" l="1"/>
  <c r="I435" i="5"/>
  <c r="L435" i="5"/>
  <c r="W433" i="5"/>
  <c r="Z432" i="5"/>
  <c r="U432" i="5" s="1"/>
  <c r="AA432" i="5" s="1"/>
  <c r="J435" i="5" l="1"/>
  <c r="K436" i="5" s="1"/>
  <c r="M434" i="5"/>
  <c r="H434" i="5" s="1"/>
  <c r="X435" i="5"/>
  <c r="Y434" i="5"/>
  <c r="V434" i="5"/>
  <c r="Z433" i="5" l="1"/>
  <c r="U433" i="5" s="1"/>
  <c r="AA433" i="5" s="1"/>
  <c r="W434" i="5"/>
  <c r="V435" i="5"/>
  <c r="Y435" i="5"/>
  <c r="L436" i="5"/>
  <c r="I436" i="5"/>
  <c r="W435" i="5" l="1"/>
  <c r="Z434" i="5"/>
  <c r="U434" i="5" s="1"/>
  <c r="AA434" i="5" s="1"/>
  <c r="J436" i="5"/>
  <c r="K437" i="5" s="1"/>
  <c r="M435" i="5"/>
  <c r="H435" i="5" s="1"/>
  <c r="X436" i="5" l="1"/>
  <c r="I437" i="5"/>
  <c r="L437" i="5"/>
  <c r="M436" i="5" l="1"/>
  <c r="H436" i="5" s="1"/>
  <c r="J437" i="5"/>
  <c r="K438" i="5" s="1"/>
  <c r="Y436" i="5"/>
  <c r="V436" i="5"/>
  <c r="W436" i="5" l="1"/>
  <c r="Z435" i="5"/>
  <c r="U435" i="5" s="1"/>
  <c r="AA435" i="5" s="1"/>
  <c r="X437" i="5"/>
  <c r="I438" i="5"/>
  <c r="L438" i="5"/>
  <c r="M437" i="5" l="1"/>
  <c r="H437" i="5" s="1"/>
  <c r="J438" i="5"/>
  <c r="K439" i="5" s="1"/>
  <c r="X438" i="5"/>
  <c r="Y437" i="5"/>
  <c r="V437" i="5"/>
  <c r="Z436" i="5" l="1"/>
  <c r="U436" i="5" s="1"/>
  <c r="AA436" i="5" s="1"/>
  <c r="W437" i="5"/>
  <c r="Y438" i="5"/>
  <c r="V438" i="5"/>
  <c r="I439" i="5"/>
  <c r="L439" i="5"/>
  <c r="M438" i="5" l="1"/>
  <c r="H438" i="5" s="1"/>
  <c r="J439" i="5"/>
  <c r="K440" i="5" s="1"/>
  <c r="Z437" i="5"/>
  <c r="U437" i="5" s="1"/>
  <c r="AA437" i="5" s="1"/>
  <c r="W438" i="5"/>
  <c r="L440" i="5" l="1"/>
  <c r="I440" i="5"/>
  <c r="X439" i="5"/>
  <c r="V439" i="5" l="1"/>
  <c r="Y439" i="5"/>
  <c r="M439" i="5"/>
  <c r="H439" i="5" s="1"/>
  <c r="J440" i="5"/>
  <c r="K441" i="5" s="1"/>
  <c r="X440" i="5"/>
  <c r="Y440" i="5" l="1"/>
  <c r="V440" i="5"/>
  <c r="L441" i="5"/>
  <c r="I441" i="5"/>
  <c r="Z438" i="5"/>
  <c r="U438" i="5" s="1"/>
  <c r="AA438" i="5" s="1"/>
  <c r="W439" i="5"/>
  <c r="J441" i="5" l="1"/>
  <c r="K442" i="5" s="1"/>
  <c r="M440" i="5"/>
  <c r="H440" i="5" s="1"/>
  <c r="X441" i="5"/>
  <c r="Z439" i="5"/>
  <c r="U439" i="5" s="1"/>
  <c r="AA439" i="5" s="1"/>
  <c r="W440" i="5"/>
  <c r="Y441" i="5" l="1"/>
  <c r="V441" i="5"/>
  <c r="I442" i="5"/>
  <c r="L442" i="5"/>
  <c r="J442" i="5" l="1"/>
  <c r="K443" i="5" s="1"/>
  <c r="M441" i="5"/>
  <c r="H441" i="5" s="1"/>
  <c r="X442" i="5"/>
  <c r="W441" i="5"/>
  <c r="Z440" i="5"/>
  <c r="U440" i="5" s="1"/>
  <c r="AA440" i="5" s="1"/>
  <c r="Y442" i="5" l="1"/>
  <c r="V442" i="5"/>
  <c r="L443" i="5"/>
  <c r="I443" i="5"/>
  <c r="J443" i="5" l="1"/>
  <c r="K444" i="5" s="1"/>
  <c r="M442" i="5"/>
  <c r="H442" i="5" s="1"/>
  <c r="X443" i="5"/>
  <c r="W442" i="5"/>
  <c r="Z441" i="5"/>
  <c r="U441" i="5" s="1"/>
  <c r="AA441" i="5" s="1"/>
  <c r="V443" i="5" l="1"/>
  <c r="Y443" i="5"/>
  <c r="L444" i="5"/>
  <c r="I444" i="5"/>
  <c r="Z442" i="5" l="1"/>
  <c r="U442" i="5" s="1"/>
  <c r="AA442" i="5" s="1"/>
  <c r="W443" i="5"/>
  <c r="M443" i="5"/>
  <c r="H443" i="5" s="1"/>
  <c r="J444" i="5"/>
  <c r="K445" i="5" s="1"/>
  <c r="I445" i="5" l="1"/>
  <c r="L445" i="5"/>
  <c r="X444" i="5"/>
  <c r="M444" i="5" l="1"/>
  <c r="H444" i="5" s="1"/>
  <c r="J445" i="5"/>
  <c r="K446" i="5" s="1"/>
  <c r="X445" i="5"/>
  <c r="V444" i="5"/>
  <c r="Y444" i="5"/>
  <c r="W444" i="5" l="1"/>
  <c r="Z443" i="5"/>
  <c r="U443" i="5" s="1"/>
  <c r="AA443" i="5" s="1"/>
  <c r="V445" i="5"/>
  <c r="Y445" i="5"/>
  <c r="I446" i="5"/>
  <c r="L446" i="5"/>
  <c r="W445" i="5" l="1"/>
  <c r="Z444" i="5"/>
  <c r="U444" i="5" s="1"/>
  <c r="AA444" i="5" s="1"/>
  <c r="J446" i="5"/>
  <c r="K447" i="5" s="1"/>
  <c r="M445" i="5"/>
  <c r="H445" i="5" s="1"/>
  <c r="L447" i="5" l="1"/>
  <c r="I447" i="5"/>
  <c r="X446" i="5"/>
  <c r="Y446" i="5" l="1"/>
  <c r="V446" i="5"/>
  <c r="J447" i="5"/>
  <c r="K448" i="5" s="1"/>
  <c r="M446" i="5"/>
  <c r="H446" i="5" s="1"/>
  <c r="L448" i="5" l="1"/>
  <c r="I448" i="5"/>
  <c r="X447" i="5"/>
  <c r="W446" i="5"/>
  <c r="Z445" i="5"/>
  <c r="U445" i="5" s="1"/>
  <c r="AA445" i="5" s="1"/>
  <c r="Y447" i="5" l="1"/>
  <c r="V447" i="5"/>
  <c r="J448" i="5"/>
  <c r="K449" i="5" s="1"/>
  <c r="M447" i="5"/>
  <c r="H447" i="5" s="1"/>
  <c r="X448" i="5"/>
  <c r="V448" i="5" l="1"/>
  <c r="Y448" i="5"/>
  <c r="L449" i="5"/>
  <c r="I449" i="5"/>
  <c r="Z446" i="5"/>
  <c r="U446" i="5" s="1"/>
  <c r="AA446" i="5" s="1"/>
  <c r="W447" i="5"/>
  <c r="W448" i="5" l="1"/>
  <c r="Z447" i="5"/>
  <c r="U447" i="5" s="1"/>
  <c r="AA447" i="5" s="1"/>
  <c r="M448" i="5"/>
  <c r="H448" i="5" s="1"/>
  <c r="J449" i="5"/>
  <c r="K450" i="5" s="1"/>
  <c r="X449" i="5" l="1"/>
  <c r="L450" i="5"/>
  <c r="I450" i="5"/>
  <c r="M449" i="5" l="1"/>
  <c r="H449" i="5" s="1"/>
  <c r="J450" i="5"/>
  <c r="K451" i="5" s="1"/>
  <c r="Y449" i="5"/>
  <c r="V449" i="5"/>
  <c r="Z448" i="5" l="1"/>
  <c r="U448" i="5" s="1"/>
  <c r="AA448" i="5" s="1"/>
  <c r="W449" i="5"/>
  <c r="X450" i="5"/>
  <c r="L451" i="5"/>
  <c r="I451" i="5"/>
  <c r="M450" i="5" l="1"/>
  <c r="H450" i="5" s="1"/>
  <c r="J451" i="5"/>
  <c r="K452" i="5" s="1"/>
  <c r="V450" i="5"/>
  <c r="Y450" i="5"/>
  <c r="X451" i="5" l="1"/>
  <c r="L452" i="5"/>
  <c r="I452" i="5"/>
  <c r="Z449" i="5"/>
  <c r="U449" i="5" s="1"/>
  <c r="AA449" i="5" s="1"/>
  <c r="W450" i="5"/>
  <c r="M451" i="5" l="1"/>
  <c r="H451" i="5" s="1"/>
  <c r="J452" i="5"/>
  <c r="K453" i="5" s="1"/>
  <c r="Y451" i="5"/>
  <c r="V451" i="5"/>
  <c r="W451" i="5" l="1"/>
  <c r="Z450" i="5"/>
  <c r="U450" i="5" s="1"/>
  <c r="AA450" i="5" s="1"/>
  <c r="X452" i="5"/>
  <c r="I453" i="5"/>
  <c r="L453" i="5"/>
  <c r="M452" i="5" l="1"/>
  <c r="H452" i="5" s="1"/>
  <c r="J453" i="5"/>
  <c r="K454" i="5" s="1"/>
  <c r="V452" i="5"/>
  <c r="Y452" i="5"/>
  <c r="Z451" i="5" l="1"/>
  <c r="U451" i="5" s="1"/>
  <c r="AA451" i="5" s="1"/>
  <c r="W452" i="5"/>
  <c r="X453" i="5"/>
  <c r="I454" i="5"/>
  <c r="L454" i="5"/>
  <c r="M453" i="5" l="1"/>
  <c r="H453" i="5" s="1"/>
  <c r="J454" i="5"/>
  <c r="K455" i="5" s="1"/>
  <c r="Y453" i="5"/>
  <c r="V453" i="5"/>
  <c r="X454" i="5" l="1"/>
  <c r="L455" i="5"/>
  <c r="I455" i="5"/>
  <c r="Z452" i="5"/>
  <c r="U452" i="5" s="1"/>
  <c r="AA452" i="5" s="1"/>
  <c r="W453" i="5"/>
  <c r="M454" i="5" l="1"/>
  <c r="H454" i="5" s="1"/>
  <c r="J455" i="5"/>
  <c r="K456" i="5" s="1"/>
  <c r="Y454" i="5"/>
  <c r="V454" i="5"/>
  <c r="W454" i="5" l="1"/>
  <c r="Z453" i="5"/>
  <c r="U453" i="5" s="1"/>
  <c r="AA453" i="5" s="1"/>
  <c r="X455" i="5"/>
  <c r="L456" i="5"/>
  <c r="I456" i="5"/>
  <c r="Y455" i="5" l="1"/>
  <c r="V455" i="5"/>
  <c r="J456" i="5"/>
  <c r="K457" i="5" s="1"/>
  <c r="M455" i="5"/>
  <c r="H455" i="5" s="1"/>
  <c r="X456" i="5" l="1"/>
  <c r="I457" i="5"/>
  <c r="L457" i="5"/>
  <c r="Z454" i="5"/>
  <c r="U454" i="5" s="1"/>
  <c r="AA454" i="5" s="1"/>
  <c r="W455" i="5"/>
  <c r="J457" i="5" l="1"/>
  <c r="K458" i="5" s="1"/>
  <c r="M456" i="5"/>
  <c r="H456" i="5" s="1"/>
  <c r="X457" i="5"/>
  <c r="V456" i="5"/>
  <c r="Y456" i="5"/>
  <c r="Y457" i="5" l="1"/>
  <c r="V457" i="5"/>
  <c r="Z455" i="5"/>
  <c r="U455" i="5" s="1"/>
  <c r="AA455" i="5" s="1"/>
  <c r="W456" i="5"/>
  <c r="I458" i="5"/>
  <c r="L458" i="5"/>
  <c r="J458" i="5" l="1"/>
  <c r="K459" i="5" s="1"/>
  <c r="M457" i="5"/>
  <c r="H457" i="5" s="1"/>
  <c r="W457" i="5"/>
  <c r="Z456" i="5"/>
  <c r="U456" i="5" s="1"/>
  <c r="AA456" i="5" s="1"/>
  <c r="X458" i="5" l="1"/>
  <c r="L459" i="5"/>
  <c r="I459" i="5"/>
  <c r="J459" i="5" l="1"/>
  <c r="K460" i="5" s="1"/>
  <c r="M458" i="5"/>
  <c r="H458" i="5" s="1"/>
  <c r="X459" i="5"/>
  <c r="V458" i="5"/>
  <c r="Y458" i="5"/>
  <c r="V459" i="5" l="1"/>
  <c r="Y459" i="5"/>
  <c r="W458" i="5"/>
  <c r="Z457" i="5"/>
  <c r="U457" i="5" s="1"/>
  <c r="AA457" i="5" s="1"/>
  <c r="L460" i="5"/>
  <c r="I460" i="5"/>
  <c r="M459" i="5" l="1"/>
  <c r="H459" i="5" s="1"/>
  <c r="J460" i="5"/>
  <c r="K461" i="5" s="1"/>
  <c r="W459" i="5"/>
  <c r="Z458" i="5"/>
  <c r="U458" i="5" s="1"/>
  <c r="AA458" i="5" s="1"/>
  <c r="X460" i="5" l="1"/>
  <c r="I461" i="5"/>
  <c r="L461" i="5"/>
  <c r="M460" i="5" l="1"/>
  <c r="H460" i="5" s="1"/>
  <c r="J461" i="5"/>
  <c r="K462" i="5" s="1"/>
  <c r="V460" i="5"/>
  <c r="Y460" i="5"/>
  <c r="W460" i="5" l="1"/>
  <c r="Z459" i="5"/>
  <c r="U459" i="5" s="1"/>
  <c r="AA459" i="5" s="1"/>
  <c r="X461" i="5"/>
  <c r="L462" i="5"/>
  <c r="I462" i="5"/>
  <c r="M461" i="5" l="1"/>
  <c r="H461" i="5" s="1"/>
  <c r="J462" i="5"/>
  <c r="K463" i="5" s="1"/>
  <c r="V461" i="5"/>
  <c r="Y461" i="5"/>
  <c r="X462" i="5" l="1"/>
  <c r="I463" i="5"/>
  <c r="L463" i="5"/>
  <c r="Z460" i="5"/>
  <c r="U460" i="5" s="1"/>
  <c r="AA460" i="5" s="1"/>
  <c r="W461" i="5"/>
  <c r="M462" i="5" l="1"/>
  <c r="H462" i="5" s="1"/>
  <c r="J463" i="5"/>
  <c r="K464" i="5" s="1"/>
  <c r="X463" i="5"/>
  <c r="Y462" i="5"/>
  <c r="V462" i="5"/>
  <c r="V463" i="5" l="1"/>
  <c r="Y463" i="5"/>
  <c r="I464" i="5"/>
  <c r="L464" i="5"/>
  <c r="Z461" i="5"/>
  <c r="U461" i="5" s="1"/>
  <c r="AA461" i="5" s="1"/>
  <c r="W462" i="5"/>
  <c r="W463" i="5" l="1"/>
  <c r="Z462" i="5"/>
  <c r="U462" i="5" s="1"/>
  <c r="AA462" i="5" s="1"/>
  <c r="J464" i="5"/>
  <c r="K465" i="5" s="1"/>
  <c r="M463" i="5"/>
  <c r="H463" i="5" s="1"/>
  <c r="I465" i="5" l="1"/>
  <c r="L465" i="5"/>
  <c r="X464" i="5"/>
  <c r="V464" i="5" l="1"/>
  <c r="Y464" i="5"/>
  <c r="J465" i="5"/>
  <c r="K466" i="5" s="1"/>
  <c r="M464" i="5"/>
  <c r="H464" i="5" s="1"/>
  <c r="X465" i="5"/>
  <c r="Y465" i="5" l="1"/>
  <c r="V465" i="5"/>
  <c r="W464" i="5"/>
  <c r="Z463" i="5"/>
  <c r="U463" i="5" s="1"/>
  <c r="AA463" i="5" s="1"/>
  <c r="L466" i="5"/>
  <c r="I466" i="5"/>
  <c r="J466" i="5" l="1"/>
  <c r="K467" i="5" s="1"/>
  <c r="M465" i="5"/>
  <c r="H465" i="5" s="1"/>
  <c r="X466" i="5"/>
  <c r="Z464" i="5"/>
  <c r="U464" i="5" s="1"/>
  <c r="AA464" i="5" s="1"/>
  <c r="W465" i="5"/>
  <c r="V466" i="5" l="1"/>
  <c r="Y466" i="5"/>
  <c r="L467" i="5"/>
  <c r="I467" i="5"/>
  <c r="J467" i="5" l="1"/>
  <c r="K468" i="5" s="1"/>
  <c r="M466" i="5"/>
  <c r="H466" i="5" s="1"/>
  <c r="X467" i="5"/>
  <c r="W466" i="5"/>
  <c r="Z465" i="5"/>
  <c r="U465" i="5" s="1"/>
  <c r="AA465" i="5" s="1"/>
  <c r="Y467" i="5" l="1"/>
  <c r="V467" i="5"/>
  <c r="I468" i="5"/>
  <c r="L468" i="5"/>
  <c r="M467" i="5" l="1"/>
  <c r="H467" i="5" s="1"/>
  <c r="J468" i="5"/>
  <c r="K469" i="5" s="1"/>
  <c r="X468" i="5"/>
  <c r="W467" i="5"/>
  <c r="Z466" i="5"/>
  <c r="U466" i="5" s="1"/>
  <c r="AA466" i="5" s="1"/>
  <c r="V468" i="5" l="1"/>
  <c r="Y468" i="5"/>
  <c r="I469" i="5"/>
  <c r="L469" i="5"/>
  <c r="W468" i="5" l="1"/>
  <c r="Z467" i="5"/>
  <c r="U467" i="5" s="1"/>
  <c r="AA467" i="5" s="1"/>
  <c r="J469" i="5"/>
  <c r="K470" i="5" s="1"/>
  <c r="M468" i="5"/>
  <c r="H468" i="5" s="1"/>
  <c r="I470" i="5" l="1"/>
  <c r="L470" i="5"/>
  <c r="X469" i="5"/>
  <c r="J470" i="5" l="1"/>
  <c r="K471" i="5" s="1"/>
  <c r="M469" i="5"/>
  <c r="H469" i="5" s="1"/>
  <c r="V469" i="5"/>
  <c r="Y469" i="5"/>
  <c r="Z468" i="5" l="1"/>
  <c r="U468" i="5" s="1"/>
  <c r="AA468" i="5" s="1"/>
  <c r="W469" i="5"/>
  <c r="X470" i="5"/>
  <c r="I471" i="5"/>
  <c r="L471" i="5"/>
  <c r="M470" i="5" l="1"/>
  <c r="H470" i="5" s="1"/>
  <c r="J471" i="5"/>
  <c r="K472" i="5" s="1"/>
  <c r="X471" i="5"/>
  <c r="V470" i="5"/>
  <c r="Y470" i="5"/>
  <c r="W470" i="5" l="1"/>
  <c r="Z469" i="5"/>
  <c r="U469" i="5" s="1"/>
  <c r="AA469" i="5" s="1"/>
  <c r="V471" i="5"/>
  <c r="Y471" i="5"/>
  <c r="L472" i="5"/>
  <c r="I472" i="5"/>
  <c r="M471" i="5" l="1"/>
  <c r="H471" i="5" s="1"/>
  <c r="J472" i="5"/>
  <c r="K473" i="5" s="1"/>
  <c r="Z470" i="5"/>
  <c r="U470" i="5" s="1"/>
  <c r="AA470" i="5" s="1"/>
  <c r="W471" i="5"/>
  <c r="X472" i="5" l="1"/>
  <c r="I473" i="5"/>
  <c r="L473" i="5"/>
  <c r="J473" i="5" l="1"/>
  <c r="K474" i="5" s="1"/>
  <c r="M472" i="5"/>
  <c r="H472" i="5" s="1"/>
  <c r="X473" i="5"/>
  <c r="Y472" i="5"/>
  <c r="V472" i="5"/>
  <c r="W472" i="5" l="1"/>
  <c r="Z471" i="5"/>
  <c r="U471" i="5" s="1"/>
  <c r="AA471" i="5" s="1"/>
  <c r="V473" i="5"/>
  <c r="Y473" i="5"/>
  <c r="L474" i="5"/>
  <c r="I474" i="5"/>
  <c r="J474" i="5" l="1"/>
  <c r="K475" i="5" s="1"/>
  <c r="M473" i="5"/>
  <c r="H473" i="5" s="1"/>
  <c r="X474" i="5"/>
  <c r="Z472" i="5"/>
  <c r="U472" i="5" s="1"/>
  <c r="AA472" i="5" s="1"/>
  <c r="W473" i="5"/>
  <c r="V474" i="5" l="1"/>
  <c r="Y474" i="5"/>
  <c r="L475" i="5"/>
  <c r="I475" i="5"/>
  <c r="M474" i="5" l="1"/>
  <c r="H474" i="5" s="1"/>
  <c r="J475" i="5"/>
  <c r="K476" i="5" s="1"/>
  <c r="Z473" i="5"/>
  <c r="U473" i="5" s="1"/>
  <c r="AA473" i="5" s="1"/>
  <c r="W474" i="5"/>
  <c r="X475" i="5" l="1"/>
  <c r="L476" i="5"/>
  <c r="I476" i="5"/>
  <c r="M475" i="5" l="1"/>
  <c r="H475" i="5" s="1"/>
  <c r="J476" i="5"/>
  <c r="K477" i="5" s="1"/>
  <c r="Y475" i="5"/>
  <c r="V475" i="5"/>
  <c r="X476" i="5" l="1"/>
  <c r="L477" i="5"/>
  <c r="I477" i="5"/>
  <c r="W475" i="5"/>
  <c r="Z474" i="5"/>
  <c r="U474" i="5" s="1"/>
  <c r="AA474" i="5" s="1"/>
  <c r="M476" i="5" l="1"/>
  <c r="H476" i="5" s="1"/>
  <c r="J477" i="5"/>
  <c r="K478" i="5" s="1"/>
  <c r="V476" i="5"/>
  <c r="Y476" i="5"/>
  <c r="Z475" i="5" l="1"/>
  <c r="U475" i="5" s="1"/>
  <c r="AA475" i="5" s="1"/>
  <c r="W476" i="5"/>
  <c r="X477" i="5"/>
  <c r="L478" i="5"/>
  <c r="I478" i="5"/>
  <c r="M477" i="5" l="1"/>
  <c r="H477" i="5" s="1"/>
  <c r="J478" i="5"/>
  <c r="K479" i="5" s="1"/>
  <c r="V477" i="5"/>
  <c r="Y477" i="5"/>
  <c r="X478" i="5" l="1"/>
  <c r="L479" i="5"/>
  <c r="I479" i="5"/>
  <c r="W477" i="5"/>
  <c r="Z476" i="5"/>
  <c r="U476" i="5" s="1"/>
  <c r="AA476" i="5" s="1"/>
  <c r="M478" i="5" l="1"/>
  <c r="H478" i="5" s="1"/>
  <c r="J479" i="5"/>
  <c r="K480" i="5" s="1"/>
  <c r="Y478" i="5"/>
  <c r="V478" i="5"/>
  <c r="W478" i="5" l="1"/>
  <c r="Z477" i="5"/>
  <c r="U477" i="5" s="1"/>
  <c r="AA477" i="5" s="1"/>
  <c r="X479" i="5"/>
  <c r="L480" i="5"/>
  <c r="I480" i="5"/>
  <c r="M479" i="5" l="1"/>
  <c r="H479" i="5" s="1"/>
  <c r="J480" i="5"/>
  <c r="K481" i="5" s="1"/>
  <c r="V479" i="5"/>
  <c r="Y479" i="5"/>
  <c r="W479" i="5" l="1"/>
  <c r="Z478" i="5"/>
  <c r="U478" i="5" s="1"/>
  <c r="AA478" i="5" s="1"/>
  <c r="X480" i="5"/>
  <c r="L481" i="5"/>
  <c r="I481" i="5"/>
  <c r="M480" i="5" l="1"/>
  <c r="H480" i="5" s="1"/>
  <c r="J481" i="5"/>
  <c r="K482" i="5" s="1"/>
  <c r="V480" i="5"/>
  <c r="Y480" i="5"/>
  <c r="Z479" i="5" l="1"/>
  <c r="U479" i="5" s="1"/>
  <c r="AA479" i="5" s="1"/>
  <c r="W480" i="5"/>
  <c r="X481" i="5"/>
  <c r="I482" i="5"/>
  <c r="L482" i="5"/>
  <c r="Y481" i="5" l="1"/>
  <c r="V481" i="5"/>
  <c r="M481" i="5"/>
  <c r="H481" i="5" s="1"/>
  <c r="J482" i="5"/>
  <c r="K483" i="5" s="1"/>
  <c r="L483" i="5" l="1"/>
  <c r="I483" i="5"/>
  <c r="X482" i="5"/>
  <c r="Z480" i="5"/>
  <c r="U480" i="5" s="1"/>
  <c r="AA480" i="5" s="1"/>
  <c r="W481" i="5"/>
  <c r="Y482" i="5" l="1"/>
  <c r="V482" i="5"/>
  <c r="M482" i="5"/>
  <c r="H482" i="5" s="1"/>
  <c r="J483" i="5"/>
  <c r="K484" i="5" s="1"/>
  <c r="X483" i="5" l="1"/>
  <c r="L484" i="5"/>
  <c r="I484" i="5"/>
  <c r="Z481" i="5"/>
  <c r="U481" i="5" s="1"/>
  <c r="AA481" i="5" s="1"/>
  <c r="W482" i="5"/>
  <c r="M483" i="5" l="1"/>
  <c r="H483" i="5" s="1"/>
  <c r="J484" i="5"/>
  <c r="K485" i="5" s="1"/>
  <c r="V483" i="5"/>
  <c r="Y483" i="5"/>
  <c r="Z482" i="5" l="1"/>
  <c r="U482" i="5" s="1"/>
  <c r="AA482" i="5" s="1"/>
  <c r="W483" i="5"/>
  <c r="X484" i="5"/>
  <c r="L485" i="5"/>
  <c r="I485" i="5"/>
  <c r="M484" i="5" l="1"/>
  <c r="H484" i="5" s="1"/>
  <c r="J485" i="5"/>
  <c r="K486" i="5" s="1"/>
  <c r="Y484" i="5"/>
  <c r="V484" i="5"/>
  <c r="Z483" i="5" l="1"/>
  <c r="U483" i="5" s="1"/>
  <c r="AA483" i="5" s="1"/>
  <c r="W484" i="5"/>
  <c r="X485" i="5"/>
  <c r="I486" i="5"/>
  <c r="L486" i="5"/>
  <c r="M485" i="5" l="1"/>
  <c r="H485" i="5" s="1"/>
  <c r="J486" i="5"/>
  <c r="K487" i="5" s="1"/>
  <c r="Y485" i="5"/>
  <c r="V485" i="5"/>
  <c r="Z484" i="5" l="1"/>
  <c r="U484" i="5" s="1"/>
  <c r="AA484" i="5" s="1"/>
  <c r="W485" i="5"/>
  <c r="X486" i="5"/>
  <c r="I487" i="5"/>
  <c r="L487" i="5"/>
  <c r="J487" i="5" l="1"/>
  <c r="K488" i="5" s="1"/>
  <c r="M486" i="5"/>
  <c r="H486" i="5" s="1"/>
  <c r="Y486" i="5"/>
  <c r="V486" i="5"/>
  <c r="W486" i="5" l="1"/>
  <c r="Z485" i="5"/>
  <c r="U485" i="5" s="1"/>
  <c r="AA485" i="5" s="1"/>
  <c r="X487" i="5"/>
  <c r="I488" i="5"/>
  <c r="L488" i="5"/>
  <c r="Y487" i="5" l="1"/>
  <c r="V487" i="5"/>
  <c r="J488" i="5"/>
  <c r="K489" i="5" s="1"/>
  <c r="M487" i="5"/>
  <c r="H487" i="5" s="1"/>
  <c r="L489" i="5" l="1"/>
  <c r="I489" i="5"/>
  <c r="X488" i="5"/>
  <c r="W487" i="5"/>
  <c r="Z486" i="5"/>
  <c r="U486" i="5" s="1"/>
  <c r="AA486" i="5" s="1"/>
  <c r="Y488" i="5" l="1"/>
  <c r="V488" i="5"/>
  <c r="J489" i="5"/>
  <c r="K490" i="5" s="1"/>
  <c r="M488" i="5"/>
  <c r="H488" i="5" s="1"/>
  <c r="X489" i="5"/>
  <c r="V489" i="5" l="1"/>
  <c r="Y489" i="5"/>
  <c r="L490" i="5"/>
  <c r="I490" i="5"/>
  <c r="W488" i="5"/>
  <c r="Z487" i="5"/>
  <c r="U487" i="5" s="1"/>
  <c r="AA487" i="5" s="1"/>
  <c r="M489" i="5" l="1"/>
  <c r="H489" i="5" s="1"/>
  <c r="J490" i="5"/>
  <c r="K491" i="5" s="1"/>
  <c r="Z488" i="5"/>
  <c r="U488" i="5" s="1"/>
  <c r="AA488" i="5" s="1"/>
  <c r="W489" i="5"/>
  <c r="X490" i="5" l="1"/>
  <c r="I491" i="5"/>
  <c r="L491" i="5"/>
  <c r="M490" i="5" l="1"/>
  <c r="H490" i="5" s="1"/>
  <c r="J491" i="5"/>
  <c r="K492" i="5" s="1"/>
  <c r="V490" i="5"/>
  <c r="Y490" i="5"/>
  <c r="Z489" i="5" l="1"/>
  <c r="U489" i="5" s="1"/>
  <c r="AA489" i="5" s="1"/>
  <c r="W490" i="5"/>
  <c r="X491" i="5"/>
  <c r="L492" i="5"/>
  <c r="I492" i="5"/>
  <c r="Y491" i="5" l="1"/>
  <c r="V491" i="5"/>
  <c r="J492" i="5"/>
  <c r="K493" i="5" s="1"/>
  <c r="M491" i="5"/>
  <c r="H491" i="5" s="1"/>
  <c r="I493" i="5" l="1"/>
  <c r="L493" i="5"/>
  <c r="X492" i="5"/>
  <c r="W491" i="5"/>
  <c r="Z490" i="5"/>
  <c r="U490" i="5" s="1"/>
  <c r="AA490" i="5" s="1"/>
  <c r="V492" i="5" l="1"/>
  <c r="Y492" i="5"/>
  <c r="J493" i="5"/>
  <c r="K494" i="5" s="1"/>
  <c r="M492" i="5"/>
  <c r="H492" i="5" s="1"/>
  <c r="X493" i="5"/>
  <c r="L494" i="5" l="1"/>
  <c r="I494" i="5"/>
  <c r="V493" i="5"/>
  <c r="Y493" i="5"/>
  <c r="W492" i="5"/>
  <c r="Z491" i="5"/>
  <c r="U491" i="5" s="1"/>
  <c r="AA491" i="5" s="1"/>
  <c r="W493" i="5" l="1"/>
  <c r="Z492" i="5"/>
  <c r="U492" i="5" s="1"/>
  <c r="AA492" i="5" s="1"/>
  <c r="M493" i="5"/>
  <c r="H493" i="5" s="1"/>
  <c r="J494" i="5"/>
  <c r="K495" i="5" s="1"/>
  <c r="I495" i="5" l="1"/>
  <c r="L495" i="5"/>
  <c r="X494" i="5"/>
  <c r="M494" i="5" l="1"/>
  <c r="H494" i="5" s="1"/>
  <c r="J495" i="5"/>
  <c r="K496" i="5" s="1"/>
  <c r="V494" i="5"/>
  <c r="Y494" i="5"/>
  <c r="Z493" i="5" l="1"/>
  <c r="U493" i="5" s="1"/>
  <c r="AA493" i="5" s="1"/>
  <c r="W494" i="5"/>
  <c r="X495" i="5"/>
  <c r="L496" i="5"/>
  <c r="I496" i="5"/>
  <c r="M495" i="5" l="1"/>
  <c r="H495" i="5" s="1"/>
  <c r="J496" i="5"/>
  <c r="K497" i="5" s="1"/>
  <c r="Y495" i="5"/>
  <c r="V495" i="5"/>
  <c r="I497" i="5" l="1"/>
  <c r="L497" i="5"/>
  <c r="W495" i="5"/>
  <c r="Z494" i="5"/>
  <c r="U494" i="5" s="1"/>
  <c r="AA494" i="5" s="1"/>
  <c r="X496" i="5"/>
  <c r="Y496" i="5" l="1"/>
  <c r="V496" i="5"/>
  <c r="M496" i="5"/>
  <c r="H496" i="5" s="1"/>
  <c r="J497" i="5"/>
  <c r="K498" i="5" s="1"/>
  <c r="X497" i="5" l="1"/>
  <c r="L498" i="5"/>
  <c r="I498" i="5"/>
  <c r="W496" i="5"/>
  <c r="Z495" i="5"/>
  <c r="U495" i="5" s="1"/>
  <c r="AA495" i="5" s="1"/>
  <c r="M497" i="5" l="1"/>
  <c r="H497" i="5" s="1"/>
  <c r="J498" i="5"/>
  <c r="K499" i="5" s="1"/>
  <c r="V497" i="5"/>
  <c r="Y497" i="5"/>
  <c r="X498" i="5" l="1"/>
  <c r="I499" i="5"/>
  <c r="L499" i="5"/>
  <c r="W497" i="5"/>
  <c r="Z496" i="5"/>
  <c r="U496" i="5" s="1"/>
  <c r="AA496" i="5" s="1"/>
  <c r="M498" i="5" l="1"/>
  <c r="H498" i="5" s="1"/>
  <c r="J499" i="5"/>
  <c r="K500" i="5" s="1"/>
  <c r="V498" i="5"/>
  <c r="Y498" i="5"/>
  <c r="L500" i="5" l="1"/>
  <c r="I500" i="5"/>
  <c r="Z497" i="5"/>
  <c r="U497" i="5" s="1"/>
  <c r="AA497" i="5" s="1"/>
  <c r="W498" i="5"/>
  <c r="X499" i="5"/>
  <c r="Y499" i="5" l="1"/>
  <c r="V499" i="5"/>
  <c r="J500" i="5"/>
  <c r="K501" i="5" s="1"/>
  <c r="M499" i="5"/>
  <c r="H499" i="5" s="1"/>
  <c r="X500" i="5"/>
  <c r="L501" i="5" l="1"/>
  <c r="I501" i="5"/>
  <c r="V500" i="5"/>
  <c r="Y500" i="5"/>
  <c r="W499" i="5"/>
  <c r="Z498" i="5"/>
  <c r="U498" i="5" s="1"/>
  <c r="AA498" i="5" s="1"/>
  <c r="W500" i="5" l="1"/>
  <c r="Z499" i="5"/>
  <c r="U499" i="5" s="1"/>
  <c r="AA499" i="5" s="1"/>
  <c r="M500" i="5"/>
  <c r="H500" i="5" s="1"/>
  <c r="J501" i="5"/>
  <c r="K502" i="5" s="1"/>
  <c r="X501" i="5" l="1"/>
  <c r="L502" i="5"/>
  <c r="I502" i="5"/>
  <c r="M501" i="5" l="1"/>
  <c r="H501" i="5" s="1"/>
  <c r="J502" i="5"/>
  <c r="K503" i="5" s="1"/>
  <c r="Y501" i="5"/>
  <c r="V501" i="5"/>
  <c r="W501" i="5" l="1"/>
  <c r="Z500" i="5"/>
  <c r="U500" i="5" s="1"/>
  <c r="AA500" i="5" s="1"/>
  <c r="X502" i="5"/>
  <c r="L503" i="5"/>
  <c r="I503" i="5"/>
  <c r="M502" i="5" l="1"/>
  <c r="H502" i="5" s="1"/>
  <c r="J503" i="5"/>
  <c r="K504" i="5" s="1"/>
  <c r="Y502" i="5"/>
  <c r="V502" i="5"/>
  <c r="Z501" i="5" l="1"/>
  <c r="U501" i="5" s="1"/>
  <c r="AA501" i="5" s="1"/>
  <c r="W502" i="5"/>
  <c r="X503" i="5"/>
  <c r="L504" i="5"/>
  <c r="I504" i="5"/>
  <c r="J504" i="5" l="1"/>
  <c r="K505" i="5" s="1"/>
  <c r="M503" i="5"/>
  <c r="H503" i="5" s="1"/>
  <c r="X504" i="5"/>
  <c r="Y503" i="5"/>
  <c r="V503" i="5"/>
  <c r="W503" i="5" l="1"/>
  <c r="Z502" i="5"/>
  <c r="U502" i="5" s="1"/>
  <c r="AA502" i="5" s="1"/>
  <c r="Y504" i="5"/>
  <c r="V504" i="5"/>
  <c r="I505" i="5"/>
  <c r="L505" i="5"/>
  <c r="W504" i="5" l="1"/>
  <c r="Z503" i="5"/>
  <c r="U503" i="5" s="1"/>
  <c r="AA503" i="5" s="1"/>
  <c r="J505" i="5"/>
  <c r="K506" i="5" s="1"/>
  <c r="M504" i="5"/>
  <c r="H504" i="5" s="1"/>
  <c r="X505" i="5" l="1"/>
  <c r="I506" i="5"/>
  <c r="L506" i="5"/>
  <c r="J506" i="5" l="1"/>
  <c r="K507" i="5" s="1"/>
  <c r="M505" i="5"/>
  <c r="H505" i="5" s="1"/>
  <c r="V505" i="5"/>
  <c r="Y505" i="5"/>
  <c r="W505" i="5" l="1"/>
  <c r="Z504" i="5"/>
  <c r="U504" i="5" s="1"/>
  <c r="AA504" i="5" s="1"/>
  <c r="X506" i="5"/>
  <c r="L507" i="5"/>
  <c r="I507" i="5"/>
  <c r="M506" i="5" l="1"/>
  <c r="H506" i="5" s="1"/>
  <c r="J507" i="5"/>
  <c r="K508" i="5" s="1"/>
  <c r="V506" i="5"/>
  <c r="Y506" i="5"/>
  <c r="X507" i="5" l="1"/>
  <c r="L508" i="5"/>
  <c r="I508" i="5"/>
  <c r="Z505" i="5"/>
  <c r="U505" i="5" s="1"/>
  <c r="AA505" i="5" s="1"/>
  <c r="W506" i="5"/>
  <c r="J508" i="5" l="1"/>
  <c r="K509" i="5" s="1"/>
  <c r="M507" i="5"/>
  <c r="H507" i="5" s="1"/>
  <c r="X508" i="5"/>
  <c r="Y507" i="5"/>
  <c r="V507" i="5"/>
  <c r="W507" i="5" l="1"/>
  <c r="Z506" i="5"/>
  <c r="U506" i="5" s="1"/>
  <c r="AA506" i="5" s="1"/>
  <c r="Y508" i="5"/>
  <c r="V508" i="5"/>
  <c r="L509" i="5"/>
  <c r="I509" i="5"/>
  <c r="J509" i="5" l="1"/>
  <c r="K510" i="5" s="1"/>
  <c r="M508" i="5"/>
  <c r="H508" i="5" s="1"/>
  <c r="X509" i="5"/>
  <c r="W508" i="5"/>
  <c r="Z507" i="5"/>
  <c r="U507" i="5" s="1"/>
  <c r="AA507" i="5" s="1"/>
  <c r="Y509" i="5" l="1"/>
  <c r="V509" i="5"/>
  <c r="I510" i="5"/>
  <c r="L510" i="5"/>
  <c r="J510" i="5" l="1"/>
  <c r="K511" i="5" s="1"/>
  <c r="M509" i="5"/>
  <c r="H509" i="5" s="1"/>
  <c r="W509" i="5"/>
  <c r="Z508" i="5"/>
  <c r="U508" i="5" s="1"/>
  <c r="AA508" i="5" s="1"/>
  <c r="X510" i="5" l="1"/>
  <c r="I511" i="5"/>
  <c r="L511" i="5"/>
  <c r="M510" i="5" l="1"/>
  <c r="H510" i="5" s="1"/>
  <c r="J511" i="5"/>
  <c r="K512" i="5" s="1"/>
  <c r="V510" i="5"/>
  <c r="Y510" i="5"/>
  <c r="L512" i="5" l="1"/>
  <c r="I512" i="5"/>
  <c r="Z509" i="5"/>
  <c r="U509" i="5" s="1"/>
  <c r="AA509" i="5" s="1"/>
  <c r="W510" i="5"/>
  <c r="X511" i="5"/>
  <c r="Y511" i="5" l="1"/>
  <c r="V511" i="5"/>
  <c r="J512" i="5"/>
  <c r="K513" i="5" s="1"/>
  <c r="M511" i="5"/>
  <c r="H511" i="5" s="1"/>
  <c r="X512" i="5"/>
  <c r="V512" i="5" l="1"/>
  <c r="Y512" i="5"/>
  <c r="L513" i="5"/>
  <c r="I513" i="5"/>
  <c r="Z510" i="5"/>
  <c r="U510" i="5" s="1"/>
  <c r="AA510" i="5" s="1"/>
  <c r="W511" i="5"/>
  <c r="M512" i="5" l="1"/>
  <c r="H512" i="5" s="1"/>
  <c r="J513" i="5"/>
  <c r="K514" i="5" s="1"/>
  <c r="Z511" i="5"/>
  <c r="U511" i="5" s="1"/>
  <c r="AA511" i="5" s="1"/>
  <c r="W512" i="5"/>
  <c r="X513" i="5" l="1"/>
  <c r="L514" i="5"/>
  <c r="I514" i="5"/>
  <c r="M513" i="5" l="1"/>
  <c r="H513" i="5" s="1"/>
  <c r="J514" i="5"/>
  <c r="K515" i="5" s="1"/>
  <c r="X514" i="5"/>
  <c r="Y513" i="5"/>
  <c r="V513" i="5"/>
  <c r="Y514" i="5" l="1"/>
  <c r="V514" i="5"/>
  <c r="L515" i="5"/>
  <c r="I515" i="5"/>
  <c r="Z512" i="5"/>
  <c r="U512" i="5" s="1"/>
  <c r="AA512" i="5" s="1"/>
  <c r="W513" i="5"/>
  <c r="M514" i="5" l="1"/>
  <c r="H514" i="5" s="1"/>
  <c r="J515" i="5"/>
  <c r="K516" i="5" s="1"/>
  <c r="W514" i="5"/>
  <c r="Z513" i="5"/>
  <c r="U513" i="5" s="1"/>
  <c r="AA513" i="5" s="1"/>
  <c r="L516" i="5" l="1"/>
  <c r="I516" i="5"/>
  <c r="X515" i="5"/>
  <c r="V515" i="5" l="1"/>
  <c r="Y515" i="5"/>
  <c r="J516" i="5"/>
  <c r="K517" i="5" s="1"/>
  <c r="M515" i="5"/>
  <c r="H515" i="5" s="1"/>
  <c r="X516" i="5"/>
  <c r="V516" i="5" l="1"/>
  <c r="Y516" i="5"/>
  <c r="W515" i="5"/>
  <c r="Z514" i="5"/>
  <c r="U514" i="5" s="1"/>
  <c r="AA514" i="5" s="1"/>
  <c r="L517" i="5"/>
  <c r="I517" i="5"/>
  <c r="M516" i="5" l="1"/>
  <c r="H516" i="5" s="1"/>
  <c r="J517" i="5"/>
  <c r="K518" i="5" s="1"/>
  <c r="W516" i="5"/>
  <c r="Z515" i="5"/>
  <c r="U515" i="5" s="1"/>
  <c r="AA515" i="5" s="1"/>
  <c r="X517" i="5" l="1"/>
  <c r="I518" i="5"/>
  <c r="L518" i="5"/>
  <c r="J518" i="5" l="1"/>
  <c r="K519" i="5" s="1"/>
  <c r="M517" i="5"/>
  <c r="H517" i="5" s="1"/>
  <c r="X518" i="5"/>
  <c r="Y517" i="5"/>
  <c r="V517" i="5"/>
  <c r="Y518" i="5" l="1"/>
  <c r="V518" i="5"/>
  <c r="W517" i="5"/>
  <c r="Z516" i="5"/>
  <c r="U516" i="5" s="1"/>
  <c r="AA516" i="5" s="1"/>
  <c r="I519" i="5"/>
  <c r="L519" i="5"/>
  <c r="J519" i="5" l="1"/>
  <c r="K520" i="5" s="1"/>
  <c r="M518" i="5"/>
  <c r="H518" i="5" s="1"/>
  <c r="W518" i="5"/>
  <c r="Z517" i="5"/>
  <c r="U517" i="5" s="1"/>
  <c r="AA517" i="5" s="1"/>
  <c r="X519" i="5" l="1"/>
  <c r="I520" i="5"/>
  <c r="L520" i="5"/>
  <c r="M519" i="5" l="1"/>
  <c r="H519" i="5" s="1"/>
  <c r="J520" i="5"/>
  <c r="K521" i="5" s="1"/>
  <c r="V519" i="5"/>
  <c r="Y519" i="5"/>
  <c r="X520" i="5" l="1"/>
  <c r="L521" i="5"/>
  <c r="I521" i="5"/>
  <c r="Z518" i="5"/>
  <c r="U518" i="5" s="1"/>
  <c r="AA518" i="5" s="1"/>
  <c r="W519" i="5"/>
  <c r="M520" i="5" l="1"/>
  <c r="H520" i="5" s="1"/>
  <c r="J521" i="5"/>
  <c r="K522" i="5" s="1"/>
  <c r="V520" i="5"/>
  <c r="Y520" i="5"/>
  <c r="W520" i="5" l="1"/>
  <c r="Z519" i="5"/>
  <c r="U519" i="5" s="1"/>
  <c r="AA519" i="5" s="1"/>
  <c r="X521" i="5"/>
  <c r="L522" i="5"/>
  <c r="I522" i="5"/>
  <c r="Y521" i="5" l="1"/>
  <c r="V521" i="5"/>
  <c r="M521" i="5"/>
  <c r="H521" i="5" s="1"/>
  <c r="J522" i="5"/>
  <c r="K523" i="5" s="1"/>
  <c r="L523" i="5" l="1"/>
  <c r="I523" i="5"/>
  <c r="X522" i="5"/>
  <c r="W521" i="5"/>
  <c r="Z520" i="5"/>
  <c r="U520" i="5" s="1"/>
  <c r="AA520" i="5" s="1"/>
  <c r="Y522" i="5" l="1"/>
  <c r="V522" i="5"/>
  <c r="J523" i="5"/>
  <c r="K524" i="5" s="1"/>
  <c r="M522" i="5"/>
  <c r="H522" i="5" s="1"/>
  <c r="L524" i="5" l="1"/>
  <c r="I524" i="5"/>
  <c r="X523" i="5"/>
  <c r="Z521" i="5"/>
  <c r="U521" i="5" s="1"/>
  <c r="AA521" i="5" s="1"/>
  <c r="W522" i="5"/>
  <c r="Y523" i="5" l="1"/>
  <c r="V523" i="5"/>
  <c r="J524" i="5"/>
  <c r="K525" i="5" s="1"/>
  <c r="M523" i="5"/>
  <c r="H523" i="5" s="1"/>
  <c r="X524" i="5"/>
  <c r="L525" i="5" l="1"/>
  <c r="I525" i="5"/>
  <c r="V524" i="5"/>
  <c r="Y524" i="5"/>
  <c r="W523" i="5"/>
  <c r="Z522" i="5"/>
  <c r="U522" i="5" s="1"/>
  <c r="AA522" i="5" s="1"/>
  <c r="Z523" i="5" l="1"/>
  <c r="U523" i="5" s="1"/>
  <c r="AA523" i="5" s="1"/>
  <c r="W524" i="5"/>
  <c r="J525" i="5"/>
  <c r="K526" i="5" s="1"/>
  <c r="M524" i="5"/>
  <c r="H524" i="5" s="1"/>
  <c r="X525" i="5"/>
  <c r="Y525" i="5" l="1"/>
  <c r="V525" i="5"/>
  <c r="L526" i="5"/>
  <c r="I526" i="5"/>
  <c r="M525" i="5" l="1"/>
  <c r="H525" i="5" s="1"/>
  <c r="J526" i="5"/>
  <c r="K527" i="5" s="1"/>
  <c r="W525" i="5"/>
  <c r="Z524" i="5"/>
  <c r="U524" i="5" s="1"/>
  <c r="AA524" i="5" s="1"/>
  <c r="X526" i="5" l="1"/>
  <c r="I527" i="5"/>
  <c r="L527" i="5"/>
  <c r="M526" i="5" l="1"/>
  <c r="H526" i="5" s="1"/>
  <c r="J527" i="5"/>
  <c r="K528" i="5" s="1"/>
  <c r="V526" i="5"/>
  <c r="Y526" i="5"/>
  <c r="L528" i="5" l="1"/>
  <c r="I528" i="5"/>
  <c r="Z525" i="5"/>
  <c r="U525" i="5" s="1"/>
  <c r="AA525" i="5" s="1"/>
  <c r="W526" i="5"/>
  <c r="X527" i="5"/>
  <c r="V527" i="5" l="1"/>
  <c r="Y527" i="5"/>
  <c r="J528" i="5"/>
  <c r="K529" i="5" s="1"/>
  <c r="M527" i="5"/>
  <c r="H527" i="5" s="1"/>
  <c r="I529" i="5" l="1"/>
  <c r="L529" i="5"/>
  <c r="X528" i="5"/>
  <c r="Z526" i="5"/>
  <c r="U526" i="5" s="1"/>
  <c r="AA526" i="5" s="1"/>
  <c r="W527" i="5"/>
  <c r="V528" i="5" l="1"/>
  <c r="Y528" i="5"/>
  <c r="J529" i="5"/>
  <c r="K530" i="5" s="1"/>
  <c r="M528" i="5"/>
  <c r="H528" i="5" s="1"/>
  <c r="X529" i="5"/>
  <c r="Y529" i="5" l="1"/>
  <c r="V529" i="5"/>
  <c r="W528" i="5"/>
  <c r="Z527" i="5"/>
  <c r="U527" i="5" s="1"/>
  <c r="AA527" i="5" s="1"/>
  <c r="L530" i="5"/>
  <c r="I530" i="5"/>
  <c r="M529" i="5" l="1"/>
  <c r="H529" i="5" s="1"/>
  <c r="J530" i="5"/>
  <c r="K531" i="5" s="1"/>
  <c r="X530" i="5"/>
  <c r="W529" i="5"/>
  <c r="Z528" i="5"/>
  <c r="U528" i="5" s="1"/>
  <c r="AA528" i="5" s="1"/>
  <c r="V530" i="5" l="1"/>
  <c r="Y530" i="5"/>
  <c r="L531" i="5"/>
  <c r="I531" i="5"/>
  <c r="M530" i="5" l="1"/>
  <c r="H530" i="5" s="1"/>
  <c r="J531" i="5"/>
  <c r="K532" i="5" s="1"/>
  <c r="Z529" i="5"/>
  <c r="U529" i="5" s="1"/>
  <c r="AA529" i="5" s="1"/>
  <c r="W530" i="5"/>
  <c r="X531" i="5" l="1"/>
  <c r="I532" i="5"/>
  <c r="L532" i="5"/>
  <c r="M531" i="5" l="1"/>
  <c r="H531" i="5" s="1"/>
  <c r="J532" i="5"/>
  <c r="K533" i="5" s="1"/>
  <c r="X532" i="5"/>
  <c r="Y531" i="5"/>
  <c r="V531" i="5"/>
  <c r="Z530" i="5" l="1"/>
  <c r="U530" i="5" s="1"/>
  <c r="AA530" i="5" s="1"/>
  <c r="W531" i="5"/>
  <c r="Y532" i="5"/>
  <c r="V532" i="5"/>
  <c r="I533" i="5"/>
  <c r="L533" i="5"/>
  <c r="W532" i="5" l="1"/>
  <c r="Z531" i="5"/>
  <c r="U531" i="5" s="1"/>
  <c r="AA531" i="5" s="1"/>
  <c r="M532" i="5"/>
  <c r="H532" i="5" s="1"/>
  <c r="J533" i="5"/>
  <c r="K534" i="5" s="1"/>
  <c r="X533" i="5" l="1"/>
  <c r="I534" i="5"/>
  <c r="L534" i="5"/>
  <c r="J534" i="5" l="1"/>
  <c r="K535" i="5" s="1"/>
  <c r="M533" i="5"/>
  <c r="H533" i="5" s="1"/>
  <c r="X534" i="5"/>
  <c r="Y533" i="5"/>
  <c r="V533" i="5"/>
  <c r="Y534" i="5" l="1"/>
  <c r="V534" i="5"/>
  <c r="W533" i="5"/>
  <c r="Z532" i="5"/>
  <c r="U532" i="5" s="1"/>
  <c r="AA532" i="5" s="1"/>
  <c r="L535" i="5"/>
  <c r="I535" i="5"/>
  <c r="J535" i="5" l="1"/>
  <c r="K536" i="5" s="1"/>
  <c r="M534" i="5"/>
  <c r="H534" i="5" s="1"/>
  <c r="X535" i="5"/>
  <c r="Z533" i="5"/>
  <c r="U533" i="5" s="1"/>
  <c r="AA533" i="5" s="1"/>
  <c r="W534" i="5"/>
  <c r="V535" i="5" l="1"/>
  <c r="Y535" i="5"/>
  <c r="L536" i="5"/>
  <c r="I536" i="5"/>
  <c r="M535" i="5" l="1"/>
  <c r="H535" i="5" s="1"/>
  <c r="J536" i="5"/>
  <c r="K537" i="5" s="1"/>
  <c r="Z534" i="5"/>
  <c r="U534" i="5" s="1"/>
  <c r="AA534" i="5" s="1"/>
  <c r="W535" i="5"/>
  <c r="X536" i="5" l="1"/>
  <c r="L537" i="5"/>
  <c r="I537" i="5"/>
  <c r="J537" i="5" l="1"/>
  <c r="K538" i="5" s="1"/>
  <c r="M536" i="5"/>
  <c r="H536" i="5" s="1"/>
  <c r="X537" i="5"/>
  <c r="Y536" i="5"/>
  <c r="V536" i="5"/>
  <c r="Y537" i="5" l="1"/>
  <c r="V537" i="5"/>
  <c r="W536" i="5"/>
  <c r="Z535" i="5"/>
  <c r="U535" i="5" s="1"/>
  <c r="AA535" i="5" s="1"/>
  <c r="I538" i="5"/>
  <c r="L538" i="5"/>
  <c r="J538" i="5" l="1"/>
  <c r="K539" i="5" s="1"/>
  <c r="M537" i="5"/>
  <c r="H537" i="5" s="1"/>
  <c r="X538" i="5"/>
  <c r="Z536" i="5"/>
  <c r="U536" i="5" s="1"/>
  <c r="AA536" i="5" s="1"/>
  <c r="W537" i="5"/>
  <c r="V538" i="5" l="1"/>
  <c r="Y538" i="5"/>
  <c r="I539" i="5"/>
  <c r="L539" i="5"/>
  <c r="W538" i="5" l="1"/>
  <c r="Z537" i="5"/>
  <c r="U537" i="5" s="1"/>
  <c r="AA537" i="5" s="1"/>
  <c r="M538" i="5"/>
  <c r="H538" i="5" s="1"/>
  <c r="J539" i="5"/>
  <c r="K540" i="5" s="1"/>
  <c r="X539" i="5" l="1"/>
  <c r="L540" i="5"/>
  <c r="I540" i="5"/>
  <c r="M539" i="5" l="1"/>
  <c r="H539" i="5" s="1"/>
  <c r="J540" i="5"/>
  <c r="K541" i="5" s="1"/>
  <c r="X540" i="5"/>
  <c r="Y539" i="5"/>
  <c r="V539" i="5"/>
  <c r="Y540" i="5" l="1"/>
  <c r="V540" i="5"/>
  <c r="I541" i="5"/>
  <c r="L541" i="5"/>
  <c r="Z538" i="5"/>
  <c r="U538" i="5" s="1"/>
  <c r="AA538" i="5" s="1"/>
  <c r="W539" i="5"/>
  <c r="M540" i="5" l="1"/>
  <c r="H540" i="5" s="1"/>
  <c r="J541" i="5"/>
  <c r="K542" i="5" s="1"/>
  <c r="W540" i="5"/>
  <c r="Z539" i="5"/>
  <c r="U539" i="5" s="1"/>
  <c r="AA539" i="5" s="1"/>
  <c r="X541" i="5" l="1"/>
  <c r="L542" i="5"/>
  <c r="I542" i="5"/>
  <c r="J542" i="5" l="1"/>
  <c r="K543" i="5" s="1"/>
  <c r="M541" i="5"/>
  <c r="H541" i="5" s="1"/>
  <c r="Y541" i="5"/>
  <c r="V541" i="5"/>
  <c r="W541" i="5" l="1"/>
  <c r="Z540" i="5"/>
  <c r="U540" i="5" s="1"/>
  <c r="AA540" i="5" s="1"/>
  <c r="X542" i="5"/>
  <c r="I543" i="5"/>
  <c r="L543" i="5"/>
  <c r="J543" i="5" l="1"/>
  <c r="K544" i="5" s="1"/>
  <c r="M542" i="5"/>
  <c r="H542" i="5" s="1"/>
  <c r="X543" i="5"/>
  <c r="Y542" i="5"/>
  <c r="V542" i="5"/>
  <c r="Z541" i="5" l="1"/>
  <c r="U541" i="5" s="1"/>
  <c r="AA541" i="5" s="1"/>
  <c r="W542" i="5"/>
  <c r="V543" i="5"/>
  <c r="Y543" i="5"/>
  <c r="L544" i="5"/>
  <c r="I544" i="5"/>
  <c r="Z542" i="5" l="1"/>
  <c r="U542" i="5" s="1"/>
  <c r="AA542" i="5" s="1"/>
  <c r="W543" i="5"/>
  <c r="M543" i="5"/>
  <c r="H543" i="5" s="1"/>
  <c r="J544" i="5"/>
  <c r="K545" i="5" s="1"/>
  <c r="X544" i="5"/>
  <c r="Y544" i="5" l="1"/>
  <c r="V544" i="5"/>
  <c r="I545" i="5"/>
  <c r="L545" i="5"/>
  <c r="M544" i="5" l="1"/>
  <c r="H544" i="5" s="1"/>
  <c r="J545" i="5"/>
  <c r="K546" i="5" s="1"/>
  <c r="Z543" i="5"/>
  <c r="U543" i="5" s="1"/>
  <c r="AA543" i="5" s="1"/>
  <c r="W544" i="5"/>
  <c r="X545" i="5" l="1"/>
  <c r="L546" i="5"/>
  <c r="I546" i="5"/>
  <c r="M545" i="5" l="1"/>
  <c r="H545" i="5" s="1"/>
  <c r="J546" i="5"/>
  <c r="K547" i="5" s="1"/>
  <c r="Y545" i="5"/>
  <c r="V545" i="5"/>
  <c r="X546" i="5" l="1"/>
  <c r="I547" i="5"/>
  <c r="L547" i="5"/>
  <c r="W545" i="5"/>
  <c r="Z544" i="5"/>
  <c r="U544" i="5" s="1"/>
  <c r="AA544" i="5" s="1"/>
  <c r="J547" i="5" l="1"/>
  <c r="K548" i="5" s="1"/>
  <c r="M546" i="5"/>
  <c r="H546" i="5" s="1"/>
  <c r="X547" i="5"/>
  <c r="Y546" i="5"/>
  <c r="V546" i="5"/>
  <c r="Z545" i="5" l="1"/>
  <c r="U545" i="5" s="1"/>
  <c r="AA545" i="5" s="1"/>
  <c r="W546" i="5"/>
  <c r="V547" i="5"/>
  <c r="Y547" i="5"/>
  <c r="I548" i="5"/>
  <c r="L548" i="5"/>
  <c r="M547" i="5" l="1"/>
  <c r="H547" i="5" s="1"/>
  <c r="J548" i="5"/>
  <c r="K549" i="5" s="1"/>
  <c r="W547" i="5"/>
  <c r="Z546" i="5"/>
  <c r="U546" i="5" s="1"/>
  <c r="AA546" i="5" s="1"/>
  <c r="X548" i="5" l="1"/>
  <c r="L549" i="5"/>
  <c r="I549" i="5"/>
  <c r="M548" i="5" l="1"/>
  <c r="H548" i="5" s="1"/>
  <c r="J549" i="5"/>
  <c r="K550" i="5" s="1"/>
  <c r="Y548" i="5"/>
  <c r="V548" i="5"/>
  <c r="I550" i="5" l="1"/>
  <c r="L550" i="5"/>
  <c r="W548" i="5"/>
  <c r="Z547" i="5"/>
  <c r="U547" i="5" s="1"/>
  <c r="AA547" i="5" s="1"/>
  <c r="X549" i="5"/>
  <c r="Y549" i="5" l="1"/>
  <c r="V549" i="5"/>
  <c r="J550" i="5"/>
  <c r="K551" i="5" s="1"/>
  <c r="M549" i="5"/>
  <c r="H549" i="5" s="1"/>
  <c r="L551" i="5" l="1"/>
  <c r="I551" i="5"/>
  <c r="X550" i="5"/>
  <c r="W549" i="5"/>
  <c r="Z548" i="5"/>
  <c r="U548" i="5" s="1"/>
  <c r="AA548" i="5" s="1"/>
  <c r="V550" i="5" l="1"/>
  <c r="Y550" i="5"/>
  <c r="J551" i="5"/>
  <c r="K552" i="5" s="1"/>
  <c r="M550" i="5"/>
  <c r="H550" i="5" s="1"/>
  <c r="X551" i="5"/>
  <c r="Y551" i="5" l="1"/>
  <c r="V551" i="5"/>
  <c r="Z549" i="5"/>
  <c r="U549" i="5" s="1"/>
  <c r="AA549" i="5" s="1"/>
  <c r="W550" i="5"/>
  <c r="L552" i="5"/>
  <c r="I552" i="5"/>
  <c r="J552" i="5" l="1"/>
  <c r="K553" i="5" s="1"/>
  <c r="M551" i="5"/>
  <c r="H551" i="5" s="1"/>
  <c r="X552" i="5"/>
  <c r="W551" i="5"/>
  <c r="Z550" i="5"/>
  <c r="U550" i="5" s="1"/>
  <c r="AA550" i="5" s="1"/>
  <c r="V552" i="5" l="1"/>
  <c r="Y552" i="5"/>
  <c r="L553" i="5"/>
  <c r="I553" i="5"/>
  <c r="M552" i="5" l="1"/>
  <c r="H552" i="5" s="1"/>
  <c r="J553" i="5"/>
  <c r="K554" i="5" s="1"/>
  <c r="Z551" i="5"/>
  <c r="U551" i="5" s="1"/>
  <c r="AA551" i="5" s="1"/>
  <c r="W552" i="5"/>
  <c r="X553" i="5" l="1"/>
  <c r="I554" i="5"/>
  <c r="L554" i="5"/>
  <c r="M553" i="5" l="1"/>
  <c r="H553" i="5" s="1"/>
  <c r="J554" i="5"/>
  <c r="K555" i="5" s="1"/>
  <c r="V553" i="5"/>
  <c r="Y553" i="5"/>
  <c r="X554" i="5" l="1"/>
  <c r="L555" i="5"/>
  <c r="I555" i="5"/>
  <c r="W553" i="5"/>
  <c r="Z552" i="5"/>
  <c r="U552" i="5" s="1"/>
  <c r="AA552" i="5" s="1"/>
  <c r="J555" i="5" l="1"/>
  <c r="K556" i="5" s="1"/>
  <c r="M554" i="5"/>
  <c r="H554" i="5" s="1"/>
  <c r="V554" i="5"/>
  <c r="Y554" i="5"/>
  <c r="Z553" i="5" l="1"/>
  <c r="U553" i="5" s="1"/>
  <c r="AA553" i="5" s="1"/>
  <c r="W554" i="5"/>
  <c r="X555" i="5"/>
  <c r="L556" i="5"/>
  <c r="I556" i="5"/>
  <c r="M555" i="5" l="1"/>
  <c r="H555" i="5" s="1"/>
  <c r="J556" i="5"/>
  <c r="K557" i="5" s="1"/>
  <c r="V555" i="5"/>
  <c r="Y555" i="5"/>
  <c r="Z554" i="5" l="1"/>
  <c r="U554" i="5" s="1"/>
  <c r="AA554" i="5" s="1"/>
  <c r="W555" i="5"/>
  <c r="X556" i="5"/>
  <c r="I557" i="5"/>
  <c r="L557" i="5"/>
  <c r="M556" i="5" l="1"/>
  <c r="H556" i="5" s="1"/>
  <c r="J557" i="5"/>
  <c r="K558" i="5" s="1"/>
  <c r="Y556" i="5"/>
  <c r="V556" i="5"/>
  <c r="Z555" i="5" l="1"/>
  <c r="U555" i="5" s="1"/>
  <c r="AA555" i="5" s="1"/>
  <c r="W556" i="5"/>
  <c r="X557" i="5"/>
  <c r="I558" i="5"/>
  <c r="L558" i="5"/>
  <c r="Y557" i="5" l="1"/>
  <c r="V557" i="5"/>
  <c r="J558" i="5"/>
  <c r="K559" i="5" s="1"/>
  <c r="M557" i="5"/>
  <c r="H557" i="5" s="1"/>
  <c r="I559" i="5" l="1"/>
  <c r="L559" i="5"/>
  <c r="X558" i="5"/>
  <c r="W557" i="5"/>
  <c r="Z556" i="5"/>
  <c r="U556" i="5" s="1"/>
  <c r="AA556" i="5" s="1"/>
  <c r="Y558" i="5" l="1"/>
  <c r="V558" i="5"/>
  <c r="M558" i="5"/>
  <c r="H558" i="5" s="1"/>
  <c r="J559" i="5"/>
  <c r="K560" i="5" s="1"/>
  <c r="X559" i="5" l="1"/>
  <c r="L560" i="5"/>
  <c r="I560" i="5"/>
  <c r="W558" i="5"/>
  <c r="Z557" i="5"/>
  <c r="U557" i="5" s="1"/>
  <c r="AA557" i="5" s="1"/>
  <c r="J560" i="5" l="1"/>
  <c r="K561" i="5" s="1"/>
  <c r="M559" i="5"/>
  <c r="H559" i="5" s="1"/>
  <c r="X560" i="5"/>
  <c r="V559" i="5"/>
  <c r="Y559" i="5"/>
  <c r="W559" i="5" l="1"/>
  <c r="Z558" i="5"/>
  <c r="U558" i="5" s="1"/>
  <c r="AA558" i="5" s="1"/>
  <c r="Y560" i="5"/>
  <c r="V560" i="5"/>
  <c r="L561" i="5"/>
  <c r="I561" i="5"/>
  <c r="Z559" i="5" l="1"/>
  <c r="U559" i="5" s="1"/>
  <c r="AA559" i="5" s="1"/>
  <c r="W560" i="5"/>
  <c r="J561" i="5"/>
  <c r="K562" i="5" s="1"/>
  <c r="M560" i="5"/>
  <c r="H560" i="5" s="1"/>
  <c r="I562" i="5" l="1"/>
  <c r="L562" i="5"/>
  <c r="X561" i="5"/>
  <c r="V561" i="5" l="1"/>
  <c r="Y561" i="5"/>
  <c r="M561" i="5"/>
  <c r="H561" i="5" s="1"/>
  <c r="J562" i="5"/>
  <c r="K563" i="5" s="1"/>
  <c r="X562" i="5" l="1"/>
  <c r="L563" i="5"/>
  <c r="I563" i="5"/>
  <c r="W561" i="5"/>
  <c r="Z560" i="5"/>
  <c r="U560" i="5" s="1"/>
  <c r="AA560" i="5" s="1"/>
  <c r="J563" i="5" l="1"/>
  <c r="K564" i="5" s="1"/>
  <c r="M562" i="5"/>
  <c r="H562" i="5" s="1"/>
  <c r="X563" i="5"/>
  <c r="V562" i="5"/>
  <c r="Y562" i="5"/>
  <c r="Z561" i="5" l="1"/>
  <c r="U561" i="5" s="1"/>
  <c r="AA561" i="5" s="1"/>
  <c r="W562" i="5"/>
  <c r="V563" i="5"/>
  <c r="Y563" i="5"/>
  <c r="L564" i="5"/>
  <c r="I564" i="5"/>
  <c r="W563" i="5" l="1"/>
  <c r="Z562" i="5"/>
  <c r="U562" i="5" s="1"/>
  <c r="AA562" i="5" s="1"/>
  <c r="M563" i="5"/>
  <c r="H563" i="5" s="1"/>
  <c r="J564" i="5"/>
  <c r="K565" i="5" s="1"/>
  <c r="X564" i="5"/>
  <c r="V564" i="5" l="1"/>
  <c r="Y564" i="5"/>
  <c r="L565" i="5"/>
  <c r="I565" i="5"/>
  <c r="M564" i="5" l="1"/>
  <c r="H564" i="5" s="1"/>
  <c r="J565" i="5"/>
  <c r="K566" i="5" s="1"/>
  <c r="W564" i="5"/>
  <c r="Z563" i="5"/>
  <c r="U563" i="5" s="1"/>
  <c r="AA563" i="5" s="1"/>
  <c r="X565" i="5" l="1"/>
  <c r="I566" i="5"/>
  <c r="L566" i="5"/>
  <c r="J566" i="5" l="1"/>
  <c r="K567" i="5" s="1"/>
  <c r="M565" i="5"/>
  <c r="H565" i="5" s="1"/>
  <c r="X566" i="5"/>
  <c r="V565" i="5"/>
  <c r="Y565" i="5"/>
  <c r="V566" i="5" l="1"/>
  <c r="Y566" i="5"/>
  <c r="Z564" i="5"/>
  <c r="U564" i="5" s="1"/>
  <c r="AA564" i="5" s="1"/>
  <c r="W565" i="5"/>
  <c r="I567" i="5"/>
  <c r="L567" i="5"/>
  <c r="J567" i="5" l="1"/>
  <c r="K568" i="5" s="1"/>
  <c r="M566" i="5"/>
  <c r="H566" i="5" s="1"/>
  <c r="X567" i="5"/>
  <c r="Z565" i="5"/>
  <c r="U565" i="5" s="1"/>
  <c r="AA565" i="5" s="1"/>
  <c r="W566" i="5"/>
  <c r="V567" i="5" l="1"/>
  <c r="Y567" i="5"/>
  <c r="I568" i="5"/>
  <c r="L568" i="5"/>
  <c r="Z566" i="5" l="1"/>
  <c r="U566" i="5" s="1"/>
  <c r="AA566" i="5" s="1"/>
  <c r="W567" i="5"/>
  <c r="J568" i="5"/>
  <c r="K569" i="5" s="1"/>
  <c r="M567" i="5"/>
  <c r="H567" i="5" s="1"/>
  <c r="X568" i="5"/>
  <c r="L569" i="5" l="1"/>
  <c r="I569" i="5"/>
  <c r="V568" i="5"/>
  <c r="Y568" i="5"/>
  <c r="W568" i="5" l="1"/>
  <c r="Z567" i="5"/>
  <c r="U567" i="5" s="1"/>
  <c r="AA567" i="5" s="1"/>
  <c r="M568" i="5"/>
  <c r="H568" i="5" s="1"/>
  <c r="J569" i="5"/>
  <c r="K570" i="5" s="1"/>
  <c r="X569" i="5" l="1"/>
  <c r="I570" i="5"/>
  <c r="L570" i="5"/>
  <c r="M569" i="5" l="1"/>
  <c r="H569" i="5" s="1"/>
  <c r="J570" i="5"/>
  <c r="K571" i="5" s="1"/>
  <c r="Y569" i="5"/>
  <c r="V569" i="5"/>
  <c r="X570" i="5" l="1"/>
  <c r="I571" i="5"/>
  <c r="L571" i="5"/>
  <c r="W569" i="5"/>
  <c r="Z568" i="5"/>
  <c r="U568" i="5" s="1"/>
  <c r="AA568" i="5" s="1"/>
  <c r="J571" i="5" l="1"/>
  <c r="K572" i="5" s="1"/>
  <c r="M570" i="5"/>
  <c r="H570" i="5" s="1"/>
  <c r="X571" i="5"/>
  <c r="Y570" i="5"/>
  <c r="V570" i="5"/>
  <c r="W570" i="5" l="1"/>
  <c r="Z569" i="5"/>
  <c r="U569" i="5" s="1"/>
  <c r="AA569" i="5" s="1"/>
  <c r="Y571" i="5"/>
  <c r="V571" i="5"/>
  <c r="I572" i="5"/>
  <c r="L572" i="5"/>
  <c r="M571" i="5" l="1"/>
  <c r="H571" i="5" s="1"/>
  <c r="J572" i="5"/>
  <c r="K573" i="5" s="1"/>
  <c r="W571" i="5"/>
  <c r="Z570" i="5"/>
  <c r="U570" i="5" s="1"/>
  <c r="AA570" i="5" s="1"/>
  <c r="X572" i="5" l="1"/>
  <c r="L573" i="5"/>
  <c r="I573" i="5"/>
  <c r="M572" i="5" l="1"/>
  <c r="H572" i="5" s="1"/>
  <c r="J573" i="5"/>
  <c r="K574" i="5" s="1"/>
  <c r="X573" i="5"/>
  <c r="V572" i="5"/>
  <c r="Y572" i="5"/>
  <c r="Y573" i="5" l="1"/>
  <c r="V573" i="5"/>
  <c r="L574" i="5"/>
  <c r="I574" i="5"/>
  <c r="W572" i="5"/>
  <c r="Z571" i="5"/>
  <c r="U571" i="5" s="1"/>
  <c r="AA571" i="5" s="1"/>
  <c r="J574" i="5" l="1"/>
  <c r="K575" i="5" s="1"/>
  <c r="M573" i="5"/>
  <c r="H573" i="5" s="1"/>
  <c r="X574" i="5"/>
  <c r="Z572" i="5"/>
  <c r="U572" i="5" s="1"/>
  <c r="AA572" i="5" s="1"/>
  <c r="W573" i="5"/>
  <c r="V574" i="5" l="1"/>
  <c r="Y574" i="5"/>
  <c r="I575" i="5"/>
  <c r="L575" i="5"/>
  <c r="Z573" i="5" l="1"/>
  <c r="U573" i="5" s="1"/>
  <c r="AA573" i="5" s="1"/>
  <c r="W574" i="5"/>
  <c r="M574" i="5"/>
  <c r="H574" i="5" s="1"/>
  <c r="J575" i="5"/>
  <c r="K576" i="5" s="1"/>
  <c r="X575" i="5" l="1"/>
  <c r="I576" i="5"/>
  <c r="L576" i="5"/>
  <c r="J576" i="5" l="1"/>
  <c r="K577" i="5" s="1"/>
  <c r="M575" i="5"/>
  <c r="H575" i="5" s="1"/>
  <c r="V575" i="5"/>
  <c r="Y575" i="5"/>
  <c r="Z574" i="5" l="1"/>
  <c r="U574" i="5" s="1"/>
  <c r="AA574" i="5" s="1"/>
  <c r="W575" i="5"/>
  <c r="X576" i="5"/>
  <c r="I577" i="5"/>
  <c r="L577" i="5"/>
  <c r="Y576" i="5" l="1"/>
  <c r="V576" i="5"/>
  <c r="M576" i="5"/>
  <c r="H576" i="5" s="1"/>
  <c r="J577" i="5"/>
  <c r="K578" i="5" s="1"/>
  <c r="X577" i="5" l="1"/>
  <c r="L578" i="5"/>
  <c r="I578" i="5"/>
  <c r="Z575" i="5"/>
  <c r="U575" i="5" s="1"/>
  <c r="AA575" i="5" s="1"/>
  <c r="W576" i="5"/>
  <c r="M577" i="5" l="1"/>
  <c r="H577" i="5" s="1"/>
  <c r="J578" i="5"/>
  <c r="K579" i="5" s="1"/>
  <c r="V577" i="5"/>
  <c r="Y577" i="5"/>
  <c r="Z576" i="5" l="1"/>
  <c r="U576" i="5" s="1"/>
  <c r="AA576" i="5" s="1"/>
  <c r="W577" i="5"/>
  <c r="X578" i="5"/>
  <c r="L579" i="5"/>
  <c r="I579" i="5"/>
  <c r="M578" i="5" l="1"/>
  <c r="H578" i="5" s="1"/>
  <c r="J579" i="5"/>
  <c r="K580" i="5" s="1"/>
  <c r="V578" i="5"/>
  <c r="Y578" i="5"/>
  <c r="Z577" i="5" l="1"/>
  <c r="U577" i="5" s="1"/>
  <c r="AA577" i="5" s="1"/>
  <c r="W578" i="5"/>
  <c r="X579" i="5"/>
  <c r="I580" i="5"/>
  <c r="L580" i="5"/>
  <c r="V579" i="5" l="1"/>
  <c r="Y579" i="5"/>
  <c r="M579" i="5"/>
  <c r="H579" i="5" s="1"/>
  <c r="J580" i="5"/>
  <c r="K581" i="5" s="1"/>
  <c r="L581" i="5" l="1"/>
  <c r="I581" i="5"/>
  <c r="X580" i="5"/>
  <c r="W579" i="5"/>
  <c r="Z578" i="5"/>
  <c r="U578" i="5" s="1"/>
  <c r="AA578" i="5" s="1"/>
  <c r="V580" i="5" l="1"/>
  <c r="Y580" i="5"/>
  <c r="M580" i="5"/>
  <c r="H580" i="5" s="1"/>
  <c r="J581" i="5"/>
  <c r="K582" i="5" s="1"/>
  <c r="X581" i="5"/>
  <c r="V581" i="5" l="1"/>
  <c r="Y581" i="5"/>
  <c r="I582" i="5"/>
  <c r="L582" i="5"/>
  <c r="W580" i="5"/>
  <c r="Z579" i="5"/>
  <c r="U579" i="5" s="1"/>
  <c r="AA579" i="5" s="1"/>
  <c r="J582" i="5" l="1"/>
  <c r="K583" i="5" s="1"/>
  <c r="M581" i="5"/>
  <c r="H581" i="5" s="1"/>
  <c r="X582" i="5"/>
  <c r="W581" i="5"/>
  <c r="Z580" i="5"/>
  <c r="U580" i="5" s="1"/>
  <c r="AA580" i="5" s="1"/>
  <c r="V582" i="5" l="1"/>
  <c r="Y582" i="5"/>
  <c r="L583" i="5"/>
  <c r="I583" i="5"/>
  <c r="Z581" i="5" l="1"/>
  <c r="U581" i="5" s="1"/>
  <c r="AA581" i="5" s="1"/>
  <c r="W582" i="5"/>
  <c r="M582" i="5"/>
  <c r="H582" i="5" s="1"/>
  <c r="J583" i="5"/>
  <c r="K584" i="5" s="1"/>
  <c r="X583" i="5" l="1"/>
  <c r="I584" i="5"/>
  <c r="L584" i="5"/>
  <c r="M583" i="5" l="1"/>
  <c r="H583" i="5" s="1"/>
  <c r="J584" i="5"/>
  <c r="K585" i="5" s="1"/>
  <c r="V583" i="5"/>
  <c r="Y583" i="5"/>
  <c r="X584" i="5" l="1"/>
  <c r="L585" i="5"/>
  <c r="I585" i="5"/>
  <c r="Z582" i="5"/>
  <c r="U582" i="5" s="1"/>
  <c r="AA582" i="5" s="1"/>
  <c r="W583" i="5"/>
  <c r="J585" i="5" l="1"/>
  <c r="K586" i="5" s="1"/>
  <c r="M584" i="5"/>
  <c r="H584" i="5" s="1"/>
  <c r="Y584" i="5"/>
  <c r="V584" i="5"/>
  <c r="W584" i="5" l="1"/>
  <c r="Z583" i="5"/>
  <c r="U583" i="5" s="1"/>
  <c r="AA583" i="5" s="1"/>
  <c r="X585" i="5"/>
  <c r="L586" i="5"/>
  <c r="I586" i="5"/>
  <c r="M585" i="5" l="1"/>
  <c r="H585" i="5" s="1"/>
  <c r="J586" i="5"/>
  <c r="K587" i="5" s="1"/>
  <c r="V585" i="5"/>
  <c r="Y585" i="5"/>
  <c r="Z584" i="5" l="1"/>
  <c r="U584" i="5" s="1"/>
  <c r="AA584" i="5" s="1"/>
  <c r="W585" i="5"/>
  <c r="X586" i="5"/>
  <c r="I587" i="5"/>
  <c r="L587" i="5"/>
  <c r="M586" i="5" l="1"/>
  <c r="H586" i="5" s="1"/>
  <c r="J587" i="5"/>
  <c r="K588" i="5" s="1"/>
  <c r="V586" i="5"/>
  <c r="Y586" i="5"/>
  <c r="W586" i="5" l="1"/>
  <c r="Z585" i="5"/>
  <c r="U585" i="5" s="1"/>
  <c r="AA585" i="5" s="1"/>
  <c r="X587" i="5"/>
  <c r="I588" i="5"/>
  <c r="L588" i="5"/>
  <c r="V587" i="5" l="1"/>
  <c r="Y587" i="5"/>
  <c r="M587" i="5"/>
  <c r="H587" i="5" s="1"/>
  <c r="J588" i="5"/>
  <c r="K589" i="5" s="1"/>
  <c r="L589" i="5" l="1"/>
  <c r="I589" i="5"/>
  <c r="Z586" i="5"/>
  <c r="U586" i="5" s="1"/>
  <c r="AA586" i="5" s="1"/>
  <c r="W587" i="5"/>
  <c r="X588" i="5"/>
  <c r="Y588" i="5" l="1"/>
  <c r="V588" i="5"/>
  <c r="J589" i="5"/>
  <c r="K590" i="5" s="1"/>
  <c r="M588" i="5"/>
  <c r="H588" i="5" s="1"/>
  <c r="X589" i="5"/>
  <c r="Y589" i="5" l="1"/>
  <c r="V589" i="5"/>
  <c r="I590" i="5"/>
  <c r="L590" i="5"/>
  <c r="Z587" i="5"/>
  <c r="U587" i="5" s="1"/>
  <c r="AA587" i="5" s="1"/>
  <c r="W588" i="5"/>
  <c r="J590" i="5" l="1"/>
  <c r="K591" i="5" s="1"/>
  <c r="M589" i="5"/>
  <c r="H589" i="5" s="1"/>
  <c r="Z588" i="5"/>
  <c r="U588" i="5" s="1"/>
  <c r="AA588" i="5" s="1"/>
  <c r="W589" i="5"/>
  <c r="X590" i="5" l="1"/>
  <c r="I591" i="5"/>
  <c r="L591" i="5"/>
  <c r="J591" i="5" l="1"/>
  <c r="K592" i="5" s="1"/>
  <c r="M590" i="5"/>
  <c r="H590" i="5" s="1"/>
  <c r="X591" i="5"/>
  <c r="Y590" i="5"/>
  <c r="V590" i="5"/>
  <c r="Z589" i="5" l="1"/>
  <c r="U589" i="5" s="1"/>
  <c r="AA589" i="5" s="1"/>
  <c r="W590" i="5"/>
  <c r="Y591" i="5"/>
  <c r="V591" i="5"/>
  <c r="I592" i="5"/>
  <c r="L592" i="5"/>
  <c r="W591" i="5" l="1"/>
  <c r="Z590" i="5"/>
  <c r="U590" i="5" s="1"/>
  <c r="AA590" i="5" s="1"/>
  <c r="M591" i="5"/>
  <c r="H591" i="5" s="1"/>
  <c r="J592" i="5"/>
  <c r="K593" i="5" s="1"/>
  <c r="X592" i="5"/>
  <c r="V592" i="5" l="1"/>
  <c r="Y592" i="5"/>
  <c r="I593" i="5"/>
  <c r="L593" i="5"/>
  <c r="M592" i="5" l="1"/>
  <c r="H592" i="5" s="1"/>
  <c r="J593" i="5"/>
  <c r="K594" i="5" s="1"/>
  <c r="W592" i="5"/>
  <c r="Z591" i="5"/>
  <c r="U591" i="5" s="1"/>
  <c r="AA591" i="5" s="1"/>
  <c r="L594" i="5" l="1"/>
  <c r="I594" i="5"/>
  <c r="X593" i="5"/>
  <c r="V593" i="5" l="1"/>
  <c r="Y593" i="5"/>
  <c r="M593" i="5"/>
  <c r="H593" i="5" s="1"/>
  <c r="J594" i="5"/>
  <c r="K595" i="5" s="1"/>
  <c r="X594" i="5" l="1"/>
  <c r="I595" i="5"/>
  <c r="L595" i="5"/>
  <c r="W593" i="5"/>
  <c r="Z592" i="5"/>
  <c r="U592" i="5" s="1"/>
  <c r="AA592" i="5" s="1"/>
  <c r="M594" i="5" l="1"/>
  <c r="H594" i="5" s="1"/>
  <c r="J595" i="5"/>
  <c r="K596" i="5" s="1"/>
  <c r="Y594" i="5"/>
  <c r="V594" i="5"/>
  <c r="W594" i="5" l="1"/>
  <c r="Z593" i="5"/>
  <c r="U593" i="5" s="1"/>
  <c r="AA593" i="5" s="1"/>
  <c r="X595" i="5"/>
  <c r="I596" i="5"/>
  <c r="L596" i="5"/>
  <c r="M595" i="5" l="1"/>
  <c r="H595" i="5" s="1"/>
  <c r="J596" i="5"/>
  <c r="K597" i="5" s="1"/>
  <c r="V595" i="5"/>
  <c r="Y595" i="5"/>
  <c r="I597" i="5" l="1"/>
  <c r="L597" i="5"/>
  <c r="W595" i="5"/>
  <c r="Z594" i="5"/>
  <c r="U594" i="5" s="1"/>
  <c r="AA594" i="5" s="1"/>
  <c r="X596" i="5"/>
  <c r="Y596" i="5" l="1"/>
  <c r="V596" i="5"/>
  <c r="M596" i="5"/>
  <c r="H596" i="5" s="1"/>
  <c r="J597" i="5"/>
  <c r="K598" i="5" s="1"/>
  <c r="X597" i="5" l="1"/>
  <c r="I598" i="5"/>
  <c r="L598" i="5"/>
  <c r="W596" i="5"/>
  <c r="Z595" i="5"/>
  <c r="U595" i="5" s="1"/>
  <c r="AA595" i="5" s="1"/>
  <c r="M597" i="5" l="1"/>
  <c r="H597" i="5" s="1"/>
  <c r="J598" i="5"/>
  <c r="K599" i="5" s="1"/>
  <c r="Y597" i="5"/>
  <c r="V597" i="5"/>
  <c r="W597" i="5" l="1"/>
  <c r="Z596" i="5"/>
  <c r="U596" i="5" s="1"/>
  <c r="AA596" i="5" s="1"/>
  <c r="X598" i="5"/>
  <c r="I599" i="5"/>
  <c r="L599" i="5"/>
  <c r="M598" i="5" l="1"/>
  <c r="H598" i="5" s="1"/>
  <c r="J599" i="5"/>
  <c r="K600" i="5" s="1"/>
  <c r="Y598" i="5"/>
  <c r="V598" i="5"/>
  <c r="Z597" i="5" l="1"/>
  <c r="U597" i="5" s="1"/>
  <c r="AA597" i="5" s="1"/>
  <c r="W598" i="5"/>
  <c r="X599" i="5"/>
  <c r="I600" i="5"/>
  <c r="L600" i="5"/>
  <c r="V599" i="5" l="1"/>
  <c r="Y599" i="5"/>
  <c r="M599" i="5"/>
  <c r="H599" i="5" s="1"/>
  <c r="J600" i="5"/>
  <c r="K601" i="5" s="1"/>
  <c r="L601" i="5" l="1"/>
  <c r="I601" i="5"/>
  <c r="X600" i="5"/>
  <c r="Z598" i="5"/>
  <c r="U598" i="5" s="1"/>
  <c r="AA598" i="5" s="1"/>
  <c r="W599" i="5"/>
  <c r="V600" i="5" l="1"/>
  <c r="Y600" i="5"/>
  <c r="M600" i="5"/>
  <c r="H600" i="5" s="1"/>
  <c r="J601" i="5"/>
  <c r="K602" i="5" s="1"/>
  <c r="L602" i="5" l="1"/>
  <c r="I602" i="5"/>
  <c r="W600" i="5"/>
  <c r="Z599" i="5"/>
  <c r="U599" i="5" s="1"/>
  <c r="AA599" i="5" s="1"/>
  <c r="X601" i="5"/>
  <c r="Y601" i="5" l="1"/>
  <c r="V601" i="5"/>
  <c r="J602" i="5"/>
  <c r="K603" i="5" s="1"/>
  <c r="M601" i="5"/>
  <c r="H601" i="5" s="1"/>
  <c r="L603" i="5" l="1"/>
  <c r="I603" i="5"/>
  <c r="X602" i="5"/>
  <c r="Z600" i="5"/>
  <c r="U600" i="5" s="1"/>
  <c r="AA600" i="5" s="1"/>
  <c r="W601" i="5"/>
  <c r="V602" i="5" l="1"/>
  <c r="Y602" i="5"/>
  <c r="M602" i="5"/>
  <c r="H602" i="5" s="1"/>
  <c r="J603" i="5"/>
  <c r="K604" i="5" s="1"/>
  <c r="L604" i="5" l="1"/>
  <c r="I604" i="5"/>
  <c r="Z601" i="5"/>
  <c r="U601" i="5" s="1"/>
  <c r="AA601" i="5" s="1"/>
  <c r="W602" i="5"/>
  <c r="X603" i="5"/>
  <c r="V603" i="5" l="1"/>
  <c r="Y603" i="5"/>
  <c r="J604" i="5"/>
  <c r="K605" i="5" s="1"/>
  <c r="M603" i="5"/>
  <c r="H603" i="5" s="1"/>
  <c r="X604" i="5"/>
  <c r="V604" i="5" l="1"/>
  <c r="Y604" i="5"/>
  <c r="I605" i="5"/>
  <c r="L605" i="5"/>
  <c r="Z602" i="5"/>
  <c r="U602" i="5" s="1"/>
  <c r="AA602" i="5" s="1"/>
  <c r="W603" i="5"/>
  <c r="M604" i="5" l="1"/>
  <c r="H604" i="5" s="1"/>
  <c r="J605" i="5"/>
  <c r="K606" i="5" s="1"/>
  <c r="Z603" i="5"/>
  <c r="U603" i="5" s="1"/>
  <c r="AA603" i="5" s="1"/>
  <c r="W604" i="5"/>
  <c r="X605" i="5" l="1"/>
  <c r="I606" i="5"/>
  <c r="L606" i="5"/>
  <c r="M605" i="5" l="1"/>
  <c r="H605" i="5" s="1"/>
  <c r="J606" i="5"/>
  <c r="K607" i="5" s="1"/>
  <c r="X606" i="5"/>
  <c r="Y605" i="5"/>
  <c r="V605" i="5"/>
  <c r="Y606" i="5" l="1"/>
  <c r="V606" i="5"/>
  <c r="I607" i="5"/>
  <c r="L607" i="5"/>
  <c r="Z604" i="5"/>
  <c r="U604" i="5" s="1"/>
  <c r="AA604" i="5" s="1"/>
  <c r="W605" i="5"/>
  <c r="J607" i="5" l="1"/>
  <c r="K608" i="5" s="1"/>
  <c r="M606" i="5"/>
  <c r="H606" i="5" s="1"/>
  <c r="X607" i="5"/>
  <c r="W606" i="5"/>
  <c r="Z605" i="5"/>
  <c r="U605" i="5" s="1"/>
  <c r="AA605" i="5" s="1"/>
  <c r="Y607" i="5" l="1"/>
  <c r="V607" i="5"/>
  <c r="L608" i="5"/>
  <c r="I608" i="5"/>
  <c r="M607" i="5" l="1"/>
  <c r="H607" i="5" s="1"/>
  <c r="J608" i="5"/>
  <c r="K609" i="5" s="1"/>
  <c r="X608" i="5"/>
  <c r="W607" i="5"/>
  <c r="Z606" i="5"/>
  <c r="U606" i="5" s="1"/>
  <c r="AA606" i="5" s="1"/>
  <c r="Y608" i="5" l="1"/>
  <c r="V608" i="5"/>
  <c r="L609" i="5"/>
  <c r="I609" i="5"/>
  <c r="J609" i="5" l="1"/>
  <c r="K610" i="5" s="1"/>
  <c r="M608" i="5"/>
  <c r="H608" i="5" s="1"/>
  <c r="X609" i="5"/>
  <c r="Z607" i="5"/>
  <c r="U607" i="5" s="1"/>
  <c r="AA607" i="5" s="1"/>
  <c r="W608" i="5"/>
  <c r="Y609" i="5" l="1"/>
  <c r="V609" i="5"/>
  <c r="I610" i="5"/>
  <c r="L610" i="5"/>
  <c r="J610" i="5" l="1"/>
  <c r="K611" i="5" s="1"/>
  <c r="M609" i="5"/>
  <c r="H609" i="5" s="1"/>
  <c r="X610" i="5"/>
  <c r="Z608" i="5"/>
  <c r="U608" i="5" s="1"/>
  <c r="AA608" i="5" s="1"/>
  <c r="W609" i="5"/>
  <c r="Y610" i="5" l="1"/>
  <c r="V610" i="5"/>
  <c r="L611" i="5"/>
  <c r="I611" i="5"/>
  <c r="J611" i="5" l="1"/>
  <c r="K612" i="5" s="1"/>
  <c r="M610" i="5"/>
  <c r="H610" i="5" s="1"/>
  <c r="X611" i="5"/>
  <c r="W610" i="5"/>
  <c r="Z609" i="5"/>
  <c r="U609" i="5" s="1"/>
  <c r="AA609" i="5" s="1"/>
  <c r="V611" i="5" l="1"/>
  <c r="Y611" i="5"/>
  <c r="I612" i="5"/>
  <c r="L612" i="5"/>
  <c r="Z610" i="5" l="1"/>
  <c r="U610" i="5" s="1"/>
  <c r="AA610" i="5" s="1"/>
  <c r="W611" i="5"/>
  <c r="M611" i="5"/>
  <c r="H611" i="5" s="1"/>
  <c r="J612" i="5"/>
  <c r="K613" i="5" s="1"/>
  <c r="I613" i="5" l="1"/>
  <c r="L613" i="5"/>
  <c r="X612" i="5"/>
  <c r="Y612" i="5" l="1"/>
  <c r="V612" i="5"/>
  <c r="J613" i="5"/>
  <c r="K614" i="5" s="1"/>
  <c r="M612" i="5"/>
  <c r="H612" i="5" s="1"/>
  <c r="X613" i="5"/>
  <c r="Y613" i="5" l="1"/>
  <c r="V613" i="5"/>
  <c r="L614" i="5"/>
  <c r="I614" i="5"/>
  <c r="Z611" i="5"/>
  <c r="U611" i="5" s="1"/>
  <c r="AA611" i="5" s="1"/>
  <c r="W612" i="5"/>
  <c r="J614" i="5" l="1"/>
  <c r="K615" i="5" s="1"/>
  <c r="M613" i="5"/>
  <c r="H613" i="5" s="1"/>
  <c r="X614" i="5"/>
  <c r="W613" i="5"/>
  <c r="Z612" i="5"/>
  <c r="U612" i="5" s="1"/>
  <c r="AA612" i="5" s="1"/>
  <c r="V614" i="5" l="1"/>
  <c r="Y614" i="5"/>
  <c r="I615" i="5"/>
  <c r="L615" i="5"/>
  <c r="M614" i="5" l="1"/>
  <c r="H614" i="5" s="1"/>
  <c r="J615" i="5"/>
  <c r="K616" i="5" s="1"/>
  <c r="Z613" i="5"/>
  <c r="U613" i="5" s="1"/>
  <c r="AA613" i="5" s="1"/>
  <c r="W614" i="5"/>
  <c r="X615" i="5" l="1"/>
  <c r="I616" i="5"/>
  <c r="L616" i="5"/>
  <c r="M615" i="5" l="1"/>
  <c r="H615" i="5" s="1"/>
  <c r="J616" i="5"/>
  <c r="K617" i="5" s="1"/>
  <c r="V615" i="5"/>
  <c r="Y615" i="5"/>
  <c r="Z614" i="5" l="1"/>
  <c r="U614" i="5" s="1"/>
  <c r="AA614" i="5" s="1"/>
  <c r="W615" i="5"/>
  <c r="X616" i="5"/>
  <c r="L617" i="5"/>
  <c r="I617" i="5"/>
  <c r="J617" i="5" l="1"/>
  <c r="K618" i="5" s="1"/>
  <c r="M616" i="5"/>
  <c r="H616" i="5" s="1"/>
  <c r="V616" i="5"/>
  <c r="Y616" i="5"/>
  <c r="W616" i="5" l="1"/>
  <c r="Z615" i="5"/>
  <c r="U615" i="5" s="1"/>
  <c r="AA615" i="5" s="1"/>
  <c r="X617" i="5"/>
  <c r="L618" i="5"/>
  <c r="I618" i="5"/>
  <c r="V617" i="5" l="1"/>
  <c r="Y617" i="5"/>
  <c r="M617" i="5"/>
  <c r="H617" i="5" s="1"/>
  <c r="J618" i="5"/>
  <c r="K619" i="5" s="1"/>
  <c r="X618" i="5" l="1"/>
  <c r="I619" i="5"/>
  <c r="L619" i="5"/>
  <c r="Z616" i="5"/>
  <c r="U616" i="5" s="1"/>
  <c r="AA616" i="5" s="1"/>
  <c r="W617" i="5"/>
  <c r="M618" i="5" l="1"/>
  <c r="H618" i="5" s="1"/>
  <c r="J619" i="5"/>
  <c r="K620" i="5" s="1"/>
  <c r="V618" i="5"/>
  <c r="Y618" i="5"/>
  <c r="Z617" i="5" l="1"/>
  <c r="U617" i="5" s="1"/>
  <c r="AA617" i="5" s="1"/>
  <c r="W618" i="5"/>
  <c r="X619" i="5"/>
  <c r="L620" i="5"/>
  <c r="I620" i="5"/>
  <c r="M619" i="5" l="1"/>
  <c r="H619" i="5" s="1"/>
  <c r="J620" i="5"/>
  <c r="K621" i="5" s="1"/>
  <c r="Y619" i="5"/>
  <c r="V619" i="5"/>
  <c r="L621" i="5" l="1"/>
  <c r="I621" i="5"/>
  <c r="W619" i="5"/>
  <c r="Z618" i="5"/>
  <c r="U618" i="5" s="1"/>
  <c r="AA618" i="5" s="1"/>
  <c r="X620" i="5"/>
  <c r="Y620" i="5" l="1"/>
  <c r="V620" i="5"/>
  <c r="M620" i="5"/>
  <c r="H620" i="5" s="1"/>
  <c r="J621" i="5"/>
  <c r="K622" i="5" s="1"/>
  <c r="X621" i="5" l="1"/>
  <c r="L622" i="5"/>
  <c r="I622" i="5"/>
  <c r="W620" i="5"/>
  <c r="Z619" i="5"/>
  <c r="U619" i="5" s="1"/>
  <c r="AA619" i="5" s="1"/>
  <c r="M621" i="5" l="1"/>
  <c r="H621" i="5" s="1"/>
  <c r="J622" i="5"/>
  <c r="K623" i="5" s="1"/>
  <c r="X622" i="5"/>
  <c r="Y621" i="5"/>
  <c r="V621" i="5"/>
  <c r="W621" i="5" l="1"/>
  <c r="Z620" i="5"/>
  <c r="U620" i="5" s="1"/>
  <c r="AA620" i="5" s="1"/>
  <c r="V622" i="5"/>
  <c r="Y622" i="5"/>
  <c r="L623" i="5"/>
  <c r="I623" i="5"/>
  <c r="M622" i="5" l="1"/>
  <c r="H622" i="5" s="1"/>
  <c r="J623" i="5"/>
  <c r="K624" i="5" s="1"/>
  <c r="Z621" i="5"/>
  <c r="U621" i="5" s="1"/>
  <c r="AA621" i="5" s="1"/>
  <c r="W622" i="5"/>
  <c r="X623" i="5" l="1"/>
  <c r="L624" i="5"/>
  <c r="I624" i="5"/>
  <c r="J624" i="5" l="1"/>
  <c r="K625" i="5" s="1"/>
  <c r="M623" i="5"/>
  <c r="H623" i="5" s="1"/>
  <c r="X624" i="5"/>
  <c r="Y623" i="5"/>
  <c r="V623" i="5"/>
  <c r="W623" i="5" l="1"/>
  <c r="Z622" i="5"/>
  <c r="U622" i="5" s="1"/>
  <c r="AA622" i="5" s="1"/>
  <c r="V624" i="5"/>
  <c r="Y624" i="5"/>
  <c r="L625" i="5"/>
  <c r="I625" i="5"/>
  <c r="J625" i="5" l="1"/>
  <c r="K626" i="5" s="1"/>
  <c r="M624" i="5"/>
  <c r="H624" i="5" s="1"/>
  <c r="X625" i="5"/>
  <c r="W624" i="5"/>
  <c r="Z623" i="5"/>
  <c r="U623" i="5" s="1"/>
  <c r="AA623" i="5" s="1"/>
  <c r="Y625" i="5" l="1"/>
  <c r="V625" i="5"/>
  <c r="I626" i="5"/>
  <c r="L626" i="5"/>
  <c r="M625" i="5" l="1"/>
  <c r="H625" i="5" s="1"/>
  <c r="J626" i="5"/>
  <c r="K627" i="5" s="1"/>
  <c r="W625" i="5"/>
  <c r="Z624" i="5"/>
  <c r="U624" i="5" s="1"/>
  <c r="AA624" i="5" s="1"/>
  <c r="X626" i="5" l="1"/>
  <c r="I627" i="5"/>
  <c r="L627" i="5"/>
  <c r="M626" i="5" l="1"/>
  <c r="H626" i="5" s="1"/>
  <c r="J627" i="5"/>
  <c r="K628" i="5" s="1"/>
  <c r="V626" i="5"/>
  <c r="Y626" i="5"/>
  <c r="X627" i="5" l="1"/>
  <c r="L628" i="5"/>
  <c r="I628" i="5"/>
  <c r="W626" i="5"/>
  <c r="Z625" i="5"/>
  <c r="U625" i="5" s="1"/>
  <c r="AA625" i="5" s="1"/>
  <c r="J628" i="5" l="1"/>
  <c r="K629" i="5" s="1"/>
  <c r="M627" i="5"/>
  <c r="H627" i="5" s="1"/>
  <c r="X628" i="5"/>
  <c r="Y627" i="5"/>
  <c r="V627" i="5"/>
  <c r="Z626" i="5" l="1"/>
  <c r="U626" i="5" s="1"/>
  <c r="AA626" i="5" s="1"/>
  <c r="W627" i="5"/>
  <c r="V628" i="5"/>
  <c r="Y628" i="5"/>
  <c r="L629" i="5"/>
  <c r="I629" i="5"/>
  <c r="J629" i="5" l="1"/>
  <c r="K630" i="5" s="1"/>
  <c r="M628" i="5"/>
  <c r="H628" i="5" s="1"/>
  <c r="X629" i="5"/>
  <c r="Z627" i="5"/>
  <c r="U627" i="5" s="1"/>
  <c r="AA627" i="5" s="1"/>
  <c r="W628" i="5"/>
  <c r="Y629" i="5" l="1"/>
  <c r="V629" i="5"/>
  <c r="I630" i="5"/>
  <c r="L630" i="5"/>
  <c r="M629" i="5" l="1"/>
  <c r="H629" i="5" s="1"/>
  <c r="J630" i="5"/>
  <c r="K631" i="5" s="1"/>
  <c r="W629" i="5"/>
  <c r="Z628" i="5"/>
  <c r="U628" i="5" s="1"/>
  <c r="AA628" i="5" s="1"/>
  <c r="X630" i="5" l="1"/>
  <c r="I631" i="5"/>
  <c r="L631" i="5"/>
  <c r="M630" i="5" l="1"/>
  <c r="H630" i="5" s="1"/>
  <c r="J631" i="5"/>
  <c r="K632" i="5" s="1"/>
  <c r="X631" i="5"/>
  <c r="Y630" i="5"/>
  <c r="V630" i="5"/>
  <c r="V631" i="5" l="1"/>
  <c r="Y631" i="5"/>
  <c r="I632" i="5"/>
  <c r="L632" i="5"/>
  <c r="W630" i="5"/>
  <c r="Z629" i="5"/>
  <c r="U629" i="5" s="1"/>
  <c r="AA629" i="5" s="1"/>
  <c r="M631" i="5" l="1"/>
  <c r="H631" i="5" s="1"/>
  <c r="J632" i="5"/>
  <c r="K633" i="5" s="1"/>
  <c r="Z630" i="5"/>
  <c r="U630" i="5" s="1"/>
  <c r="AA630" i="5" s="1"/>
  <c r="W631" i="5"/>
  <c r="L633" i="5" l="1"/>
  <c r="I633" i="5"/>
  <c r="X632" i="5"/>
  <c r="V632" i="5" l="1"/>
  <c r="Y632" i="5"/>
  <c r="J633" i="5"/>
  <c r="K634" i="5" s="1"/>
  <c r="M632" i="5"/>
  <c r="H632" i="5" s="1"/>
  <c r="X633" i="5"/>
  <c r="Y633" i="5" l="1"/>
  <c r="V633" i="5"/>
  <c r="Z631" i="5"/>
  <c r="U631" i="5" s="1"/>
  <c r="AA631" i="5" s="1"/>
  <c r="W632" i="5"/>
  <c r="L634" i="5"/>
  <c r="I634" i="5"/>
  <c r="M633" i="5" l="1"/>
  <c r="H633" i="5" s="1"/>
  <c r="J634" i="5"/>
  <c r="K635" i="5" s="1"/>
  <c r="Z632" i="5"/>
  <c r="U632" i="5" s="1"/>
  <c r="AA632" i="5" s="1"/>
  <c r="W633" i="5"/>
  <c r="X634" i="5" l="1"/>
  <c r="L635" i="5"/>
  <c r="I635" i="5"/>
  <c r="M634" i="5" l="1"/>
  <c r="H634" i="5" s="1"/>
  <c r="J635" i="5"/>
  <c r="K636" i="5" s="1"/>
  <c r="V634" i="5"/>
  <c r="Y634" i="5"/>
  <c r="W634" i="5" l="1"/>
  <c r="Z633" i="5"/>
  <c r="U633" i="5" s="1"/>
  <c r="AA633" i="5" s="1"/>
  <c r="L636" i="5"/>
  <c r="I636" i="5"/>
  <c r="X635" i="5"/>
  <c r="J636" i="5" l="1"/>
  <c r="K637" i="5" s="1"/>
  <c r="M635" i="5"/>
  <c r="H635" i="5" s="1"/>
  <c r="X636" i="5"/>
  <c r="Y635" i="5"/>
  <c r="V635" i="5"/>
  <c r="W635" i="5" l="1"/>
  <c r="Z634" i="5"/>
  <c r="U634" i="5" s="1"/>
  <c r="AA634" i="5" s="1"/>
  <c r="Y636" i="5"/>
  <c r="V636" i="5"/>
  <c r="I637" i="5"/>
  <c r="L637" i="5"/>
  <c r="W636" i="5" l="1"/>
  <c r="Z635" i="5"/>
  <c r="U635" i="5" s="1"/>
  <c r="AA635" i="5" s="1"/>
  <c r="J637" i="5"/>
  <c r="K638" i="5" s="1"/>
  <c r="M636" i="5"/>
  <c r="H636" i="5" s="1"/>
  <c r="X637" i="5"/>
  <c r="V637" i="5" l="1"/>
  <c r="Y637" i="5"/>
  <c r="L638" i="5"/>
  <c r="I638" i="5"/>
  <c r="W637" i="5" l="1"/>
  <c r="Z636" i="5"/>
  <c r="U636" i="5" s="1"/>
  <c r="AA636" i="5" s="1"/>
  <c r="M637" i="5"/>
  <c r="H637" i="5" s="1"/>
  <c r="J638" i="5"/>
  <c r="K639" i="5" s="1"/>
  <c r="X638" i="5" l="1"/>
  <c r="L639" i="5"/>
  <c r="I639" i="5"/>
  <c r="J639" i="5" l="1"/>
  <c r="K640" i="5" s="1"/>
  <c r="M638" i="5"/>
  <c r="H638" i="5" s="1"/>
  <c r="X639" i="5"/>
  <c r="V638" i="5"/>
  <c r="Y638" i="5"/>
  <c r="W638" i="5" l="1"/>
  <c r="Z637" i="5"/>
  <c r="U637" i="5" s="1"/>
  <c r="AA637" i="5" s="1"/>
  <c r="Y639" i="5"/>
  <c r="V639" i="5"/>
  <c r="I640" i="5"/>
  <c r="L640" i="5"/>
  <c r="M639" i="5" l="1"/>
  <c r="H639" i="5" s="1"/>
  <c r="J640" i="5"/>
  <c r="K641" i="5" s="1"/>
  <c r="Z638" i="5"/>
  <c r="U638" i="5" s="1"/>
  <c r="AA638" i="5" s="1"/>
  <c r="W639" i="5"/>
  <c r="X640" i="5" l="1"/>
  <c r="I641" i="5"/>
  <c r="L641" i="5"/>
  <c r="M640" i="5" l="1"/>
  <c r="H640" i="5" s="1"/>
  <c r="J641" i="5"/>
  <c r="K642" i="5" s="1"/>
  <c r="Y640" i="5"/>
  <c r="V640" i="5"/>
  <c r="X641" i="5" l="1"/>
  <c r="L642" i="5"/>
  <c r="I642" i="5"/>
  <c r="W640" i="5"/>
  <c r="Z639" i="5"/>
  <c r="U639" i="5" s="1"/>
  <c r="AA639" i="5" s="1"/>
  <c r="M641" i="5" l="1"/>
  <c r="H641" i="5" s="1"/>
  <c r="J642" i="5"/>
  <c r="K643" i="5" s="1"/>
  <c r="Y641" i="5"/>
  <c r="V641" i="5"/>
  <c r="X642" i="5" l="1"/>
  <c r="I643" i="5"/>
  <c r="L643" i="5"/>
  <c r="W641" i="5"/>
  <c r="Z640" i="5"/>
  <c r="U640" i="5" s="1"/>
  <c r="AA640" i="5" s="1"/>
  <c r="J643" i="5" l="1"/>
  <c r="K644" i="5" s="1"/>
  <c r="M642" i="5"/>
  <c r="H642" i="5" s="1"/>
  <c r="X643" i="5"/>
  <c r="Y642" i="5"/>
  <c r="V642" i="5"/>
  <c r="Z641" i="5" l="1"/>
  <c r="U641" i="5" s="1"/>
  <c r="AA641" i="5" s="1"/>
  <c r="W642" i="5"/>
  <c r="V643" i="5"/>
  <c r="Y643" i="5"/>
  <c r="L644" i="5"/>
  <c r="I644" i="5"/>
  <c r="Z642" i="5" l="1"/>
  <c r="U642" i="5" s="1"/>
  <c r="AA642" i="5" s="1"/>
  <c r="W643" i="5"/>
  <c r="J644" i="5"/>
  <c r="K645" i="5" s="1"/>
  <c r="M643" i="5"/>
  <c r="H643" i="5" s="1"/>
  <c r="I645" i="5" l="1"/>
  <c r="L645" i="5"/>
  <c r="X644" i="5"/>
  <c r="Y644" i="5" l="1"/>
  <c r="V644" i="5"/>
  <c r="J645" i="5"/>
  <c r="K646" i="5" s="1"/>
  <c r="M644" i="5"/>
  <c r="H644" i="5" s="1"/>
  <c r="X645" i="5" l="1"/>
  <c r="I646" i="5"/>
  <c r="L646" i="5"/>
  <c r="W644" i="5"/>
  <c r="Z643" i="5"/>
  <c r="U643" i="5" s="1"/>
  <c r="AA643" i="5" s="1"/>
  <c r="M645" i="5" l="1"/>
  <c r="H645" i="5" s="1"/>
  <c r="J646" i="5"/>
  <c r="K647" i="5" s="1"/>
  <c r="Y645" i="5"/>
  <c r="V645" i="5"/>
  <c r="Z644" i="5" l="1"/>
  <c r="U644" i="5" s="1"/>
  <c r="AA644" i="5" s="1"/>
  <c r="W645" i="5"/>
  <c r="X646" i="5"/>
  <c r="I647" i="5"/>
  <c r="L647" i="5"/>
  <c r="M646" i="5" l="1"/>
  <c r="H646" i="5" s="1"/>
  <c r="J647" i="5"/>
  <c r="K648" i="5" s="1"/>
  <c r="V646" i="5"/>
  <c r="Y646" i="5"/>
  <c r="Z645" i="5" l="1"/>
  <c r="U645" i="5" s="1"/>
  <c r="AA645" i="5" s="1"/>
  <c r="W646" i="5"/>
  <c r="X647" i="5"/>
  <c r="L648" i="5"/>
  <c r="I648" i="5"/>
  <c r="Y647" i="5" l="1"/>
  <c r="V647" i="5"/>
  <c r="M647" i="5"/>
  <c r="H647" i="5" s="1"/>
  <c r="J648" i="5"/>
  <c r="K649" i="5" s="1"/>
  <c r="X648" i="5" l="1"/>
  <c r="I649" i="5"/>
  <c r="L649" i="5"/>
  <c r="Z646" i="5"/>
  <c r="U646" i="5" s="1"/>
  <c r="AA646" i="5" s="1"/>
  <c r="W647" i="5"/>
  <c r="M648" i="5" l="1"/>
  <c r="H648" i="5" s="1"/>
  <c r="J649" i="5"/>
  <c r="K650" i="5" s="1"/>
  <c r="V648" i="5"/>
  <c r="Y648" i="5"/>
  <c r="W648" i="5" l="1"/>
  <c r="Z647" i="5"/>
  <c r="U647" i="5" s="1"/>
  <c r="AA647" i="5" s="1"/>
  <c r="X649" i="5"/>
  <c r="I650" i="5"/>
  <c r="L650" i="5"/>
  <c r="V649" i="5" l="1"/>
  <c r="Y649" i="5"/>
  <c r="M649" i="5"/>
  <c r="H649" i="5" s="1"/>
  <c r="J650" i="5"/>
  <c r="K651" i="5" s="1"/>
  <c r="X650" i="5" l="1"/>
  <c r="W649" i="5"/>
  <c r="Z648" i="5"/>
  <c r="U648" i="5" s="1"/>
  <c r="AA648" i="5" s="1"/>
  <c r="I651" i="5"/>
  <c r="L651" i="5"/>
  <c r="M650" i="5" l="1"/>
  <c r="H650" i="5" s="1"/>
  <c r="J651" i="5"/>
  <c r="K652" i="5" s="1"/>
  <c r="V650" i="5"/>
  <c r="Y650" i="5"/>
  <c r="X651" i="5" l="1"/>
  <c r="I652" i="5"/>
  <c r="L652" i="5"/>
  <c r="W650" i="5"/>
  <c r="Z649" i="5"/>
  <c r="U649" i="5" s="1"/>
  <c r="AA649" i="5" s="1"/>
  <c r="J652" i="5" l="1"/>
  <c r="K653" i="5" s="1"/>
  <c r="M651" i="5"/>
  <c r="H651" i="5" s="1"/>
  <c r="X652" i="5"/>
  <c r="V651" i="5"/>
  <c r="Y651" i="5"/>
  <c r="Y652" i="5" l="1"/>
  <c r="V652" i="5"/>
  <c r="W651" i="5"/>
  <c r="Z650" i="5"/>
  <c r="U650" i="5" s="1"/>
  <c r="AA650" i="5" s="1"/>
  <c r="I653" i="5"/>
  <c r="L653" i="5"/>
  <c r="M652" i="5" l="1"/>
  <c r="H652" i="5" s="1"/>
  <c r="J653" i="5"/>
  <c r="K654" i="5" s="1"/>
  <c r="W652" i="5"/>
  <c r="Z651" i="5"/>
  <c r="U651" i="5" s="1"/>
  <c r="AA651" i="5" s="1"/>
  <c r="X653" i="5" l="1"/>
  <c r="I654" i="5"/>
  <c r="L654" i="5"/>
  <c r="J654" i="5" l="1"/>
  <c r="K655" i="5" s="1"/>
  <c r="M653" i="5"/>
  <c r="H653" i="5" s="1"/>
  <c r="X654" i="5"/>
  <c r="V653" i="5"/>
  <c r="Y653" i="5"/>
  <c r="Z652" i="5" l="1"/>
  <c r="U652" i="5" s="1"/>
  <c r="AA652" i="5" s="1"/>
  <c r="W653" i="5"/>
  <c r="Y654" i="5"/>
  <c r="V654" i="5"/>
  <c r="I655" i="5"/>
  <c r="L655" i="5"/>
  <c r="M654" i="5" l="1"/>
  <c r="H654" i="5" s="1"/>
  <c r="J655" i="5"/>
  <c r="K656" i="5" s="1"/>
  <c r="W654" i="5"/>
  <c r="Z653" i="5"/>
  <c r="U653" i="5" s="1"/>
  <c r="AA653" i="5" s="1"/>
  <c r="X655" i="5" l="1"/>
  <c r="L656" i="5"/>
  <c r="I656" i="5"/>
  <c r="M655" i="5" l="1"/>
  <c r="H655" i="5" s="1"/>
  <c r="J656" i="5"/>
  <c r="K657" i="5" s="1"/>
  <c r="V655" i="5"/>
  <c r="Y655" i="5"/>
  <c r="W655" i="5" l="1"/>
  <c r="Z654" i="5"/>
  <c r="U654" i="5" s="1"/>
  <c r="AA654" i="5" s="1"/>
  <c r="X656" i="5"/>
  <c r="I657" i="5"/>
  <c r="L657" i="5"/>
  <c r="V656" i="5" l="1"/>
  <c r="Y656" i="5"/>
  <c r="J657" i="5"/>
  <c r="K658" i="5" s="1"/>
  <c r="M656" i="5"/>
  <c r="H656" i="5" s="1"/>
  <c r="X657" i="5" l="1"/>
  <c r="Z655" i="5"/>
  <c r="U655" i="5" s="1"/>
  <c r="AA655" i="5" s="1"/>
  <c r="W656" i="5"/>
  <c r="I658" i="5"/>
  <c r="L658" i="5"/>
  <c r="M657" i="5" l="1"/>
  <c r="H657" i="5" s="1"/>
  <c r="J658" i="5"/>
  <c r="K659" i="5" s="1"/>
  <c r="V657" i="5"/>
  <c r="Y657" i="5"/>
  <c r="W657" i="5" l="1"/>
  <c r="Z656" i="5"/>
  <c r="U656" i="5" s="1"/>
  <c r="AA656" i="5" s="1"/>
  <c r="X658" i="5"/>
  <c r="I659" i="5"/>
  <c r="L659" i="5"/>
  <c r="J659" i="5" l="1"/>
  <c r="K660" i="5" s="1"/>
  <c r="M658" i="5"/>
  <c r="H658" i="5" s="1"/>
  <c r="X659" i="5"/>
  <c r="Y658" i="5"/>
  <c r="V658" i="5"/>
  <c r="Y659" i="5" l="1"/>
  <c r="V659" i="5"/>
  <c r="Z657" i="5"/>
  <c r="U657" i="5" s="1"/>
  <c r="AA657" i="5" s="1"/>
  <c r="W658" i="5"/>
  <c r="I660" i="5"/>
  <c r="L660" i="5"/>
  <c r="M659" i="5" l="1"/>
  <c r="H659" i="5" s="1"/>
  <c r="J660" i="5"/>
  <c r="K661" i="5" s="1"/>
  <c r="X660" i="5"/>
  <c r="Z658" i="5"/>
  <c r="U658" i="5" s="1"/>
  <c r="AA658" i="5" s="1"/>
  <c r="W659" i="5"/>
  <c r="Y660" i="5" l="1"/>
  <c r="V660" i="5"/>
  <c r="L661" i="5"/>
  <c r="I661" i="5"/>
  <c r="M660" i="5" l="1"/>
  <c r="H660" i="5" s="1"/>
  <c r="J661" i="5"/>
  <c r="K662" i="5" s="1"/>
  <c r="W660" i="5"/>
  <c r="Z659" i="5"/>
  <c r="U659" i="5" s="1"/>
  <c r="AA659" i="5" s="1"/>
  <c r="X661" i="5" l="1"/>
  <c r="I662" i="5"/>
  <c r="L662" i="5"/>
  <c r="J662" i="5" l="1"/>
  <c r="K663" i="5" s="1"/>
  <c r="M661" i="5"/>
  <c r="H661" i="5" s="1"/>
  <c r="X662" i="5"/>
  <c r="Y661" i="5"/>
  <c r="V661" i="5"/>
  <c r="Z660" i="5" l="1"/>
  <c r="U660" i="5" s="1"/>
  <c r="AA660" i="5" s="1"/>
  <c r="W661" i="5"/>
  <c r="V662" i="5"/>
  <c r="Y662" i="5"/>
  <c r="L663" i="5"/>
  <c r="I663" i="5"/>
  <c r="Z661" i="5" l="1"/>
  <c r="U661" i="5" s="1"/>
  <c r="AA661" i="5" s="1"/>
  <c r="W662" i="5"/>
  <c r="J663" i="5"/>
  <c r="K664" i="5" s="1"/>
  <c r="M662" i="5"/>
  <c r="H662" i="5" s="1"/>
  <c r="X663" i="5" l="1"/>
  <c r="L664" i="5"/>
  <c r="I664" i="5"/>
  <c r="M663" i="5" l="1"/>
  <c r="H663" i="5" s="1"/>
  <c r="J664" i="5"/>
  <c r="K665" i="5" s="1"/>
  <c r="X664" i="5"/>
  <c r="V663" i="5"/>
  <c r="Y663" i="5"/>
  <c r="Z662" i="5" l="1"/>
  <c r="U662" i="5" s="1"/>
  <c r="AA662" i="5" s="1"/>
  <c r="W663" i="5"/>
  <c r="L665" i="5"/>
  <c r="I665" i="5"/>
  <c r="Y664" i="5"/>
  <c r="V664" i="5"/>
  <c r="W664" i="5" l="1"/>
  <c r="Z663" i="5"/>
  <c r="U663" i="5" s="1"/>
  <c r="AA663" i="5" s="1"/>
  <c r="M664" i="5"/>
  <c r="H664" i="5" s="1"/>
  <c r="J665" i="5"/>
  <c r="K666" i="5" s="1"/>
  <c r="X665" i="5" l="1"/>
  <c r="I666" i="5"/>
  <c r="L666" i="5"/>
  <c r="M665" i="5" l="1"/>
  <c r="H665" i="5" s="1"/>
  <c r="J666" i="5"/>
  <c r="K667" i="5" s="1"/>
  <c r="V665" i="5"/>
  <c r="Y665" i="5"/>
  <c r="W665" i="5" l="1"/>
  <c r="Z664" i="5"/>
  <c r="U664" i="5" s="1"/>
  <c r="AA664" i="5" s="1"/>
  <c r="X666" i="5"/>
  <c r="I667" i="5"/>
  <c r="L667" i="5"/>
  <c r="J667" i="5" l="1"/>
  <c r="K668" i="5" s="1"/>
  <c r="M666" i="5"/>
  <c r="H666" i="5" s="1"/>
  <c r="Y666" i="5"/>
  <c r="V666" i="5"/>
  <c r="Z665" i="5" l="1"/>
  <c r="U665" i="5" s="1"/>
  <c r="AA665" i="5" s="1"/>
  <c r="W666" i="5"/>
  <c r="X667" i="5"/>
  <c r="L668" i="5"/>
  <c r="I668" i="5"/>
  <c r="M667" i="5" l="1"/>
  <c r="H667" i="5" s="1"/>
  <c r="J668" i="5"/>
  <c r="K669" i="5" s="1"/>
  <c r="V667" i="5"/>
  <c r="Y667" i="5"/>
  <c r="L669" i="5" l="1"/>
  <c r="I669" i="5"/>
  <c r="Z666" i="5"/>
  <c r="U666" i="5" s="1"/>
  <c r="AA666" i="5" s="1"/>
  <c r="W667" i="5"/>
  <c r="X668" i="5"/>
  <c r="Y668" i="5" l="1"/>
  <c r="V668" i="5"/>
  <c r="J669" i="5"/>
  <c r="K670" i="5" s="1"/>
  <c r="M668" i="5"/>
  <c r="H668" i="5" s="1"/>
  <c r="I670" i="5" l="1"/>
  <c r="L670" i="5"/>
  <c r="X669" i="5"/>
  <c r="W668" i="5"/>
  <c r="Z667" i="5"/>
  <c r="U667" i="5" s="1"/>
  <c r="AA667" i="5" s="1"/>
  <c r="M669" i="5" l="1"/>
  <c r="H669" i="5" s="1"/>
  <c r="J670" i="5"/>
  <c r="K671" i="5" s="1"/>
  <c r="X670" i="5"/>
  <c r="Y669" i="5"/>
  <c r="V669" i="5"/>
  <c r="Y670" i="5" l="1"/>
  <c r="V670" i="5"/>
  <c r="I671" i="5"/>
  <c r="L671" i="5"/>
  <c r="W669" i="5"/>
  <c r="Z668" i="5"/>
  <c r="U668" i="5" s="1"/>
  <c r="AA668" i="5" s="1"/>
  <c r="M670" i="5" l="1"/>
  <c r="H670" i="5" s="1"/>
  <c r="J671" i="5"/>
  <c r="K672" i="5" s="1"/>
  <c r="X671" i="5"/>
  <c r="W670" i="5"/>
  <c r="Z669" i="5"/>
  <c r="U669" i="5" s="1"/>
  <c r="AA669" i="5" s="1"/>
  <c r="Y671" i="5" l="1"/>
  <c r="V671" i="5"/>
  <c r="I672" i="5"/>
  <c r="L672" i="5"/>
  <c r="J672" i="5" l="1"/>
  <c r="K673" i="5" s="1"/>
  <c r="M671" i="5"/>
  <c r="H671" i="5" s="1"/>
  <c r="X672" i="5"/>
  <c r="W671" i="5"/>
  <c r="Z670" i="5"/>
  <c r="U670" i="5" s="1"/>
  <c r="AA670" i="5" s="1"/>
  <c r="V672" i="5" l="1"/>
  <c r="Y672" i="5"/>
  <c r="I673" i="5"/>
  <c r="L673" i="5"/>
  <c r="Z671" i="5" l="1"/>
  <c r="U671" i="5" s="1"/>
  <c r="AA671" i="5" s="1"/>
  <c r="W672" i="5"/>
  <c r="J673" i="5"/>
  <c r="K674" i="5" s="1"/>
  <c r="M672" i="5"/>
  <c r="H672" i="5" s="1"/>
  <c r="X673" i="5"/>
  <c r="Y673" i="5" l="1"/>
  <c r="V673" i="5"/>
  <c r="L674" i="5"/>
  <c r="I674" i="5"/>
  <c r="J674" i="5" l="1"/>
  <c r="K675" i="5" s="1"/>
  <c r="M673" i="5"/>
  <c r="H673" i="5" s="1"/>
  <c r="X674" i="5"/>
  <c r="W673" i="5"/>
  <c r="Z672" i="5"/>
  <c r="U672" i="5" s="1"/>
  <c r="AA672" i="5" s="1"/>
  <c r="Y674" i="5" l="1"/>
  <c r="V674" i="5"/>
  <c r="L675" i="5"/>
  <c r="I675" i="5"/>
  <c r="M674" i="5" l="1"/>
  <c r="H674" i="5" s="1"/>
  <c r="J675" i="5"/>
  <c r="K676" i="5" s="1"/>
  <c r="Z673" i="5"/>
  <c r="U673" i="5" s="1"/>
  <c r="AA673" i="5" s="1"/>
  <c r="W674" i="5"/>
  <c r="X675" i="5" l="1"/>
  <c r="L676" i="5"/>
  <c r="I676" i="5"/>
  <c r="M675" i="5" l="1"/>
  <c r="H675" i="5" s="1"/>
  <c r="J676" i="5"/>
  <c r="K677" i="5" s="1"/>
  <c r="V675" i="5"/>
  <c r="Y675" i="5"/>
  <c r="X676" i="5" l="1"/>
  <c r="I677" i="5"/>
  <c r="L677" i="5"/>
  <c r="Z674" i="5"/>
  <c r="U674" i="5" s="1"/>
  <c r="AA674" i="5" s="1"/>
  <c r="W675" i="5"/>
  <c r="J677" i="5" l="1"/>
  <c r="K678" i="5" s="1"/>
  <c r="M676" i="5"/>
  <c r="H676" i="5" s="1"/>
  <c r="X677" i="5"/>
  <c r="Y676" i="5"/>
  <c r="V676" i="5"/>
  <c r="Z675" i="5" l="1"/>
  <c r="U675" i="5" s="1"/>
  <c r="AA675" i="5" s="1"/>
  <c r="W676" i="5"/>
  <c r="Y677" i="5"/>
  <c r="V677" i="5"/>
  <c r="L678" i="5"/>
  <c r="I678" i="5"/>
  <c r="W677" i="5" l="1"/>
  <c r="Z676" i="5"/>
  <c r="U676" i="5" s="1"/>
  <c r="AA676" i="5" s="1"/>
  <c r="J678" i="5"/>
  <c r="K679" i="5" s="1"/>
  <c r="M677" i="5"/>
  <c r="H677" i="5" s="1"/>
  <c r="X678" i="5" l="1"/>
  <c r="I679" i="5"/>
  <c r="L679" i="5"/>
  <c r="M678" i="5" l="1"/>
  <c r="H678" i="5" s="1"/>
  <c r="J679" i="5"/>
  <c r="K680" i="5" s="1"/>
  <c r="Y678" i="5"/>
  <c r="V678" i="5"/>
  <c r="W678" i="5" l="1"/>
  <c r="Z677" i="5"/>
  <c r="U677" i="5" s="1"/>
  <c r="AA677" i="5" s="1"/>
  <c r="X679" i="5"/>
  <c r="L680" i="5"/>
  <c r="I680" i="5"/>
  <c r="V679" i="5" l="1"/>
  <c r="Y679" i="5"/>
  <c r="M679" i="5"/>
  <c r="H679" i="5" s="1"/>
  <c r="J680" i="5"/>
  <c r="K681" i="5" s="1"/>
  <c r="X680" i="5"/>
  <c r="Y680" i="5" l="1"/>
  <c r="V680" i="5"/>
  <c r="L681" i="5"/>
  <c r="I681" i="5"/>
  <c r="Z678" i="5"/>
  <c r="U678" i="5" s="1"/>
  <c r="AA678" i="5" s="1"/>
  <c r="W679" i="5"/>
  <c r="J681" i="5" l="1"/>
  <c r="K682" i="5" s="1"/>
  <c r="M680" i="5"/>
  <c r="H680" i="5" s="1"/>
  <c r="Z679" i="5"/>
  <c r="U679" i="5" s="1"/>
  <c r="AA679" i="5" s="1"/>
  <c r="W680" i="5"/>
  <c r="X681" i="5" l="1"/>
  <c r="L682" i="5"/>
  <c r="I682" i="5"/>
  <c r="M681" i="5" l="1"/>
  <c r="H681" i="5" s="1"/>
  <c r="J682" i="5"/>
  <c r="K683" i="5" s="1"/>
  <c r="Y681" i="5"/>
  <c r="V681" i="5"/>
  <c r="Z680" i="5" l="1"/>
  <c r="U680" i="5" s="1"/>
  <c r="AA680" i="5" s="1"/>
  <c r="W681" i="5"/>
  <c r="X682" i="5"/>
  <c r="I683" i="5"/>
  <c r="L683" i="5"/>
  <c r="M682" i="5" l="1"/>
  <c r="H682" i="5" s="1"/>
  <c r="J683" i="5"/>
  <c r="K684" i="5" s="1"/>
  <c r="Y682" i="5"/>
  <c r="V682" i="5"/>
  <c r="W682" i="5" l="1"/>
  <c r="Z681" i="5"/>
  <c r="U681" i="5" s="1"/>
  <c r="AA681" i="5" s="1"/>
  <c r="X683" i="5"/>
  <c r="I684" i="5"/>
  <c r="L684" i="5"/>
  <c r="M683" i="5" l="1"/>
  <c r="H683" i="5" s="1"/>
  <c r="J684" i="5"/>
  <c r="K685" i="5" s="1"/>
  <c r="V683" i="5"/>
  <c r="Y683" i="5"/>
  <c r="X684" i="5" l="1"/>
  <c r="I685" i="5"/>
  <c r="L685" i="5"/>
  <c r="Z682" i="5"/>
  <c r="U682" i="5" s="1"/>
  <c r="AA682" i="5" s="1"/>
  <c r="W683" i="5"/>
  <c r="J685" i="5" l="1"/>
  <c r="K686" i="5" s="1"/>
  <c r="M684" i="5"/>
  <c r="H684" i="5" s="1"/>
  <c r="X685" i="5"/>
  <c r="V684" i="5"/>
  <c r="Y684" i="5"/>
  <c r="V685" i="5" l="1"/>
  <c r="Y685" i="5"/>
  <c r="W684" i="5"/>
  <c r="Z683" i="5"/>
  <c r="U683" i="5" s="1"/>
  <c r="AA683" i="5" s="1"/>
  <c r="L686" i="5"/>
  <c r="I686" i="5"/>
  <c r="M685" i="5" l="1"/>
  <c r="H685" i="5" s="1"/>
  <c r="J686" i="5"/>
  <c r="K687" i="5" s="1"/>
  <c r="W685" i="5"/>
  <c r="Z684" i="5"/>
  <c r="U684" i="5" s="1"/>
  <c r="AA684" i="5" s="1"/>
  <c r="X686" i="5" l="1"/>
  <c r="I687" i="5"/>
  <c r="L687" i="5"/>
  <c r="M686" i="5" l="1"/>
  <c r="H686" i="5" s="1"/>
  <c r="J687" i="5"/>
  <c r="K688" i="5" s="1"/>
  <c r="Y686" i="5"/>
  <c r="V686" i="5"/>
  <c r="Z685" i="5" l="1"/>
  <c r="U685" i="5" s="1"/>
  <c r="AA685" i="5" s="1"/>
  <c r="W686" i="5"/>
  <c r="X687" i="5"/>
  <c r="I688" i="5"/>
  <c r="L688" i="5"/>
  <c r="Y687" i="5" l="1"/>
  <c r="V687" i="5"/>
  <c r="M687" i="5"/>
  <c r="H687" i="5" s="1"/>
  <c r="J688" i="5"/>
  <c r="K689" i="5" s="1"/>
  <c r="X688" i="5" l="1"/>
  <c r="I689" i="5"/>
  <c r="L689" i="5"/>
  <c r="W687" i="5"/>
  <c r="Z686" i="5"/>
  <c r="U686" i="5" s="1"/>
  <c r="AA686" i="5" s="1"/>
  <c r="M688" i="5" l="1"/>
  <c r="H688" i="5" s="1"/>
  <c r="J689" i="5"/>
  <c r="K690" i="5" s="1"/>
  <c r="Y688" i="5"/>
  <c r="V688" i="5"/>
  <c r="L690" i="5" l="1"/>
  <c r="I690" i="5"/>
  <c r="W688" i="5"/>
  <c r="Z687" i="5"/>
  <c r="U687" i="5" s="1"/>
  <c r="AA687" i="5" s="1"/>
  <c r="X689" i="5"/>
  <c r="V689" i="5" l="1"/>
  <c r="Y689" i="5"/>
  <c r="M689" i="5"/>
  <c r="H689" i="5" s="1"/>
  <c r="J690" i="5"/>
  <c r="K691" i="5" s="1"/>
  <c r="I691" i="5" l="1"/>
  <c r="L691" i="5"/>
  <c r="W689" i="5"/>
  <c r="Z688" i="5"/>
  <c r="U688" i="5" s="1"/>
  <c r="AA688" i="5" s="1"/>
  <c r="X690" i="5"/>
  <c r="Y690" i="5" l="1"/>
  <c r="V690" i="5"/>
  <c r="J691" i="5"/>
  <c r="K692" i="5" s="1"/>
  <c r="M690" i="5"/>
  <c r="H690" i="5" s="1"/>
  <c r="X691" i="5"/>
  <c r="Y691" i="5" l="1"/>
  <c r="V691" i="5"/>
  <c r="I692" i="5"/>
  <c r="L692" i="5"/>
  <c r="Z689" i="5"/>
  <c r="U689" i="5" s="1"/>
  <c r="AA689" i="5" s="1"/>
  <c r="W690" i="5"/>
  <c r="M691" i="5" l="1"/>
  <c r="H691" i="5" s="1"/>
  <c r="J692" i="5"/>
  <c r="K693" i="5" s="1"/>
  <c r="X692" i="5"/>
  <c r="Z690" i="5"/>
  <c r="U690" i="5" s="1"/>
  <c r="AA690" i="5" s="1"/>
  <c r="W691" i="5"/>
  <c r="V692" i="5" l="1"/>
  <c r="Y692" i="5"/>
  <c r="I693" i="5"/>
  <c r="L693" i="5"/>
  <c r="M692" i="5" l="1"/>
  <c r="H692" i="5" s="1"/>
  <c r="J693" i="5"/>
  <c r="K694" i="5" s="1"/>
  <c r="W692" i="5"/>
  <c r="Z691" i="5"/>
  <c r="U691" i="5" s="1"/>
  <c r="AA691" i="5" s="1"/>
  <c r="X693" i="5" l="1"/>
  <c r="L694" i="5"/>
  <c r="I694" i="5"/>
  <c r="M693" i="5" l="1"/>
  <c r="H693" i="5" s="1"/>
  <c r="J694" i="5"/>
  <c r="K695" i="5" s="1"/>
  <c r="Y693" i="5"/>
  <c r="V693" i="5"/>
  <c r="W693" i="5" l="1"/>
  <c r="Z692" i="5"/>
  <c r="U692" i="5" s="1"/>
  <c r="AA692" i="5" s="1"/>
  <c r="X694" i="5"/>
  <c r="L695" i="5"/>
  <c r="I695" i="5"/>
  <c r="M694" i="5" l="1"/>
  <c r="H694" i="5" s="1"/>
  <c r="J695" i="5"/>
  <c r="K696" i="5" s="1"/>
  <c r="X695" i="5"/>
  <c r="Y694" i="5"/>
  <c r="V694" i="5"/>
  <c r="Z693" i="5" l="1"/>
  <c r="U693" i="5" s="1"/>
  <c r="AA693" i="5" s="1"/>
  <c r="W694" i="5"/>
  <c r="V695" i="5"/>
  <c r="Y695" i="5"/>
  <c r="I696" i="5"/>
  <c r="L696" i="5"/>
  <c r="W695" i="5" l="1"/>
  <c r="Z694" i="5"/>
  <c r="U694" i="5" s="1"/>
  <c r="AA694" i="5" s="1"/>
  <c r="M695" i="5"/>
  <c r="H695" i="5" s="1"/>
  <c r="J696" i="5"/>
  <c r="K697" i="5" s="1"/>
  <c r="L697" i="5" l="1"/>
  <c r="I697" i="5"/>
  <c r="X696" i="5"/>
  <c r="Y696" i="5" l="1"/>
  <c r="V696" i="5"/>
  <c r="M696" i="5"/>
  <c r="H696" i="5" s="1"/>
  <c r="J697" i="5"/>
  <c r="K698" i="5" s="1"/>
  <c r="X697" i="5" l="1"/>
  <c r="L698" i="5"/>
  <c r="I698" i="5"/>
  <c r="W696" i="5"/>
  <c r="Z695" i="5"/>
  <c r="U695" i="5" s="1"/>
  <c r="AA695" i="5" s="1"/>
  <c r="J698" i="5" l="1"/>
  <c r="K699" i="5" s="1"/>
  <c r="M697" i="5"/>
  <c r="H697" i="5" s="1"/>
  <c r="V697" i="5"/>
  <c r="Y697" i="5"/>
  <c r="Z696" i="5" l="1"/>
  <c r="U696" i="5" s="1"/>
  <c r="AA696" i="5" s="1"/>
  <c r="W697" i="5"/>
  <c r="X698" i="5"/>
  <c r="L699" i="5"/>
  <c r="I699" i="5"/>
  <c r="M698" i="5" l="1"/>
  <c r="H698" i="5" s="1"/>
  <c r="J699" i="5"/>
  <c r="K700" i="5" s="1"/>
  <c r="X699" i="5"/>
  <c r="Y698" i="5"/>
  <c r="V698" i="5"/>
  <c r="W698" i="5" l="1"/>
  <c r="Z697" i="5"/>
  <c r="U697" i="5" s="1"/>
  <c r="AA697" i="5" s="1"/>
  <c r="Y699" i="5"/>
  <c r="V699" i="5"/>
  <c r="L700" i="5"/>
  <c r="I700" i="5"/>
  <c r="M699" i="5" l="1"/>
  <c r="H699" i="5" s="1"/>
  <c r="J700" i="5"/>
  <c r="K701" i="5" s="1"/>
  <c r="Z698" i="5"/>
  <c r="U698" i="5" s="1"/>
  <c r="AA698" i="5" s="1"/>
  <c r="W699" i="5"/>
  <c r="X700" i="5" l="1"/>
  <c r="L701" i="5"/>
  <c r="I701" i="5"/>
  <c r="M700" i="5" l="1"/>
  <c r="H700" i="5" s="1"/>
  <c r="J701" i="5"/>
  <c r="K702" i="5" s="1"/>
  <c r="V700" i="5"/>
  <c r="Y700" i="5"/>
  <c r="L702" i="5" l="1"/>
  <c r="I702" i="5"/>
  <c r="W700" i="5"/>
  <c r="Z699" i="5"/>
  <c r="U699" i="5" s="1"/>
  <c r="AA699" i="5" s="1"/>
  <c r="X701" i="5"/>
  <c r="Y701" i="5" l="1"/>
  <c r="V701" i="5"/>
  <c r="J702" i="5"/>
  <c r="K703" i="5" s="1"/>
  <c r="M701" i="5"/>
  <c r="H701" i="5" s="1"/>
  <c r="I703" i="5" l="1"/>
  <c r="L703" i="5"/>
  <c r="X702" i="5"/>
  <c r="Z700" i="5"/>
  <c r="U700" i="5" s="1"/>
  <c r="AA700" i="5" s="1"/>
  <c r="W701" i="5"/>
  <c r="V702" i="5" l="1"/>
  <c r="Y702" i="5"/>
  <c r="M702" i="5"/>
  <c r="H702" i="5" s="1"/>
  <c r="J703" i="5"/>
  <c r="K704" i="5" s="1"/>
  <c r="X703" i="5" l="1"/>
  <c r="I704" i="5"/>
  <c r="L704" i="5"/>
  <c r="W702" i="5"/>
  <c r="Z701" i="5"/>
  <c r="U701" i="5" s="1"/>
  <c r="AA701" i="5" s="1"/>
  <c r="J704" i="5" l="1"/>
  <c r="K705" i="5" s="1"/>
  <c r="M703" i="5"/>
  <c r="H703" i="5" s="1"/>
  <c r="Y703" i="5"/>
  <c r="V703" i="5"/>
  <c r="Z702" i="5" l="1"/>
  <c r="U702" i="5" s="1"/>
  <c r="AA702" i="5" s="1"/>
  <c r="W703" i="5"/>
  <c r="X704" i="5"/>
  <c r="I705" i="5"/>
  <c r="L705" i="5"/>
  <c r="V704" i="5" l="1"/>
  <c r="Y704" i="5"/>
  <c r="M704" i="5"/>
  <c r="H704" i="5" s="1"/>
  <c r="J705" i="5"/>
  <c r="K706" i="5" s="1"/>
  <c r="I706" i="5" l="1"/>
  <c r="L706" i="5"/>
  <c r="X705" i="5"/>
  <c r="Z703" i="5"/>
  <c r="U703" i="5" s="1"/>
  <c r="AA703" i="5" s="1"/>
  <c r="W704" i="5"/>
  <c r="Y705" i="5" l="1"/>
  <c r="V705" i="5"/>
  <c r="J706" i="5"/>
  <c r="K707" i="5" s="1"/>
  <c r="M705" i="5"/>
  <c r="H705" i="5" s="1"/>
  <c r="I707" i="5" l="1"/>
  <c r="L707" i="5"/>
  <c r="X706" i="5"/>
  <c r="W705" i="5"/>
  <c r="Z704" i="5"/>
  <c r="U704" i="5" s="1"/>
  <c r="AA704" i="5" s="1"/>
  <c r="V706" i="5" l="1"/>
  <c r="Y706" i="5"/>
  <c r="M706" i="5"/>
  <c r="H706" i="5" s="1"/>
  <c r="J707" i="5"/>
  <c r="K708" i="5" s="1"/>
  <c r="X707" i="5" l="1"/>
  <c r="L708" i="5"/>
  <c r="I708" i="5"/>
  <c r="W706" i="5"/>
  <c r="Z705" i="5"/>
  <c r="U705" i="5" s="1"/>
  <c r="AA705" i="5" s="1"/>
  <c r="V707" i="5" l="1"/>
  <c r="Y707" i="5"/>
  <c r="J708" i="5"/>
  <c r="K709" i="5" s="1"/>
  <c r="M707" i="5"/>
  <c r="H707" i="5" s="1"/>
  <c r="L709" i="5" l="1"/>
  <c r="I709" i="5"/>
  <c r="X708" i="5"/>
  <c r="W707" i="5"/>
  <c r="Z706" i="5"/>
  <c r="U706" i="5" s="1"/>
  <c r="AA706" i="5" s="1"/>
  <c r="V708" i="5" l="1"/>
  <c r="Y708" i="5"/>
  <c r="M708" i="5"/>
  <c r="H708" i="5" s="1"/>
  <c r="J709" i="5"/>
  <c r="K710" i="5" s="1"/>
  <c r="I710" i="5" l="1"/>
  <c r="L710" i="5"/>
  <c r="X709" i="5"/>
  <c r="W708" i="5"/>
  <c r="Z707" i="5"/>
  <c r="U707" i="5" s="1"/>
  <c r="AA707" i="5" s="1"/>
  <c r="M709" i="5" l="1"/>
  <c r="H709" i="5" s="1"/>
  <c r="J710" i="5"/>
  <c r="K711" i="5" s="1"/>
  <c r="V709" i="5"/>
  <c r="Y709" i="5"/>
  <c r="X710" i="5" l="1"/>
  <c r="L711" i="5"/>
  <c r="I711" i="5"/>
  <c r="W709" i="5"/>
  <c r="Z708" i="5"/>
  <c r="U708" i="5" s="1"/>
  <c r="AA708" i="5" s="1"/>
  <c r="M710" i="5" l="1"/>
  <c r="H710" i="5" s="1"/>
  <c r="J711" i="5"/>
  <c r="K712" i="5" s="1"/>
  <c r="V710" i="5"/>
  <c r="Y710" i="5"/>
  <c r="W710" i="5" l="1"/>
  <c r="Z709" i="5"/>
  <c r="U709" i="5" s="1"/>
  <c r="AA709" i="5" s="1"/>
  <c r="X711" i="5"/>
  <c r="L712" i="5"/>
  <c r="I712" i="5"/>
  <c r="J712" i="5" l="1"/>
  <c r="K713" i="5" s="1"/>
  <c r="M711" i="5"/>
  <c r="H711" i="5" s="1"/>
  <c r="X712" i="5"/>
  <c r="Y711" i="5"/>
  <c r="V711" i="5"/>
  <c r="W711" i="5" l="1"/>
  <c r="Z710" i="5"/>
  <c r="U710" i="5" s="1"/>
  <c r="AA710" i="5" s="1"/>
  <c r="V712" i="5"/>
  <c r="Y712" i="5"/>
  <c r="I713" i="5"/>
  <c r="L713" i="5"/>
  <c r="J713" i="5" l="1"/>
  <c r="K714" i="5" s="1"/>
  <c r="M712" i="5"/>
  <c r="H712" i="5" s="1"/>
  <c r="X713" i="5"/>
  <c r="Z711" i="5"/>
  <c r="U711" i="5" s="1"/>
  <c r="AA711" i="5" s="1"/>
  <c r="W712" i="5"/>
  <c r="V713" i="5" l="1"/>
  <c r="Y713" i="5"/>
  <c r="I714" i="5"/>
  <c r="L714" i="5"/>
  <c r="J714" i="5" l="1"/>
  <c r="K715" i="5" s="1"/>
  <c r="M713" i="5"/>
  <c r="H713" i="5" s="1"/>
  <c r="X714" i="5"/>
  <c r="W713" i="5"/>
  <c r="Z712" i="5"/>
  <c r="U712" i="5" s="1"/>
  <c r="AA712" i="5" s="1"/>
  <c r="V714" i="5" l="1"/>
  <c r="Y714" i="5"/>
  <c r="L715" i="5"/>
  <c r="I715" i="5"/>
  <c r="M714" i="5" l="1"/>
  <c r="H714" i="5" s="1"/>
  <c r="J715" i="5"/>
  <c r="K716" i="5" s="1"/>
  <c r="Z713" i="5"/>
  <c r="U713" i="5" s="1"/>
  <c r="AA713" i="5" s="1"/>
  <c r="W714" i="5"/>
  <c r="X715" i="5" l="1"/>
  <c r="L716" i="5"/>
  <c r="I716" i="5"/>
  <c r="J716" i="5" l="1"/>
  <c r="K717" i="5" s="1"/>
  <c r="M715" i="5"/>
  <c r="H715" i="5" s="1"/>
  <c r="V715" i="5"/>
  <c r="Y715" i="5"/>
  <c r="W715" i="5" l="1"/>
  <c r="Z714" i="5"/>
  <c r="U714" i="5" s="1"/>
  <c r="AA714" i="5" s="1"/>
  <c r="X716" i="5"/>
  <c r="L717" i="5"/>
  <c r="I717" i="5"/>
  <c r="Y716" i="5" l="1"/>
  <c r="V716" i="5"/>
  <c r="M716" i="5"/>
  <c r="H716" i="5" s="1"/>
  <c r="J717" i="5"/>
  <c r="K718" i="5" s="1"/>
  <c r="L718" i="5" l="1"/>
  <c r="I718" i="5"/>
  <c r="X717" i="5"/>
  <c r="W716" i="5"/>
  <c r="Z715" i="5"/>
  <c r="U715" i="5" s="1"/>
  <c r="AA715" i="5" s="1"/>
  <c r="Y717" i="5" l="1"/>
  <c r="V717" i="5"/>
  <c r="J718" i="5"/>
  <c r="K719" i="5" s="1"/>
  <c r="M717" i="5"/>
  <c r="H717" i="5" s="1"/>
  <c r="X718" i="5"/>
  <c r="V718" i="5" l="1"/>
  <c r="Y718" i="5"/>
  <c r="L719" i="5"/>
  <c r="I719" i="5"/>
  <c r="Z716" i="5"/>
  <c r="U716" i="5" s="1"/>
  <c r="AA716" i="5" s="1"/>
  <c r="W717" i="5"/>
  <c r="J719" i="5" l="1"/>
  <c r="K720" i="5" s="1"/>
  <c r="M718" i="5"/>
  <c r="H718" i="5" s="1"/>
  <c r="X719" i="5"/>
  <c r="Z717" i="5"/>
  <c r="U717" i="5" s="1"/>
  <c r="AA717" i="5" s="1"/>
  <c r="W718" i="5"/>
  <c r="Y719" i="5" l="1"/>
  <c r="V719" i="5"/>
  <c r="I720" i="5"/>
  <c r="L720" i="5"/>
  <c r="M719" i="5" l="1"/>
  <c r="H719" i="5" s="1"/>
  <c r="J720" i="5"/>
  <c r="K721" i="5" s="1"/>
  <c r="W719" i="5"/>
  <c r="Z718" i="5"/>
  <c r="U718" i="5" s="1"/>
  <c r="AA718" i="5" s="1"/>
  <c r="X720" i="5" l="1"/>
  <c r="I721" i="5"/>
  <c r="L721" i="5"/>
  <c r="M720" i="5" l="1"/>
  <c r="H720" i="5" s="1"/>
  <c r="J721" i="5"/>
  <c r="K722" i="5" s="1"/>
  <c r="V720" i="5"/>
  <c r="Y720" i="5"/>
  <c r="X721" i="5" l="1"/>
  <c r="I722" i="5"/>
  <c r="L722" i="5"/>
  <c r="Z719" i="5"/>
  <c r="U719" i="5" s="1"/>
  <c r="AA719" i="5" s="1"/>
  <c r="W720" i="5"/>
  <c r="J722" i="5" l="1"/>
  <c r="K723" i="5" s="1"/>
  <c r="M721" i="5"/>
  <c r="H721" i="5" s="1"/>
  <c r="Y721" i="5"/>
  <c r="V721" i="5"/>
  <c r="W721" i="5" l="1"/>
  <c r="Z720" i="5"/>
  <c r="U720" i="5" s="1"/>
  <c r="AA720" i="5" s="1"/>
  <c r="X722" i="5"/>
  <c r="L723" i="5"/>
  <c r="I723" i="5"/>
  <c r="V722" i="5" l="1"/>
  <c r="Y722" i="5"/>
  <c r="M722" i="5"/>
  <c r="H722" i="5" s="1"/>
  <c r="J723" i="5"/>
  <c r="K724" i="5" s="1"/>
  <c r="X723" i="5" l="1"/>
  <c r="I724" i="5"/>
  <c r="L724" i="5"/>
  <c r="Z721" i="5"/>
  <c r="U721" i="5" s="1"/>
  <c r="AA721" i="5" s="1"/>
  <c r="W722" i="5"/>
  <c r="M723" i="5" l="1"/>
  <c r="H723" i="5" s="1"/>
  <c r="J724" i="5"/>
  <c r="K725" i="5" s="1"/>
  <c r="Y723" i="5"/>
  <c r="V723" i="5"/>
  <c r="W723" i="5" l="1"/>
  <c r="Z722" i="5"/>
  <c r="U722" i="5" s="1"/>
  <c r="AA722" i="5" s="1"/>
  <c r="X724" i="5"/>
  <c r="I725" i="5"/>
  <c r="L725" i="5"/>
  <c r="M724" i="5" l="1"/>
  <c r="H724" i="5" s="1"/>
  <c r="J725" i="5"/>
  <c r="K726" i="5" s="1"/>
  <c r="Y724" i="5"/>
  <c r="V724" i="5"/>
  <c r="W724" i="5" l="1"/>
  <c r="Z723" i="5"/>
  <c r="U723" i="5" s="1"/>
  <c r="AA723" i="5" s="1"/>
  <c r="X725" i="5"/>
  <c r="I726" i="5"/>
  <c r="L726" i="5"/>
  <c r="Y725" i="5" l="1"/>
  <c r="V725" i="5"/>
  <c r="M725" i="5"/>
  <c r="H725" i="5" s="1"/>
  <c r="J726" i="5"/>
  <c r="K727" i="5" s="1"/>
  <c r="L727" i="5" l="1"/>
  <c r="I727" i="5"/>
  <c r="X726" i="5"/>
  <c r="W725" i="5"/>
  <c r="Z724" i="5"/>
  <c r="U724" i="5" s="1"/>
  <c r="AA724" i="5" s="1"/>
  <c r="Y726" i="5" l="1"/>
  <c r="V726" i="5"/>
  <c r="M726" i="5"/>
  <c r="H726" i="5" s="1"/>
  <c r="J727" i="5"/>
  <c r="K728" i="5" s="1"/>
  <c r="X727" i="5" l="1"/>
  <c r="L728" i="5"/>
  <c r="I728" i="5"/>
  <c r="Z725" i="5"/>
  <c r="U725" i="5" s="1"/>
  <c r="AA725" i="5" s="1"/>
  <c r="W726" i="5"/>
  <c r="J728" i="5" l="1"/>
  <c r="K729" i="5" s="1"/>
  <c r="M727" i="5"/>
  <c r="H727" i="5" s="1"/>
  <c r="X728" i="5"/>
  <c r="Y727" i="5"/>
  <c r="V727" i="5"/>
  <c r="Z726" i="5" l="1"/>
  <c r="U726" i="5" s="1"/>
  <c r="AA726" i="5" s="1"/>
  <c r="W727" i="5"/>
  <c r="Y728" i="5"/>
  <c r="V728" i="5"/>
  <c r="L729" i="5"/>
  <c r="I729" i="5"/>
  <c r="J729" i="5" l="1"/>
  <c r="K730" i="5" s="1"/>
  <c r="M728" i="5"/>
  <c r="H728" i="5" s="1"/>
  <c r="X729" i="5"/>
  <c r="Z727" i="5"/>
  <c r="U727" i="5" s="1"/>
  <c r="AA727" i="5" s="1"/>
  <c r="W728" i="5"/>
  <c r="Y729" i="5" l="1"/>
  <c r="V729" i="5"/>
  <c r="I730" i="5"/>
  <c r="L730" i="5"/>
  <c r="J730" i="5" l="1"/>
  <c r="K731" i="5" s="1"/>
  <c r="M729" i="5"/>
  <c r="H729" i="5" s="1"/>
  <c r="X730" i="5"/>
  <c r="W729" i="5"/>
  <c r="Z728" i="5"/>
  <c r="U728" i="5" s="1"/>
  <c r="AA728" i="5" s="1"/>
  <c r="V730" i="5" l="1"/>
  <c r="Y730" i="5"/>
  <c r="L731" i="5"/>
  <c r="I731" i="5"/>
  <c r="Z729" i="5" l="1"/>
  <c r="U729" i="5" s="1"/>
  <c r="AA729" i="5" s="1"/>
  <c r="W730" i="5"/>
  <c r="J731" i="5"/>
  <c r="K732" i="5" s="1"/>
  <c r="M730" i="5"/>
  <c r="H730" i="5" s="1"/>
  <c r="X731" i="5" l="1"/>
  <c r="I732" i="5"/>
  <c r="L732" i="5"/>
  <c r="M731" i="5" l="1"/>
  <c r="H731" i="5" s="1"/>
  <c r="J732" i="5"/>
  <c r="K733" i="5" s="1"/>
  <c r="Y731" i="5"/>
  <c r="V731" i="5"/>
  <c r="W731" i="5" l="1"/>
  <c r="Z730" i="5"/>
  <c r="U730" i="5" s="1"/>
  <c r="AA730" i="5" s="1"/>
  <c r="X732" i="5"/>
  <c r="L733" i="5"/>
  <c r="I733" i="5"/>
  <c r="Y732" i="5" l="1"/>
  <c r="V732" i="5"/>
  <c r="M732" i="5"/>
  <c r="H732" i="5" s="1"/>
  <c r="J733" i="5"/>
  <c r="K734" i="5" s="1"/>
  <c r="L734" i="5" l="1"/>
  <c r="I734" i="5"/>
  <c r="X733" i="5"/>
  <c r="W732" i="5"/>
  <c r="Z731" i="5"/>
  <c r="U731" i="5" s="1"/>
  <c r="AA731" i="5" s="1"/>
  <c r="V733" i="5" l="1"/>
  <c r="Y733" i="5"/>
  <c r="M733" i="5"/>
  <c r="H733" i="5" s="1"/>
  <c r="J734" i="5"/>
  <c r="K735" i="5" s="1"/>
  <c r="X734" i="5" l="1"/>
  <c r="W733" i="5"/>
  <c r="Z732" i="5"/>
  <c r="U732" i="5" s="1"/>
  <c r="AA732" i="5" s="1"/>
  <c r="I735" i="5"/>
  <c r="L735" i="5"/>
  <c r="Y734" i="5" l="1"/>
  <c r="V734" i="5"/>
  <c r="J735" i="5"/>
  <c r="K736" i="5" s="1"/>
  <c r="M734" i="5"/>
  <c r="H734" i="5" s="1"/>
  <c r="X735" i="5"/>
  <c r="I736" i="5" l="1"/>
  <c r="L736" i="5"/>
  <c r="V735" i="5"/>
  <c r="Y735" i="5"/>
  <c r="Z733" i="5"/>
  <c r="U733" i="5" s="1"/>
  <c r="AA733" i="5" s="1"/>
  <c r="W734" i="5"/>
  <c r="M735" i="5" l="1"/>
  <c r="H735" i="5" s="1"/>
  <c r="J736" i="5"/>
  <c r="K737" i="5" s="1"/>
  <c r="Z734" i="5"/>
  <c r="U734" i="5" s="1"/>
  <c r="AA734" i="5" s="1"/>
  <c r="W735" i="5"/>
  <c r="X736" i="5" l="1"/>
  <c r="L737" i="5"/>
  <c r="I737" i="5"/>
  <c r="J737" i="5" l="1"/>
  <c r="K738" i="5" s="1"/>
  <c r="M736" i="5"/>
  <c r="H736" i="5" s="1"/>
  <c r="X737" i="5"/>
  <c r="V736" i="5"/>
  <c r="Y736" i="5"/>
  <c r="Y737" i="5" l="1"/>
  <c r="V737" i="5"/>
  <c r="Z735" i="5"/>
  <c r="U735" i="5" s="1"/>
  <c r="AA735" i="5" s="1"/>
  <c r="W736" i="5"/>
  <c r="L738" i="5"/>
  <c r="I738" i="5"/>
  <c r="M737" i="5" l="1"/>
  <c r="H737" i="5" s="1"/>
  <c r="J738" i="5"/>
  <c r="K739" i="5" s="1"/>
  <c r="Z736" i="5"/>
  <c r="U736" i="5" s="1"/>
  <c r="AA736" i="5" s="1"/>
  <c r="W737" i="5"/>
  <c r="X738" i="5" l="1"/>
  <c r="I739" i="5"/>
  <c r="L739" i="5"/>
  <c r="J739" i="5" l="1"/>
  <c r="K740" i="5" s="1"/>
  <c r="M738" i="5"/>
  <c r="H738" i="5" s="1"/>
  <c r="X739" i="5"/>
  <c r="Y738" i="5"/>
  <c r="V738" i="5"/>
  <c r="W738" i="5" l="1"/>
  <c r="Z737" i="5"/>
  <c r="U737" i="5" s="1"/>
  <c r="AA737" i="5" s="1"/>
  <c r="V739" i="5"/>
  <c r="Y739" i="5"/>
  <c r="I740" i="5"/>
  <c r="L740" i="5"/>
  <c r="M739" i="5" l="1"/>
  <c r="H739" i="5" s="1"/>
  <c r="J740" i="5"/>
  <c r="K741" i="5" s="1"/>
  <c r="X740" i="5"/>
  <c r="W739" i="5"/>
  <c r="Z738" i="5"/>
  <c r="U738" i="5" s="1"/>
  <c r="AA738" i="5" s="1"/>
  <c r="Y740" i="5" l="1"/>
  <c r="V740" i="5"/>
  <c r="L741" i="5"/>
  <c r="I741" i="5"/>
  <c r="M740" i="5" l="1"/>
  <c r="H740" i="5" s="1"/>
  <c r="J741" i="5"/>
  <c r="K742" i="5" s="1"/>
  <c r="W740" i="5"/>
  <c r="Z739" i="5"/>
  <c r="U739" i="5" s="1"/>
  <c r="AA739" i="5" s="1"/>
  <c r="X741" i="5" l="1"/>
  <c r="I742" i="5"/>
  <c r="L742" i="5"/>
  <c r="M741" i="5" l="1"/>
  <c r="H741" i="5" s="1"/>
  <c r="J742" i="5"/>
  <c r="K743" i="5" s="1"/>
  <c r="Y741" i="5"/>
  <c r="V741" i="5"/>
  <c r="W741" i="5" l="1"/>
  <c r="Z740" i="5"/>
  <c r="U740" i="5" s="1"/>
  <c r="AA740" i="5" s="1"/>
  <c r="X742" i="5"/>
  <c r="I743" i="5"/>
  <c r="L743" i="5"/>
  <c r="M742" i="5" l="1"/>
  <c r="H742" i="5" s="1"/>
  <c r="J743" i="5"/>
  <c r="K744" i="5" s="1"/>
  <c r="V742" i="5"/>
  <c r="Y742" i="5"/>
  <c r="Z741" i="5" l="1"/>
  <c r="U741" i="5" s="1"/>
  <c r="AA741" i="5" s="1"/>
  <c r="W742" i="5"/>
  <c r="X743" i="5"/>
  <c r="I744" i="5"/>
  <c r="L744" i="5"/>
  <c r="V743" i="5" l="1"/>
  <c r="Y743" i="5"/>
  <c r="M743" i="5"/>
  <c r="H743" i="5" s="1"/>
  <c r="J744" i="5"/>
  <c r="K745" i="5" s="1"/>
  <c r="L745" i="5" l="1"/>
  <c r="I745" i="5"/>
  <c r="X744" i="5"/>
  <c r="Z742" i="5"/>
  <c r="U742" i="5" s="1"/>
  <c r="AA742" i="5" s="1"/>
  <c r="W743" i="5"/>
  <c r="V744" i="5" l="1"/>
  <c r="Y744" i="5"/>
  <c r="M744" i="5"/>
  <c r="H744" i="5" s="1"/>
  <c r="J745" i="5"/>
  <c r="K746" i="5" s="1"/>
  <c r="L746" i="5" l="1"/>
  <c r="I746" i="5"/>
  <c r="X745" i="5"/>
  <c r="Z743" i="5"/>
  <c r="U743" i="5" s="1"/>
  <c r="AA743" i="5" s="1"/>
  <c r="W744" i="5"/>
  <c r="V745" i="5" l="1"/>
  <c r="Y745" i="5"/>
  <c r="M745" i="5"/>
  <c r="H745" i="5" s="1"/>
  <c r="J746" i="5"/>
  <c r="K747" i="5" s="1"/>
  <c r="X746" i="5" l="1"/>
  <c r="Z744" i="5"/>
  <c r="U744" i="5" s="1"/>
  <c r="AA744" i="5" s="1"/>
  <c r="W745" i="5"/>
  <c r="I747" i="5"/>
  <c r="L747" i="5"/>
  <c r="M746" i="5" l="1"/>
  <c r="H746" i="5" s="1"/>
  <c r="J747" i="5"/>
  <c r="K748" i="5" s="1"/>
  <c r="X747" i="5"/>
  <c r="V746" i="5"/>
  <c r="Y746" i="5"/>
  <c r="Y747" i="5" l="1"/>
  <c r="V747" i="5"/>
  <c r="L748" i="5"/>
  <c r="I748" i="5"/>
  <c r="Z745" i="5"/>
  <c r="U745" i="5" s="1"/>
  <c r="AA745" i="5" s="1"/>
  <c r="W746" i="5"/>
  <c r="M747" i="5" l="1"/>
  <c r="H747" i="5" s="1"/>
  <c r="J748" i="5"/>
  <c r="K749" i="5" s="1"/>
  <c r="W747" i="5"/>
  <c r="Z746" i="5"/>
  <c r="U746" i="5" s="1"/>
  <c r="AA746" i="5" s="1"/>
  <c r="X748" i="5" l="1"/>
  <c r="L749" i="5"/>
  <c r="I749" i="5"/>
  <c r="M748" i="5" l="1"/>
  <c r="H748" i="5" s="1"/>
  <c r="J749" i="5"/>
  <c r="K750" i="5" s="1"/>
  <c r="V748" i="5"/>
  <c r="Y748" i="5"/>
  <c r="W748" i="5" l="1"/>
  <c r="Z747" i="5"/>
  <c r="U747" i="5" s="1"/>
  <c r="AA747" i="5" s="1"/>
  <c r="X749" i="5"/>
  <c r="L750" i="5"/>
  <c r="I750" i="5"/>
  <c r="J750" i="5" l="1"/>
  <c r="K751" i="5" s="1"/>
  <c r="M749" i="5"/>
  <c r="H749" i="5" s="1"/>
  <c r="V749" i="5"/>
  <c r="Y749" i="5"/>
  <c r="X750" i="5" l="1"/>
  <c r="W749" i="5"/>
  <c r="Z748" i="5"/>
  <c r="U748" i="5" s="1"/>
  <c r="AA748" i="5" s="1"/>
  <c r="I751" i="5"/>
  <c r="L751" i="5"/>
  <c r="M750" i="5" l="1"/>
  <c r="H750" i="5" s="1"/>
  <c r="J751" i="5"/>
  <c r="K752" i="5" s="1"/>
  <c r="X751" i="5"/>
  <c r="V750" i="5"/>
  <c r="Y750" i="5"/>
  <c r="V751" i="5" l="1"/>
  <c r="Y751" i="5"/>
  <c r="I752" i="5"/>
  <c r="L752" i="5"/>
  <c r="Z749" i="5"/>
  <c r="U749" i="5" s="1"/>
  <c r="AA749" i="5" s="1"/>
  <c r="W750" i="5"/>
  <c r="W751" i="5" l="1"/>
  <c r="Z750" i="5"/>
  <c r="U750" i="5" s="1"/>
  <c r="AA750" i="5" s="1"/>
  <c r="J752" i="5"/>
  <c r="K753" i="5" s="1"/>
  <c r="M751" i="5"/>
  <c r="H751" i="5" s="1"/>
  <c r="X752" i="5" l="1"/>
  <c r="I753" i="5"/>
  <c r="L753" i="5"/>
  <c r="J753" i="5" l="1"/>
  <c r="K754" i="5" s="1"/>
  <c r="M752" i="5"/>
  <c r="H752" i="5" s="1"/>
  <c r="Y752" i="5"/>
  <c r="V752" i="5"/>
  <c r="Z751" i="5" l="1"/>
  <c r="U751" i="5" s="1"/>
  <c r="AA751" i="5" s="1"/>
  <c r="W752" i="5"/>
  <c r="X753" i="5"/>
  <c r="I754" i="5"/>
  <c r="L754" i="5"/>
  <c r="V753" i="5" l="1"/>
  <c r="Y753" i="5"/>
  <c r="J754" i="5"/>
  <c r="K755" i="5" s="1"/>
  <c r="M753" i="5"/>
  <c r="H753" i="5" s="1"/>
  <c r="X754" i="5" l="1"/>
  <c r="I755" i="5"/>
  <c r="L755" i="5"/>
  <c r="W753" i="5"/>
  <c r="Z752" i="5"/>
  <c r="U752" i="5" s="1"/>
  <c r="AA752" i="5" s="1"/>
  <c r="M754" i="5" l="1"/>
  <c r="H754" i="5" s="1"/>
  <c r="J755" i="5"/>
  <c r="K756" i="5" s="1"/>
  <c r="X755" i="5"/>
  <c r="V754" i="5"/>
  <c r="Y754" i="5"/>
  <c r="V755" i="5" l="1"/>
  <c r="Y755" i="5"/>
  <c r="L756" i="5"/>
  <c r="I756" i="5"/>
  <c r="Z753" i="5"/>
  <c r="U753" i="5" s="1"/>
  <c r="AA753" i="5" s="1"/>
  <c r="W754" i="5"/>
  <c r="J756" i="5" l="1"/>
  <c r="K757" i="5" s="1"/>
  <c r="M755" i="5"/>
  <c r="H755" i="5" s="1"/>
  <c r="W755" i="5"/>
  <c r="Z754" i="5"/>
  <c r="U754" i="5" s="1"/>
  <c r="AA754" i="5" s="1"/>
  <c r="X756" i="5" l="1"/>
  <c r="I757" i="5"/>
  <c r="L757" i="5"/>
  <c r="J757" i="5" l="1"/>
  <c r="K758" i="5" s="1"/>
  <c r="M756" i="5"/>
  <c r="H756" i="5" s="1"/>
  <c r="X757" i="5"/>
  <c r="V756" i="5"/>
  <c r="Y756" i="5"/>
  <c r="W756" i="5" l="1"/>
  <c r="Z755" i="5"/>
  <c r="U755" i="5" s="1"/>
  <c r="AA755" i="5" s="1"/>
  <c r="V757" i="5"/>
  <c r="Y757" i="5"/>
  <c r="I758" i="5"/>
  <c r="L758" i="5"/>
  <c r="J758" i="5" l="1"/>
  <c r="K759" i="5" s="1"/>
  <c r="M757" i="5"/>
  <c r="H757" i="5" s="1"/>
  <c r="X758" i="5"/>
  <c r="Z756" i="5"/>
  <c r="U756" i="5" s="1"/>
  <c r="AA756" i="5" s="1"/>
  <c r="W757" i="5"/>
  <c r="V758" i="5" l="1"/>
  <c r="Y758" i="5"/>
  <c r="L759" i="5"/>
  <c r="I759" i="5"/>
  <c r="Z757" i="5" l="1"/>
  <c r="U757" i="5" s="1"/>
  <c r="AA757" i="5" s="1"/>
  <c r="W758" i="5"/>
  <c r="J759" i="5"/>
  <c r="K760" i="5" s="1"/>
  <c r="M758" i="5"/>
  <c r="H758" i="5" s="1"/>
  <c r="L760" i="5" l="1"/>
  <c r="I760" i="5"/>
  <c r="X759" i="5"/>
  <c r="V759" i="5" l="1"/>
  <c r="Y759" i="5"/>
  <c r="J760" i="5"/>
  <c r="K761" i="5" s="1"/>
  <c r="M759" i="5"/>
  <c r="H759" i="5" s="1"/>
  <c r="X760" i="5"/>
  <c r="Y760" i="5" l="1"/>
  <c r="V760" i="5"/>
  <c r="Z758" i="5"/>
  <c r="U758" i="5" s="1"/>
  <c r="AA758" i="5" s="1"/>
  <c r="W759" i="5"/>
  <c r="L761" i="5"/>
  <c r="I761" i="5"/>
  <c r="M760" i="5" l="1"/>
  <c r="H760" i="5" s="1"/>
  <c r="J761" i="5"/>
  <c r="K762" i="5" s="1"/>
  <c r="W760" i="5"/>
  <c r="Z759" i="5"/>
  <c r="U759" i="5" s="1"/>
  <c r="AA759" i="5" s="1"/>
  <c r="L762" i="5" l="1"/>
  <c r="I762" i="5"/>
  <c r="X761" i="5"/>
  <c r="Y761" i="5" l="1"/>
  <c r="V761" i="5"/>
  <c r="J762" i="5"/>
  <c r="K763" i="5" s="1"/>
  <c r="M761" i="5"/>
  <c r="H761" i="5" s="1"/>
  <c r="X762" i="5"/>
  <c r="Y762" i="5" l="1"/>
  <c r="V762" i="5"/>
  <c r="I763" i="5"/>
  <c r="L763" i="5"/>
  <c r="W761" i="5"/>
  <c r="Z760" i="5"/>
  <c r="U760" i="5" s="1"/>
  <c r="AA760" i="5" s="1"/>
  <c r="J763" i="5" l="1"/>
  <c r="K764" i="5" s="1"/>
  <c r="M762" i="5"/>
  <c r="H762" i="5" s="1"/>
  <c r="X763" i="5"/>
  <c r="W762" i="5"/>
  <c r="Z761" i="5"/>
  <c r="U761" i="5" s="1"/>
  <c r="AA761" i="5" s="1"/>
  <c r="Y763" i="5" l="1"/>
  <c r="V763" i="5"/>
  <c r="I764" i="5"/>
  <c r="L764" i="5"/>
  <c r="J764" i="5" l="1"/>
  <c r="K765" i="5" s="1"/>
  <c r="M763" i="5"/>
  <c r="H763" i="5" s="1"/>
  <c r="X764" i="5"/>
  <c r="W763" i="5"/>
  <c r="Z762" i="5"/>
  <c r="U762" i="5" s="1"/>
  <c r="AA762" i="5" s="1"/>
  <c r="V764" i="5" l="1"/>
  <c r="Y764" i="5"/>
  <c r="L765" i="5"/>
  <c r="I765" i="5"/>
  <c r="J765" i="5" l="1"/>
  <c r="K766" i="5" s="1"/>
  <c r="M764" i="5"/>
  <c r="H764" i="5" s="1"/>
  <c r="X765" i="5"/>
  <c r="W764" i="5"/>
  <c r="Z763" i="5"/>
  <c r="U763" i="5" s="1"/>
  <c r="AA763" i="5" s="1"/>
  <c r="V765" i="5" l="1"/>
  <c r="Y765" i="5"/>
  <c r="I766" i="5"/>
  <c r="L766" i="5"/>
  <c r="W765" i="5" l="1"/>
  <c r="Z764" i="5"/>
  <c r="U764" i="5" s="1"/>
  <c r="AA764" i="5" s="1"/>
  <c r="M765" i="5"/>
  <c r="H765" i="5" s="1"/>
  <c r="J766" i="5"/>
  <c r="K767" i="5" s="1"/>
  <c r="I767" i="5" l="1"/>
  <c r="L767" i="5"/>
  <c r="X766" i="5"/>
  <c r="Y766" i="5" l="1"/>
  <c r="V766" i="5"/>
  <c r="M766" i="5"/>
  <c r="H766" i="5" s="1"/>
  <c r="J767" i="5"/>
  <c r="K768" i="5" s="1"/>
  <c r="X767" i="5"/>
  <c r="Y767" i="5" l="1"/>
  <c r="V767" i="5"/>
  <c r="I768" i="5"/>
  <c r="L768" i="5"/>
  <c r="Z765" i="5"/>
  <c r="U765" i="5" s="1"/>
  <c r="AA765" i="5" s="1"/>
  <c r="W766" i="5"/>
  <c r="M767" i="5" l="1"/>
  <c r="H767" i="5" s="1"/>
  <c r="J768" i="5"/>
  <c r="K769" i="5" s="1"/>
  <c r="Z766" i="5"/>
  <c r="U766" i="5" s="1"/>
  <c r="AA766" i="5" s="1"/>
  <c r="W767" i="5"/>
  <c r="X768" i="5" l="1"/>
  <c r="L769" i="5"/>
  <c r="I769" i="5"/>
  <c r="J769" i="5" l="1"/>
  <c r="K770" i="5" s="1"/>
  <c r="M768" i="5"/>
  <c r="H768" i="5" s="1"/>
  <c r="X769" i="5"/>
  <c r="Y768" i="5"/>
  <c r="V768" i="5"/>
  <c r="V769" i="5" l="1"/>
  <c r="Y769" i="5"/>
  <c r="W768" i="5"/>
  <c r="Z767" i="5"/>
  <c r="U767" i="5" s="1"/>
  <c r="AA767" i="5" s="1"/>
  <c r="L770" i="5"/>
  <c r="I770" i="5"/>
  <c r="M769" i="5" l="1"/>
  <c r="H769" i="5" s="1"/>
  <c r="J770" i="5"/>
  <c r="K771" i="5" s="1"/>
  <c r="X770" i="5"/>
  <c r="Z768" i="5"/>
  <c r="U768" i="5" s="1"/>
  <c r="AA768" i="5" s="1"/>
  <c r="W769" i="5"/>
  <c r="V770" i="5" l="1"/>
  <c r="Y770" i="5"/>
  <c r="L771" i="5"/>
  <c r="I771" i="5"/>
  <c r="J771" i="5" l="1"/>
  <c r="K772" i="5" s="1"/>
  <c r="M770" i="5"/>
  <c r="H770" i="5" s="1"/>
  <c r="W770" i="5"/>
  <c r="Z769" i="5"/>
  <c r="U769" i="5" s="1"/>
  <c r="AA769" i="5" s="1"/>
  <c r="X771" i="5" l="1"/>
  <c r="L772" i="5"/>
  <c r="I772" i="5"/>
  <c r="J772" i="5" l="1"/>
  <c r="K773" i="5" s="1"/>
  <c r="M771" i="5"/>
  <c r="H771" i="5" s="1"/>
  <c r="X772" i="5"/>
  <c r="V771" i="5"/>
  <c r="Y771" i="5"/>
  <c r="V772" i="5" l="1"/>
  <c r="Y772" i="5"/>
  <c r="Z770" i="5"/>
  <c r="U770" i="5" s="1"/>
  <c r="AA770" i="5" s="1"/>
  <c r="W771" i="5"/>
  <c r="I773" i="5"/>
  <c r="L773" i="5"/>
  <c r="J773" i="5" l="1"/>
  <c r="K774" i="5" s="1"/>
  <c r="M772" i="5"/>
  <c r="H772" i="5" s="1"/>
  <c r="W772" i="5"/>
  <c r="Z771" i="5"/>
  <c r="U771" i="5" s="1"/>
  <c r="AA771" i="5" s="1"/>
  <c r="X773" i="5" l="1"/>
  <c r="I774" i="5"/>
  <c r="L774" i="5"/>
  <c r="J774" i="5" l="1"/>
  <c r="K775" i="5" s="1"/>
  <c r="M773" i="5"/>
  <c r="H773" i="5" s="1"/>
  <c r="X774" i="5"/>
  <c r="Y773" i="5"/>
  <c r="V773" i="5"/>
  <c r="W773" i="5" l="1"/>
  <c r="Z772" i="5"/>
  <c r="U772" i="5" s="1"/>
  <c r="AA772" i="5" s="1"/>
  <c r="Y774" i="5"/>
  <c r="V774" i="5"/>
  <c r="I775" i="5"/>
  <c r="L775" i="5"/>
  <c r="M774" i="5" l="1"/>
  <c r="H774" i="5" s="1"/>
  <c r="J775" i="5"/>
  <c r="K776" i="5" s="1"/>
  <c r="Z773" i="5"/>
  <c r="U773" i="5" s="1"/>
  <c r="AA773" i="5" s="1"/>
  <c r="W774" i="5"/>
  <c r="X775" i="5" l="1"/>
  <c r="I776" i="5"/>
  <c r="L776" i="5"/>
  <c r="J776" i="5" l="1"/>
  <c r="K777" i="5" s="1"/>
  <c r="M775" i="5"/>
  <c r="H775" i="5" s="1"/>
  <c r="X776" i="5"/>
  <c r="V775" i="5"/>
  <c r="Y775" i="5"/>
  <c r="Z774" i="5" l="1"/>
  <c r="U774" i="5" s="1"/>
  <c r="AA774" i="5" s="1"/>
  <c r="W775" i="5"/>
  <c r="Y776" i="5"/>
  <c r="V776" i="5"/>
  <c r="L777" i="5"/>
  <c r="I777" i="5"/>
  <c r="J777" i="5" l="1"/>
  <c r="K778" i="5" s="1"/>
  <c r="M776" i="5"/>
  <c r="H776" i="5" s="1"/>
  <c r="X777" i="5"/>
  <c r="W776" i="5"/>
  <c r="Z775" i="5"/>
  <c r="U775" i="5" s="1"/>
  <c r="AA775" i="5" s="1"/>
  <c r="Y777" i="5" l="1"/>
  <c r="V777" i="5"/>
  <c r="I778" i="5"/>
  <c r="L778" i="5"/>
  <c r="M777" i="5" l="1"/>
  <c r="H777" i="5" s="1"/>
  <c r="J778" i="5"/>
  <c r="K779" i="5" s="1"/>
  <c r="Z776" i="5"/>
  <c r="U776" i="5" s="1"/>
  <c r="AA776" i="5" s="1"/>
  <c r="W777" i="5"/>
  <c r="X778" i="5" l="1"/>
  <c r="I779" i="5"/>
  <c r="L779" i="5"/>
  <c r="J779" i="5" l="1"/>
  <c r="K780" i="5" s="1"/>
  <c r="M778" i="5"/>
  <c r="H778" i="5" s="1"/>
  <c r="X779" i="5"/>
  <c r="V778" i="5"/>
  <c r="Y778" i="5"/>
  <c r="Y779" i="5" l="1"/>
  <c r="V779" i="5"/>
  <c r="W778" i="5"/>
  <c r="Z777" i="5"/>
  <c r="U777" i="5" s="1"/>
  <c r="AA777" i="5" s="1"/>
  <c r="I780" i="5"/>
  <c r="L780" i="5"/>
  <c r="J780" i="5" l="1"/>
  <c r="K781" i="5" s="1"/>
  <c r="M779" i="5"/>
  <c r="H779" i="5" s="1"/>
  <c r="X780" i="5"/>
  <c r="Z778" i="5"/>
  <c r="U778" i="5" s="1"/>
  <c r="AA778" i="5" s="1"/>
  <c r="W779" i="5"/>
  <c r="V780" i="5" l="1"/>
  <c r="Y780" i="5"/>
  <c r="L781" i="5"/>
  <c r="I781" i="5"/>
  <c r="M780" i="5" l="1"/>
  <c r="H780" i="5" s="1"/>
  <c r="J781" i="5"/>
  <c r="K782" i="5" s="1"/>
  <c r="Z779" i="5"/>
  <c r="U779" i="5" s="1"/>
  <c r="AA779" i="5" s="1"/>
  <c r="W780" i="5"/>
  <c r="X781" i="5" l="1"/>
  <c r="I782" i="5"/>
  <c r="L782" i="5"/>
  <c r="J782" i="5" l="1"/>
  <c r="K783" i="5" s="1"/>
  <c r="M781" i="5"/>
  <c r="H781" i="5" s="1"/>
  <c r="Y781" i="5"/>
  <c r="V781" i="5"/>
  <c r="Z780" i="5" l="1"/>
  <c r="U780" i="5" s="1"/>
  <c r="AA780" i="5" s="1"/>
  <c r="W781" i="5"/>
  <c r="X782" i="5"/>
  <c r="L783" i="5"/>
  <c r="I783" i="5"/>
  <c r="M782" i="5" l="1"/>
  <c r="H782" i="5" s="1"/>
  <c r="J783" i="5"/>
  <c r="K784" i="5" s="1"/>
  <c r="Y782" i="5"/>
  <c r="V782" i="5"/>
  <c r="Z781" i="5" l="1"/>
  <c r="U781" i="5" s="1"/>
  <c r="AA781" i="5" s="1"/>
  <c r="W782" i="5"/>
  <c r="X783" i="5"/>
  <c r="I784" i="5"/>
  <c r="L784" i="5"/>
  <c r="V783" i="5" l="1"/>
  <c r="Y783" i="5"/>
  <c r="M783" i="5"/>
  <c r="H783" i="5" s="1"/>
  <c r="J784" i="5"/>
  <c r="K785" i="5" s="1"/>
  <c r="X784" i="5" l="1"/>
  <c r="I785" i="5"/>
  <c r="L785" i="5"/>
  <c r="W783" i="5"/>
  <c r="Z782" i="5"/>
  <c r="U782" i="5" s="1"/>
  <c r="AA782" i="5" s="1"/>
  <c r="M784" i="5" l="1"/>
  <c r="H784" i="5" s="1"/>
  <c r="J785" i="5"/>
  <c r="K786" i="5" s="1"/>
  <c r="Y784" i="5"/>
  <c r="V784" i="5"/>
  <c r="X785" i="5" l="1"/>
  <c r="I786" i="5"/>
  <c r="L786" i="5"/>
  <c r="Z783" i="5"/>
  <c r="U783" i="5" s="1"/>
  <c r="AA783" i="5" s="1"/>
  <c r="W784" i="5"/>
  <c r="M785" i="5" l="1"/>
  <c r="H785" i="5" s="1"/>
  <c r="J786" i="5"/>
  <c r="K787" i="5" s="1"/>
  <c r="Y785" i="5"/>
  <c r="V785" i="5"/>
  <c r="Z784" i="5" l="1"/>
  <c r="U784" i="5" s="1"/>
  <c r="AA784" i="5" s="1"/>
  <c r="W785" i="5"/>
  <c r="X786" i="5"/>
  <c r="I787" i="5"/>
  <c r="L787" i="5"/>
  <c r="J787" i="5" l="1"/>
  <c r="K788" i="5" s="1"/>
  <c r="M786" i="5"/>
  <c r="H786" i="5" s="1"/>
  <c r="X787" i="5"/>
  <c r="Y786" i="5"/>
  <c r="V786" i="5"/>
  <c r="Y787" i="5" l="1"/>
  <c r="V787" i="5"/>
  <c r="W786" i="5"/>
  <c r="Z785" i="5"/>
  <c r="U785" i="5" s="1"/>
  <c r="AA785" i="5" s="1"/>
  <c r="L788" i="5"/>
  <c r="I788" i="5"/>
  <c r="J788" i="5" l="1"/>
  <c r="K789" i="5" s="1"/>
  <c r="M787" i="5"/>
  <c r="H787" i="5" s="1"/>
  <c r="Z786" i="5"/>
  <c r="U786" i="5" s="1"/>
  <c r="AA786" i="5" s="1"/>
  <c r="W787" i="5"/>
  <c r="X788" i="5" l="1"/>
  <c r="I789" i="5"/>
  <c r="L789" i="5"/>
  <c r="J789" i="5" l="1"/>
  <c r="K790" i="5" s="1"/>
  <c r="M788" i="5"/>
  <c r="H788" i="5" s="1"/>
  <c r="X789" i="5"/>
  <c r="V788" i="5"/>
  <c r="Y788" i="5"/>
  <c r="Y789" i="5" l="1"/>
  <c r="V789" i="5"/>
  <c r="W788" i="5"/>
  <c r="Z787" i="5"/>
  <c r="U787" i="5" s="1"/>
  <c r="AA787" i="5" s="1"/>
  <c r="L790" i="5"/>
  <c r="I790" i="5"/>
  <c r="M789" i="5" l="1"/>
  <c r="H789" i="5" s="1"/>
  <c r="J790" i="5"/>
  <c r="K791" i="5" s="1"/>
  <c r="W789" i="5"/>
  <c r="Z788" i="5"/>
  <c r="U788" i="5" s="1"/>
  <c r="AA788" i="5" s="1"/>
  <c r="I791" i="5" l="1"/>
  <c r="L791" i="5"/>
  <c r="X790" i="5"/>
  <c r="V790" i="5" l="1"/>
  <c r="Y790" i="5"/>
  <c r="M790" i="5"/>
  <c r="H790" i="5" s="1"/>
  <c r="J791" i="5"/>
  <c r="K792" i="5" s="1"/>
  <c r="L792" i="5" l="1"/>
  <c r="I792" i="5"/>
  <c r="X791" i="5"/>
  <c r="Z789" i="5"/>
  <c r="U789" i="5" s="1"/>
  <c r="AA789" i="5" s="1"/>
  <c r="W790" i="5"/>
  <c r="Y791" i="5" l="1"/>
  <c r="V791" i="5"/>
  <c r="J792" i="5"/>
  <c r="K793" i="5" s="1"/>
  <c r="M791" i="5"/>
  <c r="H791" i="5" s="1"/>
  <c r="X792" i="5" l="1"/>
  <c r="I793" i="5"/>
  <c r="L793" i="5"/>
  <c r="W791" i="5"/>
  <c r="Z790" i="5"/>
  <c r="U790" i="5" s="1"/>
  <c r="AA790" i="5" s="1"/>
  <c r="M792" i="5" l="1"/>
  <c r="H792" i="5" s="1"/>
  <c r="J793" i="5"/>
  <c r="K794" i="5" s="1"/>
  <c r="Y792" i="5"/>
  <c r="V792" i="5"/>
  <c r="W792" i="5" l="1"/>
  <c r="Z791" i="5"/>
  <c r="U791" i="5" s="1"/>
  <c r="AA791" i="5" s="1"/>
  <c r="X793" i="5"/>
  <c r="L794" i="5"/>
  <c r="I794" i="5"/>
  <c r="V793" i="5" l="1"/>
  <c r="Y793" i="5"/>
  <c r="J794" i="5"/>
  <c r="K795" i="5" s="1"/>
  <c r="M793" i="5"/>
  <c r="H793" i="5" s="1"/>
  <c r="X794" i="5" l="1"/>
  <c r="I795" i="5"/>
  <c r="L795" i="5"/>
  <c r="Z792" i="5"/>
  <c r="U792" i="5" s="1"/>
  <c r="AA792" i="5" s="1"/>
  <c r="W793" i="5"/>
  <c r="M794" i="5" l="1"/>
  <c r="H794" i="5" s="1"/>
  <c r="J795" i="5"/>
  <c r="K796" i="5" s="1"/>
  <c r="V794" i="5"/>
  <c r="Y794" i="5"/>
  <c r="L796" i="5" l="1"/>
  <c r="I796" i="5"/>
  <c r="Z793" i="5"/>
  <c r="U793" i="5" s="1"/>
  <c r="AA793" i="5" s="1"/>
  <c r="W794" i="5"/>
  <c r="X795" i="5"/>
  <c r="Y795" i="5" l="1"/>
  <c r="V795" i="5"/>
  <c r="J796" i="5"/>
  <c r="K797" i="5" s="1"/>
  <c r="M795" i="5"/>
  <c r="H795" i="5" s="1"/>
  <c r="X796" i="5"/>
  <c r="L797" i="5" l="1"/>
  <c r="I797" i="5"/>
  <c r="V796" i="5"/>
  <c r="Y796" i="5"/>
  <c r="Z794" i="5"/>
  <c r="U794" i="5" s="1"/>
  <c r="AA794" i="5" s="1"/>
  <c r="W795" i="5"/>
  <c r="Z795" i="5" l="1"/>
  <c r="U795" i="5" s="1"/>
  <c r="AA795" i="5" s="1"/>
  <c r="W796" i="5"/>
  <c r="J797" i="5"/>
  <c r="K798" i="5" s="1"/>
  <c r="M796" i="5"/>
  <c r="H796" i="5" s="1"/>
  <c r="X797" i="5"/>
  <c r="V797" i="5" l="1"/>
  <c r="Y797" i="5"/>
  <c r="I798" i="5"/>
  <c r="L798" i="5"/>
  <c r="M797" i="5" l="1"/>
  <c r="H797" i="5" s="1"/>
  <c r="J798" i="5"/>
  <c r="K799" i="5" s="1"/>
  <c r="W797" i="5"/>
  <c r="Z796" i="5"/>
  <c r="U796" i="5" s="1"/>
  <c r="AA796" i="5" s="1"/>
  <c r="X798" i="5" l="1"/>
  <c r="I799" i="5"/>
  <c r="L799" i="5"/>
  <c r="M798" i="5" l="1"/>
  <c r="H798" i="5" s="1"/>
  <c r="J799" i="5"/>
  <c r="K800" i="5" s="1"/>
  <c r="V798" i="5"/>
  <c r="Y798" i="5"/>
  <c r="W798" i="5" l="1"/>
  <c r="Z797" i="5"/>
  <c r="U797" i="5" s="1"/>
  <c r="AA797" i="5" s="1"/>
  <c r="X799" i="5"/>
  <c r="I800" i="5"/>
  <c r="L800" i="5"/>
  <c r="J800" i="5" l="1"/>
  <c r="K801" i="5" s="1"/>
  <c r="M799" i="5"/>
  <c r="H799" i="5" s="1"/>
  <c r="X800" i="5"/>
  <c r="V799" i="5"/>
  <c r="Y799" i="5"/>
  <c r="Y800" i="5" l="1"/>
  <c r="V800" i="5"/>
  <c r="W799" i="5"/>
  <c r="Z798" i="5"/>
  <c r="U798" i="5" s="1"/>
  <c r="AA798" i="5" s="1"/>
  <c r="I801" i="5"/>
  <c r="L801" i="5"/>
  <c r="J801" i="5" l="1"/>
  <c r="K802" i="5" s="1"/>
  <c r="M800" i="5"/>
  <c r="H800" i="5" s="1"/>
  <c r="X801" i="5"/>
  <c r="W800" i="5"/>
  <c r="Z799" i="5"/>
  <c r="U799" i="5" s="1"/>
  <c r="AA799" i="5" s="1"/>
  <c r="V801" i="5" l="1"/>
  <c r="Y801" i="5"/>
  <c r="L802" i="5"/>
  <c r="I802" i="5"/>
  <c r="J802" i="5" l="1"/>
  <c r="K803" i="5" s="1"/>
  <c r="M801" i="5"/>
  <c r="H801" i="5" s="1"/>
  <c r="X802" i="5"/>
  <c r="W801" i="5"/>
  <c r="Z800" i="5"/>
  <c r="U800" i="5" s="1"/>
  <c r="AA800" i="5" s="1"/>
  <c r="V802" i="5" l="1"/>
  <c r="Y802" i="5"/>
  <c r="I803" i="5"/>
  <c r="L803" i="5"/>
  <c r="Z801" i="5" l="1"/>
  <c r="U801" i="5" s="1"/>
  <c r="AA801" i="5" s="1"/>
  <c r="W802" i="5"/>
  <c r="J803" i="5"/>
  <c r="K804" i="5" s="1"/>
  <c r="M802" i="5"/>
  <c r="H802" i="5" s="1"/>
  <c r="I804" i="5" l="1"/>
  <c r="L804" i="5"/>
  <c r="X803" i="5"/>
  <c r="V803" i="5" l="1"/>
  <c r="Y803" i="5"/>
  <c r="M803" i="5"/>
  <c r="H803" i="5" s="1"/>
  <c r="J804" i="5"/>
  <c r="K805" i="5" s="1"/>
  <c r="I805" i="5" l="1"/>
  <c r="L805" i="5"/>
  <c r="X804" i="5"/>
  <c r="W803" i="5"/>
  <c r="Z802" i="5"/>
  <c r="U802" i="5" s="1"/>
  <c r="AA802" i="5" s="1"/>
  <c r="M804" i="5" l="1"/>
  <c r="H804" i="5" s="1"/>
  <c r="J805" i="5"/>
  <c r="K806" i="5" s="1"/>
  <c r="X805" i="5"/>
  <c r="V804" i="5"/>
  <c r="Y804" i="5"/>
  <c r="Y805" i="5" l="1"/>
  <c r="V805" i="5"/>
  <c r="L806" i="5"/>
  <c r="I806" i="5"/>
  <c r="W804" i="5"/>
  <c r="Z803" i="5"/>
  <c r="U803" i="5" s="1"/>
  <c r="AA803" i="5" s="1"/>
  <c r="J806" i="5" l="1"/>
  <c r="K807" i="5" s="1"/>
  <c r="M805" i="5"/>
  <c r="H805" i="5" s="1"/>
  <c r="W805" i="5"/>
  <c r="Z804" i="5"/>
  <c r="U804" i="5" s="1"/>
  <c r="AA804" i="5" s="1"/>
  <c r="X806" i="5" l="1"/>
  <c r="L807" i="5"/>
  <c r="I807" i="5"/>
  <c r="J807" i="5" l="1"/>
  <c r="K808" i="5" s="1"/>
  <c r="M806" i="5"/>
  <c r="H806" i="5" s="1"/>
  <c r="Y806" i="5"/>
  <c r="V806" i="5"/>
  <c r="W806" i="5" l="1"/>
  <c r="Z805" i="5"/>
  <c r="U805" i="5" s="1"/>
  <c r="AA805" i="5" s="1"/>
  <c r="X807" i="5"/>
  <c r="L808" i="5"/>
  <c r="I808" i="5"/>
  <c r="J808" i="5" l="1"/>
  <c r="K809" i="5" s="1"/>
  <c r="M807" i="5"/>
  <c r="H807" i="5" s="1"/>
  <c r="X808" i="5"/>
  <c r="V807" i="5"/>
  <c r="Y807" i="5"/>
  <c r="Y808" i="5" l="1"/>
  <c r="V808" i="5"/>
  <c r="W807" i="5"/>
  <c r="Z806" i="5"/>
  <c r="U806" i="5" s="1"/>
  <c r="AA806" i="5" s="1"/>
  <c r="L809" i="5"/>
  <c r="I809" i="5"/>
  <c r="J809" i="5" l="1"/>
  <c r="K810" i="5" s="1"/>
  <c r="M808" i="5"/>
  <c r="H808" i="5" s="1"/>
  <c r="X809" i="5"/>
  <c r="W808" i="5"/>
  <c r="Z807" i="5"/>
  <c r="U807" i="5" s="1"/>
  <c r="AA807" i="5" s="1"/>
  <c r="V809" i="5" l="1"/>
  <c r="Y809" i="5"/>
  <c r="I810" i="5"/>
  <c r="L810" i="5"/>
  <c r="J810" i="5" l="1"/>
  <c r="K811" i="5" s="1"/>
  <c r="M809" i="5"/>
  <c r="H809" i="5" s="1"/>
  <c r="X810" i="5"/>
  <c r="Z808" i="5"/>
  <c r="U808" i="5" s="1"/>
  <c r="AA808" i="5" s="1"/>
  <c r="W809" i="5"/>
  <c r="Y810" i="5" l="1"/>
  <c r="V810" i="5"/>
  <c r="I811" i="5"/>
  <c r="L811" i="5"/>
  <c r="M810" i="5" l="1"/>
  <c r="H810" i="5" s="1"/>
  <c r="J811" i="5"/>
  <c r="K812" i="5" s="1"/>
  <c r="Z809" i="5"/>
  <c r="U809" i="5" s="1"/>
  <c r="AA809" i="5" s="1"/>
  <c r="W810" i="5"/>
  <c r="X811" i="5" l="1"/>
  <c r="I812" i="5"/>
  <c r="L812" i="5"/>
  <c r="M811" i="5" l="1"/>
  <c r="H811" i="5" s="1"/>
  <c r="J812" i="5"/>
  <c r="K813" i="5" s="1"/>
  <c r="Y811" i="5"/>
  <c r="V811" i="5"/>
  <c r="W811" i="5" l="1"/>
  <c r="Z810" i="5"/>
  <c r="U810" i="5" s="1"/>
  <c r="AA810" i="5" s="1"/>
  <c r="X812" i="5"/>
  <c r="I813" i="5"/>
  <c r="L813" i="5"/>
  <c r="Y812" i="5" l="1"/>
  <c r="V812" i="5"/>
  <c r="M812" i="5"/>
  <c r="H812" i="5" s="1"/>
  <c r="J813" i="5"/>
  <c r="K814" i="5" s="1"/>
  <c r="L814" i="5" l="1"/>
  <c r="I814" i="5"/>
  <c r="X813" i="5"/>
  <c r="W812" i="5"/>
  <c r="Z811" i="5"/>
  <c r="U811" i="5" s="1"/>
  <c r="AA811" i="5" s="1"/>
  <c r="V813" i="5" l="1"/>
  <c r="Y813" i="5"/>
  <c r="M813" i="5"/>
  <c r="H813" i="5" s="1"/>
  <c r="J814" i="5"/>
  <c r="K815" i="5" s="1"/>
  <c r="I815" i="5" l="1"/>
  <c r="L815" i="5"/>
  <c r="X814" i="5"/>
  <c r="Z812" i="5"/>
  <c r="U812" i="5" s="1"/>
  <c r="AA812" i="5" s="1"/>
  <c r="W813" i="5"/>
  <c r="Y814" i="5" l="1"/>
  <c r="V814" i="5"/>
  <c r="M814" i="5"/>
  <c r="H814" i="5" s="1"/>
  <c r="J815" i="5"/>
  <c r="K816" i="5" s="1"/>
  <c r="X815" i="5" l="1"/>
  <c r="L816" i="5"/>
  <c r="I816" i="5"/>
  <c r="Z813" i="5"/>
  <c r="U813" i="5" s="1"/>
  <c r="AA813" i="5" s="1"/>
  <c r="W814" i="5"/>
  <c r="M815" i="5" l="1"/>
  <c r="H815" i="5" s="1"/>
  <c r="J816" i="5"/>
  <c r="K817" i="5" s="1"/>
  <c r="V815" i="5"/>
  <c r="Y815" i="5"/>
  <c r="Z814" i="5" l="1"/>
  <c r="U814" i="5" s="1"/>
  <c r="AA814" i="5" s="1"/>
  <c r="W815" i="5"/>
  <c r="X816" i="5"/>
  <c r="L817" i="5"/>
  <c r="I817" i="5"/>
  <c r="M816" i="5" l="1"/>
  <c r="H816" i="5" s="1"/>
  <c r="J817" i="5"/>
  <c r="K818" i="5" s="1"/>
  <c r="V816" i="5"/>
  <c r="Y816" i="5"/>
  <c r="Z815" i="5" l="1"/>
  <c r="U815" i="5" s="1"/>
  <c r="AA815" i="5" s="1"/>
  <c r="W816" i="5"/>
  <c r="I818" i="5"/>
  <c r="L818" i="5"/>
  <c r="X817" i="5"/>
  <c r="J818" i="5" l="1"/>
  <c r="K819" i="5" s="1"/>
  <c r="M817" i="5"/>
  <c r="H817" i="5" s="1"/>
  <c r="X818" i="5"/>
  <c r="V817" i="5"/>
  <c r="Y817" i="5"/>
  <c r="W817" i="5" l="1"/>
  <c r="Z816" i="5"/>
  <c r="U816" i="5" s="1"/>
  <c r="AA816" i="5" s="1"/>
  <c r="Y818" i="5"/>
  <c r="V818" i="5"/>
  <c r="L819" i="5"/>
  <c r="I819" i="5"/>
  <c r="M818" i="5" l="1"/>
  <c r="H818" i="5" s="1"/>
  <c r="J819" i="5"/>
  <c r="K820" i="5" s="1"/>
  <c r="Z817" i="5"/>
  <c r="U817" i="5" s="1"/>
  <c r="AA817" i="5" s="1"/>
  <c r="W818" i="5"/>
  <c r="X819" i="5" l="1"/>
  <c r="I820" i="5"/>
  <c r="L820" i="5"/>
  <c r="M819" i="5" l="1"/>
  <c r="H819" i="5" s="1"/>
  <c r="J820" i="5"/>
  <c r="K821" i="5" s="1"/>
  <c r="Y819" i="5"/>
  <c r="V819" i="5"/>
  <c r="W819" i="5" l="1"/>
  <c r="Z818" i="5"/>
  <c r="U818" i="5" s="1"/>
  <c r="AA818" i="5" s="1"/>
  <c r="X820" i="5"/>
  <c r="I821" i="5"/>
  <c r="L821" i="5"/>
  <c r="J821" i="5" l="1"/>
  <c r="K822" i="5" s="1"/>
  <c r="M820" i="5"/>
  <c r="H820" i="5" s="1"/>
  <c r="Y820" i="5"/>
  <c r="V820" i="5"/>
  <c r="Z819" i="5" l="1"/>
  <c r="U819" i="5" s="1"/>
  <c r="AA819" i="5" s="1"/>
  <c r="W820" i="5"/>
  <c r="X821" i="5"/>
  <c r="L822" i="5"/>
  <c r="I822" i="5"/>
  <c r="J822" i="5" l="1"/>
  <c r="K823" i="5" s="1"/>
  <c r="M821" i="5"/>
  <c r="H821" i="5" s="1"/>
  <c r="X822" i="5"/>
  <c r="V821" i="5"/>
  <c r="Y821" i="5"/>
  <c r="Y822" i="5" l="1"/>
  <c r="V822" i="5"/>
  <c r="Z820" i="5"/>
  <c r="U820" i="5" s="1"/>
  <c r="AA820" i="5" s="1"/>
  <c r="W821" i="5"/>
  <c r="I823" i="5"/>
  <c r="L823" i="5"/>
  <c r="M822" i="5" l="1"/>
  <c r="H822" i="5" s="1"/>
  <c r="J823" i="5"/>
  <c r="K824" i="5" s="1"/>
  <c r="W822" i="5"/>
  <c r="Z821" i="5"/>
  <c r="U821" i="5" s="1"/>
  <c r="AA821" i="5" s="1"/>
  <c r="X823" i="5" l="1"/>
  <c r="I824" i="5"/>
  <c r="L824" i="5"/>
  <c r="J824" i="5" l="1"/>
  <c r="K825" i="5" s="1"/>
  <c r="M823" i="5"/>
  <c r="H823" i="5" s="1"/>
  <c r="X824" i="5"/>
  <c r="Y823" i="5"/>
  <c r="V823" i="5"/>
  <c r="Z822" i="5" l="1"/>
  <c r="U822" i="5" s="1"/>
  <c r="AA822" i="5" s="1"/>
  <c r="W823" i="5"/>
  <c r="V824" i="5"/>
  <c r="Y824" i="5"/>
  <c r="L825" i="5"/>
  <c r="I825" i="5"/>
  <c r="M824" i="5" l="1"/>
  <c r="H824" i="5" s="1"/>
  <c r="J825" i="5"/>
  <c r="K826" i="5" s="1"/>
  <c r="X825" i="5"/>
  <c r="Z823" i="5"/>
  <c r="U823" i="5" s="1"/>
  <c r="AA823" i="5" s="1"/>
  <c r="W824" i="5"/>
  <c r="V825" i="5" l="1"/>
  <c r="Y825" i="5"/>
  <c r="L826" i="5"/>
  <c r="I826" i="5"/>
  <c r="M825" i="5" l="1"/>
  <c r="H825" i="5" s="1"/>
  <c r="J826" i="5"/>
  <c r="K827" i="5" s="1"/>
  <c r="W825" i="5"/>
  <c r="Z824" i="5"/>
  <c r="U824" i="5" s="1"/>
  <c r="AA824" i="5" s="1"/>
  <c r="X826" i="5" l="1"/>
  <c r="I827" i="5"/>
  <c r="L827" i="5"/>
  <c r="M826" i="5" l="1"/>
  <c r="H826" i="5" s="1"/>
  <c r="J827" i="5"/>
  <c r="K828" i="5" s="1"/>
  <c r="V826" i="5"/>
  <c r="Y826" i="5"/>
  <c r="W826" i="5" l="1"/>
  <c r="Z825" i="5"/>
  <c r="U825" i="5" s="1"/>
  <c r="AA825" i="5" s="1"/>
  <c r="X827" i="5"/>
  <c r="L828" i="5"/>
  <c r="I828" i="5"/>
  <c r="Y827" i="5" l="1"/>
  <c r="V827" i="5"/>
  <c r="J828" i="5"/>
  <c r="K829" i="5" s="1"/>
  <c r="M827" i="5"/>
  <c r="H827" i="5" s="1"/>
  <c r="X828" i="5"/>
  <c r="Y828" i="5" l="1"/>
  <c r="V828" i="5"/>
  <c r="L829" i="5"/>
  <c r="I829" i="5"/>
  <c r="W827" i="5"/>
  <c r="Z826" i="5"/>
  <c r="U826" i="5" s="1"/>
  <c r="AA826" i="5" s="1"/>
  <c r="M828" i="5" l="1"/>
  <c r="H828" i="5" s="1"/>
  <c r="J829" i="5"/>
  <c r="K830" i="5" s="1"/>
  <c r="Z827" i="5"/>
  <c r="U827" i="5" s="1"/>
  <c r="AA827" i="5" s="1"/>
  <c r="W828" i="5"/>
  <c r="X829" i="5" l="1"/>
  <c r="L830" i="5"/>
  <c r="I830" i="5"/>
  <c r="M829" i="5" l="1"/>
  <c r="H829" i="5" s="1"/>
  <c r="J830" i="5"/>
  <c r="K831" i="5" s="1"/>
  <c r="V829" i="5"/>
  <c r="Y829" i="5"/>
  <c r="X830" i="5" l="1"/>
  <c r="I831" i="5"/>
  <c r="L831" i="5"/>
  <c r="Z828" i="5"/>
  <c r="U828" i="5" s="1"/>
  <c r="AA828" i="5" s="1"/>
  <c r="W829" i="5"/>
  <c r="J831" i="5" l="1"/>
  <c r="K832" i="5" s="1"/>
  <c r="M830" i="5"/>
  <c r="H830" i="5" s="1"/>
  <c r="X831" i="5"/>
  <c r="V830" i="5"/>
  <c r="Y830" i="5"/>
  <c r="V831" i="5" l="1"/>
  <c r="Y831" i="5"/>
  <c r="Z829" i="5"/>
  <c r="U829" i="5" s="1"/>
  <c r="AA829" i="5" s="1"/>
  <c r="W830" i="5"/>
  <c r="L832" i="5"/>
  <c r="I832" i="5"/>
  <c r="M831" i="5" l="1"/>
  <c r="H831" i="5" s="1"/>
  <c r="J832" i="5"/>
  <c r="K833" i="5" s="1"/>
  <c r="Z830" i="5"/>
  <c r="U830" i="5" s="1"/>
  <c r="AA830" i="5" s="1"/>
  <c r="W831" i="5"/>
  <c r="X832" i="5" l="1"/>
  <c r="I833" i="5"/>
  <c r="L833" i="5"/>
  <c r="M832" i="5" l="1"/>
  <c r="H832" i="5" s="1"/>
  <c r="J833" i="5"/>
  <c r="K834" i="5" s="1"/>
  <c r="X833" i="5"/>
  <c r="V832" i="5"/>
  <c r="Y832" i="5"/>
  <c r="Y833" i="5" l="1"/>
  <c r="V833" i="5"/>
  <c r="Z831" i="5"/>
  <c r="U831" i="5" s="1"/>
  <c r="AA831" i="5" s="1"/>
  <c r="W832" i="5"/>
  <c r="L834" i="5"/>
  <c r="I834" i="5"/>
  <c r="J834" i="5" l="1"/>
  <c r="K835" i="5" s="1"/>
  <c r="M833" i="5"/>
  <c r="H833" i="5" s="1"/>
  <c r="X834" i="5"/>
  <c r="W833" i="5"/>
  <c r="Z832" i="5"/>
  <c r="U832" i="5" s="1"/>
  <c r="AA832" i="5" s="1"/>
  <c r="V834" i="5" l="1"/>
  <c r="Y834" i="5"/>
  <c r="L835" i="5"/>
  <c r="I835" i="5"/>
  <c r="W834" i="5" l="1"/>
  <c r="Z833" i="5"/>
  <c r="U833" i="5" s="1"/>
  <c r="AA833" i="5" s="1"/>
  <c r="M834" i="5"/>
  <c r="H834" i="5" s="1"/>
  <c r="J835" i="5"/>
  <c r="K836" i="5" s="1"/>
  <c r="I836" i="5" l="1"/>
  <c r="L836" i="5"/>
  <c r="X835" i="5"/>
  <c r="V835" i="5" l="1"/>
  <c r="Y835" i="5"/>
  <c r="J836" i="5"/>
  <c r="K837" i="5" s="1"/>
  <c r="M835" i="5"/>
  <c r="H835" i="5" s="1"/>
  <c r="X836" i="5"/>
  <c r="V836" i="5" l="1"/>
  <c r="Y836" i="5"/>
  <c r="Z834" i="5"/>
  <c r="U834" i="5" s="1"/>
  <c r="AA834" i="5" s="1"/>
  <c r="W835" i="5"/>
  <c r="L837" i="5"/>
  <c r="I837" i="5"/>
  <c r="M836" i="5" l="1"/>
  <c r="H836" i="5" s="1"/>
  <c r="J837" i="5"/>
  <c r="K838" i="5" s="1"/>
  <c r="Z835" i="5"/>
  <c r="U835" i="5" s="1"/>
  <c r="AA835" i="5" s="1"/>
  <c r="W836" i="5"/>
  <c r="X837" i="5" l="1"/>
  <c r="I838" i="5"/>
  <c r="L838" i="5"/>
  <c r="J838" i="5" l="1"/>
  <c r="K839" i="5" s="1"/>
  <c r="M837" i="5"/>
  <c r="H837" i="5" s="1"/>
  <c r="X838" i="5"/>
  <c r="Y837" i="5"/>
  <c r="V837" i="5"/>
  <c r="W837" i="5" l="1"/>
  <c r="Z836" i="5"/>
  <c r="U836" i="5" s="1"/>
  <c r="AA836" i="5" s="1"/>
  <c r="V838" i="5"/>
  <c r="Y838" i="5"/>
  <c r="I839" i="5"/>
  <c r="L839" i="5"/>
  <c r="J839" i="5" l="1"/>
  <c r="K840" i="5" s="1"/>
  <c r="M838" i="5"/>
  <c r="H838" i="5" s="1"/>
  <c r="Z837" i="5"/>
  <c r="U837" i="5" s="1"/>
  <c r="AA837" i="5" s="1"/>
  <c r="W838" i="5"/>
  <c r="X839" i="5" l="1"/>
  <c r="L840" i="5"/>
  <c r="I840" i="5"/>
  <c r="M839" i="5" l="1"/>
  <c r="H839" i="5" s="1"/>
  <c r="J840" i="5"/>
  <c r="K841" i="5" s="1"/>
  <c r="X840" i="5"/>
  <c r="V839" i="5"/>
  <c r="Y839" i="5"/>
  <c r="Z838" i="5" l="1"/>
  <c r="U838" i="5" s="1"/>
  <c r="AA838" i="5" s="1"/>
  <c r="W839" i="5"/>
  <c r="V840" i="5"/>
  <c r="Y840" i="5"/>
  <c r="L841" i="5"/>
  <c r="I841" i="5"/>
  <c r="W840" i="5" l="1"/>
  <c r="Z839" i="5"/>
  <c r="U839" i="5" s="1"/>
  <c r="AA839" i="5" s="1"/>
  <c r="M840" i="5"/>
  <c r="H840" i="5" s="1"/>
  <c r="J841" i="5"/>
  <c r="K842" i="5" s="1"/>
  <c r="L842" i="5" l="1"/>
  <c r="I842" i="5"/>
  <c r="X841" i="5"/>
  <c r="V841" i="5" l="1"/>
  <c r="Y841" i="5"/>
  <c r="J842" i="5"/>
  <c r="K843" i="5" s="1"/>
  <c r="M841" i="5"/>
  <c r="H841" i="5" s="1"/>
  <c r="X842" i="5"/>
  <c r="Y842" i="5" l="1"/>
  <c r="V842" i="5"/>
  <c r="L843" i="5"/>
  <c r="I843" i="5"/>
  <c r="Z840" i="5"/>
  <c r="U840" i="5" s="1"/>
  <c r="AA840" i="5" s="1"/>
  <c r="W841" i="5"/>
  <c r="J843" i="5" l="1"/>
  <c r="K844" i="5" s="1"/>
  <c r="M842" i="5"/>
  <c r="H842" i="5" s="1"/>
  <c r="X843" i="5"/>
  <c r="Z841" i="5"/>
  <c r="U841" i="5" s="1"/>
  <c r="AA841" i="5" s="1"/>
  <c r="W842" i="5"/>
  <c r="V843" i="5" l="1"/>
  <c r="Y843" i="5"/>
  <c r="I844" i="5"/>
  <c r="L844" i="5"/>
  <c r="M843" i="5" l="1"/>
  <c r="H843" i="5" s="1"/>
  <c r="J844" i="5"/>
  <c r="K845" i="5" s="1"/>
  <c r="X844" i="5"/>
  <c r="W843" i="5"/>
  <c r="Z842" i="5"/>
  <c r="U842" i="5" s="1"/>
  <c r="AA842" i="5" s="1"/>
  <c r="Y844" i="5" l="1"/>
  <c r="V844" i="5"/>
  <c r="I845" i="5"/>
  <c r="L845" i="5"/>
  <c r="M844" i="5" l="1"/>
  <c r="H844" i="5" s="1"/>
  <c r="J845" i="5"/>
  <c r="K846" i="5" s="1"/>
  <c r="Z843" i="5"/>
  <c r="U843" i="5" s="1"/>
  <c r="AA843" i="5" s="1"/>
  <c r="W844" i="5"/>
  <c r="I846" i="5" l="1"/>
  <c r="L846" i="5"/>
  <c r="X845" i="5"/>
  <c r="Y845" i="5" l="1"/>
  <c r="V845" i="5"/>
  <c r="M845" i="5"/>
  <c r="H845" i="5" s="1"/>
  <c r="J846" i="5"/>
  <c r="K847" i="5" s="1"/>
  <c r="X846" i="5" l="1"/>
  <c r="L847" i="5"/>
  <c r="I847" i="5"/>
  <c r="W845" i="5"/>
  <c r="Z844" i="5"/>
  <c r="U844" i="5" s="1"/>
  <c r="AA844" i="5" s="1"/>
  <c r="M846" i="5" l="1"/>
  <c r="H846" i="5" s="1"/>
  <c r="J847" i="5"/>
  <c r="K848" i="5" s="1"/>
  <c r="V846" i="5"/>
  <c r="Y846" i="5"/>
  <c r="Z845" i="5" l="1"/>
  <c r="U845" i="5" s="1"/>
  <c r="AA845" i="5" s="1"/>
  <c r="W846" i="5"/>
  <c r="X847" i="5"/>
  <c r="L848" i="5"/>
  <c r="I848" i="5"/>
  <c r="M847" i="5" l="1"/>
  <c r="H847" i="5" s="1"/>
  <c r="J848" i="5"/>
  <c r="K849" i="5" s="1"/>
  <c r="X848" i="5"/>
  <c r="Y847" i="5"/>
  <c r="V847" i="5"/>
  <c r="Z846" i="5" l="1"/>
  <c r="U846" i="5" s="1"/>
  <c r="AA846" i="5" s="1"/>
  <c r="W847" i="5"/>
  <c r="V848" i="5"/>
  <c r="Y848" i="5"/>
  <c r="L849" i="5"/>
  <c r="I849" i="5"/>
  <c r="M848" i="5" l="1"/>
  <c r="H848" i="5" s="1"/>
  <c r="J849" i="5"/>
  <c r="K850" i="5" s="1"/>
  <c r="Z847" i="5"/>
  <c r="U847" i="5" s="1"/>
  <c r="AA847" i="5" s="1"/>
  <c r="W848" i="5"/>
  <c r="X849" i="5" l="1"/>
  <c r="L850" i="5"/>
  <c r="I850" i="5"/>
  <c r="M849" i="5" l="1"/>
  <c r="H849" i="5" s="1"/>
  <c r="J850" i="5"/>
  <c r="K851" i="5" s="1"/>
  <c r="V849" i="5"/>
  <c r="Y849" i="5"/>
  <c r="I851" i="5" l="1"/>
  <c r="L851" i="5"/>
  <c r="Z848" i="5"/>
  <c r="U848" i="5" s="1"/>
  <c r="AA848" i="5" s="1"/>
  <c r="W849" i="5"/>
  <c r="X850" i="5"/>
  <c r="Y850" i="5" l="1"/>
  <c r="V850" i="5"/>
  <c r="M850" i="5"/>
  <c r="H850" i="5" s="1"/>
  <c r="J851" i="5"/>
  <c r="K852" i="5" s="1"/>
  <c r="I852" i="5" l="1"/>
  <c r="L852" i="5"/>
  <c r="X851" i="5"/>
  <c r="W850" i="5"/>
  <c r="Z849" i="5"/>
  <c r="U849" i="5" s="1"/>
  <c r="AA849" i="5" s="1"/>
  <c r="V851" i="5" l="1"/>
  <c r="Y851" i="5"/>
  <c r="M851" i="5"/>
  <c r="H851" i="5" s="1"/>
  <c r="J852" i="5"/>
  <c r="K853" i="5" s="1"/>
  <c r="X852" i="5" l="1"/>
  <c r="I853" i="5"/>
  <c r="L853" i="5"/>
  <c r="Z850" i="5"/>
  <c r="U850" i="5" s="1"/>
  <c r="AA850" i="5" s="1"/>
  <c r="W851" i="5"/>
  <c r="M852" i="5" l="1"/>
  <c r="H852" i="5" s="1"/>
  <c r="J853" i="5"/>
  <c r="K854" i="5" s="1"/>
  <c r="X853" i="5"/>
  <c r="Y852" i="5"/>
  <c r="V852" i="5"/>
  <c r="Z851" i="5" l="1"/>
  <c r="U851" i="5" s="1"/>
  <c r="AA851" i="5" s="1"/>
  <c r="W852" i="5"/>
  <c r="V853" i="5"/>
  <c r="Y853" i="5"/>
  <c r="I854" i="5"/>
  <c r="L854" i="5"/>
  <c r="J854" i="5" l="1"/>
  <c r="K855" i="5" s="1"/>
  <c r="M853" i="5"/>
  <c r="H853" i="5" s="1"/>
  <c r="X854" i="5"/>
  <c r="Z852" i="5"/>
  <c r="U852" i="5" s="1"/>
  <c r="AA852" i="5" s="1"/>
  <c r="W853" i="5"/>
  <c r="V854" i="5" l="1"/>
  <c r="Y854" i="5"/>
  <c r="I855" i="5"/>
  <c r="L855" i="5"/>
  <c r="Z853" i="5" l="1"/>
  <c r="U853" i="5" s="1"/>
  <c r="AA853" i="5" s="1"/>
  <c r="W854" i="5"/>
  <c r="M854" i="5"/>
  <c r="H854" i="5" s="1"/>
  <c r="J855" i="5"/>
  <c r="K856" i="5" s="1"/>
  <c r="I856" i="5" l="1"/>
  <c r="L856" i="5"/>
  <c r="X855" i="5"/>
  <c r="V855" i="5" l="1"/>
  <c r="Y855" i="5"/>
  <c r="J856" i="5"/>
  <c r="K857" i="5" s="1"/>
  <c r="M855" i="5"/>
  <c r="H855" i="5" s="1"/>
  <c r="I857" i="5" l="1"/>
  <c r="L857" i="5"/>
  <c r="W855" i="5"/>
  <c r="Z854" i="5"/>
  <c r="U854" i="5" s="1"/>
  <c r="AA854" i="5" s="1"/>
  <c r="X856" i="5"/>
  <c r="V856" i="5" l="1"/>
  <c r="Y856" i="5"/>
  <c r="M856" i="5"/>
  <c r="H856" i="5" s="1"/>
  <c r="J857" i="5"/>
  <c r="K858" i="5" s="1"/>
  <c r="X857" i="5" l="1"/>
  <c r="I858" i="5"/>
  <c r="L858" i="5"/>
  <c r="Z855" i="5"/>
  <c r="U855" i="5" s="1"/>
  <c r="AA855" i="5" s="1"/>
  <c r="W856" i="5"/>
  <c r="J858" i="5" l="1"/>
  <c r="K859" i="5" s="1"/>
  <c r="M857" i="5"/>
  <c r="H857" i="5" s="1"/>
  <c r="Y857" i="5"/>
  <c r="V857" i="5"/>
  <c r="W857" i="5" l="1"/>
  <c r="Z856" i="5"/>
  <c r="U856" i="5" s="1"/>
  <c r="AA856" i="5" s="1"/>
  <c r="X858" i="5"/>
  <c r="L859" i="5"/>
  <c r="I859" i="5"/>
  <c r="Y858" i="5" l="1"/>
  <c r="V858" i="5"/>
  <c r="J859" i="5"/>
  <c r="K860" i="5" s="1"/>
  <c r="M858" i="5"/>
  <c r="H858" i="5" s="1"/>
  <c r="X859" i="5" l="1"/>
  <c r="I860" i="5"/>
  <c r="L860" i="5"/>
  <c r="Z857" i="5"/>
  <c r="U857" i="5" s="1"/>
  <c r="AA857" i="5" s="1"/>
  <c r="W858" i="5"/>
  <c r="M859" i="5" l="1"/>
  <c r="H859" i="5" s="1"/>
  <c r="J860" i="5"/>
  <c r="K861" i="5" s="1"/>
  <c r="V859" i="5"/>
  <c r="Y859" i="5"/>
  <c r="Z858" i="5" l="1"/>
  <c r="U858" i="5" s="1"/>
  <c r="AA858" i="5" s="1"/>
  <c r="W859" i="5"/>
  <c r="X860" i="5"/>
  <c r="I861" i="5"/>
  <c r="L861" i="5"/>
  <c r="V860" i="5" l="1"/>
  <c r="Y860" i="5"/>
  <c r="M860" i="5"/>
  <c r="H860" i="5" s="1"/>
  <c r="J861" i="5"/>
  <c r="K862" i="5" s="1"/>
  <c r="L862" i="5" l="1"/>
  <c r="I862" i="5"/>
  <c r="X861" i="5"/>
  <c r="Z859" i="5"/>
  <c r="U859" i="5" s="1"/>
  <c r="AA859" i="5" s="1"/>
  <c r="W860" i="5"/>
  <c r="Y861" i="5" l="1"/>
  <c r="V861" i="5"/>
  <c r="M861" i="5"/>
  <c r="H861" i="5" s="1"/>
  <c r="J862" i="5"/>
  <c r="K863" i="5" s="1"/>
  <c r="X862" i="5" l="1"/>
  <c r="I863" i="5"/>
  <c r="L863" i="5"/>
  <c r="Z860" i="5"/>
  <c r="U860" i="5" s="1"/>
  <c r="AA860" i="5" s="1"/>
  <c r="W861" i="5"/>
  <c r="J863" i="5" l="1"/>
  <c r="K864" i="5" s="1"/>
  <c r="M862" i="5"/>
  <c r="H862" i="5" s="1"/>
  <c r="X863" i="5"/>
  <c r="V862" i="5"/>
  <c r="Y862" i="5"/>
  <c r="V863" i="5" l="1"/>
  <c r="Y863" i="5"/>
  <c r="Z861" i="5"/>
  <c r="U861" i="5" s="1"/>
  <c r="AA861" i="5" s="1"/>
  <c r="W862" i="5"/>
  <c r="I864" i="5"/>
  <c r="L864" i="5"/>
  <c r="M863" i="5" l="1"/>
  <c r="H863" i="5" s="1"/>
  <c r="J864" i="5"/>
  <c r="K865" i="5" s="1"/>
  <c r="Z862" i="5"/>
  <c r="U862" i="5" s="1"/>
  <c r="AA862" i="5" s="1"/>
  <c r="W863" i="5"/>
  <c r="X864" i="5" l="1"/>
  <c r="L865" i="5"/>
  <c r="I865" i="5"/>
  <c r="M864" i="5" l="1"/>
  <c r="H864" i="5" s="1"/>
  <c r="J865" i="5"/>
  <c r="K866" i="5" s="1"/>
  <c r="Y864" i="5"/>
  <c r="V864" i="5"/>
  <c r="Z863" i="5" l="1"/>
  <c r="U863" i="5" s="1"/>
  <c r="AA863" i="5" s="1"/>
  <c r="W864" i="5"/>
  <c r="X865" i="5"/>
  <c r="I866" i="5"/>
  <c r="L866" i="5"/>
  <c r="J866" i="5" l="1"/>
  <c r="K867" i="5" s="1"/>
  <c r="M865" i="5"/>
  <c r="H865" i="5" s="1"/>
  <c r="X866" i="5"/>
  <c r="V865" i="5"/>
  <c r="Y865" i="5"/>
  <c r="Z864" i="5" l="1"/>
  <c r="U864" i="5" s="1"/>
  <c r="AA864" i="5" s="1"/>
  <c r="W865" i="5"/>
  <c r="V866" i="5"/>
  <c r="Y866" i="5"/>
  <c r="I867" i="5"/>
  <c r="L867" i="5"/>
  <c r="W866" i="5" l="1"/>
  <c r="Z865" i="5"/>
  <c r="U865" i="5" s="1"/>
  <c r="AA865" i="5" s="1"/>
  <c r="J867" i="5"/>
  <c r="K868" i="5" s="1"/>
  <c r="M866" i="5"/>
  <c r="H866" i="5" s="1"/>
  <c r="X867" i="5"/>
  <c r="Y867" i="5" l="1"/>
  <c r="V867" i="5"/>
  <c r="I868" i="5"/>
  <c r="L868" i="5"/>
  <c r="M867" i="5" l="1"/>
  <c r="H867" i="5" s="1"/>
  <c r="J868" i="5"/>
  <c r="K869" i="5" s="1"/>
  <c r="Z866" i="5"/>
  <c r="U866" i="5" s="1"/>
  <c r="AA866" i="5" s="1"/>
  <c r="W867" i="5"/>
  <c r="X868" i="5" l="1"/>
  <c r="I869" i="5"/>
  <c r="L869" i="5"/>
  <c r="J869" i="5" l="1"/>
  <c r="K870" i="5" s="1"/>
  <c r="M868" i="5"/>
  <c r="H868" i="5" s="1"/>
  <c r="X869" i="5"/>
  <c r="V868" i="5"/>
  <c r="Y868" i="5"/>
  <c r="Z867" i="5" l="1"/>
  <c r="U867" i="5" s="1"/>
  <c r="AA867" i="5" s="1"/>
  <c r="W868" i="5"/>
  <c r="V869" i="5"/>
  <c r="Y869" i="5"/>
  <c r="I870" i="5"/>
  <c r="L870" i="5"/>
  <c r="M869" i="5" l="1"/>
  <c r="H869" i="5" s="1"/>
  <c r="J870" i="5"/>
  <c r="K871" i="5" s="1"/>
  <c r="X870" i="5"/>
  <c r="W869" i="5"/>
  <c r="Z868" i="5"/>
  <c r="U868" i="5" s="1"/>
  <c r="AA868" i="5" s="1"/>
  <c r="V870" i="5" l="1"/>
  <c r="Y870" i="5"/>
  <c r="L871" i="5"/>
  <c r="I871" i="5"/>
  <c r="J871" i="5" l="1"/>
  <c r="K872" i="5" s="1"/>
  <c r="M870" i="5"/>
  <c r="H870" i="5" s="1"/>
  <c r="X871" i="5"/>
  <c r="W870" i="5"/>
  <c r="Z869" i="5"/>
  <c r="U869" i="5" s="1"/>
  <c r="AA869" i="5" s="1"/>
  <c r="Y871" i="5" l="1"/>
  <c r="V871" i="5"/>
  <c r="L872" i="5"/>
  <c r="I872" i="5"/>
  <c r="M871" i="5" l="1"/>
  <c r="H871" i="5" s="1"/>
  <c r="J872" i="5"/>
  <c r="K873" i="5" s="1"/>
  <c r="W871" i="5"/>
  <c r="Z870" i="5"/>
  <c r="U870" i="5" s="1"/>
  <c r="AA870" i="5" s="1"/>
  <c r="X872" i="5" l="1"/>
  <c r="L873" i="5"/>
  <c r="I873" i="5"/>
  <c r="J873" i="5" l="1"/>
  <c r="K874" i="5" s="1"/>
  <c r="M872" i="5"/>
  <c r="H872" i="5" s="1"/>
  <c r="X873" i="5"/>
  <c r="Y872" i="5"/>
  <c r="V872" i="5"/>
  <c r="W872" i="5" l="1"/>
  <c r="Z871" i="5"/>
  <c r="U871" i="5" s="1"/>
  <c r="AA871" i="5" s="1"/>
  <c r="Y873" i="5"/>
  <c r="V873" i="5"/>
  <c r="I874" i="5"/>
  <c r="L874" i="5"/>
  <c r="J874" i="5" l="1"/>
  <c r="K875" i="5" s="1"/>
  <c r="M873" i="5"/>
  <c r="H873" i="5" s="1"/>
  <c r="X874" i="5"/>
  <c r="W873" i="5"/>
  <c r="Z872" i="5"/>
  <c r="U872" i="5" s="1"/>
  <c r="AA872" i="5" s="1"/>
  <c r="Y874" i="5" l="1"/>
  <c r="V874" i="5"/>
  <c r="L875" i="5"/>
  <c r="I875" i="5"/>
  <c r="M874" i="5" l="1"/>
  <c r="H874" i="5" s="1"/>
  <c r="J875" i="5"/>
  <c r="K876" i="5" s="1"/>
  <c r="Z873" i="5"/>
  <c r="U873" i="5" s="1"/>
  <c r="AA873" i="5" s="1"/>
  <c r="W874" i="5"/>
  <c r="L876" i="5" l="1"/>
  <c r="I876" i="5"/>
  <c r="X875" i="5"/>
  <c r="Y875" i="5" l="1"/>
  <c r="V875" i="5"/>
  <c r="M875" i="5"/>
  <c r="H875" i="5" s="1"/>
  <c r="J876" i="5"/>
  <c r="K877" i="5" s="1"/>
  <c r="X876" i="5"/>
  <c r="Y876" i="5" l="1"/>
  <c r="V876" i="5"/>
  <c r="L877" i="5"/>
  <c r="I877" i="5"/>
  <c r="Z874" i="5"/>
  <c r="U874" i="5" s="1"/>
  <c r="AA874" i="5" s="1"/>
  <c r="W875" i="5"/>
  <c r="J877" i="5" l="1"/>
  <c r="K878" i="5" s="1"/>
  <c r="M876" i="5"/>
  <c r="H876" i="5" s="1"/>
  <c r="X877" i="5"/>
  <c r="W876" i="5"/>
  <c r="Z875" i="5"/>
  <c r="U875" i="5" s="1"/>
  <c r="AA875" i="5" s="1"/>
  <c r="V877" i="5" l="1"/>
  <c r="Y877" i="5"/>
  <c r="L878" i="5"/>
  <c r="I878" i="5"/>
  <c r="M877" i="5" l="1"/>
  <c r="H877" i="5" s="1"/>
  <c r="J878" i="5"/>
  <c r="K879" i="5" s="1"/>
  <c r="X878" i="5"/>
  <c r="Z876" i="5"/>
  <c r="U876" i="5" s="1"/>
  <c r="AA876" i="5" s="1"/>
  <c r="W877" i="5"/>
  <c r="Y878" i="5" l="1"/>
  <c r="V878" i="5"/>
  <c r="L879" i="5"/>
  <c r="I879" i="5"/>
  <c r="M878" i="5" l="1"/>
  <c r="H878" i="5" s="1"/>
  <c r="J879" i="5"/>
  <c r="K880" i="5" s="1"/>
  <c r="W878" i="5"/>
  <c r="Z877" i="5"/>
  <c r="U877" i="5" s="1"/>
  <c r="AA877" i="5" s="1"/>
  <c r="X879" i="5" l="1"/>
  <c r="L880" i="5"/>
  <c r="I880" i="5"/>
  <c r="J880" i="5" l="1"/>
  <c r="K881" i="5" s="1"/>
  <c r="M879" i="5"/>
  <c r="H879" i="5" s="1"/>
  <c r="Y879" i="5"/>
  <c r="V879" i="5"/>
  <c r="I881" i="5" l="1"/>
  <c r="L881" i="5"/>
  <c r="Z878" i="5"/>
  <c r="U878" i="5" s="1"/>
  <c r="AA878" i="5" s="1"/>
  <c r="W879" i="5"/>
  <c r="X880" i="5"/>
  <c r="V880" i="5" l="1"/>
  <c r="Y880" i="5"/>
  <c r="M880" i="5"/>
  <c r="H880" i="5" s="1"/>
  <c r="J881" i="5"/>
  <c r="K882" i="5" s="1"/>
  <c r="X881" i="5"/>
  <c r="Y881" i="5" l="1"/>
  <c r="V881" i="5"/>
  <c r="I882" i="5"/>
  <c r="L882" i="5"/>
  <c r="W880" i="5"/>
  <c r="Z879" i="5"/>
  <c r="U879" i="5" s="1"/>
  <c r="AA879" i="5" s="1"/>
  <c r="J882" i="5" l="1"/>
  <c r="K883" i="5" s="1"/>
  <c r="M881" i="5"/>
  <c r="H881" i="5" s="1"/>
  <c r="X882" i="5"/>
  <c r="Z880" i="5"/>
  <c r="U880" i="5" s="1"/>
  <c r="AA880" i="5" s="1"/>
  <c r="W881" i="5"/>
  <c r="Y882" i="5" l="1"/>
  <c r="V882" i="5"/>
  <c r="L883" i="5"/>
  <c r="I883" i="5"/>
  <c r="M882" i="5" l="1"/>
  <c r="H882" i="5" s="1"/>
  <c r="J883" i="5"/>
  <c r="K884" i="5" s="1"/>
  <c r="Z881" i="5"/>
  <c r="U881" i="5" s="1"/>
  <c r="AA881" i="5" s="1"/>
  <c r="W882" i="5"/>
  <c r="X883" i="5" l="1"/>
  <c r="I884" i="5"/>
  <c r="L884" i="5"/>
  <c r="J884" i="5" l="1"/>
  <c r="K885" i="5" s="1"/>
  <c r="M883" i="5"/>
  <c r="H883" i="5" s="1"/>
  <c r="X884" i="5"/>
  <c r="V883" i="5"/>
  <c r="Y883" i="5"/>
  <c r="Z882" i="5" l="1"/>
  <c r="U882" i="5" s="1"/>
  <c r="AA882" i="5" s="1"/>
  <c r="W883" i="5"/>
  <c r="Y884" i="5"/>
  <c r="V884" i="5"/>
  <c r="L885" i="5"/>
  <c r="I885" i="5"/>
  <c r="Z883" i="5" l="1"/>
  <c r="U883" i="5" s="1"/>
  <c r="AA883" i="5" s="1"/>
  <c r="W884" i="5"/>
  <c r="M884" i="5"/>
  <c r="H884" i="5" s="1"/>
  <c r="J885" i="5"/>
  <c r="K886" i="5" s="1"/>
  <c r="I886" i="5" l="1"/>
  <c r="L886" i="5"/>
  <c r="X885" i="5"/>
  <c r="M885" i="5" l="1"/>
  <c r="H885" i="5" s="1"/>
  <c r="J886" i="5"/>
  <c r="K887" i="5" s="1"/>
  <c r="Y885" i="5"/>
  <c r="V885" i="5"/>
  <c r="Z884" i="5" l="1"/>
  <c r="U884" i="5" s="1"/>
  <c r="AA884" i="5" s="1"/>
  <c r="W885" i="5"/>
  <c r="X886" i="5"/>
  <c r="L887" i="5"/>
  <c r="I887" i="5"/>
  <c r="M886" i="5" l="1"/>
  <c r="H886" i="5" s="1"/>
  <c r="J887" i="5"/>
  <c r="K888" i="5" s="1"/>
  <c r="V886" i="5"/>
  <c r="Y886" i="5"/>
  <c r="X887" i="5" l="1"/>
  <c r="I888" i="5"/>
  <c r="L888" i="5"/>
  <c r="Z885" i="5"/>
  <c r="U885" i="5" s="1"/>
  <c r="AA885" i="5" s="1"/>
  <c r="W886" i="5"/>
  <c r="M887" i="5" l="1"/>
  <c r="H887" i="5" s="1"/>
  <c r="J888" i="5"/>
  <c r="K889" i="5" s="1"/>
  <c r="V887" i="5"/>
  <c r="Y887" i="5"/>
  <c r="L889" i="5" l="1"/>
  <c r="I889" i="5"/>
  <c r="Z886" i="5"/>
  <c r="U886" i="5" s="1"/>
  <c r="AA886" i="5" s="1"/>
  <c r="W887" i="5"/>
  <c r="X888" i="5"/>
  <c r="V888" i="5" l="1"/>
  <c r="Y888" i="5"/>
  <c r="J889" i="5"/>
  <c r="K890" i="5" s="1"/>
  <c r="M888" i="5"/>
  <c r="H888" i="5" s="1"/>
  <c r="X889" i="5"/>
  <c r="V889" i="5" l="1"/>
  <c r="Y889" i="5"/>
  <c r="Z887" i="5"/>
  <c r="U887" i="5" s="1"/>
  <c r="AA887" i="5" s="1"/>
  <c r="W888" i="5"/>
  <c r="I890" i="5"/>
  <c r="L890" i="5"/>
  <c r="M889" i="5" l="1"/>
  <c r="H889" i="5" s="1"/>
  <c r="J890" i="5"/>
  <c r="K891" i="5" s="1"/>
  <c r="X890" i="5"/>
  <c r="W889" i="5"/>
  <c r="Z888" i="5"/>
  <c r="U888" i="5" s="1"/>
  <c r="AA888" i="5" s="1"/>
  <c r="V890" i="5" l="1"/>
  <c r="Y890" i="5"/>
  <c r="I891" i="5"/>
  <c r="L891" i="5"/>
  <c r="M890" i="5" l="1"/>
  <c r="H890" i="5" s="1"/>
  <c r="J891" i="5"/>
  <c r="K892" i="5" s="1"/>
  <c r="Z889" i="5"/>
  <c r="U889" i="5" s="1"/>
  <c r="AA889" i="5" s="1"/>
  <c r="W890" i="5"/>
  <c r="X891" i="5" l="1"/>
  <c r="L892" i="5"/>
  <c r="I892" i="5"/>
  <c r="M891" i="5" l="1"/>
  <c r="H891" i="5" s="1"/>
  <c r="J892" i="5"/>
  <c r="K893" i="5" s="1"/>
  <c r="X892" i="5"/>
  <c r="Y891" i="5"/>
  <c r="V891" i="5"/>
  <c r="W891" i="5" l="1"/>
  <c r="Z890" i="5"/>
  <c r="U890" i="5" s="1"/>
  <c r="AA890" i="5" s="1"/>
  <c r="Y892" i="5"/>
  <c r="V892" i="5"/>
  <c r="I893" i="5"/>
  <c r="L893" i="5"/>
  <c r="M892" i="5" l="1"/>
  <c r="H892" i="5" s="1"/>
  <c r="J893" i="5"/>
  <c r="K894" i="5" s="1"/>
  <c r="X893" i="5"/>
  <c r="Z891" i="5"/>
  <c r="U891" i="5" s="1"/>
  <c r="AA891" i="5" s="1"/>
  <c r="W892" i="5"/>
  <c r="Y893" i="5" l="1"/>
  <c r="V893" i="5"/>
  <c r="L894" i="5"/>
  <c r="I894" i="5"/>
  <c r="J894" i="5" l="1"/>
  <c r="K895" i="5" s="1"/>
  <c r="M893" i="5"/>
  <c r="H893" i="5" s="1"/>
  <c r="Z892" i="5"/>
  <c r="U892" i="5" s="1"/>
  <c r="AA892" i="5" s="1"/>
  <c r="W893" i="5"/>
  <c r="X894" i="5" l="1"/>
  <c r="L895" i="5"/>
  <c r="I895" i="5"/>
  <c r="J895" i="5" l="1"/>
  <c r="K896" i="5" s="1"/>
  <c r="M894" i="5"/>
  <c r="H894" i="5" s="1"/>
  <c r="X895" i="5"/>
  <c r="Y894" i="5"/>
  <c r="V894" i="5"/>
  <c r="Z893" i="5" l="1"/>
  <c r="U893" i="5" s="1"/>
  <c r="AA893" i="5" s="1"/>
  <c r="W894" i="5"/>
  <c r="V895" i="5"/>
  <c r="Y895" i="5"/>
  <c r="I896" i="5"/>
  <c r="L896" i="5"/>
  <c r="Z894" i="5" l="1"/>
  <c r="U894" i="5" s="1"/>
  <c r="AA894" i="5" s="1"/>
  <c r="W895" i="5"/>
  <c r="M895" i="5"/>
  <c r="H895" i="5" s="1"/>
  <c r="J896" i="5"/>
  <c r="K897" i="5" s="1"/>
  <c r="L897" i="5" l="1"/>
  <c r="I897" i="5"/>
  <c r="X896" i="5"/>
  <c r="Y896" i="5" l="1"/>
  <c r="V896" i="5"/>
  <c r="M896" i="5"/>
  <c r="H896" i="5" s="1"/>
  <c r="J897" i="5"/>
  <c r="K898" i="5" s="1"/>
  <c r="X897" i="5" l="1"/>
  <c r="L898" i="5"/>
  <c r="I898" i="5"/>
  <c r="W896" i="5"/>
  <c r="Z895" i="5"/>
  <c r="U895" i="5" s="1"/>
  <c r="AA895" i="5" s="1"/>
  <c r="M897" i="5" l="1"/>
  <c r="H897" i="5" s="1"/>
  <c r="J898" i="5"/>
  <c r="K899" i="5" s="1"/>
  <c r="V897" i="5"/>
  <c r="Y897" i="5"/>
  <c r="Z896" i="5" l="1"/>
  <c r="U896" i="5" s="1"/>
  <c r="AA896" i="5" s="1"/>
  <c r="W897" i="5"/>
  <c r="X898" i="5"/>
  <c r="I899" i="5"/>
  <c r="L899" i="5"/>
  <c r="J899" i="5" l="1"/>
  <c r="K900" i="5" s="1"/>
  <c r="M898" i="5"/>
  <c r="H898" i="5" s="1"/>
  <c r="X899" i="5"/>
  <c r="V898" i="5"/>
  <c r="Y898" i="5"/>
  <c r="Y899" i="5" l="1"/>
  <c r="V899" i="5"/>
  <c r="Z897" i="5"/>
  <c r="U897" i="5" s="1"/>
  <c r="AA897" i="5" s="1"/>
  <c r="W898" i="5"/>
  <c r="I900" i="5"/>
  <c r="L900" i="5"/>
  <c r="J900" i="5" l="1"/>
  <c r="K901" i="5" s="1"/>
  <c r="M899" i="5"/>
  <c r="H899" i="5" s="1"/>
  <c r="X900" i="5"/>
  <c r="W899" i="5"/>
  <c r="Z898" i="5"/>
  <c r="U898" i="5" s="1"/>
  <c r="AA898" i="5" s="1"/>
  <c r="Y900" i="5" l="1"/>
  <c r="V900" i="5"/>
  <c r="L901" i="5"/>
  <c r="I901" i="5"/>
  <c r="J901" i="5" l="1"/>
  <c r="K902" i="5" s="1"/>
  <c r="M900" i="5"/>
  <c r="H900" i="5" s="1"/>
  <c r="X901" i="5"/>
  <c r="W900" i="5"/>
  <c r="Z899" i="5"/>
  <c r="U899" i="5" s="1"/>
  <c r="AA899" i="5" s="1"/>
  <c r="Y901" i="5" l="1"/>
  <c r="V901" i="5"/>
  <c r="I902" i="5"/>
  <c r="L902" i="5"/>
  <c r="J902" i="5" l="1"/>
  <c r="K903" i="5" s="1"/>
  <c r="M901" i="5"/>
  <c r="H901" i="5" s="1"/>
  <c r="Z900" i="5"/>
  <c r="U900" i="5" s="1"/>
  <c r="AA900" i="5" s="1"/>
  <c r="W901" i="5"/>
  <c r="X902" i="5" l="1"/>
  <c r="L903" i="5"/>
  <c r="I903" i="5"/>
  <c r="M902" i="5" l="1"/>
  <c r="H902" i="5" s="1"/>
  <c r="J903" i="5"/>
  <c r="K904" i="5" s="1"/>
  <c r="V902" i="5"/>
  <c r="Y902" i="5"/>
  <c r="W902" i="5" l="1"/>
  <c r="Z901" i="5"/>
  <c r="U901" i="5" s="1"/>
  <c r="AA901" i="5" s="1"/>
  <c r="X903" i="5"/>
  <c r="I904" i="5"/>
  <c r="L904" i="5"/>
  <c r="V903" i="5" l="1"/>
  <c r="Y903" i="5"/>
  <c r="M903" i="5"/>
  <c r="H903" i="5" s="1"/>
  <c r="J904" i="5"/>
  <c r="K905" i="5" s="1"/>
  <c r="L905" i="5" l="1"/>
  <c r="I905" i="5"/>
  <c r="W903" i="5"/>
  <c r="Z902" i="5"/>
  <c r="U902" i="5" s="1"/>
  <c r="AA902" i="5" s="1"/>
  <c r="X904" i="5"/>
  <c r="V904" i="5" l="1"/>
  <c r="Y904" i="5"/>
  <c r="J905" i="5"/>
  <c r="K906" i="5" s="1"/>
  <c r="M904" i="5"/>
  <c r="H904" i="5" s="1"/>
  <c r="X905" i="5"/>
  <c r="Y905" i="5" l="1"/>
  <c r="V905" i="5"/>
  <c r="W904" i="5"/>
  <c r="Z903" i="5"/>
  <c r="U903" i="5" s="1"/>
  <c r="AA903" i="5" s="1"/>
  <c r="L906" i="5"/>
  <c r="I906" i="5"/>
  <c r="J906" i="5" l="1"/>
  <c r="K907" i="5" s="1"/>
  <c r="M905" i="5"/>
  <c r="H905" i="5" s="1"/>
  <c r="X906" i="5"/>
  <c r="W905" i="5"/>
  <c r="Z904" i="5"/>
  <c r="U904" i="5" s="1"/>
  <c r="AA904" i="5" s="1"/>
  <c r="Y906" i="5" l="1"/>
  <c r="V906" i="5"/>
  <c r="L907" i="5"/>
  <c r="I907" i="5"/>
  <c r="M906" i="5" l="1"/>
  <c r="H906" i="5" s="1"/>
  <c r="J907" i="5"/>
  <c r="K908" i="5" s="1"/>
  <c r="Z905" i="5"/>
  <c r="U905" i="5" s="1"/>
  <c r="AA905" i="5" s="1"/>
  <c r="W906" i="5"/>
  <c r="X907" i="5" l="1"/>
  <c r="L908" i="5"/>
  <c r="I908" i="5"/>
  <c r="J908" i="5" l="1"/>
  <c r="K909" i="5" s="1"/>
  <c r="M907" i="5"/>
  <c r="H907" i="5" s="1"/>
  <c r="X908" i="5"/>
  <c r="V907" i="5"/>
  <c r="Y907" i="5"/>
  <c r="W907" i="5" l="1"/>
  <c r="Z906" i="5"/>
  <c r="U906" i="5" s="1"/>
  <c r="AA906" i="5" s="1"/>
  <c r="Y908" i="5"/>
  <c r="V908" i="5"/>
  <c r="L909" i="5"/>
  <c r="I909" i="5"/>
  <c r="Z907" i="5" l="1"/>
  <c r="U907" i="5" s="1"/>
  <c r="AA907" i="5" s="1"/>
  <c r="W908" i="5"/>
  <c r="M908" i="5"/>
  <c r="H908" i="5" s="1"/>
  <c r="J909" i="5"/>
  <c r="K910" i="5" s="1"/>
  <c r="X909" i="5" l="1"/>
  <c r="I910" i="5"/>
  <c r="L910" i="5"/>
  <c r="M909" i="5" l="1"/>
  <c r="H909" i="5" s="1"/>
  <c r="J910" i="5"/>
  <c r="K911" i="5" s="1"/>
  <c r="X910" i="5"/>
  <c r="Y909" i="5"/>
  <c r="V909" i="5"/>
  <c r="Z908" i="5" l="1"/>
  <c r="U908" i="5" s="1"/>
  <c r="AA908" i="5" s="1"/>
  <c r="W909" i="5"/>
  <c r="I911" i="5"/>
  <c r="L911" i="5"/>
  <c r="Y910" i="5"/>
  <c r="V910" i="5"/>
  <c r="J911" i="5" l="1"/>
  <c r="K912" i="5" s="1"/>
  <c r="M910" i="5"/>
  <c r="H910" i="5" s="1"/>
  <c r="W910" i="5"/>
  <c r="Z909" i="5"/>
  <c r="U909" i="5" s="1"/>
  <c r="AA909" i="5" s="1"/>
  <c r="X911" i="5" l="1"/>
  <c r="I912" i="5"/>
  <c r="L912" i="5"/>
  <c r="J912" i="5" l="1"/>
  <c r="K913" i="5" s="1"/>
  <c r="M911" i="5"/>
  <c r="H911" i="5" s="1"/>
  <c r="X912" i="5"/>
  <c r="V911" i="5"/>
  <c r="Y911" i="5"/>
  <c r="Z910" i="5" l="1"/>
  <c r="U910" i="5" s="1"/>
  <c r="AA910" i="5" s="1"/>
  <c r="W911" i="5"/>
  <c r="Y912" i="5"/>
  <c r="V912" i="5"/>
  <c r="L913" i="5"/>
  <c r="I913" i="5"/>
  <c r="W912" i="5" l="1"/>
  <c r="Z911" i="5"/>
  <c r="U911" i="5" s="1"/>
  <c r="AA911" i="5" s="1"/>
  <c r="M912" i="5"/>
  <c r="H912" i="5" s="1"/>
  <c r="J913" i="5"/>
  <c r="K914" i="5" s="1"/>
  <c r="X913" i="5" l="1"/>
  <c r="L914" i="5"/>
  <c r="I914" i="5"/>
  <c r="J914" i="5" l="1"/>
  <c r="K915" i="5" s="1"/>
  <c r="M913" i="5"/>
  <c r="H913" i="5" s="1"/>
  <c r="X914" i="5"/>
  <c r="V913" i="5"/>
  <c r="Y913" i="5"/>
  <c r="V914" i="5" l="1"/>
  <c r="Y914" i="5"/>
  <c r="Z912" i="5"/>
  <c r="U912" i="5" s="1"/>
  <c r="AA912" i="5" s="1"/>
  <c r="W913" i="5"/>
  <c r="I915" i="5"/>
  <c r="L915" i="5"/>
  <c r="M914" i="5" l="1"/>
  <c r="H914" i="5" s="1"/>
  <c r="J915" i="5"/>
  <c r="K916" i="5" s="1"/>
  <c r="X915" i="5"/>
  <c r="W914" i="5"/>
  <c r="Z913" i="5"/>
  <c r="U913" i="5" s="1"/>
  <c r="AA913" i="5" s="1"/>
  <c r="I916" i="5" l="1"/>
  <c r="L916" i="5"/>
  <c r="V915" i="5"/>
  <c r="Y915" i="5"/>
  <c r="Z914" i="5" l="1"/>
  <c r="U914" i="5" s="1"/>
  <c r="AA914" i="5" s="1"/>
  <c r="W915" i="5"/>
  <c r="M915" i="5"/>
  <c r="H915" i="5" s="1"/>
  <c r="J916" i="5"/>
  <c r="K917" i="5" s="1"/>
  <c r="X916" i="5" l="1"/>
  <c r="L917" i="5"/>
  <c r="I917" i="5"/>
  <c r="M916" i="5" l="1"/>
  <c r="H916" i="5" s="1"/>
  <c r="J917" i="5"/>
  <c r="K918" i="5" s="1"/>
  <c r="V916" i="5"/>
  <c r="Y916" i="5"/>
  <c r="L918" i="5" l="1"/>
  <c r="I918" i="5"/>
  <c r="W916" i="5"/>
  <c r="Z915" i="5"/>
  <c r="U915" i="5" s="1"/>
  <c r="AA915" i="5" s="1"/>
  <c r="X917" i="5"/>
  <c r="Y917" i="5" l="1"/>
  <c r="V917" i="5"/>
  <c r="J918" i="5"/>
  <c r="K919" i="5" s="1"/>
  <c r="M917" i="5"/>
  <c r="H917" i="5" s="1"/>
  <c r="X918" i="5"/>
  <c r="V918" i="5" l="1"/>
  <c r="Y918" i="5"/>
  <c r="L919" i="5"/>
  <c r="I919" i="5"/>
  <c r="Z916" i="5"/>
  <c r="U916" i="5" s="1"/>
  <c r="AA916" i="5" s="1"/>
  <c r="W917" i="5"/>
  <c r="M918" i="5" l="1"/>
  <c r="H918" i="5" s="1"/>
  <c r="J919" i="5"/>
  <c r="K920" i="5" s="1"/>
  <c r="X919" i="5"/>
  <c r="W918" i="5"/>
  <c r="Z917" i="5"/>
  <c r="U917" i="5" s="1"/>
  <c r="AA917" i="5" s="1"/>
  <c r="L920" i="5" l="1"/>
  <c r="I920" i="5"/>
  <c r="V919" i="5"/>
  <c r="Y919" i="5"/>
  <c r="Z918" i="5" l="1"/>
  <c r="U918" i="5" s="1"/>
  <c r="AA918" i="5" s="1"/>
  <c r="W919" i="5"/>
  <c r="M919" i="5"/>
  <c r="H919" i="5" s="1"/>
  <c r="J920" i="5"/>
  <c r="K921" i="5" s="1"/>
  <c r="X920" i="5" l="1"/>
  <c r="L921" i="5"/>
  <c r="I921" i="5"/>
  <c r="M920" i="5" l="1"/>
  <c r="H920" i="5" s="1"/>
  <c r="J921" i="5"/>
  <c r="K922" i="5" s="1"/>
  <c r="V920" i="5"/>
  <c r="Y920" i="5"/>
  <c r="W920" i="5" l="1"/>
  <c r="Z919" i="5"/>
  <c r="U919" i="5" s="1"/>
  <c r="AA919" i="5" s="1"/>
  <c r="X921" i="5"/>
  <c r="I922" i="5"/>
  <c r="L922" i="5"/>
  <c r="J922" i="5" l="1"/>
  <c r="K923" i="5" s="1"/>
  <c r="M921" i="5"/>
  <c r="H921" i="5" s="1"/>
  <c r="X922" i="5"/>
  <c r="V921" i="5"/>
  <c r="Y921" i="5"/>
  <c r="Y922" i="5" l="1"/>
  <c r="V922" i="5"/>
  <c r="Z920" i="5"/>
  <c r="U920" i="5" s="1"/>
  <c r="AA920" i="5" s="1"/>
  <c r="W921" i="5"/>
  <c r="L923" i="5"/>
  <c r="I923" i="5"/>
  <c r="M922" i="5" l="1"/>
  <c r="H922" i="5" s="1"/>
  <c r="J923" i="5"/>
  <c r="K924" i="5" s="1"/>
  <c r="Z921" i="5"/>
  <c r="U921" i="5" s="1"/>
  <c r="AA921" i="5" s="1"/>
  <c r="W922" i="5"/>
  <c r="X923" i="5" l="1"/>
  <c r="I924" i="5"/>
  <c r="L924" i="5"/>
  <c r="M923" i="5" l="1"/>
  <c r="H923" i="5" s="1"/>
  <c r="J924" i="5"/>
  <c r="K925" i="5" s="1"/>
  <c r="V923" i="5"/>
  <c r="Y923" i="5"/>
  <c r="W923" i="5" l="1"/>
  <c r="Z922" i="5"/>
  <c r="U922" i="5" s="1"/>
  <c r="AA922" i="5" s="1"/>
  <c r="X924" i="5"/>
  <c r="L925" i="5"/>
  <c r="I925" i="5"/>
  <c r="J925" i="5" l="1"/>
  <c r="K926" i="5" s="1"/>
  <c r="M924" i="5"/>
  <c r="H924" i="5" s="1"/>
  <c r="Y924" i="5"/>
  <c r="V924" i="5"/>
  <c r="W924" i="5" l="1"/>
  <c r="Z923" i="5"/>
  <c r="U923" i="5" s="1"/>
  <c r="AA923" i="5" s="1"/>
  <c r="X925" i="5"/>
  <c r="I926" i="5"/>
  <c r="L926" i="5"/>
  <c r="V925" i="5" l="1"/>
  <c r="Y925" i="5"/>
  <c r="M925" i="5"/>
  <c r="H925" i="5" s="1"/>
  <c r="J926" i="5"/>
  <c r="K927" i="5" s="1"/>
  <c r="X926" i="5" l="1"/>
  <c r="L927" i="5"/>
  <c r="I927" i="5"/>
  <c r="W925" i="5"/>
  <c r="Z924" i="5"/>
  <c r="U924" i="5" s="1"/>
  <c r="AA924" i="5" s="1"/>
  <c r="J927" i="5" l="1"/>
  <c r="K928" i="5" s="1"/>
  <c r="M926" i="5"/>
  <c r="H926" i="5" s="1"/>
  <c r="X927" i="5"/>
  <c r="V926" i="5"/>
  <c r="Y926" i="5"/>
  <c r="W926" i="5" l="1"/>
  <c r="Z925" i="5"/>
  <c r="U925" i="5" s="1"/>
  <c r="AA925" i="5" s="1"/>
  <c r="V927" i="5"/>
  <c r="Y927" i="5"/>
  <c r="I928" i="5"/>
  <c r="L928" i="5"/>
  <c r="M927" i="5" l="1"/>
  <c r="H927" i="5" s="1"/>
  <c r="J928" i="5"/>
  <c r="K929" i="5" s="1"/>
  <c r="W927" i="5"/>
  <c r="Z926" i="5"/>
  <c r="U926" i="5" s="1"/>
  <c r="AA926" i="5" s="1"/>
  <c r="L929" i="5" l="1"/>
  <c r="I929" i="5"/>
  <c r="X928" i="5"/>
  <c r="Y928" i="5" l="1"/>
  <c r="V928" i="5"/>
  <c r="J929" i="5"/>
  <c r="K930" i="5" s="1"/>
  <c r="M928" i="5"/>
  <c r="H928" i="5" s="1"/>
  <c r="X929" i="5" l="1"/>
  <c r="L930" i="5"/>
  <c r="I930" i="5"/>
  <c r="W928" i="5"/>
  <c r="Z927" i="5"/>
  <c r="U927" i="5" s="1"/>
  <c r="AA927" i="5" s="1"/>
  <c r="M929" i="5" l="1"/>
  <c r="H929" i="5" s="1"/>
  <c r="J930" i="5"/>
  <c r="K931" i="5" s="1"/>
  <c r="V929" i="5"/>
  <c r="Y929" i="5"/>
  <c r="Z928" i="5" l="1"/>
  <c r="U928" i="5" s="1"/>
  <c r="AA928" i="5" s="1"/>
  <c r="W929" i="5"/>
  <c r="X930" i="5"/>
  <c r="L931" i="5"/>
  <c r="I931" i="5"/>
  <c r="Y930" i="5" l="1"/>
  <c r="V930" i="5"/>
  <c r="M930" i="5"/>
  <c r="H930" i="5" s="1"/>
  <c r="J931" i="5"/>
  <c r="K932" i="5" s="1"/>
  <c r="X931" i="5" l="1"/>
  <c r="I932" i="5"/>
  <c r="L932" i="5"/>
  <c r="Z929" i="5"/>
  <c r="U929" i="5" s="1"/>
  <c r="AA929" i="5" s="1"/>
  <c r="W930" i="5"/>
  <c r="M931" i="5" l="1"/>
  <c r="H931" i="5" s="1"/>
  <c r="J932" i="5"/>
  <c r="K933" i="5" s="1"/>
  <c r="Y931" i="5"/>
  <c r="V931" i="5"/>
  <c r="Z930" i="5" l="1"/>
  <c r="U930" i="5" s="1"/>
  <c r="AA930" i="5" s="1"/>
  <c r="W931" i="5"/>
  <c r="X932" i="5"/>
  <c r="I933" i="5"/>
  <c r="L933" i="5"/>
  <c r="V932" i="5" l="1"/>
  <c r="Y932" i="5"/>
  <c r="M932" i="5"/>
  <c r="H932" i="5" s="1"/>
  <c r="J933" i="5"/>
  <c r="K934" i="5" s="1"/>
  <c r="X933" i="5"/>
  <c r="Y933" i="5" l="1"/>
  <c r="V933" i="5"/>
  <c r="I934" i="5"/>
  <c r="L934" i="5"/>
  <c r="W932" i="5"/>
  <c r="Z931" i="5"/>
  <c r="U931" i="5" s="1"/>
  <c r="AA931" i="5" s="1"/>
  <c r="J934" i="5" l="1"/>
  <c r="K935" i="5" s="1"/>
  <c r="M933" i="5"/>
  <c r="H933" i="5" s="1"/>
  <c r="Z932" i="5"/>
  <c r="U932" i="5" s="1"/>
  <c r="AA932" i="5" s="1"/>
  <c r="W933" i="5"/>
  <c r="X934" i="5" l="1"/>
  <c r="L935" i="5"/>
  <c r="I935" i="5"/>
  <c r="J935" i="5" l="1"/>
  <c r="K936" i="5" s="1"/>
  <c r="M934" i="5"/>
  <c r="H934" i="5" s="1"/>
  <c r="Y934" i="5"/>
  <c r="V934" i="5"/>
  <c r="W934" i="5" l="1"/>
  <c r="Z933" i="5"/>
  <c r="U933" i="5" s="1"/>
  <c r="AA933" i="5" s="1"/>
  <c r="X935" i="5"/>
  <c r="L936" i="5"/>
  <c r="I936" i="5"/>
  <c r="Y935" i="5" l="1"/>
  <c r="V935" i="5"/>
  <c r="M935" i="5"/>
  <c r="H935" i="5" s="1"/>
  <c r="J936" i="5"/>
  <c r="K937" i="5" s="1"/>
  <c r="X936" i="5" l="1"/>
  <c r="I937" i="5"/>
  <c r="L937" i="5"/>
  <c r="W935" i="5"/>
  <c r="Z934" i="5"/>
  <c r="U934" i="5" s="1"/>
  <c r="AA934" i="5" s="1"/>
  <c r="M936" i="5" l="1"/>
  <c r="H936" i="5" s="1"/>
  <c r="J937" i="5"/>
  <c r="K938" i="5" s="1"/>
  <c r="Y936" i="5"/>
  <c r="V936" i="5"/>
  <c r="Z935" i="5" l="1"/>
  <c r="U935" i="5" s="1"/>
  <c r="AA935" i="5" s="1"/>
  <c r="W936" i="5"/>
  <c r="X937" i="5"/>
  <c r="I938" i="5"/>
  <c r="L938" i="5"/>
  <c r="M937" i="5" l="1"/>
  <c r="H937" i="5" s="1"/>
  <c r="J938" i="5"/>
  <c r="K939" i="5" s="1"/>
  <c r="V937" i="5"/>
  <c r="Y937" i="5"/>
  <c r="X938" i="5" l="1"/>
  <c r="I939" i="5"/>
  <c r="L939" i="5"/>
  <c r="Z936" i="5"/>
  <c r="U936" i="5" s="1"/>
  <c r="AA936" i="5" s="1"/>
  <c r="W937" i="5"/>
  <c r="J939" i="5" l="1"/>
  <c r="K940" i="5" s="1"/>
  <c r="M938" i="5"/>
  <c r="H938" i="5" s="1"/>
  <c r="X939" i="5"/>
  <c r="V938" i="5"/>
  <c r="Y938" i="5"/>
  <c r="Z937" i="5" l="1"/>
  <c r="U937" i="5" s="1"/>
  <c r="AA937" i="5" s="1"/>
  <c r="W938" i="5"/>
  <c r="Y939" i="5"/>
  <c r="V939" i="5"/>
  <c r="I940" i="5"/>
  <c r="L940" i="5"/>
  <c r="J940" i="5" l="1"/>
  <c r="K941" i="5" s="1"/>
  <c r="M939" i="5"/>
  <c r="H939" i="5" s="1"/>
  <c r="X940" i="5"/>
  <c r="W939" i="5"/>
  <c r="Z938" i="5"/>
  <c r="U938" i="5" s="1"/>
  <c r="AA938" i="5" s="1"/>
  <c r="Y940" i="5" l="1"/>
  <c r="V940" i="5"/>
  <c r="L941" i="5"/>
  <c r="I941" i="5"/>
  <c r="M940" i="5" l="1"/>
  <c r="H940" i="5" s="1"/>
  <c r="J941" i="5"/>
  <c r="K942" i="5" s="1"/>
  <c r="W940" i="5"/>
  <c r="Z939" i="5"/>
  <c r="U939" i="5" s="1"/>
  <c r="AA939" i="5" s="1"/>
  <c r="X941" i="5" l="1"/>
  <c r="L942" i="5"/>
  <c r="I942" i="5"/>
  <c r="M941" i="5" l="1"/>
  <c r="H941" i="5" s="1"/>
  <c r="J942" i="5"/>
  <c r="K943" i="5" s="1"/>
  <c r="Y941" i="5"/>
  <c r="V941" i="5"/>
  <c r="X942" i="5" l="1"/>
  <c r="L943" i="5"/>
  <c r="I943" i="5"/>
  <c r="W941" i="5"/>
  <c r="Z940" i="5"/>
  <c r="U940" i="5" s="1"/>
  <c r="AA940" i="5" s="1"/>
  <c r="M942" i="5" l="1"/>
  <c r="H942" i="5" s="1"/>
  <c r="J943" i="5"/>
  <c r="K944" i="5" s="1"/>
  <c r="Y942" i="5"/>
  <c r="V942" i="5"/>
  <c r="Z941" i="5" l="1"/>
  <c r="U941" i="5" s="1"/>
  <c r="AA941" i="5" s="1"/>
  <c r="W942" i="5"/>
  <c r="X943" i="5"/>
  <c r="L944" i="5"/>
  <c r="I944" i="5"/>
  <c r="J944" i="5" l="1"/>
  <c r="K945" i="5" s="1"/>
  <c r="M943" i="5"/>
  <c r="H943" i="5" s="1"/>
  <c r="X944" i="5"/>
  <c r="V943" i="5"/>
  <c r="Y943" i="5"/>
  <c r="Z942" i="5" l="1"/>
  <c r="U942" i="5" s="1"/>
  <c r="AA942" i="5" s="1"/>
  <c r="W943" i="5"/>
  <c r="V944" i="5"/>
  <c r="Y944" i="5"/>
  <c r="I945" i="5"/>
  <c r="L945" i="5"/>
  <c r="Z943" i="5" l="1"/>
  <c r="U943" i="5" s="1"/>
  <c r="AA943" i="5" s="1"/>
  <c r="W944" i="5"/>
  <c r="J945" i="5"/>
  <c r="K946" i="5" s="1"/>
  <c r="M944" i="5"/>
  <c r="H944" i="5" s="1"/>
  <c r="X945" i="5"/>
  <c r="V945" i="5" l="1"/>
  <c r="Y945" i="5"/>
  <c r="L946" i="5"/>
  <c r="I946" i="5"/>
  <c r="Z944" i="5" l="1"/>
  <c r="U944" i="5" s="1"/>
  <c r="AA944" i="5" s="1"/>
  <c r="W945" i="5"/>
  <c r="M945" i="5"/>
  <c r="H945" i="5" s="1"/>
  <c r="J946" i="5"/>
  <c r="K947" i="5" s="1"/>
  <c r="L947" i="5" l="1"/>
  <c r="I947" i="5"/>
  <c r="X946" i="5"/>
  <c r="Y946" i="5" l="1"/>
  <c r="V946" i="5"/>
  <c r="J947" i="5"/>
  <c r="K948" i="5" s="1"/>
  <c r="M946" i="5"/>
  <c r="H946" i="5" s="1"/>
  <c r="X947" i="5" l="1"/>
  <c r="L948" i="5"/>
  <c r="I948" i="5"/>
  <c r="W946" i="5"/>
  <c r="Z945" i="5"/>
  <c r="U945" i="5" s="1"/>
  <c r="AA945" i="5" s="1"/>
  <c r="J948" i="5" l="1"/>
  <c r="K949" i="5" s="1"/>
  <c r="M947" i="5"/>
  <c r="H947" i="5" s="1"/>
  <c r="V947" i="5"/>
  <c r="Y947" i="5"/>
  <c r="W947" i="5" l="1"/>
  <c r="Z946" i="5"/>
  <c r="U946" i="5" s="1"/>
  <c r="AA946" i="5" s="1"/>
  <c r="X948" i="5"/>
  <c r="I949" i="5"/>
  <c r="L949" i="5"/>
  <c r="Y948" i="5" l="1"/>
  <c r="V948" i="5"/>
  <c r="J949" i="5"/>
  <c r="K950" i="5" s="1"/>
  <c r="M948" i="5"/>
  <c r="H948" i="5" s="1"/>
  <c r="X949" i="5" l="1"/>
  <c r="I950" i="5"/>
  <c r="L950" i="5"/>
  <c r="Z947" i="5"/>
  <c r="U947" i="5" s="1"/>
  <c r="AA947" i="5" s="1"/>
  <c r="W948" i="5"/>
  <c r="M949" i="5" l="1"/>
  <c r="H949" i="5" s="1"/>
  <c r="J950" i="5"/>
  <c r="K951" i="5" s="1"/>
  <c r="V949" i="5"/>
  <c r="Y949" i="5"/>
  <c r="X950" i="5" l="1"/>
  <c r="L951" i="5"/>
  <c r="I951" i="5"/>
  <c r="Z948" i="5"/>
  <c r="U948" i="5" s="1"/>
  <c r="AA948" i="5" s="1"/>
  <c r="W949" i="5"/>
  <c r="M950" i="5" l="1"/>
  <c r="H950" i="5" s="1"/>
  <c r="J951" i="5"/>
  <c r="K952" i="5" s="1"/>
  <c r="Y950" i="5"/>
  <c r="V950" i="5"/>
  <c r="X951" i="5" l="1"/>
  <c r="L952" i="5"/>
  <c r="I952" i="5"/>
  <c r="Z949" i="5"/>
  <c r="U949" i="5" s="1"/>
  <c r="AA949" i="5" s="1"/>
  <c r="W950" i="5"/>
  <c r="M951" i="5" l="1"/>
  <c r="H951" i="5" s="1"/>
  <c r="J952" i="5"/>
  <c r="K953" i="5" s="1"/>
  <c r="V951" i="5"/>
  <c r="Y951" i="5"/>
  <c r="L953" i="5" l="1"/>
  <c r="I953" i="5"/>
  <c r="Z950" i="5"/>
  <c r="U950" i="5" s="1"/>
  <c r="AA950" i="5" s="1"/>
  <c r="W951" i="5"/>
  <c r="X952" i="5"/>
  <c r="Y952" i="5" l="1"/>
  <c r="V952" i="5"/>
  <c r="M952" i="5"/>
  <c r="H952" i="5" s="1"/>
  <c r="J953" i="5"/>
  <c r="K954" i="5" s="1"/>
  <c r="I954" i="5" l="1"/>
  <c r="L954" i="5"/>
  <c r="X953" i="5"/>
  <c r="Z951" i="5"/>
  <c r="U951" i="5" s="1"/>
  <c r="AA951" i="5" s="1"/>
  <c r="W952" i="5"/>
  <c r="M953" i="5" l="1"/>
  <c r="H953" i="5" s="1"/>
  <c r="J954" i="5"/>
  <c r="K955" i="5" s="1"/>
  <c r="V953" i="5"/>
  <c r="Y953" i="5"/>
  <c r="Z952" i="5" l="1"/>
  <c r="U952" i="5" s="1"/>
  <c r="AA952" i="5" s="1"/>
  <c r="W953" i="5"/>
  <c r="L955" i="5"/>
  <c r="I955" i="5"/>
  <c r="X954" i="5"/>
  <c r="V954" i="5" l="1"/>
  <c r="Y954" i="5"/>
  <c r="J955" i="5"/>
  <c r="K956" i="5" s="1"/>
  <c r="M954" i="5"/>
  <c r="H954" i="5" s="1"/>
  <c r="X955" i="5" l="1"/>
  <c r="L956" i="5"/>
  <c r="I956" i="5"/>
  <c r="W954" i="5"/>
  <c r="Z953" i="5"/>
  <c r="U953" i="5" s="1"/>
  <c r="AA953" i="5" s="1"/>
  <c r="J956" i="5" l="1"/>
  <c r="K957" i="5" s="1"/>
  <c r="M955" i="5"/>
  <c r="H955" i="5" s="1"/>
  <c r="X956" i="5"/>
  <c r="Y955" i="5"/>
  <c r="V955" i="5"/>
  <c r="Z954" i="5" l="1"/>
  <c r="U954" i="5" s="1"/>
  <c r="AA954" i="5" s="1"/>
  <c r="W955" i="5"/>
  <c r="V956" i="5"/>
  <c r="Y956" i="5"/>
  <c r="L957" i="5"/>
  <c r="I957" i="5"/>
  <c r="Z955" i="5" l="1"/>
  <c r="U955" i="5" s="1"/>
  <c r="AA955" i="5" s="1"/>
  <c r="W956" i="5"/>
  <c r="M956" i="5"/>
  <c r="H956" i="5" s="1"/>
  <c r="J957" i="5"/>
  <c r="K958" i="5" s="1"/>
  <c r="X957" i="5"/>
  <c r="Y957" i="5" l="1"/>
  <c r="V957" i="5"/>
  <c r="L958" i="5"/>
  <c r="I958" i="5"/>
  <c r="M957" i="5" l="1"/>
  <c r="H957" i="5" s="1"/>
  <c r="J958" i="5"/>
  <c r="K959" i="5" s="1"/>
  <c r="Z956" i="5"/>
  <c r="U956" i="5" s="1"/>
  <c r="AA956" i="5" s="1"/>
  <c r="W957" i="5"/>
  <c r="X958" i="5" l="1"/>
  <c r="L959" i="5"/>
  <c r="I959" i="5"/>
  <c r="M958" i="5" l="1"/>
  <c r="H958" i="5" s="1"/>
  <c r="J959" i="5"/>
  <c r="K960" i="5" s="1"/>
  <c r="V958" i="5"/>
  <c r="Y958" i="5"/>
  <c r="W958" i="5" l="1"/>
  <c r="Z957" i="5"/>
  <c r="U957" i="5" s="1"/>
  <c r="AA957" i="5" s="1"/>
  <c r="X959" i="5"/>
  <c r="I960" i="5"/>
  <c r="L960" i="5"/>
  <c r="J960" i="5" l="1"/>
  <c r="K961" i="5" s="1"/>
  <c r="M959" i="5"/>
  <c r="H959" i="5" s="1"/>
  <c r="X960" i="5"/>
  <c r="Y959" i="5"/>
  <c r="V959" i="5"/>
  <c r="W959" i="5" l="1"/>
  <c r="Z958" i="5"/>
  <c r="U958" i="5" s="1"/>
  <c r="AA958" i="5" s="1"/>
  <c r="V960" i="5"/>
  <c r="Y960" i="5"/>
  <c r="I961" i="5"/>
  <c r="L961" i="5"/>
  <c r="W960" i="5" l="1"/>
  <c r="Z959" i="5"/>
  <c r="U959" i="5" s="1"/>
  <c r="AA959" i="5" s="1"/>
  <c r="M960" i="5"/>
  <c r="H960" i="5" s="1"/>
  <c r="J961" i="5"/>
  <c r="K962" i="5" s="1"/>
  <c r="X961" i="5" l="1"/>
  <c r="L962" i="5"/>
  <c r="I962" i="5"/>
  <c r="M961" i="5" l="1"/>
  <c r="H961" i="5" s="1"/>
  <c r="J962" i="5"/>
  <c r="K963" i="5" s="1"/>
  <c r="V961" i="5"/>
  <c r="Y961" i="5"/>
  <c r="X962" i="5" l="1"/>
  <c r="L963" i="5"/>
  <c r="I963" i="5"/>
  <c r="W961" i="5"/>
  <c r="Z960" i="5"/>
  <c r="U960" i="5" s="1"/>
  <c r="AA960" i="5" s="1"/>
  <c r="V962" i="5" l="1"/>
  <c r="Y962" i="5"/>
  <c r="M962" i="5"/>
  <c r="H962" i="5" s="1"/>
  <c r="J963" i="5"/>
  <c r="K964" i="5" s="1"/>
  <c r="X963" i="5" l="1"/>
  <c r="L964" i="5"/>
  <c r="I964" i="5"/>
  <c r="Z961" i="5"/>
  <c r="U961" i="5" s="1"/>
  <c r="AA961" i="5" s="1"/>
  <c r="W962" i="5"/>
  <c r="J964" i="5" l="1"/>
  <c r="K965" i="5" s="1"/>
  <c r="M963" i="5"/>
  <c r="H963" i="5" s="1"/>
  <c r="X964" i="5"/>
  <c r="Y963" i="5"/>
  <c r="V963" i="5"/>
  <c r="W963" i="5" l="1"/>
  <c r="Z962" i="5"/>
  <c r="U962" i="5" s="1"/>
  <c r="AA962" i="5" s="1"/>
  <c r="Y964" i="5"/>
  <c r="V964" i="5"/>
  <c r="I965" i="5"/>
  <c r="L965" i="5"/>
  <c r="M964" i="5" l="1"/>
  <c r="H964" i="5" s="1"/>
  <c r="J965" i="5"/>
  <c r="K966" i="5" s="1"/>
  <c r="Z963" i="5"/>
  <c r="U963" i="5" s="1"/>
  <c r="AA963" i="5" s="1"/>
  <c r="W964" i="5"/>
  <c r="X965" i="5" l="1"/>
  <c r="L966" i="5"/>
  <c r="I966" i="5"/>
  <c r="M965" i="5" l="1"/>
  <c r="H965" i="5" s="1"/>
  <c r="J966" i="5"/>
  <c r="K967" i="5" s="1"/>
  <c r="X966" i="5"/>
  <c r="V965" i="5"/>
  <c r="Y965" i="5"/>
  <c r="Z964" i="5" l="1"/>
  <c r="U964" i="5" s="1"/>
  <c r="AA964" i="5" s="1"/>
  <c r="W965" i="5"/>
  <c r="Y966" i="5"/>
  <c r="V966" i="5"/>
  <c r="L967" i="5"/>
  <c r="I967" i="5"/>
  <c r="M966" i="5" l="1"/>
  <c r="H966" i="5" s="1"/>
  <c r="J967" i="5"/>
  <c r="K968" i="5" s="1"/>
  <c r="Z965" i="5"/>
  <c r="U965" i="5" s="1"/>
  <c r="AA965" i="5" s="1"/>
  <c r="W966" i="5"/>
  <c r="X967" i="5" l="1"/>
  <c r="L968" i="5"/>
  <c r="I968" i="5"/>
  <c r="J968" i="5" l="1"/>
  <c r="K969" i="5" s="1"/>
  <c r="M967" i="5"/>
  <c r="H967" i="5" s="1"/>
  <c r="X968" i="5"/>
  <c r="V967" i="5"/>
  <c r="Y967" i="5"/>
  <c r="W967" i="5" l="1"/>
  <c r="Z966" i="5"/>
  <c r="U966" i="5" s="1"/>
  <c r="AA966" i="5" s="1"/>
  <c r="V968" i="5"/>
  <c r="Y968" i="5"/>
  <c r="I969" i="5"/>
  <c r="L969" i="5"/>
  <c r="J969" i="5" l="1"/>
  <c r="K970" i="5" s="1"/>
  <c r="M968" i="5"/>
  <c r="H968" i="5" s="1"/>
  <c r="Z967" i="5"/>
  <c r="U967" i="5" s="1"/>
  <c r="AA967" i="5" s="1"/>
  <c r="W968" i="5"/>
  <c r="X969" i="5" l="1"/>
  <c r="L970" i="5"/>
  <c r="I970" i="5"/>
  <c r="J970" i="5" l="1"/>
  <c r="K971" i="5" s="1"/>
  <c r="M969" i="5"/>
  <c r="H969" i="5" s="1"/>
  <c r="X970" i="5"/>
  <c r="Y969" i="5"/>
  <c r="V969" i="5"/>
  <c r="Z968" i="5" l="1"/>
  <c r="U968" i="5" s="1"/>
  <c r="AA968" i="5" s="1"/>
  <c r="W969" i="5"/>
  <c r="V970" i="5"/>
  <c r="Y970" i="5"/>
  <c r="I971" i="5"/>
  <c r="L971" i="5"/>
  <c r="M970" i="5" l="1"/>
  <c r="H970" i="5" s="1"/>
  <c r="J971" i="5"/>
  <c r="K972" i="5" s="1"/>
  <c r="Z969" i="5"/>
  <c r="U969" i="5" s="1"/>
  <c r="AA969" i="5" s="1"/>
  <c r="W970" i="5"/>
  <c r="X971" i="5" l="1"/>
  <c r="I972" i="5"/>
  <c r="L972" i="5"/>
  <c r="J972" i="5" l="1"/>
  <c r="K973" i="5" s="1"/>
  <c r="M971" i="5"/>
  <c r="H971" i="5" s="1"/>
  <c r="V971" i="5"/>
  <c r="Y971" i="5"/>
  <c r="W971" i="5" l="1"/>
  <c r="Z970" i="5"/>
  <c r="U970" i="5" s="1"/>
  <c r="AA970" i="5" s="1"/>
  <c r="X972" i="5"/>
  <c r="L973" i="5"/>
  <c r="I973" i="5"/>
  <c r="V972" i="5" l="1"/>
  <c r="Y972" i="5"/>
  <c r="M972" i="5"/>
  <c r="H972" i="5" s="1"/>
  <c r="J973" i="5"/>
  <c r="K974" i="5" s="1"/>
  <c r="X973" i="5" l="1"/>
  <c r="Z971" i="5"/>
  <c r="U971" i="5" s="1"/>
  <c r="AA971" i="5" s="1"/>
  <c r="W972" i="5"/>
  <c r="I974" i="5"/>
  <c r="L974" i="5"/>
  <c r="J974" i="5" l="1"/>
  <c r="K975" i="5" s="1"/>
  <c r="M973" i="5"/>
  <c r="H973" i="5" s="1"/>
  <c r="X974" i="5"/>
  <c r="Y973" i="5"/>
  <c r="V973" i="5"/>
  <c r="W973" i="5" l="1"/>
  <c r="Z972" i="5"/>
  <c r="U972" i="5" s="1"/>
  <c r="AA972" i="5" s="1"/>
  <c r="V974" i="5"/>
  <c r="Y974" i="5"/>
  <c r="L975" i="5"/>
  <c r="I975" i="5"/>
  <c r="M974" i="5" l="1"/>
  <c r="H974" i="5" s="1"/>
  <c r="J975" i="5"/>
  <c r="K976" i="5" s="1"/>
  <c r="Z973" i="5"/>
  <c r="U973" i="5" s="1"/>
  <c r="AA973" i="5" s="1"/>
  <c r="W974" i="5"/>
  <c r="X975" i="5" l="1"/>
  <c r="L976" i="5"/>
  <c r="I976" i="5"/>
  <c r="J976" i="5" l="1"/>
  <c r="K977" i="5" s="1"/>
  <c r="M975" i="5"/>
  <c r="H975" i="5" s="1"/>
  <c r="X976" i="5"/>
  <c r="Y975" i="5"/>
  <c r="V975" i="5"/>
  <c r="W975" i="5" l="1"/>
  <c r="Z974" i="5"/>
  <c r="U974" i="5" s="1"/>
  <c r="AA974" i="5" s="1"/>
  <c r="Y976" i="5"/>
  <c r="V976" i="5"/>
  <c r="L977" i="5"/>
  <c r="I977" i="5"/>
  <c r="Z975" i="5" l="1"/>
  <c r="U975" i="5" s="1"/>
  <c r="AA975" i="5" s="1"/>
  <c r="W976" i="5"/>
  <c r="J977" i="5"/>
  <c r="K978" i="5" s="1"/>
  <c r="M976" i="5"/>
  <c r="H976" i="5" s="1"/>
  <c r="I978" i="5" l="1"/>
  <c r="L978" i="5"/>
  <c r="X977" i="5"/>
  <c r="V977" i="5" l="1"/>
  <c r="Y977" i="5"/>
  <c r="J978" i="5"/>
  <c r="K979" i="5" s="1"/>
  <c r="M977" i="5"/>
  <c r="H977" i="5" s="1"/>
  <c r="X978" i="5"/>
  <c r="Y978" i="5" l="1"/>
  <c r="V978" i="5"/>
  <c r="I979" i="5"/>
  <c r="L979" i="5"/>
  <c r="W977" i="5"/>
  <c r="Z976" i="5"/>
  <c r="U976" i="5" s="1"/>
  <c r="AA976" i="5" s="1"/>
  <c r="M978" i="5" l="1"/>
  <c r="H978" i="5" s="1"/>
  <c r="J979" i="5"/>
  <c r="K980" i="5" s="1"/>
  <c r="W978" i="5"/>
  <c r="Z977" i="5"/>
  <c r="U977" i="5" s="1"/>
  <c r="AA977" i="5" s="1"/>
  <c r="X979" i="5" l="1"/>
  <c r="L980" i="5"/>
  <c r="I980" i="5"/>
  <c r="M979" i="5" l="1"/>
  <c r="H979" i="5" s="1"/>
  <c r="J980" i="5"/>
  <c r="K981" i="5" s="1"/>
  <c r="X980" i="5"/>
  <c r="V979" i="5"/>
  <c r="Y979" i="5"/>
  <c r="V980" i="5" l="1"/>
  <c r="Y980" i="5"/>
  <c r="L981" i="5"/>
  <c r="I981" i="5"/>
  <c r="Z978" i="5"/>
  <c r="U978" i="5" s="1"/>
  <c r="AA978" i="5" s="1"/>
  <c r="W979" i="5"/>
  <c r="W980" i="5" l="1"/>
  <c r="Z979" i="5"/>
  <c r="U979" i="5" s="1"/>
  <c r="AA979" i="5" s="1"/>
  <c r="J981" i="5"/>
  <c r="K982" i="5" s="1"/>
  <c r="M980" i="5"/>
  <c r="H980" i="5" s="1"/>
  <c r="X981" i="5" l="1"/>
  <c r="L982" i="5"/>
  <c r="I982" i="5"/>
  <c r="J982" i="5" l="1"/>
  <c r="K983" i="5" s="1"/>
  <c r="M981" i="5"/>
  <c r="H981" i="5" s="1"/>
  <c r="X982" i="5"/>
  <c r="Y981" i="5"/>
  <c r="V981" i="5"/>
  <c r="W981" i="5" l="1"/>
  <c r="Z980" i="5"/>
  <c r="U980" i="5" s="1"/>
  <c r="AA980" i="5" s="1"/>
  <c r="V982" i="5"/>
  <c r="Y982" i="5"/>
  <c r="L983" i="5"/>
  <c r="I983" i="5"/>
  <c r="Z981" i="5" l="1"/>
  <c r="U981" i="5" s="1"/>
  <c r="AA981" i="5" s="1"/>
  <c r="W982" i="5"/>
  <c r="J983" i="5"/>
  <c r="K984" i="5" s="1"/>
  <c r="M982" i="5"/>
  <c r="H982" i="5" s="1"/>
  <c r="X983" i="5"/>
  <c r="Y983" i="5" l="1"/>
  <c r="V983" i="5"/>
  <c r="I984" i="5"/>
  <c r="L984" i="5"/>
  <c r="J984" i="5" l="1"/>
  <c r="K985" i="5" s="1"/>
  <c r="M983" i="5"/>
  <c r="H983" i="5" s="1"/>
  <c r="X984" i="5"/>
  <c r="W983" i="5"/>
  <c r="Z982" i="5"/>
  <c r="U982" i="5" s="1"/>
  <c r="AA982" i="5" s="1"/>
  <c r="V984" i="5" l="1"/>
  <c r="Y984" i="5"/>
  <c r="L985" i="5"/>
  <c r="I985" i="5"/>
  <c r="J985" i="5" l="1"/>
  <c r="K986" i="5" s="1"/>
  <c r="M984" i="5"/>
  <c r="H984" i="5" s="1"/>
  <c r="X985" i="5"/>
  <c r="W984" i="5"/>
  <c r="Z983" i="5"/>
  <c r="U983" i="5" s="1"/>
  <c r="AA983" i="5" s="1"/>
  <c r="V985" i="5" l="1"/>
  <c r="Y985" i="5"/>
  <c r="I986" i="5"/>
  <c r="L986" i="5"/>
  <c r="J986" i="5" l="1"/>
  <c r="K987" i="5" s="1"/>
  <c r="M985" i="5"/>
  <c r="H985" i="5" s="1"/>
  <c r="X986" i="5"/>
  <c r="Z984" i="5"/>
  <c r="U984" i="5" s="1"/>
  <c r="AA984" i="5" s="1"/>
  <c r="W985" i="5"/>
  <c r="Y986" i="5" l="1"/>
  <c r="V986" i="5"/>
  <c r="I987" i="5"/>
  <c r="L987" i="5"/>
  <c r="M986" i="5" l="1"/>
  <c r="H986" i="5" s="1"/>
  <c r="J987" i="5"/>
  <c r="K988" i="5" s="1"/>
  <c r="W986" i="5"/>
  <c r="Z985" i="5"/>
  <c r="U985" i="5" s="1"/>
  <c r="AA985" i="5" s="1"/>
  <c r="I988" i="5" l="1"/>
  <c r="L988" i="5"/>
  <c r="X987" i="5"/>
  <c r="Y987" i="5" l="1"/>
  <c r="V987" i="5"/>
  <c r="M987" i="5"/>
  <c r="H987" i="5" s="1"/>
  <c r="J988" i="5"/>
  <c r="K989" i="5" s="1"/>
  <c r="X988" i="5" l="1"/>
  <c r="I989" i="5"/>
  <c r="L989" i="5"/>
  <c r="W987" i="5"/>
  <c r="Z986" i="5"/>
  <c r="U986" i="5" s="1"/>
  <c r="AA986" i="5" s="1"/>
  <c r="J989" i="5" l="1"/>
  <c r="K990" i="5" s="1"/>
  <c r="M988" i="5"/>
  <c r="H988" i="5" s="1"/>
  <c r="X989" i="5"/>
  <c r="Y988" i="5"/>
  <c r="V988" i="5"/>
  <c r="Z987" i="5" l="1"/>
  <c r="U987" i="5" s="1"/>
  <c r="AA987" i="5" s="1"/>
  <c r="W988" i="5"/>
  <c r="Y989" i="5"/>
  <c r="V989" i="5"/>
  <c r="L990" i="5"/>
  <c r="I990" i="5"/>
  <c r="J990" i="5" l="1"/>
  <c r="K991" i="5" s="1"/>
  <c r="M989" i="5"/>
  <c r="H989" i="5" s="1"/>
  <c r="X990" i="5"/>
  <c r="W989" i="5"/>
  <c r="Z988" i="5"/>
  <c r="U988" i="5" s="1"/>
  <c r="AA988" i="5" s="1"/>
  <c r="V990" i="5" l="1"/>
  <c r="Y990" i="5"/>
  <c r="L991" i="5"/>
  <c r="I991" i="5"/>
  <c r="M990" i="5" l="1"/>
  <c r="H990" i="5" s="1"/>
  <c r="J991" i="5"/>
  <c r="K992" i="5" s="1"/>
  <c r="W990" i="5"/>
  <c r="Z989" i="5"/>
  <c r="U989" i="5" s="1"/>
  <c r="AA989" i="5" s="1"/>
  <c r="X991" i="5" l="1"/>
  <c r="I992" i="5"/>
  <c r="L992" i="5"/>
  <c r="J992" i="5" l="1"/>
  <c r="K993" i="5" s="1"/>
  <c r="M991" i="5"/>
  <c r="H991" i="5" s="1"/>
  <c r="X992" i="5"/>
  <c r="Y991" i="5"/>
  <c r="V991" i="5"/>
  <c r="Z990" i="5" l="1"/>
  <c r="U990" i="5" s="1"/>
  <c r="AA990" i="5" s="1"/>
  <c r="W991" i="5"/>
  <c r="Y992" i="5"/>
  <c r="V992" i="5"/>
  <c r="I993" i="5"/>
  <c r="L993" i="5"/>
  <c r="W992" i="5" l="1"/>
  <c r="Z991" i="5"/>
  <c r="U991" i="5" s="1"/>
  <c r="AA991" i="5" s="1"/>
  <c r="M992" i="5"/>
  <c r="H992" i="5" s="1"/>
  <c r="J993" i="5"/>
  <c r="K994" i="5" s="1"/>
  <c r="L994" i="5" l="1"/>
  <c r="I994" i="5"/>
  <c r="X993" i="5"/>
  <c r="N22" i="5"/>
  <c r="N26" i="5"/>
  <c r="N30" i="5"/>
  <c r="N34" i="5"/>
  <c r="N38" i="5"/>
  <c r="V993" i="5" l="1"/>
  <c r="Y993" i="5"/>
  <c r="J994" i="5"/>
  <c r="K995" i="5" s="1"/>
  <c r="M993" i="5"/>
  <c r="H993" i="5" s="1"/>
  <c r="X994" i="5"/>
  <c r="N76" i="5"/>
  <c r="N83" i="5"/>
  <c r="N90" i="5"/>
  <c r="N97" i="5"/>
  <c r="N123" i="5"/>
  <c r="N130" i="5"/>
  <c r="N137" i="5"/>
  <c r="N144" i="5"/>
  <c r="N151" i="5"/>
  <c r="N158" i="5"/>
  <c r="N165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23" i="5"/>
  <c r="N6" i="5"/>
  <c r="N7" i="5"/>
  <c r="N10" i="5"/>
  <c r="N11" i="5"/>
  <c r="N14" i="5"/>
  <c r="N15" i="5"/>
  <c r="N18" i="5"/>
  <c r="N19" i="5"/>
  <c r="N27" i="5"/>
  <c r="N31" i="5"/>
  <c r="N35" i="5"/>
  <c r="N39" i="5"/>
  <c r="N42" i="5"/>
  <c r="N43" i="5"/>
  <c r="N46" i="5"/>
  <c r="N47" i="5"/>
  <c r="N50" i="5"/>
  <c r="N51" i="5"/>
  <c r="N54" i="5"/>
  <c r="N55" i="5"/>
  <c r="N58" i="5"/>
  <c r="N59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7" i="5"/>
  <c r="N78" i="5"/>
  <c r="N79" i="5"/>
  <c r="N80" i="5"/>
  <c r="N81" i="5"/>
  <c r="N82" i="5"/>
  <c r="N84" i="5"/>
  <c r="N85" i="5"/>
  <c r="N86" i="5"/>
  <c r="N87" i="5"/>
  <c r="N88" i="5"/>
  <c r="N89" i="5"/>
  <c r="N91" i="5"/>
  <c r="N92" i="5"/>
  <c r="N93" i="5"/>
  <c r="N94" i="5"/>
  <c r="N95" i="5"/>
  <c r="N96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4" i="5"/>
  <c r="N125" i="5"/>
  <c r="N126" i="5"/>
  <c r="N127" i="5"/>
  <c r="N128" i="5"/>
  <c r="N129" i="5"/>
  <c r="N131" i="5"/>
  <c r="N132" i="5"/>
  <c r="N133" i="5"/>
  <c r="N134" i="5"/>
  <c r="N135" i="5"/>
  <c r="N136" i="5"/>
  <c r="N138" i="5"/>
  <c r="N139" i="5"/>
  <c r="N140" i="5"/>
  <c r="N141" i="5"/>
  <c r="N142" i="5"/>
  <c r="N143" i="5"/>
  <c r="N145" i="5"/>
  <c r="N146" i="5"/>
  <c r="N147" i="5"/>
  <c r="N148" i="5"/>
  <c r="N149" i="5"/>
  <c r="N150" i="5"/>
  <c r="N152" i="5"/>
  <c r="N153" i="5"/>
  <c r="N154" i="5"/>
  <c r="N155" i="5"/>
  <c r="N156" i="5"/>
  <c r="N157" i="5"/>
  <c r="N159" i="5"/>
  <c r="N160" i="5"/>
  <c r="N161" i="5"/>
  <c r="N162" i="5"/>
  <c r="N163" i="5"/>
  <c r="N164" i="5"/>
  <c r="N166" i="5"/>
  <c r="N167" i="5"/>
  <c r="N168" i="5"/>
  <c r="N169" i="5"/>
  <c r="N170" i="5"/>
  <c r="Y994" i="5" l="1"/>
  <c r="V994" i="5"/>
  <c r="I995" i="5"/>
  <c r="L995" i="5"/>
  <c r="W993" i="5"/>
  <c r="Z992" i="5"/>
  <c r="U992" i="5" s="1"/>
  <c r="AA992" i="5" s="1"/>
  <c r="AA22" i="5"/>
  <c r="AA26" i="5"/>
  <c r="AA30" i="5"/>
  <c r="AA34" i="5"/>
  <c r="AA38" i="5"/>
  <c r="J995" i="5" l="1"/>
  <c r="K996" i="5" s="1"/>
  <c r="M994" i="5"/>
  <c r="H994" i="5" s="1"/>
  <c r="X995" i="5"/>
  <c r="Z993" i="5"/>
  <c r="U993" i="5" s="1"/>
  <c r="W994" i="5"/>
  <c r="AA76" i="5"/>
  <c r="AA83" i="5"/>
  <c r="AA123" i="5"/>
  <c r="AA130" i="5"/>
  <c r="AA137" i="5"/>
  <c r="AA144" i="5"/>
  <c r="AA23" i="5"/>
  <c r="AA7" i="5"/>
  <c r="AA6" i="5"/>
  <c r="AA10" i="5"/>
  <c r="AA11" i="5"/>
  <c r="AA14" i="5"/>
  <c r="AA15" i="5"/>
  <c r="AA18" i="5"/>
  <c r="AA19" i="5"/>
  <c r="AA27" i="5"/>
  <c r="AA31" i="5"/>
  <c r="AA35" i="5"/>
  <c r="AA39" i="5"/>
  <c r="AA42" i="5"/>
  <c r="AA43" i="5"/>
  <c r="AA46" i="5"/>
  <c r="AA47" i="5"/>
  <c r="AA51" i="5"/>
  <c r="AA50" i="5"/>
  <c r="AA55" i="5"/>
  <c r="AA54" i="5"/>
  <c r="AA58" i="5"/>
  <c r="AA59" i="5"/>
  <c r="AA62" i="5"/>
  <c r="AA61" i="5"/>
  <c r="AA64" i="5"/>
  <c r="AA63" i="5"/>
  <c r="AA65" i="5"/>
  <c r="AA66" i="5"/>
  <c r="AA69" i="5"/>
  <c r="AA67" i="5"/>
  <c r="AA68" i="5"/>
  <c r="AA71" i="5"/>
  <c r="AA70" i="5"/>
  <c r="AA72" i="5"/>
  <c r="AA73" i="5"/>
  <c r="AA75" i="5"/>
  <c r="AA74" i="5"/>
  <c r="AA77" i="5"/>
  <c r="AA79" i="5"/>
  <c r="AA78" i="5"/>
  <c r="AA81" i="5"/>
  <c r="AA80" i="5"/>
  <c r="AA82" i="5"/>
  <c r="AA84" i="5"/>
  <c r="AA86" i="5"/>
  <c r="AA85" i="5"/>
  <c r="AA87" i="5"/>
  <c r="AA88" i="5"/>
  <c r="AA89" i="5"/>
  <c r="AA91" i="5"/>
  <c r="AA92" i="5"/>
  <c r="AA93" i="5"/>
  <c r="AA94" i="5"/>
  <c r="AA95" i="5"/>
  <c r="AA96" i="5"/>
  <c r="AA98" i="5"/>
  <c r="AA99" i="5"/>
  <c r="AA100" i="5"/>
  <c r="AA101" i="5"/>
  <c r="AA102" i="5"/>
  <c r="AA103" i="5"/>
  <c r="AA104" i="5"/>
  <c r="AA105" i="5"/>
  <c r="AA107" i="5"/>
  <c r="AA106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5" i="5"/>
  <c r="AA124" i="5"/>
  <c r="AA127" i="5"/>
  <c r="AA126" i="5"/>
  <c r="AA128" i="5"/>
  <c r="AA129" i="5"/>
  <c r="AA131" i="5"/>
  <c r="AA132" i="5"/>
  <c r="AA134" i="5"/>
  <c r="AA133" i="5"/>
  <c r="AA135" i="5"/>
  <c r="AA136" i="5"/>
  <c r="AA138" i="5"/>
  <c r="AA139" i="5"/>
  <c r="AA140" i="5"/>
  <c r="AA141" i="5"/>
  <c r="AA142" i="5"/>
  <c r="AA143" i="5"/>
  <c r="AA145" i="5"/>
  <c r="AA146" i="5"/>
  <c r="AA147" i="5"/>
  <c r="AA148" i="5"/>
  <c r="AA149" i="5"/>
  <c r="AA150" i="5"/>
  <c r="AA152" i="5"/>
  <c r="AA153" i="5"/>
  <c r="AA154" i="5"/>
  <c r="AA155" i="5"/>
  <c r="AA156" i="5"/>
  <c r="AA157" i="5"/>
  <c r="AA159" i="5"/>
  <c r="AA160" i="5"/>
  <c r="AA161" i="5"/>
  <c r="AA162" i="5"/>
  <c r="AA163" i="5"/>
  <c r="AA164" i="5"/>
  <c r="AA166" i="5"/>
  <c r="AA167" i="5"/>
  <c r="AA168" i="5"/>
  <c r="AA169" i="5"/>
  <c r="AA170" i="5"/>
  <c r="AA993" i="5" l="1"/>
  <c r="V995" i="5"/>
  <c r="Y995" i="5"/>
  <c r="N994" i="5"/>
  <c r="I996" i="5"/>
  <c r="L996" i="5"/>
  <c r="W995" i="5" l="1"/>
  <c r="Z994" i="5"/>
  <c r="U994" i="5" s="1"/>
  <c r="M995" i="5"/>
  <c r="H995" i="5" s="1"/>
  <c r="J996" i="5"/>
  <c r="K997" i="5" s="1"/>
  <c r="X996" i="5" l="1"/>
  <c r="L997" i="5"/>
  <c r="I997" i="5"/>
  <c r="N995" i="5"/>
  <c r="AA994" i="5"/>
  <c r="J997" i="5" l="1"/>
  <c r="K998" i="5" s="1"/>
  <c r="M996" i="5"/>
  <c r="H996" i="5" s="1"/>
  <c r="X997" i="5"/>
  <c r="V996" i="5"/>
  <c r="Y996" i="5"/>
  <c r="W996" i="5" l="1"/>
  <c r="Z995" i="5"/>
  <c r="U995" i="5" s="1"/>
  <c r="V997" i="5"/>
  <c r="Y997" i="5"/>
  <c r="N996" i="5"/>
  <c r="I998" i="5"/>
  <c r="L998" i="5"/>
  <c r="J998" i="5" l="1"/>
  <c r="K999" i="5" s="1"/>
  <c r="M997" i="5"/>
  <c r="H997" i="5" s="1"/>
  <c r="X998" i="5"/>
  <c r="W997" i="5"/>
  <c r="Z996" i="5"/>
  <c r="U996" i="5" s="1"/>
  <c r="AA996" i="5" s="1"/>
  <c r="AA995" i="5"/>
  <c r="Y998" i="5" l="1"/>
  <c r="V998" i="5"/>
  <c r="N997" i="5"/>
  <c r="L999" i="5"/>
  <c r="I999" i="5"/>
  <c r="M998" i="5" l="1"/>
  <c r="H998" i="5" s="1"/>
  <c r="J999" i="5"/>
  <c r="K1000" i="5" s="1"/>
  <c r="W998" i="5"/>
  <c r="Z997" i="5"/>
  <c r="U997" i="5" s="1"/>
  <c r="X999" i="5" l="1"/>
  <c r="L1000" i="5"/>
  <c r="I1000" i="5"/>
  <c r="AA997" i="5"/>
  <c r="N998" i="5"/>
  <c r="J1000" i="5" l="1"/>
  <c r="K1001" i="5" s="1"/>
  <c r="M999" i="5"/>
  <c r="H999" i="5" s="1"/>
  <c r="N999" i="5" s="1"/>
  <c r="X1000" i="5"/>
  <c r="Y999" i="5"/>
  <c r="V999" i="5"/>
  <c r="W999" i="5" l="1"/>
  <c r="Z998" i="5"/>
  <c r="U998" i="5" s="1"/>
  <c r="V1000" i="5"/>
  <c r="Y1000" i="5"/>
  <c r="L1001" i="5"/>
  <c r="I1001" i="5"/>
  <c r="W1000" i="5" l="1"/>
  <c r="Z999" i="5"/>
  <c r="U999" i="5" s="1"/>
  <c r="AA999" i="5" s="1"/>
  <c r="AA998" i="5"/>
  <c r="M1000" i="5"/>
  <c r="H1000" i="5" s="1"/>
  <c r="J1001" i="5"/>
  <c r="K1002" i="5" s="1"/>
  <c r="X1001" i="5"/>
  <c r="I1002" i="5" l="1"/>
  <c r="I1" i="5" s="1"/>
  <c r="L1002" i="5"/>
  <c r="Y1001" i="5"/>
  <c r="V1001" i="5"/>
  <c r="Z1000" i="5" l="1"/>
  <c r="U1000" i="5" s="1"/>
  <c r="W1001" i="5"/>
  <c r="M1001" i="5"/>
  <c r="H1001" i="5" s="1"/>
  <c r="N1001" i="5" s="1"/>
  <c r="J1002" i="5"/>
  <c r="X1002" i="5" s="1"/>
  <c r="M1002" i="5"/>
  <c r="H1002" i="5" s="1"/>
  <c r="N1000" i="5" l="1"/>
  <c r="N1002" i="5"/>
  <c r="N33" i="5"/>
  <c r="N5" i="5"/>
  <c r="N60" i="5"/>
  <c r="N56" i="5"/>
  <c r="N3" i="5"/>
  <c r="N57" i="5"/>
  <c r="N25" i="5"/>
  <c r="P3" i="5"/>
  <c r="N53" i="5"/>
  <c r="N4" i="5"/>
  <c r="N37" i="5"/>
  <c r="N9" i="5"/>
  <c r="N20" i="5"/>
  <c r="N8" i="5"/>
  <c r="N41" i="5"/>
  <c r="N21" i="5"/>
  <c r="N28" i="5"/>
  <c r="N49" i="5"/>
  <c r="N16" i="5"/>
  <c r="N32" i="5"/>
  <c r="N17" i="5"/>
  <c r="N13" i="5"/>
  <c r="N48" i="5"/>
  <c r="N24" i="5"/>
  <c r="N29" i="5"/>
  <c r="N12" i="5"/>
  <c r="N52" i="5"/>
  <c r="N45" i="5"/>
  <c r="N44" i="5"/>
  <c r="N36" i="5"/>
  <c r="N40" i="5"/>
  <c r="V1002" i="5"/>
  <c r="V1" i="5" s="1"/>
  <c r="Y1002" i="5"/>
  <c r="AA1000" i="5"/>
  <c r="W1002" i="5" l="1"/>
  <c r="Z1001" i="5"/>
  <c r="U1001" i="5" s="1"/>
  <c r="AA1001" i="5" s="1"/>
  <c r="Z1002" i="5"/>
  <c r="U1002" i="5" s="1"/>
  <c r="S3" i="5"/>
  <c r="AQ3" i="5" s="1"/>
  <c r="Q3" i="5"/>
  <c r="AN3" i="5" s="1"/>
  <c r="AJ3" i="5"/>
  <c r="P4" i="5"/>
  <c r="AA1002" i="5" l="1"/>
  <c r="AA33" i="5"/>
  <c r="AA25" i="5"/>
  <c r="AA60" i="5"/>
  <c r="AA57" i="5"/>
  <c r="AA53" i="5"/>
  <c r="AA37" i="5"/>
  <c r="AA56" i="5"/>
  <c r="AA29" i="5"/>
  <c r="AA16" i="5"/>
  <c r="AC3" i="5"/>
  <c r="AA49" i="5"/>
  <c r="AA20" i="5"/>
  <c r="AA13" i="5"/>
  <c r="AA9" i="5"/>
  <c r="AA3" i="5"/>
  <c r="AA52" i="5"/>
  <c r="AA21" i="5"/>
  <c r="AA41" i="5"/>
  <c r="AA8" i="5"/>
  <c r="AA45" i="5"/>
  <c r="AA5" i="5"/>
  <c r="AA28" i="5"/>
  <c r="AA4" i="5"/>
  <c r="AA44" i="5"/>
  <c r="AA48" i="5"/>
  <c r="AA12" i="5"/>
  <c r="AA32" i="5"/>
  <c r="AA36" i="5"/>
  <c r="AA17" i="5"/>
  <c r="AA40" i="5"/>
  <c r="AA24" i="5"/>
  <c r="P5" i="5"/>
  <c r="Q4" i="5"/>
  <c r="S4" i="5"/>
  <c r="AQ4" i="5" s="1"/>
  <c r="AJ4" i="5"/>
  <c r="AI3" i="5"/>
  <c r="AK3" i="5"/>
  <c r="AP3" i="5"/>
  <c r="AM3" i="5"/>
  <c r="AP4" i="5" l="1"/>
  <c r="AM4" i="5"/>
  <c r="AC4" i="5"/>
  <c r="AD3" i="5"/>
  <c r="AT3" i="5" s="1"/>
  <c r="AU3" i="5" s="1"/>
  <c r="AF3" i="5"/>
  <c r="AK4" i="5"/>
  <c r="AI4" i="5"/>
  <c r="AN4" i="5"/>
  <c r="R3" i="5"/>
  <c r="AO3" i="5" s="1"/>
  <c r="AL3" i="5"/>
  <c r="AR3" i="5"/>
  <c r="S5" i="5"/>
  <c r="AQ5" i="5" s="1"/>
  <c r="AJ5" i="5"/>
  <c r="P6" i="5"/>
  <c r="Q5" i="5"/>
  <c r="AN5" i="5" l="1"/>
  <c r="R4" i="5"/>
  <c r="AO4" i="5" s="1"/>
  <c r="S6" i="5"/>
  <c r="AQ6" i="5" s="1"/>
  <c r="P7" i="5"/>
  <c r="Q6" i="5"/>
  <c r="AJ6" i="5"/>
  <c r="AK5" i="5"/>
  <c r="AI5" i="5"/>
  <c r="AP5" i="5"/>
  <c r="AM5" i="5"/>
  <c r="BA3" i="5"/>
  <c r="AX3" i="5"/>
  <c r="AD4" i="5"/>
  <c r="AF4" i="5"/>
  <c r="AC5" i="5"/>
  <c r="AL4" i="5"/>
  <c r="AR4" i="5"/>
  <c r="AC6" i="5" l="1"/>
  <c r="AF5" i="5"/>
  <c r="AD5" i="5"/>
  <c r="AT4" i="5"/>
  <c r="AU4" i="5" s="1"/>
  <c r="AE3" i="5"/>
  <c r="AY3" i="5" s="1"/>
  <c r="AI6" i="5"/>
  <c r="AK6" i="5"/>
  <c r="AN6" i="5"/>
  <c r="R5" i="5"/>
  <c r="AO5" i="5" s="1"/>
  <c r="AJ7" i="5"/>
  <c r="P8" i="5"/>
  <c r="S7" i="5"/>
  <c r="AQ7" i="5" s="1"/>
  <c r="Q7" i="5"/>
  <c r="AZ3" i="5"/>
  <c r="AW3" i="5"/>
  <c r="AR5" i="5"/>
  <c r="AL5" i="5"/>
  <c r="AP6" i="5"/>
  <c r="AM6" i="5"/>
  <c r="AX4" i="5"/>
  <c r="BA4" i="5"/>
  <c r="AW4" i="5" l="1"/>
  <c r="AZ4" i="5"/>
  <c r="AN7" i="5"/>
  <c r="R6" i="5"/>
  <c r="AO6" i="5" s="1"/>
  <c r="S8" i="5"/>
  <c r="AQ8" i="5" s="1"/>
  <c r="AJ8" i="5"/>
  <c r="Q8" i="5"/>
  <c r="P9" i="5"/>
  <c r="AL6" i="5"/>
  <c r="AR6" i="5"/>
  <c r="AI7" i="5"/>
  <c r="AK7" i="5"/>
  <c r="AT5" i="5"/>
  <c r="AU5" i="5" s="1"/>
  <c r="AE4" i="5"/>
  <c r="AY4" i="5" s="1"/>
  <c r="AV3" i="5"/>
  <c r="BB3" i="5"/>
  <c r="AP7" i="5"/>
  <c r="AM7" i="5"/>
  <c r="AX5" i="5"/>
  <c r="BA5" i="5"/>
  <c r="AD6" i="5"/>
  <c r="AC7" i="5"/>
  <c r="AF6" i="5"/>
  <c r="P10" i="5" l="1"/>
  <c r="AJ9" i="5"/>
  <c r="Q9" i="5"/>
  <c r="S9" i="5"/>
  <c r="AQ9" i="5" s="1"/>
  <c r="AK8" i="5"/>
  <c r="AI8" i="5"/>
  <c r="AF7" i="5"/>
  <c r="AD7" i="5"/>
  <c r="AC8" i="5"/>
  <c r="AP8" i="5"/>
  <c r="AM8" i="5"/>
  <c r="AX6" i="5"/>
  <c r="BA6" i="5"/>
  <c r="AT6" i="5"/>
  <c r="AU6" i="5" s="1"/>
  <c r="AE5" i="5"/>
  <c r="AY5" i="5" s="1"/>
  <c r="AZ5" i="5"/>
  <c r="AW5" i="5"/>
  <c r="AR7" i="5"/>
  <c r="AL7" i="5"/>
  <c r="AN8" i="5"/>
  <c r="R7" i="5"/>
  <c r="AO7" i="5" s="1"/>
  <c r="AV4" i="5"/>
  <c r="BB4" i="5"/>
  <c r="AX7" i="5" l="1"/>
  <c r="BA7" i="5"/>
  <c r="AT7" i="5"/>
  <c r="AU7" i="5" s="1"/>
  <c r="AE6" i="5"/>
  <c r="AY6" i="5" s="1"/>
  <c r="AL8" i="5"/>
  <c r="AR8" i="5"/>
  <c r="AW6" i="5"/>
  <c r="AZ6" i="5"/>
  <c r="AP9" i="5"/>
  <c r="AM9" i="5"/>
  <c r="AV5" i="5"/>
  <c r="BB5" i="5"/>
  <c r="AN9" i="5"/>
  <c r="R8" i="5"/>
  <c r="AO8" i="5" s="1"/>
  <c r="AC9" i="5"/>
  <c r="AD8" i="5"/>
  <c r="AF8" i="5"/>
  <c r="AK9" i="5"/>
  <c r="AI9" i="5"/>
  <c r="S10" i="5"/>
  <c r="AQ10" i="5" s="1"/>
  <c r="AJ10" i="5"/>
  <c r="Q10" i="5"/>
  <c r="P11" i="5"/>
  <c r="AN10" i="5" l="1"/>
  <c r="R9" i="5"/>
  <c r="AO9" i="5" s="1"/>
  <c r="AT8" i="5"/>
  <c r="AU8" i="5" s="1"/>
  <c r="AE7" i="5"/>
  <c r="AY7" i="5" s="1"/>
  <c r="AP10" i="5"/>
  <c r="AM10" i="5"/>
  <c r="AD9" i="5"/>
  <c r="AF9" i="5"/>
  <c r="AC10" i="5"/>
  <c r="AJ11" i="5"/>
  <c r="P12" i="5"/>
  <c r="Q11" i="5"/>
  <c r="S11" i="5"/>
  <c r="AQ11" i="5" s="1"/>
  <c r="AR9" i="5"/>
  <c r="AL9" i="5"/>
  <c r="AW7" i="5"/>
  <c r="AZ7" i="5"/>
  <c r="BB6" i="5"/>
  <c r="AV6" i="5"/>
  <c r="AK10" i="5"/>
  <c r="AI10" i="5"/>
  <c r="BA8" i="5"/>
  <c r="AX8" i="5"/>
  <c r="AT9" i="5" l="1"/>
  <c r="AU9" i="5" s="1"/>
  <c r="AE8" i="5"/>
  <c r="AY8" i="5" s="1"/>
  <c r="AP11" i="5"/>
  <c r="AM11" i="5"/>
  <c r="AR10" i="5"/>
  <c r="AL10" i="5"/>
  <c r="AX9" i="5"/>
  <c r="BA9" i="5"/>
  <c r="AN11" i="5"/>
  <c r="R10" i="5"/>
  <c r="AO10" i="5" s="1"/>
  <c r="AW8" i="5"/>
  <c r="AZ8" i="5"/>
  <c r="AJ12" i="5"/>
  <c r="P13" i="5"/>
  <c r="Q12" i="5"/>
  <c r="S12" i="5"/>
  <c r="AQ12" i="5" s="1"/>
  <c r="AK11" i="5"/>
  <c r="AI11" i="5"/>
  <c r="BB7" i="5"/>
  <c r="AV7" i="5"/>
  <c r="AF10" i="5"/>
  <c r="AD10" i="5"/>
  <c r="AC11" i="5"/>
  <c r="AT10" i="5" l="1"/>
  <c r="AU10" i="5" s="1"/>
  <c r="AE9" i="5"/>
  <c r="AY9" i="5" s="1"/>
  <c r="AN12" i="5"/>
  <c r="R11" i="5"/>
  <c r="AO11" i="5" s="1"/>
  <c r="AW9" i="5"/>
  <c r="AZ9" i="5"/>
  <c r="AX10" i="5"/>
  <c r="BA10" i="5"/>
  <c r="AI12" i="5"/>
  <c r="AK12" i="5"/>
  <c r="AR11" i="5"/>
  <c r="AL11" i="5"/>
  <c r="Q13" i="5"/>
  <c r="AJ13" i="5"/>
  <c r="S13" i="5"/>
  <c r="AQ13" i="5" s="1"/>
  <c r="P14" i="5"/>
  <c r="BB8" i="5"/>
  <c r="AV8" i="5"/>
  <c r="AP12" i="5"/>
  <c r="AM12" i="5"/>
  <c r="AF11" i="5"/>
  <c r="AC12" i="5"/>
  <c r="AD11" i="5"/>
  <c r="S14" i="5" l="1"/>
  <c r="AQ14" i="5" s="1"/>
  <c r="AJ14" i="5"/>
  <c r="P15" i="5"/>
  <c r="Q14" i="5"/>
  <c r="AW10" i="5"/>
  <c r="AZ10" i="5"/>
  <c r="AX11" i="5"/>
  <c r="BA11" i="5"/>
  <c r="AK13" i="5"/>
  <c r="AI13" i="5"/>
  <c r="AT11" i="5"/>
  <c r="AU11" i="5" s="1"/>
  <c r="AE10" i="5"/>
  <c r="AY10" i="5" s="1"/>
  <c r="AN13" i="5"/>
  <c r="R12" i="5"/>
  <c r="AO12" i="5" s="1"/>
  <c r="AV9" i="5"/>
  <c r="BB9" i="5"/>
  <c r="AP13" i="5"/>
  <c r="AM13" i="5"/>
  <c r="AD12" i="5"/>
  <c r="AF12" i="5"/>
  <c r="AC13" i="5"/>
  <c r="AR12" i="5"/>
  <c r="AL12" i="5"/>
  <c r="AV10" i="5" l="1"/>
  <c r="BB10" i="5"/>
  <c r="AF13" i="5"/>
  <c r="AD13" i="5"/>
  <c r="AC14" i="5"/>
  <c r="AN14" i="5"/>
  <c r="R13" i="5"/>
  <c r="AO13" i="5" s="1"/>
  <c r="Q15" i="5"/>
  <c r="P16" i="5"/>
  <c r="S15" i="5"/>
  <c r="AQ15" i="5" s="1"/>
  <c r="AJ15" i="5"/>
  <c r="BA12" i="5"/>
  <c r="AX12" i="5"/>
  <c r="AR13" i="5"/>
  <c r="AL13" i="5"/>
  <c r="AK14" i="5"/>
  <c r="AI14" i="5"/>
  <c r="AT12" i="5"/>
  <c r="AU12" i="5" s="1"/>
  <c r="AE11" i="5"/>
  <c r="AY11" i="5" s="1"/>
  <c r="AZ11" i="5"/>
  <c r="AW11" i="5"/>
  <c r="AP14" i="5"/>
  <c r="AM14" i="5"/>
  <c r="AZ12" i="5" l="1"/>
  <c r="AW12" i="5"/>
  <c r="AD14" i="5"/>
  <c r="AF14" i="5"/>
  <c r="AC15" i="5"/>
  <c r="AT13" i="5"/>
  <c r="AU13" i="5" s="1"/>
  <c r="AE12" i="5"/>
  <c r="AY12" i="5" s="1"/>
  <c r="AX13" i="5"/>
  <c r="BA13" i="5"/>
  <c r="Q16" i="5"/>
  <c r="S16" i="5"/>
  <c r="AQ16" i="5" s="1"/>
  <c r="P17" i="5"/>
  <c r="AJ16" i="5"/>
  <c r="BB11" i="5"/>
  <c r="AV11" i="5"/>
  <c r="AK15" i="5"/>
  <c r="AI15" i="5"/>
  <c r="AP15" i="5"/>
  <c r="AM15" i="5"/>
  <c r="AL14" i="5"/>
  <c r="AR14" i="5"/>
  <c r="AN15" i="5"/>
  <c r="R14" i="5"/>
  <c r="AO14" i="5" s="1"/>
  <c r="AI16" i="5" l="1"/>
  <c r="AK16" i="5"/>
  <c r="AF15" i="5"/>
  <c r="AD15" i="5"/>
  <c r="AC16" i="5"/>
  <c r="AR15" i="5"/>
  <c r="AL15" i="5"/>
  <c r="AP16" i="5"/>
  <c r="AM16" i="5"/>
  <c r="AX14" i="5"/>
  <c r="BA14" i="5"/>
  <c r="AN16" i="5"/>
  <c r="R15" i="5"/>
  <c r="AO15" i="5" s="1"/>
  <c r="AT14" i="5"/>
  <c r="AU14" i="5" s="1"/>
  <c r="AE13" i="5"/>
  <c r="AY13" i="5" s="1"/>
  <c r="AJ17" i="5"/>
  <c r="S17" i="5"/>
  <c r="AQ17" i="5" s="1"/>
  <c r="P18" i="5"/>
  <c r="Q17" i="5"/>
  <c r="AZ13" i="5"/>
  <c r="AW13" i="5"/>
  <c r="BB12" i="5"/>
  <c r="AV12" i="5"/>
  <c r="AC17" i="5" l="1"/>
  <c r="AD16" i="5"/>
  <c r="AF16" i="5"/>
  <c r="AN17" i="5"/>
  <c r="R16" i="5"/>
  <c r="AO16" i="5" s="1"/>
  <c r="AW14" i="5"/>
  <c r="AZ14" i="5"/>
  <c r="AT15" i="5"/>
  <c r="AU15" i="5" s="1"/>
  <c r="AE14" i="5"/>
  <c r="AY14" i="5" s="1"/>
  <c r="Q18" i="5"/>
  <c r="AJ18" i="5"/>
  <c r="P19" i="5"/>
  <c r="S18" i="5"/>
  <c r="AQ18" i="5" s="1"/>
  <c r="BA15" i="5"/>
  <c r="AX15" i="5"/>
  <c r="AV13" i="5"/>
  <c r="BB13" i="5"/>
  <c r="AP17" i="5"/>
  <c r="AM17" i="5"/>
  <c r="AR16" i="5"/>
  <c r="AL16" i="5"/>
  <c r="AI17" i="5"/>
  <c r="AK17" i="5"/>
  <c r="AW15" i="5" l="1"/>
  <c r="AZ15" i="5"/>
  <c r="AV14" i="5"/>
  <c r="BB14" i="5"/>
  <c r="AL17" i="5"/>
  <c r="AR17" i="5"/>
  <c r="S19" i="5"/>
  <c r="AQ19" i="5" s="1"/>
  <c r="AJ19" i="5"/>
  <c r="Q19" i="5"/>
  <c r="P20" i="5"/>
  <c r="AI18" i="5"/>
  <c r="AK18" i="5"/>
  <c r="AP18" i="5"/>
  <c r="AM18" i="5"/>
  <c r="AN18" i="5"/>
  <c r="R17" i="5"/>
  <c r="AO17" i="5" s="1"/>
  <c r="BA16" i="5"/>
  <c r="AX16" i="5"/>
  <c r="AT16" i="5"/>
  <c r="AU16" i="5" s="1"/>
  <c r="AE15" i="5"/>
  <c r="AY15" i="5" s="1"/>
  <c r="AF17" i="5"/>
  <c r="AC18" i="5"/>
  <c r="AD17" i="5"/>
  <c r="AM19" i="5" l="1"/>
  <c r="AP19" i="5"/>
  <c r="AT17" i="5"/>
  <c r="AU17" i="5" s="1"/>
  <c r="AE16" i="5"/>
  <c r="AY16" i="5" s="1"/>
  <c r="AX17" i="5"/>
  <c r="BA17" i="5"/>
  <c r="AK19" i="5"/>
  <c r="AI19" i="5"/>
  <c r="AC19" i="5"/>
  <c r="AF18" i="5"/>
  <c r="AD18" i="5"/>
  <c r="AL18" i="5"/>
  <c r="AR18" i="5"/>
  <c r="AJ20" i="5"/>
  <c r="Q20" i="5"/>
  <c r="S20" i="5"/>
  <c r="AQ20" i="5" s="1"/>
  <c r="P21" i="5"/>
  <c r="AZ16" i="5"/>
  <c r="AW16" i="5"/>
  <c r="AN19" i="5"/>
  <c r="R18" i="5"/>
  <c r="AO18" i="5" s="1"/>
  <c r="BB15" i="5"/>
  <c r="AV15" i="5"/>
  <c r="AN20" i="5" l="1"/>
  <c r="R19" i="5"/>
  <c r="AO19" i="5" s="1"/>
  <c r="AP20" i="5"/>
  <c r="AM20" i="5"/>
  <c r="AI20" i="5"/>
  <c r="AK20" i="5"/>
  <c r="AW17" i="5"/>
  <c r="AZ17" i="5"/>
  <c r="AV16" i="5"/>
  <c r="BB16" i="5"/>
  <c r="AT18" i="5"/>
  <c r="AU18" i="5" s="1"/>
  <c r="AE17" i="5"/>
  <c r="AY17" i="5" s="1"/>
  <c r="AJ21" i="5"/>
  <c r="P22" i="5"/>
  <c r="S21" i="5"/>
  <c r="AQ21" i="5" s="1"/>
  <c r="Q21" i="5"/>
  <c r="BA18" i="5"/>
  <c r="AX18" i="5"/>
  <c r="AF19" i="5"/>
  <c r="AD19" i="5"/>
  <c r="AC20" i="5"/>
  <c r="AL19" i="5"/>
  <c r="AR19" i="5"/>
  <c r="AN21" i="5" l="1"/>
  <c r="R20" i="5"/>
  <c r="AO20" i="5" s="1"/>
  <c r="AV17" i="5"/>
  <c r="BB17" i="5"/>
  <c r="P23" i="5"/>
  <c r="S22" i="5"/>
  <c r="AQ22" i="5" s="1"/>
  <c r="Q22" i="5"/>
  <c r="AJ22" i="5"/>
  <c r="AI21" i="5"/>
  <c r="AK21" i="5"/>
  <c r="AP21" i="5"/>
  <c r="AM21" i="5"/>
  <c r="AL20" i="5"/>
  <c r="AR20" i="5"/>
  <c r="AF20" i="5"/>
  <c r="AC21" i="5"/>
  <c r="AD20" i="5"/>
  <c r="AT19" i="5"/>
  <c r="AU19" i="5" s="1"/>
  <c r="AE18" i="5"/>
  <c r="AY18" i="5" s="1"/>
  <c r="AW18" i="5"/>
  <c r="AZ18" i="5"/>
  <c r="AX19" i="5"/>
  <c r="BA19" i="5"/>
  <c r="BA20" i="5" l="1"/>
  <c r="AX20" i="5"/>
  <c r="AK22" i="5"/>
  <c r="AI22" i="5"/>
  <c r="AN22" i="5"/>
  <c r="R21" i="5"/>
  <c r="AO21" i="5" s="1"/>
  <c r="AM22" i="5"/>
  <c r="AP22" i="5"/>
  <c r="S23" i="5"/>
  <c r="AQ23" i="5" s="1"/>
  <c r="Q23" i="5"/>
  <c r="AJ23" i="5"/>
  <c r="P24" i="5"/>
  <c r="AZ19" i="5"/>
  <c r="AW19" i="5"/>
  <c r="BB18" i="5"/>
  <c r="AV18" i="5"/>
  <c r="AL21" i="5"/>
  <c r="AR21" i="5"/>
  <c r="AT20" i="5"/>
  <c r="AU20" i="5" s="1"/>
  <c r="AE19" i="5"/>
  <c r="AY19" i="5" s="1"/>
  <c r="AD21" i="5"/>
  <c r="AF21" i="5"/>
  <c r="AC22" i="5"/>
  <c r="AD22" i="5" l="1"/>
  <c r="AF22" i="5"/>
  <c r="AC23" i="5"/>
  <c r="BA21" i="5"/>
  <c r="AX21" i="5"/>
  <c r="AR22" i="5"/>
  <c r="AL22" i="5"/>
  <c r="AT21" i="5"/>
  <c r="AU21" i="5" s="1"/>
  <c r="AE20" i="5"/>
  <c r="AY20" i="5" s="1"/>
  <c r="P25" i="5"/>
  <c r="S24" i="5"/>
  <c r="AQ24" i="5" s="1"/>
  <c r="AJ24" i="5"/>
  <c r="Q24" i="5"/>
  <c r="AK23" i="5"/>
  <c r="AI23" i="5"/>
  <c r="BB19" i="5"/>
  <c r="AV19" i="5"/>
  <c r="AN23" i="5"/>
  <c r="R22" i="5"/>
  <c r="AO22" i="5" s="1"/>
  <c r="AM23" i="5"/>
  <c r="AP23" i="5"/>
  <c r="AW20" i="5"/>
  <c r="AZ20" i="5"/>
  <c r="AV20" i="5" l="1"/>
  <c r="BB20" i="5"/>
  <c r="AN24" i="5"/>
  <c r="R23" i="5"/>
  <c r="AO23" i="5" s="1"/>
  <c r="AI24" i="5"/>
  <c r="AK24" i="5"/>
  <c r="AW21" i="5"/>
  <c r="AZ21" i="5"/>
  <c r="AL23" i="5"/>
  <c r="AR23" i="5"/>
  <c r="AP24" i="5"/>
  <c r="AM24" i="5"/>
  <c r="AD23" i="5"/>
  <c r="AC24" i="5"/>
  <c r="AF23" i="5"/>
  <c r="S25" i="5"/>
  <c r="AQ25" i="5" s="1"/>
  <c r="P26" i="5"/>
  <c r="AJ25" i="5"/>
  <c r="Q25" i="5"/>
  <c r="BA22" i="5"/>
  <c r="AX22" i="5"/>
  <c r="AT22" i="5"/>
  <c r="AU22" i="5" s="1"/>
  <c r="AE21" i="5"/>
  <c r="AY21" i="5" s="1"/>
  <c r="AX23" i="5" l="1"/>
  <c r="BA23" i="5"/>
  <c r="BB21" i="5"/>
  <c r="AV21" i="5"/>
  <c r="AC25" i="5"/>
  <c r="AD24" i="5"/>
  <c r="AF24" i="5"/>
  <c r="AT23" i="5"/>
  <c r="AU23" i="5" s="1"/>
  <c r="AE22" i="5"/>
  <c r="AY22" i="5" s="1"/>
  <c r="AZ22" i="5"/>
  <c r="AW22" i="5"/>
  <c r="AR24" i="5"/>
  <c r="AL24" i="5"/>
  <c r="AI25" i="5"/>
  <c r="AK25" i="5"/>
  <c r="Q26" i="5"/>
  <c r="P27" i="5"/>
  <c r="S26" i="5"/>
  <c r="AQ26" i="5" s="1"/>
  <c r="AJ26" i="5"/>
  <c r="AN25" i="5"/>
  <c r="R24" i="5"/>
  <c r="AO24" i="5" s="1"/>
  <c r="AP25" i="5"/>
  <c r="AM25" i="5"/>
  <c r="AT24" i="5" l="1"/>
  <c r="AU24" i="5" s="1"/>
  <c r="AE23" i="5"/>
  <c r="AY23" i="5" s="1"/>
  <c r="AF25" i="5"/>
  <c r="AC26" i="5"/>
  <c r="AD25" i="5"/>
  <c r="AK26" i="5"/>
  <c r="AI26" i="5"/>
  <c r="AV22" i="5"/>
  <c r="BB22" i="5"/>
  <c r="AP26" i="5"/>
  <c r="AM26" i="5"/>
  <c r="P28" i="5"/>
  <c r="AJ27" i="5"/>
  <c r="S27" i="5"/>
  <c r="AQ27" i="5" s="1"/>
  <c r="Q27" i="5"/>
  <c r="AZ23" i="5"/>
  <c r="AW23" i="5"/>
  <c r="BA24" i="5"/>
  <c r="AX24" i="5"/>
  <c r="AL25" i="5"/>
  <c r="AR25" i="5"/>
  <c r="AN26" i="5"/>
  <c r="R25" i="5"/>
  <c r="AO25" i="5" s="1"/>
  <c r="AI27" i="5" l="1"/>
  <c r="AK27" i="5"/>
  <c r="AT25" i="5"/>
  <c r="AU25" i="5" s="1"/>
  <c r="AE24" i="5"/>
  <c r="AY24" i="5" s="1"/>
  <c r="AF26" i="5"/>
  <c r="AC27" i="5"/>
  <c r="AD26" i="5"/>
  <c r="Q28" i="5"/>
  <c r="S28" i="5"/>
  <c r="AQ28" i="5" s="1"/>
  <c r="P29" i="5"/>
  <c r="AJ28" i="5"/>
  <c r="AX25" i="5"/>
  <c r="BA25" i="5"/>
  <c r="AN27" i="5"/>
  <c r="R26" i="5"/>
  <c r="AO26" i="5" s="1"/>
  <c r="AL26" i="5"/>
  <c r="AR26" i="5"/>
  <c r="AM27" i="5"/>
  <c r="AP27" i="5"/>
  <c r="AW24" i="5"/>
  <c r="AZ24" i="5"/>
  <c r="AV23" i="5"/>
  <c r="BB23" i="5"/>
  <c r="AW25" i="5" l="1"/>
  <c r="AZ25" i="5"/>
  <c r="AT26" i="5"/>
  <c r="AU26" i="5" s="1"/>
  <c r="AE25" i="5"/>
  <c r="AY25" i="5" s="1"/>
  <c r="AC28" i="5"/>
  <c r="AF27" i="5"/>
  <c r="AD27" i="5"/>
  <c r="AX26" i="5"/>
  <c r="BA26" i="5"/>
  <c r="AV24" i="5"/>
  <c r="BB24" i="5"/>
  <c r="AL27" i="5"/>
  <c r="AR27" i="5"/>
  <c r="AI28" i="5"/>
  <c r="AK28" i="5"/>
  <c r="AJ29" i="5"/>
  <c r="S29" i="5"/>
  <c r="AQ29" i="5" s="1"/>
  <c r="Q29" i="5"/>
  <c r="P30" i="5"/>
  <c r="AM28" i="5"/>
  <c r="AP28" i="5"/>
  <c r="AN28" i="5"/>
  <c r="R27" i="5"/>
  <c r="AO27" i="5" s="1"/>
  <c r="AT27" i="5" l="1"/>
  <c r="AU27" i="5" s="1"/>
  <c r="AE26" i="5"/>
  <c r="AY26" i="5" s="1"/>
  <c r="BA27" i="5"/>
  <c r="AX27" i="5"/>
  <c r="AF28" i="5"/>
  <c r="AC29" i="5"/>
  <c r="AD28" i="5"/>
  <c r="AR28" i="5"/>
  <c r="AL28" i="5"/>
  <c r="AN29" i="5"/>
  <c r="R28" i="5"/>
  <c r="AO28" i="5" s="1"/>
  <c r="AM29" i="5"/>
  <c r="AP29" i="5"/>
  <c r="AW26" i="5"/>
  <c r="AZ26" i="5"/>
  <c r="S30" i="5"/>
  <c r="AQ30" i="5" s="1"/>
  <c r="AJ30" i="5"/>
  <c r="Q30" i="5"/>
  <c r="P31" i="5"/>
  <c r="AK29" i="5"/>
  <c r="AI29" i="5"/>
  <c r="AV25" i="5"/>
  <c r="BB25" i="5"/>
  <c r="BB26" i="5" l="1"/>
  <c r="AV26" i="5"/>
  <c r="AT28" i="5"/>
  <c r="AU28" i="5" s="1"/>
  <c r="AE27" i="5"/>
  <c r="AY27" i="5" s="1"/>
  <c r="AD29" i="5"/>
  <c r="AF29" i="5"/>
  <c r="AC30" i="5"/>
  <c r="AX28" i="5"/>
  <c r="BA28" i="5"/>
  <c r="AL29" i="5"/>
  <c r="AR29" i="5"/>
  <c r="AN30" i="5"/>
  <c r="R29" i="5"/>
  <c r="AO29" i="5" s="1"/>
  <c r="AW27" i="5"/>
  <c r="AZ27" i="5"/>
  <c r="Q31" i="5"/>
  <c r="S31" i="5"/>
  <c r="AQ31" i="5" s="1"/>
  <c r="P32" i="5"/>
  <c r="AJ31" i="5"/>
  <c r="AK30" i="5"/>
  <c r="AI30" i="5"/>
  <c r="AM30" i="5"/>
  <c r="AP30" i="5"/>
  <c r="AC31" i="5" l="1"/>
  <c r="AD30" i="5"/>
  <c r="AF30" i="5"/>
  <c r="AL30" i="5"/>
  <c r="AR30" i="5"/>
  <c r="AX29" i="5"/>
  <c r="BA29" i="5"/>
  <c r="AV27" i="5"/>
  <c r="BB27" i="5"/>
  <c r="AT29" i="5"/>
  <c r="AU29" i="5" s="1"/>
  <c r="AE28" i="5"/>
  <c r="AY28" i="5" s="1"/>
  <c r="AK31" i="5"/>
  <c r="AI31" i="5"/>
  <c r="P33" i="5"/>
  <c r="AJ32" i="5"/>
  <c r="S32" i="5"/>
  <c r="AQ32" i="5" s="1"/>
  <c r="Q32" i="5"/>
  <c r="AM31" i="5"/>
  <c r="AP31" i="5"/>
  <c r="AW28" i="5"/>
  <c r="AZ28" i="5"/>
  <c r="AN31" i="5"/>
  <c r="R30" i="5"/>
  <c r="AO30" i="5" s="1"/>
  <c r="AM32" i="5" l="1"/>
  <c r="AP32" i="5"/>
  <c r="BB28" i="5"/>
  <c r="AV28" i="5"/>
  <c r="AW29" i="5"/>
  <c r="AZ29" i="5"/>
  <c r="AK32" i="5"/>
  <c r="AI32" i="5"/>
  <c r="S33" i="5"/>
  <c r="AQ33" i="5" s="1"/>
  <c r="P34" i="5"/>
  <c r="Q33" i="5"/>
  <c r="AJ33" i="5"/>
  <c r="R33" i="5"/>
  <c r="AO33" i="5" s="1"/>
  <c r="AL31" i="5"/>
  <c r="AR31" i="5"/>
  <c r="AX30" i="5"/>
  <c r="BA30" i="5"/>
  <c r="AN32" i="5"/>
  <c r="R31" i="5"/>
  <c r="AO31" i="5" s="1"/>
  <c r="AT30" i="5"/>
  <c r="AU30" i="5" s="1"/>
  <c r="AE29" i="5"/>
  <c r="AY29" i="5" s="1"/>
  <c r="AD31" i="5"/>
  <c r="AC32" i="5"/>
  <c r="AF31" i="5"/>
  <c r="AC33" i="5" l="1"/>
  <c r="AF32" i="5"/>
  <c r="AD32" i="5"/>
  <c r="BA31" i="5"/>
  <c r="AX31" i="5"/>
  <c r="AT31" i="5"/>
  <c r="AU31" i="5" s="1"/>
  <c r="AE30" i="5"/>
  <c r="AY30" i="5" s="1"/>
  <c r="AV29" i="5"/>
  <c r="BB29" i="5"/>
  <c r="AI33" i="5"/>
  <c r="AK33" i="5"/>
  <c r="AN33" i="5"/>
  <c r="R32" i="5"/>
  <c r="AO32" i="5" s="1"/>
  <c r="S34" i="5"/>
  <c r="AQ34" i="5" s="1"/>
  <c r="P35" i="5"/>
  <c r="Q34" i="5"/>
  <c r="AN34" i="5" s="1"/>
  <c r="AJ34" i="5"/>
  <c r="R34" i="5"/>
  <c r="AO34" i="5" s="1"/>
  <c r="AZ30" i="5"/>
  <c r="AW30" i="5"/>
  <c r="AM33" i="5"/>
  <c r="AP33" i="5"/>
  <c r="AL32" i="5"/>
  <c r="AR32" i="5"/>
  <c r="Q35" i="5" l="1"/>
  <c r="AN35" i="5" s="1"/>
  <c r="AJ35" i="5"/>
  <c r="P36" i="5"/>
  <c r="S35" i="5"/>
  <c r="AQ35" i="5" s="1"/>
  <c r="R35" i="5"/>
  <c r="AO35" i="5" s="1"/>
  <c r="BB30" i="5"/>
  <c r="AV30" i="5"/>
  <c r="AW31" i="5"/>
  <c r="AZ31" i="5"/>
  <c r="AP34" i="5"/>
  <c r="AM34" i="5"/>
  <c r="AT32" i="5"/>
  <c r="AU32" i="5" s="1"/>
  <c r="AE31" i="5"/>
  <c r="AY31" i="5" s="1"/>
  <c r="AR33" i="5"/>
  <c r="AL33" i="5"/>
  <c r="AI34" i="5"/>
  <c r="AK34" i="5"/>
  <c r="BA32" i="5"/>
  <c r="AX32" i="5"/>
  <c r="AC34" i="5"/>
  <c r="AF33" i="5"/>
  <c r="AD33" i="5"/>
  <c r="AE33" i="5"/>
  <c r="AY33" i="5" s="1"/>
  <c r="AF34" i="5" l="1"/>
  <c r="AD34" i="5"/>
  <c r="AT34" i="5" s="1"/>
  <c r="AU34" i="5" s="1"/>
  <c r="AC35" i="5"/>
  <c r="AE34" i="5"/>
  <c r="AY34" i="5" s="1"/>
  <c r="AM35" i="5"/>
  <c r="AP35" i="5"/>
  <c r="P37" i="5"/>
  <c r="Q36" i="5"/>
  <c r="AN36" i="5" s="1"/>
  <c r="S36" i="5"/>
  <c r="AQ36" i="5" s="1"/>
  <c r="AJ36" i="5"/>
  <c r="R36" i="5"/>
  <c r="AO36" i="5" s="1"/>
  <c r="AI35" i="5"/>
  <c r="AK35" i="5"/>
  <c r="BB31" i="5"/>
  <c r="AV31" i="5"/>
  <c r="AT33" i="5"/>
  <c r="AU33" i="5" s="1"/>
  <c r="AE32" i="5"/>
  <c r="AY32" i="5" s="1"/>
  <c r="AX33" i="5"/>
  <c r="BA33" i="5"/>
  <c r="AL34" i="5"/>
  <c r="AR34" i="5"/>
  <c r="AW32" i="5"/>
  <c r="AZ32" i="5"/>
  <c r="S37" i="5" l="1"/>
  <c r="AQ37" i="5" s="1"/>
  <c r="Q37" i="5"/>
  <c r="AN37" i="5" s="1"/>
  <c r="AJ37" i="5"/>
  <c r="P38" i="5"/>
  <c r="R37" i="5"/>
  <c r="AO37" i="5" s="1"/>
  <c r="AV32" i="5"/>
  <c r="BB32" i="5"/>
  <c r="AL35" i="5"/>
  <c r="AR35" i="5"/>
  <c r="AF35" i="5"/>
  <c r="AC36" i="5"/>
  <c r="AD35" i="5"/>
  <c r="AT35" i="5" s="1"/>
  <c r="AU35" i="5" s="1"/>
  <c r="AE35" i="5"/>
  <c r="AY35" i="5" s="1"/>
  <c r="AW33" i="5"/>
  <c r="AZ33" i="5"/>
  <c r="AK36" i="5"/>
  <c r="AI36" i="5"/>
  <c r="AM36" i="5"/>
  <c r="AP36" i="5"/>
  <c r="AX34" i="5"/>
  <c r="BA34" i="5"/>
  <c r="S38" i="5" l="1"/>
  <c r="AQ38" i="5" s="1"/>
  <c r="Q38" i="5"/>
  <c r="AN38" i="5" s="1"/>
  <c r="P39" i="5"/>
  <c r="AJ38" i="5"/>
  <c r="R38" i="5"/>
  <c r="AO38" i="5" s="1"/>
  <c r="AD36" i="5"/>
  <c r="AT36" i="5" s="1"/>
  <c r="AU36" i="5" s="1"/>
  <c r="AF36" i="5"/>
  <c r="AC37" i="5"/>
  <c r="AE36" i="5"/>
  <c r="AI37" i="5"/>
  <c r="AK37" i="5"/>
  <c r="AR36" i="5"/>
  <c r="AL36" i="5"/>
  <c r="AX35" i="5"/>
  <c r="BA35" i="5"/>
  <c r="AV33" i="5"/>
  <c r="BB33" i="5"/>
  <c r="AZ34" i="5"/>
  <c r="AW34" i="5"/>
  <c r="AM37" i="5"/>
  <c r="AP37" i="5"/>
  <c r="AW35" i="5" l="1"/>
  <c r="AZ35" i="5"/>
  <c r="AK38" i="5"/>
  <c r="AI38" i="5"/>
  <c r="P40" i="5"/>
  <c r="S39" i="5"/>
  <c r="AQ39" i="5" s="1"/>
  <c r="AJ39" i="5"/>
  <c r="Q39" i="5"/>
  <c r="AN39" i="5" s="1"/>
  <c r="R39" i="5"/>
  <c r="AO39" i="5" s="1"/>
  <c r="AF37" i="5"/>
  <c r="AD37" i="5"/>
  <c r="AT37" i="5" s="1"/>
  <c r="AU37" i="5" s="1"/>
  <c r="AC38" i="5"/>
  <c r="AE37" i="5"/>
  <c r="AY37" i="5" s="1"/>
  <c r="BA36" i="5"/>
  <c r="AX36" i="5"/>
  <c r="BB34" i="5"/>
  <c r="AV34" i="5"/>
  <c r="AR37" i="5"/>
  <c r="AL37" i="5"/>
  <c r="AY36" i="5"/>
  <c r="AM38" i="5"/>
  <c r="AP38" i="5"/>
  <c r="AM39" i="5" l="1"/>
  <c r="AP39" i="5"/>
  <c r="AK39" i="5"/>
  <c r="AI39" i="5"/>
  <c r="AZ36" i="5"/>
  <c r="AW36" i="5"/>
  <c r="AL38" i="5"/>
  <c r="AR38" i="5"/>
  <c r="AD38" i="5"/>
  <c r="AT38" i="5" s="1"/>
  <c r="AU38" i="5" s="1"/>
  <c r="AC39" i="5"/>
  <c r="AF38" i="5"/>
  <c r="AE38" i="5"/>
  <c r="AY38" i="5" s="1"/>
  <c r="BA37" i="5"/>
  <c r="AX37" i="5"/>
  <c r="AJ40" i="5"/>
  <c r="P41" i="5"/>
  <c r="Q40" i="5"/>
  <c r="AN40" i="5" s="1"/>
  <c r="S40" i="5"/>
  <c r="AQ40" i="5" s="1"/>
  <c r="R40" i="5"/>
  <c r="AO40" i="5" s="1"/>
  <c r="AV35" i="5"/>
  <c r="BB35" i="5"/>
  <c r="AJ41" i="5" l="1"/>
  <c r="Q41" i="5"/>
  <c r="AN41" i="5" s="1"/>
  <c r="S41" i="5"/>
  <c r="AQ41" i="5" s="1"/>
  <c r="P42" i="5"/>
  <c r="R41" i="5"/>
  <c r="AO41" i="5" s="1"/>
  <c r="AV36" i="5"/>
  <c r="BB36" i="5"/>
  <c r="AK40" i="5"/>
  <c r="AI40" i="5"/>
  <c r="AW37" i="5"/>
  <c r="AZ37" i="5"/>
  <c r="BA38" i="5"/>
  <c r="AX38" i="5"/>
  <c r="AF39" i="5"/>
  <c r="AD39" i="5"/>
  <c r="AT39" i="5" s="1"/>
  <c r="AU39" i="5" s="1"/>
  <c r="AC40" i="5"/>
  <c r="AE39" i="5"/>
  <c r="AM40" i="5"/>
  <c r="AP40" i="5"/>
  <c r="AL39" i="5"/>
  <c r="AR39" i="5"/>
  <c r="BA39" i="5" l="1"/>
  <c r="AX39" i="5"/>
  <c r="AD40" i="5"/>
  <c r="AT40" i="5" s="1"/>
  <c r="AU40" i="5" s="1"/>
  <c r="AC41" i="5"/>
  <c r="AF40" i="5"/>
  <c r="AE40" i="5"/>
  <c r="AY40" i="5" s="1"/>
  <c r="AZ38" i="5"/>
  <c r="AW38" i="5"/>
  <c r="S42" i="5"/>
  <c r="AQ42" i="5" s="1"/>
  <c r="P43" i="5"/>
  <c r="Q42" i="5"/>
  <c r="AN42" i="5" s="1"/>
  <c r="AJ42" i="5"/>
  <c r="R42" i="5"/>
  <c r="AO42" i="5" s="1"/>
  <c r="AM41" i="5"/>
  <c r="AP41" i="5"/>
  <c r="AL40" i="5"/>
  <c r="AR40" i="5"/>
  <c r="BB37" i="5"/>
  <c r="AV37" i="5"/>
  <c r="AY39" i="5"/>
  <c r="AI41" i="5"/>
  <c r="AK41" i="5"/>
  <c r="AL41" i="5" l="1"/>
  <c r="AR41" i="5"/>
  <c r="AF41" i="5"/>
  <c r="AC42" i="5"/>
  <c r="AD41" i="5"/>
  <c r="AT41" i="5" s="1"/>
  <c r="AU41" i="5" s="1"/>
  <c r="AE41" i="5"/>
  <c r="AY41" i="5" s="1"/>
  <c r="BB38" i="5"/>
  <c r="AV38" i="5"/>
  <c r="BA40" i="5"/>
  <c r="AX40" i="5"/>
  <c r="AI42" i="5"/>
  <c r="AK42" i="5"/>
  <c r="Q43" i="5"/>
  <c r="AN43" i="5" s="1"/>
  <c r="AJ43" i="5"/>
  <c r="P44" i="5"/>
  <c r="S43" i="5"/>
  <c r="AQ43" i="5" s="1"/>
  <c r="R43" i="5"/>
  <c r="AO43" i="5" s="1"/>
  <c r="AM42" i="5"/>
  <c r="AP42" i="5"/>
  <c r="AW39" i="5"/>
  <c r="AZ39" i="5"/>
  <c r="AM43" i="5" l="1"/>
  <c r="AP43" i="5"/>
  <c r="AD42" i="5"/>
  <c r="AT42" i="5" s="1"/>
  <c r="AU42" i="5" s="1"/>
  <c r="AC43" i="5"/>
  <c r="AF42" i="5"/>
  <c r="AE42" i="5"/>
  <c r="AY42" i="5" s="1"/>
  <c r="BB39" i="5"/>
  <c r="AV39" i="5"/>
  <c r="BA41" i="5"/>
  <c r="AX41" i="5"/>
  <c r="AK43" i="5"/>
  <c r="AI43" i="5"/>
  <c r="AR42" i="5"/>
  <c r="AL42" i="5"/>
  <c r="AJ44" i="5"/>
  <c r="P45" i="5"/>
  <c r="S44" i="5"/>
  <c r="AQ44" i="5" s="1"/>
  <c r="Q44" i="5"/>
  <c r="AN44" i="5" s="1"/>
  <c r="R44" i="5"/>
  <c r="AO44" i="5" s="1"/>
  <c r="AW40" i="5"/>
  <c r="AZ40" i="5"/>
  <c r="AK44" i="5" l="1"/>
  <c r="AI44" i="5"/>
  <c r="AX42" i="5"/>
  <c r="BA42" i="5"/>
  <c r="AF43" i="5"/>
  <c r="AD43" i="5"/>
  <c r="AT43" i="5" s="1"/>
  <c r="AU43" i="5" s="1"/>
  <c r="AC44" i="5"/>
  <c r="AE43" i="5"/>
  <c r="AY43" i="5" s="1"/>
  <c r="P46" i="5"/>
  <c r="AJ45" i="5"/>
  <c r="S45" i="5"/>
  <c r="AQ45" i="5" s="1"/>
  <c r="Q45" i="5"/>
  <c r="AN45" i="5" s="1"/>
  <c r="R45" i="5"/>
  <c r="AO45" i="5" s="1"/>
  <c r="AV40" i="5"/>
  <c r="BB40" i="5"/>
  <c r="AM44" i="5"/>
  <c r="AP44" i="5"/>
  <c r="AW41" i="5"/>
  <c r="AZ41" i="5"/>
  <c r="AR43" i="5"/>
  <c r="AL43" i="5"/>
  <c r="AD44" i="5" l="1"/>
  <c r="AT44" i="5" s="1"/>
  <c r="AU44" i="5" s="1"/>
  <c r="AF44" i="5"/>
  <c r="AC45" i="5"/>
  <c r="AE44" i="5"/>
  <c r="AY44" i="5" s="1"/>
  <c r="BA43" i="5"/>
  <c r="AX43" i="5"/>
  <c r="AR44" i="5"/>
  <c r="AL44" i="5"/>
  <c r="AW42" i="5"/>
  <c r="AZ42" i="5"/>
  <c r="AP45" i="5"/>
  <c r="AM45" i="5"/>
  <c r="BB41" i="5"/>
  <c r="AV41" i="5"/>
  <c r="AK45" i="5"/>
  <c r="AI45" i="5"/>
  <c r="AJ46" i="5"/>
  <c r="P47" i="5"/>
  <c r="Q46" i="5"/>
  <c r="AN46" i="5" s="1"/>
  <c r="S46" i="5"/>
  <c r="AQ46" i="5" s="1"/>
  <c r="R46" i="5"/>
  <c r="AO46" i="5" s="1"/>
  <c r="AW43" i="5" l="1"/>
  <c r="AZ43" i="5"/>
  <c r="AM46" i="5"/>
  <c r="AP46" i="5"/>
  <c r="AF45" i="5"/>
  <c r="AD45" i="5"/>
  <c r="AT45" i="5" s="1"/>
  <c r="AU45" i="5" s="1"/>
  <c r="AC46" i="5"/>
  <c r="AE45" i="5"/>
  <c r="AY45" i="5" s="1"/>
  <c r="AJ47" i="5"/>
  <c r="S47" i="5"/>
  <c r="AQ47" i="5" s="1"/>
  <c r="Q47" i="5"/>
  <c r="AN47" i="5" s="1"/>
  <c r="P48" i="5"/>
  <c r="R47" i="5"/>
  <c r="AO47" i="5" s="1"/>
  <c r="AX44" i="5"/>
  <c r="BA44" i="5"/>
  <c r="AR45" i="5"/>
  <c r="AL45" i="5"/>
  <c r="AK46" i="5"/>
  <c r="AI46" i="5"/>
  <c r="BB42" i="5"/>
  <c r="AV42" i="5"/>
  <c r="AW44" i="5" l="1"/>
  <c r="AZ44" i="5"/>
  <c r="AD46" i="5"/>
  <c r="AT46" i="5" s="1"/>
  <c r="AU46" i="5" s="1"/>
  <c r="AC47" i="5"/>
  <c r="AF46" i="5"/>
  <c r="AE46" i="5"/>
  <c r="AY46" i="5" s="1"/>
  <c r="P49" i="5"/>
  <c r="Q48" i="5"/>
  <c r="AN48" i="5" s="1"/>
  <c r="AJ48" i="5"/>
  <c r="S48" i="5"/>
  <c r="AQ48" i="5" s="1"/>
  <c r="R48" i="5"/>
  <c r="AO48" i="5" s="1"/>
  <c r="AP47" i="5"/>
  <c r="AM47" i="5"/>
  <c r="AX45" i="5"/>
  <c r="BA45" i="5"/>
  <c r="AL46" i="5"/>
  <c r="AR46" i="5"/>
  <c r="AI47" i="5"/>
  <c r="AK47" i="5"/>
  <c r="AV43" i="5"/>
  <c r="BB43" i="5"/>
  <c r="AC48" i="5" l="1"/>
  <c r="AF47" i="5"/>
  <c r="AD47" i="5"/>
  <c r="AT47" i="5" s="1"/>
  <c r="AU47" i="5" s="1"/>
  <c r="AE47" i="5"/>
  <c r="AY47" i="5" s="1"/>
  <c r="P50" i="5"/>
  <c r="S49" i="5"/>
  <c r="AQ49" i="5" s="1"/>
  <c r="AJ49" i="5"/>
  <c r="Q49" i="5"/>
  <c r="AN49" i="5" s="1"/>
  <c r="R49" i="5"/>
  <c r="AO49" i="5" s="1"/>
  <c r="AR47" i="5"/>
  <c r="AL47" i="5"/>
  <c r="AM48" i="5"/>
  <c r="AP48" i="5"/>
  <c r="AW45" i="5"/>
  <c r="AZ45" i="5"/>
  <c r="AX46" i="5"/>
  <c r="BA46" i="5"/>
  <c r="AK48" i="5"/>
  <c r="AI48" i="5"/>
  <c r="BB44" i="5"/>
  <c r="AV44" i="5"/>
  <c r="AW46" i="5" l="1"/>
  <c r="AZ46" i="5"/>
  <c r="AK49" i="5"/>
  <c r="AI49" i="5"/>
  <c r="BB45" i="5"/>
  <c r="AV45" i="5"/>
  <c r="S50" i="5"/>
  <c r="AQ50" i="5" s="1"/>
  <c r="P51" i="5"/>
  <c r="Q50" i="5"/>
  <c r="AN50" i="5" s="1"/>
  <c r="AJ50" i="5"/>
  <c r="R50" i="5"/>
  <c r="AO50" i="5" s="1"/>
  <c r="AM49" i="5"/>
  <c r="AP49" i="5"/>
  <c r="AR48" i="5"/>
  <c r="AL48" i="5"/>
  <c r="BA47" i="5"/>
  <c r="AX47" i="5"/>
  <c r="AF48" i="5"/>
  <c r="AC49" i="5"/>
  <c r="AD48" i="5"/>
  <c r="AT48" i="5" s="1"/>
  <c r="AU48" i="5" s="1"/>
  <c r="AE48" i="5"/>
  <c r="AY48" i="5" s="1"/>
  <c r="AM50" i="5" l="1"/>
  <c r="AP50" i="5"/>
  <c r="P52" i="5"/>
  <c r="Q51" i="5"/>
  <c r="AN51" i="5" s="1"/>
  <c r="AJ51" i="5"/>
  <c r="S51" i="5"/>
  <c r="AQ51" i="5" s="1"/>
  <c r="R51" i="5"/>
  <c r="AO51" i="5" s="1"/>
  <c r="AR49" i="5"/>
  <c r="AL49" i="5"/>
  <c r="AW47" i="5"/>
  <c r="AZ47" i="5"/>
  <c r="AX48" i="5"/>
  <c r="BA48" i="5"/>
  <c r="AK50" i="5"/>
  <c r="AI50" i="5"/>
  <c r="AF49" i="5"/>
  <c r="AC50" i="5"/>
  <c r="AD49" i="5"/>
  <c r="AT49" i="5" s="1"/>
  <c r="AU49" i="5" s="1"/>
  <c r="AE49" i="5"/>
  <c r="AV46" i="5"/>
  <c r="BB46" i="5"/>
  <c r="AM51" i="5" l="1"/>
  <c r="AP51" i="5"/>
  <c r="BA49" i="5"/>
  <c r="AX49" i="5"/>
  <c r="AW48" i="5"/>
  <c r="AZ48" i="5"/>
  <c r="AI51" i="5"/>
  <c r="AK51" i="5"/>
  <c r="AJ52" i="5"/>
  <c r="S52" i="5"/>
  <c r="AQ52" i="5" s="1"/>
  <c r="Q52" i="5"/>
  <c r="AN52" i="5" s="1"/>
  <c r="P53" i="5"/>
  <c r="R52" i="5"/>
  <c r="AO52" i="5" s="1"/>
  <c r="AY49" i="5"/>
  <c r="BB47" i="5"/>
  <c r="AV47" i="5"/>
  <c r="AF50" i="5"/>
  <c r="AD50" i="5"/>
  <c r="AT50" i="5" s="1"/>
  <c r="AU50" i="5" s="1"/>
  <c r="AC51" i="5"/>
  <c r="AE50" i="5"/>
  <c r="AY50" i="5" s="1"/>
  <c r="AR50" i="5"/>
  <c r="AL50" i="5"/>
  <c r="S53" i="5" l="1"/>
  <c r="AQ53" i="5" s="1"/>
  <c r="Q53" i="5"/>
  <c r="AN53" i="5" s="1"/>
  <c r="AJ53" i="5"/>
  <c r="P54" i="5"/>
  <c r="R53" i="5"/>
  <c r="AO53" i="5" s="1"/>
  <c r="AZ49" i="5"/>
  <c r="AW49" i="5"/>
  <c r="AV48" i="5"/>
  <c r="BB48" i="5"/>
  <c r="AM52" i="5"/>
  <c r="AP52" i="5"/>
  <c r="AD51" i="5"/>
  <c r="AT51" i="5" s="1"/>
  <c r="AU51" i="5" s="1"/>
  <c r="AC52" i="5"/>
  <c r="AF51" i="5"/>
  <c r="AE51" i="5"/>
  <c r="AY51" i="5" s="1"/>
  <c r="AX50" i="5"/>
  <c r="BA50" i="5"/>
  <c r="AK52" i="5"/>
  <c r="AI52" i="5"/>
  <c r="AR51" i="5"/>
  <c r="AL51" i="5"/>
  <c r="BB49" i="5" l="1"/>
  <c r="AV49" i="5"/>
  <c r="AJ54" i="5"/>
  <c r="P55" i="5"/>
  <c r="S54" i="5"/>
  <c r="AQ54" i="5" s="1"/>
  <c r="Q54" i="5"/>
  <c r="AN54" i="5" s="1"/>
  <c r="R54" i="5"/>
  <c r="AO54" i="5" s="1"/>
  <c r="AD52" i="5"/>
  <c r="AT52" i="5" s="1"/>
  <c r="AU52" i="5" s="1"/>
  <c r="AC53" i="5"/>
  <c r="AF52" i="5"/>
  <c r="AE52" i="5"/>
  <c r="AY52" i="5" s="1"/>
  <c r="AI53" i="5"/>
  <c r="AK53" i="5"/>
  <c r="BA51" i="5"/>
  <c r="AX51" i="5"/>
  <c r="AR52" i="5"/>
  <c r="AL52" i="5"/>
  <c r="AW50" i="5"/>
  <c r="AZ50" i="5"/>
  <c r="AM53" i="5"/>
  <c r="AP53" i="5"/>
  <c r="AZ51" i="5" l="1"/>
  <c r="AW51" i="5"/>
  <c r="AP54" i="5"/>
  <c r="AM54" i="5"/>
  <c r="P56" i="5"/>
  <c r="S55" i="5"/>
  <c r="AQ55" i="5" s="1"/>
  <c r="AJ55" i="5"/>
  <c r="Q55" i="5"/>
  <c r="AN55" i="5" s="1"/>
  <c r="R55" i="5"/>
  <c r="AO55" i="5" s="1"/>
  <c r="AI54" i="5"/>
  <c r="AK54" i="5"/>
  <c r="AR53" i="5"/>
  <c r="AL53" i="5"/>
  <c r="BB50" i="5"/>
  <c r="AV50" i="5"/>
  <c r="AX52" i="5"/>
  <c r="BA52" i="5"/>
  <c r="AD53" i="5"/>
  <c r="AT53" i="5" s="1"/>
  <c r="AU53" i="5" s="1"/>
  <c r="AF53" i="5"/>
  <c r="AC54" i="5"/>
  <c r="AE53" i="5"/>
  <c r="AY53" i="5" s="1"/>
  <c r="AK55" i="5" l="1"/>
  <c r="AI55" i="5"/>
  <c r="AP55" i="5"/>
  <c r="AM55" i="5"/>
  <c r="S56" i="5"/>
  <c r="AQ56" i="5" s="1"/>
  <c r="Q56" i="5"/>
  <c r="AN56" i="5" s="1"/>
  <c r="P57" i="5"/>
  <c r="AJ56" i="5"/>
  <c r="R56" i="5"/>
  <c r="AO56" i="5" s="1"/>
  <c r="AF54" i="5"/>
  <c r="AC55" i="5"/>
  <c r="AD54" i="5"/>
  <c r="AT54" i="5" s="1"/>
  <c r="AU54" i="5" s="1"/>
  <c r="AE54" i="5"/>
  <c r="AY54" i="5" s="1"/>
  <c r="AR54" i="5"/>
  <c r="AL54" i="5"/>
  <c r="AV51" i="5"/>
  <c r="BB51" i="5"/>
  <c r="AX53" i="5"/>
  <c r="BA53" i="5"/>
  <c r="AZ52" i="5"/>
  <c r="AW52" i="5"/>
  <c r="P58" i="5" l="1"/>
  <c r="Q57" i="5"/>
  <c r="AN57" i="5" s="1"/>
  <c r="AJ57" i="5"/>
  <c r="S57" i="5"/>
  <c r="AQ57" i="5" s="1"/>
  <c r="R57" i="5"/>
  <c r="AO57" i="5" s="1"/>
  <c r="AM56" i="5"/>
  <c r="AP56" i="5"/>
  <c r="AR55" i="5"/>
  <c r="AL55" i="5"/>
  <c r="AV52" i="5"/>
  <c r="BB52" i="5"/>
  <c r="AD55" i="5"/>
  <c r="AT55" i="5" s="1"/>
  <c r="AU55" i="5" s="1"/>
  <c r="AC56" i="5"/>
  <c r="AF55" i="5"/>
  <c r="AE55" i="5"/>
  <c r="AY55" i="5" s="1"/>
  <c r="BA54" i="5"/>
  <c r="AX54" i="5"/>
  <c r="AI56" i="5"/>
  <c r="AK56" i="5"/>
  <c r="AW53" i="5"/>
  <c r="AZ53" i="5"/>
  <c r="AZ54" i="5" l="1"/>
  <c r="AW54" i="5"/>
  <c r="AR56" i="5"/>
  <c r="AL56" i="5"/>
  <c r="AP57" i="5"/>
  <c r="AM57" i="5"/>
  <c r="AC57" i="5"/>
  <c r="AF56" i="5"/>
  <c r="AD56" i="5"/>
  <c r="AT56" i="5" s="1"/>
  <c r="AU56" i="5" s="1"/>
  <c r="AE56" i="5"/>
  <c r="AV53" i="5"/>
  <c r="BB53" i="5"/>
  <c r="AK57" i="5"/>
  <c r="AI57" i="5"/>
  <c r="AX55" i="5"/>
  <c r="BA55" i="5"/>
  <c r="S58" i="5"/>
  <c r="AQ58" i="5" s="1"/>
  <c r="P59" i="5"/>
  <c r="Q58" i="5"/>
  <c r="AN58" i="5" s="1"/>
  <c r="AJ58" i="5"/>
  <c r="R58" i="5"/>
  <c r="AO58" i="5" s="1"/>
  <c r="AF57" i="5" l="1"/>
  <c r="AC58" i="5"/>
  <c r="AD57" i="5"/>
  <c r="AT57" i="5" s="1"/>
  <c r="AU57" i="5" s="1"/>
  <c r="AE57" i="5"/>
  <c r="AY57" i="5" s="1"/>
  <c r="AX56" i="5"/>
  <c r="BA56" i="5"/>
  <c r="AR57" i="5"/>
  <c r="AL57" i="5"/>
  <c r="AZ55" i="5"/>
  <c r="AW55" i="5"/>
  <c r="AJ59" i="5"/>
  <c r="S59" i="5"/>
  <c r="AQ59" i="5" s="1"/>
  <c r="P60" i="5"/>
  <c r="Q59" i="5"/>
  <c r="AN59" i="5" s="1"/>
  <c r="R59" i="5"/>
  <c r="AO59" i="5" s="1"/>
  <c r="BB54" i="5"/>
  <c r="AV54" i="5"/>
  <c r="AK58" i="5"/>
  <c r="AI58" i="5"/>
  <c r="AY56" i="5"/>
  <c r="AP58" i="5"/>
  <c r="AM58" i="5"/>
  <c r="AW56" i="5" l="1"/>
  <c r="AZ56" i="5"/>
  <c r="P61" i="5"/>
  <c r="S60" i="5"/>
  <c r="AQ60" i="5" s="1"/>
  <c r="Q60" i="5"/>
  <c r="AN60" i="5" s="1"/>
  <c r="AJ60" i="5"/>
  <c r="R60" i="5"/>
  <c r="AO60" i="5" s="1"/>
  <c r="AM59" i="5"/>
  <c r="AP59" i="5"/>
  <c r="AF58" i="5"/>
  <c r="AD58" i="5"/>
  <c r="AT58" i="5" s="1"/>
  <c r="AU58" i="5" s="1"/>
  <c r="AC59" i="5"/>
  <c r="AE58" i="5"/>
  <c r="AY58" i="5" s="1"/>
  <c r="AL58" i="5"/>
  <c r="AR58" i="5"/>
  <c r="AK59" i="5"/>
  <c r="AI59" i="5"/>
  <c r="BB55" i="5"/>
  <c r="AV55" i="5"/>
  <c r="AX57" i="5"/>
  <c r="BA57" i="5"/>
  <c r="AF59" i="5" l="1"/>
  <c r="AC60" i="5"/>
  <c r="AD59" i="5"/>
  <c r="AT59" i="5" s="1"/>
  <c r="AU59" i="5" s="1"/>
  <c r="AE59" i="5"/>
  <c r="AM60" i="5"/>
  <c r="AP60" i="5"/>
  <c r="P62" i="5"/>
  <c r="S61" i="5"/>
  <c r="AQ61" i="5" s="1"/>
  <c r="AJ61" i="5"/>
  <c r="Q61" i="5"/>
  <c r="AN61" i="5" s="1"/>
  <c r="R61" i="5"/>
  <c r="AO61" i="5" s="1"/>
  <c r="AR59" i="5"/>
  <c r="AL59" i="5"/>
  <c r="AI60" i="5"/>
  <c r="AK60" i="5"/>
  <c r="AZ57" i="5"/>
  <c r="AW57" i="5"/>
  <c r="BA58" i="5"/>
  <c r="AX58" i="5"/>
  <c r="BB56" i="5"/>
  <c r="AV56" i="5"/>
  <c r="AM61" i="5" l="1"/>
  <c r="AP61" i="5"/>
  <c r="AJ62" i="5"/>
  <c r="S62" i="5"/>
  <c r="AQ62" i="5" s="1"/>
  <c r="P63" i="5"/>
  <c r="Q62" i="5"/>
  <c r="AN62" i="5" s="1"/>
  <c r="R62" i="5"/>
  <c r="AO62" i="5" s="1"/>
  <c r="AR60" i="5"/>
  <c r="AL60" i="5"/>
  <c r="AY59" i="5"/>
  <c r="AC61" i="5"/>
  <c r="AF60" i="5"/>
  <c r="AD60" i="5"/>
  <c r="AT60" i="5" s="1"/>
  <c r="AU60" i="5" s="1"/>
  <c r="AE60" i="5"/>
  <c r="AY60" i="5" s="1"/>
  <c r="AW58" i="5"/>
  <c r="AZ58" i="5"/>
  <c r="AV57" i="5"/>
  <c r="BB57" i="5"/>
  <c r="AK61" i="5"/>
  <c r="AI61" i="5"/>
  <c r="BA59" i="5"/>
  <c r="AX59" i="5"/>
  <c r="Q63" i="5" l="1"/>
  <c r="AN63" i="5" s="1"/>
  <c r="AJ63" i="5"/>
  <c r="S63" i="5"/>
  <c r="AQ63" i="5" s="1"/>
  <c r="P64" i="5"/>
  <c r="R63" i="5"/>
  <c r="AO63" i="5" s="1"/>
  <c r="AM62" i="5"/>
  <c r="AP62" i="5"/>
  <c r="AF61" i="5"/>
  <c r="AD61" i="5"/>
  <c r="AT61" i="5" s="1"/>
  <c r="AU61" i="5" s="1"/>
  <c r="AC62" i="5"/>
  <c r="AE61" i="5"/>
  <c r="AK62" i="5"/>
  <c r="AI62" i="5"/>
  <c r="AV58" i="5"/>
  <c r="BB58" i="5"/>
  <c r="AW59" i="5"/>
  <c r="AZ59" i="5"/>
  <c r="BA60" i="5"/>
  <c r="AX60" i="5"/>
  <c r="AL61" i="5"/>
  <c r="AR61" i="5"/>
  <c r="AL62" i="5" l="1"/>
  <c r="AR62" i="5"/>
  <c r="P65" i="5"/>
  <c r="Q64" i="5"/>
  <c r="AN64" i="5" s="1"/>
  <c r="S64" i="5"/>
  <c r="AQ64" i="5" s="1"/>
  <c r="AJ64" i="5"/>
  <c r="R64" i="5"/>
  <c r="AO64" i="5" s="1"/>
  <c r="BA61" i="5"/>
  <c r="AX61" i="5"/>
  <c r="AY61" i="5"/>
  <c r="AP63" i="5"/>
  <c r="AM63" i="5"/>
  <c r="AD62" i="5"/>
  <c r="AT62" i="5" s="1"/>
  <c r="AU62" i="5" s="1"/>
  <c r="AF62" i="5"/>
  <c r="AC63" i="5"/>
  <c r="AE62" i="5"/>
  <c r="AY62" i="5" s="1"/>
  <c r="AK63" i="5"/>
  <c r="AI63" i="5"/>
  <c r="AV59" i="5"/>
  <c r="BB59" i="5"/>
  <c r="AZ60" i="5"/>
  <c r="AW60" i="5"/>
  <c r="AW61" i="5" l="1"/>
  <c r="AZ61" i="5"/>
  <c r="AV60" i="5"/>
  <c r="BB60" i="5"/>
  <c r="AX62" i="5"/>
  <c r="BA62" i="5"/>
  <c r="AK64" i="5"/>
  <c r="AI64" i="5"/>
  <c r="AP64" i="5"/>
  <c r="AM64" i="5"/>
  <c r="AC64" i="5"/>
  <c r="AF63" i="5"/>
  <c r="AD63" i="5"/>
  <c r="AT63" i="5" s="1"/>
  <c r="AU63" i="5" s="1"/>
  <c r="AE63" i="5"/>
  <c r="AY63" i="5" s="1"/>
  <c r="AJ65" i="5"/>
  <c r="P66" i="5"/>
  <c r="Q65" i="5"/>
  <c r="AN65" i="5" s="1"/>
  <c r="S65" i="5"/>
  <c r="AQ65" i="5" s="1"/>
  <c r="R65" i="5"/>
  <c r="AO65" i="5" s="1"/>
  <c r="AL63" i="5"/>
  <c r="AR63" i="5"/>
  <c r="AZ62" i="5" l="1"/>
  <c r="AW62" i="5"/>
  <c r="AX63" i="5"/>
  <c r="BA63" i="5"/>
  <c r="AD64" i="5"/>
  <c r="AT64" i="5" s="1"/>
  <c r="AU64" i="5" s="1"/>
  <c r="AF64" i="5"/>
  <c r="AC65" i="5"/>
  <c r="AE64" i="5"/>
  <c r="AY64" i="5" s="1"/>
  <c r="AR64" i="5"/>
  <c r="AL64" i="5"/>
  <c r="AJ66" i="5"/>
  <c r="S66" i="5"/>
  <c r="AQ66" i="5" s="1"/>
  <c r="P67" i="5"/>
  <c r="Q66" i="5"/>
  <c r="AN66" i="5" s="1"/>
  <c r="R66" i="5"/>
  <c r="AO66" i="5" s="1"/>
  <c r="AI65" i="5"/>
  <c r="AK65" i="5"/>
  <c r="AM65" i="5"/>
  <c r="AP65" i="5"/>
  <c r="BB61" i="5"/>
  <c r="AV61" i="5"/>
  <c r="AD65" i="5" l="1"/>
  <c r="AT65" i="5" s="1"/>
  <c r="AU65" i="5" s="1"/>
  <c r="AF65" i="5"/>
  <c r="AC66" i="5"/>
  <c r="AE65" i="5"/>
  <c r="AY65" i="5" s="1"/>
  <c r="AX64" i="5"/>
  <c r="BA64" i="5"/>
  <c r="AM66" i="5"/>
  <c r="AP66" i="5"/>
  <c r="AZ63" i="5"/>
  <c r="AW63" i="5"/>
  <c r="AI66" i="5"/>
  <c r="AK66" i="5"/>
  <c r="AV62" i="5"/>
  <c r="BB62" i="5"/>
  <c r="S67" i="5"/>
  <c r="AQ67" i="5" s="1"/>
  <c r="P68" i="5"/>
  <c r="AJ67" i="5"/>
  <c r="Q67" i="5"/>
  <c r="AN67" i="5" s="1"/>
  <c r="R67" i="5"/>
  <c r="AO67" i="5" s="1"/>
  <c r="AR65" i="5"/>
  <c r="AL65" i="5"/>
  <c r="AR66" i="5" l="1"/>
  <c r="AL66" i="5"/>
  <c r="AM67" i="5"/>
  <c r="AP67" i="5"/>
  <c r="AF66" i="5"/>
  <c r="AD66" i="5"/>
  <c r="AT66" i="5" s="1"/>
  <c r="AU66" i="5" s="1"/>
  <c r="AC67" i="5"/>
  <c r="AE66" i="5"/>
  <c r="AY66" i="5" s="1"/>
  <c r="AJ68" i="5"/>
  <c r="S68" i="5"/>
  <c r="AQ68" i="5" s="1"/>
  <c r="P69" i="5"/>
  <c r="Q68" i="5"/>
  <c r="AN68" i="5" s="1"/>
  <c r="R68" i="5"/>
  <c r="AO68" i="5" s="1"/>
  <c r="AV63" i="5"/>
  <c r="BB63" i="5"/>
  <c r="AX65" i="5"/>
  <c r="BA65" i="5"/>
  <c r="AZ64" i="5"/>
  <c r="AW64" i="5"/>
  <c r="AI67" i="5"/>
  <c r="AK67" i="5"/>
  <c r="AF67" i="5" l="1"/>
  <c r="AD67" i="5"/>
  <c r="AT67" i="5" s="1"/>
  <c r="AU67" i="5" s="1"/>
  <c r="AC68" i="5"/>
  <c r="AE67" i="5"/>
  <c r="AY67" i="5" s="1"/>
  <c r="AX66" i="5"/>
  <c r="BA66" i="5"/>
  <c r="Q69" i="5"/>
  <c r="AN69" i="5" s="1"/>
  <c r="AJ69" i="5"/>
  <c r="S69" i="5"/>
  <c r="AQ69" i="5" s="1"/>
  <c r="P70" i="5"/>
  <c r="R69" i="5"/>
  <c r="AO69" i="5" s="1"/>
  <c r="AL67" i="5"/>
  <c r="AR67" i="5"/>
  <c r="AP68" i="5"/>
  <c r="AM68" i="5"/>
  <c r="BB64" i="5"/>
  <c r="AV64" i="5"/>
  <c r="AZ65" i="5"/>
  <c r="AW65" i="5"/>
  <c r="AI68" i="5"/>
  <c r="AK68" i="5"/>
  <c r="AZ66" i="5" l="1"/>
  <c r="AW66" i="5"/>
  <c r="AR68" i="5"/>
  <c r="AL68" i="5"/>
  <c r="AK69" i="5"/>
  <c r="AI69" i="5"/>
  <c r="AF68" i="5"/>
  <c r="AD68" i="5"/>
  <c r="AT68" i="5" s="1"/>
  <c r="AU68" i="5" s="1"/>
  <c r="AC69" i="5"/>
  <c r="AE68" i="5"/>
  <c r="AV65" i="5"/>
  <c r="BB65" i="5"/>
  <c r="AJ70" i="5"/>
  <c r="S70" i="5"/>
  <c r="AQ70" i="5" s="1"/>
  <c r="Q70" i="5"/>
  <c r="AN70" i="5" s="1"/>
  <c r="P71" i="5"/>
  <c r="R70" i="5"/>
  <c r="AO70" i="5" s="1"/>
  <c r="AM69" i="5"/>
  <c r="AP69" i="5"/>
  <c r="BA67" i="5"/>
  <c r="AX67" i="5"/>
  <c r="AX68" i="5" l="1"/>
  <c r="BA68" i="5"/>
  <c r="Q71" i="5"/>
  <c r="AN71" i="5" s="1"/>
  <c r="S71" i="5"/>
  <c r="AQ71" i="5" s="1"/>
  <c r="P72" i="5"/>
  <c r="AJ71" i="5"/>
  <c r="R71" i="5"/>
  <c r="AO71" i="5" s="1"/>
  <c r="AM70" i="5"/>
  <c r="AP70" i="5"/>
  <c r="AW67" i="5"/>
  <c r="AZ67" i="5"/>
  <c r="AK70" i="5"/>
  <c r="AI70" i="5"/>
  <c r="AR69" i="5"/>
  <c r="AL69" i="5"/>
  <c r="AY68" i="5"/>
  <c r="BB66" i="5"/>
  <c r="AV66" i="5"/>
  <c r="AF69" i="5"/>
  <c r="AD69" i="5"/>
  <c r="AT69" i="5" s="1"/>
  <c r="AU69" i="5" s="1"/>
  <c r="AC70" i="5"/>
  <c r="AE69" i="5"/>
  <c r="AY69" i="5" s="1"/>
  <c r="AI71" i="5" l="1"/>
  <c r="AK71" i="5"/>
  <c r="AF70" i="5"/>
  <c r="AD70" i="5"/>
  <c r="AT70" i="5" s="1"/>
  <c r="AU70" i="5" s="1"/>
  <c r="AC71" i="5"/>
  <c r="AE70" i="5"/>
  <c r="AY70" i="5" s="1"/>
  <c r="AR70" i="5"/>
  <c r="AL70" i="5"/>
  <c r="AP71" i="5"/>
  <c r="AM71" i="5"/>
  <c r="S72" i="5"/>
  <c r="AQ72" i="5" s="1"/>
  <c r="P73" i="5"/>
  <c r="AJ72" i="5"/>
  <c r="Q72" i="5"/>
  <c r="AN72" i="5" s="1"/>
  <c r="R72" i="5"/>
  <c r="AO72" i="5" s="1"/>
  <c r="AV67" i="5"/>
  <c r="BB67" i="5"/>
  <c r="AW68" i="5"/>
  <c r="AZ68" i="5"/>
  <c r="AX69" i="5"/>
  <c r="BA69" i="5"/>
  <c r="AF71" i="5" l="1"/>
  <c r="AD71" i="5"/>
  <c r="AT71" i="5" s="1"/>
  <c r="AU71" i="5" s="1"/>
  <c r="AC72" i="5"/>
  <c r="AE71" i="5"/>
  <c r="AY71" i="5" s="1"/>
  <c r="AW69" i="5"/>
  <c r="AZ69" i="5"/>
  <c r="AM72" i="5"/>
  <c r="AP72" i="5"/>
  <c r="AX70" i="5"/>
  <c r="BA70" i="5"/>
  <c r="AK72" i="5"/>
  <c r="AI72" i="5"/>
  <c r="BB68" i="5"/>
  <c r="AV68" i="5"/>
  <c r="AR71" i="5"/>
  <c r="AL71" i="5"/>
  <c r="Q73" i="5"/>
  <c r="AN73" i="5" s="1"/>
  <c r="P74" i="5"/>
  <c r="S73" i="5"/>
  <c r="AQ73" i="5" s="1"/>
  <c r="AJ73" i="5"/>
  <c r="R73" i="5"/>
  <c r="AO73" i="5" s="1"/>
  <c r="AR72" i="5" l="1"/>
  <c r="AL72" i="5"/>
  <c r="BB69" i="5"/>
  <c r="AV69" i="5"/>
  <c r="AF72" i="5"/>
  <c r="AC73" i="5"/>
  <c r="AD72" i="5"/>
  <c r="AT72" i="5" s="1"/>
  <c r="AU72" i="5" s="1"/>
  <c r="AE72" i="5"/>
  <c r="AY72" i="5" s="1"/>
  <c r="AJ74" i="5"/>
  <c r="S74" i="5"/>
  <c r="AQ74" i="5" s="1"/>
  <c r="P75" i="5"/>
  <c r="Q74" i="5"/>
  <c r="AN74" i="5" s="1"/>
  <c r="R74" i="5"/>
  <c r="AO74" i="5" s="1"/>
  <c r="AZ70" i="5"/>
  <c r="AW70" i="5"/>
  <c r="AK73" i="5"/>
  <c r="AI73" i="5"/>
  <c r="AP73" i="5"/>
  <c r="AM73" i="5"/>
  <c r="AX71" i="5"/>
  <c r="BA71" i="5"/>
  <c r="AF73" i="5" l="1"/>
  <c r="AD73" i="5"/>
  <c r="AT73" i="5" s="1"/>
  <c r="AU73" i="5" s="1"/>
  <c r="AC74" i="5"/>
  <c r="AE73" i="5"/>
  <c r="AY73" i="5" s="1"/>
  <c r="AV70" i="5"/>
  <c r="BB70" i="5"/>
  <c r="AR73" i="5"/>
  <c r="AL73" i="5"/>
  <c r="AW71" i="5"/>
  <c r="AZ71" i="5"/>
  <c r="BA72" i="5"/>
  <c r="AX72" i="5"/>
  <c r="AJ75" i="5"/>
  <c r="Q75" i="5"/>
  <c r="AN75" i="5" s="1"/>
  <c r="S75" i="5"/>
  <c r="AQ75" i="5" s="1"/>
  <c r="P76" i="5"/>
  <c r="R75" i="5"/>
  <c r="AO75" i="5" s="1"/>
  <c r="AP74" i="5"/>
  <c r="AM74" i="5"/>
  <c r="AK74" i="5"/>
  <c r="AI74" i="5"/>
  <c r="S76" i="5" l="1"/>
  <c r="AQ76" i="5" s="1"/>
  <c r="P77" i="5"/>
  <c r="Q76" i="5"/>
  <c r="AN76" i="5" s="1"/>
  <c r="AJ76" i="5"/>
  <c r="R76" i="5"/>
  <c r="AO76" i="5" s="1"/>
  <c r="AK75" i="5"/>
  <c r="AI75" i="5"/>
  <c r="AD74" i="5"/>
  <c r="AT74" i="5" s="1"/>
  <c r="AU74" i="5" s="1"/>
  <c r="AF74" i="5"/>
  <c r="AC75" i="5"/>
  <c r="AE74" i="5"/>
  <c r="AY74" i="5" s="1"/>
  <c r="AR74" i="5"/>
  <c r="AL74" i="5"/>
  <c r="AP75" i="5"/>
  <c r="AM75" i="5"/>
  <c r="AW72" i="5"/>
  <c r="AZ72" i="5"/>
  <c r="AV71" i="5"/>
  <c r="BB71" i="5"/>
  <c r="BA73" i="5"/>
  <c r="AX73" i="5"/>
  <c r="AR75" i="5" l="1"/>
  <c r="AL75" i="5"/>
  <c r="BB72" i="5"/>
  <c r="AV72" i="5"/>
  <c r="AW73" i="5"/>
  <c r="AZ73" i="5"/>
  <c r="AK76" i="5"/>
  <c r="AI76" i="5"/>
  <c r="AJ77" i="5"/>
  <c r="P78" i="5"/>
  <c r="Q77" i="5"/>
  <c r="AN77" i="5" s="1"/>
  <c r="S77" i="5"/>
  <c r="AQ77" i="5" s="1"/>
  <c r="R77" i="5"/>
  <c r="AO77" i="5" s="1"/>
  <c r="AF75" i="5"/>
  <c r="AC76" i="5"/>
  <c r="AD75" i="5"/>
  <c r="AT75" i="5" s="1"/>
  <c r="AU75" i="5" s="1"/>
  <c r="AE75" i="5"/>
  <c r="BA74" i="5"/>
  <c r="AX74" i="5"/>
  <c r="AP76" i="5"/>
  <c r="AM76" i="5"/>
  <c r="AD76" i="5" l="1"/>
  <c r="AT76" i="5" s="1"/>
  <c r="AU76" i="5" s="1"/>
  <c r="AF76" i="5"/>
  <c r="AC77" i="5"/>
  <c r="AE76" i="5"/>
  <c r="AY76" i="5" s="1"/>
  <c r="AL76" i="5"/>
  <c r="AR76" i="5"/>
  <c r="AV73" i="5"/>
  <c r="BB73" i="5"/>
  <c r="AM77" i="5"/>
  <c r="AP77" i="5"/>
  <c r="BA75" i="5"/>
  <c r="AX75" i="5"/>
  <c r="Q78" i="5"/>
  <c r="AN78" i="5" s="1"/>
  <c r="S78" i="5"/>
  <c r="AQ78" i="5" s="1"/>
  <c r="AJ78" i="5"/>
  <c r="P79" i="5"/>
  <c r="R78" i="5"/>
  <c r="AO78" i="5" s="1"/>
  <c r="AW74" i="5"/>
  <c r="AZ74" i="5"/>
  <c r="AY75" i="5"/>
  <c r="AK77" i="5"/>
  <c r="AI77" i="5"/>
  <c r="AJ79" i="5" l="1"/>
  <c r="P80" i="5"/>
  <c r="S79" i="5"/>
  <c r="AQ79" i="5" s="1"/>
  <c r="Q79" i="5"/>
  <c r="AN79" i="5" s="1"/>
  <c r="R79" i="5"/>
  <c r="AO79" i="5" s="1"/>
  <c r="AM78" i="5"/>
  <c r="AP78" i="5"/>
  <c r="AW75" i="5"/>
  <c r="AZ75" i="5"/>
  <c r="AK78" i="5"/>
  <c r="AI78" i="5"/>
  <c r="BB74" i="5"/>
  <c r="AV74" i="5"/>
  <c r="AX76" i="5"/>
  <c r="BA76" i="5"/>
  <c r="AC78" i="5"/>
  <c r="AD77" i="5"/>
  <c r="AT77" i="5" s="1"/>
  <c r="AU77" i="5" s="1"/>
  <c r="AF77" i="5"/>
  <c r="AE77" i="5"/>
  <c r="AR77" i="5"/>
  <c r="AL77" i="5"/>
  <c r="AF78" i="5" l="1"/>
  <c r="AD78" i="5"/>
  <c r="AT78" i="5" s="1"/>
  <c r="AU78" i="5" s="1"/>
  <c r="AC79" i="5"/>
  <c r="AE78" i="5"/>
  <c r="AY78" i="5" s="1"/>
  <c r="AL78" i="5"/>
  <c r="AR78" i="5"/>
  <c r="AV75" i="5"/>
  <c r="BB75" i="5"/>
  <c r="AY77" i="5"/>
  <c r="AP79" i="5"/>
  <c r="AM79" i="5"/>
  <c r="AJ80" i="5"/>
  <c r="S80" i="5"/>
  <c r="AQ80" i="5" s="1"/>
  <c r="Q80" i="5"/>
  <c r="AN80" i="5" s="1"/>
  <c r="P81" i="5"/>
  <c r="R80" i="5"/>
  <c r="AO80" i="5" s="1"/>
  <c r="AW76" i="5"/>
  <c r="AZ76" i="5"/>
  <c r="AX77" i="5"/>
  <c r="BA77" i="5"/>
  <c r="AI79" i="5"/>
  <c r="AK79" i="5"/>
  <c r="AP80" i="5" l="1"/>
  <c r="AM80" i="5"/>
  <c r="AW77" i="5"/>
  <c r="AZ77" i="5"/>
  <c r="AI80" i="5"/>
  <c r="AK80" i="5"/>
  <c r="AD79" i="5"/>
  <c r="AT79" i="5" s="1"/>
  <c r="AU79" i="5" s="1"/>
  <c r="AC80" i="5"/>
  <c r="AF79" i="5"/>
  <c r="AE79" i="5"/>
  <c r="AY79" i="5" s="1"/>
  <c r="S81" i="5"/>
  <c r="AQ81" i="5" s="1"/>
  <c r="Q81" i="5"/>
  <c r="AN81" i="5" s="1"/>
  <c r="P82" i="5"/>
  <c r="AJ81" i="5"/>
  <c r="R81" i="5"/>
  <c r="AO81" i="5" s="1"/>
  <c r="AR79" i="5"/>
  <c r="AL79" i="5"/>
  <c r="AV76" i="5"/>
  <c r="BB76" i="5"/>
  <c r="BA78" i="5"/>
  <c r="AX78" i="5"/>
  <c r="AC81" i="5" l="1"/>
  <c r="AD80" i="5"/>
  <c r="AT80" i="5" s="1"/>
  <c r="AU80" i="5" s="1"/>
  <c r="AF80" i="5"/>
  <c r="AE80" i="5"/>
  <c r="AY80" i="5" s="1"/>
  <c r="AK81" i="5"/>
  <c r="AI81" i="5"/>
  <c r="AZ78" i="5"/>
  <c r="AW78" i="5"/>
  <c r="AP81" i="5"/>
  <c r="AM81" i="5"/>
  <c r="AV77" i="5"/>
  <c r="BB77" i="5"/>
  <c r="AJ82" i="5"/>
  <c r="P83" i="5"/>
  <c r="Q82" i="5"/>
  <c r="AN82" i="5" s="1"/>
  <c r="S82" i="5"/>
  <c r="AQ82" i="5" s="1"/>
  <c r="R82" i="5"/>
  <c r="AO82" i="5" s="1"/>
  <c r="AR80" i="5"/>
  <c r="AL80" i="5"/>
  <c r="BA79" i="5"/>
  <c r="AX79" i="5"/>
  <c r="AV78" i="5" l="1"/>
  <c r="BB78" i="5"/>
  <c r="Q83" i="5"/>
  <c r="AN83" i="5" s="1"/>
  <c r="S83" i="5"/>
  <c r="AQ83" i="5" s="1"/>
  <c r="AJ83" i="5"/>
  <c r="P84" i="5"/>
  <c r="R83" i="5"/>
  <c r="AO83" i="5" s="1"/>
  <c r="AK82" i="5"/>
  <c r="AI82" i="5"/>
  <c r="AX80" i="5"/>
  <c r="BA80" i="5"/>
  <c r="AP82" i="5"/>
  <c r="AM82" i="5"/>
  <c r="AW79" i="5"/>
  <c r="AZ79" i="5"/>
  <c r="AR81" i="5"/>
  <c r="AL81" i="5"/>
  <c r="AF81" i="5"/>
  <c r="AC82" i="5"/>
  <c r="AD81" i="5"/>
  <c r="AT81" i="5" s="1"/>
  <c r="AU81" i="5" s="1"/>
  <c r="AE81" i="5"/>
  <c r="AY81" i="5" s="1"/>
  <c r="S84" i="5" l="1"/>
  <c r="AQ84" i="5" s="1"/>
  <c r="AJ84" i="5"/>
  <c r="P85" i="5"/>
  <c r="Q84" i="5"/>
  <c r="AN84" i="5" s="1"/>
  <c r="R84" i="5"/>
  <c r="AO84" i="5" s="1"/>
  <c r="AM83" i="5"/>
  <c r="AP83" i="5"/>
  <c r="AC83" i="5"/>
  <c r="AF82" i="5"/>
  <c r="AD82" i="5"/>
  <c r="AT82" i="5" s="1"/>
  <c r="AU82" i="5" s="1"/>
  <c r="AE82" i="5"/>
  <c r="AY82" i="5" s="1"/>
  <c r="AR82" i="5"/>
  <c r="AL82" i="5"/>
  <c r="AW80" i="5"/>
  <c r="AZ80" i="5"/>
  <c r="AX81" i="5"/>
  <c r="BA81" i="5"/>
  <c r="BB79" i="5"/>
  <c r="AV79" i="5"/>
  <c r="AK83" i="5"/>
  <c r="AI83" i="5"/>
  <c r="AD83" i="5" l="1"/>
  <c r="AT83" i="5" s="1"/>
  <c r="AU83" i="5" s="1"/>
  <c r="AF83" i="5"/>
  <c r="AC84" i="5"/>
  <c r="AE83" i="5"/>
  <c r="AY83" i="5" s="1"/>
  <c r="AR83" i="5"/>
  <c r="AL83" i="5"/>
  <c r="AV80" i="5"/>
  <c r="BB80" i="5"/>
  <c r="S85" i="5"/>
  <c r="AQ85" i="5" s="1"/>
  <c r="AJ85" i="5"/>
  <c r="Q85" i="5"/>
  <c r="AN85" i="5" s="1"/>
  <c r="P86" i="5"/>
  <c r="R85" i="5"/>
  <c r="AO85" i="5" s="1"/>
  <c r="AI84" i="5"/>
  <c r="AK84" i="5"/>
  <c r="AZ81" i="5"/>
  <c r="AW81" i="5"/>
  <c r="BA82" i="5"/>
  <c r="AX82" i="5"/>
  <c r="AP84" i="5"/>
  <c r="AM84" i="5"/>
  <c r="AL84" i="5" l="1"/>
  <c r="AR84" i="5"/>
  <c r="AJ86" i="5"/>
  <c r="Q86" i="5"/>
  <c r="AN86" i="5" s="1"/>
  <c r="P87" i="5"/>
  <c r="S86" i="5"/>
  <c r="AQ86" i="5" s="1"/>
  <c r="R86" i="5"/>
  <c r="AO86" i="5" s="1"/>
  <c r="AF84" i="5"/>
  <c r="AD84" i="5"/>
  <c r="AT84" i="5" s="1"/>
  <c r="AU84" i="5" s="1"/>
  <c r="AC85" i="5"/>
  <c r="AE84" i="5"/>
  <c r="AW82" i="5"/>
  <c r="AZ82" i="5"/>
  <c r="AX83" i="5"/>
  <c r="BA83" i="5"/>
  <c r="AK85" i="5"/>
  <c r="AI85" i="5"/>
  <c r="AV81" i="5"/>
  <c r="BB81" i="5"/>
  <c r="AM85" i="5"/>
  <c r="AP85" i="5"/>
  <c r="AX84" i="5" l="1"/>
  <c r="BA84" i="5"/>
  <c r="AP86" i="5"/>
  <c r="AM86" i="5"/>
  <c r="AJ87" i="5"/>
  <c r="P88" i="5"/>
  <c r="Q87" i="5"/>
  <c r="AN87" i="5" s="1"/>
  <c r="S87" i="5"/>
  <c r="AQ87" i="5" s="1"/>
  <c r="R87" i="5"/>
  <c r="AO87" i="5" s="1"/>
  <c r="AR85" i="5"/>
  <c r="AL85" i="5"/>
  <c r="AV82" i="5"/>
  <c r="BB82" i="5"/>
  <c r="AW83" i="5"/>
  <c r="AZ83" i="5"/>
  <c r="AY84" i="5"/>
  <c r="AI86" i="5"/>
  <c r="AK86" i="5"/>
  <c r="AD85" i="5"/>
  <c r="AT85" i="5" s="1"/>
  <c r="AU85" i="5" s="1"/>
  <c r="AC86" i="5"/>
  <c r="AF85" i="5"/>
  <c r="AE85" i="5"/>
  <c r="AY85" i="5" s="1"/>
  <c r="P89" i="5" l="1"/>
  <c r="AJ88" i="5"/>
  <c r="Q88" i="5"/>
  <c r="AN88" i="5" s="1"/>
  <c r="S88" i="5"/>
  <c r="AQ88" i="5" s="1"/>
  <c r="R88" i="5"/>
  <c r="AO88" i="5" s="1"/>
  <c r="AM87" i="5"/>
  <c r="AP87" i="5"/>
  <c r="AD86" i="5"/>
  <c r="AT86" i="5" s="1"/>
  <c r="AU86" i="5" s="1"/>
  <c r="AF86" i="5"/>
  <c r="AC87" i="5"/>
  <c r="AE86" i="5"/>
  <c r="AR86" i="5"/>
  <c r="AL86" i="5"/>
  <c r="AI87" i="5"/>
  <c r="AK87" i="5"/>
  <c r="BA85" i="5"/>
  <c r="AX85" i="5"/>
  <c r="AV83" i="5"/>
  <c r="BB83" i="5"/>
  <c r="AZ84" i="5"/>
  <c r="AW84" i="5"/>
  <c r="AZ85" i="5" l="1"/>
  <c r="AW85" i="5"/>
  <c r="AR87" i="5"/>
  <c r="AL87" i="5"/>
  <c r="AV84" i="5"/>
  <c r="BB84" i="5"/>
  <c r="AM88" i="5"/>
  <c r="AP88" i="5"/>
  <c r="BA86" i="5"/>
  <c r="AX86" i="5"/>
  <c r="AY86" i="5"/>
  <c r="AD87" i="5"/>
  <c r="AT87" i="5" s="1"/>
  <c r="AU87" i="5" s="1"/>
  <c r="AC88" i="5"/>
  <c r="AF87" i="5"/>
  <c r="AE87" i="5"/>
  <c r="AY87" i="5" s="1"/>
  <c r="AI88" i="5"/>
  <c r="AK88" i="5"/>
  <c r="AJ89" i="5"/>
  <c r="P90" i="5"/>
  <c r="Q89" i="5"/>
  <c r="AN89" i="5" s="1"/>
  <c r="S89" i="5"/>
  <c r="AQ89" i="5" s="1"/>
  <c r="R89" i="5"/>
  <c r="AO89" i="5" s="1"/>
  <c r="AL88" i="5" l="1"/>
  <c r="AR88" i="5"/>
  <c r="AC89" i="5"/>
  <c r="AD88" i="5"/>
  <c r="AT88" i="5" s="1"/>
  <c r="AU88" i="5" s="1"/>
  <c r="AF88" i="5"/>
  <c r="AE88" i="5"/>
  <c r="AY88" i="5" s="1"/>
  <c r="AX87" i="5"/>
  <c r="BA87" i="5"/>
  <c r="AM89" i="5"/>
  <c r="AP89" i="5"/>
  <c r="AK89" i="5"/>
  <c r="AI89" i="5"/>
  <c r="AV85" i="5"/>
  <c r="BB85" i="5"/>
  <c r="AJ90" i="5"/>
  <c r="Q90" i="5"/>
  <c r="AN90" i="5" s="1"/>
  <c r="P91" i="5"/>
  <c r="S90" i="5"/>
  <c r="AQ90" i="5" s="1"/>
  <c r="R90" i="5"/>
  <c r="AO90" i="5" s="1"/>
  <c r="AZ86" i="5"/>
  <c r="AW86" i="5"/>
  <c r="AZ87" i="5" l="1"/>
  <c r="AW87" i="5"/>
  <c r="AK90" i="5"/>
  <c r="AI90" i="5"/>
  <c r="AV86" i="5"/>
  <c r="BB86" i="5"/>
  <c r="AX88" i="5"/>
  <c r="BA88" i="5"/>
  <c r="AC90" i="5"/>
  <c r="AD89" i="5"/>
  <c r="AT89" i="5" s="1"/>
  <c r="AU89" i="5" s="1"/>
  <c r="AF89" i="5"/>
  <c r="AE89" i="5"/>
  <c r="AP90" i="5"/>
  <c r="AM90" i="5"/>
  <c r="P92" i="5"/>
  <c r="S91" i="5"/>
  <c r="AQ91" i="5" s="1"/>
  <c r="Q91" i="5"/>
  <c r="AN91" i="5" s="1"/>
  <c r="AJ91" i="5"/>
  <c r="R91" i="5"/>
  <c r="AO91" i="5" s="1"/>
  <c r="AL89" i="5"/>
  <c r="AR89" i="5"/>
  <c r="AP91" i="5" l="1"/>
  <c r="AM91" i="5"/>
  <c r="AW88" i="5"/>
  <c r="AZ88" i="5"/>
  <c r="AL90" i="5"/>
  <c r="AR90" i="5"/>
  <c r="AY89" i="5"/>
  <c r="AX89" i="5"/>
  <c r="BA89" i="5"/>
  <c r="AJ92" i="5"/>
  <c r="Q92" i="5"/>
  <c r="AN92" i="5" s="1"/>
  <c r="S92" i="5"/>
  <c r="AQ92" i="5" s="1"/>
  <c r="P93" i="5"/>
  <c r="R92" i="5"/>
  <c r="AO92" i="5" s="1"/>
  <c r="AI91" i="5"/>
  <c r="AK91" i="5"/>
  <c r="AV87" i="5"/>
  <c r="BB87" i="5"/>
  <c r="AF90" i="5"/>
  <c r="AD90" i="5"/>
  <c r="AT90" i="5" s="1"/>
  <c r="AU90" i="5" s="1"/>
  <c r="AC91" i="5"/>
  <c r="AE90" i="5"/>
  <c r="AY90" i="5" s="1"/>
  <c r="AD91" i="5" l="1"/>
  <c r="AT91" i="5" s="1"/>
  <c r="AU91" i="5" s="1"/>
  <c r="AF91" i="5"/>
  <c r="AC92" i="5"/>
  <c r="AE91" i="5"/>
  <c r="AY91" i="5" s="1"/>
  <c r="Q93" i="5"/>
  <c r="AN93" i="5" s="1"/>
  <c r="S93" i="5"/>
  <c r="AQ93" i="5" s="1"/>
  <c r="AJ93" i="5"/>
  <c r="P94" i="5"/>
  <c r="R93" i="5"/>
  <c r="AO93" i="5" s="1"/>
  <c r="AM92" i="5"/>
  <c r="AP92" i="5"/>
  <c r="AK92" i="5"/>
  <c r="AI92" i="5"/>
  <c r="AL91" i="5"/>
  <c r="AR91" i="5"/>
  <c r="AX90" i="5"/>
  <c r="BA90" i="5"/>
  <c r="AV88" i="5"/>
  <c r="BB88" i="5"/>
  <c r="AZ89" i="5"/>
  <c r="AW89" i="5"/>
  <c r="AK93" i="5" l="1"/>
  <c r="AI93" i="5"/>
  <c r="AM93" i="5"/>
  <c r="AP93" i="5"/>
  <c r="P95" i="5"/>
  <c r="AJ94" i="5"/>
  <c r="S94" i="5"/>
  <c r="AQ94" i="5" s="1"/>
  <c r="Q94" i="5"/>
  <c r="AN94" i="5" s="1"/>
  <c r="R94" i="5"/>
  <c r="AO94" i="5" s="1"/>
  <c r="AC93" i="5"/>
  <c r="AD92" i="5"/>
  <c r="AT92" i="5" s="1"/>
  <c r="AU92" i="5" s="1"/>
  <c r="AF92" i="5"/>
  <c r="AE92" i="5"/>
  <c r="AY92" i="5" s="1"/>
  <c r="AR92" i="5"/>
  <c r="AL92" i="5"/>
  <c r="AX91" i="5"/>
  <c r="BA91" i="5"/>
  <c r="AV89" i="5"/>
  <c r="BB89" i="5"/>
  <c r="AW90" i="5"/>
  <c r="AZ90" i="5"/>
  <c r="AM94" i="5" l="1"/>
  <c r="AP94" i="5"/>
  <c r="AI94" i="5"/>
  <c r="AK94" i="5"/>
  <c r="S95" i="5"/>
  <c r="AQ95" i="5" s="1"/>
  <c r="P96" i="5"/>
  <c r="Q95" i="5"/>
  <c r="AN95" i="5" s="1"/>
  <c r="AJ95" i="5"/>
  <c r="R95" i="5"/>
  <c r="AO95" i="5" s="1"/>
  <c r="BA92" i="5"/>
  <c r="AX92" i="5"/>
  <c r="AR93" i="5"/>
  <c r="AL93" i="5"/>
  <c r="AF93" i="5"/>
  <c r="AD93" i="5"/>
  <c r="AT93" i="5" s="1"/>
  <c r="AU93" i="5" s="1"/>
  <c r="AC94" i="5"/>
  <c r="AE93" i="5"/>
  <c r="BB90" i="5"/>
  <c r="AV90" i="5"/>
  <c r="AW91" i="5"/>
  <c r="AZ91" i="5"/>
  <c r="Q96" i="5" l="1"/>
  <c r="AN96" i="5" s="1"/>
  <c r="S96" i="5"/>
  <c r="AQ96" i="5" s="1"/>
  <c r="AJ96" i="5"/>
  <c r="P97" i="5"/>
  <c r="R96" i="5"/>
  <c r="AO96" i="5" s="1"/>
  <c r="AC95" i="5"/>
  <c r="AD94" i="5"/>
  <c r="AT94" i="5" s="1"/>
  <c r="AU94" i="5" s="1"/>
  <c r="AF94" i="5"/>
  <c r="AE94" i="5"/>
  <c r="BB91" i="5"/>
  <c r="AV91" i="5"/>
  <c r="AK95" i="5"/>
  <c r="AI95" i="5"/>
  <c r="BA93" i="5"/>
  <c r="AX93" i="5"/>
  <c r="AM95" i="5"/>
  <c r="AP95" i="5"/>
  <c r="AW92" i="5"/>
  <c r="AZ92" i="5"/>
  <c r="AY93" i="5"/>
  <c r="AR94" i="5"/>
  <c r="AL94" i="5"/>
  <c r="Q97" i="5" l="1"/>
  <c r="AN97" i="5" s="1"/>
  <c r="S97" i="5"/>
  <c r="AQ97" i="5" s="1"/>
  <c r="AJ97" i="5"/>
  <c r="P98" i="5"/>
  <c r="R97" i="5"/>
  <c r="AO97" i="5" s="1"/>
  <c r="AL95" i="5"/>
  <c r="AR95" i="5"/>
  <c r="AK96" i="5"/>
  <c r="AI96" i="5"/>
  <c r="AF95" i="5"/>
  <c r="AD95" i="5"/>
  <c r="AT95" i="5" s="1"/>
  <c r="AU95" i="5" s="1"/>
  <c r="AC96" i="5"/>
  <c r="AE95" i="5"/>
  <c r="AY95" i="5" s="1"/>
  <c r="AM96" i="5"/>
  <c r="AP96" i="5"/>
  <c r="BA94" i="5"/>
  <c r="AX94" i="5"/>
  <c r="AW93" i="5"/>
  <c r="AZ93" i="5"/>
  <c r="BB92" i="5"/>
  <c r="AV92" i="5"/>
  <c r="AY94" i="5"/>
  <c r="P99" i="5" l="1"/>
  <c r="AJ98" i="5"/>
  <c r="S98" i="5"/>
  <c r="AQ98" i="5" s="1"/>
  <c r="Q98" i="5"/>
  <c r="AN98" i="5" s="1"/>
  <c r="R98" i="5"/>
  <c r="AO98" i="5" s="1"/>
  <c r="AW94" i="5"/>
  <c r="AZ94" i="5"/>
  <c r="AI97" i="5"/>
  <c r="AK97" i="5"/>
  <c r="AC97" i="5"/>
  <c r="AF96" i="5"/>
  <c r="AD96" i="5"/>
  <c r="AT96" i="5" s="1"/>
  <c r="AU96" i="5" s="1"/>
  <c r="AE96" i="5"/>
  <c r="AY96" i="5" s="1"/>
  <c r="BB93" i="5"/>
  <c r="AV93" i="5"/>
  <c r="BA95" i="5"/>
  <c r="AX95" i="5"/>
  <c r="AM97" i="5"/>
  <c r="AP97" i="5"/>
  <c r="AR96" i="5"/>
  <c r="AL96" i="5"/>
  <c r="AV94" i="5" l="1"/>
  <c r="BB94" i="5"/>
  <c r="AR97" i="5"/>
  <c r="AL97" i="5"/>
  <c r="AW95" i="5"/>
  <c r="AZ95" i="5"/>
  <c r="BA96" i="5"/>
  <c r="AX96" i="5"/>
  <c r="AP98" i="5"/>
  <c r="AM98" i="5"/>
  <c r="AC98" i="5"/>
  <c r="AD97" i="5"/>
  <c r="AT97" i="5" s="1"/>
  <c r="AU97" i="5" s="1"/>
  <c r="AF97" i="5"/>
  <c r="AE97" i="5"/>
  <c r="AY97" i="5" s="1"/>
  <c r="AK98" i="5"/>
  <c r="AI98" i="5"/>
  <c r="P100" i="5"/>
  <c r="AJ99" i="5"/>
  <c r="S99" i="5"/>
  <c r="AQ99" i="5" s="1"/>
  <c r="Q99" i="5"/>
  <c r="AN99" i="5" s="1"/>
  <c r="R99" i="5"/>
  <c r="AO99" i="5" s="1"/>
  <c r="AW96" i="5" l="1"/>
  <c r="AZ96" i="5"/>
  <c r="AX97" i="5"/>
  <c r="BA97" i="5"/>
  <c r="AV95" i="5"/>
  <c r="BB95" i="5"/>
  <c r="AF98" i="5"/>
  <c r="AD98" i="5"/>
  <c r="AT98" i="5" s="1"/>
  <c r="AU98" i="5" s="1"/>
  <c r="AC99" i="5"/>
  <c r="AE98" i="5"/>
  <c r="AP99" i="5"/>
  <c r="AM99" i="5"/>
  <c r="AI99" i="5"/>
  <c r="AK99" i="5"/>
  <c r="AL98" i="5"/>
  <c r="AR98" i="5"/>
  <c r="AJ100" i="5"/>
  <c r="Q100" i="5"/>
  <c r="AN100" i="5" s="1"/>
  <c r="P101" i="5"/>
  <c r="S100" i="5"/>
  <c r="AQ100" i="5" s="1"/>
  <c r="R100" i="5"/>
  <c r="AO100" i="5" s="1"/>
  <c r="BA98" i="5" l="1"/>
  <c r="AX98" i="5"/>
  <c r="AK100" i="5"/>
  <c r="AI100" i="5"/>
  <c r="AP100" i="5"/>
  <c r="AM100" i="5"/>
  <c r="AR99" i="5"/>
  <c r="AL99" i="5"/>
  <c r="AW97" i="5"/>
  <c r="AZ97" i="5"/>
  <c r="S101" i="5"/>
  <c r="AQ101" i="5" s="1"/>
  <c r="AJ101" i="5"/>
  <c r="Q101" i="5"/>
  <c r="AN101" i="5" s="1"/>
  <c r="P102" i="5"/>
  <c r="R101" i="5"/>
  <c r="AO101" i="5" s="1"/>
  <c r="AY98" i="5"/>
  <c r="AF99" i="5"/>
  <c r="AD99" i="5"/>
  <c r="AT99" i="5" s="1"/>
  <c r="AU99" i="5" s="1"/>
  <c r="AC100" i="5"/>
  <c r="AE99" i="5"/>
  <c r="AY99" i="5" s="1"/>
  <c r="BB96" i="5"/>
  <c r="AV96" i="5"/>
  <c r="AL100" i="5" l="1"/>
  <c r="AR100" i="5"/>
  <c r="P103" i="5"/>
  <c r="S102" i="5"/>
  <c r="AQ102" i="5" s="1"/>
  <c r="AJ102" i="5"/>
  <c r="Q102" i="5"/>
  <c r="AN102" i="5" s="1"/>
  <c r="R102" i="5"/>
  <c r="AO102" i="5" s="1"/>
  <c r="AD100" i="5"/>
  <c r="AT100" i="5" s="1"/>
  <c r="AU100" i="5" s="1"/>
  <c r="AF100" i="5"/>
  <c r="AC101" i="5"/>
  <c r="AE100" i="5"/>
  <c r="AY100" i="5" s="1"/>
  <c r="AP101" i="5"/>
  <c r="AM101" i="5"/>
  <c r="AI101" i="5"/>
  <c r="AK101" i="5"/>
  <c r="AX99" i="5"/>
  <c r="BA99" i="5"/>
  <c r="BB97" i="5"/>
  <c r="AV97" i="5"/>
  <c r="AZ98" i="5"/>
  <c r="AW98" i="5"/>
  <c r="BB98" i="5" l="1"/>
  <c r="AV98" i="5"/>
  <c r="AR101" i="5"/>
  <c r="AL101" i="5"/>
  <c r="AK102" i="5"/>
  <c r="AI102" i="5"/>
  <c r="AP102" i="5"/>
  <c r="AM102" i="5"/>
  <c r="S103" i="5"/>
  <c r="AQ103" i="5" s="1"/>
  <c r="P104" i="5"/>
  <c r="AJ103" i="5"/>
  <c r="Q103" i="5"/>
  <c r="AN103" i="5" s="1"/>
  <c r="R103" i="5"/>
  <c r="AO103" i="5" s="1"/>
  <c r="AD101" i="5"/>
  <c r="AT101" i="5" s="1"/>
  <c r="AU101" i="5" s="1"/>
  <c r="AC102" i="5"/>
  <c r="AF101" i="5"/>
  <c r="AE101" i="5"/>
  <c r="AW99" i="5"/>
  <c r="AZ99" i="5"/>
  <c r="AX100" i="5"/>
  <c r="BA100" i="5"/>
  <c r="BA101" i="5" l="1"/>
  <c r="AX101" i="5"/>
  <c r="AD102" i="5"/>
  <c r="AT102" i="5" s="1"/>
  <c r="AU102" i="5" s="1"/>
  <c r="AF102" i="5"/>
  <c r="AC103" i="5"/>
  <c r="AE102" i="5"/>
  <c r="AY102" i="5" s="1"/>
  <c r="AL102" i="5"/>
  <c r="AR102" i="5"/>
  <c r="AW100" i="5"/>
  <c r="AZ100" i="5"/>
  <c r="P105" i="5"/>
  <c r="Q104" i="5"/>
  <c r="AN104" i="5" s="1"/>
  <c r="AJ104" i="5"/>
  <c r="S104" i="5"/>
  <c r="AQ104" i="5" s="1"/>
  <c r="R104" i="5"/>
  <c r="AO104" i="5" s="1"/>
  <c r="AI103" i="5"/>
  <c r="AK103" i="5"/>
  <c r="AV99" i="5"/>
  <c r="BB99" i="5"/>
  <c r="AY101" i="5"/>
  <c r="AP103" i="5"/>
  <c r="AM103" i="5"/>
  <c r="AF103" i="5" l="1"/>
  <c r="AD103" i="5"/>
  <c r="AT103" i="5" s="1"/>
  <c r="AU103" i="5" s="1"/>
  <c r="AC104" i="5"/>
  <c r="AE103" i="5"/>
  <c r="AY103" i="5" s="1"/>
  <c r="AM104" i="5"/>
  <c r="AP104" i="5"/>
  <c r="AX102" i="5"/>
  <c r="BA102" i="5"/>
  <c r="AR103" i="5"/>
  <c r="AL103" i="5"/>
  <c r="AI104" i="5"/>
  <c r="AK104" i="5"/>
  <c r="Q105" i="5"/>
  <c r="AN105" i="5" s="1"/>
  <c r="S105" i="5"/>
  <c r="AQ105" i="5" s="1"/>
  <c r="P106" i="5"/>
  <c r="AJ105" i="5"/>
  <c r="R105" i="5"/>
  <c r="AO105" i="5" s="1"/>
  <c r="AV100" i="5"/>
  <c r="BB100" i="5"/>
  <c r="AW101" i="5"/>
  <c r="AZ101" i="5"/>
  <c r="AK105" i="5" l="1"/>
  <c r="AI105" i="5"/>
  <c r="AZ102" i="5"/>
  <c r="AW102" i="5"/>
  <c r="AD104" i="5"/>
  <c r="AT104" i="5" s="1"/>
  <c r="AU104" i="5" s="1"/>
  <c r="AC105" i="5"/>
  <c r="AF104" i="5"/>
  <c r="AE104" i="5"/>
  <c r="AY104" i="5" s="1"/>
  <c r="AJ106" i="5"/>
  <c r="Q106" i="5"/>
  <c r="AN106" i="5" s="1"/>
  <c r="P107" i="5"/>
  <c r="S106" i="5"/>
  <c r="AQ106" i="5" s="1"/>
  <c r="R106" i="5"/>
  <c r="AO106" i="5" s="1"/>
  <c r="AM105" i="5"/>
  <c r="AP105" i="5"/>
  <c r="AL104" i="5"/>
  <c r="AR104" i="5"/>
  <c r="AV101" i="5"/>
  <c r="BB101" i="5"/>
  <c r="BA103" i="5"/>
  <c r="AX103" i="5"/>
  <c r="AD105" i="5" l="1"/>
  <c r="AT105" i="5" s="1"/>
  <c r="AU105" i="5" s="1"/>
  <c r="AF105" i="5"/>
  <c r="AC106" i="5"/>
  <c r="AE105" i="5"/>
  <c r="AY105" i="5" s="1"/>
  <c r="AP106" i="5"/>
  <c r="AM106" i="5"/>
  <c r="BB102" i="5"/>
  <c r="AV102" i="5"/>
  <c r="AX104" i="5"/>
  <c r="BA104" i="5"/>
  <c r="AL105" i="5"/>
  <c r="AR105" i="5"/>
  <c r="AW103" i="5"/>
  <c r="AZ103" i="5"/>
  <c r="AJ107" i="5"/>
  <c r="S107" i="5"/>
  <c r="AQ107" i="5" s="1"/>
  <c r="P108" i="5"/>
  <c r="Q107" i="5"/>
  <c r="AN107" i="5" s="1"/>
  <c r="R107" i="5"/>
  <c r="AO107" i="5" s="1"/>
  <c r="AI106" i="5"/>
  <c r="AK106" i="5"/>
  <c r="AP107" i="5" l="1"/>
  <c r="AM107" i="5"/>
  <c r="AL106" i="5"/>
  <c r="AR106" i="5"/>
  <c r="AD106" i="5"/>
  <c r="AT106" i="5" s="1"/>
  <c r="AU106" i="5" s="1"/>
  <c r="AC107" i="5"/>
  <c r="AF106" i="5"/>
  <c r="AE106" i="5"/>
  <c r="AY106" i="5" s="1"/>
  <c r="AK107" i="5"/>
  <c r="AI107" i="5"/>
  <c r="AV103" i="5"/>
  <c r="BB103" i="5"/>
  <c r="AW104" i="5"/>
  <c r="AZ104" i="5"/>
  <c r="AX105" i="5"/>
  <c r="BA105" i="5"/>
  <c r="Q108" i="5"/>
  <c r="AN108" i="5" s="1"/>
  <c r="P109" i="5"/>
  <c r="S108" i="5"/>
  <c r="AQ108" i="5" s="1"/>
  <c r="AJ108" i="5"/>
  <c r="R108" i="5"/>
  <c r="AO108" i="5" s="1"/>
  <c r="AC108" i="5" l="1"/>
  <c r="AD107" i="5"/>
  <c r="AT107" i="5" s="1"/>
  <c r="AU107" i="5" s="1"/>
  <c r="AF107" i="5"/>
  <c r="AE107" i="5"/>
  <c r="AY107" i="5" s="1"/>
  <c r="AW105" i="5"/>
  <c r="AZ105" i="5"/>
  <c r="BB104" i="5"/>
  <c r="AV104" i="5"/>
  <c r="AK108" i="5"/>
  <c r="AI108" i="5"/>
  <c r="AM108" i="5"/>
  <c r="AP108" i="5"/>
  <c r="AJ109" i="5"/>
  <c r="S109" i="5"/>
  <c r="AQ109" i="5" s="1"/>
  <c r="Q109" i="5"/>
  <c r="AN109" i="5" s="1"/>
  <c r="P110" i="5"/>
  <c r="R109" i="5"/>
  <c r="AO109" i="5" s="1"/>
  <c r="AL107" i="5"/>
  <c r="AR107" i="5"/>
  <c r="AX106" i="5"/>
  <c r="BA106" i="5"/>
  <c r="AI109" i="5" l="1"/>
  <c r="AK109" i="5"/>
  <c r="BB105" i="5"/>
  <c r="AV105" i="5"/>
  <c r="AJ110" i="5"/>
  <c r="P111" i="5"/>
  <c r="S110" i="5"/>
  <c r="AQ110" i="5" s="1"/>
  <c r="Q110" i="5"/>
  <c r="AN110" i="5" s="1"/>
  <c r="R110" i="5"/>
  <c r="AO110" i="5" s="1"/>
  <c r="AZ106" i="5"/>
  <c r="AW106" i="5"/>
  <c r="AL108" i="5"/>
  <c r="AR108" i="5"/>
  <c r="AX107" i="5"/>
  <c r="BA107" i="5"/>
  <c r="AM109" i="5"/>
  <c r="AP109" i="5"/>
  <c r="AD108" i="5"/>
  <c r="AT108" i="5" s="1"/>
  <c r="AU108" i="5" s="1"/>
  <c r="AF108" i="5"/>
  <c r="AC109" i="5"/>
  <c r="AE108" i="5"/>
  <c r="AY108" i="5" s="1"/>
  <c r="AP110" i="5" l="1"/>
  <c r="AM110" i="5"/>
  <c r="AF109" i="5"/>
  <c r="AC110" i="5"/>
  <c r="AD109" i="5"/>
  <c r="AT109" i="5" s="1"/>
  <c r="AU109" i="5" s="1"/>
  <c r="AE109" i="5"/>
  <c r="AY109" i="5" s="1"/>
  <c r="BA108" i="5"/>
  <c r="AX108" i="5"/>
  <c r="AV106" i="5"/>
  <c r="BB106" i="5"/>
  <c r="AL109" i="5"/>
  <c r="AR109" i="5"/>
  <c r="AZ107" i="5"/>
  <c r="AW107" i="5"/>
  <c r="AI110" i="5"/>
  <c r="AK110" i="5"/>
  <c r="P112" i="5"/>
  <c r="S111" i="5"/>
  <c r="AQ111" i="5" s="1"/>
  <c r="Q111" i="5"/>
  <c r="AN111" i="5" s="1"/>
  <c r="AJ111" i="5"/>
  <c r="R111" i="5"/>
  <c r="AO111" i="5" s="1"/>
  <c r="AZ108" i="5" l="1"/>
  <c r="AW108" i="5"/>
  <c r="BB107" i="5"/>
  <c r="AV107" i="5"/>
  <c r="AF110" i="5"/>
  <c r="AD110" i="5"/>
  <c r="AT110" i="5" s="1"/>
  <c r="AU110" i="5" s="1"/>
  <c r="AC111" i="5"/>
  <c r="AE110" i="5"/>
  <c r="AY110" i="5" s="1"/>
  <c r="AK111" i="5"/>
  <c r="AI111" i="5"/>
  <c r="AX109" i="5"/>
  <c r="BA109" i="5"/>
  <c r="AP111" i="5"/>
  <c r="AM111" i="5"/>
  <c r="AR110" i="5"/>
  <c r="AL110" i="5"/>
  <c r="P113" i="5"/>
  <c r="S112" i="5"/>
  <c r="AQ112" i="5" s="1"/>
  <c r="AJ112" i="5"/>
  <c r="Q112" i="5"/>
  <c r="AN112" i="5" s="1"/>
  <c r="R112" i="5"/>
  <c r="AO112" i="5" s="1"/>
  <c r="AC112" i="5" l="1"/>
  <c r="AD111" i="5"/>
  <c r="AT111" i="5" s="1"/>
  <c r="AU111" i="5" s="1"/>
  <c r="AF111" i="5"/>
  <c r="AE111" i="5"/>
  <c r="AY111" i="5" s="1"/>
  <c r="AX110" i="5"/>
  <c r="BA110" i="5"/>
  <c r="AR111" i="5"/>
  <c r="AL111" i="5"/>
  <c r="AW109" i="5"/>
  <c r="AZ109" i="5"/>
  <c r="AI112" i="5"/>
  <c r="AK112" i="5"/>
  <c r="AP112" i="5"/>
  <c r="AM112" i="5"/>
  <c r="BB108" i="5"/>
  <c r="AV108" i="5"/>
  <c r="S113" i="5"/>
  <c r="AQ113" i="5" s="1"/>
  <c r="AJ113" i="5"/>
  <c r="Q113" i="5"/>
  <c r="AN113" i="5" s="1"/>
  <c r="P114" i="5"/>
  <c r="R113" i="5"/>
  <c r="AO113" i="5" s="1"/>
  <c r="BB109" i="5" l="1"/>
  <c r="AV109" i="5"/>
  <c r="AZ110" i="5"/>
  <c r="AW110" i="5"/>
  <c r="AM113" i="5"/>
  <c r="AP113" i="5"/>
  <c r="S114" i="5"/>
  <c r="AQ114" i="5" s="1"/>
  <c r="Q114" i="5"/>
  <c r="AN114" i="5" s="1"/>
  <c r="AJ114" i="5"/>
  <c r="P115" i="5"/>
  <c r="R114" i="5"/>
  <c r="AO114" i="5" s="1"/>
  <c r="AX111" i="5"/>
  <c r="BA111" i="5"/>
  <c r="AL112" i="5"/>
  <c r="AR112" i="5"/>
  <c r="AK113" i="5"/>
  <c r="AI113" i="5"/>
  <c r="AF112" i="5"/>
  <c r="AD112" i="5"/>
  <c r="AT112" i="5" s="1"/>
  <c r="AU112" i="5" s="1"/>
  <c r="AC113" i="5"/>
  <c r="AE112" i="5"/>
  <c r="AY112" i="5" s="1"/>
  <c r="AM114" i="5" l="1"/>
  <c r="AP114" i="5"/>
  <c r="AW111" i="5"/>
  <c r="AZ111" i="5"/>
  <c r="AR113" i="5"/>
  <c r="AL113" i="5"/>
  <c r="AD113" i="5"/>
  <c r="AT113" i="5" s="1"/>
  <c r="AU113" i="5" s="1"/>
  <c r="AF113" i="5"/>
  <c r="AC114" i="5"/>
  <c r="AE113" i="5"/>
  <c r="AV110" i="5"/>
  <c r="BB110" i="5"/>
  <c r="AJ115" i="5"/>
  <c r="Q115" i="5"/>
  <c r="AN115" i="5" s="1"/>
  <c r="S115" i="5"/>
  <c r="AQ115" i="5" s="1"/>
  <c r="P116" i="5"/>
  <c r="R115" i="5"/>
  <c r="AO115" i="5" s="1"/>
  <c r="BA112" i="5"/>
  <c r="AX112" i="5"/>
  <c r="AK114" i="5"/>
  <c r="AI114" i="5"/>
  <c r="P117" i="5" l="1"/>
  <c r="AJ116" i="5"/>
  <c r="S116" i="5"/>
  <c r="AQ116" i="5" s="1"/>
  <c r="Q116" i="5"/>
  <c r="AN116" i="5" s="1"/>
  <c r="R116" i="5"/>
  <c r="AO116" i="5" s="1"/>
  <c r="AI115" i="5"/>
  <c r="AK115" i="5"/>
  <c r="AX113" i="5"/>
  <c r="BA113" i="5"/>
  <c r="AM115" i="5"/>
  <c r="AP115" i="5"/>
  <c r="AV111" i="5"/>
  <c r="BB111" i="5"/>
  <c r="AZ112" i="5"/>
  <c r="AW112" i="5"/>
  <c r="AY113" i="5"/>
  <c r="AD114" i="5"/>
  <c r="AT114" i="5" s="1"/>
  <c r="AU114" i="5" s="1"/>
  <c r="AC115" i="5"/>
  <c r="AF114" i="5"/>
  <c r="AE114" i="5"/>
  <c r="AR114" i="5"/>
  <c r="AL114" i="5"/>
  <c r="BB112" i="5" l="1"/>
  <c r="AV112" i="5"/>
  <c r="AW113" i="5"/>
  <c r="AZ113" i="5"/>
  <c r="AY114" i="5"/>
  <c r="AX114" i="5"/>
  <c r="BA114" i="5"/>
  <c r="AM116" i="5"/>
  <c r="AP116" i="5"/>
  <c r="AC116" i="5"/>
  <c r="AF115" i="5"/>
  <c r="AD115" i="5"/>
  <c r="AT115" i="5" s="1"/>
  <c r="AU115" i="5" s="1"/>
  <c r="AE115" i="5"/>
  <c r="AY115" i="5" s="1"/>
  <c r="AL115" i="5"/>
  <c r="AR115" i="5"/>
  <c r="AI116" i="5"/>
  <c r="AK116" i="5"/>
  <c r="Q117" i="5"/>
  <c r="AN117" i="5" s="1"/>
  <c r="S117" i="5"/>
  <c r="AQ117" i="5" s="1"/>
  <c r="P118" i="5"/>
  <c r="AJ117" i="5"/>
  <c r="R117" i="5"/>
  <c r="AO117" i="5" s="1"/>
  <c r="AR116" i="5" l="1"/>
  <c r="AL116" i="5"/>
  <c r="AZ114" i="5"/>
  <c r="AW114" i="5"/>
  <c r="AK117" i="5"/>
  <c r="AI117" i="5"/>
  <c r="Q118" i="5"/>
  <c r="AN118" i="5" s="1"/>
  <c r="AJ118" i="5"/>
  <c r="P119" i="5"/>
  <c r="S118" i="5"/>
  <c r="AQ118" i="5" s="1"/>
  <c r="R118" i="5"/>
  <c r="AO118" i="5" s="1"/>
  <c r="AP117" i="5"/>
  <c r="AM117" i="5"/>
  <c r="AX115" i="5"/>
  <c r="BA115" i="5"/>
  <c r="BB113" i="5"/>
  <c r="AV113" i="5"/>
  <c r="AD116" i="5"/>
  <c r="AT116" i="5" s="1"/>
  <c r="AU116" i="5" s="1"/>
  <c r="AC117" i="5"/>
  <c r="AF116" i="5"/>
  <c r="AE116" i="5"/>
  <c r="AY116" i="5" s="1"/>
  <c r="AK118" i="5" l="1"/>
  <c r="AI118" i="5"/>
  <c r="AR117" i="5"/>
  <c r="AL117" i="5"/>
  <c r="AX116" i="5"/>
  <c r="BA116" i="5"/>
  <c r="BB114" i="5"/>
  <c r="AV114" i="5"/>
  <c r="AC118" i="5"/>
  <c r="AD117" i="5"/>
  <c r="AT117" i="5" s="1"/>
  <c r="AU117" i="5" s="1"/>
  <c r="AF117" i="5"/>
  <c r="AE117" i="5"/>
  <c r="AY117" i="5" s="1"/>
  <c r="AW115" i="5"/>
  <c r="AZ115" i="5"/>
  <c r="AM118" i="5"/>
  <c r="AP118" i="5"/>
  <c r="S119" i="5"/>
  <c r="AQ119" i="5" s="1"/>
  <c r="Q119" i="5"/>
  <c r="AN119" i="5" s="1"/>
  <c r="P120" i="5"/>
  <c r="AJ119" i="5"/>
  <c r="R119" i="5"/>
  <c r="AO119" i="5" s="1"/>
  <c r="AW116" i="5" l="1"/>
  <c r="AZ116" i="5"/>
  <c r="AP119" i="5"/>
  <c r="AM119" i="5"/>
  <c r="AL118" i="5"/>
  <c r="AR118" i="5"/>
  <c r="BB115" i="5"/>
  <c r="AV115" i="5"/>
  <c r="AK119" i="5"/>
  <c r="AI119" i="5"/>
  <c r="AJ120" i="5"/>
  <c r="P121" i="5"/>
  <c r="Q120" i="5"/>
  <c r="AN120" i="5" s="1"/>
  <c r="S120" i="5"/>
  <c r="AQ120" i="5" s="1"/>
  <c r="R120" i="5"/>
  <c r="AO120" i="5" s="1"/>
  <c r="AX117" i="5"/>
  <c r="BA117" i="5"/>
  <c r="AC119" i="5"/>
  <c r="AD118" i="5"/>
  <c r="AT118" i="5" s="1"/>
  <c r="AU118" i="5" s="1"/>
  <c r="AF118" i="5"/>
  <c r="AE118" i="5"/>
  <c r="AY118" i="5" s="1"/>
  <c r="AP120" i="5" l="1"/>
  <c r="AM120" i="5"/>
  <c r="AJ121" i="5"/>
  <c r="S121" i="5"/>
  <c r="AQ121" i="5" s="1"/>
  <c r="Q121" i="5"/>
  <c r="AN121" i="5" s="1"/>
  <c r="P122" i="5"/>
  <c r="R121" i="5"/>
  <c r="AO121" i="5" s="1"/>
  <c r="AL119" i="5"/>
  <c r="AR119" i="5"/>
  <c r="AX118" i="5"/>
  <c r="BA118" i="5"/>
  <c r="AK120" i="5"/>
  <c r="AI120" i="5"/>
  <c r="AC120" i="5"/>
  <c r="AF119" i="5"/>
  <c r="AD119" i="5"/>
  <c r="AT119" i="5" s="1"/>
  <c r="AU119" i="5" s="1"/>
  <c r="AE119" i="5"/>
  <c r="AW117" i="5"/>
  <c r="AZ117" i="5"/>
  <c r="AV116" i="5"/>
  <c r="BB116" i="5"/>
  <c r="Q122" i="5" l="1"/>
  <c r="AN122" i="5" s="1"/>
  <c r="P123" i="5"/>
  <c r="S122" i="5"/>
  <c r="AQ122" i="5" s="1"/>
  <c r="AJ122" i="5"/>
  <c r="R122" i="5"/>
  <c r="AO122" i="5" s="1"/>
  <c r="AM121" i="5"/>
  <c r="AP121" i="5"/>
  <c r="AW118" i="5"/>
  <c r="AZ118" i="5"/>
  <c r="AI121" i="5"/>
  <c r="AK121" i="5"/>
  <c r="BA119" i="5"/>
  <c r="AX119" i="5"/>
  <c r="AL120" i="5"/>
  <c r="AR120" i="5"/>
  <c r="AC121" i="5"/>
  <c r="AF120" i="5"/>
  <c r="AD120" i="5"/>
  <c r="AT120" i="5" s="1"/>
  <c r="AU120" i="5" s="1"/>
  <c r="AE120" i="5"/>
  <c r="AY120" i="5" s="1"/>
  <c r="BB117" i="5"/>
  <c r="AV117" i="5"/>
  <c r="AY119" i="5"/>
  <c r="AL121" i="5" l="1"/>
  <c r="AR121" i="5"/>
  <c r="AC122" i="5"/>
  <c r="AD121" i="5"/>
  <c r="AT121" i="5" s="1"/>
  <c r="AU121" i="5" s="1"/>
  <c r="AF121" i="5"/>
  <c r="AE121" i="5"/>
  <c r="AY121" i="5" s="1"/>
  <c r="AV118" i="5"/>
  <c r="BB118" i="5"/>
  <c r="AZ119" i="5"/>
  <c r="AW119" i="5"/>
  <c r="AK122" i="5"/>
  <c r="AI122" i="5"/>
  <c r="AM122" i="5"/>
  <c r="AP122" i="5"/>
  <c r="Q123" i="5"/>
  <c r="AN123" i="5" s="1"/>
  <c r="P124" i="5"/>
  <c r="AJ123" i="5"/>
  <c r="S123" i="5"/>
  <c r="AQ123" i="5" s="1"/>
  <c r="R123" i="5"/>
  <c r="AO123" i="5" s="1"/>
  <c r="BA120" i="5"/>
  <c r="AX120" i="5"/>
  <c r="P125" i="5" l="1"/>
  <c r="AJ124" i="5"/>
  <c r="Q124" i="5"/>
  <c r="AN124" i="5" s="1"/>
  <c r="S124" i="5"/>
  <c r="AQ124" i="5" s="1"/>
  <c r="R124" i="5"/>
  <c r="AO124" i="5" s="1"/>
  <c r="AL122" i="5"/>
  <c r="AR122" i="5"/>
  <c r="BA121" i="5"/>
  <c r="AX121" i="5"/>
  <c r="AF122" i="5"/>
  <c r="AD122" i="5"/>
  <c r="AT122" i="5" s="1"/>
  <c r="AU122" i="5" s="1"/>
  <c r="AC123" i="5"/>
  <c r="AE122" i="5"/>
  <c r="AY122" i="5" s="1"/>
  <c r="AP123" i="5"/>
  <c r="AM123" i="5"/>
  <c r="BB119" i="5"/>
  <c r="AV119" i="5"/>
  <c r="AW120" i="5"/>
  <c r="AZ120" i="5"/>
  <c r="AK123" i="5"/>
  <c r="AI123" i="5"/>
  <c r="AW121" i="5" l="1"/>
  <c r="AZ121" i="5"/>
  <c r="AC124" i="5"/>
  <c r="AF123" i="5"/>
  <c r="AD123" i="5"/>
  <c r="AT123" i="5" s="1"/>
  <c r="AU123" i="5" s="1"/>
  <c r="AE123" i="5"/>
  <c r="AY123" i="5" s="1"/>
  <c r="AP124" i="5"/>
  <c r="AM124" i="5"/>
  <c r="AR123" i="5"/>
  <c r="AL123" i="5"/>
  <c r="AV120" i="5"/>
  <c r="BB120" i="5"/>
  <c r="AX122" i="5"/>
  <c r="BA122" i="5"/>
  <c r="AK124" i="5"/>
  <c r="AI124" i="5"/>
  <c r="S125" i="5"/>
  <c r="AQ125" i="5" s="1"/>
  <c r="Q125" i="5"/>
  <c r="AN125" i="5" s="1"/>
  <c r="P126" i="5"/>
  <c r="AJ125" i="5"/>
  <c r="R125" i="5"/>
  <c r="AO125" i="5" s="1"/>
  <c r="AR124" i="5" l="1"/>
  <c r="AL124" i="5"/>
  <c r="AK125" i="5"/>
  <c r="AI125" i="5"/>
  <c r="BA123" i="5"/>
  <c r="AX123" i="5"/>
  <c r="AC125" i="5"/>
  <c r="AF124" i="5"/>
  <c r="AD124" i="5"/>
  <c r="AT124" i="5" s="1"/>
  <c r="AU124" i="5" s="1"/>
  <c r="AE124" i="5"/>
  <c r="AZ122" i="5"/>
  <c r="AW122" i="5"/>
  <c r="AJ126" i="5"/>
  <c r="P127" i="5"/>
  <c r="Q126" i="5"/>
  <c r="AN126" i="5" s="1"/>
  <c r="S126" i="5"/>
  <c r="AQ126" i="5" s="1"/>
  <c r="R126" i="5"/>
  <c r="AO126" i="5" s="1"/>
  <c r="AM125" i="5"/>
  <c r="AP125" i="5"/>
  <c r="BB121" i="5"/>
  <c r="AV121" i="5"/>
  <c r="AP126" i="5" l="1"/>
  <c r="AM126" i="5"/>
  <c r="S127" i="5"/>
  <c r="AQ127" i="5" s="1"/>
  <c r="P128" i="5"/>
  <c r="Q127" i="5"/>
  <c r="AN127" i="5" s="1"/>
  <c r="AJ127" i="5"/>
  <c r="R127" i="5"/>
  <c r="AO127" i="5" s="1"/>
  <c r="BA124" i="5"/>
  <c r="AX124" i="5"/>
  <c r="AZ123" i="5"/>
  <c r="AW123" i="5"/>
  <c r="BB122" i="5"/>
  <c r="AV122" i="5"/>
  <c r="AL125" i="5"/>
  <c r="AR125" i="5"/>
  <c r="AY124" i="5"/>
  <c r="AC126" i="5"/>
  <c r="AD125" i="5"/>
  <c r="AT125" i="5" s="1"/>
  <c r="AU125" i="5" s="1"/>
  <c r="AF125" i="5"/>
  <c r="AE125" i="5"/>
  <c r="AY125" i="5" s="1"/>
  <c r="AI126" i="5"/>
  <c r="AK126" i="5"/>
  <c r="AK127" i="5" l="1"/>
  <c r="AI127" i="5"/>
  <c r="Q128" i="5"/>
  <c r="AN128" i="5" s="1"/>
  <c r="P129" i="5"/>
  <c r="AJ128" i="5"/>
  <c r="S128" i="5"/>
  <c r="AQ128" i="5" s="1"/>
  <c r="R128" i="5"/>
  <c r="AO128" i="5" s="1"/>
  <c r="AW124" i="5"/>
  <c r="AZ124" i="5"/>
  <c r="BA125" i="5"/>
  <c r="AX125" i="5"/>
  <c r="BB123" i="5"/>
  <c r="AV123" i="5"/>
  <c r="AM127" i="5"/>
  <c r="AP127" i="5"/>
  <c r="AR126" i="5"/>
  <c r="AL126" i="5"/>
  <c r="AC127" i="5"/>
  <c r="AF126" i="5"/>
  <c r="AD126" i="5"/>
  <c r="AT126" i="5" s="1"/>
  <c r="AU126" i="5" s="1"/>
  <c r="AE126" i="5"/>
  <c r="AY126" i="5" s="1"/>
  <c r="AP128" i="5" l="1"/>
  <c r="AM128" i="5"/>
  <c r="Q129" i="5"/>
  <c r="AN129" i="5" s="1"/>
  <c r="P130" i="5"/>
  <c r="S129" i="5"/>
  <c r="AQ129" i="5" s="1"/>
  <c r="AJ129" i="5"/>
  <c r="R129" i="5"/>
  <c r="AO129" i="5" s="1"/>
  <c r="AV124" i="5"/>
  <c r="BB124" i="5"/>
  <c r="AL127" i="5"/>
  <c r="AR127" i="5"/>
  <c r="AK128" i="5"/>
  <c r="AI128" i="5"/>
  <c r="AX126" i="5"/>
  <c r="BA126" i="5"/>
  <c r="AZ125" i="5"/>
  <c r="AW125" i="5"/>
  <c r="AD127" i="5"/>
  <c r="AT127" i="5" s="1"/>
  <c r="AU127" i="5" s="1"/>
  <c r="AC128" i="5"/>
  <c r="AF127" i="5"/>
  <c r="AE127" i="5"/>
  <c r="AY127" i="5" s="1"/>
  <c r="AW126" i="5" l="1"/>
  <c r="AZ126" i="5"/>
  <c r="AK129" i="5"/>
  <c r="AI129" i="5"/>
  <c r="AP129" i="5"/>
  <c r="AM129" i="5"/>
  <c r="AJ130" i="5"/>
  <c r="Q130" i="5"/>
  <c r="AN130" i="5" s="1"/>
  <c r="P131" i="5"/>
  <c r="S130" i="5"/>
  <c r="AQ130" i="5" s="1"/>
  <c r="R130" i="5"/>
  <c r="AO130" i="5" s="1"/>
  <c r="AX127" i="5"/>
  <c r="BA127" i="5"/>
  <c r="AL128" i="5"/>
  <c r="AR128" i="5"/>
  <c r="AC129" i="5"/>
  <c r="AD128" i="5"/>
  <c r="AT128" i="5" s="1"/>
  <c r="AU128" i="5" s="1"/>
  <c r="AF128" i="5"/>
  <c r="AE128" i="5"/>
  <c r="AY128" i="5" s="1"/>
  <c r="BB125" i="5"/>
  <c r="AV125" i="5"/>
  <c r="AK130" i="5" l="1"/>
  <c r="AI130" i="5"/>
  <c r="AR129" i="5"/>
  <c r="AL129" i="5"/>
  <c r="AD129" i="5"/>
  <c r="AT129" i="5" s="1"/>
  <c r="AU129" i="5" s="1"/>
  <c r="AF129" i="5"/>
  <c r="AC130" i="5"/>
  <c r="AE129" i="5"/>
  <c r="AY129" i="5" s="1"/>
  <c r="AW127" i="5"/>
  <c r="AZ127" i="5"/>
  <c r="BA128" i="5"/>
  <c r="AX128" i="5"/>
  <c r="AP130" i="5"/>
  <c r="AM130" i="5"/>
  <c r="P132" i="5"/>
  <c r="Q131" i="5"/>
  <c r="AN131" i="5" s="1"/>
  <c r="AJ131" i="5"/>
  <c r="S131" i="5"/>
  <c r="AQ131" i="5" s="1"/>
  <c r="R131" i="5"/>
  <c r="AO131" i="5" s="1"/>
  <c r="AV126" i="5"/>
  <c r="BB126" i="5"/>
  <c r="AR130" i="5" l="1"/>
  <c r="AL130" i="5"/>
  <c r="AX129" i="5"/>
  <c r="BA129" i="5"/>
  <c r="AW128" i="5"/>
  <c r="AZ128" i="5"/>
  <c r="AC131" i="5"/>
  <c r="AF130" i="5"/>
  <c r="AD130" i="5"/>
  <c r="AT130" i="5" s="1"/>
  <c r="AU130" i="5" s="1"/>
  <c r="AE130" i="5"/>
  <c r="AJ132" i="5"/>
  <c r="P133" i="5"/>
  <c r="Q132" i="5"/>
  <c r="AN132" i="5" s="1"/>
  <c r="S132" i="5"/>
  <c r="AQ132" i="5" s="1"/>
  <c r="R132" i="5"/>
  <c r="AO132" i="5" s="1"/>
  <c r="AP131" i="5"/>
  <c r="AM131" i="5"/>
  <c r="AK131" i="5"/>
  <c r="AI131" i="5"/>
  <c r="AV127" i="5"/>
  <c r="BB127" i="5"/>
  <c r="AF131" i="5" l="1"/>
  <c r="AD131" i="5"/>
  <c r="AT131" i="5" s="1"/>
  <c r="AU131" i="5" s="1"/>
  <c r="AC132" i="5"/>
  <c r="AE131" i="5"/>
  <c r="AY131" i="5" s="1"/>
  <c r="AP132" i="5"/>
  <c r="AM132" i="5"/>
  <c r="AV128" i="5"/>
  <c r="BB128" i="5"/>
  <c r="Q133" i="5"/>
  <c r="AN133" i="5" s="1"/>
  <c r="P134" i="5"/>
  <c r="AJ133" i="5"/>
  <c r="S133" i="5"/>
  <c r="AQ133" i="5" s="1"/>
  <c r="R133" i="5"/>
  <c r="AO133" i="5" s="1"/>
  <c r="AW129" i="5"/>
  <c r="AZ129" i="5"/>
  <c r="AK132" i="5"/>
  <c r="AI132" i="5"/>
  <c r="BA130" i="5"/>
  <c r="AX130" i="5"/>
  <c r="AY130" i="5"/>
  <c r="AR131" i="5"/>
  <c r="AL131" i="5"/>
  <c r="AR132" i="5" l="1"/>
  <c r="AL132" i="5"/>
  <c r="BB129" i="5"/>
  <c r="AV129" i="5"/>
  <c r="AC133" i="5"/>
  <c r="AF132" i="5"/>
  <c r="AD132" i="5"/>
  <c r="AT132" i="5" s="1"/>
  <c r="AU132" i="5" s="1"/>
  <c r="AE132" i="5"/>
  <c r="AY132" i="5" s="1"/>
  <c r="S134" i="5"/>
  <c r="AQ134" i="5" s="1"/>
  <c r="AJ134" i="5"/>
  <c r="Q134" i="5"/>
  <c r="AN134" i="5" s="1"/>
  <c r="P135" i="5"/>
  <c r="R134" i="5"/>
  <c r="AO134" i="5" s="1"/>
  <c r="AP133" i="5"/>
  <c r="AM133" i="5"/>
  <c r="AI133" i="5"/>
  <c r="AK133" i="5"/>
  <c r="AW130" i="5"/>
  <c r="AZ130" i="5"/>
  <c r="BA131" i="5"/>
  <c r="AX131" i="5"/>
  <c r="AX132" i="5" l="1"/>
  <c r="BA132" i="5"/>
  <c r="AL133" i="5"/>
  <c r="AR133" i="5"/>
  <c r="Q135" i="5"/>
  <c r="AN135" i="5" s="1"/>
  <c r="S135" i="5"/>
  <c r="AQ135" i="5" s="1"/>
  <c r="P136" i="5"/>
  <c r="AJ135" i="5"/>
  <c r="R135" i="5"/>
  <c r="AO135" i="5" s="1"/>
  <c r="BB130" i="5"/>
  <c r="AV130" i="5"/>
  <c r="AI134" i="5"/>
  <c r="AK134" i="5"/>
  <c r="AD133" i="5"/>
  <c r="AT133" i="5" s="1"/>
  <c r="AU133" i="5" s="1"/>
  <c r="AC134" i="5"/>
  <c r="AF133" i="5"/>
  <c r="AE133" i="5"/>
  <c r="AW131" i="5"/>
  <c r="AZ131" i="5"/>
  <c r="AP134" i="5"/>
  <c r="AM134" i="5"/>
  <c r="Q136" i="5" l="1"/>
  <c r="AN136" i="5" s="1"/>
  <c r="P137" i="5"/>
  <c r="S136" i="5"/>
  <c r="AQ136" i="5" s="1"/>
  <c r="AJ136" i="5"/>
  <c r="R136" i="5"/>
  <c r="AO136" i="5" s="1"/>
  <c r="AM135" i="5"/>
  <c r="AP135" i="5"/>
  <c r="BA133" i="5"/>
  <c r="AX133" i="5"/>
  <c r="AC135" i="5"/>
  <c r="AF134" i="5"/>
  <c r="AD134" i="5"/>
  <c r="AT134" i="5" s="1"/>
  <c r="AU134" i="5" s="1"/>
  <c r="AE134" i="5"/>
  <c r="AY134" i="5" s="1"/>
  <c r="AZ132" i="5"/>
  <c r="AW132" i="5"/>
  <c r="AI135" i="5"/>
  <c r="AK135" i="5"/>
  <c r="AR134" i="5"/>
  <c r="AL134" i="5"/>
  <c r="AV131" i="5"/>
  <c r="BB131" i="5"/>
  <c r="AY133" i="5"/>
  <c r="AL135" i="5" l="1"/>
  <c r="AR135" i="5"/>
  <c r="AW133" i="5"/>
  <c r="AZ133" i="5"/>
  <c r="AK136" i="5"/>
  <c r="AI136" i="5"/>
  <c r="AV132" i="5"/>
  <c r="BB132" i="5"/>
  <c r="BA134" i="5"/>
  <c r="AX134" i="5"/>
  <c r="AP136" i="5"/>
  <c r="AM136" i="5"/>
  <c r="P138" i="5"/>
  <c r="Q137" i="5"/>
  <c r="AN137" i="5" s="1"/>
  <c r="AJ137" i="5"/>
  <c r="S137" i="5"/>
  <c r="AQ137" i="5" s="1"/>
  <c r="R137" i="5"/>
  <c r="AO137" i="5" s="1"/>
  <c r="AC136" i="5"/>
  <c r="AD135" i="5"/>
  <c r="AT135" i="5" s="1"/>
  <c r="AU135" i="5" s="1"/>
  <c r="AF135" i="5"/>
  <c r="AE135" i="5"/>
  <c r="AY135" i="5" s="1"/>
  <c r="AI137" i="5" l="1"/>
  <c r="AK137" i="5"/>
  <c r="BA135" i="5"/>
  <c r="AX135" i="5"/>
  <c r="AR136" i="5"/>
  <c r="AL136" i="5"/>
  <c r="P139" i="5"/>
  <c r="AJ138" i="5"/>
  <c r="S138" i="5"/>
  <c r="AQ138" i="5" s="1"/>
  <c r="Q138" i="5"/>
  <c r="AN138" i="5" s="1"/>
  <c r="R138" i="5"/>
  <c r="AO138" i="5" s="1"/>
  <c r="BB133" i="5"/>
  <c r="AV133" i="5"/>
  <c r="AC137" i="5"/>
  <c r="AF136" i="5"/>
  <c r="AD136" i="5"/>
  <c r="AT136" i="5" s="1"/>
  <c r="AU136" i="5" s="1"/>
  <c r="AE136" i="5"/>
  <c r="AM137" i="5"/>
  <c r="AP137" i="5"/>
  <c r="AZ134" i="5"/>
  <c r="AW134" i="5"/>
  <c r="S139" i="5" l="1"/>
  <c r="AQ139" i="5" s="1"/>
  <c r="Q139" i="5"/>
  <c r="AN139" i="5" s="1"/>
  <c r="P140" i="5"/>
  <c r="AJ139" i="5"/>
  <c r="R139" i="5"/>
  <c r="AO139" i="5" s="1"/>
  <c r="AC138" i="5"/>
  <c r="AF137" i="5"/>
  <c r="AD137" i="5"/>
  <c r="AT137" i="5" s="1"/>
  <c r="AU137" i="5" s="1"/>
  <c r="AE137" i="5"/>
  <c r="AW135" i="5"/>
  <c r="AZ135" i="5"/>
  <c r="AX136" i="5"/>
  <c r="BA136" i="5"/>
  <c r="BB134" i="5"/>
  <c r="AV134" i="5"/>
  <c r="AL137" i="5"/>
  <c r="AR137" i="5"/>
  <c r="AK138" i="5"/>
  <c r="AI138" i="5"/>
  <c r="AY136" i="5"/>
  <c r="AM138" i="5"/>
  <c r="AP138" i="5"/>
  <c r="BA137" i="5" l="1"/>
  <c r="AX137" i="5"/>
  <c r="AD138" i="5"/>
  <c r="AT138" i="5" s="1"/>
  <c r="AU138" i="5" s="1"/>
  <c r="AF138" i="5"/>
  <c r="AC139" i="5"/>
  <c r="AE138" i="5"/>
  <c r="AY138" i="5" s="1"/>
  <c r="AR138" i="5"/>
  <c r="AL138" i="5"/>
  <c r="AI139" i="5"/>
  <c r="AK139" i="5"/>
  <c r="P141" i="5"/>
  <c r="Q140" i="5"/>
  <c r="AN140" i="5" s="1"/>
  <c r="S140" i="5"/>
  <c r="AQ140" i="5" s="1"/>
  <c r="AJ140" i="5"/>
  <c r="R140" i="5"/>
  <c r="AO140" i="5" s="1"/>
  <c r="AW136" i="5"/>
  <c r="AZ136" i="5"/>
  <c r="BB135" i="5"/>
  <c r="AV135" i="5"/>
  <c r="AY137" i="5"/>
  <c r="AP139" i="5"/>
  <c r="AM139" i="5"/>
  <c r="BB136" i="5" l="1"/>
  <c r="AV136" i="5"/>
  <c r="AR139" i="5"/>
  <c r="AL139" i="5"/>
  <c r="AK140" i="5"/>
  <c r="AI140" i="5"/>
  <c r="AP140" i="5"/>
  <c r="AM140" i="5"/>
  <c r="AX138" i="5"/>
  <c r="BA138" i="5"/>
  <c r="P142" i="5"/>
  <c r="AJ141" i="5"/>
  <c r="Q141" i="5"/>
  <c r="AN141" i="5" s="1"/>
  <c r="S141" i="5"/>
  <c r="AQ141" i="5" s="1"/>
  <c r="R141" i="5"/>
  <c r="AO141" i="5" s="1"/>
  <c r="AD139" i="5"/>
  <c r="AT139" i="5" s="1"/>
  <c r="AU139" i="5" s="1"/>
  <c r="AC140" i="5"/>
  <c r="AF139" i="5"/>
  <c r="AE139" i="5"/>
  <c r="AY139" i="5" s="1"/>
  <c r="AZ137" i="5"/>
  <c r="AW137" i="5"/>
  <c r="AR140" i="5" l="1"/>
  <c r="AL140" i="5"/>
  <c r="AM141" i="5"/>
  <c r="AP141" i="5"/>
  <c r="AV137" i="5"/>
  <c r="BB137" i="5"/>
  <c r="AK141" i="5"/>
  <c r="AI141" i="5"/>
  <c r="S142" i="5"/>
  <c r="AQ142" i="5" s="1"/>
  <c r="AJ142" i="5"/>
  <c r="P143" i="5"/>
  <c r="Q142" i="5"/>
  <c r="AN142" i="5" s="1"/>
  <c r="R142" i="5"/>
  <c r="AO142" i="5" s="1"/>
  <c r="AX139" i="5"/>
  <c r="BA139" i="5"/>
  <c r="AW138" i="5"/>
  <c r="AZ138" i="5"/>
  <c r="AF140" i="5"/>
  <c r="AC141" i="5"/>
  <c r="AD140" i="5"/>
  <c r="AT140" i="5" s="1"/>
  <c r="AU140" i="5" s="1"/>
  <c r="AE140" i="5"/>
  <c r="AY140" i="5" s="1"/>
  <c r="BB138" i="5" l="1"/>
  <c r="AV138" i="5"/>
  <c r="AW139" i="5"/>
  <c r="AZ139" i="5"/>
  <c r="AR141" i="5"/>
  <c r="AL141" i="5"/>
  <c r="AC142" i="5"/>
  <c r="AF141" i="5"/>
  <c r="AD141" i="5"/>
  <c r="AT141" i="5" s="1"/>
  <c r="AU141" i="5" s="1"/>
  <c r="AE141" i="5"/>
  <c r="AX140" i="5"/>
  <c r="BA140" i="5"/>
  <c r="AI142" i="5"/>
  <c r="AK142" i="5"/>
  <c r="P144" i="5"/>
  <c r="AJ143" i="5"/>
  <c r="Q143" i="5"/>
  <c r="AN143" i="5" s="1"/>
  <c r="S143" i="5"/>
  <c r="AQ143" i="5" s="1"/>
  <c r="R143" i="5"/>
  <c r="AO143" i="5" s="1"/>
  <c r="AM142" i="5"/>
  <c r="AP142" i="5"/>
  <c r="AK143" i="5" l="1"/>
  <c r="AI143" i="5"/>
  <c r="AX141" i="5"/>
  <c r="BA141" i="5"/>
  <c r="BB139" i="5"/>
  <c r="AV139" i="5"/>
  <c r="AF142" i="5"/>
  <c r="AC143" i="5"/>
  <c r="AD142" i="5"/>
  <c r="AT142" i="5" s="1"/>
  <c r="AU142" i="5" s="1"/>
  <c r="AE142" i="5"/>
  <c r="AR142" i="5"/>
  <c r="AL142" i="5"/>
  <c r="AM143" i="5"/>
  <c r="AP143" i="5"/>
  <c r="AY141" i="5"/>
  <c r="S144" i="5"/>
  <c r="AQ144" i="5" s="1"/>
  <c r="Q144" i="5"/>
  <c r="AN144" i="5" s="1"/>
  <c r="P145" i="5"/>
  <c r="AJ144" i="5"/>
  <c r="R144" i="5"/>
  <c r="AO144" i="5" s="1"/>
  <c r="AW140" i="5"/>
  <c r="AZ140" i="5"/>
  <c r="AX142" i="5" l="1"/>
  <c r="BA142" i="5"/>
  <c r="AF143" i="5"/>
  <c r="AC144" i="5"/>
  <c r="AD143" i="5"/>
  <c r="AT143" i="5" s="1"/>
  <c r="AU143" i="5" s="1"/>
  <c r="AE143" i="5"/>
  <c r="AY143" i="5" s="1"/>
  <c r="AW141" i="5"/>
  <c r="AZ141" i="5"/>
  <c r="AM144" i="5"/>
  <c r="AP144" i="5"/>
  <c r="AV140" i="5"/>
  <c r="BB140" i="5"/>
  <c r="AR143" i="5"/>
  <c r="AL143" i="5"/>
  <c r="AI144" i="5"/>
  <c r="AK144" i="5"/>
  <c r="AY142" i="5"/>
  <c r="Q145" i="5"/>
  <c r="AN145" i="5" s="1"/>
  <c r="AJ145" i="5"/>
  <c r="S145" i="5"/>
  <c r="AQ145" i="5" s="1"/>
  <c r="P146" i="5"/>
  <c r="R145" i="5"/>
  <c r="AO145" i="5" s="1"/>
  <c r="BB141" i="5" l="1"/>
  <c r="AV141" i="5"/>
  <c r="AC145" i="5"/>
  <c r="AF144" i="5"/>
  <c r="AD144" i="5"/>
  <c r="AT144" i="5" s="1"/>
  <c r="AU144" i="5" s="1"/>
  <c r="AE144" i="5"/>
  <c r="AY144" i="5" s="1"/>
  <c r="BA143" i="5"/>
  <c r="AX143" i="5"/>
  <c r="AM145" i="5"/>
  <c r="AP145" i="5"/>
  <c r="AZ142" i="5"/>
  <c r="AW142" i="5"/>
  <c r="AJ146" i="5"/>
  <c r="S146" i="5"/>
  <c r="AQ146" i="5" s="1"/>
  <c r="Q146" i="5"/>
  <c r="AN146" i="5" s="1"/>
  <c r="P147" i="5"/>
  <c r="R146" i="5"/>
  <c r="AO146" i="5" s="1"/>
  <c r="AK145" i="5"/>
  <c r="AI145" i="5"/>
  <c r="AR144" i="5"/>
  <c r="AL144" i="5"/>
  <c r="AW143" i="5" l="1"/>
  <c r="AZ143" i="5"/>
  <c r="AM146" i="5"/>
  <c r="AP146" i="5"/>
  <c r="Q147" i="5"/>
  <c r="AN147" i="5" s="1"/>
  <c r="S147" i="5"/>
  <c r="AQ147" i="5" s="1"/>
  <c r="AJ147" i="5"/>
  <c r="P148" i="5"/>
  <c r="R147" i="5"/>
  <c r="AO147" i="5" s="1"/>
  <c r="BA144" i="5"/>
  <c r="AX144" i="5"/>
  <c r="AD145" i="5"/>
  <c r="AT145" i="5" s="1"/>
  <c r="AU145" i="5" s="1"/>
  <c r="AC146" i="5"/>
  <c r="AF145" i="5"/>
  <c r="AE145" i="5"/>
  <c r="AY145" i="5" s="1"/>
  <c r="BB142" i="5"/>
  <c r="AV142" i="5"/>
  <c r="AK146" i="5"/>
  <c r="AI146" i="5"/>
  <c r="AL145" i="5"/>
  <c r="AR145" i="5"/>
  <c r="P149" i="5" l="1"/>
  <c r="S148" i="5"/>
  <c r="AQ148" i="5" s="1"/>
  <c r="Q148" i="5"/>
  <c r="AN148" i="5" s="1"/>
  <c r="AJ148" i="5"/>
  <c r="R148" i="5"/>
  <c r="AO148" i="5" s="1"/>
  <c r="AM147" i="5"/>
  <c r="AP147" i="5"/>
  <c r="AK147" i="5"/>
  <c r="AI147" i="5"/>
  <c r="AL146" i="5"/>
  <c r="AR146" i="5"/>
  <c r="AF146" i="5"/>
  <c r="AC147" i="5"/>
  <c r="AD146" i="5"/>
  <c r="AT146" i="5" s="1"/>
  <c r="AU146" i="5" s="1"/>
  <c r="AE146" i="5"/>
  <c r="AY146" i="5" s="1"/>
  <c r="AW144" i="5"/>
  <c r="AZ144" i="5"/>
  <c r="BA145" i="5"/>
  <c r="AX145" i="5"/>
  <c r="AV143" i="5"/>
  <c r="BB143" i="5"/>
  <c r="AV144" i="5" l="1"/>
  <c r="BB144" i="5"/>
  <c r="AL147" i="5"/>
  <c r="AR147" i="5"/>
  <c r="AI148" i="5"/>
  <c r="AK148" i="5"/>
  <c r="AF147" i="5"/>
  <c r="AC148" i="5"/>
  <c r="AD147" i="5"/>
  <c r="AT147" i="5" s="1"/>
  <c r="AU147" i="5" s="1"/>
  <c r="AE147" i="5"/>
  <c r="BA146" i="5"/>
  <c r="AX146" i="5"/>
  <c r="AW145" i="5"/>
  <c r="AZ145" i="5"/>
  <c r="AP148" i="5"/>
  <c r="AM148" i="5"/>
  <c r="Q149" i="5"/>
  <c r="AN149" i="5" s="1"/>
  <c r="AJ149" i="5"/>
  <c r="P150" i="5"/>
  <c r="S149" i="5"/>
  <c r="AQ149" i="5" s="1"/>
  <c r="R149" i="5"/>
  <c r="AO149" i="5" s="1"/>
  <c r="AX147" i="5" l="1"/>
  <c r="BA147" i="5"/>
  <c r="AD148" i="5"/>
  <c r="AT148" i="5" s="1"/>
  <c r="AU148" i="5" s="1"/>
  <c r="AF148" i="5"/>
  <c r="AC149" i="5"/>
  <c r="AE148" i="5"/>
  <c r="AY148" i="5" s="1"/>
  <c r="AP149" i="5"/>
  <c r="AM149" i="5"/>
  <c r="Q150" i="5"/>
  <c r="AN150" i="5" s="1"/>
  <c r="AJ150" i="5"/>
  <c r="P151" i="5"/>
  <c r="S150" i="5"/>
  <c r="AQ150" i="5" s="1"/>
  <c r="R150" i="5"/>
  <c r="AO150" i="5" s="1"/>
  <c r="AW146" i="5"/>
  <c r="AZ146" i="5"/>
  <c r="AR148" i="5"/>
  <c r="AL148" i="5"/>
  <c r="AV145" i="5"/>
  <c r="BB145" i="5"/>
  <c r="AY147" i="5"/>
  <c r="AI149" i="5"/>
  <c r="AK149" i="5"/>
  <c r="BB146" i="5" l="1"/>
  <c r="AV146" i="5"/>
  <c r="AP150" i="5"/>
  <c r="AM150" i="5"/>
  <c r="BA148" i="5"/>
  <c r="AX148" i="5"/>
  <c r="Q151" i="5"/>
  <c r="AN151" i="5" s="1"/>
  <c r="P152" i="5"/>
  <c r="AJ151" i="5"/>
  <c r="S151" i="5"/>
  <c r="AQ151" i="5" s="1"/>
  <c r="R151" i="5"/>
  <c r="AO151" i="5" s="1"/>
  <c r="AL149" i="5"/>
  <c r="AR149" i="5"/>
  <c r="AK150" i="5"/>
  <c r="AI150" i="5"/>
  <c r="AW147" i="5"/>
  <c r="AZ147" i="5"/>
  <c r="AF149" i="5"/>
  <c r="AC150" i="5"/>
  <c r="AD149" i="5"/>
  <c r="AT149" i="5" s="1"/>
  <c r="AU149" i="5" s="1"/>
  <c r="AE149" i="5"/>
  <c r="AY149" i="5" s="1"/>
  <c r="S152" i="5" l="1"/>
  <c r="AQ152" i="5" s="1"/>
  <c r="P153" i="5"/>
  <c r="Q152" i="5"/>
  <c r="AN152" i="5" s="1"/>
  <c r="AJ152" i="5"/>
  <c r="R152" i="5"/>
  <c r="AO152" i="5" s="1"/>
  <c r="AV147" i="5"/>
  <c r="BB147" i="5"/>
  <c r="AW148" i="5"/>
  <c r="AZ148" i="5"/>
  <c r="AL150" i="5"/>
  <c r="AR150" i="5"/>
  <c r="AC151" i="5"/>
  <c r="AD150" i="5"/>
  <c r="AT150" i="5" s="1"/>
  <c r="AU150" i="5" s="1"/>
  <c r="AF150" i="5"/>
  <c r="AE150" i="5"/>
  <c r="AY150" i="5" s="1"/>
  <c r="BA149" i="5"/>
  <c r="AX149" i="5"/>
  <c r="AP151" i="5"/>
  <c r="AM151" i="5"/>
  <c r="AK151" i="5"/>
  <c r="AI151" i="5"/>
  <c r="BA150" i="5" l="1"/>
  <c r="AX150" i="5"/>
  <c r="AZ149" i="5"/>
  <c r="AW149" i="5"/>
  <c r="BB148" i="5"/>
  <c r="AV148" i="5"/>
  <c r="AK152" i="5"/>
  <c r="AI152" i="5"/>
  <c r="AL151" i="5"/>
  <c r="AR151" i="5"/>
  <c r="AJ153" i="5"/>
  <c r="S153" i="5"/>
  <c r="AQ153" i="5" s="1"/>
  <c r="P154" i="5"/>
  <c r="Q153" i="5"/>
  <c r="AN153" i="5" s="1"/>
  <c r="R153" i="5"/>
  <c r="AO153" i="5" s="1"/>
  <c r="AD151" i="5"/>
  <c r="AT151" i="5" s="1"/>
  <c r="AU151" i="5" s="1"/>
  <c r="AF151" i="5"/>
  <c r="AC152" i="5"/>
  <c r="AE151" i="5"/>
  <c r="AY151" i="5" s="1"/>
  <c r="AM152" i="5"/>
  <c r="AP152" i="5"/>
  <c r="AR152" i="5" l="1"/>
  <c r="AL152" i="5"/>
  <c r="AP153" i="5"/>
  <c r="AM153" i="5"/>
  <c r="AV149" i="5"/>
  <c r="BB149" i="5"/>
  <c r="S154" i="5"/>
  <c r="AQ154" i="5" s="1"/>
  <c r="P155" i="5"/>
  <c r="AJ154" i="5"/>
  <c r="Q154" i="5"/>
  <c r="AN154" i="5" s="1"/>
  <c r="R154" i="5"/>
  <c r="AO154" i="5" s="1"/>
  <c r="AI153" i="5"/>
  <c r="AK153" i="5"/>
  <c r="AD152" i="5"/>
  <c r="AT152" i="5" s="1"/>
  <c r="AU152" i="5" s="1"/>
  <c r="AF152" i="5"/>
  <c r="AC153" i="5"/>
  <c r="AE152" i="5"/>
  <c r="BA151" i="5"/>
  <c r="AX151" i="5"/>
  <c r="AW150" i="5"/>
  <c r="AZ150" i="5"/>
  <c r="AP154" i="5" l="1"/>
  <c r="AM154" i="5"/>
  <c r="AL153" i="5"/>
  <c r="AR153" i="5"/>
  <c r="AJ155" i="5"/>
  <c r="S155" i="5"/>
  <c r="AQ155" i="5" s="1"/>
  <c r="R155" i="5"/>
  <c r="AO155" i="5" s="1"/>
  <c r="Q155" i="5"/>
  <c r="AN155" i="5" s="1"/>
  <c r="P156" i="5"/>
  <c r="AX152" i="5"/>
  <c r="BA152" i="5"/>
  <c r="BB150" i="5"/>
  <c r="AV150" i="5"/>
  <c r="AZ151" i="5"/>
  <c r="AW151" i="5"/>
  <c r="AF153" i="5"/>
  <c r="AD153" i="5"/>
  <c r="AT153" i="5" s="1"/>
  <c r="AU153" i="5" s="1"/>
  <c r="AC154" i="5"/>
  <c r="AE153" i="5"/>
  <c r="AY152" i="5"/>
  <c r="AI154" i="5"/>
  <c r="AK154" i="5"/>
  <c r="BA153" i="5" l="1"/>
  <c r="AX153" i="5"/>
  <c r="AP155" i="5"/>
  <c r="AM155" i="5"/>
  <c r="AK155" i="5"/>
  <c r="AI155" i="5"/>
  <c r="AV151" i="5"/>
  <c r="BB151" i="5"/>
  <c r="AY153" i="5"/>
  <c r="AW152" i="5"/>
  <c r="AZ152" i="5"/>
  <c r="AC155" i="5"/>
  <c r="AD154" i="5"/>
  <c r="AT154" i="5" s="1"/>
  <c r="AU154" i="5" s="1"/>
  <c r="AF154" i="5"/>
  <c r="AE154" i="5"/>
  <c r="AR154" i="5"/>
  <c r="AL154" i="5"/>
  <c r="P157" i="5"/>
  <c r="AJ156" i="5"/>
  <c r="Q156" i="5"/>
  <c r="AN156" i="5" s="1"/>
  <c r="S156" i="5"/>
  <c r="AQ156" i="5" s="1"/>
  <c r="R156" i="5"/>
  <c r="AO156" i="5" s="1"/>
  <c r="AY154" i="5" l="1"/>
  <c r="AP156" i="5"/>
  <c r="AM156" i="5"/>
  <c r="AF155" i="5"/>
  <c r="AC156" i="5"/>
  <c r="AD155" i="5"/>
  <c r="AT155" i="5" s="1"/>
  <c r="AE155" i="5"/>
  <c r="AR155" i="5"/>
  <c r="AL155" i="5"/>
  <c r="AX154" i="5"/>
  <c r="BA154" i="5"/>
  <c r="AK156" i="5"/>
  <c r="AI156" i="5"/>
  <c r="AV152" i="5"/>
  <c r="BB152" i="5"/>
  <c r="S157" i="5"/>
  <c r="AQ157" i="5" s="1"/>
  <c r="AJ157" i="5"/>
  <c r="R157" i="5"/>
  <c r="AO157" i="5" s="1"/>
  <c r="P158" i="5"/>
  <c r="Q157" i="5"/>
  <c r="AN157" i="5" s="1"/>
  <c r="AW153" i="5"/>
  <c r="AZ153" i="5"/>
  <c r="AM157" i="5" l="1"/>
  <c r="AP157" i="5"/>
  <c r="AU155" i="5"/>
  <c r="AS155" i="5"/>
  <c r="BA155" i="5"/>
  <c r="AY155" i="5"/>
  <c r="AX155" i="5"/>
  <c r="P159" i="5"/>
  <c r="Q158" i="5"/>
  <c r="AN158" i="5" s="1"/>
  <c r="S158" i="5"/>
  <c r="AQ158" i="5" s="1"/>
  <c r="AJ158" i="5"/>
  <c r="R158" i="5"/>
  <c r="AO158" i="5" s="1"/>
  <c r="AV153" i="5"/>
  <c r="BB153" i="5"/>
  <c r="AW154" i="5"/>
  <c r="AZ154" i="5"/>
  <c r="AC157" i="5"/>
  <c r="AE156" i="5"/>
  <c r="AF156" i="5"/>
  <c r="AD156" i="5"/>
  <c r="AT156" i="5" s="1"/>
  <c r="AL156" i="5"/>
  <c r="AR156" i="5"/>
  <c r="AI157" i="5"/>
  <c r="AK157" i="5"/>
  <c r="Q159" i="5" l="1"/>
  <c r="AN159" i="5" s="1"/>
  <c r="S159" i="5"/>
  <c r="AQ159" i="5" s="1"/>
  <c r="R159" i="5"/>
  <c r="AO159" i="5" s="1"/>
  <c r="AJ159" i="5"/>
  <c r="P160" i="5"/>
  <c r="BB154" i="5"/>
  <c r="AV154" i="5"/>
  <c r="AW155" i="5"/>
  <c r="AZ155" i="5"/>
  <c r="AU156" i="5"/>
  <c r="AS156" i="5"/>
  <c r="AX156" i="5"/>
  <c r="BA156" i="5"/>
  <c r="AY156" i="5"/>
  <c r="AK158" i="5"/>
  <c r="AI158" i="5"/>
  <c r="AP158" i="5"/>
  <c r="AM158" i="5"/>
  <c r="AC158" i="5"/>
  <c r="AD157" i="5"/>
  <c r="AT157" i="5" s="1"/>
  <c r="AE157" i="5"/>
  <c r="AF157" i="5"/>
  <c r="AR157" i="5"/>
  <c r="AL157" i="5"/>
  <c r="AV155" i="5" l="1"/>
  <c r="BB155" i="5"/>
  <c r="Q160" i="5"/>
  <c r="AN160" i="5" s="1"/>
  <c r="AJ160" i="5"/>
  <c r="S160" i="5"/>
  <c r="AQ160" i="5" s="1"/>
  <c r="P161" i="5"/>
  <c r="R160" i="5"/>
  <c r="AO160" i="5" s="1"/>
  <c r="AI159" i="5"/>
  <c r="AK159" i="5"/>
  <c r="BA157" i="5"/>
  <c r="AY157" i="5"/>
  <c r="AX157" i="5"/>
  <c r="AE158" i="5"/>
  <c r="AD158" i="5"/>
  <c r="AT158" i="5" s="1"/>
  <c r="AC159" i="5"/>
  <c r="AF158" i="5"/>
  <c r="AR158" i="5"/>
  <c r="AL158" i="5"/>
  <c r="AM159" i="5"/>
  <c r="AP159" i="5"/>
  <c r="AW156" i="5"/>
  <c r="AZ156" i="5"/>
  <c r="AS157" i="5"/>
  <c r="AU157" i="5"/>
  <c r="AC160" i="5" l="1"/>
  <c r="AD159" i="5"/>
  <c r="AT159" i="5" s="1"/>
  <c r="AF159" i="5"/>
  <c r="AE159" i="5"/>
  <c r="AM160" i="5"/>
  <c r="AP160" i="5"/>
  <c r="BA158" i="5"/>
  <c r="AY158" i="5"/>
  <c r="AX158" i="5"/>
  <c r="AU158" i="5"/>
  <c r="AS158" i="5"/>
  <c r="AK160" i="5"/>
  <c r="AI160" i="5"/>
  <c r="BB156" i="5"/>
  <c r="AV156" i="5"/>
  <c r="AL159" i="5"/>
  <c r="AR159" i="5"/>
  <c r="AZ157" i="5"/>
  <c r="AW157" i="5"/>
  <c r="Q161" i="5"/>
  <c r="AN161" i="5" s="1"/>
  <c r="AJ161" i="5"/>
  <c r="R161" i="5"/>
  <c r="AO161" i="5" s="1"/>
  <c r="P162" i="5"/>
  <c r="S161" i="5"/>
  <c r="AQ161" i="5" s="1"/>
  <c r="AW158" i="5" l="1"/>
  <c r="AZ158" i="5"/>
  <c r="AP161" i="5"/>
  <c r="AM161" i="5"/>
  <c r="AI161" i="5"/>
  <c r="AK161" i="5"/>
  <c r="BB157" i="5"/>
  <c r="AV157" i="5"/>
  <c r="BA159" i="5"/>
  <c r="AX159" i="5"/>
  <c r="AY159" i="5"/>
  <c r="S162" i="5"/>
  <c r="AQ162" i="5" s="1"/>
  <c r="Q162" i="5"/>
  <c r="AN162" i="5" s="1"/>
  <c r="AJ162" i="5"/>
  <c r="P163" i="5"/>
  <c r="R162" i="5"/>
  <c r="AO162" i="5" s="1"/>
  <c r="AL160" i="5"/>
  <c r="AR160" i="5"/>
  <c r="AU159" i="5"/>
  <c r="AS159" i="5"/>
  <c r="AD160" i="5"/>
  <c r="AT160" i="5" s="1"/>
  <c r="AE160" i="5"/>
  <c r="AF160" i="5"/>
  <c r="AC161" i="5"/>
  <c r="P164" i="5" l="1"/>
  <c r="Q163" i="5"/>
  <c r="AN163" i="5" s="1"/>
  <c r="AJ163" i="5"/>
  <c r="R163" i="5"/>
  <c r="AO163" i="5" s="1"/>
  <c r="S163" i="5"/>
  <c r="AQ163" i="5" s="1"/>
  <c r="AI162" i="5"/>
  <c r="AK162" i="5"/>
  <c r="AM162" i="5"/>
  <c r="AP162" i="5"/>
  <c r="AL161" i="5"/>
  <c r="AR161" i="5"/>
  <c r="BA160" i="5"/>
  <c r="AY160" i="5"/>
  <c r="AX160" i="5"/>
  <c r="AS160" i="5"/>
  <c r="AU160" i="5"/>
  <c r="AD161" i="5"/>
  <c r="AT161" i="5" s="1"/>
  <c r="AC162" i="5"/>
  <c r="AF161" i="5"/>
  <c r="AE161" i="5"/>
  <c r="AW159" i="5"/>
  <c r="AZ159" i="5"/>
  <c r="BB158" i="5"/>
  <c r="AV158" i="5"/>
  <c r="AS161" i="5" l="1"/>
  <c r="AU161" i="5"/>
  <c r="AL162" i="5"/>
  <c r="AR162" i="5"/>
  <c r="AP163" i="5"/>
  <c r="AM163" i="5"/>
  <c r="AV159" i="5"/>
  <c r="BB159" i="5"/>
  <c r="AW160" i="5"/>
  <c r="AZ160" i="5"/>
  <c r="AY161" i="5"/>
  <c r="AX161" i="5"/>
  <c r="BA161" i="5"/>
  <c r="AK163" i="5"/>
  <c r="AI163" i="5"/>
  <c r="AC163" i="5"/>
  <c r="AE162" i="5"/>
  <c r="AD162" i="5"/>
  <c r="AT162" i="5" s="1"/>
  <c r="AF162" i="5"/>
  <c r="P165" i="5"/>
  <c r="Q164" i="5"/>
  <c r="AN164" i="5" s="1"/>
  <c r="AJ164" i="5"/>
  <c r="S164" i="5"/>
  <c r="AQ164" i="5" s="1"/>
  <c r="R164" i="5"/>
  <c r="AO164" i="5" s="1"/>
  <c r="AE163" i="5" l="1"/>
  <c r="AC164" i="5"/>
  <c r="AF163" i="5"/>
  <c r="AD163" i="5"/>
  <c r="AT163" i="5" s="1"/>
  <c r="AR163" i="5"/>
  <c r="AL163" i="5"/>
  <c r="AP164" i="5"/>
  <c r="AM164" i="5"/>
  <c r="AI164" i="5"/>
  <c r="AK164" i="5"/>
  <c r="AW161" i="5"/>
  <c r="AZ161" i="5"/>
  <c r="AX162" i="5"/>
  <c r="BA162" i="5"/>
  <c r="AY162" i="5"/>
  <c r="S165" i="5"/>
  <c r="AQ165" i="5" s="1"/>
  <c r="AJ165" i="5"/>
  <c r="P166" i="5"/>
  <c r="Q165" i="5"/>
  <c r="AN165" i="5" s="1"/>
  <c r="R165" i="5"/>
  <c r="AO165" i="5" s="1"/>
  <c r="AU162" i="5"/>
  <c r="AS162" i="5"/>
  <c r="AV160" i="5"/>
  <c r="BB160" i="5"/>
  <c r="AL164" i="5" l="1"/>
  <c r="AR164" i="5"/>
  <c r="AW162" i="5"/>
  <c r="AZ162" i="5"/>
  <c r="AP165" i="5"/>
  <c r="AM165" i="5"/>
  <c r="AU163" i="5"/>
  <c r="AS163" i="5"/>
  <c r="AV161" i="5"/>
  <c r="BB161" i="5"/>
  <c r="AY163" i="5"/>
  <c r="BA163" i="5"/>
  <c r="AX163" i="5"/>
  <c r="AC165" i="5"/>
  <c r="AE164" i="5"/>
  <c r="AD164" i="5"/>
  <c r="AT164" i="5" s="1"/>
  <c r="AF164" i="5"/>
  <c r="P167" i="5"/>
  <c r="S166" i="5"/>
  <c r="AQ166" i="5" s="1"/>
  <c r="R166" i="5"/>
  <c r="AO166" i="5" s="1"/>
  <c r="AJ166" i="5"/>
  <c r="Q166" i="5"/>
  <c r="AN166" i="5" s="1"/>
  <c r="AK165" i="5"/>
  <c r="AI165" i="5"/>
  <c r="AU164" i="5" l="1"/>
  <c r="AS164" i="5"/>
  <c r="AR165" i="5"/>
  <c r="AL165" i="5"/>
  <c r="S167" i="5"/>
  <c r="AQ167" i="5" s="1"/>
  <c r="P168" i="5"/>
  <c r="AJ167" i="5"/>
  <c r="Q167" i="5"/>
  <c r="AN167" i="5" s="1"/>
  <c r="R167" i="5"/>
  <c r="AO167" i="5" s="1"/>
  <c r="AD165" i="5"/>
  <c r="AT165" i="5" s="1"/>
  <c r="AE165" i="5"/>
  <c r="AC166" i="5"/>
  <c r="AF165" i="5"/>
  <c r="AI166" i="5"/>
  <c r="AK166" i="5"/>
  <c r="AW163" i="5"/>
  <c r="AZ163" i="5"/>
  <c r="AP166" i="5"/>
  <c r="AM166" i="5"/>
  <c r="BB162" i="5"/>
  <c r="AV162" i="5"/>
  <c r="AY164" i="5"/>
  <c r="BA164" i="5"/>
  <c r="AX164" i="5"/>
  <c r="AJ168" i="5" l="1"/>
  <c r="P169" i="5"/>
  <c r="Q168" i="5"/>
  <c r="AN168" i="5" s="1"/>
  <c r="S168" i="5"/>
  <c r="AQ168" i="5" s="1"/>
  <c r="R168" i="5"/>
  <c r="AO168" i="5" s="1"/>
  <c r="AZ164" i="5"/>
  <c r="AW164" i="5"/>
  <c r="AY165" i="5"/>
  <c r="AX165" i="5"/>
  <c r="BA165" i="5"/>
  <c r="AM167" i="5"/>
  <c r="AP167" i="5"/>
  <c r="AD166" i="5"/>
  <c r="AT166" i="5" s="1"/>
  <c r="AC167" i="5"/>
  <c r="AF166" i="5"/>
  <c r="AE166" i="5"/>
  <c r="AK167" i="5"/>
  <c r="AI167" i="5"/>
  <c r="BB163" i="5"/>
  <c r="AV163" i="5"/>
  <c r="AR166" i="5"/>
  <c r="AL166" i="5"/>
  <c r="AU165" i="5"/>
  <c r="AS165" i="5"/>
  <c r="AU166" i="5" l="1"/>
  <c r="AS166" i="5"/>
  <c r="AV164" i="5"/>
  <c r="BB164" i="5"/>
  <c r="AM168" i="5"/>
  <c r="AP168" i="5"/>
  <c r="AE167" i="5"/>
  <c r="AF167" i="5"/>
  <c r="AD167" i="5"/>
  <c r="AT167" i="5" s="1"/>
  <c r="AC168" i="5"/>
  <c r="AL167" i="5"/>
  <c r="AR167" i="5"/>
  <c r="AJ169" i="5"/>
  <c r="Q169" i="5"/>
  <c r="AN169" i="5" s="1"/>
  <c r="P170" i="5"/>
  <c r="S169" i="5"/>
  <c r="AQ169" i="5" s="1"/>
  <c r="R169" i="5"/>
  <c r="AO169" i="5" s="1"/>
  <c r="AY166" i="5"/>
  <c r="AX166" i="5"/>
  <c r="BA166" i="5"/>
  <c r="AZ165" i="5"/>
  <c r="AW165" i="5"/>
  <c r="AK168" i="5"/>
  <c r="AI168" i="5"/>
  <c r="AY167" i="5" l="1"/>
  <c r="AX167" i="5"/>
  <c r="BA167" i="5"/>
  <c r="BB165" i="5"/>
  <c r="AV165" i="5"/>
  <c r="AL168" i="5"/>
  <c r="AR168" i="5"/>
  <c r="AM169" i="5"/>
  <c r="AP169" i="5"/>
  <c r="AW166" i="5"/>
  <c r="AZ166" i="5"/>
  <c r="AI169" i="5"/>
  <c r="AK169" i="5"/>
  <c r="AD168" i="5"/>
  <c r="AT168" i="5" s="1"/>
  <c r="AC169" i="5"/>
  <c r="AF168" i="5"/>
  <c r="AE168" i="5"/>
  <c r="R170" i="5"/>
  <c r="AO170" i="5" s="1"/>
  <c r="P171" i="5"/>
  <c r="Q170" i="5"/>
  <c r="AN170" i="5" s="1"/>
  <c r="S170" i="5"/>
  <c r="AQ170" i="5" s="1"/>
  <c r="AJ170" i="5"/>
  <c r="AU167" i="5"/>
  <c r="AS167" i="5"/>
  <c r="AY168" i="5" l="1"/>
  <c r="BA168" i="5"/>
  <c r="AX168" i="5"/>
  <c r="AI170" i="5"/>
  <c r="AK170" i="5"/>
  <c r="AD169" i="5"/>
  <c r="AT169" i="5" s="1"/>
  <c r="AF169" i="5"/>
  <c r="AE169" i="5"/>
  <c r="AC170" i="5"/>
  <c r="AP170" i="5"/>
  <c r="AM170" i="5"/>
  <c r="AZ167" i="5"/>
  <c r="AW167" i="5"/>
  <c r="AL169" i="5"/>
  <c r="AR169" i="5"/>
  <c r="AU168" i="5"/>
  <c r="AS168" i="5"/>
  <c r="BB166" i="5"/>
  <c r="AV166" i="5"/>
  <c r="Q171" i="5"/>
  <c r="AN171" i="5" s="1"/>
  <c r="S171" i="5"/>
  <c r="AQ171" i="5" s="1"/>
  <c r="AJ171" i="5"/>
  <c r="R171" i="5"/>
  <c r="AO171" i="5" s="1"/>
  <c r="P172" i="5"/>
  <c r="AY169" i="5" l="1"/>
  <c r="AX169" i="5"/>
  <c r="BA169" i="5"/>
  <c r="S172" i="5"/>
  <c r="AQ172" i="5" s="1"/>
  <c r="P173" i="5"/>
  <c r="AJ172" i="5"/>
  <c r="R172" i="5"/>
  <c r="AO172" i="5" s="1"/>
  <c r="Q172" i="5"/>
  <c r="AN172" i="5" s="1"/>
  <c r="AS169" i="5"/>
  <c r="AU169" i="5"/>
  <c r="AM171" i="5"/>
  <c r="AP171" i="5"/>
  <c r="BB167" i="5"/>
  <c r="AV167" i="5"/>
  <c r="AK171" i="5"/>
  <c r="AI171" i="5"/>
  <c r="AL170" i="5"/>
  <c r="AR170" i="5"/>
  <c r="AW168" i="5"/>
  <c r="AZ168" i="5"/>
  <c r="AC171" i="5"/>
  <c r="AD170" i="5"/>
  <c r="AT170" i="5" s="1"/>
  <c r="AE170" i="5"/>
  <c r="AF170" i="5"/>
  <c r="R173" i="5" l="1"/>
  <c r="AO173" i="5" s="1"/>
  <c r="S173" i="5"/>
  <c r="AQ173" i="5" s="1"/>
  <c r="Q173" i="5"/>
  <c r="AN173" i="5" s="1"/>
  <c r="P174" i="5"/>
  <c r="AJ173" i="5"/>
  <c r="AS170" i="5"/>
  <c r="AU170" i="5"/>
  <c r="AP172" i="5"/>
  <c r="AM172" i="5"/>
  <c r="AK172" i="5"/>
  <c r="AI172" i="5"/>
  <c r="AW169" i="5"/>
  <c r="AZ169" i="5"/>
  <c r="AC172" i="5"/>
  <c r="AD171" i="5"/>
  <c r="AT171" i="5" s="1"/>
  <c r="AF171" i="5"/>
  <c r="AE171" i="5"/>
  <c r="AV168" i="5"/>
  <c r="BB168" i="5"/>
  <c r="AX170" i="5"/>
  <c r="BA170" i="5"/>
  <c r="AY170" i="5"/>
  <c r="AL171" i="5"/>
  <c r="AR171" i="5"/>
  <c r="BA171" i="5" l="1"/>
  <c r="AX171" i="5"/>
  <c r="AY171" i="5"/>
  <c r="Q174" i="5"/>
  <c r="AN174" i="5" s="1"/>
  <c r="AJ174" i="5"/>
  <c r="R174" i="5"/>
  <c r="AO174" i="5" s="1"/>
  <c r="P175" i="5"/>
  <c r="S174" i="5"/>
  <c r="AQ174" i="5" s="1"/>
  <c r="AK173" i="5"/>
  <c r="AI173" i="5"/>
  <c r="AV169" i="5"/>
  <c r="BB169" i="5"/>
  <c r="AC173" i="5"/>
  <c r="AE172" i="5"/>
  <c r="AF172" i="5"/>
  <c r="AD172" i="5"/>
  <c r="AT172" i="5" s="1"/>
  <c r="AW170" i="5"/>
  <c r="AZ170" i="5"/>
  <c r="AM173" i="5"/>
  <c r="AP173" i="5"/>
  <c r="AU171" i="5"/>
  <c r="AS171" i="5"/>
  <c r="AR172" i="5"/>
  <c r="AL172" i="5"/>
  <c r="AU172" i="5" l="1"/>
  <c r="AS172" i="5"/>
  <c r="AM174" i="5"/>
  <c r="AP174" i="5"/>
  <c r="AX172" i="5"/>
  <c r="AY172" i="5"/>
  <c r="BA172" i="5"/>
  <c r="P176" i="5"/>
  <c r="AJ175" i="5"/>
  <c r="Q175" i="5"/>
  <c r="AN175" i="5" s="1"/>
  <c r="S175" i="5"/>
  <c r="AQ175" i="5" s="1"/>
  <c r="R175" i="5"/>
  <c r="AO175" i="5" s="1"/>
  <c r="AI174" i="5"/>
  <c r="AK174" i="5"/>
  <c r="AC174" i="5"/>
  <c r="AE173" i="5"/>
  <c r="AD173" i="5"/>
  <c r="AT173" i="5" s="1"/>
  <c r="AF173" i="5"/>
  <c r="AR173" i="5"/>
  <c r="AL173" i="5"/>
  <c r="AV170" i="5"/>
  <c r="BB170" i="5"/>
  <c r="AW171" i="5"/>
  <c r="AZ171" i="5"/>
  <c r="AF174" i="5" l="1"/>
  <c r="AE174" i="5"/>
  <c r="AD174" i="5"/>
  <c r="AT174" i="5" s="1"/>
  <c r="AC175" i="5"/>
  <c r="AR174" i="5"/>
  <c r="AL174" i="5"/>
  <c r="AZ172" i="5"/>
  <c r="AW172" i="5"/>
  <c r="AP175" i="5"/>
  <c r="AM175" i="5"/>
  <c r="AX173" i="5"/>
  <c r="BA173" i="5"/>
  <c r="AY173" i="5"/>
  <c r="AJ176" i="5"/>
  <c r="P177" i="5"/>
  <c r="R176" i="5"/>
  <c r="AO176" i="5" s="1"/>
  <c r="S176" i="5"/>
  <c r="AQ176" i="5" s="1"/>
  <c r="Q176" i="5"/>
  <c r="AN176" i="5" s="1"/>
  <c r="BB171" i="5"/>
  <c r="AV171" i="5"/>
  <c r="AS173" i="5"/>
  <c r="AU173" i="5"/>
  <c r="AK175" i="5"/>
  <c r="AI175" i="5"/>
  <c r="AV172" i="5" l="1"/>
  <c r="BB172" i="5"/>
  <c r="AD175" i="5"/>
  <c r="AT175" i="5" s="1"/>
  <c r="AC176" i="5"/>
  <c r="AE175" i="5"/>
  <c r="AF175" i="5"/>
  <c r="AU174" i="5"/>
  <c r="AS174" i="5"/>
  <c r="AI176" i="5"/>
  <c r="AK176" i="5"/>
  <c r="AL175" i="5"/>
  <c r="AR175" i="5"/>
  <c r="S177" i="5"/>
  <c r="AQ177" i="5" s="1"/>
  <c r="P178" i="5"/>
  <c r="AJ177" i="5"/>
  <c r="R177" i="5"/>
  <c r="AO177" i="5" s="1"/>
  <c r="Q177" i="5"/>
  <c r="AN177" i="5" s="1"/>
  <c r="AW173" i="5"/>
  <c r="AZ173" i="5"/>
  <c r="AM176" i="5"/>
  <c r="AP176" i="5"/>
  <c r="BA174" i="5"/>
  <c r="AX174" i="5"/>
  <c r="AY174" i="5"/>
  <c r="AI177" i="5" l="1"/>
  <c r="AK177" i="5"/>
  <c r="S178" i="5"/>
  <c r="AQ178" i="5" s="1"/>
  <c r="R178" i="5"/>
  <c r="AO178" i="5" s="1"/>
  <c r="Q178" i="5"/>
  <c r="AN178" i="5" s="1"/>
  <c r="P179" i="5"/>
  <c r="AJ178" i="5"/>
  <c r="AX175" i="5"/>
  <c r="AY175" i="5"/>
  <c r="BA175" i="5"/>
  <c r="AD176" i="5"/>
  <c r="AT176" i="5" s="1"/>
  <c r="AC177" i="5"/>
  <c r="AE176" i="5"/>
  <c r="AF176" i="5"/>
  <c r="AS175" i="5"/>
  <c r="AU175" i="5"/>
  <c r="AZ174" i="5"/>
  <c r="AW174" i="5"/>
  <c r="AM177" i="5"/>
  <c r="AP177" i="5"/>
  <c r="AV173" i="5"/>
  <c r="BB173" i="5"/>
  <c r="AR176" i="5"/>
  <c r="AL176" i="5"/>
  <c r="AK178" i="5" l="1"/>
  <c r="AI178" i="5"/>
  <c r="AE177" i="5"/>
  <c r="AF177" i="5"/>
  <c r="AD177" i="5"/>
  <c r="AT177" i="5" s="1"/>
  <c r="AC178" i="5"/>
  <c r="AR177" i="5"/>
  <c r="AL177" i="5"/>
  <c r="AP178" i="5"/>
  <c r="AM178" i="5"/>
  <c r="AX176" i="5"/>
  <c r="AY176" i="5"/>
  <c r="BA176" i="5"/>
  <c r="AZ175" i="5"/>
  <c r="AW175" i="5"/>
  <c r="Q179" i="5"/>
  <c r="AN179" i="5" s="1"/>
  <c r="R179" i="5"/>
  <c r="AO179" i="5" s="1"/>
  <c r="AJ179" i="5"/>
  <c r="S179" i="5"/>
  <c r="AQ179" i="5" s="1"/>
  <c r="P180" i="5"/>
  <c r="AU176" i="5"/>
  <c r="AS176" i="5"/>
  <c r="AV174" i="5"/>
  <c r="BB174" i="5"/>
  <c r="AF178" i="5" l="1"/>
  <c r="AD178" i="5"/>
  <c r="AT178" i="5" s="1"/>
  <c r="AE178" i="5"/>
  <c r="AC179" i="5"/>
  <c r="BA177" i="5"/>
  <c r="AX177" i="5"/>
  <c r="AY177" i="5"/>
  <c r="P181" i="5"/>
  <c r="AJ180" i="5"/>
  <c r="S180" i="5"/>
  <c r="AQ180" i="5" s="1"/>
  <c r="Q180" i="5"/>
  <c r="AN180" i="5" s="1"/>
  <c r="R180" i="5"/>
  <c r="AO180" i="5" s="1"/>
  <c r="AM179" i="5"/>
  <c r="AP179" i="5"/>
  <c r="AU177" i="5"/>
  <c r="AS177" i="5"/>
  <c r="AR178" i="5"/>
  <c r="AL178" i="5"/>
  <c r="AV175" i="5"/>
  <c r="BB175" i="5"/>
  <c r="AW176" i="5"/>
  <c r="AZ176" i="5"/>
  <c r="AI179" i="5"/>
  <c r="AK179" i="5"/>
  <c r="AJ181" i="5" l="1"/>
  <c r="Q181" i="5"/>
  <c r="AN181" i="5" s="1"/>
  <c r="R181" i="5"/>
  <c r="AO181" i="5" s="1"/>
  <c r="S181" i="5"/>
  <c r="AQ181" i="5" s="1"/>
  <c r="P182" i="5"/>
  <c r="AR179" i="5"/>
  <c r="AL179" i="5"/>
  <c r="AV176" i="5"/>
  <c r="BB176" i="5"/>
  <c r="AW177" i="5"/>
  <c r="AZ177" i="5"/>
  <c r="AS178" i="5"/>
  <c r="AU178" i="5"/>
  <c r="AD179" i="5"/>
  <c r="AT179" i="5" s="1"/>
  <c r="AF179" i="5"/>
  <c r="AC180" i="5"/>
  <c r="AE179" i="5"/>
  <c r="AM180" i="5"/>
  <c r="AP180" i="5"/>
  <c r="AI180" i="5"/>
  <c r="AK180" i="5"/>
  <c r="AY178" i="5"/>
  <c r="BA178" i="5"/>
  <c r="AX178" i="5"/>
  <c r="P183" i="5" l="1"/>
  <c r="R182" i="5"/>
  <c r="AO182" i="5" s="1"/>
  <c r="AJ182" i="5"/>
  <c r="S182" i="5"/>
  <c r="AQ182" i="5" s="1"/>
  <c r="Q182" i="5"/>
  <c r="AN182" i="5" s="1"/>
  <c r="AD180" i="5"/>
  <c r="AT180" i="5" s="1"/>
  <c r="AC181" i="5"/>
  <c r="AF180" i="5"/>
  <c r="AE180" i="5"/>
  <c r="BA179" i="5"/>
  <c r="AY179" i="5"/>
  <c r="AX179" i="5"/>
  <c r="AM181" i="5"/>
  <c r="AP181" i="5"/>
  <c r="AW178" i="5"/>
  <c r="AZ178" i="5"/>
  <c r="AV177" i="5"/>
  <c r="BB177" i="5"/>
  <c r="AU179" i="5"/>
  <c r="AS179" i="5"/>
  <c r="AR180" i="5"/>
  <c r="AL180" i="5"/>
  <c r="AK181" i="5"/>
  <c r="AI181" i="5"/>
  <c r="AE181" i="5" l="1"/>
  <c r="AF181" i="5"/>
  <c r="AC182" i="5"/>
  <c r="AD181" i="5"/>
  <c r="AT181" i="5" s="1"/>
  <c r="BA180" i="5"/>
  <c r="AY180" i="5"/>
  <c r="AX180" i="5"/>
  <c r="AU180" i="5"/>
  <c r="AS180" i="5"/>
  <c r="AM182" i="5"/>
  <c r="AP182" i="5"/>
  <c r="BB178" i="5"/>
  <c r="AV178" i="5"/>
  <c r="AR181" i="5"/>
  <c r="AL181" i="5"/>
  <c r="AI182" i="5"/>
  <c r="AK182" i="5"/>
  <c r="AZ179" i="5"/>
  <c r="AW179" i="5"/>
  <c r="Q183" i="5"/>
  <c r="AN183" i="5" s="1"/>
  <c r="P184" i="5"/>
  <c r="R183" i="5"/>
  <c r="AO183" i="5" s="1"/>
  <c r="S183" i="5"/>
  <c r="AQ183" i="5" s="1"/>
  <c r="AJ183" i="5"/>
  <c r="AZ180" i="5" l="1"/>
  <c r="AW180" i="5"/>
  <c r="AU181" i="5"/>
  <c r="AS181" i="5"/>
  <c r="AE182" i="5"/>
  <c r="AF182" i="5"/>
  <c r="AC183" i="5"/>
  <c r="AD182" i="5"/>
  <c r="AT182" i="5" s="1"/>
  <c r="R184" i="5"/>
  <c r="AO184" i="5" s="1"/>
  <c r="P185" i="5"/>
  <c r="Q184" i="5"/>
  <c r="AN184" i="5" s="1"/>
  <c r="S184" i="5"/>
  <c r="AQ184" i="5" s="1"/>
  <c r="AJ184" i="5"/>
  <c r="BB179" i="5"/>
  <c r="AV179" i="5"/>
  <c r="AL182" i="5"/>
  <c r="AR182" i="5"/>
  <c r="AX181" i="5"/>
  <c r="AY181" i="5"/>
  <c r="BA181" i="5"/>
  <c r="AK183" i="5"/>
  <c r="AI183" i="5"/>
  <c r="AM183" i="5"/>
  <c r="AP183" i="5"/>
  <c r="AS182" i="5" l="1"/>
  <c r="AU182" i="5"/>
  <c r="AF183" i="5"/>
  <c r="AE183" i="5"/>
  <c r="AC184" i="5"/>
  <c r="AD183" i="5"/>
  <c r="AT183" i="5" s="1"/>
  <c r="AY182" i="5"/>
  <c r="BA182" i="5"/>
  <c r="AX182" i="5"/>
  <c r="AK184" i="5"/>
  <c r="AI184" i="5"/>
  <c r="AL183" i="5"/>
  <c r="AR183" i="5"/>
  <c r="AM184" i="5"/>
  <c r="AP184" i="5"/>
  <c r="AW181" i="5"/>
  <c r="AZ181" i="5"/>
  <c r="Q185" i="5"/>
  <c r="AN185" i="5" s="1"/>
  <c r="AJ185" i="5"/>
  <c r="S185" i="5"/>
  <c r="AQ185" i="5" s="1"/>
  <c r="R185" i="5"/>
  <c r="AO185" i="5" s="1"/>
  <c r="P186" i="5"/>
  <c r="AV180" i="5"/>
  <c r="BB180" i="5"/>
  <c r="S186" i="5" l="1"/>
  <c r="AQ186" i="5" s="1"/>
  <c r="R186" i="5"/>
  <c r="AO186" i="5" s="1"/>
  <c r="AJ186" i="5"/>
  <c r="P187" i="5"/>
  <c r="Q186" i="5"/>
  <c r="AN186" i="5" s="1"/>
  <c r="AE184" i="5"/>
  <c r="AC185" i="5"/>
  <c r="AD184" i="5"/>
  <c r="AT184" i="5" s="1"/>
  <c r="AF184" i="5"/>
  <c r="AY183" i="5"/>
  <c r="BA183" i="5"/>
  <c r="AX183" i="5"/>
  <c r="AU183" i="5"/>
  <c r="AS183" i="5"/>
  <c r="AM185" i="5"/>
  <c r="AP185" i="5"/>
  <c r="AV181" i="5"/>
  <c r="BB181" i="5"/>
  <c r="AW182" i="5"/>
  <c r="AZ182" i="5"/>
  <c r="AR184" i="5"/>
  <c r="AL184" i="5"/>
  <c r="AI185" i="5"/>
  <c r="AK185" i="5"/>
  <c r="AF185" i="5" l="1"/>
  <c r="AE185" i="5"/>
  <c r="AD185" i="5"/>
  <c r="AT185" i="5" s="1"/>
  <c r="AC186" i="5"/>
  <c r="R187" i="5"/>
  <c r="AO187" i="5" s="1"/>
  <c r="AJ187" i="5"/>
  <c r="Q187" i="5"/>
  <c r="AN187" i="5" s="1"/>
  <c r="P188" i="5"/>
  <c r="S187" i="5"/>
  <c r="AQ187" i="5" s="1"/>
  <c r="AK186" i="5"/>
  <c r="AI186" i="5"/>
  <c r="AS184" i="5"/>
  <c r="AU184" i="5"/>
  <c r="AR185" i="5"/>
  <c r="AL185" i="5"/>
  <c r="AV182" i="5"/>
  <c r="BB182" i="5"/>
  <c r="AW183" i="5"/>
  <c r="AZ183" i="5"/>
  <c r="AY184" i="5"/>
  <c r="AX184" i="5"/>
  <c r="BA184" i="5"/>
  <c r="AM186" i="5"/>
  <c r="AP186" i="5"/>
  <c r="AI187" i="5" l="1"/>
  <c r="AK187" i="5"/>
  <c r="AD186" i="5"/>
  <c r="AT186" i="5" s="1"/>
  <c r="AF186" i="5"/>
  <c r="AE186" i="5"/>
  <c r="AC187" i="5"/>
  <c r="R188" i="5"/>
  <c r="AO188" i="5" s="1"/>
  <c r="S188" i="5"/>
  <c r="AQ188" i="5" s="1"/>
  <c r="AJ188" i="5"/>
  <c r="Q188" i="5"/>
  <c r="AN188" i="5" s="1"/>
  <c r="P189" i="5"/>
  <c r="AR186" i="5"/>
  <c r="AL186" i="5"/>
  <c r="AW184" i="5"/>
  <c r="AZ184" i="5"/>
  <c r="AS185" i="5"/>
  <c r="AU185" i="5"/>
  <c r="AV183" i="5"/>
  <c r="BB183" i="5"/>
  <c r="AM187" i="5"/>
  <c r="AP187" i="5"/>
  <c r="BA185" i="5"/>
  <c r="AX185" i="5"/>
  <c r="AY185" i="5"/>
  <c r="AP188" i="5" l="1"/>
  <c r="AM188" i="5"/>
  <c r="AZ185" i="5"/>
  <c r="AW185" i="5"/>
  <c r="AR187" i="5"/>
  <c r="AL187" i="5"/>
  <c r="AX186" i="5"/>
  <c r="BA186" i="5"/>
  <c r="AY186" i="5"/>
  <c r="AC188" i="5"/>
  <c r="AE187" i="5"/>
  <c r="AF187" i="5"/>
  <c r="AD187" i="5"/>
  <c r="AT187" i="5" s="1"/>
  <c r="AU186" i="5"/>
  <c r="AS186" i="5"/>
  <c r="AV184" i="5"/>
  <c r="BB184" i="5"/>
  <c r="P190" i="5"/>
  <c r="S189" i="5"/>
  <c r="AQ189" i="5" s="1"/>
  <c r="R189" i="5"/>
  <c r="AO189" i="5" s="1"/>
  <c r="Q189" i="5"/>
  <c r="AN189" i="5" s="1"/>
  <c r="AJ189" i="5"/>
  <c r="AK188" i="5"/>
  <c r="AI188" i="5"/>
  <c r="AW186" i="5" l="1"/>
  <c r="AZ186" i="5"/>
  <c r="AI189" i="5"/>
  <c r="AK189" i="5"/>
  <c r="AS187" i="5"/>
  <c r="AU187" i="5"/>
  <c r="AY187" i="5"/>
  <c r="AX187" i="5"/>
  <c r="BA187" i="5"/>
  <c r="BB185" i="5"/>
  <c r="AV185" i="5"/>
  <c r="AP189" i="5"/>
  <c r="AM189" i="5"/>
  <c r="AC189" i="5"/>
  <c r="AF188" i="5"/>
  <c r="AE188" i="5"/>
  <c r="AD188" i="5"/>
  <c r="AT188" i="5" s="1"/>
  <c r="AL188" i="5"/>
  <c r="AR188" i="5"/>
  <c r="AJ190" i="5"/>
  <c r="P191" i="5"/>
  <c r="S190" i="5"/>
  <c r="AQ190" i="5" s="1"/>
  <c r="R190" i="5"/>
  <c r="AO190" i="5" s="1"/>
  <c r="Q190" i="5"/>
  <c r="AN190" i="5" s="1"/>
  <c r="AC190" i="5" l="1"/>
  <c r="AF189" i="5"/>
  <c r="AE189" i="5"/>
  <c r="AD189" i="5"/>
  <c r="AT189" i="5" s="1"/>
  <c r="AR189" i="5"/>
  <c r="AL189" i="5"/>
  <c r="Q191" i="5"/>
  <c r="AN191" i="5" s="1"/>
  <c r="AJ191" i="5"/>
  <c r="R191" i="5"/>
  <c r="AO191" i="5" s="1"/>
  <c r="P192" i="5"/>
  <c r="S191" i="5"/>
  <c r="AQ191" i="5" s="1"/>
  <c r="AI190" i="5"/>
  <c r="AK190" i="5"/>
  <c r="AX188" i="5"/>
  <c r="BA188" i="5"/>
  <c r="AY188" i="5"/>
  <c r="AM190" i="5"/>
  <c r="AP190" i="5"/>
  <c r="AU188" i="5"/>
  <c r="AS188" i="5"/>
  <c r="AW187" i="5"/>
  <c r="AZ187" i="5"/>
  <c r="BB186" i="5"/>
  <c r="AV186" i="5"/>
  <c r="AI191" i="5" l="1"/>
  <c r="AK191" i="5"/>
  <c r="AV187" i="5"/>
  <c r="BB187" i="5"/>
  <c r="AL190" i="5"/>
  <c r="AR190" i="5"/>
  <c r="AZ188" i="5"/>
  <c r="AW188" i="5"/>
  <c r="AS189" i="5"/>
  <c r="AU189" i="5"/>
  <c r="AM191" i="5"/>
  <c r="AP191" i="5"/>
  <c r="S192" i="5"/>
  <c r="AQ192" i="5" s="1"/>
  <c r="AJ192" i="5"/>
  <c r="P193" i="5"/>
  <c r="Q192" i="5"/>
  <c r="AN192" i="5" s="1"/>
  <c r="R192" i="5"/>
  <c r="AO192" i="5" s="1"/>
  <c r="AX189" i="5"/>
  <c r="BA189" i="5"/>
  <c r="AY189" i="5"/>
  <c r="AE190" i="5"/>
  <c r="AC191" i="5"/>
  <c r="AF190" i="5"/>
  <c r="AD190" i="5"/>
  <c r="AT190" i="5" s="1"/>
  <c r="AS190" i="5" l="1"/>
  <c r="AU190" i="5"/>
  <c r="AV188" i="5"/>
  <c r="BB188" i="5"/>
  <c r="AX190" i="5"/>
  <c r="BA190" i="5"/>
  <c r="AY190" i="5"/>
  <c r="AF191" i="5"/>
  <c r="AD191" i="5"/>
  <c r="AT191" i="5" s="1"/>
  <c r="AE191" i="5"/>
  <c r="AC192" i="5"/>
  <c r="AR191" i="5"/>
  <c r="AL191" i="5"/>
  <c r="AJ193" i="5"/>
  <c r="R193" i="5"/>
  <c r="AO193" i="5" s="1"/>
  <c r="S193" i="5"/>
  <c r="AQ193" i="5" s="1"/>
  <c r="Q193" i="5"/>
  <c r="AN193" i="5" s="1"/>
  <c r="P194" i="5"/>
  <c r="AI192" i="5"/>
  <c r="AK192" i="5"/>
  <c r="AP192" i="5"/>
  <c r="AM192" i="5"/>
  <c r="AW189" i="5"/>
  <c r="AZ189" i="5"/>
  <c r="AY191" i="5" l="1"/>
  <c r="AX191" i="5"/>
  <c r="BA191" i="5"/>
  <c r="AM193" i="5"/>
  <c r="AP193" i="5"/>
  <c r="AI193" i="5"/>
  <c r="AK193" i="5"/>
  <c r="AW190" i="5"/>
  <c r="AZ190" i="5"/>
  <c r="AV189" i="5"/>
  <c r="BB189" i="5"/>
  <c r="AL192" i="5"/>
  <c r="AR192" i="5"/>
  <c r="AC193" i="5"/>
  <c r="AE192" i="5"/>
  <c r="AF192" i="5"/>
  <c r="AD192" i="5"/>
  <c r="AT192" i="5" s="1"/>
  <c r="S194" i="5"/>
  <c r="AQ194" i="5" s="1"/>
  <c r="Q194" i="5"/>
  <c r="AN194" i="5" s="1"/>
  <c r="P195" i="5"/>
  <c r="R194" i="5"/>
  <c r="AO194" i="5" s="1"/>
  <c r="AJ194" i="5"/>
  <c r="AU191" i="5"/>
  <c r="AS191" i="5"/>
  <c r="AV190" i="5" l="1"/>
  <c r="BB190" i="5"/>
  <c r="AR193" i="5"/>
  <c r="AL193" i="5"/>
  <c r="BA192" i="5"/>
  <c r="AY192" i="5"/>
  <c r="AX192" i="5"/>
  <c r="AK194" i="5"/>
  <c r="AI194" i="5"/>
  <c r="AD193" i="5"/>
  <c r="AT193" i="5" s="1"/>
  <c r="AC194" i="5"/>
  <c r="AE193" i="5"/>
  <c r="AF193" i="5"/>
  <c r="AM194" i="5"/>
  <c r="AP194" i="5"/>
  <c r="R195" i="5"/>
  <c r="AO195" i="5" s="1"/>
  <c r="Q195" i="5"/>
  <c r="AN195" i="5" s="1"/>
  <c r="AJ195" i="5"/>
  <c r="S195" i="5"/>
  <c r="AQ195" i="5" s="1"/>
  <c r="P196" i="5"/>
  <c r="AW191" i="5"/>
  <c r="AZ191" i="5"/>
  <c r="AU192" i="5"/>
  <c r="AS192" i="5"/>
  <c r="BB191" i="5" l="1"/>
  <c r="AV191" i="5"/>
  <c r="AW192" i="5"/>
  <c r="AZ192" i="5"/>
  <c r="S196" i="5"/>
  <c r="AQ196" i="5" s="1"/>
  <c r="Q196" i="5"/>
  <c r="AN196" i="5" s="1"/>
  <c r="R196" i="5"/>
  <c r="AO196" i="5" s="1"/>
  <c r="AJ196" i="5"/>
  <c r="P197" i="5"/>
  <c r="AC195" i="5"/>
  <c r="AE194" i="5"/>
  <c r="AD194" i="5"/>
  <c r="AT194" i="5" s="1"/>
  <c r="AF194" i="5"/>
  <c r="AR194" i="5"/>
  <c r="AL194" i="5"/>
  <c r="AK195" i="5"/>
  <c r="AI195" i="5"/>
  <c r="AY193" i="5"/>
  <c r="BA193" i="5"/>
  <c r="AX193" i="5"/>
  <c r="AM195" i="5"/>
  <c r="AP195" i="5"/>
  <c r="AS193" i="5"/>
  <c r="AU193" i="5"/>
  <c r="AK196" i="5" l="1"/>
  <c r="AI196" i="5"/>
  <c r="AR195" i="5"/>
  <c r="AL195" i="5"/>
  <c r="AM196" i="5"/>
  <c r="AP196" i="5"/>
  <c r="AU194" i="5"/>
  <c r="AS194" i="5"/>
  <c r="BA194" i="5"/>
  <c r="AY194" i="5"/>
  <c r="AX194" i="5"/>
  <c r="AW193" i="5"/>
  <c r="AZ193" i="5"/>
  <c r="AV192" i="5"/>
  <c r="BB192" i="5"/>
  <c r="AD195" i="5"/>
  <c r="AT195" i="5" s="1"/>
  <c r="AC196" i="5"/>
  <c r="AE195" i="5"/>
  <c r="AF195" i="5"/>
  <c r="R197" i="5"/>
  <c r="AO197" i="5" s="1"/>
  <c r="AJ197" i="5"/>
  <c r="P198" i="5"/>
  <c r="S197" i="5"/>
  <c r="AQ197" i="5" s="1"/>
  <c r="Q197" i="5"/>
  <c r="AN197" i="5" s="1"/>
  <c r="AM197" i="5" l="1"/>
  <c r="AP197" i="5"/>
  <c r="AU195" i="5"/>
  <c r="AS195" i="5"/>
  <c r="AK197" i="5"/>
  <c r="AI197" i="5"/>
  <c r="BB193" i="5"/>
  <c r="AV193" i="5"/>
  <c r="R198" i="5"/>
  <c r="AO198" i="5" s="1"/>
  <c r="P199" i="5"/>
  <c r="S198" i="5"/>
  <c r="AQ198" i="5" s="1"/>
  <c r="Q198" i="5"/>
  <c r="AN198" i="5" s="1"/>
  <c r="AJ198" i="5"/>
  <c r="AL196" i="5"/>
  <c r="AR196" i="5"/>
  <c r="AY195" i="5"/>
  <c r="AX195" i="5"/>
  <c r="BA195" i="5"/>
  <c r="AE196" i="5"/>
  <c r="AF196" i="5"/>
  <c r="AC197" i="5"/>
  <c r="AD196" i="5"/>
  <c r="AT196" i="5" s="1"/>
  <c r="AW194" i="5"/>
  <c r="AZ194" i="5"/>
  <c r="BB194" i="5" l="1"/>
  <c r="AV194" i="5"/>
  <c r="AU196" i="5"/>
  <c r="AS196" i="5"/>
  <c r="AD197" i="5"/>
  <c r="AT197" i="5" s="1"/>
  <c r="AC198" i="5"/>
  <c r="AF197" i="5"/>
  <c r="AE197" i="5"/>
  <c r="AX196" i="5"/>
  <c r="AY196" i="5"/>
  <c r="BA196" i="5"/>
  <c r="AM198" i="5"/>
  <c r="AP198" i="5"/>
  <c r="P200" i="5"/>
  <c r="Q199" i="5"/>
  <c r="AN199" i="5" s="1"/>
  <c r="AJ199" i="5"/>
  <c r="S199" i="5"/>
  <c r="AQ199" i="5" s="1"/>
  <c r="R199" i="5"/>
  <c r="AO199" i="5" s="1"/>
  <c r="AK198" i="5"/>
  <c r="AI198" i="5"/>
  <c r="AW195" i="5"/>
  <c r="AZ195" i="5"/>
  <c r="AL197" i="5"/>
  <c r="AR197" i="5"/>
  <c r="AE198" i="5" l="1"/>
  <c r="AD198" i="5"/>
  <c r="AT198" i="5" s="1"/>
  <c r="AC199" i="5"/>
  <c r="AF198" i="5"/>
  <c r="AK199" i="5"/>
  <c r="AI199" i="5"/>
  <c r="AV195" i="5"/>
  <c r="BB195" i="5"/>
  <c r="AJ200" i="5"/>
  <c r="P201" i="5"/>
  <c r="S200" i="5"/>
  <c r="AQ200" i="5" s="1"/>
  <c r="R200" i="5"/>
  <c r="AO200" i="5" s="1"/>
  <c r="Q200" i="5"/>
  <c r="AN200" i="5" s="1"/>
  <c r="AS197" i="5"/>
  <c r="AU197" i="5"/>
  <c r="AL198" i="5"/>
  <c r="AR198" i="5"/>
  <c r="BA197" i="5"/>
  <c r="AY197" i="5"/>
  <c r="AX197" i="5"/>
  <c r="AZ196" i="5"/>
  <c r="AW196" i="5"/>
  <c r="AM199" i="5"/>
  <c r="AP199" i="5"/>
  <c r="AV196" i="5" l="1"/>
  <c r="BB196" i="5"/>
  <c r="AR199" i="5"/>
  <c r="AL199" i="5"/>
  <c r="BA198" i="5"/>
  <c r="AY198" i="5"/>
  <c r="AX198" i="5"/>
  <c r="AC200" i="5"/>
  <c r="AD199" i="5"/>
  <c r="AT199" i="5" s="1"/>
  <c r="AE199" i="5"/>
  <c r="AF199" i="5"/>
  <c r="S201" i="5"/>
  <c r="AQ201" i="5" s="1"/>
  <c r="AJ201" i="5"/>
  <c r="R201" i="5"/>
  <c r="AO201" i="5" s="1"/>
  <c r="P202" i="5"/>
  <c r="Q201" i="5"/>
  <c r="AN201" i="5" s="1"/>
  <c r="AU198" i="5"/>
  <c r="AS198" i="5"/>
  <c r="AP200" i="5"/>
  <c r="AM200" i="5"/>
  <c r="AZ197" i="5"/>
  <c r="AW197" i="5"/>
  <c r="AK200" i="5"/>
  <c r="AI200" i="5"/>
  <c r="AV197" i="5" l="1"/>
  <c r="BB197" i="5"/>
  <c r="AZ198" i="5"/>
  <c r="AW198" i="5"/>
  <c r="Q202" i="5"/>
  <c r="AN202" i="5" s="1"/>
  <c r="AJ202" i="5"/>
  <c r="S202" i="5"/>
  <c r="AQ202" i="5" s="1"/>
  <c r="R202" i="5"/>
  <c r="AO202" i="5" s="1"/>
  <c r="P203" i="5"/>
  <c r="AL200" i="5"/>
  <c r="AR200" i="5"/>
  <c r="AF200" i="5"/>
  <c r="AD200" i="5"/>
  <c r="AT200" i="5" s="1"/>
  <c r="AE200" i="5"/>
  <c r="AC201" i="5"/>
  <c r="AK201" i="5"/>
  <c r="AI201" i="5"/>
  <c r="AM201" i="5"/>
  <c r="AP201" i="5"/>
  <c r="AY199" i="5"/>
  <c r="AX199" i="5"/>
  <c r="BA199" i="5"/>
  <c r="AU199" i="5"/>
  <c r="AS199" i="5"/>
  <c r="AM202" i="5" l="1"/>
  <c r="AP202" i="5"/>
  <c r="BA200" i="5"/>
  <c r="AY200" i="5"/>
  <c r="AX200" i="5"/>
  <c r="BB198" i="5"/>
  <c r="AV198" i="5"/>
  <c r="AW199" i="5"/>
  <c r="AZ199" i="5"/>
  <c r="AF201" i="5"/>
  <c r="AC202" i="5"/>
  <c r="AE201" i="5"/>
  <c r="AD201" i="5"/>
  <c r="AT201" i="5" s="1"/>
  <c r="AK202" i="5"/>
  <c r="AI202" i="5"/>
  <c r="AS200" i="5"/>
  <c r="AU200" i="5"/>
  <c r="AL201" i="5"/>
  <c r="AR201" i="5"/>
  <c r="AJ203" i="5"/>
  <c r="S203" i="5"/>
  <c r="AQ203" i="5" s="1"/>
  <c r="R203" i="5"/>
  <c r="AO203" i="5" s="1"/>
  <c r="P204" i="5"/>
  <c r="Q203" i="5"/>
  <c r="AN203" i="5" s="1"/>
  <c r="BB199" i="5" l="1"/>
  <c r="AV199" i="5"/>
  <c r="AM203" i="5"/>
  <c r="AP203" i="5"/>
  <c r="R204" i="5"/>
  <c r="AO204" i="5" s="1"/>
  <c r="AJ204" i="5"/>
  <c r="Q204" i="5"/>
  <c r="AN204" i="5" s="1"/>
  <c r="S204" i="5"/>
  <c r="AQ204" i="5" s="1"/>
  <c r="P205" i="5"/>
  <c r="AK203" i="5"/>
  <c r="AI203" i="5"/>
  <c r="AS201" i="5"/>
  <c r="AU201" i="5"/>
  <c r="AF202" i="5"/>
  <c r="AE202" i="5"/>
  <c r="AD202" i="5"/>
  <c r="AT202" i="5" s="1"/>
  <c r="AC203" i="5"/>
  <c r="AW200" i="5"/>
  <c r="AZ200" i="5"/>
  <c r="AY201" i="5"/>
  <c r="BA201" i="5"/>
  <c r="AX201" i="5"/>
  <c r="AR202" i="5"/>
  <c r="AL202" i="5"/>
  <c r="AF203" i="5" l="1"/>
  <c r="AE203" i="5"/>
  <c r="AC204" i="5"/>
  <c r="AD203" i="5"/>
  <c r="AT203" i="5" s="1"/>
  <c r="AY202" i="5"/>
  <c r="BA202" i="5"/>
  <c r="AX202" i="5"/>
  <c r="AK204" i="5"/>
  <c r="AI204" i="5"/>
  <c r="AS202" i="5"/>
  <c r="AU202" i="5"/>
  <c r="AZ201" i="5"/>
  <c r="AW201" i="5"/>
  <c r="AR203" i="5"/>
  <c r="AL203" i="5"/>
  <c r="AM204" i="5"/>
  <c r="AP204" i="5"/>
  <c r="AV200" i="5"/>
  <c r="BB200" i="5"/>
  <c r="R205" i="5"/>
  <c r="AO205" i="5" s="1"/>
  <c r="AJ205" i="5"/>
  <c r="Q205" i="5"/>
  <c r="AN205" i="5" s="1"/>
  <c r="S205" i="5"/>
  <c r="AQ205" i="5" s="1"/>
  <c r="P206" i="5"/>
  <c r="S206" i="5" l="1"/>
  <c r="AQ206" i="5" s="1"/>
  <c r="Q206" i="5"/>
  <c r="AN206" i="5" s="1"/>
  <c r="P207" i="5"/>
  <c r="AJ206" i="5"/>
  <c r="R206" i="5"/>
  <c r="AO206" i="5" s="1"/>
  <c r="AW202" i="5"/>
  <c r="AZ202" i="5"/>
  <c r="AL204" i="5"/>
  <c r="AR204" i="5"/>
  <c r="AS203" i="5"/>
  <c r="AU203" i="5"/>
  <c r="AF204" i="5"/>
  <c r="AC205" i="5"/>
  <c r="AD204" i="5"/>
  <c r="AT204" i="5" s="1"/>
  <c r="AE204" i="5"/>
  <c r="BB201" i="5"/>
  <c r="AV201" i="5"/>
  <c r="AM205" i="5"/>
  <c r="AP205" i="5"/>
  <c r="AK205" i="5"/>
  <c r="AI205" i="5"/>
  <c r="AY203" i="5"/>
  <c r="BA203" i="5"/>
  <c r="AX203" i="5"/>
  <c r="BB202" i="5" l="1"/>
  <c r="AV202" i="5"/>
  <c r="AW203" i="5"/>
  <c r="AZ203" i="5"/>
  <c r="AS204" i="5"/>
  <c r="AU204" i="5"/>
  <c r="AY204" i="5"/>
  <c r="AX204" i="5"/>
  <c r="BA204" i="5"/>
  <c r="AI206" i="5"/>
  <c r="AK206" i="5"/>
  <c r="AD205" i="5"/>
  <c r="AT205" i="5" s="1"/>
  <c r="AF205" i="5"/>
  <c r="AC206" i="5"/>
  <c r="AE205" i="5"/>
  <c r="S207" i="5"/>
  <c r="AQ207" i="5" s="1"/>
  <c r="P208" i="5"/>
  <c r="AJ207" i="5"/>
  <c r="Q207" i="5"/>
  <c r="AN207" i="5" s="1"/>
  <c r="R207" i="5"/>
  <c r="AO207" i="5" s="1"/>
  <c r="AL205" i="5"/>
  <c r="AR205" i="5"/>
  <c r="AM206" i="5"/>
  <c r="AP206" i="5"/>
  <c r="AD206" i="5" l="1"/>
  <c r="AT206" i="5" s="1"/>
  <c r="AF206" i="5"/>
  <c r="AC207" i="5"/>
  <c r="AE206" i="5"/>
  <c r="AU205" i="5"/>
  <c r="AS205" i="5"/>
  <c r="BB203" i="5"/>
  <c r="AV203" i="5"/>
  <c r="AM207" i="5"/>
  <c r="AP207" i="5"/>
  <c r="AR206" i="5"/>
  <c r="AL206" i="5"/>
  <c r="BA205" i="5"/>
  <c r="AX205" i="5"/>
  <c r="AY205" i="5"/>
  <c r="AI207" i="5"/>
  <c r="AK207" i="5"/>
  <c r="P209" i="5"/>
  <c r="S208" i="5"/>
  <c r="AQ208" i="5" s="1"/>
  <c r="R208" i="5"/>
  <c r="AO208" i="5" s="1"/>
  <c r="AJ208" i="5"/>
  <c r="Q208" i="5"/>
  <c r="AN208" i="5" s="1"/>
  <c r="AW204" i="5"/>
  <c r="AZ204" i="5"/>
  <c r="AI208" i="5" l="1"/>
  <c r="AK208" i="5"/>
  <c r="AW205" i="5"/>
  <c r="AZ205" i="5"/>
  <c r="AV204" i="5"/>
  <c r="BB204" i="5"/>
  <c r="AD207" i="5"/>
  <c r="AT207" i="5" s="1"/>
  <c r="AF207" i="5"/>
  <c r="AC208" i="5"/>
  <c r="AE207" i="5"/>
  <c r="P210" i="5"/>
  <c r="R209" i="5"/>
  <c r="AO209" i="5" s="1"/>
  <c r="AJ209" i="5"/>
  <c r="S209" i="5"/>
  <c r="AQ209" i="5" s="1"/>
  <c r="Q209" i="5"/>
  <c r="AN209" i="5" s="1"/>
  <c r="AY206" i="5"/>
  <c r="AX206" i="5"/>
  <c r="BA206" i="5"/>
  <c r="AP208" i="5"/>
  <c r="AM208" i="5"/>
  <c r="AL207" i="5"/>
  <c r="AR207" i="5"/>
  <c r="AU206" i="5"/>
  <c r="AS206" i="5"/>
  <c r="AM209" i="5" l="1"/>
  <c r="AP209" i="5"/>
  <c r="AS207" i="5"/>
  <c r="AU207" i="5"/>
  <c r="AK209" i="5"/>
  <c r="AI209" i="5"/>
  <c r="BA207" i="5"/>
  <c r="AY207" i="5"/>
  <c r="AX207" i="5"/>
  <c r="AL208" i="5"/>
  <c r="AR208" i="5"/>
  <c r="R210" i="5"/>
  <c r="AO210" i="5" s="1"/>
  <c r="S210" i="5"/>
  <c r="AQ210" i="5" s="1"/>
  <c r="P211" i="5"/>
  <c r="AJ210" i="5"/>
  <c r="Q210" i="5"/>
  <c r="AN210" i="5" s="1"/>
  <c r="AV205" i="5"/>
  <c r="BB205" i="5"/>
  <c r="AZ206" i="5"/>
  <c r="AW206" i="5"/>
  <c r="AF208" i="5"/>
  <c r="AD208" i="5"/>
  <c r="AT208" i="5" s="1"/>
  <c r="AC209" i="5"/>
  <c r="AE208" i="5"/>
  <c r="AS208" i="5" l="1"/>
  <c r="AU208" i="5"/>
  <c r="AI210" i="5"/>
  <c r="AK210" i="5"/>
  <c r="AF209" i="5"/>
  <c r="AE209" i="5"/>
  <c r="AC210" i="5"/>
  <c r="AD209" i="5"/>
  <c r="AT209" i="5" s="1"/>
  <c r="AW207" i="5"/>
  <c r="AZ207" i="5"/>
  <c r="AY208" i="5"/>
  <c r="BA208" i="5"/>
  <c r="AX208" i="5"/>
  <c r="AV206" i="5"/>
  <c r="BB206" i="5"/>
  <c r="Q211" i="5"/>
  <c r="AN211" i="5" s="1"/>
  <c r="R211" i="5"/>
  <c r="AO211" i="5" s="1"/>
  <c r="AJ211" i="5"/>
  <c r="P212" i="5"/>
  <c r="S211" i="5"/>
  <c r="AQ211" i="5" s="1"/>
  <c r="AM210" i="5"/>
  <c r="AP210" i="5"/>
  <c r="AL209" i="5"/>
  <c r="AR209" i="5"/>
  <c r="AD210" i="5" l="1"/>
  <c r="AT210" i="5" s="1"/>
  <c r="AC211" i="5"/>
  <c r="AF210" i="5"/>
  <c r="AE210" i="5"/>
  <c r="AX209" i="5"/>
  <c r="AY209" i="5"/>
  <c r="BA209" i="5"/>
  <c r="AW208" i="5"/>
  <c r="AZ208" i="5"/>
  <c r="R212" i="5"/>
  <c r="AO212" i="5" s="1"/>
  <c r="AJ212" i="5"/>
  <c r="P213" i="5"/>
  <c r="Q212" i="5"/>
  <c r="AN212" i="5" s="1"/>
  <c r="S212" i="5"/>
  <c r="AQ212" i="5" s="1"/>
  <c r="AR210" i="5"/>
  <c r="AL210" i="5"/>
  <c r="AS209" i="5"/>
  <c r="AU209" i="5"/>
  <c r="AM211" i="5"/>
  <c r="AP211" i="5"/>
  <c r="AK211" i="5"/>
  <c r="AI211" i="5"/>
  <c r="AV207" i="5"/>
  <c r="BB207" i="5"/>
  <c r="AM212" i="5" l="1"/>
  <c r="AP212" i="5"/>
  <c r="S213" i="5"/>
  <c r="AQ213" i="5" s="1"/>
  <c r="AJ213" i="5"/>
  <c r="R213" i="5"/>
  <c r="AO213" i="5" s="1"/>
  <c r="P214" i="5"/>
  <c r="Q213" i="5"/>
  <c r="AN213" i="5" s="1"/>
  <c r="AZ209" i="5"/>
  <c r="AW209" i="5"/>
  <c r="AR211" i="5"/>
  <c r="AL211" i="5"/>
  <c r="AK212" i="5"/>
  <c r="AI212" i="5"/>
  <c r="AX210" i="5"/>
  <c r="BA210" i="5"/>
  <c r="AY210" i="5"/>
  <c r="AD211" i="5"/>
  <c r="AT211" i="5" s="1"/>
  <c r="AF211" i="5"/>
  <c r="AC212" i="5"/>
  <c r="AE211" i="5"/>
  <c r="AV208" i="5"/>
  <c r="BB208" i="5"/>
  <c r="AS210" i="5"/>
  <c r="AU210" i="5"/>
  <c r="Q214" i="5" l="1"/>
  <c r="AN214" i="5" s="1"/>
  <c r="AJ214" i="5"/>
  <c r="P215" i="5"/>
  <c r="R214" i="5"/>
  <c r="AO214" i="5" s="1"/>
  <c r="S214" i="5"/>
  <c r="AQ214" i="5" s="1"/>
  <c r="AK213" i="5"/>
  <c r="AI213" i="5"/>
  <c r="AM213" i="5"/>
  <c r="AP213" i="5"/>
  <c r="AC213" i="5"/>
  <c r="AF212" i="5"/>
  <c r="AD212" i="5"/>
  <c r="AT212" i="5" s="1"/>
  <c r="AE212" i="5"/>
  <c r="AY211" i="5"/>
  <c r="BA211" i="5"/>
  <c r="AX211" i="5"/>
  <c r="AW210" i="5"/>
  <c r="AZ210" i="5"/>
  <c r="AU211" i="5"/>
  <c r="AS211" i="5"/>
  <c r="BB209" i="5"/>
  <c r="AV209" i="5"/>
  <c r="AR212" i="5"/>
  <c r="AL212" i="5"/>
  <c r="AL213" i="5" l="1"/>
  <c r="AR213" i="5"/>
  <c r="AP214" i="5"/>
  <c r="AM214" i="5"/>
  <c r="AS212" i="5"/>
  <c r="AU212" i="5"/>
  <c r="R215" i="5"/>
  <c r="AO215" i="5" s="1"/>
  <c r="S215" i="5"/>
  <c r="AQ215" i="5" s="1"/>
  <c r="P216" i="5"/>
  <c r="Q215" i="5"/>
  <c r="AN215" i="5" s="1"/>
  <c r="AJ215" i="5"/>
  <c r="AF213" i="5"/>
  <c r="AE213" i="5"/>
  <c r="AC214" i="5"/>
  <c r="AD213" i="5"/>
  <c r="AT213" i="5" s="1"/>
  <c r="AI214" i="5"/>
  <c r="AK214" i="5"/>
  <c r="AZ211" i="5"/>
  <c r="AW211" i="5"/>
  <c r="AY212" i="5"/>
  <c r="AX212" i="5"/>
  <c r="BA212" i="5"/>
  <c r="BB210" i="5"/>
  <c r="AV210" i="5"/>
  <c r="AM215" i="5" l="1"/>
  <c r="AP215" i="5"/>
  <c r="AU213" i="5"/>
  <c r="AS213" i="5"/>
  <c r="AW212" i="5"/>
  <c r="AZ212" i="5"/>
  <c r="AC215" i="5"/>
  <c r="AD214" i="5"/>
  <c r="AT214" i="5" s="1"/>
  <c r="AE214" i="5"/>
  <c r="AF214" i="5"/>
  <c r="AY213" i="5"/>
  <c r="BA213" i="5"/>
  <c r="AX213" i="5"/>
  <c r="AL214" i="5"/>
  <c r="AR214" i="5"/>
  <c r="AV211" i="5"/>
  <c r="BB211" i="5"/>
  <c r="AK215" i="5"/>
  <c r="AI215" i="5"/>
  <c r="P217" i="5"/>
  <c r="S216" i="5"/>
  <c r="AQ216" i="5" s="1"/>
  <c r="R216" i="5"/>
  <c r="AO216" i="5" s="1"/>
  <c r="Q216" i="5"/>
  <c r="AN216" i="5" s="1"/>
  <c r="AJ216" i="5"/>
  <c r="BB212" i="5" l="1"/>
  <c r="AV212" i="5"/>
  <c r="AS214" i="5"/>
  <c r="AU214" i="5"/>
  <c r="AC216" i="5"/>
  <c r="AF215" i="5"/>
  <c r="AE215" i="5"/>
  <c r="AD215" i="5"/>
  <c r="AT215" i="5" s="1"/>
  <c r="AM216" i="5"/>
  <c r="AP216" i="5"/>
  <c r="AK216" i="5"/>
  <c r="AI216" i="5"/>
  <c r="AW213" i="5"/>
  <c r="AZ213" i="5"/>
  <c r="AX214" i="5"/>
  <c r="AY214" i="5"/>
  <c r="BA214" i="5"/>
  <c r="AJ217" i="5"/>
  <c r="R217" i="5"/>
  <c r="AO217" i="5" s="1"/>
  <c r="S217" i="5"/>
  <c r="AQ217" i="5" s="1"/>
  <c r="Q217" i="5"/>
  <c r="AN217" i="5" s="1"/>
  <c r="P218" i="5"/>
  <c r="AR215" i="5"/>
  <c r="AL215" i="5"/>
  <c r="S218" i="5" l="1"/>
  <c r="AQ218" i="5" s="1"/>
  <c r="Q218" i="5"/>
  <c r="AN218" i="5" s="1"/>
  <c r="P219" i="5"/>
  <c r="R218" i="5"/>
  <c r="AO218" i="5" s="1"/>
  <c r="AJ218" i="5"/>
  <c r="AU215" i="5"/>
  <c r="AS215" i="5"/>
  <c r="AX215" i="5"/>
  <c r="BA215" i="5"/>
  <c r="AY215" i="5"/>
  <c r="AV213" i="5"/>
  <c r="BB213" i="5"/>
  <c r="AI217" i="5"/>
  <c r="AK217" i="5"/>
  <c r="AF216" i="5"/>
  <c r="AE216" i="5"/>
  <c r="AD216" i="5"/>
  <c r="AT216" i="5" s="1"/>
  <c r="AC217" i="5"/>
  <c r="AM217" i="5"/>
  <c r="AP217" i="5"/>
  <c r="AW214" i="5"/>
  <c r="AZ214" i="5"/>
  <c r="AR216" i="5"/>
  <c r="AL216" i="5"/>
  <c r="AY216" i="5" l="1"/>
  <c r="BA216" i="5"/>
  <c r="AX216" i="5"/>
  <c r="AK218" i="5"/>
  <c r="AI218" i="5"/>
  <c r="AV214" i="5"/>
  <c r="BB214" i="5"/>
  <c r="P220" i="5"/>
  <c r="R219" i="5"/>
  <c r="AO219" i="5" s="1"/>
  <c r="Q219" i="5"/>
  <c r="AN219" i="5" s="1"/>
  <c r="AJ219" i="5"/>
  <c r="S219" i="5"/>
  <c r="AQ219" i="5" s="1"/>
  <c r="AR217" i="5"/>
  <c r="AL217" i="5"/>
  <c r="AE217" i="5"/>
  <c r="AF217" i="5"/>
  <c r="AD217" i="5"/>
  <c r="AT217" i="5" s="1"/>
  <c r="AC218" i="5"/>
  <c r="AU216" i="5"/>
  <c r="AS216" i="5"/>
  <c r="AW215" i="5"/>
  <c r="AZ215" i="5"/>
  <c r="AM218" i="5"/>
  <c r="AP218" i="5"/>
  <c r="AR218" i="5" l="1"/>
  <c r="AL218" i="5"/>
  <c r="AJ220" i="5"/>
  <c r="P221" i="5"/>
  <c r="S220" i="5"/>
  <c r="AQ220" i="5" s="1"/>
  <c r="Q220" i="5"/>
  <c r="AN220" i="5" s="1"/>
  <c r="R220" i="5"/>
  <c r="AO220" i="5" s="1"/>
  <c r="BB215" i="5"/>
  <c r="AV215" i="5"/>
  <c r="AP219" i="5"/>
  <c r="AM219" i="5"/>
  <c r="AK219" i="5"/>
  <c r="AI219" i="5"/>
  <c r="BA217" i="5"/>
  <c r="AX217" i="5"/>
  <c r="AY217" i="5"/>
  <c r="AW216" i="5"/>
  <c r="AZ216" i="5"/>
  <c r="AD218" i="5"/>
  <c r="AT218" i="5" s="1"/>
  <c r="AC219" i="5"/>
  <c r="AE218" i="5"/>
  <c r="AF218" i="5"/>
  <c r="AU217" i="5"/>
  <c r="AS217" i="5"/>
  <c r="AM220" i="5" l="1"/>
  <c r="AP220" i="5"/>
  <c r="S221" i="5"/>
  <c r="AQ221" i="5" s="1"/>
  <c r="P222" i="5"/>
  <c r="R221" i="5"/>
  <c r="AO221" i="5" s="1"/>
  <c r="Q221" i="5"/>
  <c r="AN221" i="5" s="1"/>
  <c r="AJ221" i="5"/>
  <c r="AY218" i="5"/>
  <c r="AX218" i="5"/>
  <c r="BA218" i="5"/>
  <c r="AR219" i="5"/>
  <c r="AL219" i="5"/>
  <c r="AI220" i="5"/>
  <c r="AK220" i="5"/>
  <c r="AW217" i="5"/>
  <c r="AZ217" i="5"/>
  <c r="AS218" i="5"/>
  <c r="AU218" i="5"/>
  <c r="AE219" i="5"/>
  <c r="AC220" i="5"/>
  <c r="AD219" i="5"/>
  <c r="AT219" i="5" s="1"/>
  <c r="AF219" i="5"/>
  <c r="BB216" i="5"/>
  <c r="AV216" i="5"/>
  <c r="AV217" i="5" l="1"/>
  <c r="BB217" i="5"/>
  <c r="AK221" i="5"/>
  <c r="AI221" i="5"/>
  <c r="AY219" i="5"/>
  <c r="AX219" i="5"/>
  <c r="BA219" i="5"/>
  <c r="P223" i="5"/>
  <c r="Q222" i="5"/>
  <c r="AN222" i="5" s="1"/>
  <c r="AJ222" i="5"/>
  <c r="S222" i="5"/>
  <c r="AQ222" i="5" s="1"/>
  <c r="R222" i="5"/>
  <c r="AO222" i="5" s="1"/>
  <c r="AM221" i="5"/>
  <c r="AP221" i="5"/>
  <c r="AS219" i="5"/>
  <c r="AU219" i="5"/>
  <c r="AF220" i="5"/>
  <c r="AC221" i="5"/>
  <c r="AE220" i="5"/>
  <c r="AD220" i="5"/>
  <c r="AT220" i="5" s="1"/>
  <c r="AZ218" i="5"/>
  <c r="AW218" i="5"/>
  <c r="AR220" i="5"/>
  <c r="AL220" i="5"/>
  <c r="AW219" i="5" l="1"/>
  <c r="AZ219" i="5"/>
  <c r="AV218" i="5"/>
  <c r="BB218" i="5"/>
  <c r="AL221" i="5"/>
  <c r="AR221" i="5"/>
  <c r="AM222" i="5"/>
  <c r="AP222" i="5"/>
  <c r="Q223" i="5"/>
  <c r="AN223" i="5" s="1"/>
  <c r="S223" i="5"/>
  <c r="AQ223" i="5" s="1"/>
  <c r="P224" i="5"/>
  <c r="R223" i="5"/>
  <c r="AO223" i="5" s="1"/>
  <c r="AJ223" i="5"/>
  <c r="AS220" i="5"/>
  <c r="AU220" i="5"/>
  <c r="AE221" i="5"/>
  <c r="AF221" i="5"/>
  <c r="AD221" i="5"/>
  <c r="AT221" i="5" s="1"/>
  <c r="AC222" i="5"/>
  <c r="AK222" i="5"/>
  <c r="AI222" i="5"/>
  <c r="AX220" i="5"/>
  <c r="AY220" i="5"/>
  <c r="BA220" i="5"/>
  <c r="AR222" i="5" l="1"/>
  <c r="AL222" i="5"/>
  <c r="AI223" i="5"/>
  <c r="AK223" i="5"/>
  <c r="P225" i="5"/>
  <c r="R224" i="5"/>
  <c r="AO224" i="5" s="1"/>
  <c r="AJ224" i="5"/>
  <c r="Q224" i="5"/>
  <c r="AN224" i="5" s="1"/>
  <c r="S224" i="5"/>
  <c r="AQ224" i="5" s="1"/>
  <c r="AW220" i="5"/>
  <c r="AZ220" i="5"/>
  <c r="AS221" i="5"/>
  <c r="AU221" i="5"/>
  <c r="AF222" i="5"/>
  <c r="AD222" i="5"/>
  <c r="AT222" i="5" s="1"/>
  <c r="AC223" i="5"/>
  <c r="AE222" i="5"/>
  <c r="AM223" i="5"/>
  <c r="AP223" i="5"/>
  <c r="BA221" i="5"/>
  <c r="AY221" i="5"/>
  <c r="AX221" i="5"/>
  <c r="BB219" i="5"/>
  <c r="AV219" i="5"/>
  <c r="AK224" i="5" l="1"/>
  <c r="AI224" i="5"/>
  <c r="S225" i="5"/>
  <c r="AQ225" i="5" s="1"/>
  <c r="AJ225" i="5"/>
  <c r="R225" i="5"/>
  <c r="AO225" i="5" s="1"/>
  <c r="P226" i="5"/>
  <c r="Q225" i="5"/>
  <c r="AN225" i="5" s="1"/>
  <c r="AD223" i="5"/>
  <c r="AT223" i="5" s="1"/>
  <c r="AF223" i="5"/>
  <c r="AC224" i="5"/>
  <c r="AE223" i="5"/>
  <c r="BA222" i="5"/>
  <c r="AX222" i="5"/>
  <c r="AY222" i="5"/>
  <c r="AS222" i="5"/>
  <c r="AU222" i="5"/>
  <c r="AW221" i="5"/>
  <c r="AZ221" i="5"/>
  <c r="AR223" i="5"/>
  <c r="AL223" i="5"/>
  <c r="BB220" i="5"/>
  <c r="AV220" i="5"/>
  <c r="AP224" i="5"/>
  <c r="AM224" i="5"/>
  <c r="S226" i="5" l="1"/>
  <c r="AQ226" i="5" s="1"/>
  <c r="AJ226" i="5"/>
  <c r="P227" i="5"/>
  <c r="Q226" i="5"/>
  <c r="AN226" i="5" s="1"/>
  <c r="R226" i="5"/>
  <c r="AO226" i="5" s="1"/>
  <c r="AL224" i="5"/>
  <c r="AR224" i="5"/>
  <c r="AW222" i="5"/>
  <c r="AZ222" i="5"/>
  <c r="AK225" i="5"/>
  <c r="AI225" i="5"/>
  <c r="AU223" i="5"/>
  <c r="AS223" i="5"/>
  <c r="AM225" i="5"/>
  <c r="AP225" i="5"/>
  <c r="AE224" i="5"/>
  <c r="AF224" i="5"/>
  <c r="AD224" i="5"/>
  <c r="AT224" i="5" s="1"/>
  <c r="AC225" i="5"/>
  <c r="BB221" i="5"/>
  <c r="AV221" i="5"/>
  <c r="AY223" i="5"/>
  <c r="AX223" i="5"/>
  <c r="BA223" i="5"/>
  <c r="AZ223" i="5" l="1"/>
  <c r="AW223" i="5"/>
  <c r="AR225" i="5"/>
  <c r="AL225" i="5"/>
  <c r="S227" i="5"/>
  <c r="AQ227" i="5" s="1"/>
  <c r="R227" i="5"/>
  <c r="AO227" i="5" s="1"/>
  <c r="AJ227" i="5"/>
  <c r="P228" i="5"/>
  <c r="Q227" i="5"/>
  <c r="AN227" i="5" s="1"/>
  <c r="AD225" i="5"/>
  <c r="AT225" i="5" s="1"/>
  <c r="AE225" i="5"/>
  <c r="AF225" i="5"/>
  <c r="AC226" i="5"/>
  <c r="AK226" i="5"/>
  <c r="AI226" i="5"/>
  <c r="BB222" i="5"/>
  <c r="AV222" i="5"/>
  <c r="AU224" i="5"/>
  <c r="AS224" i="5"/>
  <c r="AX224" i="5"/>
  <c r="BA224" i="5"/>
  <c r="AY224" i="5"/>
  <c r="AM226" i="5"/>
  <c r="AP226" i="5"/>
  <c r="AD226" i="5" l="1"/>
  <c r="AT226" i="5" s="1"/>
  <c r="AF226" i="5"/>
  <c r="AC227" i="5"/>
  <c r="AE226" i="5"/>
  <c r="P229" i="5"/>
  <c r="Q228" i="5"/>
  <c r="AN228" i="5" s="1"/>
  <c r="AJ228" i="5"/>
  <c r="R228" i="5"/>
  <c r="AO228" i="5" s="1"/>
  <c r="S228" i="5"/>
  <c r="AQ228" i="5" s="1"/>
  <c r="AW224" i="5"/>
  <c r="AZ224" i="5"/>
  <c r="AL226" i="5"/>
  <c r="AR226" i="5"/>
  <c r="AM227" i="5"/>
  <c r="AP227" i="5"/>
  <c r="BB223" i="5"/>
  <c r="AV223" i="5"/>
  <c r="AI227" i="5"/>
  <c r="AK227" i="5"/>
  <c r="AX225" i="5"/>
  <c r="BA225" i="5"/>
  <c r="AY225" i="5"/>
  <c r="AU225" i="5"/>
  <c r="AS225" i="5"/>
  <c r="P230" i="5" l="1"/>
  <c r="S229" i="5"/>
  <c r="AQ229" i="5" s="1"/>
  <c r="AJ229" i="5"/>
  <c r="R229" i="5"/>
  <c r="AO229" i="5" s="1"/>
  <c r="Q229" i="5"/>
  <c r="AN229" i="5" s="1"/>
  <c r="AF227" i="5"/>
  <c r="AD227" i="5"/>
  <c r="AT227" i="5" s="1"/>
  <c r="AE227" i="5"/>
  <c r="AC228" i="5"/>
  <c r="AI228" i="5"/>
  <c r="AK228" i="5"/>
  <c r="AV224" i="5"/>
  <c r="BB224" i="5"/>
  <c r="AX226" i="5"/>
  <c r="AY226" i="5"/>
  <c r="BA226" i="5"/>
  <c r="AL227" i="5"/>
  <c r="AR227" i="5"/>
  <c r="AW225" i="5"/>
  <c r="AZ225" i="5"/>
  <c r="AM228" i="5"/>
  <c r="AP228" i="5"/>
  <c r="AU226" i="5"/>
  <c r="AS226" i="5"/>
  <c r="AW226" i="5" l="1"/>
  <c r="AZ226" i="5"/>
  <c r="AS227" i="5"/>
  <c r="AU227" i="5"/>
  <c r="AX227" i="5"/>
  <c r="BA227" i="5"/>
  <c r="AY227" i="5"/>
  <c r="AF228" i="5"/>
  <c r="AE228" i="5"/>
  <c r="AD228" i="5"/>
  <c r="AT228" i="5" s="1"/>
  <c r="AC229" i="5"/>
  <c r="AR228" i="5"/>
  <c r="AL228" i="5"/>
  <c r="BB225" i="5"/>
  <c r="AV225" i="5"/>
  <c r="AI229" i="5"/>
  <c r="AK229" i="5"/>
  <c r="AP229" i="5"/>
  <c r="AM229" i="5"/>
  <c r="Q230" i="5"/>
  <c r="AN230" i="5" s="1"/>
  <c r="R230" i="5"/>
  <c r="AO230" i="5" s="1"/>
  <c r="S230" i="5"/>
  <c r="AQ230" i="5" s="1"/>
  <c r="AJ230" i="5"/>
  <c r="P231" i="5"/>
  <c r="AK230" i="5" l="1"/>
  <c r="AI230" i="5"/>
  <c r="AW227" i="5"/>
  <c r="AZ227" i="5"/>
  <c r="AJ231" i="5"/>
  <c r="P232" i="5"/>
  <c r="S231" i="5"/>
  <c r="AQ231" i="5" s="1"/>
  <c r="Q231" i="5"/>
  <c r="AN231" i="5" s="1"/>
  <c r="R231" i="5"/>
  <c r="AO231" i="5" s="1"/>
  <c r="AF229" i="5"/>
  <c r="AE229" i="5"/>
  <c r="AD229" i="5"/>
  <c r="AT229" i="5" s="1"/>
  <c r="AC230" i="5"/>
  <c r="AU228" i="5"/>
  <c r="AS228" i="5"/>
  <c r="AY228" i="5"/>
  <c r="AX228" i="5"/>
  <c r="BA228" i="5"/>
  <c r="AM230" i="5"/>
  <c r="AP230" i="5"/>
  <c r="AR229" i="5"/>
  <c r="AL229" i="5"/>
  <c r="AV226" i="5"/>
  <c r="BB226" i="5"/>
  <c r="S232" i="5" l="1"/>
  <c r="AQ232" i="5" s="1"/>
  <c r="R232" i="5"/>
  <c r="AO232" i="5" s="1"/>
  <c r="AJ232" i="5"/>
  <c r="Q232" i="5"/>
  <c r="AN232" i="5" s="1"/>
  <c r="P233" i="5"/>
  <c r="AK231" i="5"/>
  <c r="AI231" i="5"/>
  <c r="AE230" i="5"/>
  <c r="AC231" i="5"/>
  <c r="AD230" i="5"/>
  <c r="AT230" i="5" s="1"/>
  <c r="AF230" i="5"/>
  <c r="AV227" i="5"/>
  <c r="BB227" i="5"/>
  <c r="AM231" i="5"/>
  <c r="AP231" i="5"/>
  <c r="AR230" i="5"/>
  <c r="AL230" i="5"/>
  <c r="AW228" i="5"/>
  <c r="AZ228" i="5"/>
  <c r="AY229" i="5"/>
  <c r="AX229" i="5"/>
  <c r="BA229" i="5"/>
  <c r="AU229" i="5"/>
  <c r="AS229" i="5"/>
  <c r="R233" i="5" l="1"/>
  <c r="AO233" i="5" s="1"/>
  <c r="S233" i="5"/>
  <c r="AQ233" i="5" s="1"/>
  <c r="P234" i="5"/>
  <c r="Q233" i="5"/>
  <c r="AN233" i="5" s="1"/>
  <c r="AJ233" i="5"/>
  <c r="AW229" i="5"/>
  <c r="AZ229" i="5"/>
  <c r="BA230" i="5"/>
  <c r="AY230" i="5"/>
  <c r="AX230" i="5"/>
  <c r="AK232" i="5"/>
  <c r="AI232" i="5"/>
  <c r="AL231" i="5"/>
  <c r="AR231" i="5"/>
  <c r="AV228" i="5"/>
  <c r="BB228" i="5"/>
  <c r="AS230" i="5"/>
  <c r="AU230" i="5"/>
  <c r="AF231" i="5"/>
  <c r="AE231" i="5"/>
  <c r="AC232" i="5"/>
  <c r="AD231" i="5"/>
  <c r="AT231" i="5" s="1"/>
  <c r="AM232" i="5"/>
  <c r="AP232" i="5"/>
  <c r="AW230" i="5" l="1"/>
  <c r="AZ230" i="5"/>
  <c r="AU231" i="5"/>
  <c r="AS231" i="5"/>
  <c r="BB229" i="5"/>
  <c r="AV229" i="5"/>
  <c r="AI233" i="5"/>
  <c r="AK233" i="5"/>
  <c r="AR232" i="5"/>
  <c r="AL232" i="5"/>
  <c r="P235" i="5"/>
  <c r="AJ234" i="5"/>
  <c r="S234" i="5"/>
  <c r="AQ234" i="5" s="1"/>
  <c r="Q234" i="5"/>
  <c r="AN234" i="5" s="1"/>
  <c r="R234" i="5"/>
  <c r="AO234" i="5" s="1"/>
  <c r="AF232" i="5"/>
  <c r="AC233" i="5"/>
  <c r="AD232" i="5"/>
  <c r="AT232" i="5" s="1"/>
  <c r="AE232" i="5"/>
  <c r="AM233" i="5"/>
  <c r="AP233" i="5"/>
  <c r="AX231" i="5"/>
  <c r="BA231" i="5"/>
  <c r="AY231" i="5"/>
  <c r="AX232" i="5" l="1"/>
  <c r="BA232" i="5"/>
  <c r="AY232" i="5"/>
  <c r="AW231" i="5"/>
  <c r="AZ231" i="5"/>
  <c r="AR233" i="5"/>
  <c r="AL233" i="5"/>
  <c r="AK234" i="5"/>
  <c r="AI234" i="5"/>
  <c r="AJ235" i="5"/>
  <c r="S235" i="5"/>
  <c r="AQ235" i="5" s="1"/>
  <c r="Q235" i="5"/>
  <c r="AN235" i="5" s="1"/>
  <c r="R235" i="5"/>
  <c r="AO235" i="5" s="1"/>
  <c r="P236" i="5"/>
  <c r="AM234" i="5"/>
  <c r="AP234" i="5"/>
  <c r="AS232" i="5"/>
  <c r="AU232" i="5"/>
  <c r="AD233" i="5"/>
  <c r="AT233" i="5" s="1"/>
  <c r="AE233" i="5"/>
  <c r="AF233" i="5"/>
  <c r="AC234" i="5"/>
  <c r="BB230" i="5"/>
  <c r="AV230" i="5"/>
  <c r="S236" i="5" l="1"/>
  <c r="AQ236" i="5" s="1"/>
  <c r="P237" i="5"/>
  <c r="R236" i="5"/>
  <c r="AO236" i="5" s="1"/>
  <c r="Q236" i="5"/>
  <c r="AN236" i="5" s="1"/>
  <c r="AJ236" i="5"/>
  <c r="AE234" i="5"/>
  <c r="AF234" i="5"/>
  <c r="AD234" i="5"/>
  <c r="AT234" i="5" s="1"/>
  <c r="AC235" i="5"/>
  <c r="BB231" i="5"/>
  <c r="AV231" i="5"/>
  <c r="AR234" i="5"/>
  <c r="AL234" i="5"/>
  <c r="AY233" i="5"/>
  <c r="BA233" i="5"/>
  <c r="AX233" i="5"/>
  <c r="AS233" i="5"/>
  <c r="AU233" i="5"/>
  <c r="AI235" i="5"/>
  <c r="AK235" i="5"/>
  <c r="AW232" i="5"/>
  <c r="AZ232" i="5"/>
  <c r="AM235" i="5"/>
  <c r="AP235" i="5"/>
  <c r="AW233" i="5" l="1"/>
  <c r="AZ233" i="5"/>
  <c r="AS234" i="5"/>
  <c r="AU234" i="5"/>
  <c r="BA234" i="5"/>
  <c r="AX234" i="5"/>
  <c r="AY234" i="5"/>
  <c r="BB232" i="5"/>
  <c r="AV232" i="5"/>
  <c r="AL235" i="5"/>
  <c r="AR235" i="5"/>
  <c r="AK236" i="5"/>
  <c r="AI236" i="5"/>
  <c r="S237" i="5"/>
  <c r="AQ237" i="5" s="1"/>
  <c r="P238" i="5"/>
  <c r="AJ237" i="5"/>
  <c r="R237" i="5"/>
  <c r="AO237" i="5" s="1"/>
  <c r="Q237" i="5"/>
  <c r="AN237" i="5" s="1"/>
  <c r="AF235" i="5"/>
  <c r="AE235" i="5"/>
  <c r="AD235" i="5"/>
  <c r="AT235" i="5" s="1"/>
  <c r="AC236" i="5"/>
  <c r="AM236" i="5"/>
  <c r="AP236" i="5"/>
  <c r="AI237" i="5" l="1"/>
  <c r="AK237" i="5"/>
  <c r="AR236" i="5"/>
  <c r="AL236" i="5"/>
  <c r="AZ234" i="5"/>
  <c r="AW234" i="5"/>
  <c r="AM237" i="5"/>
  <c r="AP237" i="5"/>
  <c r="AD236" i="5"/>
  <c r="AT236" i="5" s="1"/>
  <c r="AC237" i="5"/>
  <c r="AE236" i="5"/>
  <c r="AF236" i="5"/>
  <c r="AY235" i="5"/>
  <c r="AX235" i="5"/>
  <c r="BA235" i="5"/>
  <c r="S238" i="5"/>
  <c r="AQ238" i="5" s="1"/>
  <c r="AJ238" i="5"/>
  <c r="R238" i="5"/>
  <c r="AO238" i="5" s="1"/>
  <c r="P239" i="5"/>
  <c r="Q238" i="5"/>
  <c r="AN238" i="5" s="1"/>
  <c r="AS235" i="5"/>
  <c r="AU235" i="5"/>
  <c r="AV233" i="5"/>
  <c r="BB233" i="5"/>
  <c r="AL237" i="5" l="1"/>
  <c r="AR237" i="5"/>
  <c r="BB234" i="5"/>
  <c r="AV234" i="5"/>
  <c r="AM238" i="5"/>
  <c r="AP238" i="5"/>
  <c r="BA236" i="5"/>
  <c r="AX236" i="5"/>
  <c r="AY236" i="5"/>
  <c r="AJ239" i="5"/>
  <c r="S239" i="5"/>
  <c r="AQ239" i="5" s="1"/>
  <c r="P240" i="5"/>
  <c r="R239" i="5"/>
  <c r="AO239" i="5" s="1"/>
  <c r="Q239" i="5"/>
  <c r="AN239" i="5" s="1"/>
  <c r="AD237" i="5"/>
  <c r="AT237" i="5" s="1"/>
  <c r="AE237" i="5"/>
  <c r="AC238" i="5"/>
  <c r="AF237" i="5"/>
  <c r="AW235" i="5"/>
  <c r="AZ235" i="5"/>
  <c r="AI238" i="5"/>
  <c r="AK238" i="5"/>
  <c r="AU236" i="5"/>
  <c r="AS236" i="5"/>
  <c r="AS237" i="5" l="1"/>
  <c r="AU237" i="5"/>
  <c r="AW236" i="5"/>
  <c r="AZ236" i="5"/>
  <c r="AL238" i="5"/>
  <c r="AR238" i="5"/>
  <c r="AJ240" i="5"/>
  <c r="S240" i="5"/>
  <c r="AQ240" i="5" s="1"/>
  <c r="Q240" i="5"/>
  <c r="AN240" i="5" s="1"/>
  <c r="R240" i="5"/>
  <c r="AO240" i="5" s="1"/>
  <c r="P241" i="5"/>
  <c r="AM239" i="5"/>
  <c r="AP239" i="5"/>
  <c r="BB235" i="5"/>
  <c r="AV235" i="5"/>
  <c r="AX237" i="5"/>
  <c r="AY237" i="5"/>
  <c r="BA237" i="5"/>
  <c r="AK239" i="5"/>
  <c r="AI239" i="5"/>
  <c r="AD238" i="5"/>
  <c r="AT238" i="5" s="1"/>
  <c r="AF238" i="5"/>
  <c r="AE238" i="5"/>
  <c r="AC239" i="5"/>
  <c r="AE239" i="5" l="1"/>
  <c r="AF239" i="5"/>
  <c r="AC240" i="5"/>
  <c r="AD239" i="5"/>
  <c r="AT239" i="5" s="1"/>
  <c r="AM240" i="5"/>
  <c r="AP240" i="5"/>
  <c r="AK240" i="5"/>
  <c r="AI240" i="5"/>
  <c r="AY238" i="5"/>
  <c r="BA238" i="5"/>
  <c r="AX238" i="5"/>
  <c r="AS238" i="5"/>
  <c r="AU238" i="5"/>
  <c r="AL239" i="5"/>
  <c r="AR239" i="5"/>
  <c r="Q241" i="5"/>
  <c r="AN241" i="5" s="1"/>
  <c r="AJ241" i="5"/>
  <c r="S241" i="5"/>
  <c r="AQ241" i="5" s="1"/>
  <c r="R241" i="5"/>
  <c r="AO241" i="5" s="1"/>
  <c r="P242" i="5"/>
  <c r="AV236" i="5"/>
  <c r="BB236" i="5"/>
  <c r="AW237" i="5"/>
  <c r="AZ237" i="5"/>
  <c r="BB237" i="5" l="1"/>
  <c r="AV237" i="5"/>
  <c r="AS239" i="5"/>
  <c r="AU239" i="5"/>
  <c r="AC241" i="5"/>
  <c r="AD240" i="5"/>
  <c r="AT240" i="5" s="1"/>
  <c r="AE240" i="5"/>
  <c r="AF240" i="5"/>
  <c r="Q242" i="5"/>
  <c r="AN242" i="5" s="1"/>
  <c r="AJ242" i="5"/>
  <c r="R242" i="5"/>
  <c r="AO242" i="5" s="1"/>
  <c r="S242" i="5"/>
  <c r="AQ242" i="5" s="1"/>
  <c r="P243" i="5"/>
  <c r="AM241" i="5"/>
  <c r="AP241" i="5"/>
  <c r="AW238" i="5"/>
  <c r="AZ238" i="5"/>
  <c r="AY239" i="5"/>
  <c r="AX239" i="5"/>
  <c r="BA239" i="5"/>
  <c r="AR240" i="5"/>
  <c r="AL240" i="5"/>
  <c r="AI241" i="5"/>
  <c r="AK241" i="5"/>
  <c r="AY240" i="5" l="1"/>
  <c r="BA240" i="5"/>
  <c r="AX240" i="5"/>
  <c r="AS240" i="5"/>
  <c r="AU240" i="5"/>
  <c r="BB238" i="5"/>
  <c r="AV238" i="5"/>
  <c r="AL241" i="5"/>
  <c r="AR241" i="5"/>
  <c r="AJ243" i="5"/>
  <c r="S243" i="5"/>
  <c r="AQ243" i="5" s="1"/>
  <c r="Q243" i="5"/>
  <c r="AN243" i="5" s="1"/>
  <c r="R243" i="5"/>
  <c r="AO243" i="5" s="1"/>
  <c r="P244" i="5"/>
  <c r="AE241" i="5"/>
  <c r="AF241" i="5"/>
  <c r="AD241" i="5"/>
  <c r="AT241" i="5" s="1"/>
  <c r="AC242" i="5"/>
  <c r="AW239" i="5"/>
  <c r="AZ239" i="5"/>
  <c r="AI242" i="5"/>
  <c r="AK242" i="5"/>
  <c r="AM242" i="5"/>
  <c r="AP242" i="5"/>
  <c r="AL242" i="5" l="1"/>
  <c r="AR242" i="5"/>
  <c r="AY241" i="5"/>
  <c r="AX241" i="5"/>
  <c r="BA241" i="5"/>
  <c r="AJ244" i="5"/>
  <c r="S244" i="5"/>
  <c r="AQ244" i="5" s="1"/>
  <c r="Q244" i="5"/>
  <c r="AN244" i="5" s="1"/>
  <c r="R244" i="5"/>
  <c r="AO244" i="5" s="1"/>
  <c r="P245" i="5"/>
  <c r="BB239" i="5"/>
  <c r="AV239" i="5"/>
  <c r="AM243" i="5"/>
  <c r="AP243" i="5"/>
  <c r="AF242" i="5"/>
  <c r="AD242" i="5"/>
  <c r="AT242" i="5" s="1"/>
  <c r="AC243" i="5"/>
  <c r="AE242" i="5"/>
  <c r="AK243" i="5"/>
  <c r="AI243" i="5"/>
  <c r="AW240" i="5"/>
  <c r="AZ240" i="5"/>
  <c r="AS241" i="5"/>
  <c r="AU241" i="5"/>
  <c r="AU242" i="5" l="1"/>
  <c r="AS242" i="5"/>
  <c r="AM244" i="5"/>
  <c r="AP244" i="5"/>
  <c r="AK244" i="5"/>
  <c r="AI244" i="5"/>
  <c r="AL243" i="5"/>
  <c r="AR243" i="5"/>
  <c r="AX242" i="5"/>
  <c r="BA242" i="5"/>
  <c r="AY242" i="5"/>
  <c r="AV240" i="5"/>
  <c r="BB240" i="5"/>
  <c r="AW241" i="5"/>
  <c r="AZ241" i="5"/>
  <c r="R245" i="5"/>
  <c r="AO245" i="5" s="1"/>
  <c r="S245" i="5"/>
  <c r="AQ245" i="5" s="1"/>
  <c r="Q245" i="5"/>
  <c r="AN245" i="5" s="1"/>
  <c r="P246" i="5"/>
  <c r="AJ245" i="5"/>
  <c r="AE243" i="5"/>
  <c r="AC244" i="5"/>
  <c r="AD243" i="5"/>
  <c r="AT243" i="5" s="1"/>
  <c r="AF243" i="5"/>
  <c r="AD244" i="5" l="1"/>
  <c r="AT244" i="5" s="1"/>
  <c r="AC245" i="5"/>
  <c r="AE244" i="5"/>
  <c r="AF244" i="5"/>
  <c r="AV241" i="5"/>
  <c r="BB241" i="5"/>
  <c r="AX243" i="5"/>
  <c r="BA243" i="5"/>
  <c r="AY243" i="5"/>
  <c r="AU243" i="5"/>
  <c r="AS243" i="5"/>
  <c r="AK245" i="5"/>
  <c r="AI245" i="5"/>
  <c r="AL244" i="5"/>
  <c r="AR244" i="5"/>
  <c r="AW242" i="5"/>
  <c r="AZ242" i="5"/>
  <c r="P247" i="5"/>
  <c r="AJ246" i="5"/>
  <c r="Q246" i="5"/>
  <c r="AN246" i="5" s="1"/>
  <c r="R246" i="5"/>
  <c r="AO246" i="5" s="1"/>
  <c r="S246" i="5"/>
  <c r="AQ246" i="5" s="1"/>
  <c r="AP245" i="5"/>
  <c r="AM245" i="5"/>
  <c r="AR245" i="5" l="1"/>
  <c r="AL245" i="5"/>
  <c r="AW243" i="5"/>
  <c r="AZ243" i="5"/>
  <c r="AV242" i="5"/>
  <c r="BB242" i="5"/>
  <c r="AM246" i="5"/>
  <c r="AP246" i="5"/>
  <c r="AX244" i="5"/>
  <c r="AY244" i="5"/>
  <c r="BA244" i="5"/>
  <c r="AK246" i="5"/>
  <c r="AI246" i="5"/>
  <c r="AE245" i="5"/>
  <c r="AF245" i="5"/>
  <c r="AD245" i="5"/>
  <c r="AT245" i="5" s="1"/>
  <c r="AC246" i="5"/>
  <c r="S247" i="5"/>
  <c r="AQ247" i="5" s="1"/>
  <c r="R247" i="5"/>
  <c r="AO247" i="5" s="1"/>
  <c r="Q247" i="5"/>
  <c r="AN247" i="5" s="1"/>
  <c r="AJ247" i="5"/>
  <c r="P248" i="5"/>
  <c r="AS244" i="5"/>
  <c r="AU244" i="5"/>
  <c r="AX245" i="5" l="1"/>
  <c r="BA245" i="5"/>
  <c r="AY245" i="5"/>
  <c r="AR246" i="5"/>
  <c r="AL246" i="5"/>
  <c r="AK247" i="5"/>
  <c r="AI247" i="5"/>
  <c r="AU245" i="5"/>
  <c r="AS245" i="5"/>
  <c r="AW244" i="5"/>
  <c r="AZ244" i="5"/>
  <c r="BB243" i="5"/>
  <c r="AV243" i="5"/>
  <c r="Q248" i="5"/>
  <c r="AN248" i="5" s="1"/>
  <c r="P249" i="5"/>
  <c r="S248" i="5"/>
  <c r="AQ248" i="5" s="1"/>
  <c r="AJ248" i="5"/>
  <c r="R248" i="5"/>
  <c r="AO248" i="5" s="1"/>
  <c r="AM247" i="5"/>
  <c r="AP247" i="5"/>
  <c r="AE246" i="5"/>
  <c r="AF246" i="5"/>
  <c r="AC247" i="5"/>
  <c r="AD246" i="5"/>
  <c r="AT246" i="5" s="1"/>
  <c r="AS246" i="5" l="1"/>
  <c r="AU246" i="5"/>
  <c r="AY246" i="5"/>
  <c r="BA246" i="5"/>
  <c r="AX246" i="5"/>
  <c r="AF247" i="5"/>
  <c r="AC248" i="5"/>
  <c r="AD247" i="5"/>
  <c r="AT247" i="5" s="1"/>
  <c r="AE247" i="5"/>
  <c r="AR247" i="5"/>
  <c r="AL247" i="5"/>
  <c r="R249" i="5"/>
  <c r="AO249" i="5" s="1"/>
  <c r="P250" i="5"/>
  <c r="S249" i="5"/>
  <c r="AQ249" i="5" s="1"/>
  <c r="AJ249" i="5"/>
  <c r="Q249" i="5"/>
  <c r="AN249" i="5" s="1"/>
  <c r="BB244" i="5"/>
  <c r="AV244" i="5"/>
  <c r="AW245" i="5"/>
  <c r="AZ245" i="5"/>
  <c r="AM248" i="5"/>
  <c r="AP248" i="5"/>
  <c r="AI248" i="5"/>
  <c r="AK248" i="5"/>
  <c r="AS247" i="5" l="1"/>
  <c r="AU247" i="5"/>
  <c r="AY247" i="5"/>
  <c r="BA247" i="5"/>
  <c r="AX247" i="5"/>
  <c r="AI249" i="5"/>
  <c r="AK249" i="5"/>
  <c r="AM249" i="5"/>
  <c r="AP249" i="5"/>
  <c r="AZ246" i="5"/>
  <c r="AW246" i="5"/>
  <c r="AL248" i="5"/>
  <c r="AR248" i="5"/>
  <c r="BB245" i="5"/>
  <c r="AV245" i="5"/>
  <c r="S250" i="5"/>
  <c r="AQ250" i="5" s="1"/>
  <c r="P251" i="5"/>
  <c r="R250" i="5"/>
  <c r="AO250" i="5" s="1"/>
  <c r="AJ250" i="5"/>
  <c r="Q250" i="5"/>
  <c r="AN250" i="5" s="1"/>
  <c r="AE248" i="5"/>
  <c r="AC249" i="5"/>
  <c r="AF248" i="5"/>
  <c r="AD248" i="5"/>
  <c r="AT248" i="5" s="1"/>
  <c r="AR249" i="5" l="1"/>
  <c r="AL249" i="5"/>
  <c r="AE249" i="5"/>
  <c r="AD249" i="5"/>
  <c r="AT249" i="5" s="1"/>
  <c r="AF249" i="5"/>
  <c r="AC250" i="5"/>
  <c r="AM250" i="5"/>
  <c r="AP250" i="5"/>
  <c r="AU248" i="5"/>
  <c r="AS248" i="5"/>
  <c r="AZ247" i="5"/>
  <c r="AW247" i="5"/>
  <c r="AK250" i="5"/>
  <c r="AI250" i="5"/>
  <c r="BB246" i="5"/>
  <c r="AV246" i="5"/>
  <c r="AX248" i="5"/>
  <c r="AY248" i="5"/>
  <c r="BA248" i="5"/>
  <c r="P252" i="5"/>
  <c r="Q251" i="5"/>
  <c r="AN251" i="5" s="1"/>
  <c r="R251" i="5"/>
  <c r="AO251" i="5" s="1"/>
  <c r="S251" i="5"/>
  <c r="AQ251" i="5" s="1"/>
  <c r="AJ251" i="5"/>
  <c r="AI251" i="5" l="1"/>
  <c r="AK251" i="5"/>
  <c r="AM251" i="5"/>
  <c r="AP251" i="5"/>
  <c r="BB247" i="5"/>
  <c r="AV247" i="5"/>
  <c r="R252" i="5"/>
  <c r="AO252" i="5" s="1"/>
  <c r="AJ252" i="5"/>
  <c r="Q252" i="5"/>
  <c r="AN252" i="5" s="1"/>
  <c r="S252" i="5"/>
  <c r="AQ252" i="5" s="1"/>
  <c r="P253" i="5"/>
  <c r="AZ248" i="5"/>
  <c r="AW248" i="5"/>
  <c r="AC251" i="5"/>
  <c r="AD250" i="5"/>
  <c r="AT250" i="5" s="1"/>
  <c r="AE250" i="5"/>
  <c r="AF250" i="5"/>
  <c r="AX249" i="5"/>
  <c r="BA249" i="5"/>
  <c r="AY249" i="5"/>
  <c r="AU249" i="5"/>
  <c r="AS249" i="5"/>
  <c r="AL250" i="5"/>
  <c r="AR250" i="5"/>
  <c r="AK252" i="5" l="1"/>
  <c r="AI252" i="5"/>
  <c r="AC252" i="5"/>
  <c r="AF251" i="5"/>
  <c r="AE251" i="5"/>
  <c r="AD251" i="5"/>
  <c r="AT251" i="5" s="1"/>
  <c r="S253" i="5"/>
  <c r="AQ253" i="5" s="1"/>
  <c r="Q253" i="5"/>
  <c r="AN253" i="5" s="1"/>
  <c r="P254" i="5"/>
  <c r="R253" i="5"/>
  <c r="AO253" i="5" s="1"/>
  <c r="AJ253" i="5"/>
  <c r="AL251" i="5"/>
  <c r="AR251" i="5"/>
  <c r="AS250" i="5"/>
  <c r="AU250" i="5"/>
  <c r="AW249" i="5"/>
  <c r="AZ249" i="5"/>
  <c r="AM252" i="5"/>
  <c r="AP252" i="5"/>
  <c r="BB248" i="5"/>
  <c r="AV248" i="5"/>
  <c r="AY250" i="5"/>
  <c r="AX250" i="5"/>
  <c r="BA250" i="5"/>
  <c r="AM253" i="5" l="1"/>
  <c r="AP253" i="5"/>
  <c r="BB249" i="5"/>
  <c r="AV249" i="5"/>
  <c r="AU251" i="5"/>
  <c r="AS251" i="5"/>
  <c r="AZ250" i="5"/>
  <c r="AW250" i="5"/>
  <c r="BA251" i="5"/>
  <c r="AY251" i="5"/>
  <c r="AX251" i="5"/>
  <c r="AC253" i="5"/>
  <c r="AE252" i="5"/>
  <c r="AF252" i="5"/>
  <c r="AD252" i="5"/>
  <c r="AT252" i="5" s="1"/>
  <c r="AK253" i="5"/>
  <c r="AI253" i="5"/>
  <c r="AL252" i="5"/>
  <c r="AR252" i="5"/>
  <c r="AJ254" i="5"/>
  <c r="P255" i="5"/>
  <c r="Q254" i="5"/>
  <c r="AN254" i="5" s="1"/>
  <c r="R254" i="5"/>
  <c r="AO254" i="5" s="1"/>
  <c r="S254" i="5"/>
  <c r="AQ254" i="5" s="1"/>
  <c r="AM254" i="5" l="1"/>
  <c r="AP254" i="5"/>
  <c r="P256" i="5"/>
  <c r="S255" i="5"/>
  <c r="AQ255" i="5" s="1"/>
  <c r="Q255" i="5"/>
  <c r="AN255" i="5" s="1"/>
  <c r="R255" i="5"/>
  <c r="AO255" i="5" s="1"/>
  <c r="AJ255" i="5"/>
  <c r="AS252" i="5"/>
  <c r="AU252" i="5"/>
  <c r="AD253" i="5"/>
  <c r="AT253" i="5" s="1"/>
  <c r="AF253" i="5"/>
  <c r="AC254" i="5"/>
  <c r="AE253" i="5"/>
  <c r="AV250" i="5"/>
  <c r="BB250" i="5"/>
  <c r="AY252" i="5"/>
  <c r="BA252" i="5"/>
  <c r="AX252" i="5"/>
  <c r="AK254" i="5"/>
  <c r="AI254" i="5"/>
  <c r="AW251" i="5"/>
  <c r="AZ251" i="5"/>
  <c r="AL253" i="5"/>
  <c r="AR253" i="5"/>
  <c r="AI255" i="5" l="1"/>
  <c r="AK255" i="5"/>
  <c r="AP255" i="5"/>
  <c r="AM255" i="5"/>
  <c r="AJ256" i="5"/>
  <c r="P257" i="5"/>
  <c r="S256" i="5"/>
  <c r="AQ256" i="5" s="1"/>
  <c r="R256" i="5"/>
  <c r="AO256" i="5" s="1"/>
  <c r="Q256" i="5"/>
  <c r="AN256" i="5" s="1"/>
  <c r="BB251" i="5"/>
  <c r="AV251" i="5"/>
  <c r="AX253" i="5"/>
  <c r="BA253" i="5"/>
  <c r="AY253" i="5"/>
  <c r="AS253" i="5"/>
  <c r="AU253" i="5"/>
  <c r="AF254" i="5"/>
  <c r="AC255" i="5"/>
  <c r="AE254" i="5"/>
  <c r="AD254" i="5"/>
  <c r="AT254" i="5" s="1"/>
  <c r="AW252" i="5"/>
  <c r="AZ252" i="5"/>
  <c r="AL254" i="5"/>
  <c r="AR254" i="5"/>
  <c r="AM256" i="5" l="1"/>
  <c r="AP256" i="5"/>
  <c r="AZ253" i="5"/>
  <c r="AW253" i="5"/>
  <c r="AL255" i="5"/>
  <c r="AR255" i="5"/>
  <c r="Q257" i="5"/>
  <c r="AN257" i="5" s="1"/>
  <c r="R257" i="5"/>
  <c r="AO257" i="5" s="1"/>
  <c r="AJ257" i="5"/>
  <c r="P258" i="5"/>
  <c r="S257" i="5"/>
  <c r="AQ257" i="5" s="1"/>
  <c r="AF255" i="5"/>
  <c r="AC256" i="5"/>
  <c r="AD255" i="5"/>
  <c r="AT255" i="5" s="1"/>
  <c r="AE255" i="5"/>
  <c r="AV252" i="5"/>
  <c r="BB252" i="5"/>
  <c r="AK256" i="5"/>
  <c r="AI256" i="5"/>
  <c r="AU254" i="5"/>
  <c r="AS254" i="5"/>
  <c r="AY254" i="5"/>
  <c r="AX254" i="5"/>
  <c r="BA254" i="5"/>
  <c r="AW254" i="5" l="1"/>
  <c r="AZ254" i="5"/>
  <c r="AU255" i="5"/>
  <c r="AS255" i="5"/>
  <c r="AD256" i="5"/>
  <c r="AT256" i="5" s="1"/>
  <c r="AE256" i="5"/>
  <c r="AC257" i="5"/>
  <c r="AF256" i="5"/>
  <c r="AY255" i="5"/>
  <c r="AX255" i="5"/>
  <c r="BA255" i="5"/>
  <c r="P259" i="5"/>
  <c r="Q258" i="5"/>
  <c r="AN258" i="5" s="1"/>
  <c r="AJ258" i="5"/>
  <c r="S258" i="5"/>
  <c r="AQ258" i="5" s="1"/>
  <c r="R258" i="5"/>
  <c r="AO258" i="5" s="1"/>
  <c r="AV253" i="5"/>
  <c r="BB253" i="5"/>
  <c r="AM257" i="5"/>
  <c r="AP257" i="5"/>
  <c r="AK257" i="5"/>
  <c r="AI257" i="5"/>
  <c r="AL256" i="5"/>
  <c r="AR256" i="5"/>
  <c r="AX256" i="5" l="1"/>
  <c r="BA256" i="5"/>
  <c r="AY256" i="5"/>
  <c r="AF257" i="5"/>
  <c r="AD257" i="5"/>
  <c r="AT257" i="5" s="1"/>
  <c r="AC258" i="5"/>
  <c r="AE257" i="5"/>
  <c r="AS256" i="5"/>
  <c r="AU256" i="5"/>
  <c r="AW255" i="5"/>
  <c r="AZ255" i="5"/>
  <c r="AP258" i="5"/>
  <c r="AM258" i="5"/>
  <c r="AK258" i="5"/>
  <c r="AI258" i="5"/>
  <c r="AR257" i="5"/>
  <c r="AL257" i="5"/>
  <c r="AJ259" i="5"/>
  <c r="R259" i="5"/>
  <c r="AO259" i="5" s="1"/>
  <c r="S259" i="5"/>
  <c r="AQ259" i="5" s="1"/>
  <c r="P260" i="5"/>
  <c r="Q259" i="5"/>
  <c r="AN259" i="5" s="1"/>
  <c r="AV254" i="5"/>
  <c r="BB254" i="5"/>
  <c r="AJ260" i="5" l="1"/>
  <c r="S260" i="5"/>
  <c r="AQ260" i="5" s="1"/>
  <c r="Q260" i="5"/>
  <c r="AN260" i="5" s="1"/>
  <c r="R260" i="5"/>
  <c r="AO260" i="5" s="1"/>
  <c r="P261" i="5"/>
  <c r="AU257" i="5"/>
  <c r="AS257" i="5"/>
  <c r="AX257" i="5"/>
  <c r="BA257" i="5"/>
  <c r="AY257" i="5"/>
  <c r="AF258" i="5"/>
  <c r="AE258" i="5"/>
  <c r="AD258" i="5"/>
  <c r="AT258" i="5" s="1"/>
  <c r="AC259" i="5"/>
  <c r="AM259" i="5"/>
  <c r="AP259" i="5"/>
  <c r="AK259" i="5"/>
  <c r="AI259" i="5"/>
  <c r="AV255" i="5"/>
  <c r="BB255" i="5"/>
  <c r="AZ256" i="5"/>
  <c r="AW256" i="5"/>
  <c r="AR258" i="5"/>
  <c r="AL258" i="5"/>
  <c r="AJ261" i="5" l="1"/>
  <c r="P262" i="5"/>
  <c r="Q261" i="5"/>
  <c r="AN261" i="5" s="1"/>
  <c r="R261" i="5"/>
  <c r="AO261" i="5" s="1"/>
  <c r="S261" i="5"/>
  <c r="AQ261" i="5" s="1"/>
  <c r="AF259" i="5"/>
  <c r="AC260" i="5"/>
  <c r="AD259" i="5"/>
  <c r="AT259" i="5" s="1"/>
  <c r="AE259" i="5"/>
  <c r="BA258" i="5"/>
  <c r="AX258" i="5"/>
  <c r="AY258" i="5"/>
  <c r="AM260" i="5"/>
  <c r="AP260" i="5"/>
  <c r="AR259" i="5"/>
  <c r="AL259" i="5"/>
  <c r="AV256" i="5"/>
  <c r="BB256" i="5"/>
  <c r="AU258" i="5"/>
  <c r="AS258" i="5"/>
  <c r="AZ257" i="5"/>
  <c r="AW257" i="5"/>
  <c r="AI260" i="5"/>
  <c r="AK260" i="5"/>
  <c r="AC261" i="5" l="1"/>
  <c r="AF260" i="5"/>
  <c r="AD260" i="5"/>
  <c r="AT260" i="5" s="1"/>
  <c r="AE260" i="5"/>
  <c r="AS259" i="5"/>
  <c r="AU259" i="5"/>
  <c r="AV257" i="5"/>
  <c r="BB257" i="5"/>
  <c r="BA259" i="5"/>
  <c r="AX259" i="5"/>
  <c r="AY259" i="5"/>
  <c r="AR260" i="5"/>
  <c r="AL260" i="5"/>
  <c r="P263" i="5"/>
  <c r="R262" i="5"/>
  <c r="AO262" i="5" s="1"/>
  <c r="S262" i="5"/>
  <c r="AQ262" i="5" s="1"/>
  <c r="AJ262" i="5"/>
  <c r="Q262" i="5"/>
  <c r="AN262" i="5" s="1"/>
  <c r="AM261" i="5"/>
  <c r="AP261" i="5"/>
  <c r="AW258" i="5"/>
  <c r="AZ258" i="5"/>
  <c r="AI261" i="5"/>
  <c r="AK261" i="5"/>
  <c r="P264" i="5" l="1"/>
  <c r="S263" i="5"/>
  <c r="AQ263" i="5" s="1"/>
  <c r="Q263" i="5"/>
  <c r="AN263" i="5" s="1"/>
  <c r="R263" i="5"/>
  <c r="AO263" i="5" s="1"/>
  <c r="AJ263" i="5"/>
  <c r="AI262" i="5"/>
  <c r="AK262" i="5"/>
  <c r="AW259" i="5"/>
  <c r="AZ259" i="5"/>
  <c r="AM262" i="5"/>
  <c r="AP262" i="5"/>
  <c r="AL261" i="5"/>
  <c r="AR261" i="5"/>
  <c r="AS260" i="5"/>
  <c r="AU260" i="5"/>
  <c r="BB258" i="5"/>
  <c r="AV258" i="5"/>
  <c r="BA260" i="5"/>
  <c r="AX260" i="5"/>
  <c r="AY260" i="5"/>
  <c r="AE261" i="5"/>
  <c r="AD261" i="5"/>
  <c r="AT261" i="5" s="1"/>
  <c r="AC262" i="5"/>
  <c r="AF261" i="5"/>
  <c r="AD262" i="5" l="1"/>
  <c r="AT262" i="5" s="1"/>
  <c r="AE262" i="5"/>
  <c r="AF262" i="5"/>
  <c r="AC263" i="5"/>
  <c r="AX261" i="5"/>
  <c r="BA261" i="5"/>
  <c r="AY261" i="5"/>
  <c r="AU261" i="5"/>
  <c r="AS261" i="5"/>
  <c r="AV259" i="5"/>
  <c r="BB259" i="5"/>
  <c r="AI263" i="5"/>
  <c r="AK263" i="5"/>
  <c r="AW260" i="5"/>
  <c r="AZ260" i="5"/>
  <c r="AR262" i="5"/>
  <c r="AL262" i="5"/>
  <c r="AM263" i="5"/>
  <c r="AP263" i="5"/>
  <c r="P265" i="5"/>
  <c r="AJ264" i="5"/>
  <c r="Q264" i="5"/>
  <c r="AN264" i="5" s="1"/>
  <c r="R264" i="5"/>
  <c r="AO264" i="5" s="1"/>
  <c r="S264" i="5"/>
  <c r="AQ264" i="5" s="1"/>
  <c r="AM264" i="5" l="1"/>
  <c r="AP264" i="5"/>
  <c r="AV260" i="5"/>
  <c r="BB260" i="5"/>
  <c r="AZ261" i="5"/>
  <c r="AW261" i="5"/>
  <c r="AF263" i="5"/>
  <c r="AD263" i="5"/>
  <c r="AT263" i="5" s="1"/>
  <c r="AE263" i="5"/>
  <c r="AC264" i="5"/>
  <c r="AX262" i="5"/>
  <c r="BA262" i="5"/>
  <c r="AY262" i="5"/>
  <c r="AI264" i="5"/>
  <c r="AK264" i="5"/>
  <c r="S265" i="5"/>
  <c r="AQ265" i="5" s="1"/>
  <c r="Q265" i="5"/>
  <c r="AN265" i="5" s="1"/>
  <c r="P266" i="5"/>
  <c r="AJ265" i="5"/>
  <c r="R265" i="5"/>
  <c r="AO265" i="5" s="1"/>
  <c r="AL263" i="5"/>
  <c r="AR263" i="5"/>
  <c r="AS262" i="5"/>
  <c r="AU262" i="5"/>
  <c r="BA263" i="5" l="1"/>
  <c r="AY263" i="5"/>
  <c r="AX263" i="5"/>
  <c r="AV261" i="5"/>
  <c r="BB261" i="5"/>
  <c r="AM265" i="5"/>
  <c r="AP265" i="5"/>
  <c r="AW262" i="5"/>
  <c r="AZ262" i="5"/>
  <c r="AU263" i="5"/>
  <c r="AS263" i="5"/>
  <c r="AI265" i="5"/>
  <c r="AK265" i="5"/>
  <c r="R266" i="5"/>
  <c r="AO266" i="5" s="1"/>
  <c r="S266" i="5"/>
  <c r="AQ266" i="5" s="1"/>
  <c r="Q266" i="5"/>
  <c r="AN266" i="5" s="1"/>
  <c r="AJ266" i="5"/>
  <c r="P267" i="5"/>
  <c r="AF264" i="5"/>
  <c r="AD264" i="5"/>
  <c r="AT264" i="5" s="1"/>
  <c r="AC265" i="5"/>
  <c r="AE264" i="5"/>
  <c r="AL264" i="5"/>
  <c r="AR264" i="5"/>
  <c r="AM266" i="5" l="1"/>
  <c r="AP266" i="5"/>
  <c r="AV262" i="5"/>
  <c r="BB262" i="5"/>
  <c r="AR265" i="5"/>
  <c r="AL265" i="5"/>
  <c r="AF265" i="5"/>
  <c r="AD265" i="5"/>
  <c r="AT265" i="5" s="1"/>
  <c r="AE265" i="5"/>
  <c r="AC266" i="5"/>
  <c r="AS264" i="5"/>
  <c r="AU264" i="5"/>
  <c r="AY264" i="5"/>
  <c r="AX264" i="5"/>
  <c r="BA264" i="5"/>
  <c r="R267" i="5"/>
  <c r="AO267" i="5" s="1"/>
  <c r="P268" i="5"/>
  <c r="AJ267" i="5"/>
  <c r="S267" i="5"/>
  <c r="AQ267" i="5" s="1"/>
  <c r="Q267" i="5"/>
  <c r="AN267" i="5" s="1"/>
  <c r="AK266" i="5"/>
  <c r="AI266" i="5"/>
  <c r="AW263" i="5"/>
  <c r="AZ263" i="5"/>
  <c r="AZ264" i="5" l="1"/>
  <c r="AW264" i="5"/>
  <c r="AX265" i="5"/>
  <c r="AY265" i="5"/>
  <c r="BA265" i="5"/>
  <c r="BB263" i="5"/>
  <c r="AV263" i="5"/>
  <c r="AK267" i="5"/>
  <c r="AI267" i="5"/>
  <c r="AU265" i="5"/>
  <c r="AS265" i="5"/>
  <c r="AP267" i="5"/>
  <c r="AM267" i="5"/>
  <c r="AC267" i="5"/>
  <c r="AF266" i="5"/>
  <c r="AE266" i="5"/>
  <c r="AD266" i="5"/>
  <c r="AT266" i="5" s="1"/>
  <c r="S268" i="5"/>
  <c r="AQ268" i="5" s="1"/>
  <c r="R268" i="5"/>
  <c r="AO268" i="5" s="1"/>
  <c r="P269" i="5"/>
  <c r="AJ268" i="5"/>
  <c r="Q268" i="5"/>
  <c r="AN268" i="5" s="1"/>
  <c r="AL266" i="5"/>
  <c r="AR266" i="5"/>
  <c r="AX266" i="5" l="1"/>
  <c r="BA266" i="5"/>
  <c r="AY266" i="5"/>
  <c r="AI268" i="5"/>
  <c r="AK268" i="5"/>
  <c r="AR267" i="5"/>
  <c r="AL267" i="5"/>
  <c r="AW265" i="5"/>
  <c r="AZ265" i="5"/>
  <c r="AE267" i="5"/>
  <c r="AD267" i="5"/>
  <c r="AT267" i="5" s="1"/>
  <c r="AF267" i="5"/>
  <c r="AC268" i="5"/>
  <c r="AM268" i="5"/>
  <c r="AP268" i="5"/>
  <c r="AV264" i="5"/>
  <c r="BB264" i="5"/>
  <c r="R269" i="5"/>
  <c r="AO269" i="5" s="1"/>
  <c r="Q269" i="5"/>
  <c r="AN269" i="5" s="1"/>
  <c r="S269" i="5"/>
  <c r="AQ269" i="5" s="1"/>
  <c r="AJ269" i="5"/>
  <c r="P270" i="5"/>
  <c r="AU266" i="5"/>
  <c r="AS266" i="5"/>
  <c r="Q270" i="5" l="1"/>
  <c r="AN270" i="5" s="1"/>
  <c r="AJ270" i="5"/>
  <c r="R270" i="5"/>
  <c r="AO270" i="5" s="1"/>
  <c r="S270" i="5"/>
  <c r="AQ270" i="5" s="1"/>
  <c r="P271" i="5"/>
  <c r="AV265" i="5"/>
  <c r="BB265" i="5"/>
  <c r="AY267" i="5"/>
  <c r="BA267" i="5"/>
  <c r="AX267" i="5"/>
  <c r="AL268" i="5"/>
  <c r="AR268" i="5"/>
  <c r="AK269" i="5"/>
  <c r="AI269" i="5"/>
  <c r="AU267" i="5"/>
  <c r="AS267" i="5"/>
  <c r="AP269" i="5"/>
  <c r="AM269" i="5"/>
  <c r="AW266" i="5"/>
  <c r="AZ266" i="5"/>
  <c r="AD268" i="5"/>
  <c r="AT268" i="5" s="1"/>
  <c r="AC269" i="5"/>
  <c r="AE268" i="5"/>
  <c r="AF268" i="5"/>
  <c r="AJ271" i="5" l="1"/>
  <c r="P272" i="5"/>
  <c r="Q271" i="5"/>
  <c r="AN271" i="5" s="1"/>
  <c r="R271" i="5"/>
  <c r="AO271" i="5" s="1"/>
  <c r="S271" i="5"/>
  <c r="AQ271" i="5" s="1"/>
  <c r="AX268" i="5"/>
  <c r="AY268" i="5"/>
  <c r="BA268" i="5"/>
  <c r="AM270" i="5"/>
  <c r="AP270" i="5"/>
  <c r="AU268" i="5"/>
  <c r="AS268" i="5"/>
  <c r="AE269" i="5"/>
  <c r="AC270" i="5"/>
  <c r="AD269" i="5"/>
  <c r="AT269" i="5" s="1"/>
  <c r="AF269" i="5"/>
  <c r="AR269" i="5"/>
  <c r="AL269" i="5"/>
  <c r="AI270" i="5"/>
  <c r="AK270" i="5"/>
  <c r="AV266" i="5"/>
  <c r="BB266" i="5"/>
  <c r="AZ267" i="5"/>
  <c r="AW267" i="5"/>
  <c r="BB267" i="5" l="1"/>
  <c r="AV267" i="5"/>
  <c r="AM271" i="5"/>
  <c r="AP271" i="5"/>
  <c r="AX269" i="5"/>
  <c r="BA269" i="5"/>
  <c r="AY269" i="5"/>
  <c r="AU269" i="5"/>
  <c r="AS269" i="5"/>
  <c r="AW268" i="5"/>
  <c r="AZ268" i="5"/>
  <c r="S272" i="5"/>
  <c r="AQ272" i="5" s="1"/>
  <c r="AJ272" i="5"/>
  <c r="Q272" i="5"/>
  <c r="AN272" i="5" s="1"/>
  <c r="R272" i="5"/>
  <c r="AO272" i="5" s="1"/>
  <c r="P273" i="5"/>
  <c r="AD270" i="5"/>
  <c r="AT270" i="5" s="1"/>
  <c r="AC271" i="5"/>
  <c r="AE270" i="5"/>
  <c r="AF270" i="5"/>
  <c r="AL270" i="5"/>
  <c r="AR270" i="5"/>
  <c r="AK271" i="5"/>
  <c r="AI271" i="5"/>
  <c r="Q273" i="5" l="1"/>
  <c r="AN273" i="5" s="1"/>
  <c r="S273" i="5"/>
  <c r="AQ273" i="5" s="1"/>
  <c r="R273" i="5"/>
  <c r="AO273" i="5" s="1"/>
  <c r="P274" i="5"/>
  <c r="AJ273" i="5"/>
  <c r="AW269" i="5"/>
  <c r="AZ269" i="5"/>
  <c r="AI272" i="5"/>
  <c r="AK272" i="5"/>
  <c r="AR271" i="5"/>
  <c r="AL271" i="5"/>
  <c r="AC272" i="5"/>
  <c r="AF271" i="5"/>
  <c r="AD271" i="5"/>
  <c r="AT271" i="5" s="1"/>
  <c r="AE271" i="5"/>
  <c r="AV268" i="5"/>
  <c r="BB268" i="5"/>
  <c r="AX270" i="5"/>
  <c r="BA270" i="5"/>
  <c r="AY270" i="5"/>
  <c r="AM272" i="5"/>
  <c r="AP272" i="5"/>
  <c r="AS270" i="5"/>
  <c r="AU270" i="5"/>
  <c r="BB269" i="5" l="1"/>
  <c r="AV269" i="5"/>
  <c r="R274" i="5"/>
  <c r="AO274" i="5" s="1"/>
  <c r="S274" i="5"/>
  <c r="AQ274" i="5" s="1"/>
  <c r="P275" i="5"/>
  <c r="AJ274" i="5"/>
  <c r="Q274" i="5"/>
  <c r="AN274" i="5" s="1"/>
  <c r="AR272" i="5"/>
  <c r="AL272" i="5"/>
  <c r="AI273" i="5"/>
  <c r="AK273" i="5"/>
  <c r="AS271" i="5"/>
  <c r="AU271" i="5"/>
  <c r="AX271" i="5"/>
  <c r="AY271" i="5"/>
  <c r="BA271" i="5"/>
  <c r="AM273" i="5"/>
  <c r="AP273" i="5"/>
  <c r="AE272" i="5"/>
  <c r="AF272" i="5"/>
  <c r="AC273" i="5"/>
  <c r="AD272" i="5"/>
  <c r="AT272" i="5" s="1"/>
  <c r="AW270" i="5"/>
  <c r="AZ270" i="5"/>
  <c r="AE273" i="5" l="1"/>
  <c r="AC274" i="5"/>
  <c r="AD273" i="5"/>
  <c r="AT273" i="5" s="1"/>
  <c r="AF273" i="5"/>
  <c r="AM274" i="5"/>
  <c r="AP274" i="5"/>
  <c r="AW271" i="5"/>
  <c r="AZ271" i="5"/>
  <c r="P276" i="5"/>
  <c r="R275" i="5"/>
  <c r="AO275" i="5" s="1"/>
  <c r="Q275" i="5"/>
  <c r="AN275" i="5" s="1"/>
  <c r="AJ275" i="5"/>
  <c r="S275" i="5"/>
  <c r="AQ275" i="5" s="1"/>
  <c r="AX272" i="5"/>
  <c r="BA272" i="5"/>
  <c r="AY272" i="5"/>
  <c r="BB270" i="5"/>
  <c r="AV270" i="5"/>
  <c r="AU272" i="5"/>
  <c r="AS272" i="5"/>
  <c r="AI274" i="5"/>
  <c r="AK274" i="5"/>
  <c r="AR273" i="5"/>
  <c r="AL273" i="5"/>
  <c r="AW272" i="5" l="1"/>
  <c r="AZ272" i="5"/>
  <c r="AV271" i="5"/>
  <c r="BB271" i="5"/>
  <c r="AM275" i="5"/>
  <c r="AP275" i="5"/>
  <c r="AL274" i="5"/>
  <c r="AR274" i="5"/>
  <c r="AI275" i="5"/>
  <c r="AK275" i="5"/>
  <c r="AX273" i="5"/>
  <c r="BA273" i="5"/>
  <c r="AY273" i="5"/>
  <c r="AU273" i="5"/>
  <c r="AS273" i="5"/>
  <c r="AD274" i="5"/>
  <c r="AT274" i="5" s="1"/>
  <c r="AE274" i="5"/>
  <c r="AF274" i="5"/>
  <c r="AC275" i="5"/>
  <c r="AJ276" i="5"/>
  <c r="R276" i="5"/>
  <c r="AO276" i="5" s="1"/>
  <c r="Q276" i="5"/>
  <c r="AN276" i="5" s="1"/>
  <c r="P277" i="5"/>
  <c r="S276" i="5"/>
  <c r="AQ276" i="5" s="1"/>
  <c r="AM276" i="5" l="1"/>
  <c r="AP276" i="5"/>
  <c r="S277" i="5"/>
  <c r="AQ277" i="5" s="1"/>
  <c r="R277" i="5"/>
  <c r="AO277" i="5" s="1"/>
  <c r="Q277" i="5"/>
  <c r="AN277" i="5" s="1"/>
  <c r="P278" i="5"/>
  <c r="AJ277" i="5"/>
  <c r="AZ273" i="5"/>
  <c r="AW273" i="5"/>
  <c r="AU274" i="5"/>
  <c r="AS274" i="5"/>
  <c r="AR275" i="5"/>
  <c r="AL275" i="5"/>
  <c r="AK276" i="5"/>
  <c r="AI276" i="5"/>
  <c r="AD275" i="5"/>
  <c r="AT275" i="5" s="1"/>
  <c r="AF275" i="5"/>
  <c r="AC276" i="5"/>
  <c r="AE275" i="5"/>
  <c r="BA274" i="5"/>
  <c r="AY274" i="5"/>
  <c r="AX274" i="5"/>
  <c r="BB272" i="5"/>
  <c r="AV272" i="5"/>
  <c r="AU275" i="5" l="1"/>
  <c r="AS275" i="5"/>
  <c r="AK277" i="5"/>
  <c r="AI277" i="5"/>
  <c r="AF276" i="5"/>
  <c r="AD276" i="5"/>
  <c r="AT276" i="5" s="1"/>
  <c r="AE276" i="5"/>
  <c r="AC277" i="5"/>
  <c r="Q278" i="5"/>
  <c r="AN278" i="5" s="1"/>
  <c r="P279" i="5"/>
  <c r="AJ278" i="5"/>
  <c r="R278" i="5"/>
  <c r="AO278" i="5" s="1"/>
  <c r="S278" i="5"/>
  <c r="AQ278" i="5" s="1"/>
  <c r="AW274" i="5"/>
  <c r="AZ274" i="5"/>
  <c r="AM277" i="5"/>
  <c r="AP277" i="5"/>
  <c r="BA275" i="5"/>
  <c r="AX275" i="5"/>
  <c r="AY275" i="5"/>
  <c r="BB273" i="5"/>
  <c r="AV273" i="5"/>
  <c r="AR276" i="5"/>
  <c r="AL276" i="5"/>
  <c r="AU276" i="5" l="1"/>
  <c r="AS276" i="5"/>
  <c r="AL277" i="5"/>
  <c r="AR277" i="5"/>
  <c r="BA276" i="5"/>
  <c r="AY276" i="5"/>
  <c r="AX276" i="5"/>
  <c r="AF277" i="5"/>
  <c r="AC278" i="5"/>
  <c r="AD277" i="5"/>
  <c r="AT277" i="5" s="1"/>
  <c r="AE277" i="5"/>
  <c r="BB274" i="5"/>
  <c r="AV274" i="5"/>
  <c r="P280" i="5"/>
  <c r="AJ279" i="5"/>
  <c r="S279" i="5"/>
  <c r="AQ279" i="5" s="1"/>
  <c r="R279" i="5"/>
  <c r="AO279" i="5" s="1"/>
  <c r="Q279" i="5"/>
  <c r="AN279" i="5" s="1"/>
  <c r="AP278" i="5"/>
  <c r="AM278" i="5"/>
  <c r="AK278" i="5"/>
  <c r="AI278" i="5"/>
  <c r="AW275" i="5"/>
  <c r="AZ275" i="5"/>
  <c r="S280" i="5" l="1"/>
  <c r="AQ280" i="5" s="1"/>
  <c r="Q280" i="5"/>
  <c r="AN280" i="5" s="1"/>
  <c r="P281" i="5"/>
  <c r="R280" i="5"/>
  <c r="AO280" i="5" s="1"/>
  <c r="AJ280" i="5"/>
  <c r="AW276" i="5"/>
  <c r="AZ276" i="5"/>
  <c r="BA277" i="5"/>
  <c r="AY277" i="5"/>
  <c r="AX277" i="5"/>
  <c r="AR278" i="5"/>
  <c r="AL278" i="5"/>
  <c r="AV275" i="5"/>
  <c r="BB275" i="5"/>
  <c r="AP279" i="5"/>
  <c r="AM279" i="5"/>
  <c r="AK279" i="5"/>
  <c r="AI279" i="5"/>
  <c r="AS277" i="5"/>
  <c r="AU277" i="5"/>
  <c r="AF278" i="5"/>
  <c r="AC279" i="5"/>
  <c r="AD278" i="5"/>
  <c r="AT278" i="5" s="1"/>
  <c r="AE278" i="5"/>
  <c r="BB276" i="5" l="1"/>
  <c r="AV276" i="5"/>
  <c r="AZ277" i="5"/>
  <c r="AW277" i="5"/>
  <c r="AY278" i="5"/>
  <c r="AX278" i="5"/>
  <c r="BA278" i="5"/>
  <c r="AF279" i="5"/>
  <c r="AE279" i="5"/>
  <c r="AD279" i="5"/>
  <c r="AT279" i="5" s="1"/>
  <c r="AC280" i="5"/>
  <c r="P282" i="5"/>
  <c r="AJ281" i="5"/>
  <c r="R281" i="5"/>
  <c r="AO281" i="5" s="1"/>
  <c r="Q281" i="5"/>
  <c r="AN281" i="5" s="1"/>
  <c r="S281" i="5"/>
  <c r="AQ281" i="5" s="1"/>
  <c r="AR279" i="5"/>
  <c r="AL279" i="5"/>
  <c r="AU278" i="5"/>
  <c r="AS278" i="5"/>
  <c r="AI280" i="5"/>
  <c r="AK280" i="5"/>
  <c r="AM280" i="5"/>
  <c r="AP280" i="5"/>
  <c r="AW278" i="5" l="1"/>
  <c r="AZ278" i="5"/>
  <c r="BA279" i="5"/>
  <c r="AY279" i="5"/>
  <c r="AX279" i="5"/>
  <c r="AK281" i="5"/>
  <c r="AI281" i="5"/>
  <c r="AV277" i="5"/>
  <c r="BB277" i="5"/>
  <c r="AM281" i="5"/>
  <c r="AP281" i="5"/>
  <c r="AR280" i="5"/>
  <c r="AL280" i="5"/>
  <c r="P283" i="5"/>
  <c r="S282" i="5"/>
  <c r="AQ282" i="5" s="1"/>
  <c r="R282" i="5"/>
  <c r="AO282" i="5" s="1"/>
  <c r="AJ282" i="5"/>
  <c r="Q282" i="5"/>
  <c r="AN282" i="5" s="1"/>
  <c r="AU279" i="5"/>
  <c r="AS279" i="5"/>
  <c r="AD280" i="5"/>
  <c r="AT280" i="5" s="1"/>
  <c r="AE280" i="5"/>
  <c r="AF280" i="5"/>
  <c r="AC281" i="5"/>
  <c r="AF281" i="5" l="1"/>
  <c r="AC282" i="5"/>
  <c r="AD281" i="5"/>
  <c r="AT281" i="5" s="1"/>
  <c r="AE281" i="5"/>
  <c r="AX280" i="5"/>
  <c r="AY280" i="5"/>
  <c r="BA280" i="5"/>
  <c r="S283" i="5"/>
  <c r="AQ283" i="5" s="1"/>
  <c r="AJ283" i="5"/>
  <c r="R283" i="5"/>
  <c r="AO283" i="5" s="1"/>
  <c r="P284" i="5"/>
  <c r="Q283" i="5"/>
  <c r="AN283" i="5" s="1"/>
  <c r="AW279" i="5"/>
  <c r="AZ279" i="5"/>
  <c r="AL281" i="5"/>
  <c r="AR281" i="5"/>
  <c r="AM282" i="5"/>
  <c r="AP282" i="5"/>
  <c r="AU280" i="5"/>
  <c r="AS280" i="5"/>
  <c r="AK282" i="5"/>
  <c r="AI282" i="5"/>
  <c r="AV278" i="5"/>
  <c r="BB278" i="5"/>
  <c r="AW280" i="5" l="1"/>
  <c r="AZ280" i="5"/>
  <c r="AM283" i="5"/>
  <c r="AP283" i="5"/>
  <c r="BB279" i="5"/>
  <c r="AV279" i="5"/>
  <c r="AS281" i="5"/>
  <c r="AU281" i="5"/>
  <c r="AD282" i="5"/>
  <c r="AT282" i="5" s="1"/>
  <c r="AF282" i="5"/>
  <c r="AE282" i="5"/>
  <c r="AC283" i="5"/>
  <c r="Q284" i="5"/>
  <c r="AN284" i="5" s="1"/>
  <c r="AJ284" i="5"/>
  <c r="P285" i="5"/>
  <c r="R284" i="5"/>
  <c r="AO284" i="5" s="1"/>
  <c r="S284" i="5"/>
  <c r="AQ284" i="5" s="1"/>
  <c r="AL282" i="5"/>
  <c r="AR282" i="5"/>
  <c r="AK283" i="5"/>
  <c r="AI283" i="5"/>
  <c r="BA281" i="5"/>
  <c r="AY281" i="5"/>
  <c r="AX281" i="5"/>
  <c r="AW281" i="5" l="1"/>
  <c r="AZ281" i="5"/>
  <c r="AJ285" i="5"/>
  <c r="Q285" i="5"/>
  <c r="AN285" i="5" s="1"/>
  <c r="P286" i="5"/>
  <c r="R285" i="5"/>
  <c r="AO285" i="5" s="1"/>
  <c r="S285" i="5"/>
  <c r="AQ285" i="5" s="1"/>
  <c r="AK284" i="5"/>
  <c r="AI284" i="5"/>
  <c r="AD283" i="5"/>
  <c r="AT283" i="5" s="1"/>
  <c r="AC284" i="5"/>
  <c r="AE283" i="5"/>
  <c r="AF283" i="5"/>
  <c r="AR283" i="5"/>
  <c r="AL283" i="5"/>
  <c r="AY282" i="5"/>
  <c r="BA282" i="5"/>
  <c r="AX282" i="5"/>
  <c r="AP284" i="5"/>
  <c r="AM284" i="5"/>
  <c r="AU282" i="5"/>
  <c r="AS282" i="5"/>
  <c r="BB280" i="5"/>
  <c r="AV280" i="5"/>
  <c r="AM285" i="5" l="1"/>
  <c r="AP285" i="5"/>
  <c r="Q286" i="5"/>
  <c r="AN286" i="5" s="1"/>
  <c r="S286" i="5"/>
  <c r="AQ286" i="5" s="1"/>
  <c r="AJ286" i="5"/>
  <c r="P287" i="5"/>
  <c r="R286" i="5"/>
  <c r="AO286" i="5" s="1"/>
  <c r="AR284" i="5"/>
  <c r="AL284" i="5"/>
  <c r="AI285" i="5"/>
  <c r="AK285" i="5"/>
  <c r="BA283" i="5"/>
  <c r="AX283" i="5"/>
  <c r="AY283" i="5"/>
  <c r="AE284" i="5"/>
  <c r="AC285" i="5"/>
  <c r="AF284" i="5"/>
  <c r="AD284" i="5"/>
  <c r="AT284" i="5" s="1"/>
  <c r="AS283" i="5"/>
  <c r="AU283" i="5"/>
  <c r="AW282" i="5"/>
  <c r="AZ282" i="5"/>
  <c r="BB281" i="5"/>
  <c r="AV281" i="5"/>
  <c r="P288" i="5" l="1"/>
  <c r="S287" i="5"/>
  <c r="AQ287" i="5" s="1"/>
  <c r="Q287" i="5"/>
  <c r="AN287" i="5" s="1"/>
  <c r="AJ287" i="5"/>
  <c r="R287" i="5"/>
  <c r="AO287" i="5" s="1"/>
  <c r="AM286" i="5"/>
  <c r="AP286" i="5"/>
  <c r="AF285" i="5"/>
  <c r="AC286" i="5"/>
  <c r="AD285" i="5"/>
  <c r="AT285" i="5" s="1"/>
  <c r="AE285" i="5"/>
  <c r="AV282" i="5"/>
  <c r="BB282" i="5"/>
  <c r="AK286" i="5"/>
  <c r="AI286" i="5"/>
  <c r="AS284" i="5"/>
  <c r="AU284" i="5"/>
  <c r="AW283" i="5"/>
  <c r="AZ283" i="5"/>
  <c r="AY284" i="5"/>
  <c r="BA284" i="5"/>
  <c r="AX284" i="5"/>
  <c r="AR285" i="5"/>
  <c r="AL285" i="5"/>
  <c r="AE286" i="5" l="1"/>
  <c r="AC287" i="5"/>
  <c r="AD286" i="5"/>
  <c r="AT286" i="5" s="1"/>
  <c r="AF286" i="5"/>
  <c r="AR286" i="5"/>
  <c r="AL286" i="5"/>
  <c r="AX285" i="5"/>
  <c r="AY285" i="5"/>
  <c r="BA285" i="5"/>
  <c r="AI287" i="5"/>
  <c r="AK287" i="5"/>
  <c r="AW284" i="5"/>
  <c r="AZ284" i="5"/>
  <c r="BB283" i="5"/>
  <c r="AV283" i="5"/>
  <c r="AS285" i="5"/>
  <c r="AU285" i="5"/>
  <c r="AM287" i="5"/>
  <c r="AP287" i="5"/>
  <c r="Q288" i="5"/>
  <c r="AN288" i="5" s="1"/>
  <c r="AJ288" i="5"/>
  <c r="S288" i="5"/>
  <c r="AQ288" i="5" s="1"/>
  <c r="R288" i="5"/>
  <c r="AO288" i="5" s="1"/>
  <c r="P289" i="5"/>
  <c r="P290" i="5" l="1"/>
  <c r="AJ289" i="5"/>
  <c r="R289" i="5"/>
  <c r="AO289" i="5" s="1"/>
  <c r="Q289" i="5"/>
  <c r="AN289" i="5" s="1"/>
  <c r="S289" i="5"/>
  <c r="AQ289" i="5" s="1"/>
  <c r="AM288" i="5"/>
  <c r="AP288" i="5"/>
  <c r="AV284" i="5"/>
  <c r="BB284" i="5"/>
  <c r="AX286" i="5"/>
  <c r="AY286" i="5"/>
  <c r="BA286" i="5"/>
  <c r="AU286" i="5"/>
  <c r="AS286" i="5"/>
  <c r="AC288" i="5"/>
  <c r="AE287" i="5"/>
  <c r="AF287" i="5"/>
  <c r="AD287" i="5"/>
  <c r="AT287" i="5" s="1"/>
  <c r="AI288" i="5"/>
  <c r="AK288" i="5"/>
  <c r="AL287" i="5"/>
  <c r="AR287" i="5"/>
  <c r="AW285" i="5"/>
  <c r="AZ285" i="5"/>
  <c r="AX287" i="5" l="1"/>
  <c r="BA287" i="5"/>
  <c r="AY287" i="5"/>
  <c r="AL288" i="5"/>
  <c r="AR288" i="5"/>
  <c r="AM289" i="5"/>
  <c r="AP289" i="5"/>
  <c r="BB285" i="5"/>
  <c r="AV285" i="5"/>
  <c r="AW286" i="5"/>
  <c r="AZ286" i="5"/>
  <c r="AD288" i="5"/>
  <c r="AT288" i="5" s="1"/>
  <c r="AC289" i="5"/>
  <c r="AF288" i="5"/>
  <c r="AE288" i="5"/>
  <c r="AS287" i="5"/>
  <c r="AU287" i="5"/>
  <c r="AK289" i="5"/>
  <c r="AI289" i="5"/>
  <c r="R290" i="5"/>
  <c r="AO290" i="5" s="1"/>
  <c r="Q290" i="5"/>
  <c r="AN290" i="5" s="1"/>
  <c r="AJ290" i="5"/>
  <c r="P291" i="5"/>
  <c r="S290" i="5"/>
  <c r="AQ290" i="5" s="1"/>
  <c r="AP290" i="5" l="1"/>
  <c r="AM290" i="5"/>
  <c r="P292" i="5"/>
  <c r="AJ291" i="5"/>
  <c r="R291" i="5"/>
  <c r="AO291" i="5" s="1"/>
  <c r="Q291" i="5"/>
  <c r="AN291" i="5" s="1"/>
  <c r="S291" i="5"/>
  <c r="AQ291" i="5" s="1"/>
  <c r="AX288" i="5"/>
  <c r="BA288" i="5"/>
  <c r="AY288" i="5"/>
  <c r="AK290" i="5"/>
  <c r="AI290" i="5"/>
  <c r="AL289" i="5"/>
  <c r="AR289" i="5"/>
  <c r="AV286" i="5"/>
  <c r="BB286" i="5"/>
  <c r="AW287" i="5"/>
  <c r="AZ287" i="5"/>
  <c r="AE289" i="5"/>
  <c r="AF289" i="5"/>
  <c r="AD289" i="5"/>
  <c r="AT289" i="5" s="1"/>
  <c r="AC290" i="5"/>
  <c r="AS288" i="5"/>
  <c r="AU288" i="5"/>
  <c r="AM291" i="5" l="1"/>
  <c r="AP291" i="5"/>
  <c r="AC291" i="5"/>
  <c r="AF290" i="5"/>
  <c r="AE290" i="5"/>
  <c r="AD290" i="5"/>
  <c r="AT290" i="5" s="1"/>
  <c r="AY289" i="5"/>
  <c r="AX289" i="5"/>
  <c r="BA289" i="5"/>
  <c r="AI291" i="5"/>
  <c r="AK291" i="5"/>
  <c r="R292" i="5"/>
  <c r="AO292" i="5" s="1"/>
  <c r="S292" i="5"/>
  <c r="AQ292" i="5" s="1"/>
  <c r="P293" i="5"/>
  <c r="Q292" i="5"/>
  <c r="AN292" i="5" s="1"/>
  <c r="AJ292" i="5"/>
  <c r="AR290" i="5"/>
  <c r="AL290" i="5"/>
  <c r="AU289" i="5"/>
  <c r="AS289" i="5"/>
  <c r="AV287" i="5"/>
  <c r="BB287" i="5"/>
  <c r="AW288" i="5"/>
  <c r="AZ288" i="5"/>
  <c r="AS290" i="5" l="1"/>
  <c r="AU290" i="5"/>
  <c r="AM292" i="5"/>
  <c r="AP292" i="5"/>
  <c r="AI292" i="5"/>
  <c r="AK292" i="5"/>
  <c r="AV288" i="5"/>
  <c r="BB288" i="5"/>
  <c r="AX290" i="5"/>
  <c r="AY290" i="5"/>
  <c r="BA290" i="5"/>
  <c r="AD291" i="5"/>
  <c r="AT291" i="5" s="1"/>
  <c r="AE291" i="5"/>
  <c r="AC292" i="5"/>
  <c r="AF291" i="5"/>
  <c r="S293" i="5"/>
  <c r="AQ293" i="5" s="1"/>
  <c r="Q293" i="5"/>
  <c r="AN293" i="5" s="1"/>
  <c r="AJ293" i="5"/>
  <c r="R293" i="5"/>
  <c r="AO293" i="5" s="1"/>
  <c r="P294" i="5"/>
  <c r="AW289" i="5"/>
  <c r="AZ289" i="5"/>
  <c r="AR291" i="5"/>
  <c r="AL291" i="5"/>
  <c r="AD292" i="5" l="1"/>
  <c r="AT292" i="5" s="1"/>
  <c r="AF292" i="5"/>
  <c r="AC293" i="5"/>
  <c r="AE292" i="5"/>
  <c r="BA291" i="5"/>
  <c r="AX291" i="5"/>
  <c r="AY291" i="5"/>
  <c r="AR292" i="5"/>
  <c r="AL292" i="5"/>
  <c r="AM293" i="5"/>
  <c r="AP293" i="5"/>
  <c r="BB289" i="5"/>
  <c r="AV289" i="5"/>
  <c r="AU291" i="5"/>
  <c r="AS291" i="5"/>
  <c r="AK293" i="5"/>
  <c r="AI293" i="5"/>
  <c r="P295" i="5"/>
  <c r="AJ294" i="5"/>
  <c r="R294" i="5"/>
  <c r="AO294" i="5" s="1"/>
  <c r="Q294" i="5"/>
  <c r="AN294" i="5" s="1"/>
  <c r="S294" i="5"/>
  <c r="AQ294" i="5" s="1"/>
  <c r="AW290" i="5"/>
  <c r="AZ290" i="5"/>
  <c r="BB290" i="5" l="1"/>
  <c r="AV290" i="5"/>
  <c r="AM294" i="5"/>
  <c r="AP294" i="5"/>
  <c r="AD293" i="5"/>
  <c r="AT293" i="5" s="1"/>
  <c r="AF293" i="5"/>
  <c r="AE293" i="5"/>
  <c r="AC294" i="5"/>
  <c r="P296" i="5"/>
  <c r="R295" i="5"/>
  <c r="AO295" i="5" s="1"/>
  <c r="S295" i="5"/>
  <c r="AQ295" i="5" s="1"/>
  <c r="Q295" i="5"/>
  <c r="AN295" i="5" s="1"/>
  <c r="AJ295" i="5"/>
  <c r="AL293" i="5"/>
  <c r="AR293" i="5"/>
  <c r="BA292" i="5"/>
  <c r="AY292" i="5"/>
  <c r="AX292" i="5"/>
  <c r="AW291" i="5"/>
  <c r="AZ291" i="5"/>
  <c r="AI294" i="5"/>
  <c r="AK294" i="5"/>
  <c r="AS292" i="5"/>
  <c r="AU292" i="5"/>
  <c r="AD294" i="5" l="1"/>
  <c r="AT294" i="5" s="1"/>
  <c r="AE294" i="5"/>
  <c r="AF294" i="5"/>
  <c r="AC295" i="5"/>
  <c r="AX293" i="5"/>
  <c r="AY293" i="5"/>
  <c r="BA293" i="5"/>
  <c r="AK295" i="5"/>
  <c r="AI295" i="5"/>
  <c r="AS293" i="5"/>
  <c r="AU293" i="5"/>
  <c r="AV291" i="5"/>
  <c r="BB291" i="5"/>
  <c r="AM295" i="5"/>
  <c r="AP295" i="5"/>
  <c r="AR294" i="5"/>
  <c r="AL294" i="5"/>
  <c r="AW292" i="5"/>
  <c r="AZ292" i="5"/>
  <c r="S296" i="5"/>
  <c r="AQ296" i="5" s="1"/>
  <c r="Q296" i="5"/>
  <c r="AN296" i="5" s="1"/>
  <c r="R296" i="5"/>
  <c r="AO296" i="5" s="1"/>
  <c r="P297" i="5"/>
  <c r="AJ296" i="5"/>
  <c r="AJ297" i="5" l="1"/>
  <c r="R297" i="5"/>
  <c r="AO297" i="5" s="1"/>
  <c r="Q297" i="5"/>
  <c r="AN297" i="5" s="1"/>
  <c r="P298" i="5"/>
  <c r="S297" i="5"/>
  <c r="AQ297" i="5" s="1"/>
  <c r="AE295" i="5"/>
  <c r="AC296" i="5"/>
  <c r="AD295" i="5"/>
  <c r="AT295" i="5" s="1"/>
  <c r="AF295" i="5"/>
  <c r="AZ293" i="5"/>
  <c r="AW293" i="5"/>
  <c r="AM296" i="5"/>
  <c r="AP296" i="5"/>
  <c r="AK296" i="5"/>
  <c r="AI296" i="5"/>
  <c r="AL295" i="5"/>
  <c r="AR295" i="5"/>
  <c r="AX294" i="5"/>
  <c r="AY294" i="5"/>
  <c r="BA294" i="5"/>
  <c r="AV292" i="5"/>
  <c r="BB292" i="5"/>
  <c r="AS294" i="5"/>
  <c r="AU294" i="5"/>
  <c r="S298" i="5" l="1"/>
  <c r="AQ298" i="5" s="1"/>
  <c r="Q298" i="5"/>
  <c r="AN298" i="5" s="1"/>
  <c r="P299" i="5"/>
  <c r="R298" i="5"/>
  <c r="AO298" i="5" s="1"/>
  <c r="AJ298" i="5"/>
  <c r="AD296" i="5"/>
  <c r="AT296" i="5" s="1"/>
  <c r="AE296" i="5"/>
  <c r="AC297" i="5"/>
  <c r="AF296" i="5"/>
  <c r="AZ294" i="5"/>
  <c r="AW294" i="5"/>
  <c r="BB293" i="5"/>
  <c r="AV293" i="5"/>
  <c r="AS295" i="5"/>
  <c r="AU295" i="5"/>
  <c r="AL296" i="5"/>
  <c r="AR296" i="5"/>
  <c r="AM297" i="5"/>
  <c r="AP297" i="5"/>
  <c r="AY295" i="5"/>
  <c r="BA295" i="5"/>
  <c r="AX295" i="5"/>
  <c r="AI297" i="5"/>
  <c r="AK297" i="5"/>
  <c r="AU296" i="5" l="1"/>
  <c r="AS296" i="5"/>
  <c r="S299" i="5"/>
  <c r="AQ299" i="5" s="1"/>
  <c r="AJ299" i="5"/>
  <c r="P300" i="5"/>
  <c r="R299" i="5"/>
  <c r="AO299" i="5" s="1"/>
  <c r="Q299" i="5"/>
  <c r="AN299" i="5" s="1"/>
  <c r="AE297" i="5"/>
  <c r="AD297" i="5"/>
  <c r="AT297" i="5" s="1"/>
  <c r="AC298" i="5"/>
  <c r="AF297" i="5"/>
  <c r="AK298" i="5"/>
  <c r="AI298" i="5"/>
  <c r="AW295" i="5"/>
  <c r="AZ295" i="5"/>
  <c r="AV294" i="5"/>
  <c r="BB294" i="5"/>
  <c r="AL297" i="5"/>
  <c r="AR297" i="5"/>
  <c r="AX296" i="5"/>
  <c r="AY296" i="5"/>
  <c r="BA296" i="5"/>
  <c r="AM298" i="5"/>
  <c r="AP298" i="5"/>
  <c r="AR298" i="5" l="1"/>
  <c r="AL298" i="5"/>
  <c r="AW296" i="5"/>
  <c r="AZ296" i="5"/>
  <c r="AI299" i="5"/>
  <c r="AK299" i="5"/>
  <c r="P301" i="5"/>
  <c r="AJ300" i="5"/>
  <c r="S300" i="5"/>
  <c r="AQ300" i="5" s="1"/>
  <c r="Q300" i="5"/>
  <c r="AN300" i="5" s="1"/>
  <c r="R300" i="5"/>
  <c r="AO300" i="5" s="1"/>
  <c r="BA297" i="5"/>
  <c r="AY297" i="5"/>
  <c r="AX297" i="5"/>
  <c r="AM299" i="5"/>
  <c r="AP299" i="5"/>
  <c r="BB295" i="5"/>
  <c r="AV295" i="5"/>
  <c r="AC299" i="5"/>
  <c r="AD298" i="5"/>
  <c r="AT298" i="5" s="1"/>
  <c r="AE298" i="5"/>
  <c r="AF298" i="5"/>
  <c r="AS297" i="5"/>
  <c r="AU297" i="5"/>
  <c r="AI300" i="5" l="1"/>
  <c r="AK300" i="5"/>
  <c r="BA298" i="5"/>
  <c r="AX298" i="5"/>
  <c r="AY298" i="5"/>
  <c r="AL299" i="5"/>
  <c r="AR299" i="5"/>
  <c r="AS298" i="5"/>
  <c r="AU298" i="5"/>
  <c r="AV296" i="5"/>
  <c r="BB296" i="5"/>
  <c r="P302" i="5"/>
  <c r="Q301" i="5"/>
  <c r="AN301" i="5" s="1"/>
  <c r="AJ301" i="5"/>
  <c r="R301" i="5"/>
  <c r="AO301" i="5" s="1"/>
  <c r="S301" i="5"/>
  <c r="AQ301" i="5" s="1"/>
  <c r="AW297" i="5"/>
  <c r="AZ297" i="5"/>
  <c r="AC300" i="5"/>
  <c r="AF299" i="5"/>
  <c r="AE299" i="5"/>
  <c r="AD299" i="5"/>
  <c r="AT299" i="5" s="1"/>
  <c r="AM300" i="5"/>
  <c r="AP300" i="5"/>
  <c r="AU299" i="5" l="1"/>
  <c r="AS299" i="5"/>
  <c r="AD300" i="5"/>
  <c r="AT300" i="5" s="1"/>
  <c r="AE300" i="5"/>
  <c r="AC301" i="5"/>
  <c r="AF300" i="5"/>
  <c r="AW298" i="5"/>
  <c r="AZ298" i="5"/>
  <c r="AM301" i="5"/>
  <c r="AP301" i="5"/>
  <c r="AL300" i="5"/>
  <c r="AR300" i="5"/>
  <c r="AI301" i="5"/>
  <c r="AK301" i="5"/>
  <c r="BA299" i="5"/>
  <c r="AX299" i="5"/>
  <c r="AY299" i="5"/>
  <c r="S302" i="5"/>
  <c r="AQ302" i="5" s="1"/>
  <c r="P303" i="5"/>
  <c r="Q302" i="5"/>
  <c r="AN302" i="5" s="1"/>
  <c r="R302" i="5"/>
  <c r="AO302" i="5" s="1"/>
  <c r="AJ302" i="5"/>
  <c r="BB297" i="5"/>
  <c r="AV297" i="5"/>
  <c r="AI302" i="5" l="1"/>
  <c r="AK302" i="5"/>
  <c r="BA300" i="5"/>
  <c r="AX300" i="5"/>
  <c r="AY300" i="5"/>
  <c r="AE301" i="5"/>
  <c r="AD301" i="5"/>
  <c r="AT301" i="5" s="1"/>
  <c r="AF301" i="5"/>
  <c r="AC302" i="5"/>
  <c r="AW299" i="5"/>
  <c r="AZ299" i="5"/>
  <c r="AS300" i="5"/>
  <c r="AU300" i="5"/>
  <c r="S303" i="5"/>
  <c r="AQ303" i="5" s="1"/>
  <c r="R303" i="5"/>
  <c r="AO303" i="5" s="1"/>
  <c r="P304" i="5"/>
  <c r="AJ303" i="5"/>
  <c r="Q303" i="5"/>
  <c r="AN303" i="5" s="1"/>
  <c r="AM302" i="5"/>
  <c r="AP302" i="5"/>
  <c r="BB298" i="5"/>
  <c r="AV298" i="5"/>
  <c r="AL301" i="5"/>
  <c r="AR301" i="5"/>
  <c r="BA301" i="5" l="1"/>
  <c r="AX301" i="5"/>
  <c r="AY301" i="5"/>
  <c r="AU301" i="5"/>
  <c r="AS301" i="5"/>
  <c r="AI303" i="5"/>
  <c r="AK303" i="5"/>
  <c r="AM303" i="5"/>
  <c r="AP303" i="5"/>
  <c r="AR302" i="5"/>
  <c r="AL302" i="5"/>
  <c r="P305" i="5"/>
  <c r="AJ304" i="5"/>
  <c r="Q304" i="5"/>
  <c r="AN304" i="5" s="1"/>
  <c r="S304" i="5"/>
  <c r="AQ304" i="5" s="1"/>
  <c r="R304" i="5"/>
  <c r="AO304" i="5" s="1"/>
  <c r="AW300" i="5"/>
  <c r="AZ300" i="5"/>
  <c r="BB299" i="5"/>
  <c r="AV299" i="5"/>
  <c r="AD302" i="5"/>
  <c r="AT302" i="5" s="1"/>
  <c r="AC303" i="5"/>
  <c r="AF302" i="5"/>
  <c r="AE302" i="5"/>
  <c r="AL303" i="5" l="1"/>
  <c r="AR303" i="5"/>
  <c r="AX302" i="5"/>
  <c r="BA302" i="5"/>
  <c r="AY302" i="5"/>
  <c r="AP304" i="5"/>
  <c r="AM304" i="5"/>
  <c r="AS302" i="5"/>
  <c r="AU302" i="5"/>
  <c r="S305" i="5"/>
  <c r="AQ305" i="5" s="1"/>
  <c r="Q305" i="5"/>
  <c r="AN305" i="5" s="1"/>
  <c r="AJ305" i="5"/>
  <c r="P306" i="5"/>
  <c r="R305" i="5"/>
  <c r="AO305" i="5" s="1"/>
  <c r="AF303" i="5"/>
  <c r="AC304" i="5"/>
  <c r="AE303" i="5"/>
  <c r="AD303" i="5"/>
  <c r="AT303" i="5" s="1"/>
  <c r="AK304" i="5"/>
  <c r="AI304" i="5"/>
  <c r="BB300" i="5"/>
  <c r="AV300" i="5"/>
  <c r="AW301" i="5"/>
  <c r="AZ301" i="5"/>
  <c r="AR304" i="5" l="1"/>
  <c r="AL304" i="5"/>
  <c r="R306" i="5"/>
  <c r="AO306" i="5" s="1"/>
  <c r="S306" i="5"/>
  <c r="AQ306" i="5" s="1"/>
  <c r="Q306" i="5"/>
  <c r="AN306" i="5" s="1"/>
  <c r="AJ306" i="5"/>
  <c r="P307" i="5"/>
  <c r="AI305" i="5"/>
  <c r="AK305" i="5"/>
  <c r="AV301" i="5"/>
  <c r="BB301" i="5"/>
  <c r="AM305" i="5"/>
  <c r="AP305" i="5"/>
  <c r="AC305" i="5"/>
  <c r="AD304" i="5"/>
  <c r="AT304" i="5" s="1"/>
  <c r="AE304" i="5"/>
  <c r="AF304" i="5"/>
  <c r="AY303" i="5"/>
  <c r="AX303" i="5"/>
  <c r="BA303" i="5"/>
  <c r="AW302" i="5"/>
  <c r="AZ302" i="5"/>
  <c r="AS303" i="5"/>
  <c r="AU303" i="5"/>
  <c r="S307" i="5" l="1"/>
  <c r="AQ307" i="5" s="1"/>
  <c r="AJ307" i="5"/>
  <c r="R307" i="5"/>
  <c r="AO307" i="5" s="1"/>
  <c r="P308" i="5"/>
  <c r="Q307" i="5"/>
  <c r="AN307" i="5" s="1"/>
  <c r="AK306" i="5"/>
  <c r="AI306" i="5"/>
  <c r="AU304" i="5"/>
  <c r="AS304" i="5"/>
  <c r="AM306" i="5"/>
  <c r="AP306" i="5"/>
  <c r="AZ303" i="5"/>
  <c r="AW303" i="5"/>
  <c r="AC306" i="5"/>
  <c r="AE305" i="5"/>
  <c r="AF305" i="5"/>
  <c r="AD305" i="5"/>
  <c r="AT305" i="5" s="1"/>
  <c r="AV302" i="5"/>
  <c r="BB302" i="5"/>
  <c r="AR305" i="5"/>
  <c r="AL305" i="5"/>
  <c r="AY304" i="5"/>
  <c r="BA304" i="5"/>
  <c r="AX304" i="5"/>
  <c r="AF306" i="5" l="1"/>
  <c r="AD306" i="5"/>
  <c r="AT306" i="5" s="1"/>
  <c r="AE306" i="5"/>
  <c r="AC307" i="5"/>
  <c r="Q308" i="5"/>
  <c r="AN308" i="5" s="1"/>
  <c r="AJ308" i="5"/>
  <c r="P309" i="5"/>
  <c r="S308" i="5"/>
  <c r="AQ308" i="5" s="1"/>
  <c r="R308" i="5"/>
  <c r="AO308" i="5" s="1"/>
  <c r="AR306" i="5"/>
  <c r="AL306" i="5"/>
  <c r="AK307" i="5"/>
  <c r="AI307" i="5"/>
  <c r="AY305" i="5"/>
  <c r="AX305" i="5"/>
  <c r="BA305" i="5"/>
  <c r="AW304" i="5"/>
  <c r="AZ304" i="5"/>
  <c r="AV303" i="5"/>
  <c r="BB303" i="5"/>
  <c r="AU305" i="5"/>
  <c r="AS305" i="5"/>
  <c r="AP307" i="5"/>
  <c r="AM307" i="5"/>
  <c r="S309" i="5" l="1"/>
  <c r="AQ309" i="5" s="1"/>
  <c r="AJ309" i="5"/>
  <c r="Q309" i="5"/>
  <c r="AN309" i="5" s="1"/>
  <c r="P310" i="5"/>
  <c r="R309" i="5"/>
  <c r="AO309" i="5" s="1"/>
  <c r="AW305" i="5"/>
  <c r="AZ305" i="5"/>
  <c r="AK308" i="5"/>
  <c r="AI308" i="5"/>
  <c r="AM308" i="5"/>
  <c r="AP308" i="5"/>
  <c r="AE307" i="5"/>
  <c r="AC308" i="5"/>
  <c r="AD307" i="5"/>
  <c r="AT307" i="5" s="1"/>
  <c r="AF307" i="5"/>
  <c r="AL307" i="5"/>
  <c r="AR307" i="5"/>
  <c r="AS306" i="5"/>
  <c r="AU306" i="5"/>
  <c r="BB304" i="5"/>
  <c r="AV304" i="5"/>
  <c r="BA306" i="5"/>
  <c r="AY306" i="5"/>
  <c r="AX306" i="5"/>
  <c r="AS307" i="5" l="1"/>
  <c r="AU307" i="5"/>
  <c r="AX307" i="5"/>
  <c r="AY307" i="5"/>
  <c r="BA307" i="5"/>
  <c r="S310" i="5"/>
  <c r="AQ310" i="5" s="1"/>
  <c r="Q310" i="5"/>
  <c r="AN310" i="5" s="1"/>
  <c r="AJ310" i="5"/>
  <c r="R310" i="5"/>
  <c r="AO310" i="5" s="1"/>
  <c r="P311" i="5"/>
  <c r="AW306" i="5"/>
  <c r="AZ306" i="5"/>
  <c r="AE308" i="5"/>
  <c r="AF308" i="5"/>
  <c r="AC309" i="5"/>
  <c r="AD308" i="5"/>
  <c r="AT308" i="5" s="1"/>
  <c r="AL308" i="5"/>
  <c r="AR308" i="5"/>
  <c r="AI309" i="5"/>
  <c r="AK309" i="5"/>
  <c r="AV305" i="5"/>
  <c r="BB305" i="5"/>
  <c r="AM309" i="5"/>
  <c r="AP309" i="5"/>
  <c r="AM310" i="5" l="1"/>
  <c r="AP310" i="5"/>
  <c r="AC310" i="5"/>
  <c r="AF309" i="5"/>
  <c r="AE309" i="5"/>
  <c r="AD309" i="5"/>
  <c r="AT309" i="5" s="1"/>
  <c r="AW307" i="5"/>
  <c r="AZ307" i="5"/>
  <c r="AI310" i="5"/>
  <c r="AK310" i="5"/>
  <c r="AU308" i="5"/>
  <c r="AS308" i="5"/>
  <c r="AX308" i="5"/>
  <c r="AY308" i="5"/>
  <c r="BA308" i="5"/>
  <c r="AV306" i="5"/>
  <c r="BB306" i="5"/>
  <c r="Q311" i="5"/>
  <c r="AN311" i="5" s="1"/>
  <c r="R311" i="5"/>
  <c r="AO311" i="5" s="1"/>
  <c r="AJ311" i="5"/>
  <c r="P312" i="5"/>
  <c r="S311" i="5"/>
  <c r="AQ311" i="5" s="1"/>
  <c r="AL309" i="5"/>
  <c r="AR309" i="5"/>
  <c r="AU309" i="5" l="1"/>
  <c r="AS309" i="5"/>
  <c r="P313" i="5"/>
  <c r="R312" i="5"/>
  <c r="AO312" i="5" s="1"/>
  <c r="AJ312" i="5"/>
  <c r="S312" i="5"/>
  <c r="AQ312" i="5" s="1"/>
  <c r="Q312" i="5"/>
  <c r="AN312" i="5" s="1"/>
  <c r="AW308" i="5"/>
  <c r="AZ308" i="5"/>
  <c r="AM311" i="5"/>
  <c r="AP311" i="5"/>
  <c r="AK311" i="5"/>
  <c r="AI311" i="5"/>
  <c r="AV307" i="5"/>
  <c r="BB307" i="5"/>
  <c r="AY309" i="5"/>
  <c r="AX309" i="5"/>
  <c r="BA309" i="5"/>
  <c r="AC311" i="5"/>
  <c r="AF310" i="5"/>
  <c r="AD310" i="5"/>
  <c r="AT310" i="5" s="1"/>
  <c r="AE310" i="5"/>
  <c r="AL310" i="5"/>
  <c r="AR310" i="5"/>
  <c r="AV308" i="5" l="1"/>
  <c r="BB308" i="5"/>
  <c r="AP312" i="5"/>
  <c r="AM312" i="5"/>
  <c r="AI312" i="5"/>
  <c r="AK312" i="5"/>
  <c r="AC312" i="5"/>
  <c r="AE311" i="5"/>
  <c r="AF311" i="5"/>
  <c r="AD311" i="5"/>
  <c r="AT311" i="5" s="1"/>
  <c r="AS310" i="5"/>
  <c r="AU310" i="5"/>
  <c r="BA310" i="5"/>
  <c r="AX310" i="5"/>
  <c r="AY310" i="5"/>
  <c r="AZ309" i="5"/>
  <c r="AW309" i="5"/>
  <c r="AL311" i="5"/>
  <c r="AR311" i="5"/>
  <c r="AJ313" i="5"/>
  <c r="S313" i="5"/>
  <c r="AQ313" i="5" s="1"/>
  <c r="R313" i="5"/>
  <c r="AO313" i="5" s="1"/>
  <c r="P314" i="5"/>
  <c r="Q313" i="5"/>
  <c r="AN313" i="5" s="1"/>
  <c r="AW310" i="5" l="1"/>
  <c r="AZ310" i="5"/>
  <c r="AR312" i="5"/>
  <c r="AL312" i="5"/>
  <c r="AC313" i="5"/>
  <c r="AF312" i="5"/>
  <c r="AE312" i="5"/>
  <c r="AD312" i="5"/>
  <c r="AT312" i="5" s="1"/>
  <c r="AJ314" i="5"/>
  <c r="P315" i="5"/>
  <c r="S314" i="5"/>
  <c r="AQ314" i="5" s="1"/>
  <c r="R314" i="5"/>
  <c r="AO314" i="5" s="1"/>
  <c r="Q314" i="5"/>
  <c r="AN314" i="5" s="1"/>
  <c r="AM313" i="5"/>
  <c r="AP313" i="5"/>
  <c r="AI313" i="5"/>
  <c r="AK313" i="5"/>
  <c r="AS311" i="5"/>
  <c r="AU311" i="5"/>
  <c r="AV309" i="5"/>
  <c r="BB309" i="5"/>
  <c r="BA311" i="5"/>
  <c r="AX311" i="5"/>
  <c r="AY311" i="5"/>
  <c r="AW311" i="5" l="1"/>
  <c r="AZ311" i="5"/>
  <c r="BA312" i="5"/>
  <c r="AY312" i="5"/>
  <c r="AX312" i="5"/>
  <c r="AF313" i="5"/>
  <c r="AE313" i="5"/>
  <c r="AC314" i="5"/>
  <c r="AD313" i="5"/>
  <c r="AT313" i="5" s="1"/>
  <c r="AU312" i="5"/>
  <c r="AS312" i="5"/>
  <c r="AM314" i="5"/>
  <c r="AP314" i="5"/>
  <c r="P316" i="5"/>
  <c r="S315" i="5"/>
  <c r="AQ315" i="5" s="1"/>
  <c r="R315" i="5"/>
  <c r="AO315" i="5" s="1"/>
  <c r="AJ315" i="5"/>
  <c r="Q315" i="5"/>
  <c r="AN315" i="5" s="1"/>
  <c r="AR313" i="5"/>
  <c r="AL313" i="5"/>
  <c r="AK314" i="5"/>
  <c r="AI314" i="5"/>
  <c r="BB310" i="5"/>
  <c r="AV310" i="5"/>
  <c r="AX313" i="5" l="1"/>
  <c r="AY313" i="5"/>
  <c r="BA313" i="5"/>
  <c r="AC315" i="5"/>
  <c r="AD314" i="5"/>
  <c r="AT314" i="5" s="1"/>
  <c r="AE314" i="5"/>
  <c r="AF314" i="5"/>
  <c r="AR314" i="5"/>
  <c r="AL314" i="5"/>
  <c r="AM315" i="5"/>
  <c r="AP315" i="5"/>
  <c r="AW312" i="5"/>
  <c r="AZ312" i="5"/>
  <c r="Q316" i="5"/>
  <c r="AN316" i="5" s="1"/>
  <c r="S316" i="5"/>
  <c r="AQ316" i="5" s="1"/>
  <c r="P317" i="5"/>
  <c r="AJ316" i="5"/>
  <c r="R316" i="5"/>
  <c r="AO316" i="5" s="1"/>
  <c r="AK315" i="5"/>
  <c r="AI315" i="5"/>
  <c r="AU313" i="5"/>
  <c r="AS313" i="5"/>
  <c r="BB311" i="5"/>
  <c r="AV311" i="5"/>
  <c r="AY314" i="5" l="1"/>
  <c r="AX314" i="5"/>
  <c r="BA314" i="5"/>
  <c r="R317" i="5"/>
  <c r="AO317" i="5" s="1"/>
  <c r="Q317" i="5"/>
  <c r="AN317" i="5" s="1"/>
  <c r="P318" i="5"/>
  <c r="S317" i="5"/>
  <c r="AQ317" i="5" s="1"/>
  <c r="AJ317" i="5"/>
  <c r="AM316" i="5"/>
  <c r="AP316" i="5"/>
  <c r="AW313" i="5"/>
  <c r="AZ313" i="5"/>
  <c r="AU314" i="5"/>
  <c r="AS314" i="5"/>
  <c r="AV312" i="5"/>
  <c r="BB312" i="5"/>
  <c r="AR315" i="5"/>
  <c r="AL315" i="5"/>
  <c r="AF315" i="5"/>
  <c r="AE315" i="5"/>
  <c r="AD315" i="5"/>
  <c r="AT315" i="5" s="1"/>
  <c r="AC316" i="5"/>
  <c r="AI316" i="5"/>
  <c r="AK316" i="5"/>
  <c r="AF316" i="5" l="1"/>
  <c r="AC317" i="5"/>
  <c r="AD316" i="5"/>
  <c r="AT316" i="5" s="1"/>
  <c r="AE316" i="5"/>
  <c r="AM317" i="5"/>
  <c r="AP317" i="5"/>
  <c r="AJ318" i="5"/>
  <c r="S318" i="5"/>
  <c r="AQ318" i="5" s="1"/>
  <c r="P319" i="5"/>
  <c r="R318" i="5"/>
  <c r="AO318" i="5" s="1"/>
  <c r="Q318" i="5"/>
  <c r="AN318" i="5" s="1"/>
  <c r="AX315" i="5"/>
  <c r="AY315" i="5"/>
  <c r="BA315" i="5"/>
  <c r="BB313" i="5"/>
  <c r="AV313" i="5"/>
  <c r="AZ314" i="5"/>
  <c r="AW314" i="5"/>
  <c r="AK317" i="5"/>
  <c r="AI317" i="5"/>
  <c r="AS315" i="5"/>
  <c r="AU315" i="5"/>
  <c r="AR316" i="5"/>
  <c r="AL316" i="5"/>
  <c r="AR317" i="5" l="1"/>
  <c r="AL317" i="5"/>
  <c r="BB314" i="5"/>
  <c r="AV314" i="5"/>
  <c r="AM318" i="5"/>
  <c r="AP318" i="5"/>
  <c r="AW315" i="5"/>
  <c r="AZ315" i="5"/>
  <c r="AI318" i="5"/>
  <c r="AK318" i="5"/>
  <c r="AU316" i="5"/>
  <c r="AS316" i="5"/>
  <c r="AD317" i="5"/>
  <c r="AT317" i="5" s="1"/>
  <c r="AC318" i="5"/>
  <c r="AF317" i="5"/>
  <c r="AE317" i="5"/>
  <c r="P320" i="5"/>
  <c r="S319" i="5"/>
  <c r="AQ319" i="5" s="1"/>
  <c r="R319" i="5"/>
  <c r="AO319" i="5" s="1"/>
  <c r="Q319" i="5"/>
  <c r="AN319" i="5" s="1"/>
  <c r="AJ319" i="5"/>
  <c r="BA316" i="5"/>
  <c r="AX316" i="5"/>
  <c r="AY316" i="5"/>
  <c r="AV315" i="5" l="1"/>
  <c r="BB315" i="5"/>
  <c r="AW316" i="5"/>
  <c r="AZ316" i="5"/>
  <c r="AU317" i="5"/>
  <c r="AS317" i="5"/>
  <c r="AR318" i="5"/>
  <c r="AL318" i="5"/>
  <c r="BA317" i="5"/>
  <c r="AX317" i="5"/>
  <c r="AY317" i="5"/>
  <c r="AE318" i="5"/>
  <c r="AD318" i="5"/>
  <c r="AT318" i="5" s="1"/>
  <c r="AC319" i="5"/>
  <c r="AF318" i="5"/>
  <c r="AK319" i="5"/>
  <c r="AI319" i="5"/>
  <c r="AM319" i="5"/>
  <c r="AP319" i="5"/>
  <c r="S320" i="5"/>
  <c r="AQ320" i="5" s="1"/>
  <c r="R320" i="5"/>
  <c r="AO320" i="5" s="1"/>
  <c r="AJ320" i="5"/>
  <c r="Q320" i="5"/>
  <c r="AN320" i="5" s="1"/>
  <c r="P321" i="5"/>
  <c r="Q321" i="5" l="1"/>
  <c r="AN321" i="5" s="1"/>
  <c r="S321" i="5"/>
  <c r="AQ321" i="5" s="1"/>
  <c r="P322" i="5"/>
  <c r="AJ321" i="5"/>
  <c r="R321" i="5"/>
  <c r="AO321" i="5" s="1"/>
  <c r="AD319" i="5"/>
  <c r="AT319" i="5" s="1"/>
  <c r="AE319" i="5"/>
  <c r="AC320" i="5"/>
  <c r="AF319" i="5"/>
  <c r="AU318" i="5"/>
  <c r="AS318" i="5"/>
  <c r="BA318" i="5"/>
  <c r="AY318" i="5"/>
  <c r="AX318" i="5"/>
  <c r="AP320" i="5"/>
  <c r="AM320" i="5"/>
  <c r="AV316" i="5"/>
  <c r="BB316" i="5"/>
  <c r="AI320" i="5"/>
  <c r="AK320" i="5"/>
  <c r="AL319" i="5"/>
  <c r="AR319" i="5"/>
  <c r="AW317" i="5"/>
  <c r="AZ317" i="5"/>
  <c r="AS319" i="5" l="1"/>
  <c r="AU319" i="5"/>
  <c r="AF320" i="5"/>
  <c r="AE320" i="5"/>
  <c r="AD320" i="5"/>
  <c r="AT320" i="5" s="1"/>
  <c r="AC321" i="5"/>
  <c r="AI321" i="5"/>
  <c r="AK321" i="5"/>
  <c r="S322" i="5"/>
  <c r="AQ322" i="5" s="1"/>
  <c r="Q322" i="5"/>
  <c r="AN322" i="5" s="1"/>
  <c r="R322" i="5"/>
  <c r="AO322" i="5" s="1"/>
  <c r="AJ322" i="5"/>
  <c r="P323" i="5"/>
  <c r="AM321" i="5"/>
  <c r="AP321" i="5"/>
  <c r="AL320" i="5"/>
  <c r="AR320" i="5"/>
  <c r="BB317" i="5"/>
  <c r="AV317" i="5"/>
  <c r="AW318" i="5"/>
  <c r="AZ318" i="5"/>
  <c r="AY319" i="5"/>
  <c r="BA319" i="5"/>
  <c r="AX319" i="5"/>
  <c r="AC322" i="5" l="1"/>
  <c r="AD321" i="5"/>
  <c r="AT321" i="5" s="1"/>
  <c r="AF321" i="5"/>
  <c r="AE321" i="5"/>
  <c r="Q323" i="5"/>
  <c r="AN323" i="5" s="1"/>
  <c r="AJ323" i="5"/>
  <c r="S323" i="5"/>
  <c r="AQ323" i="5" s="1"/>
  <c r="P324" i="5"/>
  <c r="R323" i="5"/>
  <c r="AO323" i="5" s="1"/>
  <c r="AS320" i="5"/>
  <c r="AU320" i="5"/>
  <c r="AV318" i="5"/>
  <c r="BB318" i="5"/>
  <c r="AI322" i="5"/>
  <c r="AK322" i="5"/>
  <c r="AW319" i="5"/>
  <c r="AZ319" i="5"/>
  <c r="AL321" i="5"/>
  <c r="AR321" i="5"/>
  <c r="BA320" i="5"/>
  <c r="AX320" i="5"/>
  <c r="AY320" i="5"/>
  <c r="AM322" i="5"/>
  <c r="AP322" i="5"/>
  <c r="AI323" i="5" l="1"/>
  <c r="AK323" i="5"/>
  <c r="S324" i="5"/>
  <c r="AQ324" i="5" s="1"/>
  <c r="AJ324" i="5"/>
  <c r="R324" i="5"/>
  <c r="AO324" i="5" s="1"/>
  <c r="P325" i="5"/>
  <c r="Q324" i="5"/>
  <c r="AN324" i="5" s="1"/>
  <c r="AM323" i="5"/>
  <c r="AP323" i="5"/>
  <c r="AW320" i="5"/>
  <c r="AZ320" i="5"/>
  <c r="BB319" i="5"/>
  <c r="AV319" i="5"/>
  <c r="AR322" i="5"/>
  <c r="AL322" i="5"/>
  <c r="BA321" i="5"/>
  <c r="AX321" i="5"/>
  <c r="AY321" i="5"/>
  <c r="AU321" i="5"/>
  <c r="AS321" i="5"/>
  <c r="AD322" i="5"/>
  <c r="AT322" i="5" s="1"/>
  <c r="AC323" i="5"/>
  <c r="AF322" i="5"/>
  <c r="AE322" i="5"/>
  <c r="Q325" i="5" l="1"/>
  <c r="AN325" i="5" s="1"/>
  <c r="AJ325" i="5"/>
  <c r="P326" i="5"/>
  <c r="S325" i="5"/>
  <c r="AQ325" i="5" s="1"/>
  <c r="R325" i="5"/>
  <c r="AO325" i="5" s="1"/>
  <c r="AW321" i="5"/>
  <c r="AZ321" i="5"/>
  <c r="BA322" i="5"/>
  <c r="AX322" i="5"/>
  <c r="AY322" i="5"/>
  <c r="AU322" i="5"/>
  <c r="AS322" i="5"/>
  <c r="AK324" i="5"/>
  <c r="AI324" i="5"/>
  <c r="AM324" i="5"/>
  <c r="AP324" i="5"/>
  <c r="AR323" i="5"/>
  <c r="AL323" i="5"/>
  <c r="AV320" i="5"/>
  <c r="BB320" i="5"/>
  <c r="AD323" i="5"/>
  <c r="AT323" i="5" s="1"/>
  <c r="AC324" i="5"/>
  <c r="AE323" i="5"/>
  <c r="AF323" i="5"/>
  <c r="AD324" i="5" l="1"/>
  <c r="AT324" i="5" s="1"/>
  <c r="AE324" i="5"/>
  <c r="AF324" i="5"/>
  <c r="AC325" i="5"/>
  <c r="AU323" i="5"/>
  <c r="AS323" i="5"/>
  <c r="AL324" i="5"/>
  <c r="AR324" i="5"/>
  <c r="AM325" i="5"/>
  <c r="AP325" i="5"/>
  <c r="AJ326" i="5"/>
  <c r="Q326" i="5"/>
  <c r="AN326" i="5" s="1"/>
  <c r="R326" i="5"/>
  <c r="AO326" i="5" s="1"/>
  <c r="S326" i="5"/>
  <c r="AQ326" i="5" s="1"/>
  <c r="P327" i="5"/>
  <c r="AY323" i="5"/>
  <c r="AX323" i="5"/>
  <c r="BA323" i="5"/>
  <c r="AV321" i="5"/>
  <c r="BB321" i="5"/>
  <c r="AI325" i="5"/>
  <c r="AK325" i="5"/>
  <c r="AW322" i="5"/>
  <c r="AZ322" i="5"/>
  <c r="AV322" i="5" l="1"/>
  <c r="BB322" i="5"/>
  <c r="AC326" i="5"/>
  <c r="AF325" i="5"/>
  <c r="AD325" i="5"/>
  <c r="AT325" i="5" s="1"/>
  <c r="AE325" i="5"/>
  <c r="R327" i="5"/>
  <c r="AO327" i="5" s="1"/>
  <c r="Q327" i="5"/>
  <c r="AN327" i="5" s="1"/>
  <c r="AJ327" i="5"/>
  <c r="P328" i="5"/>
  <c r="S327" i="5"/>
  <c r="AQ327" i="5" s="1"/>
  <c r="AI326" i="5"/>
  <c r="AK326" i="5"/>
  <c r="AX324" i="5"/>
  <c r="BA324" i="5"/>
  <c r="AY324" i="5"/>
  <c r="AW323" i="5"/>
  <c r="AZ323" i="5"/>
  <c r="AM326" i="5"/>
  <c r="AP326" i="5"/>
  <c r="AR325" i="5"/>
  <c r="AL325" i="5"/>
  <c r="AS324" i="5"/>
  <c r="AU324" i="5"/>
  <c r="AW324" i="5" l="1"/>
  <c r="AZ324" i="5"/>
  <c r="AS325" i="5"/>
  <c r="AU325" i="5"/>
  <c r="BA325" i="5"/>
  <c r="AX325" i="5"/>
  <c r="AY325" i="5"/>
  <c r="AD326" i="5"/>
  <c r="AT326" i="5" s="1"/>
  <c r="AE326" i="5"/>
  <c r="AC327" i="5"/>
  <c r="AF326" i="5"/>
  <c r="R328" i="5"/>
  <c r="AO328" i="5" s="1"/>
  <c r="Q328" i="5"/>
  <c r="AN328" i="5" s="1"/>
  <c r="S328" i="5"/>
  <c r="AQ328" i="5" s="1"/>
  <c r="AJ328" i="5"/>
  <c r="P329" i="5"/>
  <c r="AL326" i="5"/>
  <c r="AR326" i="5"/>
  <c r="AM327" i="5"/>
  <c r="AP327" i="5"/>
  <c r="BB323" i="5"/>
  <c r="AV323" i="5"/>
  <c r="AI327" i="5"/>
  <c r="AK327" i="5"/>
  <c r="AS326" i="5" l="1"/>
  <c r="AU326" i="5"/>
  <c r="AP328" i="5"/>
  <c r="AM328" i="5"/>
  <c r="AJ329" i="5"/>
  <c r="P330" i="5"/>
  <c r="S329" i="5"/>
  <c r="AQ329" i="5" s="1"/>
  <c r="Q329" i="5"/>
  <c r="AN329" i="5" s="1"/>
  <c r="R329" i="5"/>
  <c r="AO329" i="5" s="1"/>
  <c r="AW325" i="5"/>
  <c r="AZ325" i="5"/>
  <c r="AR327" i="5"/>
  <c r="AL327" i="5"/>
  <c r="BA326" i="5"/>
  <c r="AY326" i="5"/>
  <c r="AX326" i="5"/>
  <c r="AI328" i="5"/>
  <c r="AK328" i="5"/>
  <c r="AE327" i="5"/>
  <c r="AC328" i="5"/>
  <c r="AF327" i="5"/>
  <c r="AD327" i="5"/>
  <c r="AT327" i="5" s="1"/>
  <c r="AV324" i="5"/>
  <c r="BB324" i="5"/>
  <c r="AM329" i="5" l="1"/>
  <c r="AP329" i="5"/>
  <c r="P331" i="5"/>
  <c r="S330" i="5"/>
  <c r="AQ330" i="5" s="1"/>
  <c r="AJ330" i="5"/>
  <c r="Q330" i="5"/>
  <c r="AN330" i="5" s="1"/>
  <c r="R330" i="5"/>
  <c r="AO330" i="5" s="1"/>
  <c r="AI329" i="5"/>
  <c r="AK329" i="5"/>
  <c r="AS327" i="5"/>
  <c r="AU327" i="5"/>
  <c r="AL328" i="5"/>
  <c r="AR328" i="5"/>
  <c r="AW326" i="5"/>
  <c r="AZ326" i="5"/>
  <c r="AY327" i="5"/>
  <c r="AX327" i="5"/>
  <c r="BA327" i="5"/>
  <c r="AV325" i="5"/>
  <c r="BB325" i="5"/>
  <c r="AF328" i="5"/>
  <c r="AC329" i="5"/>
  <c r="AD328" i="5"/>
  <c r="AT328" i="5" s="1"/>
  <c r="AE328" i="5"/>
  <c r="AS328" i="5" l="1"/>
  <c r="AU328" i="5"/>
  <c r="AV326" i="5"/>
  <c r="BB326" i="5"/>
  <c r="P332" i="5"/>
  <c r="S331" i="5"/>
  <c r="AQ331" i="5" s="1"/>
  <c r="AJ331" i="5"/>
  <c r="R331" i="5"/>
  <c r="AO331" i="5" s="1"/>
  <c r="Q331" i="5"/>
  <c r="AN331" i="5" s="1"/>
  <c r="AE329" i="5"/>
  <c r="AC330" i="5"/>
  <c r="AF329" i="5"/>
  <c r="AD329" i="5"/>
  <c r="AT329" i="5" s="1"/>
  <c r="AP330" i="5"/>
  <c r="AM330" i="5"/>
  <c r="BA328" i="5"/>
  <c r="AY328" i="5"/>
  <c r="AX328" i="5"/>
  <c r="AI330" i="5"/>
  <c r="AK330" i="5"/>
  <c r="AW327" i="5"/>
  <c r="AZ327" i="5"/>
  <c r="AL329" i="5"/>
  <c r="AR329" i="5"/>
  <c r="AL330" i="5" l="1"/>
  <c r="AR330" i="5"/>
  <c r="AM331" i="5"/>
  <c r="AP331" i="5"/>
  <c r="AW328" i="5"/>
  <c r="AZ328" i="5"/>
  <c r="AV327" i="5"/>
  <c r="BB327" i="5"/>
  <c r="AI331" i="5"/>
  <c r="AK331" i="5"/>
  <c r="AU329" i="5"/>
  <c r="AS329" i="5"/>
  <c r="R332" i="5"/>
  <c r="AO332" i="5" s="1"/>
  <c r="Q332" i="5"/>
  <c r="AN332" i="5" s="1"/>
  <c r="S332" i="5"/>
  <c r="AQ332" i="5" s="1"/>
  <c r="AJ332" i="5"/>
  <c r="P333" i="5"/>
  <c r="BA329" i="5"/>
  <c r="AX329" i="5"/>
  <c r="AY329" i="5"/>
  <c r="AE330" i="5"/>
  <c r="AC331" i="5"/>
  <c r="AD330" i="5"/>
  <c r="AT330" i="5" s="1"/>
  <c r="AF330" i="5"/>
  <c r="AU330" i="5" l="1"/>
  <c r="AS330" i="5"/>
  <c r="AF331" i="5"/>
  <c r="AC332" i="5"/>
  <c r="AD331" i="5"/>
  <c r="AT331" i="5" s="1"/>
  <c r="AE331" i="5"/>
  <c r="AK332" i="5"/>
  <c r="AI332" i="5"/>
  <c r="AM332" i="5"/>
  <c r="AP332" i="5"/>
  <c r="BB328" i="5"/>
  <c r="AV328" i="5"/>
  <c r="AR331" i="5"/>
  <c r="AL331" i="5"/>
  <c r="BA330" i="5"/>
  <c r="AX330" i="5"/>
  <c r="AY330" i="5"/>
  <c r="AW329" i="5"/>
  <c r="AZ329" i="5"/>
  <c r="S333" i="5"/>
  <c r="AQ333" i="5" s="1"/>
  <c r="R333" i="5"/>
  <c r="AO333" i="5" s="1"/>
  <c r="AJ333" i="5"/>
  <c r="P334" i="5"/>
  <c r="Q333" i="5"/>
  <c r="AN333" i="5" s="1"/>
  <c r="AF332" i="5" l="1"/>
  <c r="AC333" i="5"/>
  <c r="AE332" i="5"/>
  <c r="AD332" i="5"/>
  <c r="AT332" i="5" s="1"/>
  <c r="S334" i="5"/>
  <c r="AQ334" i="5" s="1"/>
  <c r="AJ334" i="5"/>
  <c r="P335" i="5"/>
  <c r="Q334" i="5"/>
  <c r="AN334" i="5" s="1"/>
  <c r="R334" i="5"/>
  <c r="AO334" i="5" s="1"/>
  <c r="AP333" i="5"/>
  <c r="AM333" i="5"/>
  <c r="AY331" i="5"/>
  <c r="AX331" i="5"/>
  <c r="BA331" i="5"/>
  <c r="AW330" i="5"/>
  <c r="AZ330" i="5"/>
  <c r="AS331" i="5"/>
  <c r="AU331" i="5"/>
  <c r="AI333" i="5"/>
  <c r="AK333" i="5"/>
  <c r="BB329" i="5"/>
  <c r="AV329" i="5"/>
  <c r="AL332" i="5"/>
  <c r="AR332" i="5"/>
  <c r="AJ335" i="5" l="1"/>
  <c r="S335" i="5"/>
  <c r="AQ335" i="5" s="1"/>
  <c r="P336" i="5"/>
  <c r="Q335" i="5"/>
  <c r="AN335" i="5" s="1"/>
  <c r="R335" i="5"/>
  <c r="AO335" i="5" s="1"/>
  <c r="AM334" i="5"/>
  <c r="AP334" i="5"/>
  <c r="AV330" i="5"/>
  <c r="BB330" i="5"/>
  <c r="AS332" i="5"/>
  <c r="AU332" i="5"/>
  <c r="AZ331" i="5"/>
  <c r="AW331" i="5"/>
  <c r="AR333" i="5"/>
  <c r="AL333" i="5"/>
  <c r="AC334" i="5"/>
  <c r="AF333" i="5"/>
  <c r="AD333" i="5"/>
  <c r="AT333" i="5" s="1"/>
  <c r="AE333" i="5"/>
  <c r="AK334" i="5"/>
  <c r="AI334" i="5"/>
  <c r="AY332" i="5"/>
  <c r="BA332" i="5"/>
  <c r="AX332" i="5"/>
  <c r="AW332" i="5" l="1"/>
  <c r="AZ332" i="5"/>
  <c r="AL334" i="5"/>
  <c r="AR334" i="5"/>
  <c r="AD334" i="5"/>
  <c r="AT334" i="5" s="1"/>
  <c r="AE334" i="5"/>
  <c r="AF334" i="5"/>
  <c r="AC335" i="5"/>
  <c r="BB331" i="5"/>
  <c r="AV331" i="5"/>
  <c r="S336" i="5"/>
  <c r="AQ336" i="5" s="1"/>
  <c r="AJ336" i="5"/>
  <c r="R336" i="5"/>
  <c r="AO336" i="5" s="1"/>
  <c r="P337" i="5"/>
  <c r="Q336" i="5"/>
  <c r="AN336" i="5" s="1"/>
  <c r="AU333" i="5"/>
  <c r="AS333" i="5"/>
  <c r="AM335" i="5"/>
  <c r="AP335" i="5"/>
  <c r="BA333" i="5"/>
  <c r="AX333" i="5"/>
  <c r="AY333" i="5"/>
  <c r="AI335" i="5"/>
  <c r="AK335" i="5"/>
  <c r="AY334" i="5" l="1"/>
  <c r="BA334" i="5"/>
  <c r="AX334" i="5"/>
  <c r="AU334" i="5"/>
  <c r="AS334" i="5"/>
  <c r="P338" i="5"/>
  <c r="AJ337" i="5"/>
  <c r="Q337" i="5"/>
  <c r="AN337" i="5" s="1"/>
  <c r="S337" i="5"/>
  <c r="AQ337" i="5" s="1"/>
  <c r="R337" i="5"/>
  <c r="AO337" i="5" s="1"/>
  <c r="AC336" i="5"/>
  <c r="AF335" i="5"/>
  <c r="AD335" i="5"/>
  <c r="AT335" i="5" s="1"/>
  <c r="AE335" i="5"/>
  <c r="AK336" i="5"/>
  <c r="AI336" i="5"/>
  <c r="AZ333" i="5"/>
  <c r="AW333" i="5"/>
  <c r="AP336" i="5"/>
  <c r="AM336" i="5"/>
  <c r="AR335" i="5"/>
  <c r="AL335" i="5"/>
  <c r="BB332" i="5"/>
  <c r="AV332" i="5"/>
  <c r="Q338" i="5" l="1"/>
  <c r="AN338" i="5" s="1"/>
  <c r="R338" i="5"/>
  <c r="AO338" i="5" s="1"/>
  <c r="S338" i="5"/>
  <c r="AQ338" i="5" s="1"/>
  <c r="P339" i="5"/>
  <c r="AJ338" i="5"/>
  <c r="AR336" i="5"/>
  <c r="AL336" i="5"/>
  <c r="AX335" i="5"/>
  <c r="AY335" i="5"/>
  <c r="BA335" i="5"/>
  <c r="AE336" i="5"/>
  <c r="AF336" i="5"/>
  <c r="AC337" i="5"/>
  <c r="AD336" i="5"/>
  <c r="AT336" i="5" s="1"/>
  <c r="AU335" i="5"/>
  <c r="AS335" i="5"/>
  <c r="AV333" i="5"/>
  <c r="BB333" i="5"/>
  <c r="AW334" i="5"/>
  <c r="AZ334" i="5"/>
  <c r="AK337" i="5"/>
  <c r="AI337" i="5"/>
  <c r="AM337" i="5"/>
  <c r="AP337" i="5"/>
  <c r="AL337" i="5" l="1"/>
  <c r="AR337" i="5"/>
  <c r="AU336" i="5"/>
  <c r="AS336" i="5"/>
  <c r="AC338" i="5"/>
  <c r="AD337" i="5"/>
  <c r="AT337" i="5" s="1"/>
  <c r="AE337" i="5"/>
  <c r="AF337" i="5"/>
  <c r="AP338" i="5"/>
  <c r="AM338" i="5"/>
  <c r="P340" i="5"/>
  <c r="AJ339" i="5"/>
  <c r="S339" i="5"/>
  <c r="AQ339" i="5" s="1"/>
  <c r="Q339" i="5"/>
  <c r="AN339" i="5" s="1"/>
  <c r="R339" i="5"/>
  <c r="AO339" i="5" s="1"/>
  <c r="AK338" i="5"/>
  <c r="AI338" i="5"/>
  <c r="AY336" i="5"/>
  <c r="BA336" i="5"/>
  <c r="AX336" i="5"/>
  <c r="BB334" i="5"/>
  <c r="AV334" i="5"/>
  <c r="AW335" i="5"/>
  <c r="AZ335" i="5"/>
  <c r="AU337" i="5" l="1"/>
  <c r="AS337" i="5"/>
  <c r="AV335" i="5"/>
  <c r="BB335" i="5"/>
  <c r="AI339" i="5"/>
  <c r="AK339" i="5"/>
  <c r="AJ340" i="5"/>
  <c r="R340" i="5"/>
  <c r="AO340" i="5" s="1"/>
  <c r="P341" i="5"/>
  <c r="Q340" i="5"/>
  <c r="AN340" i="5" s="1"/>
  <c r="S340" i="5"/>
  <c r="AQ340" i="5" s="1"/>
  <c r="AF338" i="5"/>
  <c r="AC339" i="5"/>
  <c r="AE338" i="5"/>
  <c r="AD338" i="5"/>
  <c r="AT338" i="5" s="1"/>
  <c r="BA337" i="5"/>
  <c r="AY337" i="5"/>
  <c r="AX337" i="5"/>
  <c r="AP339" i="5"/>
  <c r="AM339" i="5"/>
  <c r="AW336" i="5"/>
  <c r="AZ336" i="5"/>
  <c r="AR338" i="5"/>
  <c r="AL338" i="5"/>
  <c r="AW337" i="5" l="1"/>
  <c r="AZ337" i="5"/>
  <c r="AU338" i="5"/>
  <c r="AS338" i="5"/>
  <c r="BB336" i="5"/>
  <c r="AV336" i="5"/>
  <c r="AL339" i="5"/>
  <c r="AR339" i="5"/>
  <c r="AY338" i="5"/>
  <c r="AX338" i="5"/>
  <c r="BA338" i="5"/>
  <c r="AK340" i="5"/>
  <c r="AI340" i="5"/>
  <c r="AP340" i="5"/>
  <c r="AM340" i="5"/>
  <c r="AE339" i="5"/>
  <c r="AD339" i="5"/>
  <c r="AT339" i="5" s="1"/>
  <c r="AC340" i="5"/>
  <c r="AF339" i="5"/>
  <c r="P342" i="5"/>
  <c r="R341" i="5"/>
  <c r="AO341" i="5" s="1"/>
  <c r="S341" i="5"/>
  <c r="AQ341" i="5" s="1"/>
  <c r="AJ341" i="5"/>
  <c r="Q341" i="5"/>
  <c r="AN341" i="5" s="1"/>
  <c r="AK341" i="5" l="1"/>
  <c r="AI341" i="5"/>
  <c r="AR340" i="5"/>
  <c r="AL340" i="5"/>
  <c r="AJ342" i="5"/>
  <c r="Q342" i="5"/>
  <c r="AN342" i="5" s="1"/>
  <c r="S342" i="5"/>
  <c r="AQ342" i="5" s="1"/>
  <c r="P343" i="5"/>
  <c r="R342" i="5"/>
  <c r="AO342" i="5" s="1"/>
  <c r="BA339" i="5"/>
  <c r="AX339" i="5"/>
  <c r="AY339" i="5"/>
  <c r="AZ338" i="5"/>
  <c r="AW338" i="5"/>
  <c r="AM341" i="5"/>
  <c r="AP341" i="5"/>
  <c r="AF340" i="5"/>
  <c r="AD340" i="5"/>
  <c r="AT340" i="5" s="1"/>
  <c r="AC341" i="5"/>
  <c r="AE340" i="5"/>
  <c r="AS339" i="5"/>
  <c r="AU339" i="5"/>
  <c r="AV337" i="5"/>
  <c r="BB337" i="5"/>
  <c r="BB338" i="5" l="1"/>
  <c r="AV338" i="5"/>
  <c r="P344" i="5"/>
  <c r="R343" i="5"/>
  <c r="AO343" i="5" s="1"/>
  <c r="S343" i="5"/>
  <c r="AQ343" i="5" s="1"/>
  <c r="AJ343" i="5"/>
  <c r="Q343" i="5"/>
  <c r="AN343" i="5" s="1"/>
  <c r="AR341" i="5"/>
  <c r="AL341" i="5"/>
  <c r="AM342" i="5"/>
  <c r="AP342" i="5"/>
  <c r="AI342" i="5"/>
  <c r="AK342" i="5"/>
  <c r="AU340" i="5"/>
  <c r="AS340" i="5"/>
  <c r="AE341" i="5"/>
  <c r="AF341" i="5"/>
  <c r="AD341" i="5"/>
  <c r="AT341" i="5" s="1"/>
  <c r="AC342" i="5"/>
  <c r="AW339" i="5"/>
  <c r="AZ339" i="5"/>
  <c r="BA340" i="5"/>
  <c r="AY340" i="5"/>
  <c r="AX340" i="5"/>
  <c r="AK343" i="5" l="1"/>
  <c r="AI343" i="5"/>
  <c r="AP343" i="5"/>
  <c r="AM343" i="5"/>
  <c r="AW340" i="5"/>
  <c r="AZ340" i="5"/>
  <c r="BB339" i="5"/>
  <c r="AV339" i="5"/>
  <c r="R344" i="5"/>
  <c r="AO344" i="5" s="1"/>
  <c r="Q344" i="5"/>
  <c r="AN344" i="5" s="1"/>
  <c r="S344" i="5"/>
  <c r="AQ344" i="5" s="1"/>
  <c r="AJ344" i="5"/>
  <c r="P345" i="5"/>
  <c r="AD342" i="5"/>
  <c r="AT342" i="5" s="1"/>
  <c r="AE342" i="5"/>
  <c r="AC343" i="5"/>
  <c r="AF342" i="5"/>
  <c r="AS341" i="5"/>
  <c r="AU341" i="5"/>
  <c r="AL342" i="5"/>
  <c r="AR342" i="5"/>
  <c r="AY341" i="5"/>
  <c r="BA341" i="5"/>
  <c r="AX341" i="5"/>
  <c r="AD343" i="5" l="1"/>
  <c r="AT343" i="5" s="1"/>
  <c r="AF343" i="5"/>
  <c r="AC344" i="5"/>
  <c r="AE343" i="5"/>
  <c r="AW341" i="5"/>
  <c r="AZ341" i="5"/>
  <c r="AS342" i="5"/>
  <c r="AU342" i="5"/>
  <c r="AK344" i="5"/>
  <c r="AI344" i="5"/>
  <c r="AR343" i="5"/>
  <c r="AL343" i="5"/>
  <c r="AM344" i="5"/>
  <c r="AP344" i="5"/>
  <c r="AJ345" i="5"/>
  <c r="R345" i="5"/>
  <c r="AO345" i="5" s="1"/>
  <c r="S345" i="5"/>
  <c r="AQ345" i="5" s="1"/>
  <c r="Q345" i="5"/>
  <c r="AN345" i="5" s="1"/>
  <c r="P346" i="5"/>
  <c r="AV340" i="5"/>
  <c r="BB340" i="5"/>
  <c r="AY342" i="5"/>
  <c r="AX342" i="5"/>
  <c r="BA342" i="5"/>
  <c r="AL344" i="5" l="1"/>
  <c r="AR344" i="5"/>
  <c r="AD344" i="5"/>
  <c r="AT344" i="5" s="1"/>
  <c r="AC345" i="5"/>
  <c r="AF344" i="5"/>
  <c r="AE344" i="5"/>
  <c r="AW342" i="5"/>
  <c r="AZ342" i="5"/>
  <c r="AK345" i="5"/>
  <c r="AI345" i="5"/>
  <c r="BB341" i="5"/>
  <c r="AV341" i="5"/>
  <c r="AX343" i="5"/>
  <c r="BA343" i="5"/>
  <c r="AY343" i="5"/>
  <c r="AJ346" i="5"/>
  <c r="S346" i="5"/>
  <c r="AQ346" i="5" s="1"/>
  <c r="P347" i="5"/>
  <c r="R346" i="5"/>
  <c r="AO346" i="5" s="1"/>
  <c r="Q346" i="5"/>
  <c r="AN346" i="5" s="1"/>
  <c r="AM345" i="5"/>
  <c r="AP345" i="5"/>
  <c r="AS343" i="5"/>
  <c r="AU343" i="5"/>
  <c r="BB342" i="5" l="1"/>
  <c r="AV342" i="5"/>
  <c r="AZ343" i="5"/>
  <c r="AW343" i="5"/>
  <c r="AR345" i="5"/>
  <c r="AL345" i="5"/>
  <c r="AX344" i="5"/>
  <c r="BA344" i="5"/>
  <c r="AY344" i="5"/>
  <c r="AC346" i="5"/>
  <c r="AE345" i="5"/>
  <c r="AF345" i="5"/>
  <c r="AD345" i="5"/>
  <c r="AT345" i="5" s="1"/>
  <c r="AM346" i="5"/>
  <c r="AP346" i="5"/>
  <c r="AK346" i="5"/>
  <c r="AI346" i="5"/>
  <c r="AS344" i="5"/>
  <c r="AU344" i="5"/>
  <c r="S347" i="5"/>
  <c r="AQ347" i="5" s="1"/>
  <c r="P348" i="5"/>
  <c r="AJ347" i="5"/>
  <c r="R347" i="5"/>
  <c r="AO347" i="5" s="1"/>
  <c r="Q347" i="5"/>
  <c r="AN347" i="5" s="1"/>
  <c r="Q348" i="5" l="1"/>
  <c r="AN348" i="5" s="1"/>
  <c r="S348" i="5"/>
  <c r="AQ348" i="5" s="1"/>
  <c r="AJ348" i="5"/>
  <c r="P349" i="5"/>
  <c r="R348" i="5"/>
  <c r="AO348" i="5" s="1"/>
  <c r="AS345" i="5"/>
  <c r="AU345" i="5"/>
  <c r="AM347" i="5"/>
  <c r="AP347" i="5"/>
  <c r="AY345" i="5"/>
  <c r="BA345" i="5"/>
  <c r="AX345" i="5"/>
  <c r="BB343" i="5"/>
  <c r="AV343" i="5"/>
  <c r="AW344" i="5"/>
  <c r="AZ344" i="5"/>
  <c r="AL346" i="5"/>
  <c r="AR346" i="5"/>
  <c r="AI347" i="5"/>
  <c r="AK347" i="5"/>
  <c r="AD346" i="5"/>
  <c r="AT346" i="5" s="1"/>
  <c r="AF346" i="5"/>
  <c r="AC347" i="5"/>
  <c r="AE346" i="5"/>
  <c r="AR347" i="5" l="1"/>
  <c r="AL347" i="5"/>
  <c r="BB344" i="5"/>
  <c r="AV344" i="5"/>
  <c r="Q349" i="5"/>
  <c r="AN349" i="5" s="1"/>
  <c r="S349" i="5"/>
  <c r="AQ349" i="5" s="1"/>
  <c r="P350" i="5"/>
  <c r="R349" i="5"/>
  <c r="AO349" i="5" s="1"/>
  <c r="AJ349" i="5"/>
  <c r="AS346" i="5"/>
  <c r="AU346" i="5"/>
  <c r="AW345" i="5"/>
  <c r="AZ345" i="5"/>
  <c r="AK348" i="5"/>
  <c r="AI348" i="5"/>
  <c r="AM348" i="5"/>
  <c r="AP348" i="5"/>
  <c r="AE347" i="5"/>
  <c r="AF347" i="5"/>
  <c r="AD347" i="5"/>
  <c r="AT347" i="5" s="1"/>
  <c r="AC348" i="5"/>
  <c r="BA346" i="5"/>
  <c r="AY346" i="5"/>
  <c r="AX346" i="5"/>
  <c r="AP349" i="5" l="1"/>
  <c r="AM349" i="5"/>
  <c r="AS347" i="5"/>
  <c r="AU347" i="5"/>
  <c r="BB345" i="5"/>
  <c r="AV345" i="5"/>
  <c r="AE348" i="5"/>
  <c r="AF348" i="5"/>
  <c r="AC349" i="5"/>
  <c r="AD348" i="5"/>
  <c r="AT348" i="5" s="1"/>
  <c r="AR348" i="5"/>
  <c r="AL348" i="5"/>
  <c r="AW346" i="5"/>
  <c r="AZ346" i="5"/>
  <c r="P351" i="5"/>
  <c r="Q350" i="5"/>
  <c r="AN350" i="5" s="1"/>
  <c r="S350" i="5"/>
  <c r="AQ350" i="5" s="1"/>
  <c r="R350" i="5"/>
  <c r="AO350" i="5" s="1"/>
  <c r="AJ350" i="5"/>
  <c r="BA347" i="5"/>
  <c r="AX347" i="5"/>
  <c r="AY347" i="5"/>
  <c r="AK349" i="5"/>
  <c r="AI349" i="5"/>
  <c r="AM350" i="5" l="1"/>
  <c r="AP350" i="5"/>
  <c r="R351" i="5"/>
  <c r="AO351" i="5" s="1"/>
  <c r="AJ351" i="5"/>
  <c r="P352" i="5"/>
  <c r="S351" i="5"/>
  <c r="AQ351" i="5" s="1"/>
  <c r="Q351" i="5"/>
  <c r="AN351" i="5" s="1"/>
  <c r="AY348" i="5"/>
  <c r="AX348" i="5"/>
  <c r="BA348" i="5"/>
  <c r="BB346" i="5"/>
  <c r="AV346" i="5"/>
  <c r="AZ347" i="5"/>
  <c r="AW347" i="5"/>
  <c r="AI350" i="5"/>
  <c r="AK350" i="5"/>
  <c r="AU348" i="5"/>
  <c r="AS348" i="5"/>
  <c r="AR349" i="5"/>
  <c r="AL349" i="5"/>
  <c r="AE349" i="5"/>
  <c r="AF349" i="5"/>
  <c r="AC350" i="5"/>
  <c r="AD349" i="5"/>
  <c r="AT349" i="5" s="1"/>
  <c r="AM351" i="5" l="1"/>
  <c r="AP351" i="5"/>
  <c r="S352" i="5"/>
  <c r="AQ352" i="5" s="1"/>
  <c r="P353" i="5"/>
  <c r="Q352" i="5"/>
  <c r="AN352" i="5" s="1"/>
  <c r="AJ352" i="5"/>
  <c r="R352" i="5"/>
  <c r="AO352" i="5" s="1"/>
  <c r="AU349" i="5"/>
  <c r="AS349" i="5"/>
  <c r="AI351" i="5"/>
  <c r="AK351" i="5"/>
  <c r="AD350" i="5"/>
  <c r="AT350" i="5" s="1"/>
  <c r="AE350" i="5"/>
  <c r="AC351" i="5"/>
  <c r="AF350" i="5"/>
  <c r="BA349" i="5"/>
  <c r="AY349" i="5"/>
  <c r="AX349" i="5"/>
  <c r="AV347" i="5"/>
  <c r="BB347" i="5"/>
  <c r="AZ348" i="5"/>
  <c r="AW348" i="5"/>
  <c r="AL350" i="5"/>
  <c r="AR350" i="5"/>
  <c r="AW349" i="5" l="1"/>
  <c r="AZ349" i="5"/>
  <c r="S353" i="5"/>
  <c r="AQ353" i="5" s="1"/>
  <c r="P354" i="5"/>
  <c r="Q353" i="5"/>
  <c r="AN353" i="5" s="1"/>
  <c r="R353" i="5"/>
  <c r="AO353" i="5" s="1"/>
  <c r="AJ353" i="5"/>
  <c r="AC352" i="5"/>
  <c r="AE351" i="5"/>
  <c r="AF351" i="5"/>
  <c r="AD351" i="5"/>
  <c r="AT351" i="5" s="1"/>
  <c r="AM352" i="5"/>
  <c r="AP352" i="5"/>
  <c r="AX350" i="5"/>
  <c r="BA350" i="5"/>
  <c r="AY350" i="5"/>
  <c r="BB348" i="5"/>
  <c r="AV348" i="5"/>
  <c r="AI352" i="5"/>
  <c r="AK352" i="5"/>
  <c r="AS350" i="5"/>
  <c r="AU350" i="5"/>
  <c r="AR351" i="5"/>
  <c r="AL351" i="5"/>
  <c r="Q354" i="5" l="1"/>
  <c r="AN354" i="5" s="1"/>
  <c r="S354" i="5"/>
  <c r="AQ354" i="5" s="1"/>
  <c r="AJ354" i="5"/>
  <c r="P355" i="5"/>
  <c r="R354" i="5"/>
  <c r="AO354" i="5" s="1"/>
  <c r="AE352" i="5"/>
  <c r="AC353" i="5"/>
  <c r="AF352" i="5"/>
  <c r="AD352" i="5"/>
  <c r="AT352" i="5" s="1"/>
  <c r="AM353" i="5"/>
  <c r="AP353" i="5"/>
  <c r="AW350" i="5"/>
  <c r="AZ350" i="5"/>
  <c r="BA351" i="5"/>
  <c r="AX351" i="5"/>
  <c r="AY351" i="5"/>
  <c r="AI353" i="5"/>
  <c r="AK353" i="5"/>
  <c r="AR352" i="5"/>
  <c r="AL352" i="5"/>
  <c r="AS351" i="5"/>
  <c r="AU351" i="5"/>
  <c r="AV349" i="5"/>
  <c r="BB349" i="5"/>
  <c r="AW351" i="5" l="1"/>
  <c r="AZ351" i="5"/>
  <c r="Q355" i="5"/>
  <c r="AN355" i="5" s="1"/>
  <c r="P356" i="5"/>
  <c r="S355" i="5"/>
  <c r="AQ355" i="5" s="1"/>
  <c r="AJ355" i="5"/>
  <c r="R355" i="5"/>
  <c r="AO355" i="5" s="1"/>
  <c r="AX352" i="5"/>
  <c r="BA352" i="5"/>
  <c r="AY352" i="5"/>
  <c r="AK354" i="5"/>
  <c r="AI354" i="5"/>
  <c r="AD353" i="5"/>
  <c r="AT353" i="5" s="1"/>
  <c r="AF353" i="5"/>
  <c r="AC354" i="5"/>
  <c r="AE353" i="5"/>
  <c r="AL353" i="5"/>
  <c r="AR353" i="5"/>
  <c r="AM354" i="5"/>
  <c r="AP354" i="5"/>
  <c r="BB350" i="5"/>
  <c r="AV350" i="5"/>
  <c r="AU352" i="5"/>
  <c r="AS352" i="5"/>
  <c r="AU353" i="5" l="1"/>
  <c r="AS353" i="5"/>
  <c r="AM355" i="5"/>
  <c r="AP355" i="5"/>
  <c r="S356" i="5"/>
  <c r="AQ356" i="5" s="1"/>
  <c r="R356" i="5"/>
  <c r="AO356" i="5" s="1"/>
  <c r="Q356" i="5"/>
  <c r="AN356" i="5" s="1"/>
  <c r="AJ356" i="5"/>
  <c r="P357" i="5"/>
  <c r="AD354" i="5"/>
  <c r="AT354" i="5" s="1"/>
  <c r="AC355" i="5"/>
  <c r="AF354" i="5"/>
  <c r="AE354" i="5"/>
  <c r="AK355" i="5"/>
  <c r="AI355" i="5"/>
  <c r="AR354" i="5"/>
  <c r="AL354" i="5"/>
  <c r="AY353" i="5"/>
  <c r="AX353" i="5"/>
  <c r="BA353" i="5"/>
  <c r="AW352" i="5"/>
  <c r="AZ352" i="5"/>
  <c r="BB351" i="5"/>
  <c r="AV351" i="5"/>
  <c r="AV352" i="5" l="1"/>
  <c r="BB352" i="5"/>
  <c r="AM356" i="5"/>
  <c r="AP356" i="5"/>
  <c r="AI356" i="5"/>
  <c r="AK356" i="5"/>
  <c r="AW353" i="5"/>
  <c r="AZ353" i="5"/>
  <c r="AD355" i="5"/>
  <c r="AT355" i="5" s="1"/>
  <c r="AF355" i="5"/>
  <c r="AE355" i="5"/>
  <c r="AC356" i="5"/>
  <c r="AR355" i="5"/>
  <c r="AL355" i="5"/>
  <c r="BA354" i="5"/>
  <c r="AY354" i="5"/>
  <c r="AX354" i="5"/>
  <c r="AS354" i="5"/>
  <c r="AU354" i="5"/>
  <c r="Q357" i="5"/>
  <c r="AN357" i="5" s="1"/>
  <c r="S357" i="5"/>
  <c r="AQ357" i="5" s="1"/>
  <c r="P358" i="5"/>
  <c r="AJ357" i="5"/>
  <c r="R357" i="5"/>
  <c r="AO357" i="5" s="1"/>
  <c r="R358" i="5" l="1"/>
  <c r="AO358" i="5" s="1"/>
  <c r="Q358" i="5"/>
  <c r="AN358" i="5" s="1"/>
  <c r="AJ358" i="5"/>
  <c r="S358" i="5"/>
  <c r="AQ358" i="5" s="1"/>
  <c r="P359" i="5"/>
  <c r="AV353" i="5"/>
  <c r="BB353" i="5"/>
  <c r="AK357" i="5"/>
  <c r="AI357" i="5"/>
  <c r="AP357" i="5"/>
  <c r="AM357" i="5"/>
  <c r="AL356" i="5"/>
  <c r="AR356" i="5"/>
  <c r="AC357" i="5"/>
  <c r="AE356" i="5"/>
  <c r="AD356" i="5"/>
  <c r="AT356" i="5" s="1"/>
  <c r="AF356" i="5"/>
  <c r="AX355" i="5"/>
  <c r="BA355" i="5"/>
  <c r="AY355" i="5"/>
  <c r="AW354" i="5"/>
  <c r="AZ354" i="5"/>
  <c r="AU355" i="5"/>
  <c r="AS355" i="5"/>
  <c r="AU356" i="5" l="1"/>
  <c r="AS356" i="5"/>
  <c r="S359" i="5"/>
  <c r="AQ359" i="5" s="1"/>
  <c r="AJ359" i="5"/>
  <c r="Q359" i="5"/>
  <c r="AN359" i="5" s="1"/>
  <c r="R359" i="5"/>
  <c r="AO359" i="5" s="1"/>
  <c r="P360" i="5"/>
  <c r="AW355" i="5"/>
  <c r="AZ355" i="5"/>
  <c r="AR357" i="5"/>
  <c r="AL357" i="5"/>
  <c r="AI358" i="5"/>
  <c r="AK358" i="5"/>
  <c r="AC358" i="5"/>
  <c r="AD357" i="5"/>
  <c r="AT357" i="5" s="1"/>
  <c r="AE357" i="5"/>
  <c r="AF357" i="5"/>
  <c r="BB354" i="5"/>
  <c r="AV354" i="5"/>
  <c r="AP358" i="5"/>
  <c r="AM358" i="5"/>
  <c r="BA356" i="5"/>
  <c r="AY356" i="5"/>
  <c r="AX356" i="5"/>
  <c r="AU357" i="5" l="1"/>
  <c r="AS357" i="5"/>
  <c r="AC359" i="5"/>
  <c r="AE358" i="5"/>
  <c r="AF358" i="5"/>
  <c r="AD358" i="5"/>
  <c r="AT358" i="5" s="1"/>
  <c r="AM359" i="5"/>
  <c r="AP359" i="5"/>
  <c r="P361" i="5"/>
  <c r="Q360" i="5"/>
  <c r="AN360" i="5" s="1"/>
  <c r="R360" i="5"/>
  <c r="AO360" i="5" s="1"/>
  <c r="AJ360" i="5"/>
  <c r="S360" i="5"/>
  <c r="AQ360" i="5" s="1"/>
  <c r="AW356" i="5"/>
  <c r="AZ356" i="5"/>
  <c r="AR358" i="5"/>
  <c r="AL358" i="5"/>
  <c r="BB355" i="5"/>
  <c r="AV355" i="5"/>
  <c r="AK359" i="5"/>
  <c r="AI359" i="5"/>
  <c r="AX357" i="5"/>
  <c r="AY357" i="5"/>
  <c r="BA357" i="5"/>
  <c r="AL359" i="5" l="1"/>
  <c r="AR359" i="5"/>
  <c r="AU358" i="5"/>
  <c r="AS358" i="5"/>
  <c r="AW357" i="5"/>
  <c r="AZ357" i="5"/>
  <c r="AP360" i="5"/>
  <c r="AM360" i="5"/>
  <c r="AV356" i="5"/>
  <c r="BB356" i="5"/>
  <c r="AK360" i="5"/>
  <c r="AI360" i="5"/>
  <c r="AD359" i="5"/>
  <c r="AT359" i="5" s="1"/>
  <c r="AC360" i="5"/>
  <c r="AE359" i="5"/>
  <c r="AF359" i="5"/>
  <c r="AX358" i="5"/>
  <c r="AY358" i="5"/>
  <c r="BA358" i="5"/>
  <c r="R361" i="5"/>
  <c r="AO361" i="5" s="1"/>
  <c r="Q361" i="5"/>
  <c r="AN361" i="5" s="1"/>
  <c r="S361" i="5"/>
  <c r="AQ361" i="5" s="1"/>
  <c r="P362" i="5"/>
  <c r="AJ361" i="5"/>
  <c r="BA359" i="5" l="1"/>
  <c r="AX359" i="5"/>
  <c r="AY359" i="5"/>
  <c r="AI361" i="5"/>
  <c r="AK361" i="5"/>
  <c r="AR360" i="5"/>
  <c r="AL360" i="5"/>
  <c r="AM361" i="5"/>
  <c r="AP361" i="5"/>
  <c r="AS359" i="5"/>
  <c r="AU359" i="5"/>
  <c r="AD360" i="5"/>
  <c r="AT360" i="5" s="1"/>
  <c r="AC361" i="5"/>
  <c r="AF360" i="5"/>
  <c r="AE360" i="5"/>
  <c r="BB357" i="5"/>
  <c r="AV357" i="5"/>
  <c r="S362" i="5"/>
  <c r="AQ362" i="5" s="1"/>
  <c r="P363" i="5"/>
  <c r="Q362" i="5"/>
  <c r="AN362" i="5" s="1"/>
  <c r="R362" i="5"/>
  <c r="AO362" i="5" s="1"/>
  <c r="AJ362" i="5"/>
  <c r="AZ358" i="5"/>
  <c r="AW358" i="5"/>
  <c r="BB358" i="5" l="1"/>
  <c r="AV358" i="5"/>
  <c r="BA360" i="5"/>
  <c r="AY360" i="5"/>
  <c r="AX360" i="5"/>
  <c r="S363" i="5"/>
  <c r="AQ363" i="5" s="1"/>
  <c r="R363" i="5"/>
  <c r="AO363" i="5" s="1"/>
  <c r="AJ363" i="5"/>
  <c r="P364" i="5"/>
  <c r="Q363" i="5"/>
  <c r="AN363" i="5" s="1"/>
  <c r="AL361" i="5"/>
  <c r="AR361" i="5"/>
  <c r="AK362" i="5"/>
  <c r="AI362" i="5"/>
  <c r="AU360" i="5"/>
  <c r="AS360" i="5"/>
  <c r="AM362" i="5"/>
  <c r="AP362" i="5"/>
  <c r="AF361" i="5"/>
  <c r="AE361" i="5"/>
  <c r="AC362" i="5"/>
  <c r="AD361" i="5"/>
  <c r="AT361" i="5" s="1"/>
  <c r="AW359" i="5"/>
  <c r="AZ359" i="5"/>
  <c r="AI363" i="5" l="1"/>
  <c r="AK363" i="5"/>
  <c r="AM363" i="5"/>
  <c r="AP363" i="5"/>
  <c r="AE362" i="5"/>
  <c r="AD362" i="5"/>
  <c r="AT362" i="5" s="1"/>
  <c r="AC363" i="5"/>
  <c r="AF362" i="5"/>
  <c r="AU361" i="5"/>
  <c r="AS361" i="5"/>
  <c r="AV359" i="5"/>
  <c r="BB359" i="5"/>
  <c r="AX361" i="5"/>
  <c r="AY361" i="5"/>
  <c r="BA361" i="5"/>
  <c r="AZ360" i="5"/>
  <c r="AW360" i="5"/>
  <c r="AR362" i="5"/>
  <c r="AL362" i="5"/>
  <c r="S364" i="5"/>
  <c r="AQ364" i="5" s="1"/>
  <c r="AJ364" i="5"/>
  <c r="Q364" i="5"/>
  <c r="AN364" i="5" s="1"/>
  <c r="P365" i="5"/>
  <c r="R364" i="5"/>
  <c r="AO364" i="5" s="1"/>
  <c r="AU362" i="5" l="1"/>
  <c r="AS362" i="5"/>
  <c r="AF363" i="5"/>
  <c r="AE363" i="5"/>
  <c r="AC364" i="5"/>
  <c r="AD363" i="5"/>
  <c r="AT363" i="5" s="1"/>
  <c r="BA362" i="5"/>
  <c r="AX362" i="5"/>
  <c r="AY362" i="5"/>
  <c r="AW361" i="5"/>
  <c r="AZ361" i="5"/>
  <c r="AI364" i="5"/>
  <c r="AK364" i="5"/>
  <c r="AM364" i="5"/>
  <c r="AP364" i="5"/>
  <c r="S365" i="5"/>
  <c r="AQ365" i="5" s="1"/>
  <c r="AJ365" i="5"/>
  <c r="R365" i="5"/>
  <c r="AO365" i="5" s="1"/>
  <c r="Q365" i="5"/>
  <c r="AN365" i="5" s="1"/>
  <c r="P366" i="5"/>
  <c r="AR363" i="5"/>
  <c r="AL363" i="5"/>
  <c r="AV360" i="5"/>
  <c r="BB360" i="5"/>
  <c r="AM365" i="5" l="1"/>
  <c r="AP365" i="5"/>
  <c r="AU363" i="5"/>
  <c r="AS363" i="5"/>
  <c r="AW362" i="5"/>
  <c r="AZ362" i="5"/>
  <c r="AL364" i="5"/>
  <c r="AR364" i="5"/>
  <c r="BA363" i="5"/>
  <c r="AX363" i="5"/>
  <c r="AY363" i="5"/>
  <c r="AE364" i="5"/>
  <c r="AF364" i="5"/>
  <c r="AC365" i="5"/>
  <c r="AD364" i="5"/>
  <c r="AT364" i="5" s="1"/>
  <c r="BB361" i="5"/>
  <c r="AV361" i="5"/>
  <c r="S366" i="5"/>
  <c r="AQ366" i="5" s="1"/>
  <c r="AJ366" i="5"/>
  <c r="P367" i="5"/>
  <c r="Q366" i="5"/>
  <c r="AN366" i="5" s="1"/>
  <c r="R366" i="5"/>
  <c r="AO366" i="5" s="1"/>
  <c r="AI365" i="5"/>
  <c r="AK365" i="5"/>
  <c r="AU364" i="5" l="1"/>
  <c r="AS364" i="5"/>
  <c r="P368" i="5"/>
  <c r="AJ367" i="5"/>
  <c r="S367" i="5"/>
  <c r="AQ367" i="5" s="1"/>
  <c r="R367" i="5"/>
  <c r="AO367" i="5" s="1"/>
  <c r="Q367" i="5"/>
  <c r="AN367" i="5" s="1"/>
  <c r="AC366" i="5"/>
  <c r="AE365" i="5"/>
  <c r="AF365" i="5"/>
  <c r="AD365" i="5"/>
  <c r="AT365" i="5" s="1"/>
  <c r="AX364" i="5"/>
  <c r="AY364" i="5"/>
  <c r="BA364" i="5"/>
  <c r="AI366" i="5"/>
  <c r="AK366" i="5"/>
  <c r="AV362" i="5"/>
  <c r="BB362" i="5"/>
  <c r="AP366" i="5"/>
  <c r="AM366" i="5"/>
  <c r="AW363" i="5"/>
  <c r="AZ363" i="5"/>
  <c r="AR365" i="5"/>
  <c r="AL365" i="5"/>
  <c r="AP367" i="5" l="1"/>
  <c r="AM367" i="5"/>
  <c r="AD366" i="5"/>
  <c r="AT366" i="5" s="1"/>
  <c r="AE366" i="5"/>
  <c r="AF366" i="5"/>
  <c r="AC367" i="5"/>
  <c r="AW364" i="5"/>
  <c r="AZ364" i="5"/>
  <c r="AI367" i="5"/>
  <c r="AK367" i="5"/>
  <c r="BB363" i="5"/>
  <c r="AV363" i="5"/>
  <c r="AR366" i="5"/>
  <c r="AL366" i="5"/>
  <c r="AU365" i="5"/>
  <c r="AS365" i="5"/>
  <c r="AY365" i="5"/>
  <c r="BA365" i="5"/>
  <c r="AX365" i="5"/>
  <c r="R368" i="5"/>
  <c r="AO368" i="5" s="1"/>
  <c r="AJ368" i="5"/>
  <c r="Q368" i="5"/>
  <c r="AN368" i="5" s="1"/>
  <c r="S368" i="5"/>
  <c r="AQ368" i="5" s="1"/>
  <c r="P369" i="5"/>
  <c r="AC368" i="5" l="1"/>
  <c r="AD367" i="5"/>
  <c r="AT367" i="5" s="1"/>
  <c r="AF367" i="5"/>
  <c r="AE367" i="5"/>
  <c r="AY366" i="5"/>
  <c r="BA366" i="5"/>
  <c r="AX366" i="5"/>
  <c r="P370" i="5"/>
  <c r="AJ369" i="5"/>
  <c r="S369" i="5"/>
  <c r="AQ369" i="5" s="1"/>
  <c r="R369" i="5"/>
  <c r="AO369" i="5" s="1"/>
  <c r="Q369" i="5"/>
  <c r="AN369" i="5" s="1"/>
  <c r="AS366" i="5"/>
  <c r="AU366" i="5"/>
  <c r="AP368" i="5"/>
  <c r="AM368" i="5"/>
  <c r="AK368" i="5"/>
  <c r="AI368" i="5"/>
  <c r="AW365" i="5"/>
  <c r="AZ365" i="5"/>
  <c r="AR367" i="5"/>
  <c r="AL367" i="5"/>
  <c r="AV364" i="5"/>
  <c r="BB364" i="5"/>
  <c r="AW366" i="5" l="1"/>
  <c r="AZ366" i="5"/>
  <c r="AR368" i="5"/>
  <c r="AL368" i="5"/>
  <c r="R370" i="5"/>
  <c r="AO370" i="5" s="1"/>
  <c r="S370" i="5"/>
  <c r="AQ370" i="5" s="1"/>
  <c r="P371" i="5"/>
  <c r="AJ370" i="5"/>
  <c r="Q370" i="5"/>
  <c r="AN370" i="5" s="1"/>
  <c r="AI369" i="5"/>
  <c r="AK369" i="5"/>
  <c r="AX367" i="5"/>
  <c r="BA367" i="5"/>
  <c r="AY367" i="5"/>
  <c r="AV365" i="5"/>
  <c r="BB365" i="5"/>
  <c r="AM369" i="5"/>
  <c r="AP369" i="5"/>
  <c r="AU367" i="5"/>
  <c r="AS367" i="5"/>
  <c r="AF368" i="5"/>
  <c r="AE368" i="5"/>
  <c r="AC369" i="5"/>
  <c r="AD368" i="5"/>
  <c r="AT368" i="5" s="1"/>
  <c r="AI370" i="5" l="1"/>
  <c r="AK370" i="5"/>
  <c r="AM370" i="5"/>
  <c r="AP370" i="5"/>
  <c r="AS368" i="5"/>
  <c r="AU368" i="5"/>
  <c r="Q371" i="5"/>
  <c r="AN371" i="5" s="1"/>
  <c r="R371" i="5"/>
  <c r="AO371" i="5" s="1"/>
  <c r="S371" i="5"/>
  <c r="AQ371" i="5" s="1"/>
  <c r="P372" i="5"/>
  <c r="AJ371" i="5"/>
  <c r="BA368" i="5"/>
  <c r="AX368" i="5"/>
  <c r="AY368" i="5"/>
  <c r="AC370" i="5"/>
  <c r="AF369" i="5"/>
  <c r="AD369" i="5"/>
  <c r="AT369" i="5" s="1"/>
  <c r="AE369" i="5"/>
  <c r="AW367" i="5"/>
  <c r="AZ367" i="5"/>
  <c r="AR369" i="5"/>
  <c r="AL369" i="5"/>
  <c r="AV366" i="5"/>
  <c r="BB366" i="5"/>
  <c r="AF370" i="5" l="1"/>
  <c r="AE370" i="5"/>
  <c r="AC371" i="5"/>
  <c r="AD370" i="5"/>
  <c r="AT370" i="5" s="1"/>
  <c r="AY369" i="5"/>
  <c r="AX369" i="5"/>
  <c r="BA369" i="5"/>
  <c r="AW368" i="5"/>
  <c r="AZ368" i="5"/>
  <c r="BB367" i="5"/>
  <c r="AV367" i="5"/>
  <c r="AI371" i="5"/>
  <c r="AK371" i="5"/>
  <c r="AR370" i="5"/>
  <c r="AL370" i="5"/>
  <c r="S372" i="5"/>
  <c r="AQ372" i="5" s="1"/>
  <c r="P373" i="5"/>
  <c r="R372" i="5"/>
  <c r="AO372" i="5" s="1"/>
  <c r="Q372" i="5"/>
  <c r="AN372" i="5" s="1"/>
  <c r="AJ372" i="5"/>
  <c r="AU369" i="5"/>
  <c r="AS369" i="5"/>
  <c r="AM371" i="5"/>
  <c r="AP371" i="5"/>
  <c r="AM372" i="5" l="1"/>
  <c r="AP372" i="5"/>
  <c r="AR371" i="5"/>
  <c r="AL371" i="5"/>
  <c r="AI372" i="5"/>
  <c r="AK372" i="5"/>
  <c r="AU370" i="5"/>
  <c r="AS370" i="5"/>
  <c r="BB368" i="5"/>
  <c r="AV368" i="5"/>
  <c r="AW369" i="5"/>
  <c r="AZ369" i="5"/>
  <c r="AC372" i="5"/>
  <c r="AD371" i="5"/>
  <c r="AT371" i="5" s="1"/>
  <c r="AF371" i="5"/>
  <c r="AE371" i="5"/>
  <c r="Q373" i="5"/>
  <c r="AN373" i="5" s="1"/>
  <c r="P374" i="5"/>
  <c r="R373" i="5"/>
  <c r="AO373" i="5" s="1"/>
  <c r="S373" i="5"/>
  <c r="AQ373" i="5" s="1"/>
  <c r="AJ373" i="5"/>
  <c r="AY370" i="5"/>
  <c r="BA370" i="5"/>
  <c r="AX370" i="5"/>
  <c r="AW370" i="5" l="1"/>
  <c r="AZ370" i="5"/>
  <c r="BA371" i="5"/>
  <c r="AY371" i="5"/>
  <c r="AX371" i="5"/>
  <c r="AC373" i="5"/>
  <c r="AE372" i="5"/>
  <c r="AF372" i="5"/>
  <c r="AD372" i="5"/>
  <c r="AT372" i="5" s="1"/>
  <c r="AS371" i="5"/>
  <c r="AU371" i="5"/>
  <c r="AK373" i="5"/>
  <c r="AI373" i="5"/>
  <c r="BB369" i="5"/>
  <c r="AV369" i="5"/>
  <c r="P375" i="5"/>
  <c r="AJ374" i="5"/>
  <c r="R374" i="5"/>
  <c r="AO374" i="5" s="1"/>
  <c r="Q374" i="5"/>
  <c r="AN374" i="5" s="1"/>
  <c r="S374" i="5"/>
  <c r="AQ374" i="5" s="1"/>
  <c r="AP373" i="5"/>
  <c r="AM373" i="5"/>
  <c r="AR372" i="5"/>
  <c r="AL372" i="5"/>
  <c r="BA372" i="5" l="1"/>
  <c r="AX372" i="5"/>
  <c r="AY372" i="5"/>
  <c r="AL373" i="5"/>
  <c r="AR373" i="5"/>
  <c r="AW371" i="5"/>
  <c r="AZ371" i="5"/>
  <c r="Q375" i="5"/>
  <c r="AN375" i="5" s="1"/>
  <c r="P376" i="5"/>
  <c r="R375" i="5"/>
  <c r="AO375" i="5" s="1"/>
  <c r="AJ375" i="5"/>
  <c r="S375" i="5"/>
  <c r="AQ375" i="5" s="1"/>
  <c r="AC374" i="5"/>
  <c r="AD373" i="5"/>
  <c r="AT373" i="5" s="1"/>
  <c r="AE373" i="5"/>
  <c r="AF373" i="5"/>
  <c r="AM374" i="5"/>
  <c r="AP374" i="5"/>
  <c r="AI374" i="5"/>
  <c r="AK374" i="5"/>
  <c r="AS372" i="5"/>
  <c r="AU372" i="5"/>
  <c r="BB370" i="5"/>
  <c r="AV370" i="5"/>
  <c r="AE374" i="5" l="1"/>
  <c r="AF374" i="5"/>
  <c r="AD374" i="5"/>
  <c r="AT374" i="5" s="1"/>
  <c r="AC375" i="5"/>
  <c r="AL374" i="5"/>
  <c r="AR374" i="5"/>
  <c r="AM375" i="5"/>
  <c r="AP375" i="5"/>
  <c r="BA373" i="5"/>
  <c r="AY373" i="5"/>
  <c r="AX373" i="5"/>
  <c r="AV371" i="5"/>
  <c r="BB371" i="5"/>
  <c r="AK375" i="5"/>
  <c r="AI375" i="5"/>
  <c r="AU373" i="5"/>
  <c r="AS373" i="5"/>
  <c r="Q376" i="5"/>
  <c r="AN376" i="5" s="1"/>
  <c r="R376" i="5"/>
  <c r="AO376" i="5" s="1"/>
  <c r="AJ376" i="5"/>
  <c r="P377" i="5"/>
  <c r="S376" i="5"/>
  <c r="AQ376" i="5" s="1"/>
  <c r="AW372" i="5"/>
  <c r="AZ372" i="5"/>
  <c r="BB372" i="5" l="1"/>
  <c r="AV372" i="5"/>
  <c r="AL375" i="5"/>
  <c r="AR375" i="5"/>
  <c r="AE375" i="5"/>
  <c r="AF375" i="5"/>
  <c r="AD375" i="5"/>
  <c r="AT375" i="5" s="1"/>
  <c r="AC376" i="5"/>
  <c r="AS374" i="5"/>
  <c r="AU374" i="5"/>
  <c r="AM376" i="5"/>
  <c r="AP376" i="5"/>
  <c r="BA374" i="5"/>
  <c r="AY374" i="5"/>
  <c r="AX374" i="5"/>
  <c r="S377" i="5"/>
  <c r="AQ377" i="5" s="1"/>
  <c r="P378" i="5"/>
  <c r="R377" i="5"/>
  <c r="AO377" i="5" s="1"/>
  <c r="Q377" i="5"/>
  <c r="AN377" i="5" s="1"/>
  <c r="AJ377" i="5"/>
  <c r="AI376" i="5"/>
  <c r="AK376" i="5"/>
  <c r="AW373" i="5"/>
  <c r="AZ373" i="5"/>
  <c r="AM377" i="5" l="1"/>
  <c r="AP377" i="5"/>
  <c r="AS375" i="5"/>
  <c r="AU375" i="5"/>
  <c r="AX375" i="5"/>
  <c r="AY375" i="5"/>
  <c r="BA375" i="5"/>
  <c r="AZ374" i="5"/>
  <c r="AW374" i="5"/>
  <c r="AF376" i="5"/>
  <c r="AD376" i="5"/>
  <c r="AT376" i="5" s="1"/>
  <c r="AE376" i="5"/>
  <c r="AC377" i="5"/>
  <c r="AI377" i="5"/>
  <c r="AK377" i="5"/>
  <c r="AR376" i="5"/>
  <c r="AL376" i="5"/>
  <c r="AV373" i="5"/>
  <c r="BB373" i="5"/>
  <c r="Q378" i="5"/>
  <c r="AN378" i="5" s="1"/>
  <c r="S378" i="5"/>
  <c r="AQ378" i="5" s="1"/>
  <c r="R378" i="5"/>
  <c r="AO378" i="5" s="1"/>
  <c r="AJ378" i="5"/>
  <c r="P379" i="5"/>
  <c r="AK378" i="5" l="1"/>
  <c r="AI378" i="5"/>
  <c r="AW375" i="5"/>
  <c r="AZ375" i="5"/>
  <c r="AE377" i="5"/>
  <c r="AD377" i="5"/>
  <c r="AT377" i="5" s="1"/>
  <c r="AC378" i="5"/>
  <c r="AF377" i="5"/>
  <c r="P380" i="5"/>
  <c r="Q379" i="5"/>
  <c r="AN379" i="5" s="1"/>
  <c r="S379" i="5"/>
  <c r="AQ379" i="5" s="1"/>
  <c r="R379" i="5"/>
  <c r="AO379" i="5" s="1"/>
  <c r="AJ379" i="5"/>
  <c r="AP378" i="5"/>
  <c r="AM378" i="5"/>
  <c r="AS376" i="5"/>
  <c r="AU376" i="5"/>
  <c r="AX376" i="5"/>
  <c r="BA376" i="5"/>
  <c r="AY376" i="5"/>
  <c r="BB374" i="5"/>
  <c r="AV374" i="5"/>
  <c r="AR377" i="5"/>
  <c r="AL377" i="5"/>
  <c r="AS377" i="5" l="1"/>
  <c r="AU377" i="5"/>
  <c r="AC379" i="5"/>
  <c r="AD378" i="5"/>
  <c r="AT378" i="5" s="1"/>
  <c r="AE378" i="5"/>
  <c r="AF378" i="5"/>
  <c r="AI379" i="5"/>
  <c r="AK379" i="5"/>
  <c r="AW376" i="5"/>
  <c r="AZ376" i="5"/>
  <c r="AM379" i="5"/>
  <c r="AP379" i="5"/>
  <c r="AV375" i="5"/>
  <c r="BB375" i="5"/>
  <c r="AX377" i="5"/>
  <c r="AY377" i="5"/>
  <c r="BA377" i="5"/>
  <c r="AL378" i="5"/>
  <c r="AR378" i="5"/>
  <c r="Q380" i="5"/>
  <c r="AN380" i="5" s="1"/>
  <c r="S380" i="5"/>
  <c r="AQ380" i="5" s="1"/>
  <c r="P381" i="5"/>
  <c r="R380" i="5"/>
  <c r="AO380" i="5" s="1"/>
  <c r="AJ380" i="5"/>
  <c r="BA378" i="5" l="1"/>
  <c r="AY378" i="5"/>
  <c r="AX378" i="5"/>
  <c r="AK380" i="5"/>
  <c r="AI380" i="5"/>
  <c r="AM380" i="5"/>
  <c r="AP380" i="5"/>
  <c r="Q381" i="5"/>
  <c r="AN381" i="5" s="1"/>
  <c r="P382" i="5"/>
  <c r="AJ381" i="5"/>
  <c r="S381" i="5"/>
  <c r="AQ381" i="5" s="1"/>
  <c r="R381" i="5"/>
  <c r="AO381" i="5" s="1"/>
  <c r="AS378" i="5"/>
  <c r="AU378" i="5"/>
  <c r="AC380" i="5"/>
  <c r="AD379" i="5"/>
  <c r="AT379" i="5" s="1"/>
  <c r="AE379" i="5"/>
  <c r="AF379" i="5"/>
  <c r="AR379" i="5"/>
  <c r="AL379" i="5"/>
  <c r="AZ377" i="5"/>
  <c r="AW377" i="5"/>
  <c r="AV376" i="5"/>
  <c r="BB376" i="5"/>
  <c r="AS379" i="5" l="1"/>
  <c r="AU379" i="5"/>
  <c r="AR380" i="5"/>
  <c r="AL380" i="5"/>
  <c r="AE380" i="5"/>
  <c r="AC381" i="5"/>
  <c r="AF380" i="5"/>
  <c r="AD380" i="5"/>
  <c r="AT380" i="5" s="1"/>
  <c r="AV377" i="5"/>
  <c r="BB377" i="5"/>
  <c r="AM381" i="5"/>
  <c r="AP381" i="5"/>
  <c r="BA379" i="5"/>
  <c r="AY379" i="5"/>
  <c r="AX379" i="5"/>
  <c r="AK381" i="5"/>
  <c r="AI381" i="5"/>
  <c r="P383" i="5"/>
  <c r="R382" i="5"/>
  <c r="AO382" i="5" s="1"/>
  <c r="Q382" i="5"/>
  <c r="AN382" i="5" s="1"/>
  <c r="S382" i="5"/>
  <c r="AQ382" i="5" s="1"/>
  <c r="AJ382" i="5"/>
  <c r="AW378" i="5"/>
  <c r="AZ378" i="5"/>
  <c r="AX380" i="5" l="1"/>
  <c r="BA380" i="5"/>
  <c r="AY380" i="5"/>
  <c r="AD381" i="5"/>
  <c r="AT381" i="5" s="1"/>
  <c r="AF381" i="5"/>
  <c r="AE381" i="5"/>
  <c r="AC382" i="5"/>
  <c r="AK382" i="5"/>
  <c r="AI382" i="5"/>
  <c r="AM382" i="5"/>
  <c r="AP382" i="5"/>
  <c r="AW379" i="5"/>
  <c r="AZ379" i="5"/>
  <c r="AU380" i="5"/>
  <c r="AS380" i="5"/>
  <c r="AV378" i="5"/>
  <c r="BB378" i="5"/>
  <c r="AR381" i="5"/>
  <c r="AL381" i="5"/>
  <c r="P384" i="5"/>
  <c r="S383" i="5"/>
  <c r="AQ383" i="5" s="1"/>
  <c r="R383" i="5"/>
  <c r="AO383" i="5" s="1"/>
  <c r="AJ383" i="5"/>
  <c r="Q383" i="5"/>
  <c r="AN383" i="5" s="1"/>
  <c r="AD382" i="5" l="1"/>
  <c r="AT382" i="5" s="1"/>
  <c r="AC383" i="5"/>
  <c r="AF382" i="5"/>
  <c r="AE382" i="5"/>
  <c r="AI383" i="5"/>
  <c r="AK383" i="5"/>
  <c r="AM383" i="5"/>
  <c r="AP383" i="5"/>
  <c r="AU381" i="5"/>
  <c r="AS381" i="5"/>
  <c r="S384" i="5"/>
  <c r="AQ384" i="5" s="1"/>
  <c r="P385" i="5"/>
  <c r="AJ384" i="5"/>
  <c r="R384" i="5"/>
  <c r="AO384" i="5" s="1"/>
  <c r="Q384" i="5"/>
  <c r="AN384" i="5" s="1"/>
  <c r="AW380" i="5"/>
  <c r="AZ380" i="5"/>
  <c r="AY381" i="5"/>
  <c r="BA381" i="5"/>
  <c r="AX381" i="5"/>
  <c r="BB379" i="5"/>
  <c r="AV379" i="5"/>
  <c r="AR382" i="5"/>
  <c r="AL382" i="5"/>
  <c r="BB380" i="5" l="1"/>
  <c r="AV380" i="5"/>
  <c r="R385" i="5"/>
  <c r="AO385" i="5" s="1"/>
  <c r="Q385" i="5"/>
  <c r="AN385" i="5" s="1"/>
  <c r="P386" i="5"/>
  <c r="S385" i="5"/>
  <c r="AQ385" i="5" s="1"/>
  <c r="AJ385" i="5"/>
  <c r="AI384" i="5"/>
  <c r="AK384" i="5"/>
  <c r="AW381" i="5"/>
  <c r="AZ381" i="5"/>
  <c r="AM384" i="5"/>
  <c r="AP384" i="5"/>
  <c r="AY382" i="5"/>
  <c r="BA382" i="5"/>
  <c r="AX382" i="5"/>
  <c r="AC384" i="5"/>
  <c r="AD383" i="5"/>
  <c r="AT383" i="5" s="1"/>
  <c r="AE383" i="5"/>
  <c r="AF383" i="5"/>
  <c r="AR383" i="5"/>
  <c r="AL383" i="5"/>
  <c r="AS382" i="5"/>
  <c r="AU382" i="5"/>
  <c r="AK385" i="5" l="1"/>
  <c r="AI385" i="5"/>
  <c r="AM385" i="5"/>
  <c r="AP385" i="5"/>
  <c r="AJ386" i="5"/>
  <c r="P387" i="5"/>
  <c r="S386" i="5"/>
  <c r="AQ386" i="5" s="1"/>
  <c r="R386" i="5"/>
  <c r="AO386" i="5" s="1"/>
  <c r="Q386" i="5"/>
  <c r="AN386" i="5" s="1"/>
  <c r="BA383" i="5"/>
  <c r="AX383" i="5"/>
  <c r="AY383" i="5"/>
  <c r="AR384" i="5"/>
  <c r="AL384" i="5"/>
  <c r="AZ382" i="5"/>
  <c r="AW382" i="5"/>
  <c r="AS383" i="5"/>
  <c r="AU383" i="5"/>
  <c r="AV381" i="5"/>
  <c r="BB381" i="5"/>
  <c r="AF384" i="5"/>
  <c r="AE384" i="5"/>
  <c r="AD384" i="5"/>
  <c r="AT384" i="5" s="1"/>
  <c r="AC385" i="5"/>
  <c r="R387" i="5" l="1"/>
  <c r="AO387" i="5" s="1"/>
  <c r="P388" i="5"/>
  <c r="AJ387" i="5"/>
  <c r="Q387" i="5"/>
  <c r="AN387" i="5" s="1"/>
  <c r="S387" i="5"/>
  <c r="AQ387" i="5" s="1"/>
  <c r="BB382" i="5"/>
  <c r="AV382" i="5"/>
  <c r="AY384" i="5"/>
  <c r="BA384" i="5"/>
  <c r="AX384" i="5"/>
  <c r="AR385" i="5"/>
  <c r="AL385" i="5"/>
  <c r="AF385" i="5"/>
  <c r="AD385" i="5"/>
  <c r="AT385" i="5" s="1"/>
  <c r="AE385" i="5"/>
  <c r="AC386" i="5"/>
  <c r="AM386" i="5"/>
  <c r="AP386" i="5"/>
  <c r="AW383" i="5"/>
  <c r="AZ383" i="5"/>
  <c r="AU384" i="5"/>
  <c r="AS384" i="5"/>
  <c r="AI386" i="5"/>
  <c r="AK386" i="5"/>
  <c r="AU385" i="5" l="1"/>
  <c r="AS385" i="5"/>
  <c r="AM387" i="5"/>
  <c r="AP387" i="5"/>
  <c r="AD386" i="5"/>
  <c r="AT386" i="5" s="1"/>
  <c r="AE386" i="5"/>
  <c r="AF386" i="5"/>
  <c r="AC387" i="5"/>
  <c r="AY385" i="5"/>
  <c r="AX385" i="5"/>
  <c r="BA385" i="5"/>
  <c r="BB383" i="5"/>
  <c r="AV383" i="5"/>
  <c r="AK387" i="5"/>
  <c r="AI387" i="5"/>
  <c r="Q388" i="5"/>
  <c r="AN388" i="5" s="1"/>
  <c r="S388" i="5"/>
  <c r="AQ388" i="5" s="1"/>
  <c r="P389" i="5"/>
  <c r="R388" i="5"/>
  <c r="AO388" i="5" s="1"/>
  <c r="AJ388" i="5"/>
  <c r="AR386" i="5"/>
  <c r="AL386" i="5"/>
  <c r="AZ384" i="5"/>
  <c r="AW384" i="5"/>
  <c r="AY386" i="5" l="1"/>
  <c r="BA386" i="5"/>
  <c r="AX386" i="5"/>
  <c r="AS386" i="5"/>
  <c r="AU386" i="5"/>
  <c r="AC388" i="5"/>
  <c r="AE387" i="5"/>
  <c r="AD387" i="5"/>
  <c r="AT387" i="5" s="1"/>
  <c r="AF387" i="5"/>
  <c r="AV384" i="5"/>
  <c r="BB384" i="5"/>
  <c r="AW385" i="5"/>
  <c r="AZ385" i="5"/>
  <c r="AR387" i="5"/>
  <c r="AL387" i="5"/>
  <c r="R389" i="5"/>
  <c r="AO389" i="5" s="1"/>
  <c r="S389" i="5"/>
  <c r="AQ389" i="5" s="1"/>
  <c r="Q389" i="5"/>
  <c r="AN389" i="5" s="1"/>
  <c r="P390" i="5"/>
  <c r="AJ389" i="5"/>
  <c r="AI388" i="5"/>
  <c r="AK388" i="5"/>
  <c r="AM388" i="5"/>
  <c r="AP388" i="5"/>
  <c r="AS387" i="5" l="1"/>
  <c r="AU387" i="5"/>
  <c r="AL388" i="5"/>
  <c r="AR388" i="5"/>
  <c r="AK389" i="5"/>
  <c r="AI389" i="5"/>
  <c r="AF388" i="5"/>
  <c r="AD388" i="5"/>
  <c r="AT388" i="5" s="1"/>
  <c r="AE388" i="5"/>
  <c r="AC389" i="5"/>
  <c r="BB385" i="5"/>
  <c r="AV385" i="5"/>
  <c r="AZ386" i="5"/>
  <c r="AW386" i="5"/>
  <c r="R390" i="5"/>
  <c r="AO390" i="5" s="1"/>
  <c r="S390" i="5"/>
  <c r="AQ390" i="5" s="1"/>
  <c r="P391" i="5"/>
  <c r="AJ390" i="5"/>
  <c r="Q390" i="5"/>
  <c r="AN390" i="5" s="1"/>
  <c r="AM389" i="5"/>
  <c r="AP389" i="5"/>
  <c r="AY387" i="5"/>
  <c r="BA387" i="5"/>
  <c r="AX387" i="5"/>
  <c r="AI390" i="5" l="1"/>
  <c r="AK390" i="5"/>
  <c r="AS388" i="5"/>
  <c r="AU388" i="5"/>
  <c r="AW387" i="5"/>
  <c r="AZ387" i="5"/>
  <c r="AM390" i="5"/>
  <c r="AP390" i="5"/>
  <c r="AX388" i="5"/>
  <c r="AY388" i="5"/>
  <c r="BA388" i="5"/>
  <c r="AV386" i="5"/>
  <c r="BB386" i="5"/>
  <c r="AR389" i="5"/>
  <c r="AL389" i="5"/>
  <c r="AE389" i="5"/>
  <c r="AF389" i="5"/>
  <c r="AC390" i="5"/>
  <c r="AD389" i="5"/>
  <c r="AT389" i="5" s="1"/>
  <c r="Q391" i="5"/>
  <c r="AN391" i="5" s="1"/>
  <c r="R391" i="5"/>
  <c r="AO391" i="5" s="1"/>
  <c r="P392" i="5"/>
  <c r="S391" i="5"/>
  <c r="AQ391" i="5" s="1"/>
  <c r="AJ391" i="5"/>
  <c r="AI391" i="5" l="1"/>
  <c r="AK391" i="5"/>
  <c r="AM391" i="5"/>
  <c r="AP391" i="5"/>
  <c r="AV387" i="5"/>
  <c r="BB387" i="5"/>
  <c r="AJ392" i="5"/>
  <c r="P393" i="5"/>
  <c r="S392" i="5"/>
  <c r="AQ392" i="5" s="1"/>
  <c r="R392" i="5"/>
  <c r="AO392" i="5" s="1"/>
  <c r="Q392" i="5"/>
  <c r="AN392" i="5" s="1"/>
  <c r="AS389" i="5"/>
  <c r="AU389" i="5"/>
  <c r="AD390" i="5"/>
  <c r="AT390" i="5" s="1"/>
  <c r="AF390" i="5"/>
  <c r="AC391" i="5"/>
  <c r="AE390" i="5"/>
  <c r="AR390" i="5"/>
  <c r="AL390" i="5"/>
  <c r="AW388" i="5"/>
  <c r="AZ388" i="5"/>
  <c r="BA389" i="5"/>
  <c r="AY389" i="5"/>
  <c r="AX389" i="5"/>
  <c r="AX390" i="5" l="1"/>
  <c r="BA390" i="5"/>
  <c r="AY390" i="5"/>
  <c r="AW389" i="5"/>
  <c r="AZ389" i="5"/>
  <c r="AR391" i="5"/>
  <c r="AL391" i="5"/>
  <c r="S393" i="5"/>
  <c r="AQ393" i="5" s="1"/>
  <c r="Q393" i="5"/>
  <c r="AN393" i="5" s="1"/>
  <c r="AJ393" i="5"/>
  <c r="P394" i="5"/>
  <c r="R393" i="5"/>
  <c r="AO393" i="5" s="1"/>
  <c r="AU390" i="5"/>
  <c r="AS390" i="5"/>
  <c r="AE391" i="5"/>
  <c r="AF391" i="5"/>
  <c r="AD391" i="5"/>
  <c r="AT391" i="5" s="1"/>
  <c r="AC392" i="5"/>
  <c r="AI392" i="5"/>
  <c r="AK392" i="5"/>
  <c r="AV388" i="5"/>
  <c r="BB388" i="5"/>
  <c r="AP392" i="5"/>
  <c r="AM392" i="5"/>
  <c r="BA391" i="5" l="1"/>
  <c r="AX391" i="5"/>
  <c r="AY391" i="5"/>
  <c r="AL392" i="5"/>
  <c r="AR392" i="5"/>
  <c r="AV389" i="5"/>
  <c r="BB389" i="5"/>
  <c r="R394" i="5"/>
  <c r="AO394" i="5" s="1"/>
  <c r="AJ394" i="5"/>
  <c r="S394" i="5"/>
  <c r="AQ394" i="5" s="1"/>
  <c r="P395" i="5"/>
  <c r="Q394" i="5"/>
  <c r="AN394" i="5" s="1"/>
  <c r="AM393" i="5"/>
  <c r="AP393" i="5"/>
  <c r="AK393" i="5"/>
  <c r="AI393" i="5"/>
  <c r="AZ390" i="5"/>
  <c r="AW390" i="5"/>
  <c r="AF392" i="5"/>
  <c r="AC393" i="5"/>
  <c r="AE392" i="5"/>
  <c r="AD392" i="5"/>
  <c r="AT392" i="5" s="1"/>
  <c r="AU391" i="5"/>
  <c r="AS391" i="5"/>
  <c r="AL393" i="5" l="1"/>
  <c r="AR393" i="5"/>
  <c r="S395" i="5"/>
  <c r="AQ395" i="5" s="1"/>
  <c r="R395" i="5"/>
  <c r="AO395" i="5" s="1"/>
  <c r="P396" i="5"/>
  <c r="AJ395" i="5"/>
  <c r="Q395" i="5"/>
  <c r="AN395" i="5" s="1"/>
  <c r="AU392" i="5"/>
  <c r="AS392" i="5"/>
  <c r="AY392" i="5"/>
  <c r="AX392" i="5"/>
  <c r="BA392" i="5"/>
  <c r="AV390" i="5"/>
  <c r="BB390" i="5"/>
  <c r="AM394" i="5"/>
  <c r="AP394" i="5"/>
  <c r="AC394" i="5"/>
  <c r="AF393" i="5"/>
  <c r="AD393" i="5"/>
  <c r="AT393" i="5" s="1"/>
  <c r="AE393" i="5"/>
  <c r="AI394" i="5"/>
  <c r="AK394" i="5"/>
  <c r="AZ391" i="5"/>
  <c r="AW391" i="5"/>
  <c r="S396" i="5" l="1"/>
  <c r="AQ396" i="5" s="1"/>
  <c r="AJ396" i="5"/>
  <c r="P397" i="5"/>
  <c r="Q396" i="5"/>
  <c r="AN396" i="5" s="1"/>
  <c r="R396" i="5"/>
  <c r="AO396" i="5" s="1"/>
  <c r="AL394" i="5"/>
  <c r="AR394" i="5"/>
  <c r="AK395" i="5"/>
  <c r="AI395" i="5"/>
  <c r="AW392" i="5"/>
  <c r="AZ392" i="5"/>
  <c r="AM395" i="5"/>
  <c r="AP395" i="5"/>
  <c r="AV391" i="5"/>
  <c r="BB391" i="5"/>
  <c r="AS393" i="5"/>
  <c r="AU393" i="5"/>
  <c r="AX393" i="5"/>
  <c r="AY393" i="5"/>
  <c r="BA393" i="5"/>
  <c r="AF394" i="5"/>
  <c r="AC395" i="5"/>
  <c r="AD394" i="5"/>
  <c r="AT394" i="5" s="1"/>
  <c r="AE394" i="5"/>
  <c r="AD395" i="5" l="1"/>
  <c r="AT395" i="5" s="1"/>
  <c r="AC396" i="5"/>
  <c r="AE395" i="5"/>
  <c r="AF395" i="5"/>
  <c r="AU394" i="5"/>
  <c r="AS394" i="5"/>
  <c r="BA394" i="5"/>
  <c r="AX394" i="5"/>
  <c r="AY394" i="5"/>
  <c r="S397" i="5"/>
  <c r="AQ397" i="5" s="1"/>
  <c r="AJ397" i="5"/>
  <c r="Q397" i="5"/>
  <c r="AN397" i="5" s="1"/>
  <c r="P398" i="5"/>
  <c r="R397" i="5"/>
  <c r="AO397" i="5" s="1"/>
  <c r="AZ393" i="5"/>
  <c r="AW393" i="5"/>
  <c r="BB392" i="5"/>
  <c r="AV392" i="5"/>
  <c r="AI396" i="5"/>
  <c r="AK396" i="5"/>
  <c r="AL395" i="5"/>
  <c r="AR395" i="5"/>
  <c r="AM396" i="5"/>
  <c r="AP396" i="5"/>
  <c r="AW394" i="5" l="1"/>
  <c r="AZ394" i="5"/>
  <c r="AJ398" i="5"/>
  <c r="Q398" i="5"/>
  <c r="AN398" i="5" s="1"/>
  <c r="S398" i="5"/>
  <c r="AQ398" i="5" s="1"/>
  <c r="R398" i="5"/>
  <c r="AO398" i="5" s="1"/>
  <c r="P399" i="5"/>
  <c r="AL396" i="5"/>
  <c r="AR396" i="5"/>
  <c r="AY395" i="5"/>
  <c r="BA395" i="5"/>
  <c r="AX395" i="5"/>
  <c r="AV393" i="5"/>
  <c r="BB393" i="5"/>
  <c r="AI397" i="5"/>
  <c r="AK397" i="5"/>
  <c r="AC397" i="5"/>
  <c r="AF396" i="5"/>
  <c r="AE396" i="5"/>
  <c r="AD396" i="5"/>
  <c r="AT396" i="5" s="1"/>
  <c r="AM397" i="5"/>
  <c r="AP397" i="5"/>
  <c r="AS395" i="5"/>
  <c r="AU395" i="5"/>
  <c r="P400" i="5" l="1"/>
  <c r="AJ399" i="5"/>
  <c r="R399" i="5"/>
  <c r="AO399" i="5" s="1"/>
  <c r="Q399" i="5"/>
  <c r="AN399" i="5" s="1"/>
  <c r="S399" i="5"/>
  <c r="AQ399" i="5" s="1"/>
  <c r="AR397" i="5"/>
  <c r="AL397" i="5"/>
  <c r="AU396" i="5"/>
  <c r="AS396" i="5"/>
  <c r="AW395" i="5"/>
  <c r="AZ395" i="5"/>
  <c r="AK398" i="5"/>
  <c r="AI398" i="5"/>
  <c r="AM398" i="5"/>
  <c r="AP398" i="5"/>
  <c r="AX396" i="5"/>
  <c r="BA396" i="5"/>
  <c r="AY396" i="5"/>
  <c r="AE397" i="5"/>
  <c r="AD397" i="5"/>
  <c r="AT397" i="5" s="1"/>
  <c r="AC398" i="5"/>
  <c r="AF397" i="5"/>
  <c r="AV394" i="5"/>
  <c r="BB394" i="5"/>
  <c r="AW396" i="5" l="1"/>
  <c r="AZ396" i="5"/>
  <c r="BA397" i="5"/>
  <c r="AY397" i="5"/>
  <c r="AX397" i="5"/>
  <c r="AL398" i="5"/>
  <c r="AR398" i="5"/>
  <c r="AS397" i="5"/>
  <c r="AU397" i="5"/>
  <c r="AF398" i="5"/>
  <c r="AE398" i="5"/>
  <c r="AC399" i="5"/>
  <c r="AD398" i="5"/>
  <c r="AT398" i="5" s="1"/>
  <c r="AM399" i="5"/>
  <c r="AP399" i="5"/>
  <c r="BB395" i="5"/>
  <c r="AV395" i="5"/>
  <c r="AI399" i="5"/>
  <c r="AK399" i="5"/>
  <c r="S400" i="5"/>
  <c r="AQ400" i="5" s="1"/>
  <c r="P401" i="5"/>
  <c r="AJ400" i="5"/>
  <c r="R400" i="5"/>
  <c r="AO400" i="5" s="1"/>
  <c r="Q400" i="5"/>
  <c r="AN400" i="5" s="1"/>
  <c r="AI400" i="5" l="1"/>
  <c r="AK400" i="5"/>
  <c r="AM400" i="5"/>
  <c r="AP400" i="5"/>
  <c r="P402" i="5"/>
  <c r="S401" i="5"/>
  <c r="AQ401" i="5" s="1"/>
  <c r="Q401" i="5"/>
  <c r="AN401" i="5" s="1"/>
  <c r="AJ401" i="5"/>
  <c r="R401" i="5"/>
  <c r="AO401" i="5" s="1"/>
  <c r="AW397" i="5"/>
  <c r="AZ397" i="5"/>
  <c r="AR399" i="5"/>
  <c r="AL399" i="5"/>
  <c r="AU398" i="5"/>
  <c r="AS398" i="5"/>
  <c r="BA398" i="5"/>
  <c r="AY398" i="5"/>
  <c r="AX398" i="5"/>
  <c r="AC400" i="5"/>
  <c r="AF399" i="5"/>
  <c r="AE399" i="5"/>
  <c r="AD399" i="5"/>
  <c r="AT399" i="5" s="1"/>
  <c r="AV396" i="5"/>
  <c r="BB396" i="5"/>
  <c r="AK401" i="5" l="1"/>
  <c r="AI401" i="5"/>
  <c r="AM401" i="5"/>
  <c r="AP401" i="5"/>
  <c r="S402" i="5"/>
  <c r="AQ402" i="5" s="1"/>
  <c r="AJ402" i="5"/>
  <c r="P403" i="5"/>
  <c r="Q402" i="5"/>
  <c r="AN402" i="5" s="1"/>
  <c r="R402" i="5"/>
  <c r="AO402" i="5" s="1"/>
  <c r="AE400" i="5"/>
  <c r="AD400" i="5"/>
  <c r="AT400" i="5" s="1"/>
  <c r="AF400" i="5"/>
  <c r="AC401" i="5"/>
  <c r="AL400" i="5"/>
  <c r="AR400" i="5"/>
  <c r="AU399" i="5"/>
  <c r="AS399" i="5"/>
  <c r="BB397" i="5"/>
  <c r="AV397" i="5"/>
  <c r="AW398" i="5"/>
  <c r="AZ398" i="5"/>
  <c r="AY399" i="5"/>
  <c r="BA399" i="5"/>
  <c r="AX399" i="5"/>
  <c r="AZ399" i="5" l="1"/>
  <c r="AW399" i="5"/>
  <c r="AK402" i="5"/>
  <c r="AI402" i="5"/>
  <c r="AM402" i="5"/>
  <c r="AP402" i="5"/>
  <c r="P404" i="5"/>
  <c r="AJ403" i="5"/>
  <c r="Q403" i="5"/>
  <c r="AN403" i="5" s="1"/>
  <c r="S403" i="5"/>
  <c r="AQ403" i="5" s="1"/>
  <c r="R403" i="5"/>
  <c r="AO403" i="5" s="1"/>
  <c r="AV398" i="5"/>
  <c r="BB398" i="5"/>
  <c r="AS400" i="5"/>
  <c r="AU400" i="5"/>
  <c r="AL401" i="5"/>
  <c r="AR401" i="5"/>
  <c r="AE401" i="5"/>
  <c r="AD401" i="5"/>
  <c r="AT401" i="5" s="1"/>
  <c r="AC402" i="5"/>
  <c r="AF401" i="5"/>
  <c r="BA400" i="5"/>
  <c r="AY400" i="5"/>
  <c r="AX400" i="5"/>
  <c r="AK403" i="5" l="1"/>
  <c r="AI403" i="5"/>
  <c r="Q404" i="5"/>
  <c r="AN404" i="5" s="1"/>
  <c r="P405" i="5"/>
  <c r="AJ404" i="5"/>
  <c r="R404" i="5"/>
  <c r="AO404" i="5" s="1"/>
  <c r="S404" i="5"/>
  <c r="AQ404" i="5" s="1"/>
  <c r="AW400" i="5"/>
  <c r="AZ400" i="5"/>
  <c r="AL402" i="5"/>
  <c r="AR402" i="5"/>
  <c r="AY401" i="5"/>
  <c r="BA401" i="5"/>
  <c r="AX401" i="5"/>
  <c r="AM403" i="5"/>
  <c r="AP403" i="5"/>
  <c r="BB399" i="5"/>
  <c r="AV399" i="5"/>
  <c r="AC403" i="5"/>
  <c r="AE402" i="5"/>
  <c r="AF402" i="5"/>
  <c r="AD402" i="5"/>
  <c r="AT402" i="5" s="1"/>
  <c r="AS401" i="5"/>
  <c r="AU401" i="5"/>
  <c r="AM404" i="5" l="1"/>
  <c r="AP404" i="5"/>
  <c r="R405" i="5"/>
  <c r="AO405" i="5" s="1"/>
  <c r="P406" i="5"/>
  <c r="AJ405" i="5"/>
  <c r="Q405" i="5"/>
  <c r="AN405" i="5" s="1"/>
  <c r="S405" i="5"/>
  <c r="AQ405" i="5" s="1"/>
  <c r="AS402" i="5"/>
  <c r="AU402" i="5"/>
  <c r="AK404" i="5"/>
  <c r="AI404" i="5"/>
  <c r="AD403" i="5"/>
  <c r="AT403" i="5" s="1"/>
  <c r="AE403" i="5"/>
  <c r="AC404" i="5"/>
  <c r="AF403" i="5"/>
  <c r="AV400" i="5"/>
  <c r="BB400" i="5"/>
  <c r="AR403" i="5"/>
  <c r="AL403" i="5"/>
  <c r="BA402" i="5"/>
  <c r="AY402" i="5"/>
  <c r="AX402" i="5"/>
  <c r="AW401" i="5"/>
  <c r="AZ401" i="5"/>
  <c r="AM405" i="5" l="1"/>
  <c r="AP405" i="5"/>
  <c r="AY403" i="5"/>
  <c r="BA403" i="5"/>
  <c r="AX403" i="5"/>
  <c r="AI405" i="5"/>
  <c r="AK405" i="5"/>
  <c r="AJ406" i="5"/>
  <c r="S406" i="5"/>
  <c r="AQ406" i="5" s="1"/>
  <c r="P407" i="5"/>
  <c r="R406" i="5"/>
  <c r="AO406" i="5" s="1"/>
  <c r="Q406" i="5"/>
  <c r="AN406" i="5" s="1"/>
  <c r="AD404" i="5"/>
  <c r="AT404" i="5" s="1"/>
  <c r="AC405" i="5"/>
  <c r="AE404" i="5"/>
  <c r="AF404" i="5"/>
  <c r="AV401" i="5"/>
  <c r="BB401" i="5"/>
  <c r="AW402" i="5"/>
  <c r="AZ402" i="5"/>
  <c r="AU403" i="5"/>
  <c r="AS403" i="5"/>
  <c r="AL404" i="5"/>
  <c r="AR404" i="5"/>
  <c r="AS404" i="5" l="1"/>
  <c r="AU404" i="5"/>
  <c r="AD405" i="5"/>
  <c r="AT405" i="5" s="1"/>
  <c r="AC406" i="5"/>
  <c r="AE405" i="5"/>
  <c r="AF405" i="5"/>
  <c r="AW403" i="5"/>
  <c r="AZ403" i="5"/>
  <c r="AK406" i="5"/>
  <c r="AI406" i="5"/>
  <c r="P408" i="5"/>
  <c r="S407" i="5"/>
  <c r="AQ407" i="5" s="1"/>
  <c r="Q407" i="5"/>
  <c r="AN407" i="5" s="1"/>
  <c r="R407" i="5"/>
  <c r="AO407" i="5" s="1"/>
  <c r="AJ407" i="5"/>
  <c r="AY404" i="5"/>
  <c r="BA404" i="5"/>
  <c r="AX404" i="5"/>
  <c r="AV402" i="5"/>
  <c r="BB402" i="5"/>
  <c r="AP406" i="5"/>
  <c r="AM406" i="5"/>
  <c r="AR405" i="5"/>
  <c r="AL405" i="5"/>
  <c r="BB403" i="5" l="1"/>
  <c r="AV403" i="5"/>
  <c r="AX405" i="5"/>
  <c r="AY405" i="5"/>
  <c r="BA405" i="5"/>
  <c r="AC407" i="5"/>
  <c r="AE406" i="5"/>
  <c r="AD406" i="5"/>
  <c r="AT406" i="5" s="1"/>
  <c r="AF406" i="5"/>
  <c r="R408" i="5"/>
  <c r="AO408" i="5" s="1"/>
  <c r="S408" i="5"/>
  <c r="AQ408" i="5" s="1"/>
  <c r="P409" i="5"/>
  <c r="AJ408" i="5"/>
  <c r="Q408" i="5"/>
  <c r="AN408" i="5" s="1"/>
  <c r="AL406" i="5"/>
  <c r="AR406" i="5"/>
  <c r="AP407" i="5"/>
  <c r="AM407" i="5"/>
  <c r="AI407" i="5"/>
  <c r="AK407" i="5"/>
  <c r="AS405" i="5"/>
  <c r="AU405" i="5"/>
  <c r="AW404" i="5"/>
  <c r="AZ404" i="5"/>
  <c r="AC408" i="5" l="1"/>
  <c r="AF407" i="5"/>
  <c r="AE407" i="5"/>
  <c r="AD407" i="5"/>
  <c r="AT407" i="5" s="1"/>
  <c r="S409" i="5"/>
  <c r="AQ409" i="5" s="1"/>
  <c r="AJ409" i="5"/>
  <c r="P410" i="5"/>
  <c r="R409" i="5"/>
  <c r="AO409" i="5" s="1"/>
  <c r="Q409" i="5"/>
  <c r="AN409" i="5" s="1"/>
  <c r="AS406" i="5"/>
  <c r="AU406" i="5"/>
  <c r="AV404" i="5"/>
  <c r="BB404" i="5"/>
  <c r="AK408" i="5"/>
  <c r="AI408" i="5"/>
  <c r="AR407" i="5"/>
  <c r="AL407" i="5"/>
  <c r="AW405" i="5"/>
  <c r="AZ405" i="5"/>
  <c r="AM408" i="5"/>
  <c r="AP408" i="5"/>
  <c r="AY406" i="5"/>
  <c r="AX406" i="5"/>
  <c r="BA406" i="5"/>
  <c r="AI409" i="5" l="1"/>
  <c r="AK409" i="5"/>
  <c r="AM409" i="5"/>
  <c r="AP409" i="5"/>
  <c r="S410" i="5"/>
  <c r="AQ410" i="5" s="1"/>
  <c r="AJ410" i="5"/>
  <c r="Q410" i="5"/>
  <c r="AN410" i="5" s="1"/>
  <c r="P411" i="5"/>
  <c r="R410" i="5"/>
  <c r="AO410" i="5" s="1"/>
  <c r="AU407" i="5"/>
  <c r="AS407" i="5"/>
  <c r="AW406" i="5"/>
  <c r="AZ406" i="5"/>
  <c r="AL408" i="5"/>
  <c r="AR408" i="5"/>
  <c r="BB405" i="5"/>
  <c r="AV405" i="5"/>
  <c r="AY407" i="5"/>
  <c r="BA407" i="5"/>
  <c r="AX407" i="5"/>
  <c r="AE408" i="5"/>
  <c r="AF408" i="5"/>
  <c r="AD408" i="5"/>
  <c r="AT408" i="5" s="1"/>
  <c r="AC409" i="5"/>
  <c r="R411" i="5" l="1"/>
  <c r="AO411" i="5" s="1"/>
  <c r="AJ411" i="5"/>
  <c r="P412" i="5"/>
  <c r="Q411" i="5"/>
  <c r="AN411" i="5" s="1"/>
  <c r="S411" i="5"/>
  <c r="AQ411" i="5" s="1"/>
  <c r="BA408" i="5"/>
  <c r="AY408" i="5"/>
  <c r="AX408" i="5"/>
  <c r="AV406" i="5"/>
  <c r="BB406" i="5"/>
  <c r="AW407" i="5"/>
  <c r="AZ407" i="5"/>
  <c r="AL409" i="5"/>
  <c r="AR409" i="5"/>
  <c r="AU408" i="5"/>
  <c r="AS408" i="5"/>
  <c r="AC410" i="5"/>
  <c r="AF409" i="5"/>
  <c r="AD409" i="5"/>
  <c r="AT409" i="5" s="1"/>
  <c r="AE409" i="5"/>
  <c r="AI410" i="5"/>
  <c r="AK410" i="5"/>
  <c r="AP410" i="5"/>
  <c r="AM410" i="5"/>
  <c r="AR410" i="5" l="1"/>
  <c r="AL410" i="5"/>
  <c r="AZ408" i="5"/>
  <c r="AW408" i="5"/>
  <c r="AM411" i="5"/>
  <c r="AP411" i="5"/>
  <c r="Q412" i="5"/>
  <c r="AN412" i="5" s="1"/>
  <c r="S412" i="5"/>
  <c r="AQ412" i="5" s="1"/>
  <c r="R412" i="5"/>
  <c r="AO412" i="5" s="1"/>
  <c r="P413" i="5"/>
  <c r="AJ412" i="5"/>
  <c r="AS409" i="5"/>
  <c r="AU409" i="5"/>
  <c r="AV407" i="5"/>
  <c r="BB407" i="5"/>
  <c r="AX409" i="5"/>
  <c r="BA409" i="5"/>
  <c r="AY409" i="5"/>
  <c r="AK411" i="5"/>
  <c r="AI411" i="5"/>
  <c r="AC411" i="5"/>
  <c r="AE410" i="5"/>
  <c r="AD410" i="5"/>
  <c r="AT410" i="5" s="1"/>
  <c r="AF410" i="5"/>
  <c r="AM412" i="5" l="1"/>
  <c r="AP412" i="5"/>
  <c r="AX410" i="5"/>
  <c r="AY410" i="5"/>
  <c r="BA410" i="5"/>
  <c r="AF411" i="5"/>
  <c r="AE411" i="5"/>
  <c r="AC412" i="5"/>
  <c r="AD411" i="5"/>
  <c r="AT411" i="5" s="1"/>
  <c r="AL411" i="5"/>
  <c r="AR411" i="5"/>
  <c r="AU410" i="5"/>
  <c r="AS410" i="5"/>
  <c r="AV408" i="5"/>
  <c r="BB408" i="5"/>
  <c r="AI412" i="5"/>
  <c r="AK412" i="5"/>
  <c r="AJ413" i="5"/>
  <c r="P414" i="5"/>
  <c r="S413" i="5"/>
  <c r="AQ413" i="5" s="1"/>
  <c r="R413" i="5"/>
  <c r="AO413" i="5" s="1"/>
  <c r="Q413" i="5"/>
  <c r="AN413" i="5" s="1"/>
  <c r="AZ409" i="5"/>
  <c r="AW409" i="5"/>
  <c r="BB409" i="5" l="1"/>
  <c r="AV409" i="5"/>
  <c r="AJ414" i="5"/>
  <c r="R414" i="5"/>
  <c r="AO414" i="5" s="1"/>
  <c r="P415" i="5"/>
  <c r="Q414" i="5"/>
  <c r="AN414" i="5" s="1"/>
  <c r="S414" i="5"/>
  <c r="AQ414" i="5" s="1"/>
  <c r="AM413" i="5"/>
  <c r="AP413" i="5"/>
  <c r="AI413" i="5"/>
  <c r="AK413" i="5"/>
  <c r="AF412" i="5"/>
  <c r="AC413" i="5"/>
  <c r="AE412" i="5"/>
  <c r="AD412" i="5"/>
  <c r="AT412" i="5" s="1"/>
  <c r="AX411" i="5"/>
  <c r="AY411" i="5"/>
  <c r="BA411" i="5"/>
  <c r="AW410" i="5"/>
  <c r="AZ410" i="5"/>
  <c r="AU411" i="5"/>
  <c r="AS411" i="5"/>
  <c r="AL412" i="5"/>
  <c r="AR412" i="5"/>
  <c r="AM414" i="5" l="1"/>
  <c r="AP414" i="5"/>
  <c r="AL413" i="5"/>
  <c r="AR413" i="5"/>
  <c r="AS412" i="5"/>
  <c r="AU412" i="5"/>
  <c r="AK414" i="5"/>
  <c r="AI414" i="5"/>
  <c r="R415" i="5"/>
  <c r="AO415" i="5" s="1"/>
  <c r="P416" i="5"/>
  <c r="AJ415" i="5"/>
  <c r="Q415" i="5"/>
  <c r="AN415" i="5" s="1"/>
  <c r="S415" i="5"/>
  <c r="AQ415" i="5" s="1"/>
  <c r="AE413" i="5"/>
  <c r="AD413" i="5"/>
  <c r="AT413" i="5" s="1"/>
  <c r="AF413" i="5"/>
  <c r="AC414" i="5"/>
  <c r="AY412" i="5"/>
  <c r="AX412" i="5"/>
  <c r="BA412" i="5"/>
  <c r="BB410" i="5"/>
  <c r="AV410" i="5"/>
  <c r="AW411" i="5"/>
  <c r="AZ411" i="5"/>
  <c r="AX413" i="5" l="1"/>
  <c r="AY413" i="5"/>
  <c r="BA413" i="5"/>
  <c r="AU413" i="5"/>
  <c r="AS413" i="5"/>
  <c r="AP415" i="5"/>
  <c r="AM415" i="5"/>
  <c r="AW412" i="5"/>
  <c r="AZ412" i="5"/>
  <c r="BB411" i="5"/>
  <c r="AV411" i="5"/>
  <c r="AI415" i="5"/>
  <c r="AK415" i="5"/>
  <c r="P417" i="5"/>
  <c r="S416" i="5"/>
  <c r="AQ416" i="5" s="1"/>
  <c r="R416" i="5"/>
  <c r="AO416" i="5" s="1"/>
  <c r="AJ416" i="5"/>
  <c r="Q416" i="5"/>
  <c r="AN416" i="5" s="1"/>
  <c r="AC415" i="5"/>
  <c r="AD414" i="5"/>
  <c r="AT414" i="5" s="1"/>
  <c r="AF414" i="5"/>
  <c r="AE414" i="5"/>
  <c r="AR414" i="5"/>
  <c r="AL414" i="5"/>
  <c r="AL415" i="5" l="1"/>
  <c r="AR415" i="5"/>
  <c r="BB412" i="5"/>
  <c r="AV412" i="5"/>
  <c r="AM416" i="5"/>
  <c r="AP416" i="5"/>
  <c r="P418" i="5"/>
  <c r="Q417" i="5"/>
  <c r="AN417" i="5" s="1"/>
  <c r="R417" i="5"/>
  <c r="AO417" i="5" s="1"/>
  <c r="AJ417" i="5"/>
  <c r="S417" i="5"/>
  <c r="AQ417" i="5" s="1"/>
  <c r="AW413" i="5"/>
  <c r="AZ413" i="5"/>
  <c r="AD415" i="5"/>
  <c r="AT415" i="5" s="1"/>
  <c r="AC416" i="5"/>
  <c r="AE415" i="5"/>
  <c r="AF415" i="5"/>
  <c r="AX414" i="5"/>
  <c r="BA414" i="5"/>
  <c r="AY414" i="5"/>
  <c r="AS414" i="5"/>
  <c r="AU414" i="5"/>
  <c r="AI416" i="5"/>
  <c r="AK416" i="5"/>
  <c r="AC417" i="5" l="1"/>
  <c r="AE416" i="5"/>
  <c r="AD416" i="5"/>
  <c r="AT416" i="5" s="1"/>
  <c r="AF416" i="5"/>
  <c r="AV413" i="5"/>
  <c r="BB413" i="5"/>
  <c r="AS415" i="5"/>
  <c r="AU415" i="5"/>
  <c r="P419" i="5"/>
  <c r="AJ418" i="5"/>
  <c r="Q418" i="5"/>
  <c r="AN418" i="5" s="1"/>
  <c r="R418" i="5"/>
  <c r="AO418" i="5" s="1"/>
  <c r="S418" i="5"/>
  <c r="AQ418" i="5" s="1"/>
  <c r="AW414" i="5"/>
  <c r="AZ414" i="5"/>
  <c r="AI417" i="5"/>
  <c r="AK417" i="5"/>
  <c r="AL416" i="5"/>
  <c r="AR416" i="5"/>
  <c r="AM417" i="5"/>
  <c r="AP417" i="5"/>
  <c r="AX415" i="5"/>
  <c r="AY415" i="5"/>
  <c r="BA415" i="5"/>
  <c r="AJ419" i="5" l="1"/>
  <c r="S419" i="5"/>
  <c r="AQ419" i="5" s="1"/>
  <c r="P420" i="5"/>
  <c r="R419" i="5"/>
  <c r="AO419" i="5" s="1"/>
  <c r="Q419" i="5"/>
  <c r="AN419" i="5" s="1"/>
  <c r="AW415" i="5"/>
  <c r="AZ415" i="5"/>
  <c r="AL417" i="5"/>
  <c r="AR417" i="5"/>
  <c r="BA416" i="5"/>
  <c r="AX416" i="5"/>
  <c r="AY416" i="5"/>
  <c r="AM418" i="5"/>
  <c r="AP418" i="5"/>
  <c r="AS416" i="5"/>
  <c r="AU416" i="5"/>
  <c r="AV414" i="5"/>
  <c r="BB414" i="5"/>
  <c r="AK418" i="5"/>
  <c r="AI418" i="5"/>
  <c r="AE417" i="5"/>
  <c r="AD417" i="5"/>
  <c r="AT417" i="5" s="1"/>
  <c r="AC418" i="5"/>
  <c r="AF417" i="5"/>
  <c r="BB415" i="5" l="1"/>
  <c r="AV415" i="5"/>
  <c r="AY417" i="5"/>
  <c r="BA417" i="5"/>
  <c r="AX417" i="5"/>
  <c r="AD418" i="5"/>
  <c r="AT418" i="5" s="1"/>
  <c r="AF418" i="5"/>
  <c r="AC419" i="5"/>
  <c r="AE418" i="5"/>
  <c r="AS417" i="5"/>
  <c r="AU417" i="5"/>
  <c r="AR418" i="5"/>
  <c r="AL418" i="5"/>
  <c r="AW416" i="5"/>
  <c r="AZ416" i="5"/>
  <c r="AM419" i="5"/>
  <c r="AP419" i="5"/>
  <c r="P421" i="5"/>
  <c r="AJ420" i="5"/>
  <c r="S420" i="5"/>
  <c r="AQ420" i="5" s="1"/>
  <c r="Q420" i="5"/>
  <c r="AN420" i="5" s="1"/>
  <c r="R420" i="5"/>
  <c r="AO420" i="5" s="1"/>
  <c r="AK419" i="5"/>
  <c r="AI419" i="5"/>
  <c r="BA418" i="5" l="1"/>
  <c r="AX418" i="5"/>
  <c r="AY418" i="5"/>
  <c r="AL419" i="5"/>
  <c r="AR419" i="5"/>
  <c r="AD419" i="5"/>
  <c r="AT419" i="5" s="1"/>
  <c r="AC420" i="5"/>
  <c r="AE419" i="5"/>
  <c r="AF419" i="5"/>
  <c r="AV416" i="5"/>
  <c r="BB416" i="5"/>
  <c r="AM420" i="5"/>
  <c r="AP420" i="5"/>
  <c r="AW417" i="5"/>
  <c r="AZ417" i="5"/>
  <c r="AJ421" i="5"/>
  <c r="R421" i="5"/>
  <c r="AO421" i="5" s="1"/>
  <c r="Q421" i="5"/>
  <c r="AN421" i="5" s="1"/>
  <c r="S421" i="5"/>
  <c r="AQ421" i="5" s="1"/>
  <c r="P422" i="5"/>
  <c r="AS418" i="5"/>
  <c r="AU418" i="5"/>
  <c r="AI420" i="5"/>
  <c r="AK420" i="5"/>
  <c r="AC421" i="5" l="1"/>
  <c r="AD420" i="5"/>
  <c r="AT420" i="5" s="1"/>
  <c r="AE420" i="5"/>
  <c r="AF420" i="5"/>
  <c r="BB417" i="5"/>
  <c r="AV417" i="5"/>
  <c r="AR420" i="5"/>
  <c r="AL420" i="5"/>
  <c r="AK421" i="5"/>
  <c r="AI421" i="5"/>
  <c r="Q422" i="5"/>
  <c r="AN422" i="5" s="1"/>
  <c r="AJ422" i="5"/>
  <c r="P423" i="5"/>
  <c r="S422" i="5"/>
  <c r="AQ422" i="5" s="1"/>
  <c r="R422" i="5"/>
  <c r="AO422" i="5" s="1"/>
  <c r="AS419" i="5"/>
  <c r="AU419" i="5"/>
  <c r="AM421" i="5"/>
  <c r="AP421" i="5"/>
  <c r="BA419" i="5"/>
  <c r="AX419" i="5"/>
  <c r="AY419" i="5"/>
  <c r="AZ418" i="5"/>
  <c r="AW418" i="5"/>
  <c r="BB418" i="5" l="1"/>
  <c r="AV418" i="5"/>
  <c r="AY420" i="5"/>
  <c r="BA420" i="5"/>
  <c r="AX420" i="5"/>
  <c r="AM422" i="5"/>
  <c r="AP422" i="5"/>
  <c r="S423" i="5"/>
  <c r="AQ423" i="5" s="1"/>
  <c r="AJ423" i="5"/>
  <c r="Q423" i="5"/>
  <c r="AN423" i="5" s="1"/>
  <c r="P424" i="5"/>
  <c r="R423" i="5"/>
  <c r="AO423" i="5" s="1"/>
  <c r="AW419" i="5"/>
  <c r="AZ419" i="5"/>
  <c r="AI422" i="5"/>
  <c r="AK422" i="5"/>
  <c r="AL421" i="5"/>
  <c r="AR421" i="5"/>
  <c r="AU420" i="5"/>
  <c r="AS420" i="5"/>
  <c r="AD421" i="5"/>
  <c r="AT421" i="5" s="1"/>
  <c r="AF421" i="5"/>
  <c r="AE421" i="5"/>
  <c r="AC422" i="5"/>
  <c r="AF422" i="5" l="1"/>
  <c r="AE422" i="5"/>
  <c r="AC423" i="5"/>
  <c r="AD422" i="5"/>
  <c r="AT422" i="5" s="1"/>
  <c r="AR422" i="5"/>
  <c r="AL422" i="5"/>
  <c r="AU421" i="5"/>
  <c r="AS421" i="5"/>
  <c r="AW420" i="5"/>
  <c r="AZ420" i="5"/>
  <c r="Q424" i="5"/>
  <c r="AN424" i="5" s="1"/>
  <c r="S424" i="5"/>
  <c r="AQ424" i="5" s="1"/>
  <c r="AJ424" i="5"/>
  <c r="R424" i="5"/>
  <c r="AO424" i="5" s="1"/>
  <c r="P425" i="5"/>
  <c r="AM423" i="5"/>
  <c r="AP423" i="5"/>
  <c r="AY421" i="5"/>
  <c r="BA421" i="5"/>
  <c r="AX421" i="5"/>
  <c r="AV419" i="5"/>
  <c r="BB419" i="5"/>
  <c r="AI423" i="5"/>
  <c r="AK423" i="5"/>
  <c r="S425" i="5" l="1"/>
  <c r="AQ425" i="5" s="1"/>
  <c r="Q425" i="5"/>
  <c r="AN425" i="5" s="1"/>
  <c r="AJ425" i="5"/>
  <c r="P426" i="5"/>
  <c r="R425" i="5"/>
  <c r="AO425" i="5" s="1"/>
  <c r="AR423" i="5"/>
  <c r="AL423" i="5"/>
  <c r="AK424" i="5"/>
  <c r="AI424" i="5"/>
  <c r="AM424" i="5"/>
  <c r="AP424" i="5"/>
  <c r="AS422" i="5"/>
  <c r="AU422" i="5"/>
  <c r="AD423" i="5"/>
  <c r="AT423" i="5" s="1"/>
  <c r="AE423" i="5"/>
  <c r="AF423" i="5"/>
  <c r="AC424" i="5"/>
  <c r="AZ421" i="5"/>
  <c r="AW421" i="5"/>
  <c r="BB420" i="5"/>
  <c r="AV420" i="5"/>
  <c r="BA422" i="5"/>
  <c r="AX422" i="5"/>
  <c r="AY422" i="5"/>
  <c r="BA423" i="5" l="1"/>
  <c r="AX423" i="5"/>
  <c r="AY423" i="5"/>
  <c r="AS423" i="5"/>
  <c r="AU423" i="5"/>
  <c r="P427" i="5"/>
  <c r="R426" i="5"/>
  <c r="AO426" i="5" s="1"/>
  <c r="Q426" i="5"/>
  <c r="AN426" i="5" s="1"/>
  <c r="S426" i="5"/>
  <c r="AQ426" i="5" s="1"/>
  <c r="AJ426" i="5"/>
  <c r="AZ422" i="5"/>
  <c r="AW422" i="5"/>
  <c r="BB421" i="5"/>
  <c r="AV421" i="5"/>
  <c r="AK425" i="5"/>
  <c r="AI425" i="5"/>
  <c r="AR424" i="5"/>
  <c r="AL424" i="5"/>
  <c r="AC425" i="5"/>
  <c r="AE424" i="5"/>
  <c r="AF424" i="5"/>
  <c r="AD424" i="5"/>
  <c r="AT424" i="5" s="1"/>
  <c r="AM425" i="5"/>
  <c r="AP425" i="5"/>
  <c r="P428" i="5" l="1"/>
  <c r="R427" i="5"/>
  <c r="AO427" i="5" s="1"/>
  <c r="AJ427" i="5"/>
  <c r="Q427" i="5"/>
  <c r="AN427" i="5" s="1"/>
  <c r="S427" i="5"/>
  <c r="AQ427" i="5" s="1"/>
  <c r="AR425" i="5"/>
  <c r="AL425" i="5"/>
  <c r="AF425" i="5"/>
  <c r="AD425" i="5"/>
  <c r="AT425" i="5" s="1"/>
  <c r="AE425" i="5"/>
  <c r="AC426" i="5"/>
  <c r="BB422" i="5"/>
  <c r="AV422" i="5"/>
  <c r="AI426" i="5"/>
  <c r="AK426" i="5"/>
  <c r="AS424" i="5"/>
  <c r="AU424" i="5"/>
  <c r="AY424" i="5"/>
  <c r="AX424" i="5"/>
  <c r="BA424" i="5"/>
  <c r="AM426" i="5"/>
  <c r="AP426" i="5"/>
  <c r="AZ423" i="5"/>
  <c r="AW423" i="5"/>
  <c r="BA425" i="5" l="1"/>
  <c r="AY425" i="5"/>
  <c r="AX425" i="5"/>
  <c r="AS425" i="5"/>
  <c r="AU425" i="5"/>
  <c r="AR426" i="5"/>
  <c r="AL426" i="5"/>
  <c r="AP427" i="5"/>
  <c r="AM427" i="5"/>
  <c r="AV423" i="5"/>
  <c r="BB423" i="5"/>
  <c r="AD426" i="5"/>
  <c r="AT426" i="5" s="1"/>
  <c r="AE426" i="5"/>
  <c r="AC427" i="5"/>
  <c r="AF426" i="5"/>
  <c r="AK427" i="5"/>
  <c r="AI427" i="5"/>
  <c r="AW424" i="5"/>
  <c r="AZ424" i="5"/>
  <c r="Q428" i="5"/>
  <c r="AN428" i="5" s="1"/>
  <c r="AJ428" i="5"/>
  <c r="R428" i="5"/>
  <c r="AO428" i="5" s="1"/>
  <c r="S428" i="5"/>
  <c r="AQ428" i="5" s="1"/>
  <c r="P429" i="5"/>
  <c r="AC428" i="5" l="1"/>
  <c r="AE427" i="5"/>
  <c r="AD427" i="5"/>
  <c r="AT427" i="5" s="1"/>
  <c r="AF427" i="5"/>
  <c r="AM428" i="5"/>
  <c r="AP428" i="5"/>
  <c r="AI428" i="5"/>
  <c r="AK428" i="5"/>
  <c r="BB424" i="5"/>
  <c r="AV424" i="5"/>
  <c r="R429" i="5"/>
  <c r="AO429" i="5" s="1"/>
  <c r="Q429" i="5"/>
  <c r="AN429" i="5" s="1"/>
  <c r="S429" i="5"/>
  <c r="AQ429" i="5" s="1"/>
  <c r="P430" i="5"/>
  <c r="AJ429" i="5"/>
  <c r="AX426" i="5"/>
  <c r="BA426" i="5"/>
  <c r="AY426" i="5"/>
  <c r="AU426" i="5"/>
  <c r="AS426" i="5"/>
  <c r="AL427" i="5"/>
  <c r="AR427" i="5"/>
  <c r="AW425" i="5"/>
  <c r="AZ425" i="5"/>
  <c r="AV425" i="5" l="1"/>
  <c r="BB425" i="5"/>
  <c r="R430" i="5"/>
  <c r="AO430" i="5" s="1"/>
  <c r="S430" i="5"/>
  <c r="AQ430" i="5" s="1"/>
  <c r="P431" i="5"/>
  <c r="Q430" i="5"/>
  <c r="AN430" i="5" s="1"/>
  <c r="AJ430" i="5"/>
  <c r="BA427" i="5"/>
  <c r="AY427" i="5"/>
  <c r="AX427" i="5"/>
  <c r="AW426" i="5"/>
  <c r="AZ426" i="5"/>
  <c r="AI429" i="5"/>
  <c r="AK429" i="5"/>
  <c r="AM429" i="5"/>
  <c r="AP429" i="5"/>
  <c r="AU427" i="5"/>
  <c r="AS427" i="5"/>
  <c r="AR428" i="5"/>
  <c r="AL428" i="5"/>
  <c r="AC429" i="5"/>
  <c r="AF428" i="5"/>
  <c r="AE428" i="5"/>
  <c r="AD428" i="5"/>
  <c r="AT428" i="5" s="1"/>
  <c r="AK430" i="5" l="1"/>
  <c r="AI430" i="5"/>
  <c r="AW427" i="5"/>
  <c r="AZ427" i="5"/>
  <c r="AS428" i="5"/>
  <c r="AU428" i="5"/>
  <c r="AP430" i="5"/>
  <c r="AM430" i="5"/>
  <c r="S431" i="5"/>
  <c r="AQ431" i="5" s="1"/>
  <c r="R431" i="5"/>
  <c r="AO431" i="5" s="1"/>
  <c r="P432" i="5"/>
  <c r="Q431" i="5"/>
  <c r="AN431" i="5" s="1"/>
  <c r="AJ431" i="5"/>
  <c r="AR429" i="5"/>
  <c r="AL429" i="5"/>
  <c r="AX428" i="5"/>
  <c r="BA428" i="5"/>
  <c r="AY428" i="5"/>
  <c r="AF429" i="5"/>
  <c r="AD429" i="5"/>
  <c r="AT429" i="5" s="1"/>
  <c r="AE429" i="5"/>
  <c r="AC430" i="5"/>
  <c r="AV426" i="5"/>
  <c r="BB426" i="5"/>
  <c r="AL430" i="5" l="1"/>
  <c r="AR430" i="5"/>
  <c r="AC431" i="5"/>
  <c r="AF430" i="5"/>
  <c r="AD430" i="5"/>
  <c r="AT430" i="5" s="1"/>
  <c r="AE430" i="5"/>
  <c r="AK431" i="5"/>
  <c r="AI431" i="5"/>
  <c r="Q432" i="5"/>
  <c r="AN432" i="5" s="1"/>
  <c r="P433" i="5"/>
  <c r="R432" i="5"/>
  <c r="AO432" i="5" s="1"/>
  <c r="S432" i="5"/>
  <c r="AQ432" i="5" s="1"/>
  <c r="AJ432" i="5"/>
  <c r="BB427" i="5"/>
  <c r="AV427" i="5"/>
  <c r="AU429" i="5"/>
  <c r="AS429" i="5"/>
  <c r="AY429" i="5"/>
  <c r="AX429" i="5"/>
  <c r="BA429" i="5"/>
  <c r="AW428" i="5"/>
  <c r="AZ428" i="5"/>
  <c r="AM431" i="5"/>
  <c r="AP431" i="5"/>
  <c r="AS430" i="5" l="1"/>
  <c r="AU430" i="5"/>
  <c r="AR431" i="5"/>
  <c r="AL431" i="5"/>
  <c r="AV428" i="5"/>
  <c r="BB428" i="5"/>
  <c r="AW429" i="5"/>
  <c r="AZ429" i="5"/>
  <c r="AP432" i="5"/>
  <c r="AM432" i="5"/>
  <c r="BA430" i="5"/>
  <c r="AX430" i="5"/>
  <c r="AY430" i="5"/>
  <c r="AF431" i="5"/>
  <c r="AC432" i="5"/>
  <c r="AE431" i="5"/>
  <c r="AD431" i="5"/>
  <c r="AT431" i="5" s="1"/>
  <c r="Q433" i="5"/>
  <c r="AN433" i="5" s="1"/>
  <c r="AJ433" i="5"/>
  <c r="S433" i="5"/>
  <c r="AQ433" i="5" s="1"/>
  <c r="R433" i="5"/>
  <c r="AO433" i="5" s="1"/>
  <c r="P434" i="5"/>
  <c r="AI432" i="5"/>
  <c r="AK432" i="5"/>
  <c r="BA431" i="5" l="1"/>
  <c r="AX431" i="5"/>
  <c r="AY431" i="5"/>
  <c r="AD432" i="5"/>
  <c r="AT432" i="5" s="1"/>
  <c r="AE432" i="5"/>
  <c r="AF432" i="5"/>
  <c r="AC433" i="5"/>
  <c r="AM433" i="5"/>
  <c r="AP433" i="5"/>
  <c r="AI433" i="5"/>
  <c r="AK433" i="5"/>
  <c r="AW430" i="5"/>
  <c r="AZ430" i="5"/>
  <c r="Q434" i="5"/>
  <c r="AN434" i="5" s="1"/>
  <c r="R434" i="5"/>
  <c r="AO434" i="5" s="1"/>
  <c r="S434" i="5"/>
  <c r="AQ434" i="5" s="1"/>
  <c r="AJ434" i="5"/>
  <c r="P435" i="5"/>
  <c r="AR432" i="5"/>
  <c r="AL432" i="5"/>
  <c r="AV429" i="5"/>
  <c r="BB429" i="5"/>
  <c r="AS431" i="5"/>
  <c r="AU431" i="5"/>
  <c r="BA432" i="5" l="1"/>
  <c r="AX432" i="5"/>
  <c r="AY432" i="5"/>
  <c r="AL433" i="5"/>
  <c r="AR433" i="5"/>
  <c r="AS432" i="5"/>
  <c r="AU432" i="5"/>
  <c r="AM434" i="5"/>
  <c r="AP434" i="5"/>
  <c r="AV430" i="5"/>
  <c r="BB430" i="5"/>
  <c r="AJ435" i="5"/>
  <c r="S435" i="5"/>
  <c r="AQ435" i="5" s="1"/>
  <c r="Q435" i="5"/>
  <c r="AN435" i="5" s="1"/>
  <c r="R435" i="5"/>
  <c r="AO435" i="5" s="1"/>
  <c r="P436" i="5"/>
  <c r="AC434" i="5"/>
  <c r="AF433" i="5"/>
  <c r="AD433" i="5"/>
  <c r="AT433" i="5" s="1"/>
  <c r="AE433" i="5"/>
  <c r="AI434" i="5"/>
  <c r="AK434" i="5"/>
  <c r="AW431" i="5"/>
  <c r="AZ431" i="5"/>
  <c r="AR434" i="5" l="1"/>
  <c r="AL434" i="5"/>
  <c r="BB431" i="5"/>
  <c r="AV431" i="5"/>
  <c r="S436" i="5"/>
  <c r="AQ436" i="5" s="1"/>
  <c r="P437" i="5"/>
  <c r="R436" i="5"/>
  <c r="AO436" i="5" s="1"/>
  <c r="AJ436" i="5"/>
  <c r="Q436" i="5"/>
  <c r="AN436" i="5" s="1"/>
  <c r="AS433" i="5"/>
  <c r="AU433" i="5"/>
  <c r="AP435" i="5"/>
  <c r="AM435" i="5"/>
  <c r="AI435" i="5"/>
  <c r="AK435" i="5"/>
  <c r="BA433" i="5"/>
  <c r="AY433" i="5"/>
  <c r="AX433" i="5"/>
  <c r="AF434" i="5"/>
  <c r="AD434" i="5"/>
  <c r="AT434" i="5" s="1"/>
  <c r="AC435" i="5"/>
  <c r="AE434" i="5"/>
  <c r="AZ432" i="5"/>
  <c r="AW432" i="5"/>
  <c r="AK436" i="5" l="1"/>
  <c r="AI436" i="5"/>
  <c r="S437" i="5"/>
  <c r="AQ437" i="5" s="1"/>
  <c r="P438" i="5"/>
  <c r="AJ437" i="5"/>
  <c r="Q437" i="5"/>
  <c r="AN437" i="5" s="1"/>
  <c r="R437" i="5"/>
  <c r="AO437" i="5" s="1"/>
  <c r="AV432" i="5"/>
  <c r="BB432" i="5"/>
  <c r="AM436" i="5"/>
  <c r="AP436" i="5"/>
  <c r="AW433" i="5"/>
  <c r="AZ433" i="5"/>
  <c r="AL435" i="5"/>
  <c r="AR435" i="5"/>
  <c r="AF435" i="5"/>
  <c r="AE435" i="5"/>
  <c r="AC436" i="5"/>
  <c r="AD435" i="5"/>
  <c r="AT435" i="5" s="1"/>
  <c r="AU434" i="5"/>
  <c r="AS434" i="5"/>
  <c r="AX434" i="5"/>
  <c r="BA434" i="5"/>
  <c r="AY434" i="5"/>
  <c r="AK437" i="5" l="1"/>
  <c r="AI437" i="5"/>
  <c r="R438" i="5"/>
  <c r="AO438" i="5" s="1"/>
  <c r="AJ438" i="5"/>
  <c r="S438" i="5"/>
  <c r="AQ438" i="5" s="1"/>
  <c r="P439" i="5"/>
  <c r="Q438" i="5"/>
  <c r="AN438" i="5" s="1"/>
  <c r="AW434" i="5"/>
  <c r="AZ434" i="5"/>
  <c r="AM437" i="5"/>
  <c r="AP437" i="5"/>
  <c r="AY435" i="5"/>
  <c r="AX435" i="5"/>
  <c r="BA435" i="5"/>
  <c r="BB433" i="5"/>
  <c r="AV433" i="5"/>
  <c r="AU435" i="5"/>
  <c r="AS435" i="5"/>
  <c r="AC437" i="5"/>
  <c r="AE436" i="5"/>
  <c r="AD436" i="5"/>
  <c r="AT436" i="5" s="1"/>
  <c r="AF436" i="5"/>
  <c r="AL436" i="5"/>
  <c r="AR436" i="5"/>
  <c r="AW435" i="5" l="1"/>
  <c r="AZ435" i="5"/>
  <c r="AM438" i="5"/>
  <c r="AP438" i="5"/>
  <c r="AS436" i="5"/>
  <c r="AU436" i="5"/>
  <c r="AI438" i="5"/>
  <c r="AK438" i="5"/>
  <c r="AJ439" i="5"/>
  <c r="P440" i="5"/>
  <c r="Q439" i="5"/>
  <c r="AN439" i="5" s="1"/>
  <c r="R439" i="5"/>
  <c r="AO439" i="5" s="1"/>
  <c r="S439" i="5"/>
  <c r="AQ439" i="5" s="1"/>
  <c r="AC438" i="5"/>
  <c r="AE437" i="5"/>
  <c r="AF437" i="5"/>
  <c r="AD437" i="5"/>
  <c r="AT437" i="5" s="1"/>
  <c r="AL437" i="5"/>
  <c r="AR437" i="5"/>
  <c r="BB434" i="5"/>
  <c r="AV434" i="5"/>
  <c r="AY436" i="5"/>
  <c r="AX436" i="5"/>
  <c r="BA436" i="5"/>
  <c r="AZ436" i="5" l="1"/>
  <c r="AW436" i="5"/>
  <c r="AM439" i="5"/>
  <c r="AP439" i="5"/>
  <c r="AD438" i="5"/>
  <c r="AT438" i="5" s="1"/>
  <c r="AE438" i="5"/>
  <c r="AF438" i="5"/>
  <c r="AC439" i="5"/>
  <c r="AR438" i="5"/>
  <c r="AL438" i="5"/>
  <c r="AJ440" i="5"/>
  <c r="R440" i="5"/>
  <c r="AO440" i="5" s="1"/>
  <c r="S440" i="5"/>
  <c r="AQ440" i="5" s="1"/>
  <c r="Q440" i="5"/>
  <c r="AN440" i="5" s="1"/>
  <c r="P441" i="5"/>
  <c r="AX437" i="5"/>
  <c r="AY437" i="5"/>
  <c r="BA437" i="5"/>
  <c r="AS437" i="5"/>
  <c r="AU437" i="5"/>
  <c r="AK439" i="5"/>
  <c r="AI439" i="5"/>
  <c r="BB435" i="5"/>
  <c r="AV435" i="5"/>
  <c r="AY438" i="5" l="1"/>
  <c r="BA438" i="5"/>
  <c r="AX438" i="5"/>
  <c r="AF439" i="5"/>
  <c r="AE439" i="5"/>
  <c r="AD439" i="5"/>
  <c r="AT439" i="5" s="1"/>
  <c r="AC440" i="5"/>
  <c r="AM440" i="5"/>
  <c r="AP440" i="5"/>
  <c r="AK440" i="5"/>
  <c r="AI440" i="5"/>
  <c r="AW437" i="5"/>
  <c r="AZ437" i="5"/>
  <c r="BB436" i="5"/>
  <c r="AV436" i="5"/>
  <c r="Q441" i="5"/>
  <c r="AN441" i="5" s="1"/>
  <c r="R441" i="5"/>
  <c r="AO441" i="5" s="1"/>
  <c r="AJ441" i="5"/>
  <c r="P442" i="5"/>
  <c r="S441" i="5"/>
  <c r="AQ441" i="5" s="1"/>
  <c r="AU438" i="5"/>
  <c r="AS438" i="5"/>
  <c r="AL439" i="5"/>
  <c r="AR439" i="5"/>
  <c r="AD440" i="5" l="1"/>
  <c r="AT440" i="5" s="1"/>
  <c r="AE440" i="5"/>
  <c r="AF440" i="5"/>
  <c r="AC441" i="5"/>
  <c r="AU439" i="5"/>
  <c r="AS439" i="5"/>
  <c r="AR440" i="5"/>
  <c r="AL440" i="5"/>
  <c r="AV437" i="5"/>
  <c r="BB437" i="5"/>
  <c r="AX439" i="5"/>
  <c r="BA439" i="5"/>
  <c r="AY439" i="5"/>
  <c r="Q442" i="5"/>
  <c r="AN442" i="5" s="1"/>
  <c r="P443" i="5"/>
  <c r="R442" i="5"/>
  <c r="AO442" i="5" s="1"/>
  <c r="AJ442" i="5"/>
  <c r="S442" i="5"/>
  <c r="AQ442" i="5" s="1"/>
  <c r="AZ438" i="5"/>
  <c r="AW438" i="5"/>
  <c r="AM441" i="5"/>
  <c r="AP441" i="5"/>
  <c r="AI441" i="5"/>
  <c r="AK441" i="5"/>
  <c r="AF441" i="5" l="1"/>
  <c r="AE441" i="5"/>
  <c r="AC442" i="5"/>
  <c r="AD441" i="5"/>
  <c r="AT441" i="5" s="1"/>
  <c r="AL441" i="5"/>
  <c r="AR441" i="5"/>
  <c r="AV438" i="5"/>
  <c r="BB438" i="5"/>
  <c r="AP442" i="5"/>
  <c r="AM442" i="5"/>
  <c r="S443" i="5"/>
  <c r="AQ443" i="5" s="1"/>
  <c r="R443" i="5"/>
  <c r="AO443" i="5" s="1"/>
  <c r="Q443" i="5"/>
  <c r="AN443" i="5" s="1"/>
  <c r="AJ443" i="5"/>
  <c r="P444" i="5"/>
  <c r="AZ439" i="5"/>
  <c r="AW439" i="5"/>
  <c r="AY440" i="5"/>
  <c r="BA440" i="5"/>
  <c r="AX440" i="5"/>
  <c r="AI442" i="5"/>
  <c r="AK442" i="5"/>
  <c r="AS440" i="5"/>
  <c r="AU440" i="5"/>
  <c r="AS441" i="5" l="1"/>
  <c r="AU441" i="5"/>
  <c r="AF442" i="5"/>
  <c r="AE442" i="5"/>
  <c r="AD442" i="5"/>
  <c r="AT442" i="5" s="1"/>
  <c r="AC443" i="5"/>
  <c r="AI443" i="5"/>
  <c r="AK443" i="5"/>
  <c r="AM443" i="5"/>
  <c r="AP443" i="5"/>
  <c r="AL442" i="5"/>
  <c r="AR442" i="5"/>
  <c r="P445" i="5"/>
  <c r="S444" i="5"/>
  <c r="AQ444" i="5" s="1"/>
  <c r="AJ444" i="5"/>
  <c r="R444" i="5"/>
  <c r="AO444" i="5" s="1"/>
  <c r="Q444" i="5"/>
  <c r="AN444" i="5" s="1"/>
  <c r="AW440" i="5"/>
  <c r="AZ440" i="5"/>
  <c r="BB439" i="5"/>
  <c r="AV439" i="5"/>
  <c r="AX441" i="5"/>
  <c r="BA441" i="5"/>
  <c r="AY441" i="5"/>
  <c r="AE443" i="5" l="1"/>
  <c r="AD443" i="5"/>
  <c r="AT443" i="5" s="1"/>
  <c r="AC444" i="5"/>
  <c r="AF443" i="5"/>
  <c r="AZ441" i="5"/>
  <c r="AW441" i="5"/>
  <c r="AM444" i="5"/>
  <c r="AP444" i="5"/>
  <c r="AU442" i="5"/>
  <c r="AS442" i="5"/>
  <c r="BA442" i="5"/>
  <c r="AX442" i="5"/>
  <c r="AY442" i="5"/>
  <c r="AI444" i="5"/>
  <c r="AK444" i="5"/>
  <c r="S445" i="5"/>
  <c r="AQ445" i="5" s="1"/>
  <c r="Q445" i="5"/>
  <c r="AN445" i="5" s="1"/>
  <c r="R445" i="5"/>
  <c r="AO445" i="5" s="1"/>
  <c r="P446" i="5"/>
  <c r="AJ445" i="5"/>
  <c r="BB440" i="5"/>
  <c r="AV440" i="5"/>
  <c r="AR443" i="5"/>
  <c r="AL443" i="5"/>
  <c r="AL444" i="5" l="1"/>
  <c r="AR444" i="5"/>
  <c r="AM445" i="5"/>
  <c r="AP445" i="5"/>
  <c r="AI445" i="5"/>
  <c r="AK445" i="5"/>
  <c r="AY443" i="5"/>
  <c r="AX443" i="5"/>
  <c r="BA443" i="5"/>
  <c r="AE444" i="5"/>
  <c r="AC445" i="5"/>
  <c r="AD444" i="5"/>
  <c r="AT444" i="5" s="1"/>
  <c r="AF444" i="5"/>
  <c r="BB441" i="5"/>
  <c r="AV441" i="5"/>
  <c r="AU443" i="5"/>
  <c r="AS443" i="5"/>
  <c r="S446" i="5"/>
  <c r="AQ446" i="5" s="1"/>
  <c r="P447" i="5"/>
  <c r="R446" i="5"/>
  <c r="AO446" i="5" s="1"/>
  <c r="AJ446" i="5"/>
  <c r="Q446" i="5"/>
  <c r="AN446" i="5" s="1"/>
  <c r="AZ442" i="5"/>
  <c r="AW442" i="5"/>
  <c r="AV442" i="5" l="1"/>
  <c r="BB442" i="5"/>
  <c r="AK446" i="5"/>
  <c r="AI446" i="5"/>
  <c r="BA444" i="5"/>
  <c r="AX444" i="5"/>
  <c r="AY444" i="5"/>
  <c r="AS444" i="5"/>
  <c r="AU444" i="5"/>
  <c r="AR445" i="5"/>
  <c r="AL445" i="5"/>
  <c r="S447" i="5"/>
  <c r="AQ447" i="5" s="1"/>
  <c r="R447" i="5"/>
  <c r="AO447" i="5" s="1"/>
  <c r="P448" i="5"/>
  <c r="Q447" i="5"/>
  <c r="AN447" i="5" s="1"/>
  <c r="AJ447" i="5"/>
  <c r="AE445" i="5"/>
  <c r="AC446" i="5"/>
  <c r="AF445" i="5"/>
  <c r="AD445" i="5"/>
  <c r="AT445" i="5" s="1"/>
  <c r="AM446" i="5"/>
  <c r="AP446" i="5"/>
  <c r="AZ443" i="5"/>
  <c r="AW443" i="5"/>
  <c r="AK447" i="5" l="1"/>
  <c r="AI447" i="5"/>
  <c r="AW444" i="5"/>
  <c r="AZ444" i="5"/>
  <c r="AJ448" i="5"/>
  <c r="Q448" i="5"/>
  <c r="AN448" i="5" s="1"/>
  <c r="P449" i="5"/>
  <c r="S448" i="5"/>
  <c r="AQ448" i="5" s="1"/>
  <c r="R448" i="5"/>
  <c r="AO448" i="5" s="1"/>
  <c r="AC447" i="5"/>
  <c r="AD446" i="5"/>
  <c r="AT446" i="5" s="1"/>
  <c r="AE446" i="5"/>
  <c r="AF446" i="5"/>
  <c r="AV443" i="5"/>
  <c r="BB443" i="5"/>
  <c r="AL446" i="5"/>
  <c r="AR446" i="5"/>
  <c r="AU445" i="5"/>
  <c r="AS445" i="5"/>
  <c r="AM447" i="5"/>
  <c r="AP447" i="5"/>
  <c r="AX445" i="5"/>
  <c r="BA445" i="5"/>
  <c r="AY445" i="5"/>
  <c r="AW445" i="5" l="1"/>
  <c r="AZ445" i="5"/>
  <c r="AM448" i="5"/>
  <c r="AP448" i="5"/>
  <c r="S449" i="5"/>
  <c r="AQ449" i="5" s="1"/>
  <c r="R449" i="5"/>
  <c r="AO449" i="5" s="1"/>
  <c r="AJ449" i="5"/>
  <c r="P450" i="5"/>
  <c r="Q449" i="5"/>
  <c r="AN449" i="5" s="1"/>
  <c r="AX446" i="5"/>
  <c r="BA446" i="5"/>
  <c r="AY446" i="5"/>
  <c r="AR447" i="5"/>
  <c r="AL447" i="5"/>
  <c r="AV444" i="5"/>
  <c r="BB444" i="5"/>
  <c r="AC448" i="5"/>
  <c r="AE447" i="5"/>
  <c r="AF447" i="5"/>
  <c r="AD447" i="5"/>
  <c r="AT447" i="5" s="1"/>
  <c r="AI448" i="5"/>
  <c r="AK448" i="5"/>
  <c r="AU446" i="5"/>
  <c r="AS446" i="5"/>
  <c r="Q450" i="5" l="1"/>
  <c r="AN450" i="5" s="1"/>
  <c r="R450" i="5"/>
  <c r="AO450" i="5" s="1"/>
  <c r="AJ450" i="5"/>
  <c r="S450" i="5"/>
  <c r="AQ450" i="5" s="1"/>
  <c r="P451" i="5"/>
  <c r="AM449" i="5"/>
  <c r="AP449" i="5"/>
  <c r="AS447" i="5"/>
  <c r="AU447" i="5"/>
  <c r="AY447" i="5"/>
  <c r="BA447" i="5"/>
  <c r="AX447" i="5"/>
  <c r="AW446" i="5"/>
  <c r="AZ446" i="5"/>
  <c r="AR448" i="5"/>
  <c r="AL448" i="5"/>
  <c r="AK449" i="5"/>
  <c r="AI449" i="5"/>
  <c r="AF448" i="5"/>
  <c r="AD448" i="5"/>
  <c r="AT448" i="5" s="1"/>
  <c r="AE448" i="5"/>
  <c r="AC449" i="5"/>
  <c r="AV445" i="5"/>
  <c r="BB445" i="5"/>
  <c r="AE449" i="5" l="1"/>
  <c r="AF449" i="5"/>
  <c r="AC450" i="5"/>
  <c r="AD449" i="5"/>
  <c r="AT449" i="5" s="1"/>
  <c r="Q451" i="5"/>
  <c r="AN451" i="5" s="1"/>
  <c r="R451" i="5"/>
  <c r="AO451" i="5" s="1"/>
  <c r="AJ451" i="5"/>
  <c r="S451" i="5"/>
  <c r="AQ451" i="5" s="1"/>
  <c r="P452" i="5"/>
  <c r="AP450" i="5"/>
  <c r="AM450" i="5"/>
  <c r="BB446" i="5"/>
  <c r="AV446" i="5"/>
  <c r="AK450" i="5"/>
  <c r="AI450" i="5"/>
  <c r="AX448" i="5"/>
  <c r="BA448" i="5"/>
  <c r="AY448" i="5"/>
  <c r="AR449" i="5"/>
  <c r="AL449" i="5"/>
  <c r="AU448" i="5"/>
  <c r="AS448" i="5"/>
  <c r="AW447" i="5"/>
  <c r="AZ447" i="5"/>
  <c r="AV447" i="5" l="1"/>
  <c r="BB447" i="5"/>
  <c r="AK451" i="5"/>
  <c r="AI451" i="5"/>
  <c r="AW448" i="5"/>
  <c r="AZ448" i="5"/>
  <c r="AP451" i="5"/>
  <c r="AM451" i="5"/>
  <c r="AU449" i="5"/>
  <c r="AS449" i="5"/>
  <c r="AD450" i="5"/>
  <c r="AT450" i="5" s="1"/>
  <c r="AF450" i="5"/>
  <c r="AE450" i="5"/>
  <c r="AC451" i="5"/>
  <c r="AR450" i="5"/>
  <c r="AL450" i="5"/>
  <c r="AX449" i="5"/>
  <c r="AY449" i="5"/>
  <c r="BA449" i="5"/>
  <c r="P453" i="5"/>
  <c r="R452" i="5"/>
  <c r="AO452" i="5" s="1"/>
  <c r="S452" i="5"/>
  <c r="AQ452" i="5" s="1"/>
  <c r="AJ452" i="5"/>
  <c r="Q452" i="5"/>
  <c r="AN452" i="5" s="1"/>
  <c r="AR451" i="5" l="1"/>
  <c r="AL451" i="5"/>
  <c r="AK452" i="5"/>
  <c r="AI452" i="5"/>
  <c r="BB448" i="5"/>
  <c r="AV448" i="5"/>
  <c r="R453" i="5"/>
  <c r="AO453" i="5" s="1"/>
  <c r="AJ453" i="5"/>
  <c r="Q453" i="5"/>
  <c r="AN453" i="5" s="1"/>
  <c r="P454" i="5"/>
  <c r="S453" i="5"/>
  <c r="AQ453" i="5" s="1"/>
  <c r="AZ449" i="5"/>
  <c r="AW449" i="5"/>
  <c r="AC452" i="5"/>
  <c r="AD451" i="5"/>
  <c r="AT451" i="5" s="1"/>
  <c r="AE451" i="5"/>
  <c r="AF451" i="5"/>
  <c r="AM452" i="5"/>
  <c r="AP452" i="5"/>
  <c r="AX450" i="5"/>
  <c r="AY450" i="5"/>
  <c r="BA450" i="5"/>
  <c r="AU450" i="5"/>
  <c r="AS450" i="5"/>
  <c r="AW450" i="5" l="1"/>
  <c r="AZ450" i="5"/>
  <c r="AI453" i="5"/>
  <c r="AK453" i="5"/>
  <c r="AE452" i="5"/>
  <c r="AD452" i="5"/>
  <c r="AT452" i="5" s="1"/>
  <c r="AF452" i="5"/>
  <c r="AC453" i="5"/>
  <c r="AV449" i="5"/>
  <c r="BB449" i="5"/>
  <c r="AM453" i="5"/>
  <c r="AP453" i="5"/>
  <c r="Q454" i="5"/>
  <c r="AN454" i="5" s="1"/>
  <c r="P455" i="5"/>
  <c r="R454" i="5"/>
  <c r="AO454" i="5" s="1"/>
  <c r="S454" i="5"/>
  <c r="AQ454" i="5" s="1"/>
  <c r="AJ454" i="5"/>
  <c r="AU451" i="5"/>
  <c r="AS451" i="5"/>
  <c r="AL452" i="5"/>
  <c r="AR452" i="5"/>
  <c r="AX451" i="5"/>
  <c r="BA451" i="5"/>
  <c r="AY451" i="5"/>
  <c r="AU452" i="5" l="1"/>
  <c r="AS452" i="5"/>
  <c r="AM454" i="5"/>
  <c r="AP454" i="5"/>
  <c r="R455" i="5"/>
  <c r="AO455" i="5" s="1"/>
  <c r="Q455" i="5"/>
  <c r="AN455" i="5" s="1"/>
  <c r="S455" i="5"/>
  <c r="AQ455" i="5" s="1"/>
  <c r="AJ455" i="5"/>
  <c r="P456" i="5"/>
  <c r="AY452" i="5"/>
  <c r="BA452" i="5"/>
  <c r="AX452" i="5"/>
  <c r="AL453" i="5"/>
  <c r="AR453" i="5"/>
  <c r="AD453" i="5"/>
  <c r="AT453" i="5" s="1"/>
  <c r="AC454" i="5"/>
  <c r="AE453" i="5"/>
  <c r="AF453" i="5"/>
  <c r="AW451" i="5"/>
  <c r="AZ451" i="5"/>
  <c r="AI454" i="5"/>
  <c r="AK454" i="5"/>
  <c r="AV450" i="5"/>
  <c r="BB450" i="5"/>
  <c r="AM455" i="5" l="1"/>
  <c r="AP455" i="5"/>
  <c r="AI455" i="5"/>
  <c r="AK455" i="5"/>
  <c r="AE454" i="5"/>
  <c r="AC455" i="5"/>
  <c r="AD454" i="5"/>
  <c r="AT454" i="5" s="1"/>
  <c r="AF454" i="5"/>
  <c r="AR454" i="5"/>
  <c r="AL454" i="5"/>
  <c r="AS453" i="5"/>
  <c r="AU453" i="5"/>
  <c r="BB451" i="5"/>
  <c r="AV451" i="5"/>
  <c r="AW452" i="5"/>
  <c r="AZ452" i="5"/>
  <c r="BA453" i="5"/>
  <c r="AY453" i="5"/>
  <c r="AX453" i="5"/>
  <c r="P457" i="5"/>
  <c r="R456" i="5"/>
  <c r="AO456" i="5" s="1"/>
  <c r="Q456" i="5"/>
  <c r="AN456" i="5" s="1"/>
  <c r="S456" i="5"/>
  <c r="AQ456" i="5" s="1"/>
  <c r="AJ456" i="5"/>
  <c r="AS454" i="5" l="1"/>
  <c r="AU454" i="5"/>
  <c r="AY454" i="5"/>
  <c r="AX454" i="5"/>
  <c r="BA454" i="5"/>
  <c r="AM456" i="5"/>
  <c r="AP456" i="5"/>
  <c r="AJ457" i="5"/>
  <c r="Q457" i="5"/>
  <c r="AN457" i="5" s="1"/>
  <c r="P458" i="5"/>
  <c r="R457" i="5"/>
  <c r="AO457" i="5" s="1"/>
  <c r="S457" i="5"/>
  <c r="AQ457" i="5" s="1"/>
  <c r="AD455" i="5"/>
  <c r="AT455" i="5" s="1"/>
  <c r="AC456" i="5"/>
  <c r="AE455" i="5"/>
  <c r="AF455" i="5"/>
  <c r="AI456" i="5"/>
  <c r="AK456" i="5"/>
  <c r="BB452" i="5"/>
  <c r="AV452" i="5"/>
  <c r="AW453" i="5"/>
  <c r="AZ453" i="5"/>
  <c r="AR455" i="5"/>
  <c r="AL455" i="5"/>
  <c r="BA455" i="5" l="1"/>
  <c r="AX455" i="5"/>
  <c r="AY455" i="5"/>
  <c r="AE456" i="5"/>
  <c r="AC457" i="5"/>
  <c r="AD456" i="5"/>
  <c r="AT456" i="5" s="1"/>
  <c r="AF456" i="5"/>
  <c r="AI457" i="5"/>
  <c r="AK457" i="5"/>
  <c r="AL456" i="5"/>
  <c r="AR456" i="5"/>
  <c r="AM457" i="5"/>
  <c r="AP457" i="5"/>
  <c r="AS455" i="5"/>
  <c r="AU455" i="5"/>
  <c r="P459" i="5"/>
  <c r="AJ458" i="5"/>
  <c r="Q458" i="5"/>
  <c r="AN458" i="5" s="1"/>
  <c r="S458" i="5"/>
  <c r="AQ458" i="5" s="1"/>
  <c r="R458" i="5"/>
  <c r="AO458" i="5" s="1"/>
  <c r="AV453" i="5"/>
  <c r="BB453" i="5"/>
  <c r="AW454" i="5"/>
  <c r="AZ454" i="5"/>
  <c r="AU456" i="5" l="1"/>
  <c r="AS456" i="5"/>
  <c r="AY456" i="5"/>
  <c r="BA456" i="5"/>
  <c r="AX456" i="5"/>
  <c r="R459" i="5"/>
  <c r="AO459" i="5" s="1"/>
  <c r="AJ459" i="5"/>
  <c r="Q459" i="5"/>
  <c r="AN459" i="5" s="1"/>
  <c r="P460" i="5"/>
  <c r="S459" i="5"/>
  <c r="AQ459" i="5" s="1"/>
  <c r="AC458" i="5"/>
  <c r="AF457" i="5"/>
  <c r="AD457" i="5"/>
  <c r="AT457" i="5" s="1"/>
  <c r="AE457" i="5"/>
  <c r="AV454" i="5"/>
  <c r="BB454" i="5"/>
  <c r="AR457" i="5"/>
  <c r="AL457" i="5"/>
  <c r="AM458" i="5"/>
  <c r="AP458" i="5"/>
  <c r="AI458" i="5"/>
  <c r="AK458" i="5"/>
  <c r="AW455" i="5"/>
  <c r="AZ455" i="5"/>
  <c r="BB455" i="5" l="1"/>
  <c r="AV455" i="5"/>
  <c r="AK459" i="5"/>
  <c r="AI459" i="5"/>
  <c r="AS457" i="5"/>
  <c r="AU457" i="5"/>
  <c r="AY457" i="5"/>
  <c r="AX457" i="5"/>
  <c r="BA457" i="5"/>
  <c r="AW456" i="5"/>
  <c r="AZ456" i="5"/>
  <c r="AR458" i="5"/>
  <c r="AL458" i="5"/>
  <c r="AF458" i="5"/>
  <c r="AD458" i="5"/>
  <c r="AT458" i="5" s="1"/>
  <c r="AE458" i="5"/>
  <c r="AC459" i="5"/>
  <c r="AM459" i="5"/>
  <c r="AP459" i="5"/>
  <c r="P461" i="5"/>
  <c r="R460" i="5"/>
  <c r="AO460" i="5" s="1"/>
  <c r="S460" i="5"/>
  <c r="AQ460" i="5" s="1"/>
  <c r="Q460" i="5"/>
  <c r="AN460" i="5" s="1"/>
  <c r="AJ460" i="5"/>
  <c r="AI460" i="5" l="1"/>
  <c r="AK460" i="5"/>
  <c r="AS458" i="5"/>
  <c r="AU458" i="5"/>
  <c r="AJ461" i="5"/>
  <c r="P462" i="5"/>
  <c r="R461" i="5"/>
  <c r="AO461" i="5" s="1"/>
  <c r="Q461" i="5"/>
  <c r="AN461" i="5" s="1"/>
  <c r="S461" i="5"/>
  <c r="AQ461" i="5" s="1"/>
  <c r="AM460" i="5"/>
  <c r="AP460" i="5"/>
  <c r="BA458" i="5"/>
  <c r="AY458" i="5"/>
  <c r="AX458" i="5"/>
  <c r="AL459" i="5"/>
  <c r="AR459" i="5"/>
  <c r="AV456" i="5"/>
  <c r="BB456" i="5"/>
  <c r="AD459" i="5"/>
  <c r="AT459" i="5" s="1"/>
  <c r="AC460" i="5"/>
  <c r="AF459" i="5"/>
  <c r="AE459" i="5"/>
  <c r="AW457" i="5"/>
  <c r="AZ457" i="5"/>
  <c r="AK461" i="5" l="1"/>
  <c r="AI461" i="5"/>
  <c r="AW458" i="5"/>
  <c r="AZ458" i="5"/>
  <c r="BB457" i="5"/>
  <c r="AV457" i="5"/>
  <c r="AF460" i="5"/>
  <c r="AD460" i="5"/>
  <c r="AT460" i="5" s="1"/>
  <c r="AC461" i="5"/>
  <c r="AE460" i="5"/>
  <c r="AS459" i="5"/>
  <c r="AU459" i="5"/>
  <c r="AR460" i="5"/>
  <c r="AL460" i="5"/>
  <c r="R462" i="5"/>
  <c r="AO462" i="5" s="1"/>
  <c r="S462" i="5"/>
  <c r="AQ462" i="5" s="1"/>
  <c r="AJ462" i="5"/>
  <c r="Q462" i="5"/>
  <c r="AN462" i="5" s="1"/>
  <c r="P463" i="5"/>
  <c r="BA459" i="5"/>
  <c r="AY459" i="5"/>
  <c r="AX459" i="5"/>
  <c r="AM461" i="5"/>
  <c r="AP461" i="5"/>
  <c r="AL461" i="5" l="1"/>
  <c r="AR461" i="5"/>
  <c r="BA460" i="5"/>
  <c r="AY460" i="5"/>
  <c r="AX460" i="5"/>
  <c r="AM462" i="5"/>
  <c r="AP462" i="5"/>
  <c r="AS460" i="5"/>
  <c r="AU460" i="5"/>
  <c r="AW459" i="5"/>
  <c r="AZ459" i="5"/>
  <c r="R463" i="5"/>
  <c r="AO463" i="5" s="1"/>
  <c r="S463" i="5"/>
  <c r="AQ463" i="5" s="1"/>
  <c r="Q463" i="5"/>
  <c r="AN463" i="5" s="1"/>
  <c r="AJ463" i="5"/>
  <c r="P464" i="5"/>
  <c r="BB458" i="5"/>
  <c r="AV458" i="5"/>
  <c r="AI462" i="5"/>
  <c r="AK462" i="5"/>
  <c r="AC462" i="5"/>
  <c r="AD461" i="5"/>
  <c r="AT461" i="5" s="1"/>
  <c r="AE461" i="5"/>
  <c r="AF461" i="5"/>
  <c r="Q464" i="5" l="1"/>
  <c r="AN464" i="5" s="1"/>
  <c r="R464" i="5"/>
  <c r="AO464" i="5" s="1"/>
  <c r="S464" i="5"/>
  <c r="AQ464" i="5" s="1"/>
  <c r="P465" i="5"/>
  <c r="AJ464" i="5"/>
  <c r="AS461" i="5"/>
  <c r="AU461" i="5"/>
  <c r="AK463" i="5"/>
  <c r="AI463" i="5"/>
  <c r="AM463" i="5"/>
  <c r="AP463" i="5"/>
  <c r="AW460" i="5"/>
  <c r="AZ460" i="5"/>
  <c r="AF462" i="5"/>
  <c r="AC463" i="5"/>
  <c r="AD462" i="5"/>
  <c r="AT462" i="5" s="1"/>
  <c r="AE462" i="5"/>
  <c r="BB459" i="5"/>
  <c r="AV459" i="5"/>
  <c r="AY461" i="5"/>
  <c r="BA461" i="5"/>
  <c r="AX461" i="5"/>
  <c r="AL462" i="5"/>
  <c r="AR462" i="5"/>
  <c r="P466" i="5" l="1"/>
  <c r="R465" i="5"/>
  <c r="AO465" i="5" s="1"/>
  <c r="Q465" i="5"/>
  <c r="AN465" i="5" s="1"/>
  <c r="S465" i="5"/>
  <c r="AQ465" i="5" s="1"/>
  <c r="AJ465" i="5"/>
  <c r="AS462" i="5"/>
  <c r="AU462" i="5"/>
  <c r="AI464" i="5"/>
  <c r="AK464" i="5"/>
  <c r="AM464" i="5"/>
  <c r="AP464" i="5"/>
  <c r="AD463" i="5"/>
  <c r="AT463" i="5" s="1"/>
  <c r="AC464" i="5"/>
  <c r="AE463" i="5"/>
  <c r="AF463" i="5"/>
  <c r="BB460" i="5"/>
  <c r="AV460" i="5"/>
  <c r="AR463" i="5"/>
  <c r="AL463" i="5"/>
  <c r="BA462" i="5"/>
  <c r="AX462" i="5"/>
  <c r="AY462" i="5"/>
  <c r="AW461" i="5"/>
  <c r="AZ461" i="5"/>
  <c r="AK465" i="5" l="1"/>
  <c r="AI465" i="5"/>
  <c r="AX463" i="5"/>
  <c r="BA463" i="5"/>
  <c r="AY463" i="5"/>
  <c r="AZ462" i="5"/>
  <c r="AW462" i="5"/>
  <c r="AS463" i="5"/>
  <c r="AU463" i="5"/>
  <c r="AM465" i="5"/>
  <c r="AP465" i="5"/>
  <c r="BB461" i="5"/>
  <c r="AV461" i="5"/>
  <c r="AD464" i="5"/>
  <c r="AT464" i="5" s="1"/>
  <c r="AE464" i="5"/>
  <c r="AF464" i="5"/>
  <c r="AC465" i="5"/>
  <c r="AR464" i="5"/>
  <c r="AL464" i="5"/>
  <c r="S466" i="5"/>
  <c r="AQ466" i="5" s="1"/>
  <c r="AJ466" i="5"/>
  <c r="R466" i="5"/>
  <c r="AO466" i="5" s="1"/>
  <c r="P467" i="5"/>
  <c r="Q466" i="5"/>
  <c r="AN466" i="5" s="1"/>
  <c r="R467" i="5" l="1"/>
  <c r="AO467" i="5" s="1"/>
  <c r="AJ467" i="5"/>
  <c r="S467" i="5"/>
  <c r="AQ467" i="5" s="1"/>
  <c r="P468" i="5"/>
  <c r="Q467" i="5"/>
  <c r="AN467" i="5" s="1"/>
  <c r="AU464" i="5"/>
  <c r="AS464" i="5"/>
  <c r="BB462" i="5"/>
  <c r="AV462" i="5"/>
  <c r="AX464" i="5"/>
  <c r="AY464" i="5"/>
  <c r="BA464" i="5"/>
  <c r="AK466" i="5"/>
  <c r="AI466" i="5"/>
  <c r="AP466" i="5"/>
  <c r="AM466" i="5"/>
  <c r="AZ463" i="5"/>
  <c r="AW463" i="5"/>
  <c r="AL465" i="5"/>
  <c r="AR465" i="5"/>
  <c r="AC466" i="5"/>
  <c r="AD465" i="5"/>
  <c r="AT465" i="5" s="1"/>
  <c r="AF465" i="5"/>
  <c r="AE465" i="5"/>
  <c r="BA465" i="5" l="1"/>
  <c r="AY465" i="5"/>
  <c r="AX465" i="5"/>
  <c r="AR466" i="5"/>
  <c r="AL466" i="5"/>
  <c r="AS465" i="5"/>
  <c r="AU465" i="5"/>
  <c r="AP467" i="5"/>
  <c r="AM467" i="5"/>
  <c r="AJ468" i="5"/>
  <c r="P469" i="5"/>
  <c r="R468" i="5"/>
  <c r="AO468" i="5" s="1"/>
  <c r="S468" i="5"/>
  <c r="AQ468" i="5" s="1"/>
  <c r="Q468" i="5"/>
  <c r="AN468" i="5" s="1"/>
  <c r="AK467" i="5"/>
  <c r="AI467" i="5"/>
  <c r="AF466" i="5"/>
  <c r="AD466" i="5"/>
  <c r="AT466" i="5" s="1"/>
  <c r="AC467" i="5"/>
  <c r="AE466" i="5"/>
  <c r="AW464" i="5"/>
  <c r="AZ464" i="5"/>
  <c r="AV463" i="5"/>
  <c r="BB463" i="5"/>
  <c r="AV464" i="5" l="1"/>
  <c r="BB464" i="5"/>
  <c r="AM468" i="5"/>
  <c r="AP468" i="5"/>
  <c r="AD467" i="5"/>
  <c r="AT467" i="5" s="1"/>
  <c r="AC468" i="5"/>
  <c r="AF467" i="5"/>
  <c r="AE467" i="5"/>
  <c r="P470" i="5"/>
  <c r="Q469" i="5"/>
  <c r="AN469" i="5" s="1"/>
  <c r="AJ469" i="5"/>
  <c r="S469" i="5"/>
  <c r="AQ469" i="5" s="1"/>
  <c r="R469" i="5"/>
  <c r="AO469" i="5" s="1"/>
  <c r="AU466" i="5"/>
  <c r="AS466" i="5"/>
  <c r="AK468" i="5"/>
  <c r="AI468" i="5"/>
  <c r="BA466" i="5"/>
  <c r="AX466" i="5"/>
  <c r="AY466" i="5"/>
  <c r="AR467" i="5"/>
  <c r="AL467" i="5"/>
  <c r="AZ465" i="5"/>
  <c r="AW465" i="5"/>
  <c r="AV465" i="5" l="1"/>
  <c r="BB465" i="5"/>
  <c r="BA467" i="5"/>
  <c r="AX467" i="5"/>
  <c r="AY467" i="5"/>
  <c r="AS467" i="5"/>
  <c r="AU467" i="5"/>
  <c r="AM469" i="5"/>
  <c r="AP469" i="5"/>
  <c r="AR468" i="5"/>
  <c r="AL468" i="5"/>
  <c r="AC469" i="5"/>
  <c r="AD468" i="5"/>
  <c r="AT468" i="5" s="1"/>
  <c r="AE468" i="5"/>
  <c r="AF468" i="5"/>
  <c r="AK469" i="5"/>
  <c r="AI469" i="5"/>
  <c r="AW466" i="5"/>
  <c r="AZ466" i="5"/>
  <c r="P471" i="5"/>
  <c r="R470" i="5"/>
  <c r="AO470" i="5" s="1"/>
  <c r="S470" i="5"/>
  <c r="AQ470" i="5" s="1"/>
  <c r="AJ470" i="5"/>
  <c r="Q470" i="5"/>
  <c r="AN470" i="5" s="1"/>
  <c r="AK470" i="5" l="1"/>
  <c r="AI470" i="5"/>
  <c r="AR469" i="5"/>
  <c r="AL469" i="5"/>
  <c r="AU468" i="5"/>
  <c r="AS468" i="5"/>
  <c r="AD469" i="5"/>
  <c r="AT469" i="5" s="1"/>
  <c r="AC470" i="5"/>
  <c r="AF469" i="5"/>
  <c r="AE469" i="5"/>
  <c r="AM470" i="5"/>
  <c r="AP470" i="5"/>
  <c r="AW467" i="5"/>
  <c r="AZ467" i="5"/>
  <c r="BA468" i="5"/>
  <c r="AY468" i="5"/>
  <c r="AX468" i="5"/>
  <c r="BB466" i="5"/>
  <c r="AV466" i="5"/>
  <c r="AJ471" i="5"/>
  <c r="S471" i="5"/>
  <c r="AQ471" i="5" s="1"/>
  <c r="R471" i="5"/>
  <c r="AO471" i="5" s="1"/>
  <c r="Q471" i="5"/>
  <c r="AN471" i="5" s="1"/>
  <c r="P472" i="5"/>
  <c r="AD470" i="5" l="1"/>
  <c r="AT470" i="5" s="1"/>
  <c r="AC471" i="5"/>
  <c r="AF470" i="5"/>
  <c r="AE470" i="5"/>
  <c r="R472" i="5"/>
  <c r="AO472" i="5" s="1"/>
  <c r="Q472" i="5"/>
  <c r="AN472" i="5" s="1"/>
  <c r="AJ472" i="5"/>
  <c r="P473" i="5"/>
  <c r="S472" i="5"/>
  <c r="AQ472" i="5" s="1"/>
  <c r="AW468" i="5"/>
  <c r="AZ468" i="5"/>
  <c r="AS469" i="5"/>
  <c r="AU469" i="5"/>
  <c r="AM471" i="5"/>
  <c r="AP471" i="5"/>
  <c r="AI471" i="5"/>
  <c r="AK471" i="5"/>
  <c r="BB467" i="5"/>
  <c r="AV467" i="5"/>
  <c r="AL470" i="5"/>
  <c r="AR470" i="5"/>
  <c r="AX469" i="5"/>
  <c r="BA469" i="5"/>
  <c r="AY469" i="5"/>
  <c r="AI472" i="5" l="1"/>
  <c r="AK472" i="5"/>
  <c r="S473" i="5"/>
  <c r="AQ473" i="5" s="1"/>
  <c r="AJ473" i="5"/>
  <c r="Q473" i="5"/>
  <c r="AN473" i="5" s="1"/>
  <c r="R473" i="5"/>
  <c r="AO473" i="5" s="1"/>
  <c r="P474" i="5"/>
  <c r="AZ469" i="5"/>
  <c r="AW469" i="5"/>
  <c r="AX470" i="5"/>
  <c r="AY470" i="5"/>
  <c r="BA470" i="5"/>
  <c r="AD471" i="5"/>
  <c r="AT471" i="5" s="1"/>
  <c r="AF471" i="5"/>
  <c r="AE471" i="5"/>
  <c r="AC472" i="5"/>
  <c r="AR471" i="5"/>
  <c r="AL471" i="5"/>
  <c r="BB468" i="5"/>
  <c r="AV468" i="5"/>
  <c r="AM472" i="5"/>
  <c r="AP472" i="5"/>
  <c r="AU470" i="5"/>
  <c r="AS470" i="5"/>
  <c r="BA471" i="5" l="1"/>
  <c r="AY471" i="5"/>
  <c r="AX471" i="5"/>
  <c r="AK473" i="5"/>
  <c r="AI473" i="5"/>
  <c r="S474" i="5"/>
  <c r="AQ474" i="5" s="1"/>
  <c r="P475" i="5"/>
  <c r="Q474" i="5"/>
  <c r="AN474" i="5" s="1"/>
  <c r="AJ474" i="5"/>
  <c r="R474" i="5"/>
  <c r="AO474" i="5" s="1"/>
  <c r="AU471" i="5"/>
  <c r="AS471" i="5"/>
  <c r="AM473" i="5"/>
  <c r="AP473" i="5"/>
  <c r="AW470" i="5"/>
  <c r="AZ470" i="5"/>
  <c r="AC473" i="5"/>
  <c r="AE472" i="5"/>
  <c r="AF472" i="5"/>
  <c r="AD472" i="5"/>
  <c r="AT472" i="5" s="1"/>
  <c r="AL472" i="5"/>
  <c r="AR472" i="5"/>
  <c r="AV469" i="5"/>
  <c r="BB469" i="5"/>
  <c r="R475" i="5" l="1"/>
  <c r="AO475" i="5" s="1"/>
  <c r="Q475" i="5"/>
  <c r="AN475" i="5" s="1"/>
  <c r="AJ475" i="5"/>
  <c r="S475" i="5"/>
  <c r="AQ475" i="5" s="1"/>
  <c r="P476" i="5"/>
  <c r="AM474" i="5"/>
  <c r="AP474" i="5"/>
  <c r="AU472" i="5"/>
  <c r="AS472" i="5"/>
  <c r="BB470" i="5"/>
  <c r="AV470" i="5"/>
  <c r="AL473" i="5"/>
  <c r="AR473" i="5"/>
  <c r="AX472" i="5"/>
  <c r="AY472" i="5"/>
  <c r="BA472" i="5"/>
  <c r="AE473" i="5"/>
  <c r="AF473" i="5"/>
  <c r="AC474" i="5"/>
  <c r="AD473" i="5"/>
  <c r="AT473" i="5" s="1"/>
  <c r="AK474" i="5"/>
  <c r="AI474" i="5"/>
  <c r="AW471" i="5"/>
  <c r="AZ471" i="5"/>
  <c r="AR474" i="5" l="1"/>
  <c r="AL474" i="5"/>
  <c r="AM475" i="5"/>
  <c r="AP475" i="5"/>
  <c r="AE474" i="5"/>
  <c r="AD474" i="5"/>
  <c r="AT474" i="5" s="1"/>
  <c r="AC475" i="5"/>
  <c r="AF474" i="5"/>
  <c r="AK475" i="5"/>
  <c r="AI475" i="5"/>
  <c r="AW472" i="5"/>
  <c r="AZ472" i="5"/>
  <c r="AV471" i="5"/>
  <c r="BB471" i="5"/>
  <c r="AS473" i="5"/>
  <c r="AU473" i="5"/>
  <c r="AY473" i="5"/>
  <c r="BA473" i="5"/>
  <c r="AX473" i="5"/>
  <c r="S476" i="5"/>
  <c r="AQ476" i="5" s="1"/>
  <c r="R476" i="5"/>
  <c r="AO476" i="5" s="1"/>
  <c r="P477" i="5"/>
  <c r="AJ476" i="5"/>
  <c r="Q476" i="5"/>
  <c r="AN476" i="5" s="1"/>
  <c r="AE475" i="5" l="1"/>
  <c r="AD475" i="5"/>
  <c r="AT475" i="5" s="1"/>
  <c r="AC476" i="5"/>
  <c r="AF475" i="5"/>
  <c r="S477" i="5"/>
  <c r="AQ477" i="5" s="1"/>
  <c r="Q477" i="5"/>
  <c r="AN477" i="5" s="1"/>
  <c r="P478" i="5"/>
  <c r="AJ477" i="5"/>
  <c r="R477" i="5"/>
  <c r="AO477" i="5" s="1"/>
  <c r="AU474" i="5"/>
  <c r="AS474" i="5"/>
  <c r="AL475" i="5"/>
  <c r="AR475" i="5"/>
  <c r="AI476" i="5"/>
  <c r="AK476" i="5"/>
  <c r="AM476" i="5"/>
  <c r="AP476" i="5"/>
  <c r="BA474" i="5"/>
  <c r="AY474" i="5"/>
  <c r="AX474" i="5"/>
  <c r="BB472" i="5"/>
  <c r="AV472" i="5"/>
  <c r="AW473" i="5"/>
  <c r="AZ473" i="5"/>
  <c r="Q478" i="5" l="1"/>
  <c r="AN478" i="5" s="1"/>
  <c r="R478" i="5"/>
  <c r="AO478" i="5" s="1"/>
  <c r="P479" i="5"/>
  <c r="S478" i="5"/>
  <c r="AQ478" i="5" s="1"/>
  <c r="AJ478" i="5"/>
  <c r="AR476" i="5"/>
  <c r="AL476" i="5"/>
  <c r="AY475" i="5"/>
  <c r="AX475" i="5"/>
  <c r="BA475" i="5"/>
  <c r="AF476" i="5"/>
  <c r="AC477" i="5"/>
  <c r="AE476" i="5"/>
  <c r="AD476" i="5"/>
  <c r="AT476" i="5" s="1"/>
  <c r="AI477" i="5"/>
  <c r="AK477" i="5"/>
  <c r="AP477" i="5"/>
  <c r="AM477" i="5"/>
  <c r="AS475" i="5"/>
  <c r="AU475" i="5"/>
  <c r="AV473" i="5"/>
  <c r="BB473" i="5"/>
  <c r="AW474" i="5"/>
  <c r="AZ474" i="5"/>
  <c r="BB474" i="5" l="1"/>
  <c r="AV474" i="5"/>
  <c r="AI478" i="5"/>
  <c r="AK478" i="5"/>
  <c r="AM478" i="5"/>
  <c r="AP478" i="5"/>
  <c r="P480" i="5"/>
  <c r="R479" i="5"/>
  <c r="AO479" i="5" s="1"/>
  <c r="Q479" i="5"/>
  <c r="AN479" i="5" s="1"/>
  <c r="S479" i="5"/>
  <c r="AQ479" i="5" s="1"/>
  <c r="AJ479" i="5"/>
  <c r="AU476" i="5"/>
  <c r="AS476" i="5"/>
  <c r="AF477" i="5"/>
  <c r="AC478" i="5"/>
  <c r="AE477" i="5"/>
  <c r="AD477" i="5"/>
  <c r="AT477" i="5" s="1"/>
  <c r="AX476" i="5"/>
  <c r="BA476" i="5"/>
  <c r="AY476" i="5"/>
  <c r="AL477" i="5"/>
  <c r="AR477" i="5"/>
  <c r="AW475" i="5"/>
  <c r="AZ475" i="5"/>
  <c r="AD478" i="5" l="1"/>
  <c r="AT478" i="5" s="1"/>
  <c r="AF478" i="5"/>
  <c r="AE478" i="5"/>
  <c r="AC479" i="5"/>
  <c r="AV475" i="5"/>
  <c r="BB475" i="5"/>
  <c r="AZ476" i="5"/>
  <c r="AW476" i="5"/>
  <c r="S480" i="5"/>
  <c r="AQ480" i="5" s="1"/>
  <c r="AJ480" i="5"/>
  <c r="P481" i="5"/>
  <c r="R480" i="5"/>
  <c r="AO480" i="5" s="1"/>
  <c r="Q480" i="5"/>
  <c r="AN480" i="5" s="1"/>
  <c r="AX477" i="5"/>
  <c r="AY477" i="5"/>
  <c r="BA477" i="5"/>
  <c r="AR478" i="5"/>
  <c r="AL478" i="5"/>
  <c r="AK479" i="5"/>
  <c r="AI479" i="5"/>
  <c r="AM479" i="5"/>
  <c r="AP479" i="5"/>
  <c r="AS477" i="5"/>
  <c r="AU477" i="5"/>
  <c r="AW477" i="5" l="1"/>
  <c r="AZ477" i="5"/>
  <c r="AF479" i="5"/>
  <c r="AD479" i="5"/>
  <c r="AT479" i="5" s="1"/>
  <c r="AE479" i="5"/>
  <c r="AC480" i="5"/>
  <c r="P482" i="5"/>
  <c r="Q481" i="5"/>
  <c r="AN481" i="5" s="1"/>
  <c r="S481" i="5"/>
  <c r="AQ481" i="5" s="1"/>
  <c r="AJ481" i="5"/>
  <c r="R481" i="5"/>
  <c r="AO481" i="5" s="1"/>
  <c r="AV476" i="5"/>
  <c r="BB476" i="5"/>
  <c r="AK480" i="5"/>
  <c r="AI480" i="5"/>
  <c r="AX478" i="5"/>
  <c r="BA478" i="5"/>
  <c r="AY478" i="5"/>
  <c r="AR479" i="5"/>
  <c r="AL479" i="5"/>
  <c r="AM480" i="5"/>
  <c r="AP480" i="5"/>
  <c r="AS478" i="5"/>
  <c r="AU478" i="5"/>
  <c r="R482" i="5" l="1"/>
  <c r="AO482" i="5" s="1"/>
  <c r="Q482" i="5"/>
  <c r="AN482" i="5" s="1"/>
  <c r="P483" i="5"/>
  <c r="AJ482" i="5"/>
  <c r="S482" i="5"/>
  <c r="AQ482" i="5" s="1"/>
  <c r="AC481" i="5"/>
  <c r="AF480" i="5"/>
  <c r="AD480" i="5"/>
  <c r="AT480" i="5" s="1"/>
  <c r="AE480" i="5"/>
  <c r="AS479" i="5"/>
  <c r="AU479" i="5"/>
  <c r="AY479" i="5"/>
  <c r="AX479" i="5"/>
  <c r="BA479" i="5"/>
  <c r="AL480" i="5"/>
  <c r="AR480" i="5"/>
  <c r="AI481" i="5"/>
  <c r="AK481" i="5"/>
  <c r="AW478" i="5"/>
  <c r="AZ478" i="5"/>
  <c r="AM481" i="5"/>
  <c r="AP481" i="5"/>
  <c r="AV477" i="5"/>
  <c r="BB477" i="5"/>
  <c r="AY480" i="5" l="1"/>
  <c r="AX480" i="5"/>
  <c r="BA480" i="5"/>
  <c r="AS480" i="5"/>
  <c r="AU480" i="5"/>
  <c r="AP482" i="5"/>
  <c r="AM482" i="5"/>
  <c r="AI482" i="5"/>
  <c r="AK482" i="5"/>
  <c r="Q483" i="5"/>
  <c r="AN483" i="5" s="1"/>
  <c r="S483" i="5"/>
  <c r="AQ483" i="5" s="1"/>
  <c r="R483" i="5"/>
  <c r="AO483" i="5" s="1"/>
  <c r="AJ483" i="5"/>
  <c r="P484" i="5"/>
  <c r="AW479" i="5"/>
  <c r="AZ479" i="5"/>
  <c r="AL481" i="5"/>
  <c r="AR481" i="5"/>
  <c r="AF481" i="5"/>
  <c r="AE481" i="5"/>
  <c r="AC482" i="5"/>
  <c r="AD481" i="5"/>
  <c r="AT481" i="5" s="1"/>
  <c r="BB478" i="5"/>
  <c r="AV478" i="5"/>
  <c r="AU481" i="5" l="1"/>
  <c r="AS481" i="5"/>
  <c r="AR482" i="5"/>
  <c r="AL482" i="5"/>
  <c r="BB479" i="5"/>
  <c r="AV479" i="5"/>
  <c r="AI483" i="5"/>
  <c r="AK483" i="5"/>
  <c r="AY481" i="5"/>
  <c r="AX481" i="5"/>
  <c r="BA481" i="5"/>
  <c r="AW480" i="5"/>
  <c r="AZ480" i="5"/>
  <c r="AD482" i="5"/>
  <c r="AT482" i="5" s="1"/>
  <c r="AE482" i="5"/>
  <c r="AC483" i="5"/>
  <c r="AF482" i="5"/>
  <c r="S484" i="5"/>
  <c r="AQ484" i="5" s="1"/>
  <c r="P485" i="5"/>
  <c r="Q484" i="5"/>
  <c r="AN484" i="5" s="1"/>
  <c r="AJ484" i="5"/>
  <c r="R484" i="5"/>
  <c r="AO484" i="5" s="1"/>
  <c r="AP483" i="5"/>
  <c r="AM483" i="5"/>
  <c r="AR483" i="5" l="1"/>
  <c r="AL483" i="5"/>
  <c r="P486" i="5"/>
  <c r="S485" i="5"/>
  <c r="AQ485" i="5" s="1"/>
  <c r="AJ485" i="5"/>
  <c r="R485" i="5"/>
  <c r="AO485" i="5" s="1"/>
  <c r="Q485" i="5"/>
  <c r="AN485" i="5" s="1"/>
  <c r="AE483" i="5"/>
  <c r="AF483" i="5"/>
  <c r="AD483" i="5"/>
  <c r="AT483" i="5" s="1"/>
  <c r="AC484" i="5"/>
  <c r="AS482" i="5"/>
  <c r="AU482" i="5"/>
  <c r="AM484" i="5"/>
  <c r="AP484" i="5"/>
  <c r="AI484" i="5"/>
  <c r="AK484" i="5"/>
  <c r="BB480" i="5"/>
  <c r="AV480" i="5"/>
  <c r="AW481" i="5"/>
  <c r="AZ481" i="5"/>
  <c r="AX482" i="5"/>
  <c r="BA482" i="5"/>
  <c r="AY482" i="5"/>
  <c r="AI485" i="5" l="1"/>
  <c r="AK485" i="5"/>
  <c r="BB481" i="5"/>
  <c r="AV481" i="5"/>
  <c r="AM485" i="5"/>
  <c r="AP485" i="5"/>
  <c r="AJ486" i="5"/>
  <c r="S486" i="5"/>
  <c r="AQ486" i="5" s="1"/>
  <c r="Q486" i="5"/>
  <c r="AN486" i="5" s="1"/>
  <c r="P487" i="5"/>
  <c r="R486" i="5"/>
  <c r="AO486" i="5" s="1"/>
  <c r="AW482" i="5"/>
  <c r="AZ482" i="5"/>
  <c r="AL484" i="5"/>
  <c r="AR484" i="5"/>
  <c r="AS483" i="5"/>
  <c r="AU483" i="5"/>
  <c r="AD484" i="5"/>
  <c r="AT484" i="5" s="1"/>
  <c r="AC485" i="5"/>
  <c r="AE484" i="5"/>
  <c r="AF484" i="5"/>
  <c r="BA483" i="5"/>
  <c r="AY483" i="5"/>
  <c r="AX483" i="5"/>
  <c r="AI486" i="5" l="1"/>
  <c r="AK486" i="5"/>
  <c r="AL485" i="5"/>
  <c r="AR485" i="5"/>
  <c r="AM486" i="5"/>
  <c r="AP486" i="5"/>
  <c r="AZ483" i="5"/>
  <c r="AW483" i="5"/>
  <c r="AY484" i="5"/>
  <c r="AX484" i="5"/>
  <c r="BA484" i="5"/>
  <c r="AV482" i="5"/>
  <c r="BB482" i="5"/>
  <c r="AE485" i="5"/>
  <c r="AD485" i="5"/>
  <c r="AT485" i="5" s="1"/>
  <c r="AF485" i="5"/>
  <c r="AC486" i="5"/>
  <c r="AS484" i="5"/>
  <c r="AU484" i="5"/>
  <c r="S487" i="5"/>
  <c r="AQ487" i="5" s="1"/>
  <c r="AJ487" i="5"/>
  <c r="R487" i="5"/>
  <c r="AO487" i="5" s="1"/>
  <c r="P488" i="5"/>
  <c r="Q487" i="5"/>
  <c r="AN487" i="5" s="1"/>
  <c r="AS485" i="5" l="1"/>
  <c r="AU485" i="5"/>
  <c r="BB483" i="5"/>
  <c r="AV483" i="5"/>
  <c r="AL486" i="5"/>
  <c r="AR486" i="5"/>
  <c r="R488" i="5"/>
  <c r="AO488" i="5" s="1"/>
  <c r="AJ488" i="5"/>
  <c r="P489" i="5"/>
  <c r="S488" i="5"/>
  <c r="AQ488" i="5" s="1"/>
  <c r="Q488" i="5"/>
  <c r="AN488" i="5" s="1"/>
  <c r="AM487" i="5"/>
  <c r="AP487" i="5"/>
  <c r="AW484" i="5"/>
  <c r="AZ484" i="5"/>
  <c r="AX485" i="5"/>
  <c r="BA485" i="5"/>
  <c r="AY485" i="5"/>
  <c r="AK487" i="5"/>
  <c r="AI487" i="5"/>
  <c r="AC487" i="5"/>
  <c r="AE486" i="5"/>
  <c r="AF486" i="5"/>
  <c r="AD486" i="5"/>
  <c r="AT486" i="5" s="1"/>
  <c r="AS486" i="5" l="1"/>
  <c r="AU486" i="5"/>
  <c r="AE487" i="5"/>
  <c r="AC488" i="5"/>
  <c r="AF487" i="5"/>
  <c r="AD487" i="5"/>
  <c r="AT487" i="5" s="1"/>
  <c r="AR487" i="5"/>
  <c r="AL487" i="5"/>
  <c r="AW485" i="5"/>
  <c r="AZ485" i="5"/>
  <c r="BA486" i="5"/>
  <c r="AX486" i="5"/>
  <c r="AY486" i="5"/>
  <c r="AI488" i="5"/>
  <c r="AK488" i="5"/>
  <c r="BB484" i="5"/>
  <c r="AV484" i="5"/>
  <c r="AM488" i="5"/>
  <c r="AP488" i="5"/>
  <c r="R489" i="5"/>
  <c r="AO489" i="5" s="1"/>
  <c r="P490" i="5"/>
  <c r="AJ489" i="5"/>
  <c r="Q489" i="5"/>
  <c r="AN489" i="5" s="1"/>
  <c r="S489" i="5"/>
  <c r="AQ489" i="5" s="1"/>
  <c r="AM489" i="5" l="1"/>
  <c r="AP489" i="5"/>
  <c r="AI489" i="5"/>
  <c r="AK489" i="5"/>
  <c r="AS487" i="5"/>
  <c r="AU487" i="5"/>
  <c r="AE488" i="5"/>
  <c r="AD488" i="5"/>
  <c r="AT488" i="5" s="1"/>
  <c r="AC489" i="5"/>
  <c r="AF488" i="5"/>
  <c r="R490" i="5"/>
  <c r="AO490" i="5" s="1"/>
  <c r="P491" i="5"/>
  <c r="AJ490" i="5"/>
  <c r="Q490" i="5"/>
  <c r="AN490" i="5" s="1"/>
  <c r="S490" i="5"/>
  <c r="AQ490" i="5" s="1"/>
  <c r="AX487" i="5"/>
  <c r="BA487" i="5"/>
  <c r="AY487" i="5"/>
  <c r="AW486" i="5"/>
  <c r="AZ486" i="5"/>
  <c r="AR488" i="5"/>
  <c r="AL488" i="5"/>
  <c r="BB485" i="5"/>
  <c r="AV485" i="5"/>
  <c r="AU488" i="5" l="1"/>
  <c r="AS488" i="5"/>
  <c r="AW487" i="5"/>
  <c r="AZ487" i="5"/>
  <c r="AK490" i="5"/>
  <c r="AI490" i="5"/>
  <c r="AJ491" i="5"/>
  <c r="S491" i="5"/>
  <c r="AQ491" i="5" s="1"/>
  <c r="P492" i="5"/>
  <c r="Q491" i="5"/>
  <c r="AN491" i="5" s="1"/>
  <c r="R491" i="5"/>
  <c r="AO491" i="5" s="1"/>
  <c r="AM490" i="5"/>
  <c r="AP490" i="5"/>
  <c r="AV486" i="5"/>
  <c r="BB486" i="5"/>
  <c r="BA488" i="5"/>
  <c r="AY488" i="5"/>
  <c r="AX488" i="5"/>
  <c r="AE489" i="5"/>
  <c r="AD489" i="5"/>
  <c r="AT489" i="5" s="1"/>
  <c r="AC490" i="5"/>
  <c r="AF489" i="5"/>
  <c r="AL489" i="5"/>
  <c r="AR489" i="5"/>
  <c r="AW488" i="5" l="1"/>
  <c r="AZ488" i="5"/>
  <c r="AP491" i="5"/>
  <c r="AM491" i="5"/>
  <c r="AD490" i="5"/>
  <c r="AT490" i="5" s="1"/>
  <c r="AF490" i="5"/>
  <c r="AE490" i="5"/>
  <c r="AC491" i="5"/>
  <c r="BA489" i="5"/>
  <c r="AY489" i="5"/>
  <c r="AX489" i="5"/>
  <c r="AS489" i="5"/>
  <c r="AU489" i="5"/>
  <c r="AV487" i="5"/>
  <c r="BB487" i="5"/>
  <c r="AI491" i="5"/>
  <c r="AK491" i="5"/>
  <c r="AR490" i="5"/>
  <c r="AL490" i="5"/>
  <c r="AJ492" i="5"/>
  <c r="Q492" i="5"/>
  <c r="AN492" i="5" s="1"/>
  <c r="S492" i="5"/>
  <c r="AQ492" i="5" s="1"/>
  <c r="P493" i="5"/>
  <c r="R492" i="5"/>
  <c r="AO492" i="5" s="1"/>
  <c r="AC492" i="5" l="1"/>
  <c r="AF491" i="5"/>
  <c r="AD491" i="5"/>
  <c r="AT491" i="5" s="1"/>
  <c r="AE491" i="5"/>
  <c r="BA490" i="5"/>
  <c r="AX490" i="5"/>
  <c r="AY490" i="5"/>
  <c r="AU490" i="5"/>
  <c r="AS490" i="5"/>
  <c r="AK492" i="5"/>
  <c r="AI492" i="5"/>
  <c r="AR491" i="5"/>
  <c r="AL491" i="5"/>
  <c r="S493" i="5"/>
  <c r="AQ493" i="5" s="1"/>
  <c r="AJ493" i="5"/>
  <c r="P494" i="5"/>
  <c r="Q493" i="5"/>
  <c r="AN493" i="5" s="1"/>
  <c r="R493" i="5"/>
  <c r="AO493" i="5" s="1"/>
  <c r="AM492" i="5"/>
  <c r="AP492" i="5"/>
  <c r="AW489" i="5"/>
  <c r="AZ489" i="5"/>
  <c r="BB488" i="5"/>
  <c r="AV488" i="5"/>
  <c r="P495" i="5" l="1"/>
  <c r="Q494" i="5"/>
  <c r="AN494" i="5" s="1"/>
  <c r="R494" i="5"/>
  <c r="AO494" i="5" s="1"/>
  <c r="AJ494" i="5"/>
  <c r="S494" i="5"/>
  <c r="AQ494" i="5" s="1"/>
  <c r="AI493" i="5"/>
  <c r="AK493" i="5"/>
  <c r="AM493" i="5"/>
  <c r="AP493" i="5"/>
  <c r="AW490" i="5"/>
  <c r="AZ490" i="5"/>
  <c r="AV489" i="5"/>
  <c r="BB489" i="5"/>
  <c r="AL492" i="5"/>
  <c r="AR492" i="5"/>
  <c r="AS491" i="5"/>
  <c r="AU491" i="5"/>
  <c r="AY491" i="5"/>
  <c r="BA491" i="5"/>
  <c r="AX491" i="5"/>
  <c r="AF492" i="5"/>
  <c r="AE492" i="5"/>
  <c r="AC493" i="5"/>
  <c r="AD492" i="5"/>
  <c r="AT492" i="5" s="1"/>
  <c r="AR493" i="5" l="1"/>
  <c r="AL493" i="5"/>
  <c r="AU492" i="5"/>
  <c r="AS492" i="5"/>
  <c r="AM494" i="5"/>
  <c r="AP494" i="5"/>
  <c r="AI494" i="5"/>
  <c r="AK494" i="5"/>
  <c r="AW491" i="5"/>
  <c r="AZ491" i="5"/>
  <c r="AD493" i="5"/>
  <c r="AT493" i="5" s="1"/>
  <c r="AF493" i="5"/>
  <c r="AC494" i="5"/>
  <c r="AE493" i="5"/>
  <c r="AX492" i="5"/>
  <c r="BA492" i="5"/>
  <c r="AY492" i="5"/>
  <c r="BB490" i="5"/>
  <c r="AV490" i="5"/>
  <c r="P496" i="5"/>
  <c r="Q495" i="5"/>
  <c r="AN495" i="5" s="1"/>
  <c r="R495" i="5"/>
  <c r="AO495" i="5" s="1"/>
  <c r="AJ495" i="5"/>
  <c r="S495" i="5"/>
  <c r="AQ495" i="5" s="1"/>
  <c r="AM495" i="5" l="1"/>
  <c r="AP495" i="5"/>
  <c r="AI495" i="5"/>
  <c r="AK495" i="5"/>
  <c r="AR494" i="5"/>
  <c r="AL494" i="5"/>
  <c r="AD494" i="5"/>
  <c r="AT494" i="5" s="1"/>
  <c r="AE494" i="5"/>
  <c r="AF494" i="5"/>
  <c r="AC495" i="5"/>
  <c r="AY493" i="5"/>
  <c r="BA493" i="5"/>
  <c r="AX493" i="5"/>
  <c r="Q496" i="5"/>
  <c r="AN496" i="5" s="1"/>
  <c r="R496" i="5"/>
  <c r="AO496" i="5" s="1"/>
  <c r="AJ496" i="5"/>
  <c r="S496" i="5"/>
  <c r="AQ496" i="5" s="1"/>
  <c r="P497" i="5"/>
  <c r="AW492" i="5"/>
  <c r="AZ492" i="5"/>
  <c r="AU493" i="5"/>
  <c r="AS493" i="5"/>
  <c r="BB491" i="5"/>
  <c r="AV491" i="5"/>
  <c r="AS494" i="5" l="1"/>
  <c r="AU494" i="5"/>
  <c r="AK496" i="5"/>
  <c r="AI496" i="5"/>
  <c r="AW493" i="5"/>
  <c r="AZ493" i="5"/>
  <c r="BB492" i="5"/>
  <c r="AV492" i="5"/>
  <c r="AC496" i="5"/>
  <c r="AD495" i="5"/>
  <c r="AT495" i="5" s="1"/>
  <c r="AE495" i="5"/>
  <c r="AF495" i="5"/>
  <c r="Q497" i="5"/>
  <c r="AN497" i="5" s="1"/>
  <c r="S497" i="5"/>
  <c r="AQ497" i="5" s="1"/>
  <c r="R497" i="5"/>
  <c r="AO497" i="5" s="1"/>
  <c r="P498" i="5"/>
  <c r="AJ497" i="5"/>
  <c r="AP496" i="5"/>
  <c r="AM496" i="5"/>
  <c r="AX494" i="5"/>
  <c r="AY494" i="5"/>
  <c r="BA494" i="5"/>
  <c r="AR495" i="5"/>
  <c r="AL495" i="5"/>
  <c r="AZ494" i="5" l="1"/>
  <c r="AW494" i="5"/>
  <c r="BB493" i="5"/>
  <c r="AV493" i="5"/>
  <c r="AM497" i="5"/>
  <c r="AP497" i="5"/>
  <c r="BA495" i="5"/>
  <c r="AX495" i="5"/>
  <c r="AY495" i="5"/>
  <c r="S498" i="5"/>
  <c r="AQ498" i="5" s="1"/>
  <c r="R498" i="5"/>
  <c r="AO498" i="5" s="1"/>
  <c r="P499" i="5"/>
  <c r="Q498" i="5"/>
  <c r="AN498" i="5" s="1"/>
  <c r="AJ498" i="5"/>
  <c r="AI497" i="5"/>
  <c r="AK497" i="5"/>
  <c r="AL496" i="5"/>
  <c r="AR496" i="5"/>
  <c r="AS495" i="5"/>
  <c r="AU495" i="5"/>
  <c r="AF496" i="5"/>
  <c r="AE496" i="5"/>
  <c r="AD496" i="5"/>
  <c r="AT496" i="5" s="1"/>
  <c r="AC497" i="5"/>
  <c r="Q499" i="5" l="1"/>
  <c r="AN499" i="5" s="1"/>
  <c r="R499" i="5"/>
  <c r="AO499" i="5" s="1"/>
  <c r="S499" i="5"/>
  <c r="AQ499" i="5" s="1"/>
  <c r="P500" i="5"/>
  <c r="AJ499" i="5"/>
  <c r="AU496" i="5"/>
  <c r="AS496" i="5"/>
  <c r="AZ495" i="5"/>
  <c r="AW495" i="5"/>
  <c r="AK498" i="5"/>
  <c r="AI498" i="5"/>
  <c r="AY496" i="5"/>
  <c r="BA496" i="5"/>
  <c r="AX496" i="5"/>
  <c r="BB494" i="5"/>
  <c r="AV494" i="5"/>
  <c r="AC498" i="5"/>
  <c r="AE497" i="5"/>
  <c r="AD497" i="5"/>
  <c r="AT497" i="5" s="1"/>
  <c r="AF497" i="5"/>
  <c r="AL497" i="5"/>
  <c r="AR497" i="5"/>
  <c r="AM498" i="5"/>
  <c r="AP498" i="5"/>
  <c r="AI499" i="5" l="1"/>
  <c r="AK499" i="5"/>
  <c r="Q500" i="5"/>
  <c r="AN500" i="5" s="1"/>
  <c r="AJ500" i="5"/>
  <c r="P501" i="5"/>
  <c r="S500" i="5"/>
  <c r="AQ500" i="5" s="1"/>
  <c r="R500" i="5"/>
  <c r="AO500" i="5" s="1"/>
  <c r="AR498" i="5"/>
  <c r="AL498" i="5"/>
  <c r="AY497" i="5"/>
  <c r="AX497" i="5"/>
  <c r="BA497" i="5"/>
  <c r="AU497" i="5"/>
  <c r="AS497" i="5"/>
  <c r="AM499" i="5"/>
  <c r="AP499" i="5"/>
  <c r="AW496" i="5"/>
  <c r="AZ496" i="5"/>
  <c r="AE498" i="5"/>
  <c r="AF498" i="5"/>
  <c r="AD498" i="5"/>
  <c r="AT498" i="5" s="1"/>
  <c r="AC499" i="5"/>
  <c r="BB495" i="5"/>
  <c r="AV495" i="5"/>
  <c r="AJ501" i="5" l="1"/>
  <c r="Q501" i="5"/>
  <c r="AN501" i="5" s="1"/>
  <c r="P502" i="5"/>
  <c r="S501" i="5"/>
  <c r="AQ501" i="5" s="1"/>
  <c r="R501" i="5"/>
  <c r="AO501" i="5" s="1"/>
  <c r="AR499" i="5"/>
  <c r="AL499" i="5"/>
  <c r="AI500" i="5"/>
  <c r="AK500" i="5"/>
  <c r="AM500" i="5"/>
  <c r="AP500" i="5"/>
  <c r="AE499" i="5"/>
  <c r="AF499" i="5"/>
  <c r="AD499" i="5"/>
  <c r="AT499" i="5" s="1"/>
  <c r="AC500" i="5"/>
  <c r="AU498" i="5"/>
  <c r="AS498" i="5"/>
  <c r="BA498" i="5"/>
  <c r="AX498" i="5"/>
  <c r="AY498" i="5"/>
  <c r="AW497" i="5"/>
  <c r="AZ497" i="5"/>
  <c r="AV496" i="5"/>
  <c r="BB496" i="5"/>
  <c r="AM501" i="5" l="1"/>
  <c r="AP501" i="5"/>
  <c r="R502" i="5"/>
  <c r="AO502" i="5" s="1"/>
  <c r="P503" i="5"/>
  <c r="Q502" i="5"/>
  <c r="AN502" i="5" s="1"/>
  <c r="AJ502" i="5"/>
  <c r="S502" i="5"/>
  <c r="AQ502" i="5" s="1"/>
  <c r="AY499" i="5"/>
  <c r="AX499" i="5"/>
  <c r="BA499" i="5"/>
  <c r="AZ498" i="5"/>
  <c r="AW498" i="5"/>
  <c r="AR500" i="5"/>
  <c r="AL500" i="5"/>
  <c r="AF500" i="5"/>
  <c r="AC501" i="5"/>
  <c r="AE500" i="5"/>
  <c r="AD500" i="5"/>
  <c r="AT500" i="5" s="1"/>
  <c r="AU499" i="5"/>
  <c r="AS499" i="5"/>
  <c r="BB497" i="5"/>
  <c r="AV497" i="5"/>
  <c r="AK501" i="5"/>
  <c r="AI501" i="5"/>
  <c r="AM502" i="5" l="1"/>
  <c r="AP502" i="5"/>
  <c r="R503" i="5"/>
  <c r="AO503" i="5" s="1"/>
  <c r="AJ503" i="5"/>
  <c r="S503" i="5"/>
  <c r="AQ503" i="5" s="1"/>
  <c r="Q503" i="5"/>
  <c r="AN503" i="5" s="1"/>
  <c r="P504" i="5"/>
  <c r="AY500" i="5"/>
  <c r="AX500" i="5"/>
  <c r="BA500" i="5"/>
  <c r="AI502" i="5"/>
  <c r="AK502" i="5"/>
  <c r="AF501" i="5"/>
  <c r="AE501" i="5"/>
  <c r="AD501" i="5"/>
  <c r="AT501" i="5" s="1"/>
  <c r="AC502" i="5"/>
  <c r="BB498" i="5"/>
  <c r="AV498" i="5"/>
  <c r="AU500" i="5"/>
  <c r="AS500" i="5"/>
  <c r="AW499" i="5"/>
  <c r="AZ499" i="5"/>
  <c r="AR501" i="5"/>
  <c r="AL501" i="5"/>
  <c r="AM503" i="5" l="1"/>
  <c r="AP503" i="5"/>
  <c r="R504" i="5"/>
  <c r="AO504" i="5" s="1"/>
  <c r="P505" i="5"/>
  <c r="AJ504" i="5"/>
  <c r="S504" i="5"/>
  <c r="AQ504" i="5" s="1"/>
  <c r="Q504" i="5"/>
  <c r="AN504" i="5" s="1"/>
  <c r="AI503" i="5"/>
  <c r="AK503" i="5"/>
  <c r="AV499" i="5"/>
  <c r="BB499" i="5"/>
  <c r="AD502" i="5"/>
  <c r="AT502" i="5" s="1"/>
  <c r="AC503" i="5"/>
  <c r="AF502" i="5"/>
  <c r="AE502" i="5"/>
  <c r="AS501" i="5"/>
  <c r="AU501" i="5"/>
  <c r="BA501" i="5"/>
  <c r="AX501" i="5"/>
  <c r="AY501" i="5"/>
  <c r="AW500" i="5"/>
  <c r="AZ500" i="5"/>
  <c r="AR502" i="5"/>
  <c r="AL502" i="5"/>
  <c r="AP504" i="5" l="1"/>
  <c r="AM504" i="5"/>
  <c r="AV500" i="5"/>
  <c r="BB500" i="5"/>
  <c r="AI504" i="5"/>
  <c r="AK504" i="5"/>
  <c r="AJ505" i="5"/>
  <c r="S505" i="5"/>
  <c r="AQ505" i="5" s="1"/>
  <c r="Q505" i="5"/>
  <c r="AN505" i="5" s="1"/>
  <c r="R505" i="5"/>
  <c r="AO505" i="5" s="1"/>
  <c r="P506" i="5"/>
  <c r="AX502" i="5"/>
  <c r="AY502" i="5"/>
  <c r="BA502" i="5"/>
  <c r="AF503" i="5"/>
  <c r="AD503" i="5"/>
  <c r="AT503" i="5" s="1"/>
  <c r="AC504" i="5"/>
  <c r="AE503" i="5"/>
  <c r="AS502" i="5"/>
  <c r="AU502" i="5"/>
  <c r="AZ501" i="5"/>
  <c r="AW501" i="5"/>
  <c r="AR503" i="5"/>
  <c r="AL503" i="5"/>
  <c r="AM505" i="5" l="1"/>
  <c r="AP505" i="5"/>
  <c r="BB501" i="5"/>
  <c r="AV501" i="5"/>
  <c r="AW502" i="5"/>
  <c r="AZ502" i="5"/>
  <c r="AK505" i="5"/>
  <c r="AI505" i="5"/>
  <c r="Q506" i="5"/>
  <c r="AN506" i="5" s="1"/>
  <c r="AJ506" i="5"/>
  <c r="S506" i="5"/>
  <c r="AQ506" i="5" s="1"/>
  <c r="R506" i="5"/>
  <c r="AO506" i="5" s="1"/>
  <c r="P507" i="5"/>
  <c r="AU503" i="5"/>
  <c r="AS503" i="5"/>
  <c r="AX503" i="5"/>
  <c r="BA503" i="5"/>
  <c r="AY503" i="5"/>
  <c r="AR504" i="5"/>
  <c r="AL504" i="5"/>
  <c r="AF504" i="5"/>
  <c r="AC505" i="5"/>
  <c r="AD504" i="5"/>
  <c r="AT504" i="5" s="1"/>
  <c r="AE504" i="5"/>
  <c r="AU504" i="5" l="1"/>
  <c r="AS504" i="5"/>
  <c r="R507" i="5"/>
  <c r="AO507" i="5" s="1"/>
  <c r="AJ507" i="5"/>
  <c r="S507" i="5"/>
  <c r="AQ507" i="5" s="1"/>
  <c r="Q507" i="5"/>
  <c r="AN507" i="5" s="1"/>
  <c r="P508" i="5"/>
  <c r="AE505" i="5"/>
  <c r="AC506" i="5"/>
  <c r="AF505" i="5"/>
  <c r="AD505" i="5"/>
  <c r="AT505" i="5" s="1"/>
  <c r="BB502" i="5"/>
  <c r="AV502" i="5"/>
  <c r="AI506" i="5"/>
  <c r="AK506" i="5"/>
  <c r="AX504" i="5"/>
  <c r="AY504" i="5"/>
  <c r="BA504" i="5"/>
  <c r="AP506" i="5"/>
  <c r="AM506" i="5"/>
  <c r="AW503" i="5"/>
  <c r="AZ503" i="5"/>
  <c r="AR505" i="5"/>
  <c r="AL505" i="5"/>
  <c r="AM507" i="5" l="1"/>
  <c r="AP507" i="5"/>
  <c r="AI507" i="5"/>
  <c r="AK507" i="5"/>
  <c r="BB503" i="5"/>
  <c r="AV503" i="5"/>
  <c r="AL506" i="5"/>
  <c r="AR506" i="5"/>
  <c r="AS505" i="5"/>
  <c r="AU505" i="5"/>
  <c r="AJ508" i="5"/>
  <c r="P509" i="5"/>
  <c r="S508" i="5"/>
  <c r="AQ508" i="5" s="1"/>
  <c r="R508" i="5"/>
  <c r="AO508" i="5" s="1"/>
  <c r="Q508" i="5"/>
  <c r="AN508" i="5" s="1"/>
  <c r="AZ504" i="5"/>
  <c r="AW504" i="5"/>
  <c r="BA505" i="5"/>
  <c r="AY505" i="5"/>
  <c r="AX505" i="5"/>
  <c r="AF506" i="5"/>
  <c r="AC507" i="5"/>
  <c r="AD506" i="5"/>
  <c r="AT506" i="5" s="1"/>
  <c r="AE506" i="5"/>
  <c r="P510" i="5" l="1"/>
  <c r="AJ509" i="5"/>
  <c r="Q509" i="5"/>
  <c r="AN509" i="5" s="1"/>
  <c r="S509" i="5"/>
  <c r="AQ509" i="5" s="1"/>
  <c r="R509" i="5"/>
  <c r="AO509" i="5" s="1"/>
  <c r="AU506" i="5"/>
  <c r="AS506" i="5"/>
  <c r="AP508" i="5"/>
  <c r="AM508" i="5"/>
  <c r="AI508" i="5"/>
  <c r="AK508" i="5"/>
  <c r="AW505" i="5"/>
  <c r="AZ505" i="5"/>
  <c r="AC508" i="5"/>
  <c r="AF507" i="5"/>
  <c r="AE507" i="5"/>
  <c r="AD507" i="5"/>
  <c r="AT507" i="5" s="1"/>
  <c r="BA506" i="5"/>
  <c r="AY506" i="5"/>
  <c r="AX506" i="5"/>
  <c r="BB504" i="5"/>
  <c r="AV504" i="5"/>
  <c r="AR507" i="5"/>
  <c r="AL507" i="5"/>
  <c r="AL508" i="5" l="1"/>
  <c r="AR508" i="5"/>
  <c r="AU507" i="5"/>
  <c r="AS507" i="5"/>
  <c r="AM509" i="5"/>
  <c r="AP509" i="5"/>
  <c r="AX507" i="5"/>
  <c r="AY507" i="5"/>
  <c r="BA507" i="5"/>
  <c r="BB505" i="5"/>
  <c r="AV505" i="5"/>
  <c r="AE508" i="5"/>
  <c r="AF508" i="5"/>
  <c r="AD508" i="5"/>
  <c r="AT508" i="5" s="1"/>
  <c r="AC509" i="5"/>
  <c r="AW506" i="5"/>
  <c r="AZ506" i="5"/>
  <c r="AK509" i="5"/>
  <c r="AI509" i="5"/>
  <c r="AJ510" i="5"/>
  <c r="P511" i="5"/>
  <c r="R510" i="5"/>
  <c r="AO510" i="5" s="1"/>
  <c r="Q510" i="5"/>
  <c r="AN510" i="5" s="1"/>
  <c r="S510" i="5"/>
  <c r="AQ510" i="5" s="1"/>
  <c r="AM510" i="5" l="1"/>
  <c r="AP510" i="5"/>
  <c r="AE509" i="5"/>
  <c r="AD509" i="5"/>
  <c r="AT509" i="5" s="1"/>
  <c r="AC510" i="5"/>
  <c r="AF509" i="5"/>
  <c r="AR509" i="5"/>
  <c r="AL509" i="5"/>
  <c r="Q511" i="5"/>
  <c r="AN511" i="5" s="1"/>
  <c r="S511" i="5"/>
  <c r="AQ511" i="5" s="1"/>
  <c r="AJ511" i="5"/>
  <c r="R511" i="5"/>
  <c r="AO511" i="5" s="1"/>
  <c r="P512" i="5"/>
  <c r="AV506" i="5"/>
  <c r="BB506" i="5"/>
  <c r="AS508" i="5"/>
  <c r="AU508" i="5"/>
  <c r="AY508" i="5"/>
  <c r="AX508" i="5"/>
  <c r="BA508" i="5"/>
  <c r="AK510" i="5"/>
  <c r="AI510" i="5"/>
  <c r="AZ507" i="5"/>
  <c r="AW507" i="5"/>
  <c r="AV507" i="5" l="1"/>
  <c r="BB507" i="5"/>
  <c r="AF510" i="5"/>
  <c r="AC511" i="5"/>
  <c r="AE510" i="5"/>
  <c r="AD510" i="5"/>
  <c r="AT510" i="5" s="1"/>
  <c r="AI511" i="5"/>
  <c r="AK511" i="5"/>
  <c r="AX509" i="5"/>
  <c r="AY509" i="5"/>
  <c r="BA509" i="5"/>
  <c r="AW508" i="5"/>
  <c r="AZ508" i="5"/>
  <c r="R512" i="5"/>
  <c r="AO512" i="5" s="1"/>
  <c r="S512" i="5"/>
  <c r="AQ512" i="5" s="1"/>
  <c r="AJ512" i="5"/>
  <c r="Q512" i="5"/>
  <c r="AN512" i="5" s="1"/>
  <c r="P513" i="5"/>
  <c r="AU509" i="5"/>
  <c r="AS509" i="5"/>
  <c r="AP511" i="5"/>
  <c r="AM511" i="5"/>
  <c r="AR510" i="5"/>
  <c r="AL510" i="5"/>
  <c r="AM512" i="5" l="1"/>
  <c r="AP512" i="5"/>
  <c r="AS510" i="5"/>
  <c r="AU510" i="5"/>
  <c r="AD511" i="5"/>
  <c r="AT511" i="5" s="1"/>
  <c r="AE511" i="5"/>
  <c r="AF511" i="5"/>
  <c r="AC512" i="5"/>
  <c r="AW509" i="5"/>
  <c r="AZ509" i="5"/>
  <c r="AX510" i="5"/>
  <c r="AY510" i="5"/>
  <c r="BA510" i="5"/>
  <c r="AI512" i="5"/>
  <c r="AK512" i="5"/>
  <c r="AR511" i="5"/>
  <c r="AL511" i="5"/>
  <c r="AV508" i="5"/>
  <c r="BB508" i="5"/>
  <c r="S513" i="5"/>
  <c r="AQ513" i="5" s="1"/>
  <c r="R513" i="5"/>
  <c r="AO513" i="5" s="1"/>
  <c r="Q513" i="5"/>
  <c r="AN513" i="5" s="1"/>
  <c r="P514" i="5"/>
  <c r="AJ513" i="5"/>
  <c r="AY511" i="5" l="1"/>
  <c r="AX511" i="5"/>
  <c r="BA511" i="5"/>
  <c r="S514" i="5"/>
  <c r="AQ514" i="5" s="1"/>
  <c r="Q514" i="5"/>
  <c r="AN514" i="5" s="1"/>
  <c r="P515" i="5"/>
  <c r="AJ514" i="5"/>
  <c r="R514" i="5"/>
  <c r="AO514" i="5" s="1"/>
  <c r="AK513" i="5"/>
  <c r="AI513" i="5"/>
  <c r="AW510" i="5"/>
  <c r="AZ510" i="5"/>
  <c r="AS511" i="5"/>
  <c r="AU511" i="5"/>
  <c r="AD512" i="5"/>
  <c r="AT512" i="5" s="1"/>
  <c r="AF512" i="5"/>
  <c r="AE512" i="5"/>
  <c r="AC513" i="5"/>
  <c r="AM513" i="5"/>
  <c r="AP513" i="5"/>
  <c r="AV509" i="5"/>
  <c r="BB509" i="5"/>
  <c r="AL512" i="5"/>
  <c r="AR512" i="5"/>
  <c r="AI514" i="5" l="1"/>
  <c r="AK514" i="5"/>
  <c r="P516" i="5"/>
  <c r="S515" i="5"/>
  <c r="AQ515" i="5" s="1"/>
  <c r="AJ515" i="5"/>
  <c r="R515" i="5"/>
  <c r="AO515" i="5" s="1"/>
  <c r="Q515" i="5"/>
  <c r="AN515" i="5" s="1"/>
  <c r="BA512" i="5"/>
  <c r="AY512" i="5"/>
  <c r="AX512" i="5"/>
  <c r="AM514" i="5"/>
  <c r="AP514" i="5"/>
  <c r="AS512" i="5"/>
  <c r="AU512" i="5"/>
  <c r="AZ511" i="5"/>
  <c r="AW511" i="5"/>
  <c r="AC514" i="5"/>
  <c r="AE513" i="5"/>
  <c r="AF513" i="5"/>
  <c r="AD513" i="5"/>
  <c r="AT513" i="5" s="1"/>
  <c r="AR513" i="5"/>
  <c r="AL513" i="5"/>
  <c r="BB510" i="5"/>
  <c r="AV510" i="5"/>
  <c r="BB511" i="5" l="1"/>
  <c r="AV511" i="5"/>
  <c r="AW512" i="5"/>
  <c r="AZ512" i="5"/>
  <c r="AI515" i="5"/>
  <c r="AK515" i="5"/>
  <c r="AS513" i="5"/>
  <c r="AU513" i="5"/>
  <c r="AM515" i="5"/>
  <c r="AP515" i="5"/>
  <c r="P517" i="5"/>
  <c r="AJ516" i="5"/>
  <c r="S516" i="5"/>
  <c r="AQ516" i="5" s="1"/>
  <c r="R516" i="5"/>
  <c r="AO516" i="5" s="1"/>
  <c r="Q516" i="5"/>
  <c r="AN516" i="5" s="1"/>
  <c r="AX513" i="5"/>
  <c r="AY513" i="5"/>
  <c r="BA513" i="5"/>
  <c r="AR514" i="5"/>
  <c r="AL514" i="5"/>
  <c r="AC515" i="5"/>
  <c r="AD514" i="5"/>
  <c r="AT514" i="5" s="1"/>
  <c r="AF514" i="5"/>
  <c r="AE514" i="5"/>
  <c r="AF515" i="5" l="1"/>
  <c r="AE515" i="5"/>
  <c r="AD515" i="5"/>
  <c r="AT515" i="5" s="1"/>
  <c r="AC516" i="5"/>
  <c r="AI516" i="5"/>
  <c r="AK516" i="5"/>
  <c r="S517" i="5"/>
  <c r="AQ517" i="5" s="1"/>
  <c r="R517" i="5"/>
  <c r="AO517" i="5" s="1"/>
  <c r="Q517" i="5"/>
  <c r="AN517" i="5" s="1"/>
  <c r="AJ517" i="5"/>
  <c r="P518" i="5"/>
  <c r="BB512" i="5"/>
  <c r="AV512" i="5"/>
  <c r="AZ513" i="5"/>
  <c r="AW513" i="5"/>
  <c r="AY514" i="5"/>
  <c r="AX514" i="5"/>
  <c r="BA514" i="5"/>
  <c r="AU514" i="5"/>
  <c r="AS514" i="5"/>
  <c r="AM516" i="5"/>
  <c r="AP516" i="5"/>
  <c r="AL515" i="5"/>
  <c r="AR515" i="5"/>
  <c r="AM517" i="5" l="1"/>
  <c r="AP517" i="5"/>
  <c r="BB513" i="5"/>
  <c r="AV513" i="5"/>
  <c r="AD516" i="5"/>
  <c r="AT516" i="5" s="1"/>
  <c r="AF516" i="5"/>
  <c r="AC517" i="5"/>
  <c r="AE516" i="5"/>
  <c r="AU515" i="5"/>
  <c r="AS515" i="5"/>
  <c r="AR516" i="5"/>
  <c r="AL516" i="5"/>
  <c r="AZ514" i="5"/>
  <c r="AW514" i="5"/>
  <c r="P519" i="5"/>
  <c r="Q518" i="5"/>
  <c r="AN518" i="5" s="1"/>
  <c r="S518" i="5"/>
  <c r="AQ518" i="5" s="1"/>
  <c r="R518" i="5"/>
  <c r="AO518" i="5" s="1"/>
  <c r="AJ518" i="5"/>
  <c r="AI517" i="5"/>
  <c r="AK517" i="5"/>
  <c r="AY515" i="5"/>
  <c r="BA515" i="5"/>
  <c r="AX515" i="5"/>
  <c r="R519" i="5" l="1"/>
  <c r="AO519" i="5" s="1"/>
  <c r="S519" i="5"/>
  <c r="AQ519" i="5" s="1"/>
  <c r="Q519" i="5"/>
  <c r="AN519" i="5" s="1"/>
  <c r="AJ519" i="5"/>
  <c r="P520" i="5"/>
  <c r="AF517" i="5"/>
  <c r="AC518" i="5"/>
  <c r="AD517" i="5"/>
  <c r="AT517" i="5" s="1"/>
  <c r="AE517" i="5"/>
  <c r="AU516" i="5"/>
  <c r="AS516" i="5"/>
  <c r="AK518" i="5"/>
  <c r="AI518" i="5"/>
  <c r="AW515" i="5"/>
  <c r="AZ515" i="5"/>
  <c r="BB514" i="5"/>
  <c r="AV514" i="5"/>
  <c r="AY516" i="5"/>
  <c r="AX516" i="5"/>
  <c r="BA516" i="5"/>
  <c r="AP518" i="5"/>
  <c r="AM518" i="5"/>
  <c r="AL517" i="5"/>
  <c r="AR517" i="5"/>
  <c r="AF518" i="5" l="1"/>
  <c r="AE518" i="5"/>
  <c r="AD518" i="5"/>
  <c r="AT518" i="5" s="1"/>
  <c r="AC519" i="5"/>
  <c r="AU517" i="5"/>
  <c r="AS517" i="5"/>
  <c r="AV515" i="5"/>
  <c r="BB515" i="5"/>
  <c r="AK519" i="5"/>
  <c r="AI519" i="5"/>
  <c r="AL518" i="5"/>
  <c r="AR518" i="5"/>
  <c r="AY517" i="5"/>
  <c r="BA517" i="5"/>
  <c r="AX517" i="5"/>
  <c r="P521" i="5"/>
  <c r="Q520" i="5"/>
  <c r="AN520" i="5" s="1"/>
  <c r="S520" i="5"/>
  <c r="AQ520" i="5" s="1"/>
  <c r="AJ520" i="5"/>
  <c r="R520" i="5"/>
  <c r="AO520" i="5" s="1"/>
  <c r="AM519" i="5"/>
  <c r="AP519" i="5"/>
  <c r="AW516" i="5"/>
  <c r="AZ516" i="5"/>
  <c r="AD519" i="5" l="1"/>
  <c r="AT519" i="5" s="1"/>
  <c r="AE519" i="5"/>
  <c r="AC520" i="5"/>
  <c r="AF519" i="5"/>
  <c r="AR519" i="5"/>
  <c r="AL519" i="5"/>
  <c r="AU518" i="5"/>
  <c r="AS518" i="5"/>
  <c r="P522" i="5"/>
  <c r="R521" i="5"/>
  <c r="AO521" i="5" s="1"/>
  <c r="AJ521" i="5"/>
  <c r="Q521" i="5"/>
  <c r="AN521" i="5" s="1"/>
  <c r="S521" i="5"/>
  <c r="AQ521" i="5" s="1"/>
  <c r="BB516" i="5"/>
  <c r="AV516" i="5"/>
  <c r="AW517" i="5"/>
  <c r="AZ517" i="5"/>
  <c r="AK520" i="5"/>
  <c r="AI520" i="5"/>
  <c r="AM520" i="5"/>
  <c r="AP520" i="5"/>
  <c r="AY518" i="5"/>
  <c r="AX518" i="5"/>
  <c r="BA518" i="5"/>
  <c r="AW518" i="5" l="1"/>
  <c r="AZ518" i="5"/>
  <c r="BB517" i="5"/>
  <c r="AV517" i="5"/>
  <c r="AP521" i="5"/>
  <c r="AM521" i="5"/>
  <c r="AL520" i="5"/>
  <c r="AR520" i="5"/>
  <c r="AX519" i="5"/>
  <c r="AY519" i="5"/>
  <c r="BA519" i="5"/>
  <c r="AD520" i="5"/>
  <c r="AT520" i="5" s="1"/>
  <c r="AF520" i="5"/>
  <c r="AC521" i="5"/>
  <c r="AE520" i="5"/>
  <c r="AK521" i="5"/>
  <c r="AI521" i="5"/>
  <c r="P523" i="5"/>
  <c r="AJ522" i="5"/>
  <c r="R522" i="5"/>
  <c r="AO522" i="5" s="1"/>
  <c r="Q522" i="5"/>
  <c r="AN522" i="5" s="1"/>
  <c r="S522" i="5"/>
  <c r="AQ522" i="5" s="1"/>
  <c r="AS519" i="5"/>
  <c r="AU519" i="5"/>
  <c r="AR521" i="5" l="1"/>
  <c r="AL521" i="5"/>
  <c r="AM522" i="5"/>
  <c r="AP522" i="5"/>
  <c r="AU520" i="5"/>
  <c r="AS520" i="5"/>
  <c r="AK522" i="5"/>
  <c r="AI522" i="5"/>
  <c r="AZ519" i="5"/>
  <c r="AW519" i="5"/>
  <c r="R523" i="5"/>
  <c r="AO523" i="5" s="1"/>
  <c r="P524" i="5"/>
  <c r="Q523" i="5"/>
  <c r="AN523" i="5" s="1"/>
  <c r="S523" i="5"/>
  <c r="AQ523" i="5" s="1"/>
  <c r="AJ523" i="5"/>
  <c r="AE521" i="5"/>
  <c r="AD521" i="5"/>
  <c r="AT521" i="5" s="1"/>
  <c r="AC522" i="5"/>
  <c r="AF521" i="5"/>
  <c r="AY520" i="5"/>
  <c r="AX520" i="5"/>
  <c r="BA520" i="5"/>
  <c r="BB518" i="5"/>
  <c r="AV518" i="5"/>
  <c r="AK523" i="5" l="1"/>
  <c r="AI523" i="5"/>
  <c r="AW520" i="5"/>
  <c r="AZ520" i="5"/>
  <c r="AM523" i="5"/>
  <c r="AP523" i="5"/>
  <c r="AY521" i="5"/>
  <c r="AX521" i="5"/>
  <c r="BA521" i="5"/>
  <c r="AL522" i="5"/>
  <c r="AR522" i="5"/>
  <c r="AE522" i="5"/>
  <c r="AD522" i="5"/>
  <c r="AT522" i="5" s="1"/>
  <c r="AC523" i="5"/>
  <c r="AF522" i="5"/>
  <c r="AV519" i="5"/>
  <c r="BB519" i="5"/>
  <c r="AJ524" i="5"/>
  <c r="R524" i="5"/>
  <c r="AO524" i="5" s="1"/>
  <c r="P525" i="5"/>
  <c r="Q524" i="5"/>
  <c r="AN524" i="5" s="1"/>
  <c r="S524" i="5"/>
  <c r="AQ524" i="5" s="1"/>
  <c r="AS521" i="5"/>
  <c r="AU521" i="5"/>
  <c r="AX522" i="5" l="1"/>
  <c r="AY522" i="5"/>
  <c r="BA522" i="5"/>
  <c r="AC524" i="5"/>
  <c r="AF523" i="5"/>
  <c r="AE523" i="5"/>
  <c r="AD523" i="5"/>
  <c r="AT523" i="5" s="1"/>
  <c r="R525" i="5"/>
  <c r="AO525" i="5" s="1"/>
  <c r="S525" i="5"/>
  <c r="AQ525" i="5" s="1"/>
  <c r="P526" i="5"/>
  <c r="AJ525" i="5"/>
  <c r="Q525" i="5"/>
  <c r="AN525" i="5" s="1"/>
  <c r="BB520" i="5"/>
  <c r="AV520" i="5"/>
  <c r="AR523" i="5"/>
  <c r="AL523" i="5"/>
  <c r="AM524" i="5"/>
  <c r="AP524" i="5"/>
  <c r="AS522" i="5"/>
  <c r="AU522" i="5"/>
  <c r="AK524" i="5"/>
  <c r="AI524" i="5"/>
  <c r="AZ521" i="5"/>
  <c r="AW521" i="5"/>
  <c r="AU523" i="5" l="1"/>
  <c r="AS523" i="5"/>
  <c r="AV521" i="5"/>
  <c r="BB521" i="5"/>
  <c r="BA523" i="5"/>
  <c r="AX523" i="5"/>
  <c r="AY523" i="5"/>
  <c r="AC525" i="5"/>
  <c r="AD524" i="5"/>
  <c r="AT524" i="5" s="1"/>
  <c r="AE524" i="5"/>
  <c r="AF524" i="5"/>
  <c r="AI525" i="5"/>
  <c r="AK525" i="5"/>
  <c r="AW522" i="5"/>
  <c r="AZ522" i="5"/>
  <c r="AJ526" i="5"/>
  <c r="P527" i="5"/>
  <c r="R526" i="5"/>
  <c r="AO526" i="5" s="1"/>
  <c r="S526" i="5"/>
  <c r="AQ526" i="5" s="1"/>
  <c r="Q526" i="5"/>
  <c r="AN526" i="5" s="1"/>
  <c r="AL524" i="5"/>
  <c r="AR524" i="5"/>
  <c r="AM525" i="5"/>
  <c r="AP525" i="5"/>
  <c r="BB522" i="5" l="1"/>
  <c r="AV522" i="5"/>
  <c r="AL525" i="5"/>
  <c r="AR525" i="5"/>
  <c r="AK526" i="5"/>
  <c r="AI526" i="5"/>
  <c r="AW523" i="5"/>
  <c r="AZ523" i="5"/>
  <c r="AP526" i="5"/>
  <c r="AM526" i="5"/>
  <c r="AY524" i="5"/>
  <c r="BA524" i="5"/>
  <c r="AX524" i="5"/>
  <c r="AF525" i="5"/>
  <c r="AC526" i="5"/>
  <c r="AE525" i="5"/>
  <c r="AD525" i="5"/>
  <c r="AT525" i="5" s="1"/>
  <c r="S527" i="5"/>
  <c r="AQ527" i="5" s="1"/>
  <c r="R527" i="5"/>
  <c r="AO527" i="5" s="1"/>
  <c r="AJ527" i="5"/>
  <c r="P528" i="5"/>
  <c r="Q527" i="5"/>
  <c r="AN527" i="5" s="1"/>
  <c r="AS524" i="5"/>
  <c r="AU524" i="5"/>
  <c r="AX525" i="5" l="1"/>
  <c r="AY525" i="5"/>
  <c r="BA525" i="5"/>
  <c r="S528" i="5"/>
  <c r="AQ528" i="5" s="1"/>
  <c r="R528" i="5"/>
  <c r="AO528" i="5" s="1"/>
  <c r="AJ528" i="5"/>
  <c r="Q528" i="5"/>
  <c r="AN528" i="5" s="1"/>
  <c r="P529" i="5"/>
  <c r="AI527" i="5"/>
  <c r="AK527" i="5"/>
  <c r="AV523" i="5"/>
  <c r="BB523" i="5"/>
  <c r="AL526" i="5"/>
  <c r="AR526" i="5"/>
  <c r="AC527" i="5"/>
  <c r="AE526" i="5"/>
  <c r="AD526" i="5"/>
  <c r="AT526" i="5" s="1"/>
  <c r="AF526" i="5"/>
  <c r="AW524" i="5"/>
  <c r="AZ524" i="5"/>
  <c r="AM527" i="5"/>
  <c r="AP527" i="5"/>
  <c r="AU525" i="5"/>
  <c r="AS525" i="5"/>
  <c r="AF527" i="5" l="1"/>
  <c r="AE527" i="5"/>
  <c r="AC528" i="5"/>
  <c r="AD527" i="5"/>
  <c r="AT527" i="5" s="1"/>
  <c r="AR527" i="5"/>
  <c r="AL527" i="5"/>
  <c r="AP528" i="5"/>
  <c r="AM528" i="5"/>
  <c r="R529" i="5"/>
  <c r="AO529" i="5" s="1"/>
  <c r="AJ529" i="5"/>
  <c r="Q529" i="5"/>
  <c r="AN529" i="5" s="1"/>
  <c r="P530" i="5"/>
  <c r="S529" i="5"/>
  <c r="AQ529" i="5" s="1"/>
  <c r="AW525" i="5"/>
  <c r="AZ525" i="5"/>
  <c r="BB524" i="5"/>
  <c r="AV524" i="5"/>
  <c r="BA526" i="5"/>
  <c r="AX526" i="5"/>
  <c r="AY526" i="5"/>
  <c r="AI528" i="5"/>
  <c r="AK528" i="5"/>
  <c r="AU526" i="5"/>
  <c r="AS526" i="5"/>
  <c r="AR528" i="5" l="1"/>
  <c r="AL528" i="5"/>
  <c r="Q530" i="5"/>
  <c r="AN530" i="5" s="1"/>
  <c r="AJ530" i="5"/>
  <c r="P531" i="5"/>
  <c r="R530" i="5"/>
  <c r="AO530" i="5" s="1"/>
  <c r="S530" i="5"/>
  <c r="AQ530" i="5" s="1"/>
  <c r="AU527" i="5"/>
  <c r="AS527" i="5"/>
  <c r="AF528" i="5"/>
  <c r="AD528" i="5"/>
  <c r="AT528" i="5" s="1"/>
  <c r="AC529" i="5"/>
  <c r="AE528" i="5"/>
  <c r="AV525" i="5"/>
  <c r="BB525" i="5"/>
  <c r="AM529" i="5"/>
  <c r="AP529" i="5"/>
  <c r="AW526" i="5"/>
  <c r="AZ526" i="5"/>
  <c r="AI529" i="5"/>
  <c r="AK529" i="5"/>
  <c r="AY527" i="5"/>
  <c r="AX527" i="5"/>
  <c r="BA527" i="5"/>
  <c r="AM530" i="5" l="1"/>
  <c r="AP530" i="5"/>
  <c r="Q531" i="5"/>
  <c r="AN531" i="5" s="1"/>
  <c r="P532" i="5"/>
  <c r="AJ531" i="5"/>
  <c r="S531" i="5"/>
  <c r="AQ531" i="5" s="1"/>
  <c r="R531" i="5"/>
  <c r="AO531" i="5" s="1"/>
  <c r="AC530" i="5"/>
  <c r="AF529" i="5"/>
  <c r="AE529" i="5"/>
  <c r="AD529" i="5"/>
  <c r="AT529" i="5" s="1"/>
  <c r="AI530" i="5"/>
  <c r="AK530" i="5"/>
  <c r="AW527" i="5"/>
  <c r="AZ527" i="5"/>
  <c r="AU528" i="5"/>
  <c r="AS528" i="5"/>
  <c r="AR529" i="5"/>
  <c r="AL529" i="5"/>
  <c r="BB526" i="5"/>
  <c r="AV526" i="5"/>
  <c r="BA528" i="5"/>
  <c r="AX528" i="5"/>
  <c r="AY528" i="5"/>
  <c r="AM531" i="5" l="1"/>
  <c r="AP531" i="5"/>
  <c r="R532" i="5"/>
  <c r="AO532" i="5" s="1"/>
  <c r="S532" i="5"/>
  <c r="AQ532" i="5" s="1"/>
  <c r="P533" i="5"/>
  <c r="AJ532" i="5"/>
  <c r="Q532" i="5"/>
  <c r="AN532" i="5" s="1"/>
  <c r="AW528" i="5"/>
  <c r="AZ528" i="5"/>
  <c r="AK531" i="5"/>
  <c r="AI531" i="5"/>
  <c r="AD530" i="5"/>
  <c r="AT530" i="5" s="1"/>
  <c r="AE530" i="5"/>
  <c r="AF530" i="5"/>
  <c r="AC531" i="5"/>
  <c r="BB527" i="5"/>
  <c r="AV527" i="5"/>
  <c r="AU529" i="5"/>
  <c r="AS529" i="5"/>
  <c r="AX529" i="5"/>
  <c r="AY529" i="5"/>
  <c r="BA529" i="5"/>
  <c r="AL530" i="5"/>
  <c r="AR530" i="5"/>
  <c r="P534" i="5" l="1"/>
  <c r="AJ533" i="5"/>
  <c r="R533" i="5"/>
  <c r="AO533" i="5" s="1"/>
  <c r="Q533" i="5"/>
  <c r="AN533" i="5" s="1"/>
  <c r="S533" i="5"/>
  <c r="AQ533" i="5" s="1"/>
  <c r="AW529" i="5"/>
  <c r="AZ529" i="5"/>
  <c r="AU530" i="5"/>
  <c r="AS530" i="5"/>
  <c r="AP532" i="5"/>
  <c r="AM532" i="5"/>
  <c r="BA530" i="5"/>
  <c r="AX530" i="5"/>
  <c r="AY530" i="5"/>
  <c r="AE531" i="5"/>
  <c r="AF531" i="5"/>
  <c r="AD531" i="5"/>
  <c r="AT531" i="5" s="1"/>
  <c r="AC532" i="5"/>
  <c r="AV528" i="5"/>
  <c r="BB528" i="5"/>
  <c r="AK532" i="5"/>
  <c r="AI532" i="5"/>
  <c r="AL531" i="5"/>
  <c r="AR531" i="5"/>
  <c r="BB529" i="5" l="1"/>
  <c r="AV529" i="5"/>
  <c r="AM533" i="5"/>
  <c r="AP533" i="5"/>
  <c r="AU531" i="5"/>
  <c r="AS531" i="5"/>
  <c r="AX531" i="5"/>
  <c r="AY531" i="5"/>
  <c r="BA531" i="5"/>
  <c r="AW530" i="5"/>
  <c r="AZ530" i="5"/>
  <c r="AL532" i="5"/>
  <c r="AR532" i="5"/>
  <c r="AF532" i="5"/>
  <c r="AC533" i="5"/>
  <c r="AD532" i="5"/>
  <c r="AT532" i="5" s="1"/>
  <c r="AE532" i="5"/>
  <c r="AK533" i="5"/>
  <c r="AI533" i="5"/>
  <c r="Q534" i="5"/>
  <c r="AN534" i="5" s="1"/>
  <c r="AJ534" i="5"/>
  <c r="S534" i="5"/>
  <c r="AQ534" i="5" s="1"/>
  <c r="P535" i="5"/>
  <c r="R534" i="5"/>
  <c r="AO534" i="5" s="1"/>
  <c r="R535" i="5" l="1"/>
  <c r="AO535" i="5" s="1"/>
  <c r="P536" i="5"/>
  <c r="AJ535" i="5"/>
  <c r="S535" i="5"/>
  <c r="AQ535" i="5" s="1"/>
  <c r="Q535" i="5"/>
  <c r="AN535" i="5" s="1"/>
  <c r="AX532" i="5"/>
  <c r="BA532" i="5"/>
  <c r="AY532" i="5"/>
  <c r="AL533" i="5"/>
  <c r="AR533" i="5"/>
  <c r="AC534" i="5"/>
  <c r="AE533" i="5"/>
  <c r="AF533" i="5"/>
  <c r="AD533" i="5"/>
  <c r="AT533" i="5" s="1"/>
  <c r="AU532" i="5"/>
  <c r="AS532" i="5"/>
  <c r="AM534" i="5"/>
  <c r="AP534" i="5"/>
  <c r="AI534" i="5"/>
  <c r="AK534" i="5"/>
  <c r="BB530" i="5"/>
  <c r="AV530" i="5"/>
  <c r="AZ531" i="5"/>
  <c r="AW531" i="5"/>
  <c r="AW532" i="5" l="1"/>
  <c r="AZ532" i="5"/>
  <c r="AY533" i="5"/>
  <c r="AX533" i="5"/>
  <c r="BA533" i="5"/>
  <c r="AV531" i="5"/>
  <c r="BB531" i="5"/>
  <c r="AS533" i="5"/>
  <c r="AU533" i="5"/>
  <c r="AM535" i="5"/>
  <c r="AP535" i="5"/>
  <c r="AF534" i="5"/>
  <c r="AE534" i="5"/>
  <c r="AC535" i="5"/>
  <c r="AD534" i="5"/>
  <c r="AT534" i="5" s="1"/>
  <c r="AI535" i="5"/>
  <c r="AK535" i="5"/>
  <c r="Q536" i="5"/>
  <c r="AN536" i="5" s="1"/>
  <c r="S536" i="5"/>
  <c r="AQ536" i="5" s="1"/>
  <c r="R536" i="5"/>
  <c r="AO536" i="5" s="1"/>
  <c r="P537" i="5"/>
  <c r="AJ536" i="5"/>
  <c r="AL534" i="5"/>
  <c r="AR534" i="5"/>
  <c r="AS534" i="5" l="1"/>
  <c r="AU534" i="5"/>
  <c r="AF535" i="5"/>
  <c r="AE535" i="5"/>
  <c r="AD535" i="5"/>
  <c r="AT535" i="5" s="1"/>
  <c r="AC536" i="5"/>
  <c r="AX534" i="5"/>
  <c r="AY534" i="5"/>
  <c r="BA534" i="5"/>
  <c r="AJ537" i="5"/>
  <c r="Q537" i="5"/>
  <c r="AN537" i="5" s="1"/>
  <c r="P538" i="5"/>
  <c r="S537" i="5"/>
  <c r="AQ537" i="5" s="1"/>
  <c r="R537" i="5"/>
  <c r="AO537" i="5" s="1"/>
  <c r="AL535" i="5"/>
  <c r="AR535" i="5"/>
  <c r="AI536" i="5"/>
  <c r="AK536" i="5"/>
  <c r="AZ533" i="5"/>
  <c r="AW533" i="5"/>
  <c r="AM536" i="5"/>
  <c r="AP536" i="5"/>
  <c r="AV532" i="5"/>
  <c r="BB532" i="5"/>
  <c r="AL536" i="5" l="1"/>
  <c r="AR536" i="5"/>
  <c r="P539" i="5"/>
  <c r="S538" i="5"/>
  <c r="AQ538" i="5" s="1"/>
  <c r="AJ538" i="5"/>
  <c r="R538" i="5"/>
  <c r="AO538" i="5" s="1"/>
  <c r="Q538" i="5"/>
  <c r="AN538" i="5" s="1"/>
  <c r="AY535" i="5"/>
  <c r="BA535" i="5"/>
  <c r="AX535" i="5"/>
  <c r="AM537" i="5"/>
  <c r="AP537" i="5"/>
  <c r="BB533" i="5"/>
  <c r="AV533" i="5"/>
  <c r="AI537" i="5"/>
  <c r="AK537" i="5"/>
  <c r="AD536" i="5"/>
  <c r="AT536" i="5" s="1"/>
  <c r="AF536" i="5"/>
  <c r="AC537" i="5"/>
  <c r="AE536" i="5"/>
  <c r="AS535" i="5"/>
  <c r="AU535" i="5"/>
  <c r="AW534" i="5"/>
  <c r="AZ534" i="5"/>
  <c r="AV534" i="5" l="1"/>
  <c r="BB534" i="5"/>
  <c r="AP538" i="5"/>
  <c r="AM538" i="5"/>
  <c r="AJ539" i="5"/>
  <c r="P540" i="5"/>
  <c r="Q539" i="5"/>
  <c r="AN539" i="5" s="1"/>
  <c r="R539" i="5"/>
  <c r="AO539" i="5" s="1"/>
  <c r="S539" i="5"/>
  <c r="AQ539" i="5" s="1"/>
  <c r="AI538" i="5"/>
  <c r="AK538" i="5"/>
  <c r="AC538" i="5"/>
  <c r="AD537" i="5"/>
  <c r="AT537" i="5" s="1"/>
  <c r="AE537" i="5"/>
  <c r="AF537" i="5"/>
  <c r="AR537" i="5"/>
  <c r="AL537" i="5"/>
  <c r="AX536" i="5"/>
  <c r="AY536" i="5"/>
  <c r="BA536" i="5"/>
  <c r="AU536" i="5"/>
  <c r="AS536" i="5"/>
  <c r="AW535" i="5"/>
  <c r="AZ535" i="5"/>
  <c r="AI539" i="5" l="1"/>
  <c r="AK539" i="5"/>
  <c r="P541" i="5"/>
  <c r="S540" i="5"/>
  <c r="AQ540" i="5" s="1"/>
  <c r="Q540" i="5"/>
  <c r="AN540" i="5" s="1"/>
  <c r="AJ540" i="5"/>
  <c r="R540" i="5"/>
  <c r="AO540" i="5" s="1"/>
  <c r="AR538" i="5"/>
  <c r="AL538" i="5"/>
  <c r="BB535" i="5"/>
  <c r="AV535" i="5"/>
  <c r="AF538" i="5"/>
  <c r="AD538" i="5"/>
  <c r="AT538" i="5" s="1"/>
  <c r="AE538" i="5"/>
  <c r="AC539" i="5"/>
  <c r="BA537" i="5"/>
  <c r="AY537" i="5"/>
  <c r="AX537" i="5"/>
  <c r="AS537" i="5"/>
  <c r="AU537" i="5"/>
  <c r="AW536" i="5"/>
  <c r="AZ536" i="5"/>
  <c r="AM539" i="5"/>
  <c r="AP539" i="5"/>
  <c r="AK540" i="5" l="1"/>
  <c r="AI540" i="5"/>
  <c r="AW537" i="5"/>
  <c r="AZ537" i="5"/>
  <c r="AD539" i="5"/>
  <c r="AT539" i="5" s="1"/>
  <c r="AE539" i="5"/>
  <c r="AC540" i="5"/>
  <c r="AF539" i="5"/>
  <c r="AU538" i="5"/>
  <c r="AS538" i="5"/>
  <c r="AP540" i="5"/>
  <c r="AM540" i="5"/>
  <c r="AR539" i="5"/>
  <c r="AL539" i="5"/>
  <c r="AV536" i="5"/>
  <c r="BB536" i="5"/>
  <c r="AX538" i="5"/>
  <c r="BA538" i="5"/>
  <c r="AY538" i="5"/>
  <c r="R541" i="5"/>
  <c r="AO541" i="5" s="1"/>
  <c r="Q541" i="5"/>
  <c r="AN541" i="5" s="1"/>
  <c r="P542" i="5"/>
  <c r="AJ541" i="5"/>
  <c r="S541" i="5"/>
  <c r="AQ541" i="5" s="1"/>
  <c r="AE540" i="5" l="1"/>
  <c r="AF540" i="5"/>
  <c r="AC541" i="5"/>
  <c r="AD540" i="5"/>
  <c r="AT540" i="5" s="1"/>
  <c r="AK541" i="5"/>
  <c r="AI541" i="5"/>
  <c r="AS539" i="5"/>
  <c r="AU539" i="5"/>
  <c r="R542" i="5"/>
  <c r="AO542" i="5" s="1"/>
  <c r="Q542" i="5"/>
  <c r="AN542" i="5" s="1"/>
  <c r="S542" i="5"/>
  <c r="AQ542" i="5" s="1"/>
  <c r="P543" i="5"/>
  <c r="AJ542" i="5"/>
  <c r="AV537" i="5"/>
  <c r="BB537" i="5"/>
  <c r="AX539" i="5"/>
  <c r="BA539" i="5"/>
  <c r="AY539" i="5"/>
  <c r="AP541" i="5"/>
  <c r="AM541" i="5"/>
  <c r="AL540" i="5"/>
  <c r="AR540" i="5"/>
  <c r="AW538" i="5"/>
  <c r="AZ538" i="5"/>
  <c r="BB538" i="5" l="1"/>
  <c r="AV538" i="5"/>
  <c r="R543" i="5"/>
  <c r="AO543" i="5" s="1"/>
  <c r="S543" i="5"/>
  <c r="AQ543" i="5" s="1"/>
  <c r="Q543" i="5"/>
  <c r="AN543" i="5" s="1"/>
  <c r="P544" i="5"/>
  <c r="AJ543" i="5"/>
  <c r="AS540" i="5"/>
  <c r="AU540" i="5"/>
  <c r="AC542" i="5"/>
  <c r="AF541" i="5"/>
  <c r="AD541" i="5"/>
  <c r="AT541" i="5" s="1"/>
  <c r="AE541" i="5"/>
  <c r="AX540" i="5"/>
  <c r="BA540" i="5"/>
  <c r="AY540" i="5"/>
  <c r="AK542" i="5"/>
  <c r="AI542" i="5"/>
  <c r="AL541" i="5"/>
  <c r="AR541" i="5"/>
  <c r="AM542" i="5"/>
  <c r="AP542" i="5"/>
  <c r="AW539" i="5"/>
  <c r="AZ539" i="5"/>
  <c r="AI543" i="5" l="1"/>
  <c r="AK543" i="5"/>
  <c r="R544" i="5"/>
  <c r="AO544" i="5" s="1"/>
  <c r="Q544" i="5"/>
  <c r="AN544" i="5" s="1"/>
  <c r="P545" i="5"/>
  <c r="S544" i="5"/>
  <c r="AQ544" i="5" s="1"/>
  <c r="AJ544" i="5"/>
  <c r="AZ540" i="5"/>
  <c r="AW540" i="5"/>
  <c r="AU541" i="5"/>
  <c r="AS541" i="5"/>
  <c r="AM543" i="5"/>
  <c r="AP543" i="5"/>
  <c r="AX541" i="5"/>
  <c r="BA541" i="5"/>
  <c r="AY541" i="5"/>
  <c r="AE542" i="5"/>
  <c r="AF542" i="5"/>
  <c r="AC543" i="5"/>
  <c r="AD542" i="5"/>
  <c r="AT542" i="5" s="1"/>
  <c r="AV539" i="5"/>
  <c r="BB539" i="5"/>
  <c r="AL542" i="5"/>
  <c r="AR542" i="5"/>
  <c r="AM544" i="5" l="1"/>
  <c r="AP544" i="5"/>
  <c r="AW541" i="5"/>
  <c r="AZ541" i="5"/>
  <c r="AI544" i="5"/>
  <c r="AK544" i="5"/>
  <c r="AS542" i="5"/>
  <c r="AU542" i="5"/>
  <c r="AR543" i="5"/>
  <c r="AL543" i="5"/>
  <c r="AC544" i="5"/>
  <c r="AF543" i="5"/>
  <c r="AD543" i="5"/>
  <c r="AT543" i="5" s="1"/>
  <c r="AE543" i="5"/>
  <c r="AY542" i="5"/>
  <c r="AX542" i="5"/>
  <c r="BA542" i="5"/>
  <c r="R545" i="5"/>
  <c r="AO545" i="5" s="1"/>
  <c r="P546" i="5"/>
  <c r="S545" i="5"/>
  <c r="AQ545" i="5" s="1"/>
  <c r="Q545" i="5"/>
  <c r="AN545" i="5" s="1"/>
  <c r="AJ545" i="5"/>
  <c r="BB540" i="5"/>
  <c r="AV540" i="5"/>
  <c r="AU543" i="5" l="1"/>
  <c r="AS543" i="5"/>
  <c r="AM545" i="5"/>
  <c r="AP545" i="5"/>
  <c r="AD544" i="5"/>
  <c r="AT544" i="5" s="1"/>
  <c r="AF544" i="5"/>
  <c r="AE544" i="5"/>
  <c r="AC545" i="5"/>
  <c r="AI545" i="5"/>
  <c r="AK545" i="5"/>
  <c r="AY543" i="5"/>
  <c r="BA543" i="5"/>
  <c r="AX543" i="5"/>
  <c r="R546" i="5"/>
  <c r="AO546" i="5" s="1"/>
  <c r="S546" i="5"/>
  <c r="AQ546" i="5" s="1"/>
  <c r="Q546" i="5"/>
  <c r="AN546" i="5" s="1"/>
  <c r="AJ546" i="5"/>
  <c r="P547" i="5"/>
  <c r="BB541" i="5"/>
  <c r="AV541" i="5"/>
  <c r="AZ542" i="5"/>
  <c r="AW542" i="5"/>
  <c r="AL544" i="5"/>
  <c r="AR544" i="5"/>
  <c r="AX544" i="5" l="1"/>
  <c r="BA544" i="5"/>
  <c r="AY544" i="5"/>
  <c r="AE545" i="5"/>
  <c r="AD545" i="5"/>
  <c r="AT545" i="5" s="1"/>
  <c r="AC546" i="5"/>
  <c r="AF545" i="5"/>
  <c r="AS544" i="5"/>
  <c r="AU544" i="5"/>
  <c r="AM546" i="5"/>
  <c r="AP546" i="5"/>
  <c r="AW543" i="5"/>
  <c r="AZ543" i="5"/>
  <c r="BB542" i="5"/>
  <c r="AV542" i="5"/>
  <c r="AR545" i="5"/>
  <c r="AL545" i="5"/>
  <c r="S547" i="5"/>
  <c r="AQ547" i="5" s="1"/>
  <c r="P548" i="5"/>
  <c r="Q547" i="5"/>
  <c r="AN547" i="5" s="1"/>
  <c r="AJ547" i="5"/>
  <c r="R547" i="5"/>
  <c r="AO547" i="5" s="1"/>
  <c r="AI546" i="5"/>
  <c r="AK546" i="5"/>
  <c r="AD546" i="5" l="1"/>
  <c r="AT546" i="5" s="1"/>
  <c r="AF546" i="5"/>
  <c r="AC547" i="5"/>
  <c r="AE546" i="5"/>
  <c r="BA545" i="5"/>
  <c r="AX545" i="5"/>
  <c r="AY545" i="5"/>
  <c r="AU545" i="5"/>
  <c r="AS545" i="5"/>
  <c r="AI547" i="5"/>
  <c r="AK547" i="5"/>
  <c r="AV543" i="5"/>
  <c r="BB543" i="5"/>
  <c r="AM547" i="5"/>
  <c r="AP547" i="5"/>
  <c r="AR546" i="5"/>
  <c r="AL546" i="5"/>
  <c r="AW544" i="5"/>
  <c r="AZ544" i="5"/>
  <c r="Q548" i="5"/>
  <c r="AN548" i="5" s="1"/>
  <c r="AJ548" i="5"/>
  <c r="S548" i="5"/>
  <c r="AQ548" i="5" s="1"/>
  <c r="R548" i="5"/>
  <c r="AO548" i="5" s="1"/>
  <c r="P549" i="5"/>
  <c r="AR547" i="5" l="1"/>
  <c r="AL547" i="5"/>
  <c r="AI548" i="5"/>
  <c r="AK548" i="5"/>
  <c r="AW545" i="5"/>
  <c r="AZ545" i="5"/>
  <c r="R549" i="5"/>
  <c r="AO549" i="5" s="1"/>
  <c r="P550" i="5"/>
  <c r="Q549" i="5"/>
  <c r="AN549" i="5" s="1"/>
  <c r="AJ549" i="5"/>
  <c r="S549" i="5"/>
  <c r="AQ549" i="5" s="1"/>
  <c r="AM548" i="5"/>
  <c r="AP548" i="5"/>
  <c r="BA546" i="5"/>
  <c r="AY546" i="5"/>
  <c r="AX546" i="5"/>
  <c r="AE547" i="5"/>
  <c r="AC548" i="5"/>
  <c r="AF547" i="5"/>
  <c r="AD547" i="5"/>
  <c r="AT547" i="5" s="1"/>
  <c r="AV544" i="5"/>
  <c r="BB544" i="5"/>
  <c r="AU546" i="5"/>
  <c r="AS546" i="5"/>
  <c r="BB545" i="5" l="1"/>
  <c r="AV545" i="5"/>
  <c r="AR548" i="5"/>
  <c r="AL548" i="5"/>
  <c r="AJ550" i="5"/>
  <c r="R550" i="5"/>
  <c r="AO550" i="5" s="1"/>
  <c r="P551" i="5"/>
  <c r="S550" i="5"/>
  <c r="AQ550" i="5" s="1"/>
  <c r="Q550" i="5"/>
  <c r="AN550" i="5" s="1"/>
  <c r="BA547" i="5"/>
  <c r="AY547" i="5"/>
  <c r="AX547" i="5"/>
  <c r="AE548" i="5"/>
  <c r="AD548" i="5"/>
  <c r="AT548" i="5" s="1"/>
  <c r="AF548" i="5"/>
  <c r="AC549" i="5"/>
  <c r="AK549" i="5"/>
  <c r="AI549" i="5"/>
  <c r="AW546" i="5"/>
  <c r="AZ546" i="5"/>
  <c r="AU547" i="5"/>
  <c r="AS547" i="5"/>
  <c r="AM549" i="5"/>
  <c r="AP549" i="5"/>
  <c r="AK550" i="5" l="1"/>
  <c r="AI550" i="5"/>
  <c r="AC550" i="5"/>
  <c r="AE549" i="5"/>
  <c r="AF549" i="5"/>
  <c r="AD549" i="5"/>
  <c r="AT549" i="5" s="1"/>
  <c r="AS548" i="5"/>
  <c r="AU548" i="5"/>
  <c r="AJ551" i="5"/>
  <c r="P552" i="5"/>
  <c r="Q551" i="5"/>
  <c r="AN551" i="5" s="1"/>
  <c r="S551" i="5"/>
  <c r="AQ551" i="5" s="1"/>
  <c r="R551" i="5"/>
  <c r="AO551" i="5" s="1"/>
  <c r="AL549" i="5"/>
  <c r="AR549" i="5"/>
  <c r="BB546" i="5"/>
  <c r="AV546" i="5"/>
  <c r="AZ547" i="5"/>
  <c r="AW547" i="5"/>
  <c r="AP550" i="5"/>
  <c r="AM550" i="5"/>
  <c r="AX548" i="5"/>
  <c r="BA548" i="5"/>
  <c r="AY548" i="5"/>
  <c r="AW548" i="5" l="1"/>
  <c r="AZ548" i="5"/>
  <c r="AS549" i="5"/>
  <c r="AU549" i="5"/>
  <c r="BA549" i="5"/>
  <c r="AX549" i="5"/>
  <c r="AY549" i="5"/>
  <c r="AR550" i="5"/>
  <c r="AL550" i="5"/>
  <c r="AM551" i="5"/>
  <c r="AP551" i="5"/>
  <c r="AE550" i="5"/>
  <c r="AD550" i="5"/>
  <c r="AT550" i="5" s="1"/>
  <c r="AF550" i="5"/>
  <c r="AC551" i="5"/>
  <c r="AJ552" i="5"/>
  <c r="Q552" i="5"/>
  <c r="AN552" i="5" s="1"/>
  <c r="R552" i="5"/>
  <c r="AO552" i="5" s="1"/>
  <c r="P553" i="5"/>
  <c r="S552" i="5"/>
  <c r="AQ552" i="5" s="1"/>
  <c r="BB547" i="5"/>
  <c r="AV547" i="5"/>
  <c r="AK551" i="5"/>
  <c r="AI551" i="5"/>
  <c r="AK552" i="5" l="1"/>
  <c r="AI552" i="5"/>
  <c r="AM552" i="5"/>
  <c r="AP552" i="5"/>
  <c r="R553" i="5"/>
  <c r="AO553" i="5" s="1"/>
  <c r="AJ553" i="5"/>
  <c r="Q553" i="5"/>
  <c r="AN553" i="5" s="1"/>
  <c r="P554" i="5"/>
  <c r="S553" i="5"/>
  <c r="AQ553" i="5" s="1"/>
  <c r="AD551" i="5"/>
  <c r="AT551" i="5" s="1"/>
  <c r="AE551" i="5"/>
  <c r="AF551" i="5"/>
  <c r="AC552" i="5"/>
  <c r="AU550" i="5"/>
  <c r="AS550" i="5"/>
  <c r="BA550" i="5"/>
  <c r="AX550" i="5"/>
  <c r="AY550" i="5"/>
  <c r="AW549" i="5"/>
  <c r="AZ549" i="5"/>
  <c r="AL551" i="5"/>
  <c r="AR551" i="5"/>
  <c r="AV548" i="5"/>
  <c r="BB548" i="5"/>
  <c r="AW550" i="5" l="1"/>
  <c r="AZ550" i="5"/>
  <c r="AK553" i="5"/>
  <c r="AI553" i="5"/>
  <c r="AE552" i="5"/>
  <c r="AD552" i="5"/>
  <c r="AT552" i="5" s="1"/>
  <c r="AC553" i="5"/>
  <c r="AF552" i="5"/>
  <c r="AL552" i="5"/>
  <c r="AR552" i="5"/>
  <c r="Q554" i="5"/>
  <c r="AN554" i="5" s="1"/>
  <c r="P555" i="5"/>
  <c r="R554" i="5"/>
  <c r="AO554" i="5" s="1"/>
  <c r="AJ554" i="5"/>
  <c r="S554" i="5"/>
  <c r="AQ554" i="5" s="1"/>
  <c r="AV549" i="5"/>
  <c r="BB549" i="5"/>
  <c r="AU551" i="5"/>
  <c r="AS551" i="5"/>
  <c r="AX551" i="5"/>
  <c r="AY551" i="5"/>
  <c r="BA551" i="5"/>
  <c r="AM553" i="5"/>
  <c r="AP553" i="5"/>
  <c r="AY552" i="5" l="1"/>
  <c r="AX552" i="5"/>
  <c r="BA552" i="5"/>
  <c r="AP554" i="5"/>
  <c r="AM554" i="5"/>
  <c r="AS552" i="5"/>
  <c r="AU552" i="5"/>
  <c r="AW551" i="5"/>
  <c r="AZ551" i="5"/>
  <c r="AR553" i="5"/>
  <c r="AL553" i="5"/>
  <c r="AE553" i="5"/>
  <c r="AD553" i="5"/>
  <c r="AT553" i="5" s="1"/>
  <c r="AF553" i="5"/>
  <c r="AC554" i="5"/>
  <c r="AI554" i="5"/>
  <c r="AK554" i="5"/>
  <c r="AJ555" i="5"/>
  <c r="R555" i="5"/>
  <c r="AO555" i="5" s="1"/>
  <c r="S555" i="5"/>
  <c r="AQ555" i="5" s="1"/>
  <c r="Q555" i="5"/>
  <c r="AN555" i="5" s="1"/>
  <c r="P556" i="5"/>
  <c r="AV550" i="5"/>
  <c r="BB550" i="5"/>
  <c r="BB551" i="5" l="1"/>
  <c r="AV551" i="5"/>
  <c r="BA553" i="5"/>
  <c r="AY553" i="5"/>
  <c r="AX553" i="5"/>
  <c r="AS553" i="5"/>
  <c r="AU553" i="5"/>
  <c r="AW552" i="5"/>
  <c r="AZ552" i="5"/>
  <c r="S556" i="5"/>
  <c r="AQ556" i="5" s="1"/>
  <c r="R556" i="5"/>
  <c r="AO556" i="5" s="1"/>
  <c r="P557" i="5"/>
  <c r="AJ556" i="5"/>
  <c r="Q556" i="5"/>
  <c r="AN556" i="5" s="1"/>
  <c r="AI555" i="5"/>
  <c r="AK555" i="5"/>
  <c r="AD554" i="5"/>
  <c r="AT554" i="5" s="1"/>
  <c r="AF554" i="5"/>
  <c r="AC555" i="5"/>
  <c r="AE554" i="5"/>
  <c r="AL554" i="5"/>
  <c r="AR554" i="5"/>
  <c r="AM555" i="5"/>
  <c r="AP555" i="5"/>
  <c r="BB552" i="5" l="1"/>
  <c r="AV552" i="5"/>
  <c r="AR555" i="5"/>
  <c r="AL555" i="5"/>
  <c r="AI556" i="5"/>
  <c r="AK556" i="5"/>
  <c r="AZ553" i="5"/>
  <c r="AW553" i="5"/>
  <c r="AC556" i="5"/>
  <c r="AF555" i="5"/>
  <c r="AE555" i="5"/>
  <c r="AD555" i="5"/>
  <c r="AT555" i="5" s="1"/>
  <c r="BA554" i="5"/>
  <c r="AX554" i="5"/>
  <c r="AY554" i="5"/>
  <c r="AM556" i="5"/>
  <c r="AP556" i="5"/>
  <c r="P558" i="5"/>
  <c r="Q557" i="5"/>
  <c r="AN557" i="5" s="1"/>
  <c r="S557" i="5"/>
  <c r="AQ557" i="5" s="1"/>
  <c r="AJ557" i="5"/>
  <c r="R557" i="5"/>
  <c r="AO557" i="5" s="1"/>
  <c r="AS554" i="5"/>
  <c r="AU554" i="5"/>
  <c r="AV553" i="5" l="1"/>
  <c r="BB553" i="5"/>
  <c r="AK557" i="5"/>
  <c r="AI557" i="5"/>
  <c r="AZ554" i="5"/>
  <c r="AW554" i="5"/>
  <c r="AL556" i="5"/>
  <c r="AR556" i="5"/>
  <c r="AM557" i="5"/>
  <c r="AP557" i="5"/>
  <c r="AU555" i="5"/>
  <c r="AS555" i="5"/>
  <c r="Q558" i="5"/>
  <c r="AN558" i="5" s="1"/>
  <c r="S558" i="5"/>
  <c r="AQ558" i="5" s="1"/>
  <c r="AJ558" i="5"/>
  <c r="R558" i="5"/>
  <c r="AO558" i="5" s="1"/>
  <c r="P559" i="5"/>
  <c r="AY555" i="5"/>
  <c r="AX555" i="5"/>
  <c r="BA555" i="5"/>
  <c r="AD556" i="5"/>
  <c r="AT556" i="5" s="1"/>
  <c r="AC557" i="5"/>
  <c r="AE556" i="5"/>
  <c r="AF556" i="5"/>
  <c r="BA556" i="5" l="1"/>
  <c r="AY556" i="5"/>
  <c r="AX556" i="5"/>
  <c r="AI558" i="5"/>
  <c r="AK558" i="5"/>
  <c r="AM558" i="5"/>
  <c r="AP558" i="5"/>
  <c r="AU556" i="5"/>
  <c r="AS556" i="5"/>
  <c r="AW555" i="5"/>
  <c r="AZ555" i="5"/>
  <c r="AD557" i="5"/>
  <c r="AT557" i="5" s="1"/>
  <c r="AE557" i="5"/>
  <c r="AC558" i="5"/>
  <c r="AF557" i="5"/>
  <c r="AV554" i="5"/>
  <c r="BB554" i="5"/>
  <c r="Q559" i="5"/>
  <c r="AN559" i="5" s="1"/>
  <c r="R559" i="5"/>
  <c r="AO559" i="5" s="1"/>
  <c r="P560" i="5"/>
  <c r="S559" i="5"/>
  <c r="AQ559" i="5" s="1"/>
  <c r="AJ559" i="5"/>
  <c r="AL557" i="5"/>
  <c r="AR557" i="5"/>
  <c r="AI559" i="5" l="1"/>
  <c r="AK559" i="5"/>
  <c r="AL558" i="5"/>
  <c r="AR558" i="5"/>
  <c r="AU557" i="5"/>
  <c r="AS557" i="5"/>
  <c r="AE558" i="5"/>
  <c r="AD558" i="5"/>
  <c r="AT558" i="5" s="1"/>
  <c r="AC559" i="5"/>
  <c r="AF558" i="5"/>
  <c r="AM559" i="5"/>
  <c r="AP559" i="5"/>
  <c r="AX557" i="5"/>
  <c r="BA557" i="5"/>
  <c r="AY557" i="5"/>
  <c r="AJ560" i="5"/>
  <c r="R560" i="5"/>
  <c r="AO560" i="5" s="1"/>
  <c r="P561" i="5"/>
  <c r="Q560" i="5"/>
  <c r="AN560" i="5" s="1"/>
  <c r="S560" i="5"/>
  <c r="AQ560" i="5" s="1"/>
  <c r="BB555" i="5"/>
  <c r="AV555" i="5"/>
  <c r="AW556" i="5"/>
  <c r="AZ556" i="5"/>
  <c r="BB556" i="5" l="1"/>
  <c r="AV556" i="5"/>
  <c r="AS558" i="5"/>
  <c r="AU558" i="5"/>
  <c r="AI560" i="5"/>
  <c r="AK560" i="5"/>
  <c r="AZ557" i="5"/>
  <c r="AW557" i="5"/>
  <c r="AM560" i="5"/>
  <c r="AP560" i="5"/>
  <c r="AR559" i="5"/>
  <c r="AL559" i="5"/>
  <c r="AJ561" i="5"/>
  <c r="Q561" i="5"/>
  <c r="AN561" i="5" s="1"/>
  <c r="R561" i="5"/>
  <c r="AO561" i="5" s="1"/>
  <c r="S561" i="5"/>
  <c r="AQ561" i="5" s="1"/>
  <c r="P562" i="5"/>
  <c r="BA558" i="5"/>
  <c r="AX558" i="5"/>
  <c r="AY558" i="5"/>
  <c r="AC560" i="5"/>
  <c r="AF559" i="5"/>
  <c r="AD559" i="5"/>
  <c r="AT559" i="5" s="1"/>
  <c r="AE559" i="5"/>
  <c r="AV557" i="5" l="1"/>
  <c r="BB557" i="5"/>
  <c r="AI561" i="5"/>
  <c r="AK561" i="5"/>
  <c r="AM561" i="5"/>
  <c r="AP561" i="5"/>
  <c r="AC561" i="5"/>
  <c r="AD560" i="5"/>
  <c r="AT560" i="5" s="1"/>
  <c r="AE560" i="5"/>
  <c r="AF560" i="5"/>
  <c r="AU559" i="5"/>
  <c r="AS559" i="5"/>
  <c r="BA559" i="5"/>
  <c r="AX559" i="5"/>
  <c r="AY559" i="5"/>
  <c r="AW558" i="5"/>
  <c r="AZ558" i="5"/>
  <c r="R562" i="5"/>
  <c r="AO562" i="5" s="1"/>
  <c r="AJ562" i="5"/>
  <c r="Q562" i="5"/>
  <c r="AN562" i="5" s="1"/>
  <c r="S562" i="5"/>
  <c r="AQ562" i="5" s="1"/>
  <c r="P563" i="5"/>
  <c r="AR560" i="5"/>
  <c r="AL560" i="5"/>
  <c r="BB558" i="5" l="1"/>
  <c r="AV558" i="5"/>
  <c r="AM562" i="5"/>
  <c r="AP562" i="5"/>
  <c r="AS560" i="5"/>
  <c r="AU560" i="5"/>
  <c r="AW559" i="5"/>
  <c r="AZ559" i="5"/>
  <c r="AF561" i="5"/>
  <c r="AE561" i="5"/>
  <c r="AD561" i="5"/>
  <c r="AT561" i="5" s="1"/>
  <c r="AC562" i="5"/>
  <c r="AX560" i="5"/>
  <c r="AY560" i="5"/>
  <c r="BA560" i="5"/>
  <c r="S563" i="5"/>
  <c r="AQ563" i="5" s="1"/>
  <c r="R563" i="5"/>
  <c r="AO563" i="5" s="1"/>
  <c r="Q563" i="5"/>
  <c r="AN563" i="5" s="1"/>
  <c r="P564" i="5"/>
  <c r="AJ563" i="5"/>
  <c r="AL561" i="5"/>
  <c r="AR561" i="5"/>
  <c r="AK562" i="5"/>
  <c r="AI562" i="5"/>
  <c r="BB559" i="5" l="1"/>
  <c r="AV559" i="5"/>
  <c r="AM563" i="5"/>
  <c r="AP563" i="5"/>
  <c r="R564" i="5"/>
  <c r="AO564" i="5" s="1"/>
  <c r="P565" i="5"/>
  <c r="Q564" i="5"/>
  <c r="AN564" i="5" s="1"/>
  <c r="S564" i="5"/>
  <c r="AQ564" i="5" s="1"/>
  <c r="AJ564" i="5"/>
  <c r="AW560" i="5"/>
  <c r="AZ560" i="5"/>
  <c r="AI563" i="5"/>
  <c r="AK563" i="5"/>
  <c r="AS561" i="5"/>
  <c r="AU561" i="5"/>
  <c r="AE562" i="5"/>
  <c r="AC563" i="5"/>
  <c r="AD562" i="5"/>
  <c r="AT562" i="5" s="1"/>
  <c r="AF562" i="5"/>
  <c r="AR562" i="5"/>
  <c r="AL562" i="5"/>
  <c r="BA561" i="5"/>
  <c r="AX561" i="5"/>
  <c r="AY561" i="5"/>
  <c r="S565" i="5" l="1"/>
  <c r="AQ565" i="5" s="1"/>
  <c r="R565" i="5"/>
  <c r="AO565" i="5" s="1"/>
  <c r="Q565" i="5"/>
  <c r="AN565" i="5" s="1"/>
  <c r="AJ565" i="5"/>
  <c r="P566" i="5"/>
  <c r="AM564" i="5"/>
  <c r="AP564" i="5"/>
  <c r="BA562" i="5"/>
  <c r="AY562" i="5"/>
  <c r="AX562" i="5"/>
  <c r="AL563" i="5"/>
  <c r="AR563" i="5"/>
  <c r="AW561" i="5"/>
  <c r="AZ561" i="5"/>
  <c r="AS562" i="5"/>
  <c r="AU562" i="5"/>
  <c r="AV560" i="5"/>
  <c r="BB560" i="5"/>
  <c r="AE563" i="5"/>
  <c r="AD563" i="5"/>
  <c r="AT563" i="5" s="1"/>
  <c r="AF563" i="5"/>
  <c r="AC564" i="5"/>
  <c r="AK564" i="5"/>
  <c r="AI564" i="5"/>
  <c r="AW562" i="5" l="1"/>
  <c r="AZ562" i="5"/>
  <c r="AR564" i="5"/>
  <c r="AL564" i="5"/>
  <c r="AE564" i="5"/>
  <c r="AC565" i="5"/>
  <c r="AD564" i="5"/>
  <c r="AT564" i="5" s="1"/>
  <c r="AF564" i="5"/>
  <c r="AS563" i="5"/>
  <c r="AU563" i="5"/>
  <c r="AI565" i="5"/>
  <c r="AK565" i="5"/>
  <c r="BA563" i="5"/>
  <c r="AX563" i="5"/>
  <c r="AY563" i="5"/>
  <c r="BB561" i="5"/>
  <c r="AV561" i="5"/>
  <c r="P567" i="5"/>
  <c r="R566" i="5"/>
  <c r="AO566" i="5" s="1"/>
  <c r="S566" i="5"/>
  <c r="AQ566" i="5" s="1"/>
  <c r="AJ566" i="5"/>
  <c r="Q566" i="5"/>
  <c r="AN566" i="5" s="1"/>
  <c r="AM565" i="5"/>
  <c r="AP565" i="5"/>
  <c r="AL565" i="5" l="1"/>
  <c r="AR565" i="5"/>
  <c r="AU564" i="5"/>
  <c r="AS564" i="5"/>
  <c r="AK566" i="5"/>
  <c r="AI566" i="5"/>
  <c r="AE565" i="5"/>
  <c r="AF565" i="5"/>
  <c r="AD565" i="5"/>
  <c r="AT565" i="5" s="1"/>
  <c r="AC566" i="5"/>
  <c r="BA564" i="5"/>
  <c r="AY564" i="5"/>
  <c r="AX564" i="5"/>
  <c r="AZ563" i="5"/>
  <c r="AW563" i="5"/>
  <c r="AM566" i="5"/>
  <c r="AP566" i="5"/>
  <c r="AJ567" i="5"/>
  <c r="S567" i="5"/>
  <c r="AQ567" i="5" s="1"/>
  <c r="Q567" i="5"/>
  <c r="AN567" i="5" s="1"/>
  <c r="R567" i="5"/>
  <c r="AO567" i="5" s="1"/>
  <c r="P568" i="5"/>
  <c r="BB562" i="5"/>
  <c r="AV562" i="5"/>
  <c r="AR566" i="5" l="1"/>
  <c r="AL566" i="5"/>
  <c r="AV563" i="5"/>
  <c r="BB563" i="5"/>
  <c r="BA565" i="5"/>
  <c r="AX565" i="5"/>
  <c r="AY565" i="5"/>
  <c r="R568" i="5"/>
  <c r="AO568" i="5" s="1"/>
  <c r="AJ568" i="5"/>
  <c r="Q568" i="5"/>
  <c r="AN568" i="5" s="1"/>
  <c r="S568" i="5"/>
  <c r="AQ568" i="5" s="1"/>
  <c r="P569" i="5"/>
  <c r="AM567" i="5"/>
  <c r="AP567" i="5"/>
  <c r="AW564" i="5"/>
  <c r="AZ564" i="5"/>
  <c r="AI567" i="5"/>
  <c r="AK567" i="5"/>
  <c r="AE566" i="5"/>
  <c r="AF566" i="5"/>
  <c r="AD566" i="5"/>
  <c r="AT566" i="5" s="1"/>
  <c r="AC567" i="5"/>
  <c r="AU565" i="5"/>
  <c r="AS565" i="5"/>
  <c r="AL567" i="5" l="1"/>
  <c r="AR567" i="5"/>
  <c r="AW565" i="5"/>
  <c r="AZ565" i="5"/>
  <c r="BB564" i="5"/>
  <c r="AV564" i="5"/>
  <c r="AS566" i="5"/>
  <c r="AU566" i="5"/>
  <c r="AM568" i="5"/>
  <c r="AP568" i="5"/>
  <c r="AD567" i="5"/>
  <c r="AT567" i="5" s="1"/>
  <c r="AC568" i="5"/>
  <c r="AF567" i="5"/>
  <c r="AE567" i="5"/>
  <c r="AX566" i="5"/>
  <c r="AY566" i="5"/>
  <c r="BA566" i="5"/>
  <c r="Q569" i="5"/>
  <c r="AN569" i="5" s="1"/>
  <c r="R569" i="5"/>
  <c r="AO569" i="5" s="1"/>
  <c r="P570" i="5"/>
  <c r="AJ569" i="5"/>
  <c r="S569" i="5"/>
  <c r="AQ569" i="5" s="1"/>
  <c r="AI568" i="5"/>
  <c r="AK568" i="5"/>
  <c r="AM569" i="5" l="1"/>
  <c r="AP569" i="5"/>
  <c r="BA567" i="5"/>
  <c r="AX567" i="5"/>
  <c r="AY567" i="5"/>
  <c r="AI569" i="5"/>
  <c r="AK569" i="5"/>
  <c r="AU567" i="5"/>
  <c r="AS567" i="5"/>
  <c r="AV565" i="5"/>
  <c r="BB565" i="5"/>
  <c r="AE568" i="5"/>
  <c r="AF568" i="5"/>
  <c r="AD568" i="5"/>
  <c r="AT568" i="5" s="1"/>
  <c r="AC569" i="5"/>
  <c r="S570" i="5"/>
  <c r="AQ570" i="5" s="1"/>
  <c r="R570" i="5"/>
  <c r="AO570" i="5" s="1"/>
  <c r="Q570" i="5"/>
  <c r="AN570" i="5" s="1"/>
  <c r="AJ570" i="5"/>
  <c r="P571" i="5"/>
  <c r="AZ566" i="5"/>
  <c r="AW566" i="5"/>
  <c r="AR568" i="5"/>
  <c r="AL568" i="5"/>
  <c r="AM570" i="5" l="1"/>
  <c r="AP570" i="5"/>
  <c r="AU568" i="5"/>
  <c r="AS568" i="5"/>
  <c r="BB566" i="5"/>
  <c r="AV566" i="5"/>
  <c r="AW567" i="5"/>
  <c r="AZ567" i="5"/>
  <c r="AF569" i="5"/>
  <c r="AC570" i="5"/>
  <c r="AE569" i="5"/>
  <c r="AD569" i="5"/>
  <c r="AT569" i="5" s="1"/>
  <c r="BA568" i="5"/>
  <c r="AY568" i="5"/>
  <c r="AX568" i="5"/>
  <c r="S571" i="5"/>
  <c r="AQ571" i="5" s="1"/>
  <c r="AJ571" i="5"/>
  <c r="P572" i="5"/>
  <c r="R571" i="5"/>
  <c r="AO571" i="5" s="1"/>
  <c r="Q571" i="5"/>
  <c r="AN571" i="5" s="1"/>
  <c r="AI570" i="5"/>
  <c r="AK570" i="5"/>
  <c r="AL569" i="5"/>
  <c r="AR569" i="5"/>
  <c r="AM571" i="5" l="1"/>
  <c r="AP571" i="5"/>
  <c r="AW568" i="5"/>
  <c r="AZ568" i="5"/>
  <c r="BB567" i="5"/>
  <c r="AV567" i="5"/>
  <c r="AU569" i="5"/>
  <c r="AS569" i="5"/>
  <c r="S572" i="5"/>
  <c r="AQ572" i="5" s="1"/>
  <c r="AJ572" i="5"/>
  <c r="R572" i="5"/>
  <c r="AO572" i="5" s="1"/>
  <c r="Q572" i="5"/>
  <c r="AN572" i="5" s="1"/>
  <c r="P573" i="5"/>
  <c r="AD570" i="5"/>
  <c r="AT570" i="5" s="1"/>
  <c r="AE570" i="5"/>
  <c r="AF570" i="5"/>
  <c r="AC571" i="5"/>
  <c r="AK571" i="5"/>
  <c r="AI571" i="5"/>
  <c r="AY569" i="5"/>
  <c r="AX569" i="5"/>
  <c r="BA569" i="5"/>
  <c r="AR570" i="5"/>
  <c r="AL570" i="5"/>
  <c r="AX570" i="5" l="1"/>
  <c r="BA570" i="5"/>
  <c r="AY570" i="5"/>
  <c r="AS570" i="5"/>
  <c r="AU570" i="5"/>
  <c r="S573" i="5"/>
  <c r="AQ573" i="5" s="1"/>
  <c r="P574" i="5"/>
  <c r="AJ573" i="5"/>
  <c r="Q573" i="5"/>
  <c r="AN573" i="5" s="1"/>
  <c r="R573" i="5"/>
  <c r="AO573" i="5" s="1"/>
  <c r="BB568" i="5"/>
  <c r="AV568" i="5"/>
  <c r="AW569" i="5"/>
  <c r="AZ569" i="5"/>
  <c r="AI572" i="5"/>
  <c r="AK572" i="5"/>
  <c r="AC572" i="5"/>
  <c r="AF571" i="5"/>
  <c r="AD571" i="5"/>
  <c r="AT571" i="5" s="1"/>
  <c r="AE571" i="5"/>
  <c r="AM572" i="5"/>
  <c r="AP572" i="5"/>
  <c r="AR571" i="5"/>
  <c r="AL571" i="5"/>
  <c r="AI573" i="5" l="1"/>
  <c r="AK573" i="5"/>
  <c r="AM573" i="5"/>
  <c r="AP573" i="5"/>
  <c r="AV569" i="5"/>
  <c r="BB569" i="5"/>
  <c r="S574" i="5"/>
  <c r="AQ574" i="5" s="1"/>
  <c r="P575" i="5"/>
  <c r="R574" i="5"/>
  <c r="AO574" i="5" s="1"/>
  <c r="Q574" i="5"/>
  <c r="AN574" i="5" s="1"/>
  <c r="AJ574" i="5"/>
  <c r="AR572" i="5"/>
  <c r="AL572" i="5"/>
  <c r="AS571" i="5"/>
  <c r="AU571" i="5"/>
  <c r="AX571" i="5"/>
  <c r="AY571" i="5"/>
  <c r="BA571" i="5"/>
  <c r="AZ570" i="5"/>
  <c r="AW570" i="5"/>
  <c r="AD572" i="5"/>
  <c r="AT572" i="5" s="1"/>
  <c r="AF572" i="5"/>
  <c r="AE572" i="5"/>
  <c r="AC573" i="5"/>
  <c r="AU572" i="5" l="1"/>
  <c r="AS572" i="5"/>
  <c r="BB570" i="5"/>
  <c r="AV570" i="5"/>
  <c r="AR573" i="5"/>
  <c r="AL573" i="5"/>
  <c r="AE573" i="5"/>
  <c r="AF573" i="5"/>
  <c r="AD573" i="5"/>
  <c r="AT573" i="5" s="1"/>
  <c r="AC574" i="5"/>
  <c r="AM574" i="5"/>
  <c r="AP574" i="5"/>
  <c r="AW571" i="5"/>
  <c r="AZ571" i="5"/>
  <c r="R575" i="5"/>
  <c r="AO575" i="5" s="1"/>
  <c r="P576" i="5"/>
  <c r="Q575" i="5"/>
  <c r="AN575" i="5" s="1"/>
  <c r="S575" i="5"/>
  <c r="AQ575" i="5" s="1"/>
  <c r="AJ575" i="5"/>
  <c r="AY572" i="5"/>
  <c r="BA572" i="5"/>
  <c r="AX572" i="5"/>
  <c r="AK574" i="5"/>
  <c r="AI574" i="5"/>
  <c r="AY573" i="5" l="1"/>
  <c r="AX573" i="5"/>
  <c r="BA573" i="5"/>
  <c r="AZ572" i="5"/>
  <c r="AW572" i="5"/>
  <c r="AV571" i="5"/>
  <c r="BB571" i="5"/>
  <c r="AI575" i="5"/>
  <c r="AK575" i="5"/>
  <c r="AL574" i="5"/>
  <c r="AR574" i="5"/>
  <c r="AF574" i="5"/>
  <c r="AD574" i="5"/>
  <c r="AT574" i="5" s="1"/>
  <c r="AC575" i="5"/>
  <c r="AE574" i="5"/>
  <c r="Q576" i="5"/>
  <c r="AN576" i="5" s="1"/>
  <c r="AJ576" i="5"/>
  <c r="S576" i="5"/>
  <c r="AQ576" i="5" s="1"/>
  <c r="R576" i="5"/>
  <c r="AO576" i="5" s="1"/>
  <c r="P577" i="5"/>
  <c r="AM575" i="5"/>
  <c r="AP575" i="5"/>
  <c r="AS573" i="5"/>
  <c r="AU573" i="5"/>
  <c r="AD575" i="5" l="1"/>
  <c r="AT575" i="5" s="1"/>
  <c r="AE575" i="5"/>
  <c r="AC576" i="5"/>
  <c r="AF575" i="5"/>
  <c r="AR575" i="5"/>
  <c r="AL575" i="5"/>
  <c r="AV572" i="5"/>
  <c r="BB572" i="5"/>
  <c r="BA574" i="5"/>
  <c r="AX574" i="5"/>
  <c r="AY574" i="5"/>
  <c r="AW573" i="5"/>
  <c r="AZ573" i="5"/>
  <c r="AJ577" i="5"/>
  <c r="S577" i="5"/>
  <c r="AQ577" i="5" s="1"/>
  <c r="R577" i="5"/>
  <c r="AO577" i="5" s="1"/>
  <c r="P578" i="5"/>
  <c r="Q577" i="5"/>
  <c r="AN577" i="5" s="1"/>
  <c r="AM576" i="5"/>
  <c r="AP576" i="5"/>
  <c r="AS574" i="5"/>
  <c r="AU574" i="5"/>
  <c r="AI576" i="5"/>
  <c r="AK576" i="5"/>
  <c r="AM577" i="5" l="1"/>
  <c r="AP577" i="5"/>
  <c r="AK577" i="5"/>
  <c r="AI577" i="5"/>
  <c r="AY575" i="5"/>
  <c r="BA575" i="5"/>
  <c r="AX575" i="5"/>
  <c r="AF576" i="5"/>
  <c r="AE576" i="5"/>
  <c r="AC577" i="5"/>
  <c r="AD576" i="5"/>
  <c r="AT576" i="5" s="1"/>
  <c r="AV573" i="5"/>
  <c r="BB573" i="5"/>
  <c r="AL576" i="5"/>
  <c r="AR576" i="5"/>
  <c r="Q578" i="5"/>
  <c r="AN578" i="5" s="1"/>
  <c r="R578" i="5"/>
  <c r="AO578" i="5" s="1"/>
  <c r="AJ578" i="5"/>
  <c r="S578" i="5"/>
  <c r="AQ578" i="5" s="1"/>
  <c r="P579" i="5"/>
  <c r="AZ574" i="5"/>
  <c r="AW574" i="5"/>
  <c r="AU575" i="5"/>
  <c r="AS575" i="5"/>
  <c r="AX576" i="5" l="1"/>
  <c r="AY576" i="5"/>
  <c r="BA576" i="5"/>
  <c r="AV574" i="5"/>
  <c r="BB574" i="5"/>
  <c r="AZ575" i="5"/>
  <c r="AW575" i="5"/>
  <c r="R579" i="5"/>
  <c r="AO579" i="5" s="1"/>
  <c r="Q579" i="5"/>
  <c r="AN579" i="5" s="1"/>
  <c r="AJ579" i="5"/>
  <c r="S579" i="5"/>
  <c r="AQ579" i="5" s="1"/>
  <c r="P580" i="5"/>
  <c r="AP578" i="5"/>
  <c r="AM578" i="5"/>
  <c r="AU576" i="5"/>
  <c r="AS576" i="5"/>
  <c r="AF577" i="5"/>
  <c r="AD577" i="5"/>
  <c r="AT577" i="5" s="1"/>
  <c r="AC578" i="5"/>
  <c r="AE577" i="5"/>
  <c r="AI578" i="5"/>
  <c r="AK578" i="5"/>
  <c r="AR577" i="5"/>
  <c r="AL577" i="5"/>
  <c r="AV575" i="5" l="1"/>
  <c r="BB575" i="5"/>
  <c r="AR578" i="5"/>
  <c r="AL578" i="5"/>
  <c r="AW576" i="5"/>
  <c r="AZ576" i="5"/>
  <c r="AD578" i="5"/>
  <c r="AT578" i="5" s="1"/>
  <c r="AE578" i="5"/>
  <c r="AC579" i="5"/>
  <c r="AF578" i="5"/>
  <c r="AU577" i="5"/>
  <c r="AS577" i="5"/>
  <c r="AK579" i="5"/>
  <c r="AI579" i="5"/>
  <c r="Q580" i="5"/>
  <c r="AN580" i="5" s="1"/>
  <c r="AJ580" i="5"/>
  <c r="R580" i="5"/>
  <c r="AO580" i="5" s="1"/>
  <c r="P581" i="5"/>
  <c r="S580" i="5"/>
  <c r="AQ580" i="5" s="1"/>
  <c r="AP579" i="5"/>
  <c r="AM579" i="5"/>
  <c r="AY577" i="5"/>
  <c r="BA577" i="5"/>
  <c r="AX577" i="5"/>
  <c r="AU578" i="5" l="1"/>
  <c r="AS578" i="5"/>
  <c r="AL579" i="5"/>
  <c r="AR579" i="5"/>
  <c r="BB576" i="5"/>
  <c r="AV576" i="5"/>
  <c r="AK580" i="5"/>
  <c r="AI580" i="5"/>
  <c r="AW577" i="5"/>
  <c r="AZ577" i="5"/>
  <c r="AM580" i="5"/>
  <c r="AP580" i="5"/>
  <c r="Q581" i="5"/>
  <c r="AN581" i="5" s="1"/>
  <c r="R581" i="5"/>
  <c r="AO581" i="5" s="1"/>
  <c r="P582" i="5"/>
  <c r="S581" i="5"/>
  <c r="AQ581" i="5" s="1"/>
  <c r="AJ581" i="5"/>
  <c r="AY578" i="5"/>
  <c r="AX578" i="5"/>
  <c r="BA578" i="5"/>
  <c r="AE579" i="5"/>
  <c r="AF579" i="5"/>
  <c r="AD579" i="5"/>
  <c r="AT579" i="5" s="1"/>
  <c r="AC580" i="5"/>
  <c r="AF580" i="5" l="1"/>
  <c r="AE580" i="5"/>
  <c r="AC581" i="5"/>
  <c r="AD580" i="5"/>
  <c r="AT580" i="5" s="1"/>
  <c r="BA579" i="5"/>
  <c r="AX579" i="5"/>
  <c r="AY579" i="5"/>
  <c r="AP581" i="5"/>
  <c r="AM581" i="5"/>
  <c r="AL580" i="5"/>
  <c r="AR580" i="5"/>
  <c r="S582" i="5"/>
  <c r="AQ582" i="5" s="1"/>
  <c r="R582" i="5"/>
  <c r="AO582" i="5" s="1"/>
  <c r="AJ582" i="5"/>
  <c r="Q582" i="5"/>
  <c r="AN582" i="5" s="1"/>
  <c r="P583" i="5"/>
  <c r="AW578" i="5"/>
  <c r="AZ578" i="5"/>
  <c r="AS579" i="5"/>
  <c r="AU579" i="5"/>
  <c r="AK581" i="5"/>
  <c r="AI581" i="5"/>
  <c r="BB577" i="5"/>
  <c r="AV577" i="5"/>
  <c r="AW579" i="5" l="1"/>
  <c r="AZ579" i="5"/>
  <c r="AJ583" i="5"/>
  <c r="Q583" i="5"/>
  <c r="AN583" i="5" s="1"/>
  <c r="R583" i="5"/>
  <c r="AO583" i="5" s="1"/>
  <c r="P584" i="5"/>
  <c r="S583" i="5"/>
  <c r="AQ583" i="5" s="1"/>
  <c r="AI582" i="5"/>
  <c r="AK582" i="5"/>
  <c r="AU580" i="5"/>
  <c r="AS580" i="5"/>
  <c r="AD581" i="5"/>
  <c r="AT581" i="5" s="1"/>
  <c r="AF581" i="5"/>
  <c r="AC582" i="5"/>
  <c r="AE581" i="5"/>
  <c r="AM582" i="5"/>
  <c r="AP582" i="5"/>
  <c r="BB578" i="5"/>
  <c r="AV578" i="5"/>
  <c r="AL581" i="5"/>
  <c r="AR581" i="5"/>
  <c r="AX580" i="5"/>
  <c r="AY580" i="5"/>
  <c r="BA580" i="5"/>
  <c r="S584" i="5" l="1"/>
  <c r="AQ584" i="5" s="1"/>
  <c r="AJ584" i="5"/>
  <c r="R584" i="5"/>
  <c r="AO584" i="5" s="1"/>
  <c r="P585" i="5"/>
  <c r="Q584" i="5"/>
  <c r="AN584" i="5" s="1"/>
  <c r="AW580" i="5"/>
  <c r="AZ580" i="5"/>
  <c r="AM583" i="5"/>
  <c r="AP583" i="5"/>
  <c r="AK583" i="5"/>
  <c r="AI583" i="5"/>
  <c r="AF582" i="5"/>
  <c r="AC583" i="5"/>
  <c r="AD582" i="5"/>
  <c r="AT582" i="5" s="1"/>
  <c r="AE582" i="5"/>
  <c r="AR582" i="5"/>
  <c r="AL582" i="5"/>
  <c r="AY581" i="5"/>
  <c r="BA581" i="5"/>
  <c r="AX581" i="5"/>
  <c r="AU581" i="5"/>
  <c r="AS581" i="5"/>
  <c r="AV579" i="5"/>
  <c r="BB579" i="5"/>
  <c r="Q585" i="5" l="1"/>
  <c r="AN585" i="5" s="1"/>
  <c r="S585" i="5"/>
  <c r="AQ585" i="5" s="1"/>
  <c r="P586" i="5"/>
  <c r="AJ585" i="5"/>
  <c r="R585" i="5"/>
  <c r="AO585" i="5" s="1"/>
  <c r="AE583" i="5"/>
  <c r="AD583" i="5"/>
  <c r="AT583" i="5" s="1"/>
  <c r="AF583" i="5"/>
  <c r="AC584" i="5"/>
  <c r="AV580" i="5"/>
  <c r="BB580" i="5"/>
  <c r="AK584" i="5"/>
  <c r="AI584" i="5"/>
  <c r="AL583" i="5"/>
  <c r="AR583" i="5"/>
  <c r="AU582" i="5"/>
  <c r="AS582" i="5"/>
  <c r="BA582" i="5"/>
  <c r="AX582" i="5"/>
  <c r="AY582" i="5"/>
  <c r="AW581" i="5"/>
  <c r="AZ581" i="5"/>
  <c r="AM584" i="5"/>
  <c r="AP584" i="5"/>
  <c r="AL584" i="5" l="1"/>
  <c r="AR584" i="5"/>
  <c r="BA583" i="5"/>
  <c r="AY583" i="5"/>
  <c r="AX583" i="5"/>
  <c r="BB581" i="5"/>
  <c r="AV581" i="5"/>
  <c r="AI585" i="5"/>
  <c r="AK585" i="5"/>
  <c r="AJ586" i="5"/>
  <c r="Q586" i="5"/>
  <c r="AN586" i="5" s="1"/>
  <c r="S586" i="5"/>
  <c r="AQ586" i="5" s="1"/>
  <c r="R586" i="5"/>
  <c r="AO586" i="5" s="1"/>
  <c r="P587" i="5"/>
  <c r="AS583" i="5"/>
  <c r="AU583" i="5"/>
  <c r="AW582" i="5"/>
  <c r="AZ582" i="5"/>
  <c r="AM585" i="5"/>
  <c r="AP585" i="5"/>
  <c r="AD584" i="5"/>
  <c r="AT584" i="5" s="1"/>
  <c r="AF584" i="5"/>
  <c r="AE584" i="5"/>
  <c r="AC585" i="5"/>
  <c r="AC586" i="5" l="1"/>
  <c r="AE585" i="5"/>
  <c r="AD585" i="5"/>
  <c r="AT585" i="5" s="1"/>
  <c r="AF585" i="5"/>
  <c r="S587" i="5"/>
  <c r="AQ587" i="5" s="1"/>
  <c r="P588" i="5"/>
  <c r="R587" i="5"/>
  <c r="AO587" i="5" s="1"/>
  <c r="Q587" i="5"/>
  <c r="AN587" i="5" s="1"/>
  <c r="AJ587" i="5"/>
  <c r="AM586" i="5"/>
  <c r="AP586" i="5"/>
  <c r="AL585" i="5"/>
  <c r="AR585" i="5"/>
  <c r="AW583" i="5"/>
  <c r="AZ583" i="5"/>
  <c r="BA584" i="5"/>
  <c r="AY584" i="5"/>
  <c r="AX584" i="5"/>
  <c r="AS584" i="5"/>
  <c r="AU584" i="5"/>
  <c r="AI586" i="5"/>
  <c r="AK586" i="5"/>
  <c r="AV582" i="5"/>
  <c r="BB582" i="5"/>
  <c r="AI587" i="5" l="1"/>
  <c r="AK587" i="5"/>
  <c r="AW584" i="5"/>
  <c r="AZ584" i="5"/>
  <c r="P589" i="5"/>
  <c r="Q588" i="5"/>
  <c r="AN588" i="5" s="1"/>
  <c r="AJ588" i="5"/>
  <c r="S588" i="5"/>
  <c r="AQ588" i="5" s="1"/>
  <c r="R588" i="5"/>
  <c r="AO588" i="5" s="1"/>
  <c r="AM587" i="5"/>
  <c r="AP587" i="5"/>
  <c r="AV583" i="5"/>
  <c r="BB583" i="5"/>
  <c r="BA585" i="5"/>
  <c r="AX585" i="5"/>
  <c r="AY585" i="5"/>
  <c r="AU585" i="5"/>
  <c r="AS585" i="5"/>
  <c r="AR586" i="5"/>
  <c r="AL586" i="5"/>
  <c r="AC587" i="5"/>
  <c r="AE586" i="5"/>
  <c r="AF586" i="5"/>
  <c r="AD586" i="5"/>
  <c r="AT586" i="5" s="1"/>
  <c r="AS586" i="5" l="1"/>
  <c r="AU586" i="5"/>
  <c r="AY586" i="5"/>
  <c r="AX586" i="5"/>
  <c r="BA586" i="5"/>
  <c r="AI588" i="5"/>
  <c r="AK588" i="5"/>
  <c r="AW585" i="5"/>
  <c r="AZ585" i="5"/>
  <c r="S589" i="5"/>
  <c r="AQ589" i="5" s="1"/>
  <c r="Q589" i="5"/>
  <c r="AN589" i="5" s="1"/>
  <c r="AJ589" i="5"/>
  <c r="R589" i="5"/>
  <c r="AO589" i="5" s="1"/>
  <c r="P590" i="5"/>
  <c r="AV584" i="5"/>
  <c r="BB584" i="5"/>
  <c r="AM588" i="5"/>
  <c r="AP588" i="5"/>
  <c r="AE587" i="5"/>
  <c r="AD587" i="5"/>
  <c r="AT587" i="5" s="1"/>
  <c r="AF587" i="5"/>
  <c r="AC588" i="5"/>
  <c r="AL587" i="5"/>
  <c r="AR587" i="5"/>
  <c r="AV585" i="5" l="1"/>
  <c r="BB585" i="5"/>
  <c r="AJ590" i="5"/>
  <c r="P591" i="5"/>
  <c r="Q590" i="5"/>
  <c r="AN590" i="5" s="1"/>
  <c r="R590" i="5"/>
  <c r="AO590" i="5" s="1"/>
  <c r="S590" i="5"/>
  <c r="AQ590" i="5" s="1"/>
  <c r="BA587" i="5"/>
  <c r="AY587" i="5"/>
  <c r="AX587" i="5"/>
  <c r="AU587" i="5"/>
  <c r="AS587" i="5"/>
  <c r="AM589" i="5"/>
  <c r="AP589" i="5"/>
  <c r="AF588" i="5"/>
  <c r="AD588" i="5"/>
  <c r="AT588" i="5" s="1"/>
  <c r="AE588" i="5"/>
  <c r="AC589" i="5"/>
  <c r="AZ586" i="5"/>
  <c r="AW586" i="5"/>
  <c r="AI589" i="5"/>
  <c r="AK589" i="5"/>
  <c r="AL588" i="5"/>
  <c r="AR588" i="5"/>
  <c r="AM590" i="5" l="1"/>
  <c r="AP590" i="5"/>
  <c r="AZ587" i="5"/>
  <c r="AW587" i="5"/>
  <c r="AS588" i="5"/>
  <c r="AU588" i="5"/>
  <c r="S591" i="5"/>
  <c r="AQ591" i="5" s="1"/>
  <c r="P592" i="5"/>
  <c r="Q591" i="5"/>
  <c r="AN591" i="5" s="1"/>
  <c r="AJ591" i="5"/>
  <c r="R591" i="5"/>
  <c r="AO591" i="5" s="1"/>
  <c r="AD589" i="5"/>
  <c r="AT589" i="5" s="1"/>
  <c r="AF589" i="5"/>
  <c r="AC590" i="5"/>
  <c r="AE589" i="5"/>
  <c r="AX588" i="5"/>
  <c r="BA588" i="5"/>
  <c r="AY588" i="5"/>
  <c r="AL589" i="5"/>
  <c r="AR589" i="5"/>
  <c r="AV586" i="5"/>
  <c r="BB586" i="5"/>
  <c r="AI590" i="5"/>
  <c r="AK590" i="5"/>
  <c r="AM591" i="5" l="1"/>
  <c r="AP591" i="5"/>
  <c r="BB587" i="5"/>
  <c r="AV587" i="5"/>
  <c r="AD590" i="5"/>
  <c r="AT590" i="5" s="1"/>
  <c r="AE590" i="5"/>
  <c r="AF590" i="5"/>
  <c r="AC591" i="5"/>
  <c r="S592" i="5"/>
  <c r="AQ592" i="5" s="1"/>
  <c r="P593" i="5"/>
  <c r="Q592" i="5"/>
  <c r="AN592" i="5" s="1"/>
  <c r="AJ592" i="5"/>
  <c r="R592" i="5"/>
  <c r="AO592" i="5" s="1"/>
  <c r="BA589" i="5"/>
  <c r="AX589" i="5"/>
  <c r="AY589" i="5"/>
  <c r="AS589" i="5"/>
  <c r="AU589" i="5"/>
  <c r="AI591" i="5"/>
  <c r="AK591" i="5"/>
  <c r="AZ588" i="5"/>
  <c r="AW588" i="5"/>
  <c r="AL590" i="5"/>
  <c r="AR590" i="5"/>
  <c r="BA590" i="5" l="1"/>
  <c r="AX590" i="5"/>
  <c r="AY590" i="5"/>
  <c r="AD591" i="5"/>
  <c r="AT591" i="5" s="1"/>
  <c r="AC592" i="5"/>
  <c r="AE591" i="5"/>
  <c r="AF591" i="5"/>
  <c r="BB588" i="5"/>
  <c r="AV588" i="5"/>
  <c r="AW589" i="5"/>
  <c r="AZ589" i="5"/>
  <c r="AK592" i="5"/>
  <c r="AI592" i="5"/>
  <c r="S593" i="5"/>
  <c r="AQ593" i="5" s="1"/>
  <c r="Q593" i="5"/>
  <c r="AN593" i="5" s="1"/>
  <c r="P594" i="5"/>
  <c r="AJ593" i="5"/>
  <c r="R593" i="5"/>
  <c r="AO593" i="5" s="1"/>
  <c r="AU590" i="5"/>
  <c r="AS590" i="5"/>
  <c r="AM592" i="5"/>
  <c r="AP592" i="5"/>
  <c r="AL591" i="5"/>
  <c r="AR591" i="5"/>
  <c r="R594" i="5" l="1"/>
  <c r="AO594" i="5" s="1"/>
  <c r="S594" i="5"/>
  <c r="AQ594" i="5" s="1"/>
  <c r="Q594" i="5"/>
  <c r="AN594" i="5" s="1"/>
  <c r="P595" i="5"/>
  <c r="AJ594" i="5"/>
  <c r="AU591" i="5"/>
  <c r="AS591" i="5"/>
  <c r="AY591" i="5"/>
  <c r="AX591" i="5"/>
  <c r="BA591" i="5"/>
  <c r="AR592" i="5"/>
  <c r="AL592" i="5"/>
  <c r="AM593" i="5"/>
  <c r="AP593" i="5"/>
  <c r="BB589" i="5"/>
  <c r="AV589" i="5"/>
  <c r="AD592" i="5"/>
  <c r="AT592" i="5" s="1"/>
  <c r="AC593" i="5"/>
  <c r="AE592" i="5"/>
  <c r="AF592" i="5"/>
  <c r="AI593" i="5"/>
  <c r="AK593" i="5"/>
  <c r="AW590" i="5"/>
  <c r="AZ590" i="5"/>
  <c r="BB590" i="5" l="1"/>
  <c r="AV590" i="5"/>
  <c r="AR593" i="5"/>
  <c r="AL593" i="5"/>
  <c r="AX592" i="5"/>
  <c r="AY592" i="5"/>
  <c r="BA592" i="5"/>
  <c r="AI594" i="5"/>
  <c r="AK594" i="5"/>
  <c r="AC594" i="5"/>
  <c r="AD593" i="5"/>
  <c r="AT593" i="5" s="1"/>
  <c r="AE593" i="5"/>
  <c r="AF593" i="5"/>
  <c r="AW591" i="5"/>
  <c r="AZ591" i="5"/>
  <c r="AP594" i="5"/>
  <c r="AM594" i="5"/>
  <c r="Q595" i="5"/>
  <c r="AN595" i="5" s="1"/>
  <c r="P596" i="5"/>
  <c r="R595" i="5"/>
  <c r="AO595" i="5" s="1"/>
  <c r="AJ595" i="5"/>
  <c r="S595" i="5"/>
  <c r="AQ595" i="5" s="1"/>
  <c r="AS592" i="5"/>
  <c r="AU592" i="5"/>
  <c r="AW592" i="5" l="1"/>
  <c r="AZ592" i="5"/>
  <c r="AY593" i="5"/>
  <c r="BA593" i="5"/>
  <c r="AX593" i="5"/>
  <c r="AM595" i="5"/>
  <c r="AP595" i="5"/>
  <c r="AI595" i="5"/>
  <c r="AK595" i="5"/>
  <c r="AV591" i="5"/>
  <c r="BB591" i="5"/>
  <c r="AE594" i="5"/>
  <c r="AD594" i="5"/>
  <c r="AT594" i="5" s="1"/>
  <c r="AF594" i="5"/>
  <c r="AC595" i="5"/>
  <c r="P597" i="5"/>
  <c r="S596" i="5"/>
  <c r="AQ596" i="5" s="1"/>
  <c r="Q596" i="5"/>
  <c r="AN596" i="5" s="1"/>
  <c r="AJ596" i="5"/>
  <c r="R596" i="5"/>
  <c r="AO596" i="5" s="1"/>
  <c r="AU593" i="5"/>
  <c r="AS593" i="5"/>
  <c r="AL594" i="5"/>
  <c r="AR594" i="5"/>
  <c r="AJ597" i="5" l="1"/>
  <c r="Q597" i="5"/>
  <c r="AN597" i="5" s="1"/>
  <c r="P598" i="5"/>
  <c r="S597" i="5"/>
  <c r="AQ597" i="5" s="1"/>
  <c r="R597" i="5"/>
  <c r="AO597" i="5" s="1"/>
  <c r="AW593" i="5"/>
  <c r="AZ593" i="5"/>
  <c r="AL595" i="5"/>
  <c r="AR595" i="5"/>
  <c r="AD595" i="5"/>
  <c r="AT595" i="5" s="1"/>
  <c r="AE595" i="5"/>
  <c r="AF595" i="5"/>
  <c r="AC596" i="5"/>
  <c r="AS594" i="5"/>
  <c r="AU594" i="5"/>
  <c r="AX594" i="5"/>
  <c r="BA594" i="5"/>
  <c r="AY594" i="5"/>
  <c r="AK596" i="5"/>
  <c r="AI596" i="5"/>
  <c r="AP596" i="5"/>
  <c r="AM596" i="5"/>
  <c r="BB592" i="5"/>
  <c r="AV592" i="5"/>
  <c r="BB593" i="5" l="1"/>
  <c r="AV593" i="5"/>
  <c r="AC597" i="5"/>
  <c r="AE596" i="5"/>
  <c r="AF596" i="5"/>
  <c r="AD596" i="5"/>
  <c r="AT596" i="5" s="1"/>
  <c r="AR596" i="5"/>
  <c r="AL596" i="5"/>
  <c r="AM597" i="5"/>
  <c r="AP597" i="5"/>
  <c r="P599" i="5"/>
  <c r="S598" i="5"/>
  <c r="AQ598" i="5" s="1"/>
  <c r="AJ598" i="5"/>
  <c r="Q598" i="5"/>
  <c r="AN598" i="5" s="1"/>
  <c r="R598" i="5"/>
  <c r="AO598" i="5" s="1"/>
  <c r="AY595" i="5"/>
  <c r="BA595" i="5"/>
  <c r="AX595" i="5"/>
  <c r="AU595" i="5"/>
  <c r="AS595" i="5"/>
  <c r="AW594" i="5"/>
  <c r="AZ594" i="5"/>
  <c r="AI597" i="5"/>
  <c r="AK597" i="5"/>
  <c r="AU596" i="5" l="1"/>
  <c r="AS596" i="5"/>
  <c r="AK598" i="5"/>
  <c r="AI598" i="5"/>
  <c r="BA596" i="5"/>
  <c r="AY596" i="5"/>
  <c r="AX596" i="5"/>
  <c r="AM598" i="5"/>
  <c r="AP598" i="5"/>
  <c r="AD597" i="5"/>
  <c r="AT597" i="5" s="1"/>
  <c r="AE597" i="5"/>
  <c r="AC598" i="5"/>
  <c r="AF597" i="5"/>
  <c r="BB594" i="5"/>
  <c r="AV594" i="5"/>
  <c r="AJ599" i="5"/>
  <c r="R599" i="5"/>
  <c r="AO599" i="5" s="1"/>
  <c r="P600" i="5"/>
  <c r="S599" i="5"/>
  <c r="AQ599" i="5" s="1"/>
  <c r="Q599" i="5"/>
  <c r="AN599" i="5" s="1"/>
  <c r="AZ595" i="5"/>
  <c r="AW595" i="5"/>
  <c r="AL597" i="5"/>
  <c r="AR597" i="5"/>
  <c r="AK599" i="5" l="1"/>
  <c r="AI599" i="5"/>
  <c r="BB595" i="5"/>
  <c r="AV595" i="5"/>
  <c r="AW596" i="5"/>
  <c r="AZ596" i="5"/>
  <c r="AD598" i="5"/>
  <c r="AT598" i="5" s="1"/>
  <c r="AF598" i="5"/>
  <c r="AC599" i="5"/>
  <c r="AE598" i="5"/>
  <c r="AR598" i="5"/>
  <c r="AL598" i="5"/>
  <c r="AM599" i="5"/>
  <c r="AP599" i="5"/>
  <c r="AJ600" i="5"/>
  <c r="S600" i="5"/>
  <c r="AQ600" i="5" s="1"/>
  <c r="Q600" i="5"/>
  <c r="AN600" i="5" s="1"/>
  <c r="P601" i="5"/>
  <c r="R600" i="5"/>
  <c r="AO600" i="5" s="1"/>
  <c r="BA597" i="5"/>
  <c r="AY597" i="5"/>
  <c r="AX597" i="5"/>
  <c r="AU597" i="5"/>
  <c r="AS597" i="5"/>
  <c r="AM600" i="5" l="1"/>
  <c r="AP600" i="5"/>
  <c r="AY598" i="5"/>
  <c r="BA598" i="5"/>
  <c r="AX598" i="5"/>
  <c r="AS598" i="5"/>
  <c r="AU598" i="5"/>
  <c r="AR599" i="5"/>
  <c r="AL599" i="5"/>
  <c r="AV596" i="5"/>
  <c r="BB596" i="5"/>
  <c r="AI600" i="5"/>
  <c r="AK600" i="5"/>
  <c r="AW597" i="5"/>
  <c r="AZ597" i="5"/>
  <c r="R601" i="5"/>
  <c r="AO601" i="5" s="1"/>
  <c r="S601" i="5"/>
  <c r="AQ601" i="5" s="1"/>
  <c r="AJ601" i="5"/>
  <c r="Q601" i="5"/>
  <c r="AN601" i="5" s="1"/>
  <c r="P602" i="5"/>
  <c r="AC600" i="5"/>
  <c r="AF599" i="5"/>
  <c r="AD599" i="5"/>
  <c r="AT599" i="5" s="1"/>
  <c r="AE599" i="5"/>
  <c r="AS599" i="5" l="1"/>
  <c r="AU599" i="5"/>
  <c r="AV597" i="5"/>
  <c r="BB597" i="5"/>
  <c r="AE600" i="5"/>
  <c r="AF600" i="5"/>
  <c r="AD600" i="5"/>
  <c r="AT600" i="5" s="1"/>
  <c r="AC601" i="5"/>
  <c r="BA599" i="5"/>
  <c r="AY599" i="5"/>
  <c r="AX599" i="5"/>
  <c r="AW598" i="5"/>
  <c r="AZ598" i="5"/>
  <c r="AI601" i="5"/>
  <c r="AK601" i="5"/>
  <c r="P603" i="5"/>
  <c r="R602" i="5"/>
  <c r="AO602" i="5" s="1"/>
  <c r="Q602" i="5"/>
  <c r="AN602" i="5" s="1"/>
  <c r="S602" i="5"/>
  <c r="AQ602" i="5" s="1"/>
  <c r="AJ602" i="5"/>
  <c r="AM601" i="5"/>
  <c r="AP601" i="5"/>
  <c r="AL600" i="5"/>
  <c r="AR600" i="5"/>
  <c r="AS600" i="5" l="1"/>
  <c r="AU600" i="5"/>
  <c r="AF601" i="5"/>
  <c r="AD601" i="5"/>
  <c r="AT601" i="5" s="1"/>
  <c r="AC602" i="5"/>
  <c r="AE601" i="5"/>
  <c r="AX600" i="5"/>
  <c r="BA600" i="5"/>
  <c r="AY600" i="5"/>
  <c r="AK602" i="5"/>
  <c r="AI602" i="5"/>
  <c r="R603" i="5"/>
  <c r="AO603" i="5" s="1"/>
  <c r="P604" i="5"/>
  <c r="Q603" i="5"/>
  <c r="AN603" i="5" s="1"/>
  <c r="AJ603" i="5"/>
  <c r="S603" i="5"/>
  <c r="AQ603" i="5" s="1"/>
  <c r="AV598" i="5"/>
  <c r="BB598" i="5"/>
  <c r="AM602" i="5"/>
  <c r="AP602" i="5"/>
  <c r="AR601" i="5"/>
  <c r="AL601" i="5"/>
  <c r="AZ599" i="5"/>
  <c r="AW599" i="5"/>
  <c r="AW600" i="5" l="1"/>
  <c r="AZ600" i="5"/>
  <c r="AF602" i="5"/>
  <c r="AE602" i="5"/>
  <c r="AD602" i="5"/>
  <c r="AT602" i="5" s="1"/>
  <c r="AC603" i="5"/>
  <c r="BB599" i="5"/>
  <c r="AV599" i="5"/>
  <c r="AS601" i="5"/>
  <c r="AU601" i="5"/>
  <c r="R604" i="5"/>
  <c r="AO604" i="5" s="1"/>
  <c r="Q604" i="5"/>
  <c r="AN604" i="5" s="1"/>
  <c r="AJ604" i="5"/>
  <c r="P605" i="5"/>
  <c r="S604" i="5"/>
  <c r="AQ604" i="5" s="1"/>
  <c r="AX601" i="5"/>
  <c r="AY601" i="5"/>
  <c r="BA601" i="5"/>
  <c r="AM603" i="5"/>
  <c r="AP603" i="5"/>
  <c r="AR602" i="5"/>
  <c r="AL602" i="5"/>
  <c r="AI603" i="5"/>
  <c r="AK603" i="5"/>
  <c r="AC604" i="5" l="1"/>
  <c r="AD603" i="5"/>
  <c r="AT603" i="5" s="1"/>
  <c r="AE603" i="5"/>
  <c r="AF603" i="5"/>
  <c r="AU602" i="5"/>
  <c r="AS602" i="5"/>
  <c r="AM604" i="5"/>
  <c r="AP604" i="5"/>
  <c r="AJ605" i="5"/>
  <c r="S605" i="5"/>
  <c r="AQ605" i="5" s="1"/>
  <c r="P606" i="5"/>
  <c r="Q605" i="5"/>
  <c r="AN605" i="5" s="1"/>
  <c r="R605" i="5"/>
  <c r="AO605" i="5" s="1"/>
  <c r="BA602" i="5"/>
  <c r="AX602" i="5"/>
  <c r="AY602" i="5"/>
  <c r="AI604" i="5"/>
  <c r="AK604" i="5"/>
  <c r="AL603" i="5"/>
  <c r="AR603" i="5"/>
  <c r="AZ601" i="5"/>
  <c r="AW601" i="5"/>
  <c r="AV600" i="5"/>
  <c r="BB600" i="5"/>
  <c r="AK605" i="5" l="1"/>
  <c r="AI605" i="5"/>
  <c r="AL604" i="5"/>
  <c r="AR604" i="5"/>
  <c r="AW602" i="5"/>
  <c r="AZ602" i="5"/>
  <c r="BA603" i="5"/>
  <c r="AX603" i="5"/>
  <c r="AY603" i="5"/>
  <c r="S606" i="5"/>
  <c r="AQ606" i="5" s="1"/>
  <c r="Q606" i="5"/>
  <c r="AN606" i="5" s="1"/>
  <c r="R606" i="5"/>
  <c r="AO606" i="5" s="1"/>
  <c r="AJ606" i="5"/>
  <c r="P607" i="5"/>
  <c r="AV601" i="5"/>
  <c r="BB601" i="5"/>
  <c r="AM605" i="5"/>
  <c r="AP605" i="5"/>
  <c r="AU603" i="5"/>
  <c r="AS603" i="5"/>
  <c r="AD604" i="5"/>
  <c r="AT604" i="5" s="1"/>
  <c r="AE604" i="5"/>
  <c r="AC605" i="5"/>
  <c r="AF604" i="5"/>
  <c r="AS604" i="5" l="1"/>
  <c r="AU604" i="5"/>
  <c r="AD605" i="5"/>
  <c r="AT605" i="5" s="1"/>
  <c r="AF605" i="5"/>
  <c r="AC606" i="5"/>
  <c r="AE605" i="5"/>
  <c r="AW603" i="5"/>
  <c r="AZ603" i="5"/>
  <c r="AK606" i="5"/>
  <c r="AI606" i="5"/>
  <c r="Q607" i="5"/>
  <c r="AN607" i="5" s="1"/>
  <c r="S607" i="5"/>
  <c r="AQ607" i="5" s="1"/>
  <c r="P608" i="5"/>
  <c r="R607" i="5"/>
  <c r="AO607" i="5" s="1"/>
  <c r="AJ607" i="5"/>
  <c r="AM606" i="5"/>
  <c r="AP606" i="5"/>
  <c r="AX604" i="5"/>
  <c r="AY604" i="5"/>
  <c r="BA604" i="5"/>
  <c r="AV602" i="5"/>
  <c r="BB602" i="5"/>
  <c r="AR605" i="5"/>
  <c r="AL605" i="5"/>
  <c r="AL606" i="5" l="1"/>
  <c r="AR606" i="5"/>
  <c r="BB603" i="5"/>
  <c r="AV603" i="5"/>
  <c r="AW604" i="5"/>
  <c r="AZ604" i="5"/>
  <c r="AM607" i="5"/>
  <c r="AP607" i="5"/>
  <c r="BA605" i="5"/>
  <c r="AY605" i="5"/>
  <c r="AX605" i="5"/>
  <c r="AI607" i="5"/>
  <c r="AK607" i="5"/>
  <c r="AS605" i="5"/>
  <c r="AU605" i="5"/>
  <c r="AD606" i="5"/>
  <c r="AT606" i="5" s="1"/>
  <c r="AE606" i="5"/>
  <c r="AF606" i="5"/>
  <c r="AC607" i="5"/>
  <c r="Q608" i="5"/>
  <c r="AN608" i="5" s="1"/>
  <c r="P609" i="5"/>
  <c r="S608" i="5"/>
  <c r="AQ608" i="5" s="1"/>
  <c r="AJ608" i="5"/>
  <c r="R608" i="5"/>
  <c r="AO608" i="5" s="1"/>
  <c r="AK608" i="5" l="1"/>
  <c r="AI608" i="5"/>
  <c r="AL607" i="5"/>
  <c r="AR607" i="5"/>
  <c r="AM608" i="5"/>
  <c r="AP608" i="5"/>
  <c r="AU606" i="5"/>
  <c r="AS606" i="5"/>
  <c r="BB604" i="5"/>
  <c r="AV604" i="5"/>
  <c r="AD607" i="5"/>
  <c r="AT607" i="5" s="1"/>
  <c r="AC608" i="5"/>
  <c r="AF607" i="5"/>
  <c r="AE607" i="5"/>
  <c r="BA606" i="5"/>
  <c r="AY606" i="5"/>
  <c r="AX606" i="5"/>
  <c r="S609" i="5"/>
  <c r="AQ609" i="5" s="1"/>
  <c r="P610" i="5"/>
  <c r="Q609" i="5"/>
  <c r="AN609" i="5" s="1"/>
  <c r="R609" i="5"/>
  <c r="AO609" i="5" s="1"/>
  <c r="AJ609" i="5"/>
  <c r="AW605" i="5"/>
  <c r="AZ605" i="5"/>
  <c r="AV605" i="5" l="1"/>
  <c r="BB605" i="5"/>
  <c r="AW606" i="5"/>
  <c r="AZ606" i="5"/>
  <c r="AR608" i="5"/>
  <c r="AL608" i="5"/>
  <c r="AI609" i="5"/>
  <c r="AK609" i="5"/>
  <c r="AX607" i="5"/>
  <c r="BA607" i="5"/>
  <c r="AY607" i="5"/>
  <c r="AJ610" i="5"/>
  <c r="R610" i="5"/>
  <c r="AO610" i="5" s="1"/>
  <c r="Q610" i="5"/>
  <c r="AN610" i="5" s="1"/>
  <c r="P611" i="5"/>
  <c r="S610" i="5"/>
  <c r="AQ610" i="5" s="1"/>
  <c r="AC609" i="5"/>
  <c r="AD608" i="5"/>
  <c r="AT608" i="5" s="1"/>
  <c r="AE608" i="5"/>
  <c r="AF608" i="5"/>
  <c r="AS607" i="5"/>
  <c r="AU607" i="5"/>
  <c r="AM609" i="5"/>
  <c r="AP609" i="5"/>
  <c r="Q611" i="5" l="1"/>
  <c r="AN611" i="5" s="1"/>
  <c r="AJ611" i="5"/>
  <c r="R611" i="5"/>
  <c r="AO611" i="5" s="1"/>
  <c r="P612" i="5"/>
  <c r="S611" i="5"/>
  <c r="AQ611" i="5" s="1"/>
  <c r="AL609" i="5"/>
  <c r="AR609" i="5"/>
  <c r="AX608" i="5"/>
  <c r="AY608" i="5"/>
  <c r="BA608" i="5"/>
  <c r="AM610" i="5"/>
  <c r="AP610" i="5"/>
  <c r="BB606" i="5"/>
  <c r="AV606" i="5"/>
  <c r="AI610" i="5"/>
  <c r="AK610" i="5"/>
  <c r="AS608" i="5"/>
  <c r="AU608" i="5"/>
  <c r="AW607" i="5"/>
  <c r="AZ607" i="5"/>
  <c r="AD609" i="5"/>
  <c r="AT609" i="5" s="1"/>
  <c r="AC610" i="5"/>
  <c r="AE609" i="5"/>
  <c r="AF609" i="5"/>
  <c r="AJ612" i="5" l="1"/>
  <c r="Q612" i="5"/>
  <c r="AN612" i="5" s="1"/>
  <c r="S612" i="5"/>
  <c r="AQ612" i="5" s="1"/>
  <c r="P613" i="5"/>
  <c r="R612" i="5"/>
  <c r="AO612" i="5" s="1"/>
  <c r="AE610" i="5"/>
  <c r="AC611" i="5"/>
  <c r="AD610" i="5"/>
  <c r="AT610" i="5" s="1"/>
  <c r="AF610" i="5"/>
  <c r="AS609" i="5"/>
  <c r="AU609" i="5"/>
  <c r="AM611" i="5"/>
  <c r="AP611" i="5"/>
  <c r="BB607" i="5"/>
  <c r="AV607" i="5"/>
  <c r="AL610" i="5"/>
  <c r="AR610" i="5"/>
  <c r="BA609" i="5"/>
  <c r="AX609" i="5"/>
  <c r="AY609" i="5"/>
  <c r="AK611" i="5"/>
  <c r="AI611" i="5"/>
  <c r="AW608" i="5"/>
  <c r="AZ608" i="5"/>
  <c r="AE611" i="5" l="1"/>
  <c r="AF611" i="5"/>
  <c r="AD611" i="5"/>
  <c r="AT611" i="5" s="1"/>
  <c r="AC612" i="5"/>
  <c r="AS610" i="5"/>
  <c r="AU610" i="5"/>
  <c r="S613" i="5"/>
  <c r="AQ613" i="5" s="1"/>
  <c r="Q613" i="5"/>
  <c r="AN613" i="5" s="1"/>
  <c r="P614" i="5"/>
  <c r="AJ613" i="5"/>
  <c r="R613" i="5"/>
  <c r="AO613" i="5" s="1"/>
  <c r="AR611" i="5"/>
  <c r="AL611" i="5"/>
  <c r="AV608" i="5"/>
  <c r="BB608" i="5"/>
  <c r="AM612" i="5"/>
  <c r="AP612" i="5"/>
  <c r="AW609" i="5"/>
  <c r="AZ609" i="5"/>
  <c r="AY610" i="5"/>
  <c r="AX610" i="5"/>
  <c r="BA610" i="5"/>
  <c r="AK612" i="5"/>
  <c r="AI612" i="5"/>
  <c r="AL612" i="5" l="1"/>
  <c r="AR612" i="5"/>
  <c r="AD612" i="5"/>
  <c r="AT612" i="5" s="1"/>
  <c r="AC613" i="5"/>
  <c r="AE612" i="5"/>
  <c r="AF612" i="5"/>
  <c r="AP613" i="5"/>
  <c r="AM613" i="5"/>
  <c r="AU611" i="5"/>
  <c r="AS611" i="5"/>
  <c r="AW610" i="5"/>
  <c r="AZ610" i="5"/>
  <c r="AV609" i="5"/>
  <c r="BB609" i="5"/>
  <c r="AK613" i="5"/>
  <c r="AI613" i="5"/>
  <c r="AX611" i="5"/>
  <c r="AY611" i="5"/>
  <c r="BA611" i="5"/>
  <c r="S614" i="5"/>
  <c r="AQ614" i="5" s="1"/>
  <c r="P615" i="5"/>
  <c r="R614" i="5"/>
  <c r="AO614" i="5" s="1"/>
  <c r="AJ614" i="5"/>
  <c r="Q614" i="5"/>
  <c r="AN614" i="5" s="1"/>
  <c r="AK614" i="5" l="1"/>
  <c r="AI614" i="5"/>
  <c r="AD613" i="5"/>
  <c r="AT613" i="5" s="1"/>
  <c r="AC614" i="5"/>
  <c r="AE613" i="5"/>
  <c r="AF613" i="5"/>
  <c r="AX612" i="5"/>
  <c r="BA612" i="5"/>
  <c r="AY612" i="5"/>
  <c r="AS612" i="5"/>
  <c r="AU612" i="5"/>
  <c r="AR613" i="5"/>
  <c r="AL613" i="5"/>
  <c r="AM614" i="5"/>
  <c r="AP614" i="5"/>
  <c r="Q615" i="5"/>
  <c r="AN615" i="5" s="1"/>
  <c r="S615" i="5"/>
  <c r="AQ615" i="5" s="1"/>
  <c r="P616" i="5"/>
  <c r="R615" i="5"/>
  <c r="AO615" i="5" s="1"/>
  <c r="AJ615" i="5"/>
  <c r="AW611" i="5"/>
  <c r="AZ611" i="5"/>
  <c r="BB610" i="5"/>
  <c r="AV610" i="5"/>
  <c r="AX613" i="5" l="1"/>
  <c r="AY613" i="5"/>
  <c r="BA613" i="5"/>
  <c r="AV611" i="5"/>
  <c r="BB611" i="5"/>
  <c r="AD614" i="5"/>
  <c r="AT614" i="5" s="1"/>
  <c r="AE614" i="5"/>
  <c r="AF614" i="5"/>
  <c r="AC615" i="5"/>
  <c r="AW612" i="5"/>
  <c r="AZ612" i="5"/>
  <c r="AK615" i="5"/>
  <c r="AI615" i="5"/>
  <c r="Q616" i="5"/>
  <c r="AN616" i="5" s="1"/>
  <c r="S616" i="5"/>
  <c r="AQ616" i="5" s="1"/>
  <c r="R616" i="5"/>
  <c r="AO616" i="5" s="1"/>
  <c r="P617" i="5"/>
  <c r="AJ616" i="5"/>
  <c r="AL614" i="5"/>
  <c r="AR614" i="5"/>
  <c r="AU613" i="5"/>
  <c r="AS613" i="5"/>
  <c r="AM615" i="5"/>
  <c r="AP615" i="5"/>
  <c r="AR615" i="5" l="1"/>
  <c r="AL615" i="5"/>
  <c r="AM616" i="5"/>
  <c r="AP616" i="5"/>
  <c r="AY614" i="5"/>
  <c r="BA614" i="5"/>
  <c r="AX614" i="5"/>
  <c r="AS614" i="5"/>
  <c r="AU614" i="5"/>
  <c r="AW613" i="5"/>
  <c r="AZ613" i="5"/>
  <c r="R617" i="5"/>
  <c r="AO617" i="5" s="1"/>
  <c r="AJ617" i="5"/>
  <c r="S617" i="5"/>
  <c r="AQ617" i="5" s="1"/>
  <c r="Q617" i="5"/>
  <c r="AN617" i="5" s="1"/>
  <c r="P618" i="5"/>
  <c r="AK616" i="5"/>
  <c r="AI616" i="5"/>
  <c r="BB612" i="5"/>
  <c r="AV612" i="5"/>
  <c r="AE615" i="5"/>
  <c r="AF615" i="5"/>
  <c r="AC616" i="5"/>
  <c r="AD615" i="5"/>
  <c r="AT615" i="5" s="1"/>
  <c r="S618" i="5" l="1"/>
  <c r="AQ618" i="5" s="1"/>
  <c r="Q618" i="5"/>
  <c r="AN618" i="5" s="1"/>
  <c r="AJ618" i="5"/>
  <c r="R618" i="5"/>
  <c r="AO618" i="5" s="1"/>
  <c r="P619" i="5"/>
  <c r="AD616" i="5"/>
  <c r="AT616" i="5" s="1"/>
  <c r="AE616" i="5"/>
  <c r="AC617" i="5"/>
  <c r="AF616" i="5"/>
  <c r="AW614" i="5"/>
  <c r="AZ614" i="5"/>
  <c r="AL616" i="5"/>
  <c r="AR616" i="5"/>
  <c r="BA615" i="5"/>
  <c r="AX615" i="5"/>
  <c r="AY615" i="5"/>
  <c r="AS615" i="5"/>
  <c r="AU615" i="5"/>
  <c r="AP617" i="5"/>
  <c r="AM617" i="5"/>
  <c r="AI617" i="5"/>
  <c r="AK617" i="5"/>
  <c r="AV613" i="5"/>
  <c r="BB613" i="5"/>
  <c r="AD617" i="5" l="1"/>
  <c r="AT617" i="5" s="1"/>
  <c r="AE617" i="5"/>
  <c r="AC618" i="5"/>
  <c r="AF617" i="5"/>
  <c r="AW615" i="5"/>
  <c r="AZ615" i="5"/>
  <c r="AR617" i="5"/>
  <c r="AL617" i="5"/>
  <c r="S619" i="5"/>
  <c r="AQ619" i="5" s="1"/>
  <c r="Q619" i="5"/>
  <c r="AN619" i="5" s="1"/>
  <c r="AJ619" i="5"/>
  <c r="R619" i="5"/>
  <c r="AO619" i="5" s="1"/>
  <c r="P620" i="5"/>
  <c r="AU616" i="5"/>
  <c r="AS616" i="5"/>
  <c r="AK618" i="5"/>
  <c r="AI618" i="5"/>
  <c r="AV614" i="5"/>
  <c r="BB614" i="5"/>
  <c r="AX616" i="5"/>
  <c r="AY616" i="5"/>
  <c r="BA616" i="5"/>
  <c r="AM618" i="5"/>
  <c r="AP618" i="5"/>
  <c r="BB615" i="5" l="1"/>
  <c r="AV615" i="5"/>
  <c r="AX617" i="5"/>
  <c r="BA617" i="5"/>
  <c r="AY617" i="5"/>
  <c r="AF618" i="5"/>
  <c r="AC619" i="5"/>
  <c r="AD618" i="5"/>
  <c r="AT618" i="5" s="1"/>
  <c r="AE618" i="5"/>
  <c r="AL618" i="5"/>
  <c r="AR618" i="5"/>
  <c r="AW616" i="5"/>
  <c r="AZ616" i="5"/>
  <c r="S620" i="5"/>
  <c r="AQ620" i="5" s="1"/>
  <c r="AJ620" i="5"/>
  <c r="R620" i="5"/>
  <c r="AO620" i="5" s="1"/>
  <c r="P621" i="5"/>
  <c r="Q620" i="5"/>
  <c r="AN620" i="5" s="1"/>
  <c r="AK619" i="5"/>
  <c r="AI619" i="5"/>
  <c r="AM619" i="5"/>
  <c r="AP619" i="5"/>
  <c r="AU617" i="5"/>
  <c r="AS617" i="5"/>
  <c r="AE619" i="5" l="1"/>
  <c r="AC620" i="5"/>
  <c r="AF619" i="5"/>
  <c r="AD619" i="5"/>
  <c r="AT619" i="5" s="1"/>
  <c r="AS618" i="5"/>
  <c r="AU618" i="5"/>
  <c r="AI620" i="5"/>
  <c r="AK620" i="5"/>
  <c r="AM620" i="5"/>
  <c r="AP620" i="5"/>
  <c r="AW617" i="5"/>
  <c r="AZ617" i="5"/>
  <c r="AY618" i="5"/>
  <c r="BA618" i="5"/>
  <c r="AX618" i="5"/>
  <c r="AL619" i="5"/>
  <c r="AR619" i="5"/>
  <c r="BB616" i="5"/>
  <c r="AV616" i="5"/>
  <c r="S621" i="5"/>
  <c r="AQ621" i="5" s="1"/>
  <c r="Q621" i="5"/>
  <c r="AN621" i="5" s="1"/>
  <c r="P622" i="5"/>
  <c r="R621" i="5"/>
  <c r="AO621" i="5" s="1"/>
  <c r="AJ621" i="5"/>
  <c r="AW618" i="5" l="1"/>
  <c r="AZ618" i="5"/>
  <c r="AM621" i="5"/>
  <c r="AP621" i="5"/>
  <c r="AS619" i="5"/>
  <c r="AU619" i="5"/>
  <c r="AI621" i="5"/>
  <c r="AK621" i="5"/>
  <c r="AV617" i="5"/>
  <c r="BB617" i="5"/>
  <c r="BA619" i="5"/>
  <c r="AY619" i="5"/>
  <c r="AX619" i="5"/>
  <c r="AD620" i="5"/>
  <c r="AT620" i="5" s="1"/>
  <c r="AC621" i="5"/>
  <c r="AF620" i="5"/>
  <c r="AE620" i="5"/>
  <c r="R622" i="5"/>
  <c r="AO622" i="5" s="1"/>
  <c r="Q622" i="5"/>
  <c r="AN622" i="5" s="1"/>
  <c r="P623" i="5"/>
  <c r="AJ622" i="5"/>
  <c r="S622" i="5"/>
  <c r="AQ622" i="5" s="1"/>
  <c r="AR620" i="5"/>
  <c r="AL620" i="5"/>
  <c r="AP622" i="5" l="1"/>
  <c r="AM622" i="5"/>
  <c r="BA620" i="5"/>
  <c r="AX620" i="5"/>
  <c r="AY620" i="5"/>
  <c r="Q623" i="5"/>
  <c r="AN623" i="5" s="1"/>
  <c r="S623" i="5"/>
  <c r="AQ623" i="5" s="1"/>
  <c r="R623" i="5"/>
  <c r="AO623" i="5" s="1"/>
  <c r="P624" i="5"/>
  <c r="AJ623" i="5"/>
  <c r="AW619" i="5"/>
  <c r="AZ619" i="5"/>
  <c r="AL621" i="5"/>
  <c r="AR621" i="5"/>
  <c r="AE621" i="5"/>
  <c r="AD621" i="5"/>
  <c r="AT621" i="5" s="1"/>
  <c r="AC622" i="5"/>
  <c r="AF621" i="5"/>
  <c r="AS620" i="5"/>
  <c r="AU620" i="5"/>
  <c r="AI622" i="5"/>
  <c r="AK622" i="5"/>
  <c r="AV618" i="5"/>
  <c r="BB618" i="5"/>
  <c r="AU621" i="5" l="1"/>
  <c r="AS621" i="5"/>
  <c r="AC623" i="5"/>
  <c r="AF622" i="5"/>
  <c r="AD622" i="5"/>
  <c r="AT622" i="5" s="1"/>
  <c r="AE622" i="5"/>
  <c r="AM623" i="5"/>
  <c r="AP623" i="5"/>
  <c r="BB619" i="5"/>
  <c r="AV619" i="5"/>
  <c r="AZ620" i="5"/>
  <c r="AW620" i="5"/>
  <c r="AX621" i="5"/>
  <c r="BA621" i="5"/>
  <c r="AY621" i="5"/>
  <c r="AI623" i="5"/>
  <c r="AK623" i="5"/>
  <c r="AL622" i="5"/>
  <c r="AR622" i="5"/>
  <c r="P625" i="5"/>
  <c r="Q624" i="5"/>
  <c r="AN624" i="5" s="1"/>
  <c r="AJ624" i="5"/>
  <c r="S624" i="5"/>
  <c r="AQ624" i="5" s="1"/>
  <c r="R624" i="5"/>
  <c r="AO624" i="5" s="1"/>
  <c r="AM624" i="5" l="1"/>
  <c r="AP624" i="5"/>
  <c r="S625" i="5"/>
  <c r="AQ625" i="5" s="1"/>
  <c r="R625" i="5"/>
  <c r="AO625" i="5" s="1"/>
  <c r="AJ625" i="5"/>
  <c r="P626" i="5"/>
  <c r="Q625" i="5"/>
  <c r="AN625" i="5" s="1"/>
  <c r="BB620" i="5"/>
  <c r="AV620" i="5"/>
  <c r="AX622" i="5"/>
  <c r="BA622" i="5"/>
  <c r="AY622" i="5"/>
  <c r="AC624" i="5"/>
  <c r="AE623" i="5"/>
  <c r="AD623" i="5"/>
  <c r="AT623" i="5" s="1"/>
  <c r="AF623" i="5"/>
  <c r="AL623" i="5"/>
  <c r="AR623" i="5"/>
  <c r="AI624" i="5"/>
  <c r="AK624" i="5"/>
  <c r="AW621" i="5"/>
  <c r="AZ621" i="5"/>
  <c r="AS622" i="5"/>
  <c r="AU622" i="5"/>
  <c r="AC625" i="5" l="1"/>
  <c r="AE624" i="5"/>
  <c r="AD624" i="5"/>
  <c r="AT624" i="5" s="1"/>
  <c r="AF624" i="5"/>
  <c r="AI625" i="5"/>
  <c r="AK625" i="5"/>
  <c r="AS623" i="5"/>
  <c r="AU623" i="5"/>
  <c r="BA623" i="5"/>
  <c r="AX623" i="5"/>
  <c r="AY623" i="5"/>
  <c r="AM625" i="5"/>
  <c r="AP625" i="5"/>
  <c r="Q626" i="5"/>
  <c r="AN626" i="5" s="1"/>
  <c r="R626" i="5"/>
  <c r="AO626" i="5" s="1"/>
  <c r="S626" i="5"/>
  <c r="AQ626" i="5" s="1"/>
  <c r="P627" i="5"/>
  <c r="AJ626" i="5"/>
  <c r="AV621" i="5"/>
  <c r="BB621" i="5"/>
  <c r="AW622" i="5"/>
  <c r="AZ622" i="5"/>
  <c r="AL624" i="5"/>
  <c r="AR624" i="5"/>
  <c r="AW623" i="5" l="1"/>
  <c r="AZ623" i="5"/>
  <c r="BB622" i="5"/>
  <c r="AV622" i="5"/>
  <c r="AL625" i="5"/>
  <c r="AR625" i="5"/>
  <c r="BA624" i="5"/>
  <c r="AX624" i="5"/>
  <c r="AY624" i="5"/>
  <c r="Q627" i="5"/>
  <c r="AN627" i="5" s="1"/>
  <c r="S627" i="5"/>
  <c r="AQ627" i="5" s="1"/>
  <c r="R627" i="5"/>
  <c r="AO627" i="5" s="1"/>
  <c r="P628" i="5"/>
  <c r="AJ627" i="5"/>
  <c r="AU624" i="5"/>
  <c r="AS624" i="5"/>
  <c r="AM626" i="5"/>
  <c r="AP626" i="5"/>
  <c r="AI626" i="5"/>
  <c r="AK626" i="5"/>
  <c r="AF625" i="5"/>
  <c r="AE625" i="5"/>
  <c r="AD625" i="5"/>
  <c r="AT625" i="5" s="1"/>
  <c r="AC626" i="5"/>
  <c r="AK627" i="5" l="1"/>
  <c r="AI627" i="5"/>
  <c r="P629" i="5"/>
  <c r="AJ628" i="5"/>
  <c r="S628" i="5"/>
  <c r="AQ628" i="5" s="1"/>
  <c r="R628" i="5"/>
  <c r="AO628" i="5" s="1"/>
  <c r="Q628" i="5"/>
  <c r="AN628" i="5" s="1"/>
  <c r="AP627" i="5"/>
  <c r="AM627" i="5"/>
  <c r="AC627" i="5"/>
  <c r="AE626" i="5"/>
  <c r="AD626" i="5"/>
  <c r="AT626" i="5" s="1"/>
  <c r="AF626" i="5"/>
  <c r="AU625" i="5"/>
  <c r="AS625" i="5"/>
  <c r="AW624" i="5"/>
  <c r="AZ624" i="5"/>
  <c r="BA625" i="5"/>
  <c r="AY625" i="5"/>
  <c r="AX625" i="5"/>
  <c r="AL626" i="5"/>
  <c r="AR626" i="5"/>
  <c r="AV623" i="5"/>
  <c r="BB623" i="5"/>
  <c r="AX626" i="5" l="1"/>
  <c r="AY626" i="5"/>
  <c r="BA626" i="5"/>
  <c r="AM628" i="5"/>
  <c r="AP628" i="5"/>
  <c r="AS626" i="5"/>
  <c r="AU626" i="5"/>
  <c r="AI628" i="5"/>
  <c r="AK628" i="5"/>
  <c r="Q629" i="5"/>
  <c r="AN629" i="5" s="1"/>
  <c r="R629" i="5"/>
  <c r="AO629" i="5" s="1"/>
  <c r="AJ629" i="5"/>
  <c r="S629" i="5"/>
  <c r="AQ629" i="5" s="1"/>
  <c r="P630" i="5"/>
  <c r="AC628" i="5"/>
  <c r="AE627" i="5"/>
  <c r="AF627" i="5"/>
  <c r="AD627" i="5"/>
  <c r="AT627" i="5" s="1"/>
  <c r="AV624" i="5"/>
  <c r="BB624" i="5"/>
  <c r="AW625" i="5"/>
  <c r="AZ625" i="5"/>
  <c r="AR627" i="5"/>
  <c r="AL627" i="5"/>
  <c r="AF628" i="5" l="1"/>
  <c r="AC629" i="5"/>
  <c r="AD628" i="5"/>
  <c r="AT628" i="5" s="1"/>
  <c r="AE628" i="5"/>
  <c r="AV625" i="5"/>
  <c r="BB625" i="5"/>
  <c r="AI629" i="5"/>
  <c r="AK629" i="5"/>
  <c r="AL628" i="5"/>
  <c r="AR628" i="5"/>
  <c r="AP629" i="5"/>
  <c r="AM629" i="5"/>
  <c r="AW626" i="5"/>
  <c r="AZ626" i="5"/>
  <c r="Q630" i="5"/>
  <c r="AN630" i="5" s="1"/>
  <c r="P631" i="5"/>
  <c r="R630" i="5"/>
  <c r="AO630" i="5" s="1"/>
  <c r="S630" i="5"/>
  <c r="AQ630" i="5" s="1"/>
  <c r="AJ630" i="5"/>
  <c r="AS627" i="5"/>
  <c r="AU627" i="5"/>
  <c r="AX627" i="5"/>
  <c r="AY627" i="5"/>
  <c r="BA627" i="5"/>
  <c r="AR629" i="5" l="1"/>
  <c r="AL629" i="5"/>
  <c r="AZ627" i="5"/>
  <c r="AW627" i="5"/>
  <c r="AK630" i="5"/>
  <c r="AI630" i="5"/>
  <c r="AU628" i="5"/>
  <c r="AS628" i="5"/>
  <c r="AF629" i="5"/>
  <c r="AD629" i="5"/>
  <c r="AT629" i="5" s="1"/>
  <c r="AC630" i="5"/>
  <c r="AE629" i="5"/>
  <c r="Q631" i="5"/>
  <c r="AN631" i="5" s="1"/>
  <c r="S631" i="5"/>
  <c r="AQ631" i="5" s="1"/>
  <c r="R631" i="5"/>
  <c r="AO631" i="5" s="1"/>
  <c r="P632" i="5"/>
  <c r="AJ631" i="5"/>
  <c r="BB626" i="5"/>
  <c r="AV626" i="5"/>
  <c r="AM630" i="5"/>
  <c r="AP630" i="5"/>
  <c r="BA628" i="5"/>
  <c r="AX628" i="5"/>
  <c r="AY628" i="5"/>
  <c r="S632" i="5" l="1"/>
  <c r="AQ632" i="5" s="1"/>
  <c r="R632" i="5"/>
  <c r="AO632" i="5" s="1"/>
  <c r="P633" i="5"/>
  <c r="AJ632" i="5"/>
  <c r="Q632" i="5"/>
  <c r="AN632" i="5" s="1"/>
  <c r="AM631" i="5"/>
  <c r="AP631" i="5"/>
  <c r="AL630" i="5"/>
  <c r="AR630" i="5"/>
  <c r="BB627" i="5"/>
  <c r="AV627" i="5"/>
  <c r="AF630" i="5"/>
  <c r="AD630" i="5"/>
  <c r="AT630" i="5" s="1"/>
  <c r="AC631" i="5"/>
  <c r="AE630" i="5"/>
  <c r="AU629" i="5"/>
  <c r="AS629" i="5"/>
  <c r="AW628" i="5"/>
  <c r="AZ628" i="5"/>
  <c r="AK631" i="5"/>
  <c r="AI631" i="5"/>
  <c r="BA629" i="5"/>
  <c r="AY629" i="5"/>
  <c r="AX629" i="5"/>
  <c r="AW629" i="5" l="1"/>
  <c r="AZ629" i="5"/>
  <c r="AL631" i="5"/>
  <c r="AR631" i="5"/>
  <c r="AI632" i="5"/>
  <c r="AK632" i="5"/>
  <c r="S633" i="5"/>
  <c r="AQ633" i="5" s="1"/>
  <c r="P634" i="5"/>
  <c r="R633" i="5"/>
  <c r="AO633" i="5" s="1"/>
  <c r="AJ633" i="5"/>
  <c r="Q633" i="5"/>
  <c r="AN633" i="5" s="1"/>
  <c r="AY630" i="5"/>
  <c r="BA630" i="5"/>
  <c r="AX630" i="5"/>
  <c r="AE631" i="5"/>
  <c r="AD631" i="5"/>
  <c r="AT631" i="5" s="1"/>
  <c r="AF631" i="5"/>
  <c r="AC632" i="5"/>
  <c r="AS630" i="5"/>
  <c r="AU630" i="5"/>
  <c r="BB628" i="5"/>
  <c r="AV628" i="5"/>
  <c r="AM632" i="5"/>
  <c r="AP632" i="5"/>
  <c r="AM633" i="5" l="1"/>
  <c r="AP633" i="5"/>
  <c r="AW630" i="5"/>
  <c r="AZ630" i="5"/>
  <c r="AS631" i="5"/>
  <c r="AU631" i="5"/>
  <c r="AR632" i="5"/>
  <c r="AL632" i="5"/>
  <c r="R634" i="5"/>
  <c r="AO634" i="5" s="1"/>
  <c r="S634" i="5"/>
  <c r="AQ634" i="5" s="1"/>
  <c r="AJ634" i="5"/>
  <c r="P635" i="5"/>
  <c r="Q634" i="5"/>
  <c r="AN634" i="5" s="1"/>
  <c r="AC633" i="5"/>
  <c r="AF632" i="5"/>
  <c r="AE632" i="5"/>
  <c r="AD632" i="5"/>
  <c r="AT632" i="5" s="1"/>
  <c r="AI633" i="5"/>
  <c r="AK633" i="5"/>
  <c r="AX631" i="5"/>
  <c r="BA631" i="5"/>
  <c r="AY631" i="5"/>
  <c r="AV629" i="5"/>
  <c r="BB629" i="5"/>
  <c r="AW631" i="5" l="1"/>
  <c r="AZ631" i="5"/>
  <c r="BA632" i="5"/>
  <c r="AY632" i="5"/>
  <c r="AX632" i="5"/>
  <c r="AV630" i="5"/>
  <c r="BB630" i="5"/>
  <c r="AD633" i="5"/>
  <c r="AT633" i="5" s="1"/>
  <c r="AF633" i="5"/>
  <c r="AC634" i="5"/>
  <c r="AE633" i="5"/>
  <c r="AM634" i="5"/>
  <c r="AP634" i="5"/>
  <c r="AJ635" i="5"/>
  <c r="R635" i="5"/>
  <c r="AO635" i="5" s="1"/>
  <c r="S635" i="5"/>
  <c r="AQ635" i="5" s="1"/>
  <c r="P636" i="5"/>
  <c r="Q635" i="5"/>
  <c r="AN635" i="5" s="1"/>
  <c r="AK634" i="5"/>
  <c r="AI634" i="5"/>
  <c r="AU632" i="5"/>
  <c r="AS632" i="5"/>
  <c r="AL633" i="5"/>
  <c r="AR633" i="5"/>
  <c r="AU633" i="5" l="1"/>
  <c r="AS633" i="5"/>
  <c r="AI635" i="5"/>
  <c r="AK635" i="5"/>
  <c r="AM635" i="5"/>
  <c r="AP635" i="5"/>
  <c r="AL634" i="5"/>
  <c r="AR634" i="5"/>
  <c r="AZ632" i="5"/>
  <c r="AW632" i="5"/>
  <c r="AE634" i="5"/>
  <c r="AD634" i="5"/>
  <c r="AT634" i="5" s="1"/>
  <c r="AC635" i="5"/>
  <c r="AF634" i="5"/>
  <c r="AJ636" i="5"/>
  <c r="P637" i="5"/>
  <c r="Q636" i="5"/>
  <c r="AN636" i="5" s="1"/>
  <c r="S636" i="5"/>
  <c r="AQ636" i="5" s="1"/>
  <c r="R636" i="5"/>
  <c r="AO636" i="5" s="1"/>
  <c r="BA633" i="5"/>
  <c r="AY633" i="5"/>
  <c r="AX633" i="5"/>
  <c r="BB631" i="5"/>
  <c r="AV631" i="5"/>
  <c r="AL635" i="5" l="1"/>
  <c r="AR635" i="5"/>
  <c r="AS634" i="5"/>
  <c r="AU634" i="5"/>
  <c r="AE635" i="5"/>
  <c r="AD635" i="5"/>
  <c r="AT635" i="5" s="1"/>
  <c r="AC636" i="5"/>
  <c r="AF635" i="5"/>
  <c r="P638" i="5"/>
  <c r="S637" i="5"/>
  <c r="AQ637" i="5" s="1"/>
  <c r="Q637" i="5"/>
  <c r="AN637" i="5" s="1"/>
  <c r="R637" i="5"/>
  <c r="AO637" i="5" s="1"/>
  <c r="AJ637" i="5"/>
  <c r="AK636" i="5"/>
  <c r="AI636" i="5"/>
  <c r="AY634" i="5"/>
  <c r="AX634" i="5"/>
  <c r="BA634" i="5"/>
  <c r="AW633" i="5"/>
  <c r="AZ633" i="5"/>
  <c r="AM636" i="5"/>
  <c r="AP636" i="5"/>
  <c r="BB632" i="5"/>
  <c r="AV632" i="5"/>
  <c r="AX635" i="5" l="1"/>
  <c r="BA635" i="5"/>
  <c r="AY635" i="5"/>
  <c r="AS635" i="5"/>
  <c r="AU635" i="5"/>
  <c r="AR636" i="5"/>
  <c r="AL636" i="5"/>
  <c r="AK637" i="5"/>
  <c r="AI637" i="5"/>
  <c r="AC637" i="5"/>
  <c r="AE636" i="5"/>
  <c r="AD636" i="5"/>
  <c r="AT636" i="5" s="1"/>
  <c r="AF636" i="5"/>
  <c r="AV633" i="5"/>
  <c r="BB633" i="5"/>
  <c r="AW634" i="5"/>
  <c r="AZ634" i="5"/>
  <c r="AP637" i="5"/>
  <c r="AM637" i="5"/>
  <c r="AJ638" i="5"/>
  <c r="P639" i="5"/>
  <c r="R638" i="5"/>
  <c r="AO638" i="5" s="1"/>
  <c r="S638" i="5"/>
  <c r="AQ638" i="5" s="1"/>
  <c r="Q638" i="5"/>
  <c r="AN638" i="5" s="1"/>
  <c r="P640" i="5" l="1"/>
  <c r="R639" i="5"/>
  <c r="AO639" i="5" s="1"/>
  <c r="AJ639" i="5"/>
  <c r="Q639" i="5"/>
  <c r="AN639" i="5" s="1"/>
  <c r="S639" i="5"/>
  <c r="AQ639" i="5" s="1"/>
  <c r="BA636" i="5"/>
  <c r="AY636" i="5"/>
  <c r="AX636" i="5"/>
  <c r="AM638" i="5"/>
  <c r="AP638" i="5"/>
  <c r="BB634" i="5"/>
  <c r="AV634" i="5"/>
  <c r="AK638" i="5"/>
  <c r="AI638" i="5"/>
  <c r="AR637" i="5"/>
  <c r="AL637" i="5"/>
  <c r="AC638" i="5"/>
  <c r="AD637" i="5"/>
  <c r="AT637" i="5" s="1"/>
  <c r="AE637" i="5"/>
  <c r="AF637" i="5"/>
  <c r="AZ635" i="5"/>
  <c r="AW635" i="5"/>
  <c r="AU636" i="5"/>
  <c r="AS636" i="5"/>
  <c r="AV635" i="5" l="1"/>
  <c r="BB635" i="5"/>
  <c r="AW636" i="5"/>
  <c r="AZ636" i="5"/>
  <c r="AP639" i="5"/>
  <c r="AM639" i="5"/>
  <c r="AF638" i="5"/>
  <c r="AC639" i="5"/>
  <c r="AD638" i="5"/>
  <c r="AT638" i="5" s="1"/>
  <c r="AE638" i="5"/>
  <c r="AY637" i="5"/>
  <c r="AX637" i="5"/>
  <c r="BA637" i="5"/>
  <c r="AK639" i="5"/>
  <c r="AI639" i="5"/>
  <c r="AL638" i="5"/>
  <c r="AR638" i="5"/>
  <c r="AU637" i="5"/>
  <c r="AS637" i="5"/>
  <c r="P641" i="5"/>
  <c r="AJ640" i="5"/>
  <c r="Q640" i="5"/>
  <c r="AN640" i="5" s="1"/>
  <c r="S640" i="5"/>
  <c r="AQ640" i="5" s="1"/>
  <c r="R640" i="5"/>
  <c r="AO640" i="5" s="1"/>
  <c r="AY638" i="5" l="1"/>
  <c r="AX638" i="5"/>
  <c r="BA638" i="5"/>
  <c r="AD639" i="5"/>
  <c r="AT639" i="5" s="1"/>
  <c r="AE639" i="5"/>
  <c r="AF639" i="5"/>
  <c r="AC640" i="5"/>
  <c r="AR639" i="5"/>
  <c r="AL639" i="5"/>
  <c r="AI640" i="5"/>
  <c r="AK640" i="5"/>
  <c r="AV636" i="5"/>
  <c r="BB636" i="5"/>
  <c r="S641" i="5"/>
  <c r="AQ641" i="5" s="1"/>
  <c r="P642" i="5"/>
  <c r="Q641" i="5"/>
  <c r="AN641" i="5" s="1"/>
  <c r="R641" i="5"/>
  <c r="AO641" i="5" s="1"/>
  <c r="AJ641" i="5"/>
  <c r="AM640" i="5"/>
  <c r="AP640" i="5"/>
  <c r="AW637" i="5"/>
  <c r="AZ637" i="5"/>
  <c r="AU638" i="5"/>
  <c r="AS638" i="5"/>
  <c r="AX639" i="5" l="1"/>
  <c r="BA639" i="5"/>
  <c r="AY639" i="5"/>
  <c r="S642" i="5"/>
  <c r="AQ642" i="5" s="1"/>
  <c r="Q642" i="5"/>
  <c r="AN642" i="5" s="1"/>
  <c r="AJ642" i="5"/>
  <c r="P643" i="5"/>
  <c r="R642" i="5"/>
  <c r="AO642" i="5" s="1"/>
  <c r="AF640" i="5"/>
  <c r="AD640" i="5"/>
  <c r="AT640" i="5" s="1"/>
  <c r="AE640" i="5"/>
  <c r="AC641" i="5"/>
  <c r="AV637" i="5"/>
  <c r="BB637" i="5"/>
  <c r="AL640" i="5"/>
  <c r="AR640" i="5"/>
  <c r="AW638" i="5"/>
  <c r="AZ638" i="5"/>
  <c r="AM641" i="5"/>
  <c r="AP641" i="5"/>
  <c r="AI641" i="5"/>
  <c r="AK641" i="5"/>
  <c r="AU639" i="5"/>
  <c r="AS639" i="5"/>
  <c r="S643" i="5" l="1"/>
  <c r="AQ643" i="5" s="1"/>
  <c r="AJ643" i="5"/>
  <c r="Q643" i="5"/>
  <c r="AN643" i="5" s="1"/>
  <c r="R643" i="5"/>
  <c r="AO643" i="5" s="1"/>
  <c r="P644" i="5"/>
  <c r="AI642" i="5"/>
  <c r="AK642" i="5"/>
  <c r="AM642" i="5"/>
  <c r="AP642" i="5"/>
  <c r="AR641" i="5"/>
  <c r="AL641" i="5"/>
  <c r="AS640" i="5"/>
  <c r="AU640" i="5"/>
  <c r="AW639" i="5"/>
  <c r="AZ639" i="5"/>
  <c r="AD641" i="5"/>
  <c r="AT641" i="5" s="1"/>
  <c r="AE641" i="5"/>
  <c r="AC642" i="5"/>
  <c r="AF641" i="5"/>
  <c r="AV638" i="5"/>
  <c r="BB638" i="5"/>
  <c r="BA640" i="5"/>
  <c r="AY640" i="5"/>
  <c r="AX640" i="5"/>
  <c r="AS641" i="5" l="1"/>
  <c r="AU641" i="5"/>
  <c r="BB639" i="5"/>
  <c r="AV639" i="5"/>
  <c r="P645" i="5"/>
  <c r="AJ644" i="5"/>
  <c r="R644" i="5"/>
  <c r="AO644" i="5" s="1"/>
  <c r="S644" i="5"/>
  <c r="AQ644" i="5" s="1"/>
  <c r="Q644" i="5"/>
  <c r="AN644" i="5" s="1"/>
  <c r="AE642" i="5"/>
  <c r="AD642" i="5"/>
  <c r="AT642" i="5" s="1"/>
  <c r="AC643" i="5"/>
  <c r="AF642" i="5"/>
  <c r="AK643" i="5"/>
  <c r="AI643" i="5"/>
  <c r="AL642" i="5"/>
  <c r="AR642" i="5"/>
  <c r="AZ640" i="5"/>
  <c r="AW640" i="5"/>
  <c r="AY641" i="5"/>
  <c r="AX641" i="5"/>
  <c r="BA641" i="5"/>
  <c r="AM643" i="5"/>
  <c r="AP643" i="5"/>
  <c r="AZ641" i="5" l="1"/>
  <c r="AW641" i="5"/>
  <c r="AK644" i="5"/>
  <c r="AI644" i="5"/>
  <c r="AL643" i="5"/>
  <c r="AR643" i="5"/>
  <c r="AM644" i="5"/>
  <c r="AP644" i="5"/>
  <c r="AY642" i="5"/>
  <c r="AX642" i="5"/>
  <c r="BA642" i="5"/>
  <c r="AU642" i="5"/>
  <c r="AS642" i="5"/>
  <c r="AJ645" i="5"/>
  <c r="Q645" i="5"/>
  <c r="AN645" i="5" s="1"/>
  <c r="P646" i="5"/>
  <c r="R645" i="5"/>
  <c r="AO645" i="5" s="1"/>
  <c r="S645" i="5"/>
  <c r="AQ645" i="5" s="1"/>
  <c r="AD643" i="5"/>
  <c r="AT643" i="5" s="1"/>
  <c r="AE643" i="5"/>
  <c r="AC644" i="5"/>
  <c r="AF643" i="5"/>
  <c r="BB640" i="5"/>
  <c r="AV640" i="5"/>
  <c r="S646" i="5" l="1"/>
  <c r="AQ646" i="5" s="1"/>
  <c r="P647" i="5"/>
  <c r="AJ646" i="5"/>
  <c r="R646" i="5"/>
  <c r="AO646" i="5" s="1"/>
  <c r="Q646" i="5"/>
  <c r="AN646" i="5" s="1"/>
  <c r="AK645" i="5"/>
  <c r="AI645" i="5"/>
  <c r="AY643" i="5"/>
  <c r="AX643" i="5"/>
  <c r="BA643" i="5"/>
  <c r="AU643" i="5"/>
  <c r="AS643" i="5"/>
  <c r="AW642" i="5"/>
  <c r="AZ642" i="5"/>
  <c r="AE644" i="5"/>
  <c r="AD644" i="5"/>
  <c r="AT644" i="5" s="1"/>
  <c r="AF644" i="5"/>
  <c r="AC645" i="5"/>
  <c r="AM645" i="5"/>
  <c r="AP645" i="5"/>
  <c r="BB641" i="5"/>
  <c r="AV641" i="5"/>
  <c r="AR644" i="5"/>
  <c r="AL644" i="5"/>
  <c r="AU644" i="5" l="1"/>
  <c r="AS644" i="5"/>
  <c r="BB642" i="5"/>
  <c r="AV642" i="5"/>
  <c r="AR645" i="5"/>
  <c r="AL645" i="5"/>
  <c r="AI646" i="5"/>
  <c r="AK646" i="5"/>
  <c r="Q647" i="5"/>
  <c r="AN647" i="5" s="1"/>
  <c r="S647" i="5"/>
  <c r="AQ647" i="5" s="1"/>
  <c r="R647" i="5"/>
  <c r="AO647" i="5" s="1"/>
  <c r="P648" i="5"/>
  <c r="AJ647" i="5"/>
  <c r="AF645" i="5"/>
  <c r="AE645" i="5"/>
  <c r="AD645" i="5"/>
  <c r="AT645" i="5" s="1"/>
  <c r="AC646" i="5"/>
  <c r="AW643" i="5"/>
  <c r="AZ643" i="5"/>
  <c r="AY644" i="5"/>
  <c r="BA644" i="5"/>
  <c r="AX644" i="5"/>
  <c r="AM646" i="5"/>
  <c r="AP646" i="5"/>
  <c r="AU645" i="5" l="1"/>
  <c r="AS645" i="5"/>
  <c r="AJ648" i="5"/>
  <c r="Q648" i="5"/>
  <c r="AN648" i="5" s="1"/>
  <c r="P649" i="5"/>
  <c r="R648" i="5"/>
  <c r="AO648" i="5" s="1"/>
  <c r="S648" i="5"/>
  <c r="AQ648" i="5" s="1"/>
  <c r="AY645" i="5"/>
  <c r="AX645" i="5"/>
  <c r="BA645" i="5"/>
  <c r="AK647" i="5"/>
  <c r="AI647" i="5"/>
  <c r="AR646" i="5"/>
  <c r="AL646" i="5"/>
  <c r="AW644" i="5"/>
  <c r="AZ644" i="5"/>
  <c r="BB643" i="5"/>
  <c r="AV643" i="5"/>
  <c r="AM647" i="5"/>
  <c r="AP647" i="5"/>
  <c r="AD646" i="5"/>
  <c r="AT646" i="5" s="1"/>
  <c r="AE646" i="5"/>
  <c r="AF646" i="5"/>
  <c r="AC647" i="5"/>
  <c r="AM648" i="5" l="1"/>
  <c r="AP648" i="5"/>
  <c r="AX646" i="5"/>
  <c r="AY646" i="5"/>
  <c r="BA646" i="5"/>
  <c r="AS646" i="5"/>
  <c r="AU646" i="5"/>
  <c r="AF647" i="5"/>
  <c r="AC648" i="5"/>
  <c r="AD647" i="5"/>
  <c r="AT647" i="5" s="1"/>
  <c r="AE647" i="5"/>
  <c r="AR647" i="5"/>
  <c r="AL647" i="5"/>
  <c r="AV644" i="5"/>
  <c r="BB644" i="5"/>
  <c r="AW645" i="5"/>
  <c r="AZ645" i="5"/>
  <c r="S649" i="5"/>
  <c r="AQ649" i="5" s="1"/>
  <c r="Q649" i="5"/>
  <c r="AN649" i="5" s="1"/>
  <c r="P650" i="5"/>
  <c r="AJ649" i="5"/>
  <c r="R649" i="5"/>
  <c r="AO649" i="5" s="1"/>
  <c r="AK648" i="5"/>
  <c r="AI648" i="5"/>
  <c r="BA647" i="5" l="1"/>
  <c r="AX647" i="5"/>
  <c r="AY647" i="5"/>
  <c r="AW646" i="5"/>
  <c r="AZ646" i="5"/>
  <c r="Q650" i="5"/>
  <c r="AN650" i="5" s="1"/>
  <c r="R650" i="5"/>
  <c r="AO650" i="5" s="1"/>
  <c r="S650" i="5"/>
  <c r="AQ650" i="5" s="1"/>
  <c r="AJ650" i="5"/>
  <c r="P651" i="5"/>
  <c r="AV645" i="5"/>
  <c r="BB645" i="5"/>
  <c r="AI649" i="5"/>
  <c r="AK649" i="5"/>
  <c r="AM649" i="5"/>
  <c r="AP649" i="5"/>
  <c r="AU647" i="5"/>
  <c r="AS647" i="5"/>
  <c r="AD648" i="5"/>
  <c r="AT648" i="5" s="1"/>
  <c r="AC649" i="5"/>
  <c r="AF648" i="5"/>
  <c r="AE648" i="5"/>
  <c r="AR648" i="5"/>
  <c r="AL648" i="5"/>
  <c r="BA648" i="5" l="1"/>
  <c r="AX648" i="5"/>
  <c r="AY648" i="5"/>
  <c r="BB646" i="5"/>
  <c r="AV646" i="5"/>
  <c r="AM650" i="5"/>
  <c r="AP650" i="5"/>
  <c r="AR649" i="5"/>
  <c r="AL649" i="5"/>
  <c r="AU648" i="5"/>
  <c r="AS648" i="5"/>
  <c r="AJ651" i="5"/>
  <c r="S651" i="5"/>
  <c r="AQ651" i="5" s="1"/>
  <c r="P652" i="5"/>
  <c r="Q651" i="5"/>
  <c r="AN651" i="5" s="1"/>
  <c r="R651" i="5"/>
  <c r="AO651" i="5" s="1"/>
  <c r="AF649" i="5"/>
  <c r="AD649" i="5"/>
  <c r="AT649" i="5" s="1"/>
  <c r="AC650" i="5"/>
  <c r="AE649" i="5"/>
  <c r="AK650" i="5"/>
  <c r="AI650" i="5"/>
  <c r="AW647" i="5"/>
  <c r="AZ647" i="5"/>
  <c r="AR650" i="5" l="1"/>
  <c r="AL650" i="5"/>
  <c r="AV647" i="5"/>
  <c r="BB647" i="5"/>
  <c r="AI651" i="5"/>
  <c r="AK651" i="5"/>
  <c r="AF650" i="5"/>
  <c r="AD650" i="5"/>
  <c r="AT650" i="5" s="1"/>
  <c r="AE650" i="5"/>
  <c r="AC651" i="5"/>
  <c r="AU649" i="5"/>
  <c r="AS649" i="5"/>
  <c r="S652" i="5"/>
  <c r="AQ652" i="5" s="1"/>
  <c r="R652" i="5"/>
  <c r="AO652" i="5" s="1"/>
  <c r="AJ652" i="5"/>
  <c r="Q652" i="5"/>
  <c r="AN652" i="5" s="1"/>
  <c r="P653" i="5"/>
  <c r="AM651" i="5"/>
  <c r="AP651" i="5"/>
  <c r="BA649" i="5"/>
  <c r="AY649" i="5"/>
  <c r="AX649" i="5"/>
  <c r="AW648" i="5"/>
  <c r="AZ648" i="5"/>
  <c r="AX650" i="5" l="1"/>
  <c r="BA650" i="5"/>
  <c r="AY650" i="5"/>
  <c r="AK652" i="5"/>
  <c r="AI652" i="5"/>
  <c r="AL651" i="5"/>
  <c r="AR651" i="5"/>
  <c r="AU650" i="5"/>
  <c r="AS650" i="5"/>
  <c r="AW649" i="5"/>
  <c r="AZ649" i="5"/>
  <c r="AV648" i="5"/>
  <c r="BB648" i="5"/>
  <c r="AP652" i="5"/>
  <c r="AM652" i="5"/>
  <c r="AC652" i="5"/>
  <c r="AF651" i="5"/>
  <c r="AD651" i="5"/>
  <c r="AT651" i="5" s="1"/>
  <c r="AE651" i="5"/>
  <c r="AJ653" i="5"/>
  <c r="R653" i="5"/>
  <c r="AO653" i="5" s="1"/>
  <c r="S653" i="5"/>
  <c r="AQ653" i="5" s="1"/>
  <c r="Q653" i="5"/>
  <c r="AN653" i="5" s="1"/>
  <c r="P654" i="5"/>
  <c r="S654" i="5" l="1"/>
  <c r="AQ654" i="5" s="1"/>
  <c r="P655" i="5"/>
  <c r="R654" i="5"/>
  <c r="AO654" i="5" s="1"/>
  <c r="AJ654" i="5"/>
  <c r="Q654" i="5"/>
  <c r="AN654" i="5" s="1"/>
  <c r="AL652" i="5"/>
  <c r="AR652" i="5"/>
  <c r="AK653" i="5"/>
  <c r="AI653" i="5"/>
  <c r="AU651" i="5"/>
  <c r="AS651" i="5"/>
  <c r="AV649" i="5"/>
  <c r="BB649" i="5"/>
  <c r="AW650" i="5"/>
  <c r="AZ650" i="5"/>
  <c r="AF652" i="5"/>
  <c r="AE652" i="5"/>
  <c r="AD652" i="5"/>
  <c r="AT652" i="5" s="1"/>
  <c r="AC653" i="5"/>
  <c r="AP653" i="5"/>
  <c r="AM653" i="5"/>
  <c r="AX651" i="5"/>
  <c r="BA651" i="5"/>
  <c r="AY651" i="5"/>
  <c r="AY652" i="5" l="1"/>
  <c r="AX652" i="5"/>
  <c r="BA652" i="5"/>
  <c r="AW651" i="5"/>
  <c r="AZ651" i="5"/>
  <c r="AV650" i="5"/>
  <c r="BB650" i="5"/>
  <c r="AI654" i="5"/>
  <c r="AK654" i="5"/>
  <c r="AF653" i="5"/>
  <c r="AE653" i="5"/>
  <c r="AC654" i="5"/>
  <c r="AD653" i="5"/>
  <c r="AT653" i="5" s="1"/>
  <c r="R655" i="5"/>
  <c r="AO655" i="5" s="1"/>
  <c r="AJ655" i="5"/>
  <c r="P656" i="5"/>
  <c r="Q655" i="5"/>
  <c r="AN655" i="5" s="1"/>
  <c r="S655" i="5"/>
  <c r="AQ655" i="5" s="1"/>
  <c r="AR653" i="5"/>
  <c r="AL653" i="5"/>
  <c r="AS652" i="5"/>
  <c r="AU652" i="5"/>
  <c r="AP654" i="5"/>
  <c r="AM654" i="5"/>
  <c r="AR654" i="5" l="1"/>
  <c r="AL654" i="5"/>
  <c r="AJ656" i="5"/>
  <c r="Q656" i="5"/>
  <c r="AN656" i="5" s="1"/>
  <c r="S656" i="5"/>
  <c r="AQ656" i="5" s="1"/>
  <c r="P657" i="5"/>
  <c r="R656" i="5"/>
  <c r="AO656" i="5" s="1"/>
  <c r="AU653" i="5"/>
  <c r="AS653" i="5"/>
  <c r="AW652" i="5"/>
  <c r="AZ652" i="5"/>
  <c r="AD654" i="5"/>
  <c r="AT654" i="5" s="1"/>
  <c r="AE654" i="5"/>
  <c r="AC655" i="5"/>
  <c r="AF654" i="5"/>
  <c r="AX653" i="5"/>
  <c r="BA653" i="5"/>
  <c r="AY653" i="5"/>
  <c r="AK655" i="5"/>
  <c r="AI655" i="5"/>
  <c r="AV651" i="5"/>
  <c r="BB651" i="5"/>
  <c r="AM655" i="5"/>
  <c r="AP655" i="5"/>
  <c r="AC656" i="5" l="1"/>
  <c r="AF655" i="5"/>
  <c r="AE655" i="5"/>
  <c r="AD655" i="5"/>
  <c r="AT655" i="5" s="1"/>
  <c r="AI656" i="5"/>
  <c r="AK656" i="5"/>
  <c r="R657" i="5"/>
  <c r="AO657" i="5" s="1"/>
  <c r="P658" i="5"/>
  <c r="S657" i="5"/>
  <c r="AQ657" i="5" s="1"/>
  <c r="Q657" i="5"/>
  <c r="AN657" i="5" s="1"/>
  <c r="AJ657" i="5"/>
  <c r="AS654" i="5"/>
  <c r="AU654" i="5"/>
  <c r="BB652" i="5"/>
  <c r="AV652" i="5"/>
  <c r="AL655" i="5"/>
  <c r="AR655" i="5"/>
  <c r="AX654" i="5"/>
  <c r="BA654" i="5"/>
  <c r="AY654" i="5"/>
  <c r="AP656" i="5"/>
  <c r="AM656" i="5"/>
  <c r="AW653" i="5"/>
  <c r="AZ653" i="5"/>
  <c r="AV653" i="5" l="1"/>
  <c r="BB653" i="5"/>
  <c r="AR656" i="5"/>
  <c r="AL656" i="5"/>
  <c r="AU655" i="5"/>
  <c r="AS655" i="5"/>
  <c r="AJ658" i="5"/>
  <c r="P659" i="5"/>
  <c r="Q658" i="5"/>
  <c r="AN658" i="5" s="1"/>
  <c r="R658" i="5"/>
  <c r="AO658" i="5" s="1"/>
  <c r="S658" i="5"/>
  <c r="AQ658" i="5" s="1"/>
  <c r="AW654" i="5"/>
  <c r="AZ654" i="5"/>
  <c r="AK657" i="5"/>
  <c r="AI657" i="5"/>
  <c r="AM657" i="5"/>
  <c r="AP657" i="5"/>
  <c r="BA655" i="5"/>
  <c r="AX655" i="5"/>
  <c r="AY655" i="5"/>
  <c r="AF656" i="5"/>
  <c r="AD656" i="5"/>
  <c r="AT656" i="5" s="1"/>
  <c r="AE656" i="5"/>
  <c r="AC657" i="5"/>
  <c r="AL657" i="5" l="1"/>
  <c r="AR657" i="5"/>
  <c r="AM658" i="5"/>
  <c r="AP658" i="5"/>
  <c r="Q659" i="5"/>
  <c r="AN659" i="5" s="1"/>
  <c r="S659" i="5"/>
  <c r="AQ659" i="5" s="1"/>
  <c r="AJ659" i="5"/>
  <c r="R659" i="5"/>
  <c r="AO659" i="5" s="1"/>
  <c r="P660" i="5"/>
  <c r="AU656" i="5"/>
  <c r="AS656" i="5"/>
  <c r="BA656" i="5"/>
  <c r="AY656" i="5"/>
  <c r="AX656" i="5"/>
  <c r="AV654" i="5"/>
  <c r="BB654" i="5"/>
  <c r="AW655" i="5"/>
  <c r="AZ655" i="5"/>
  <c r="AD657" i="5"/>
  <c r="AT657" i="5" s="1"/>
  <c r="AF657" i="5"/>
  <c r="AE657" i="5"/>
  <c r="AC658" i="5"/>
  <c r="AI658" i="5"/>
  <c r="AK658" i="5"/>
  <c r="AK659" i="5" l="1"/>
  <c r="AI659" i="5"/>
  <c r="AM659" i="5"/>
  <c r="AP659" i="5"/>
  <c r="BB655" i="5"/>
  <c r="AV655" i="5"/>
  <c r="AC659" i="5"/>
  <c r="AE658" i="5"/>
  <c r="AD658" i="5"/>
  <c r="AT658" i="5" s="1"/>
  <c r="AF658" i="5"/>
  <c r="AS657" i="5"/>
  <c r="AU657" i="5"/>
  <c r="AR658" i="5"/>
  <c r="AL658" i="5"/>
  <c r="AX657" i="5"/>
  <c r="AY657" i="5"/>
  <c r="BA657" i="5"/>
  <c r="AW656" i="5"/>
  <c r="AZ656" i="5"/>
  <c r="Q660" i="5"/>
  <c r="AN660" i="5" s="1"/>
  <c r="S660" i="5"/>
  <c r="AQ660" i="5" s="1"/>
  <c r="P661" i="5"/>
  <c r="R660" i="5"/>
  <c r="AO660" i="5" s="1"/>
  <c r="AJ660" i="5"/>
  <c r="AI660" i="5" l="1"/>
  <c r="AK660" i="5"/>
  <c r="Q661" i="5"/>
  <c r="AN661" i="5" s="1"/>
  <c r="S661" i="5"/>
  <c r="AQ661" i="5" s="1"/>
  <c r="P662" i="5"/>
  <c r="AJ661" i="5"/>
  <c r="R661" i="5"/>
  <c r="AO661" i="5" s="1"/>
  <c r="AR659" i="5"/>
  <c r="AL659" i="5"/>
  <c r="AY658" i="5"/>
  <c r="AX658" i="5"/>
  <c r="BA658" i="5"/>
  <c r="AD659" i="5"/>
  <c r="AT659" i="5" s="1"/>
  <c r="AF659" i="5"/>
  <c r="AC660" i="5"/>
  <c r="AE659" i="5"/>
  <c r="AM660" i="5"/>
  <c r="AP660" i="5"/>
  <c r="BB656" i="5"/>
  <c r="AV656" i="5"/>
  <c r="AW657" i="5"/>
  <c r="AZ657" i="5"/>
  <c r="AS658" i="5"/>
  <c r="AU658" i="5"/>
  <c r="P663" i="5" l="1"/>
  <c r="Q662" i="5"/>
  <c r="AN662" i="5" s="1"/>
  <c r="R662" i="5"/>
  <c r="AO662" i="5" s="1"/>
  <c r="S662" i="5"/>
  <c r="AQ662" i="5" s="1"/>
  <c r="AJ662" i="5"/>
  <c r="AY659" i="5"/>
  <c r="AX659" i="5"/>
  <c r="BA659" i="5"/>
  <c r="BB657" i="5"/>
  <c r="AV657" i="5"/>
  <c r="AC661" i="5"/>
  <c r="AD660" i="5"/>
  <c r="AT660" i="5" s="1"/>
  <c r="AE660" i="5"/>
  <c r="AF660" i="5"/>
  <c r="AK661" i="5"/>
  <c r="AI661" i="5"/>
  <c r="AM661" i="5"/>
  <c r="AP661" i="5"/>
  <c r="AU659" i="5"/>
  <c r="AS659" i="5"/>
  <c r="AW658" i="5"/>
  <c r="AZ658" i="5"/>
  <c r="AL660" i="5"/>
  <c r="AR660" i="5"/>
  <c r="AZ659" i="5" l="1"/>
  <c r="AW659" i="5"/>
  <c r="AK662" i="5"/>
  <c r="AI662" i="5"/>
  <c r="AY660" i="5"/>
  <c r="AX660" i="5"/>
  <c r="BA660" i="5"/>
  <c r="AV658" i="5"/>
  <c r="BB658" i="5"/>
  <c r="AM662" i="5"/>
  <c r="AP662" i="5"/>
  <c r="AD661" i="5"/>
  <c r="AT661" i="5" s="1"/>
  <c r="AF661" i="5"/>
  <c r="AC662" i="5"/>
  <c r="AE661" i="5"/>
  <c r="AR661" i="5"/>
  <c r="AL661" i="5"/>
  <c r="AU660" i="5"/>
  <c r="AS660" i="5"/>
  <c r="Q663" i="5"/>
  <c r="AN663" i="5" s="1"/>
  <c r="S663" i="5"/>
  <c r="AQ663" i="5" s="1"/>
  <c r="P664" i="5"/>
  <c r="R663" i="5"/>
  <c r="AO663" i="5" s="1"/>
  <c r="AJ663" i="5"/>
  <c r="AI663" i="5" l="1"/>
  <c r="AK663" i="5"/>
  <c r="AM663" i="5"/>
  <c r="AP663" i="5"/>
  <c r="AD662" i="5"/>
  <c r="AT662" i="5" s="1"/>
  <c r="AC663" i="5"/>
  <c r="AF662" i="5"/>
  <c r="AE662" i="5"/>
  <c r="S664" i="5"/>
  <c r="AQ664" i="5" s="1"/>
  <c r="R664" i="5"/>
  <c r="AO664" i="5" s="1"/>
  <c r="AJ664" i="5"/>
  <c r="Q664" i="5"/>
  <c r="AN664" i="5" s="1"/>
  <c r="P665" i="5"/>
  <c r="BA661" i="5"/>
  <c r="AY661" i="5"/>
  <c r="AX661" i="5"/>
  <c r="AL662" i="5"/>
  <c r="AR662" i="5"/>
  <c r="BB659" i="5"/>
  <c r="AV659" i="5"/>
  <c r="AW660" i="5"/>
  <c r="AZ660" i="5"/>
  <c r="AS661" i="5"/>
  <c r="AU661" i="5"/>
  <c r="BA662" i="5" l="1"/>
  <c r="AX662" i="5"/>
  <c r="AY662" i="5"/>
  <c r="AE663" i="5"/>
  <c r="AC664" i="5"/>
  <c r="AF663" i="5"/>
  <c r="AD663" i="5"/>
  <c r="AT663" i="5" s="1"/>
  <c r="AU662" i="5"/>
  <c r="AS662" i="5"/>
  <c r="AR663" i="5"/>
  <c r="AL663" i="5"/>
  <c r="AZ661" i="5"/>
  <c r="AW661" i="5"/>
  <c r="BB660" i="5"/>
  <c r="AV660" i="5"/>
  <c r="AI664" i="5"/>
  <c r="AK664" i="5"/>
  <c r="Q665" i="5"/>
  <c r="AN665" i="5" s="1"/>
  <c r="R665" i="5"/>
  <c r="AO665" i="5" s="1"/>
  <c r="AJ665" i="5"/>
  <c r="P666" i="5"/>
  <c r="S665" i="5"/>
  <c r="AQ665" i="5" s="1"/>
  <c r="AM664" i="5"/>
  <c r="AP664" i="5"/>
  <c r="AM665" i="5" l="1"/>
  <c r="AP665" i="5"/>
  <c r="AD664" i="5"/>
  <c r="AT664" i="5" s="1"/>
  <c r="AE664" i="5"/>
  <c r="AF664" i="5"/>
  <c r="AC665" i="5"/>
  <c r="AL664" i="5"/>
  <c r="AR664" i="5"/>
  <c r="BA663" i="5"/>
  <c r="AY663" i="5"/>
  <c r="AX663" i="5"/>
  <c r="Q666" i="5"/>
  <c r="AN666" i="5" s="1"/>
  <c r="AJ666" i="5"/>
  <c r="R666" i="5"/>
  <c r="AO666" i="5" s="1"/>
  <c r="S666" i="5"/>
  <c r="AQ666" i="5" s="1"/>
  <c r="P667" i="5"/>
  <c r="AU663" i="5"/>
  <c r="AS663" i="5"/>
  <c r="BB661" i="5"/>
  <c r="AV661" i="5"/>
  <c r="AK665" i="5"/>
  <c r="AI665" i="5"/>
  <c r="AW662" i="5"/>
  <c r="AZ662" i="5"/>
  <c r="AF665" i="5" l="1"/>
  <c r="AD665" i="5"/>
  <c r="AT665" i="5" s="1"/>
  <c r="AC666" i="5"/>
  <c r="AE665" i="5"/>
  <c r="AP666" i="5"/>
  <c r="AM666" i="5"/>
  <c r="AY664" i="5"/>
  <c r="AX664" i="5"/>
  <c r="BA664" i="5"/>
  <c r="AI666" i="5"/>
  <c r="AK666" i="5"/>
  <c r="AS664" i="5"/>
  <c r="AU664" i="5"/>
  <c r="R667" i="5"/>
  <c r="AO667" i="5" s="1"/>
  <c r="AJ667" i="5"/>
  <c r="S667" i="5"/>
  <c r="AQ667" i="5" s="1"/>
  <c r="Q667" i="5"/>
  <c r="AN667" i="5" s="1"/>
  <c r="P668" i="5"/>
  <c r="BB662" i="5"/>
  <c r="AV662" i="5"/>
  <c r="AW663" i="5"/>
  <c r="AZ663" i="5"/>
  <c r="AR665" i="5"/>
  <c r="AL665" i="5"/>
  <c r="AM667" i="5" l="1"/>
  <c r="AP667" i="5"/>
  <c r="AI667" i="5"/>
  <c r="AK667" i="5"/>
  <c r="AV663" i="5"/>
  <c r="BB663" i="5"/>
  <c r="AE666" i="5"/>
  <c r="AD666" i="5"/>
  <c r="AT666" i="5" s="1"/>
  <c r="AC667" i="5"/>
  <c r="AF666" i="5"/>
  <c r="S668" i="5"/>
  <c r="AQ668" i="5" s="1"/>
  <c r="R668" i="5"/>
  <c r="AO668" i="5" s="1"/>
  <c r="AJ668" i="5"/>
  <c r="P669" i="5"/>
  <c r="Q668" i="5"/>
  <c r="AN668" i="5" s="1"/>
  <c r="AS665" i="5"/>
  <c r="AU665" i="5"/>
  <c r="AL666" i="5"/>
  <c r="AR666" i="5"/>
  <c r="AW664" i="5"/>
  <c r="AZ664" i="5"/>
  <c r="AY665" i="5"/>
  <c r="BA665" i="5"/>
  <c r="AX665" i="5"/>
  <c r="P670" i="5" l="1"/>
  <c r="AJ669" i="5"/>
  <c r="Q669" i="5"/>
  <c r="AN669" i="5" s="1"/>
  <c r="R669" i="5"/>
  <c r="AO669" i="5" s="1"/>
  <c r="S669" i="5"/>
  <c r="AQ669" i="5" s="1"/>
  <c r="AK668" i="5"/>
  <c r="AI668" i="5"/>
  <c r="AW665" i="5"/>
  <c r="AZ665" i="5"/>
  <c r="AU666" i="5"/>
  <c r="AS666" i="5"/>
  <c r="AM668" i="5"/>
  <c r="AP668" i="5"/>
  <c r="BB664" i="5"/>
  <c r="AV664" i="5"/>
  <c r="BA666" i="5"/>
  <c r="AY666" i="5"/>
  <c r="AX666" i="5"/>
  <c r="AC668" i="5"/>
  <c r="AE667" i="5"/>
  <c r="AF667" i="5"/>
  <c r="AD667" i="5"/>
  <c r="AT667" i="5" s="1"/>
  <c r="AL667" i="5"/>
  <c r="AR667" i="5"/>
  <c r="AS667" i="5" l="1"/>
  <c r="AU667" i="5"/>
  <c r="AM669" i="5"/>
  <c r="AP669" i="5"/>
  <c r="BB665" i="5"/>
  <c r="AV665" i="5"/>
  <c r="BA667" i="5"/>
  <c r="AX667" i="5"/>
  <c r="AY667" i="5"/>
  <c r="AL668" i="5"/>
  <c r="AR668" i="5"/>
  <c r="AF668" i="5"/>
  <c r="AD668" i="5"/>
  <c r="AT668" i="5" s="1"/>
  <c r="AC669" i="5"/>
  <c r="AE668" i="5"/>
  <c r="AW666" i="5"/>
  <c r="AZ666" i="5"/>
  <c r="AI669" i="5"/>
  <c r="AK669" i="5"/>
  <c r="P671" i="5"/>
  <c r="S670" i="5"/>
  <c r="AQ670" i="5" s="1"/>
  <c r="R670" i="5"/>
  <c r="AO670" i="5" s="1"/>
  <c r="Q670" i="5"/>
  <c r="AN670" i="5" s="1"/>
  <c r="AJ670" i="5"/>
  <c r="AK670" i="5" l="1"/>
  <c r="AI670" i="5"/>
  <c r="AE669" i="5"/>
  <c r="AF669" i="5"/>
  <c r="AD669" i="5"/>
  <c r="AT669" i="5" s="1"/>
  <c r="AC670" i="5"/>
  <c r="AU668" i="5"/>
  <c r="AS668" i="5"/>
  <c r="AR669" i="5"/>
  <c r="AL669" i="5"/>
  <c r="Q671" i="5"/>
  <c r="AN671" i="5" s="1"/>
  <c r="S671" i="5"/>
  <c r="AQ671" i="5" s="1"/>
  <c r="R671" i="5"/>
  <c r="AO671" i="5" s="1"/>
  <c r="AJ671" i="5"/>
  <c r="P672" i="5"/>
  <c r="AV666" i="5"/>
  <c r="BB666" i="5"/>
  <c r="AW667" i="5"/>
  <c r="AZ667" i="5"/>
  <c r="AM670" i="5"/>
  <c r="AP670" i="5"/>
  <c r="AX668" i="5"/>
  <c r="BA668" i="5"/>
  <c r="AY668" i="5"/>
  <c r="AW668" i="5" l="1"/>
  <c r="AZ668" i="5"/>
  <c r="AS669" i="5"/>
  <c r="AU669" i="5"/>
  <c r="AD670" i="5"/>
  <c r="AT670" i="5" s="1"/>
  <c r="AF670" i="5"/>
  <c r="AE670" i="5"/>
  <c r="AC671" i="5"/>
  <c r="AM671" i="5"/>
  <c r="AP671" i="5"/>
  <c r="AY669" i="5"/>
  <c r="AX669" i="5"/>
  <c r="BA669" i="5"/>
  <c r="P673" i="5"/>
  <c r="AJ672" i="5"/>
  <c r="S672" i="5"/>
  <c r="AQ672" i="5" s="1"/>
  <c r="R672" i="5"/>
  <c r="AO672" i="5" s="1"/>
  <c r="Q672" i="5"/>
  <c r="AN672" i="5" s="1"/>
  <c r="AI671" i="5"/>
  <c r="AK671" i="5"/>
  <c r="AL670" i="5"/>
  <c r="AR670" i="5"/>
  <c r="BB667" i="5"/>
  <c r="AV667" i="5"/>
  <c r="BA670" i="5" l="1"/>
  <c r="AY670" i="5"/>
  <c r="AX670" i="5"/>
  <c r="AE671" i="5"/>
  <c r="AF671" i="5"/>
  <c r="AD671" i="5"/>
  <c r="AT671" i="5" s="1"/>
  <c r="AC672" i="5"/>
  <c r="AM672" i="5"/>
  <c r="AP672" i="5"/>
  <c r="AZ669" i="5"/>
  <c r="AW669" i="5"/>
  <c r="AI672" i="5"/>
  <c r="AK672" i="5"/>
  <c r="AU670" i="5"/>
  <c r="AS670" i="5"/>
  <c r="Q673" i="5"/>
  <c r="AN673" i="5" s="1"/>
  <c r="AJ673" i="5"/>
  <c r="P674" i="5"/>
  <c r="S673" i="5"/>
  <c r="AQ673" i="5" s="1"/>
  <c r="R673" i="5"/>
  <c r="AO673" i="5" s="1"/>
  <c r="AL671" i="5"/>
  <c r="AR671" i="5"/>
  <c r="AV668" i="5"/>
  <c r="BB668" i="5"/>
  <c r="AU671" i="5" l="1"/>
  <c r="AS671" i="5"/>
  <c r="AD672" i="5"/>
  <c r="AT672" i="5" s="1"/>
  <c r="AC673" i="5"/>
  <c r="AF672" i="5"/>
  <c r="AE672" i="5"/>
  <c r="AX671" i="5"/>
  <c r="BA671" i="5"/>
  <c r="AY671" i="5"/>
  <c r="AM673" i="5"/>
  <c r="AP673" i="5"/>
  <c r="AV669" i="5"/>
  <c r="BB669" i="5"/>
  <c r="P675" i="5"/>
  <c r="AJ674" i="5"/>
  <c r="R674" i="5"/>
  <c r="AO674" i="5" s="1"/>
  <c r="Q674" i="5"/>
  <c r="AN674" i="5" s="1"/>
  <c r="S674" i="5"/>
  <c r="AQ674" i="5" s="1"/>
  <c r="AR672" i="5"/>
  <c r="AL672" i="5"/>
  <c r="AI673" i="5"/>
  <c r="AK673" i="5"/>
  <c r="AZ670" i="5"/>
  <c r="AW670" i="5"/>
  <c r="AV670" i="5" l="1"/>
  <c r="BB670" i="5"/>
  <c r="AF673" i="5"/>
  <c r="AD673" i="5"/>
  <c r="AT673" i="5" s="1"/>
  <c r="AC674" i="5"/>
  <c r="AE673" i="5"/>
  <c r="AK674" i="5"/>
  <c r="AI674" i="5"/>
  <c r="AU672" i="5"/>
  <c r="AS672" i="5"/>
  <c r="Q675" i="5"/>
  <c r="AN675" i="5" s="1"/>
  <c r="R675" i="5"/>
  <c r="AO675" i="5" s="1"/>
  <c r="P676" i="5"/>
  <c r="AJ675" i="5"/>
  <c r="S675" i="5"/>
  <c r="AQ675" i="5" s="1"/>
  <c r="AX672" i="5"/>
  <c r="AY672" i="5"/>
  <c r="BA672" i="5"/>
  <c r="AP674" i="5"/>
  <c r="AM674" i="5"/>
  <c r="AW671" i="5"/>
  <c r="AZ671" i="5"/>
  <c r="AR673" i="5"/>
  <c r="AL673" i="5"/>
  <c r="AI675" i="5" l="1"/>
  <c r="AK675" i="5"/>
  <c r="AE674" i="5"/>
  <c r="AD674" i="5"/>
  <c r="AT674" i="5" s="1"/>
  <c r="AF674" i="5"/>
  <c r="AC675" i="5"/>
  <c r="AU673" i="5"/>
  <c r="AS673" i="5"/>
  <c r="AM675" i="5"/>
  <c r="AP675" i="5"/>
  <c r="BB671" i="5"/>
  <c r="AV671" i="5"/>
  <c r="AL674" i="5"/>
  <c r="AR674" i="5"/>
  <c r="AY673" i="5"/>
  <c r="AX673" i="5"/>
  <c r="BA673" i="5"/>
  <c r="R676" i="5"/>
  <c r="AO676" i="5" s="1"/>
  <c r="S676" i="5"/>
  <c r="AQ676" i="5" s="1"/>
  <c r="P677" i="5"/>
  <c r="Q676" i="5"/>
  <c r="AN676" i="5" s="1"/>
  <c r="AJ676" i="5"/>
  <c r="AW672" i="5"/>
  <c r="AZ672" i="5"/>
  <c r="AE675" i="5" l="1"/>
  <c r="AF675" i="5"/>
  <c r="AD675" i="5"/>
  <c r="AT675" i="5" s="1"/>
  <c r="AC676" i="5"/>
  <c r="BA674" i="5"/>
  <c r="AY674" i="5"/>
  <c r="AX674" i="5"/>
  <c r="BB672" i="5"/>
  <c r="AV672" i="5"/>
  <c r="AI676" i="5"/>
  <c r="AK676" i="5"/>
  <c r="AU674" i="5"/>
  <c r="AS674" i="5"/>
  <c r="AP676" i="5"/>
  <c r="AM676" i="5"/>
  <c r="S677" i="5"/>
  <c r="AQ677" i="5" s="1"/>
  <c r="Q677" i="5"/>
  <c r="AN677" i="5" s="1"/>
  <c r="AJ677" i="5"/>
  <c r="P678" i="5"/>
  <c r="R677" i="5"/>
  <c r="AO677" i="5" s="1"/>
  <c r="AZ673" i="5"/>
  <c r="AW673" i="5"/>
  <c r="AR675" i="5"/>
  <c r="AL675" i="5"/>
  <c r="BB673" i="5" l="1"/>
  <c r="AV673" i="5"/>
  <c r="AW674" i="5"/>
  <c r="AZ674" i="5"/>
  <c r="AD676" i="5"/>
  <c r="AT676" i="5" s="1"/>
  <c r="AE676" i="5"/>
  <c r="AF676" i="5"/>
  <c r="AC677" i="5"/>
  <c r="AM677" i="5"/>
  <c r="AP677" i="5"/>
  <c r="AS675" i="5"/>
  <c r="AU675" i="5"/>
  <c r="AJ678" i="5"/>
  <c r="R678" i="5"/>
  <c r="AO678" i="5" s="1"/>
  <c r="Q678" i="5"/>
  <c r="AN678" i="5" s="1"/>
  <c r="S678" i="5"/>
  <c r="AQ678" i="5" s="1"/>
  <c r="P679" i="5"/>
  <c r="AI677" i="5"/>
  <c r="AK677" i="5"/>
  <c r="BA675" i="5"/>
  <c r="AY675" i="5"/>
  <c r="AX675" i="5"/>
  <c r="AL676" i="5"/>
  <c r="AR676" i="5"/>
  <c r="AY676" i="5" l="1"/>
  <c r="BA676" i="5"/>
  <c r="AX676" i="5"/>
  <c r="AI678" i="5"/>
  <c r="AK678" i="5"/>
  <c r="AU676" i="5"/>
  <c r="AS676" i="5"/>
  <c r="AW675" i="5"/>
  <c r="AZ675" i="5"/>
  <c r="AF677" i="5"/>
  <c r="AD677" i="5"/>
  <c r="AT677" i="5" s="1"/>
  <c r="AE677" i="5"/>
  <c r="AC678" i="5"/>
  <c r="AV674" i="5"/>
  <c r="BB674" i="5"/>
  <c r="AM678" i="5"/>
  <c r="AP678" i="5"/>
  <c r="S679" i="5"/>
  <c r="AQ679" i="5" s="1"/>
  <c r="R679" i="5"/>
  <c r="AO679" i="5" s="1"/>
  <c r="AJ679" i="5"/>
  <c r="Q679" i="5"/>
  <c r="AN679" i="5" s="1"/>
  <c r="P680" i="5"/>
  <c r="AR677" i="5"/>
  <c r="AL677" i="5"/>
  <c r="AL678" i="5" l="1"/>
  <c r="AR678" i="5"/>
  <c r="AC679" i="5"/>
  <c r="AD678" i="5"/>
  <c r="AT678" i="5" s="1"/>
  <c r="AF678" i="5"/>
  <c r="AE678" i="5"/>
  <c r="AI679" i="5"/>
  <c r="AK679" i="5"/>
  <c r="BB675" i="5"/>
  <c r="AV675" i="5"/>
  <c r="S680" i="5"/>
  <c r="AQ680" i="5" s="1"/>
  <c r="P681" i="5"/>
  <c r="Q680" i="5"/>
  <c r="AN680" i="5" s="1"/>
  <c r="AJ680" i="5"/>
  <c r="R680" i="5"/>
  <c r="AO680" i="5" s="1"/>
  <c r="AM679" i="5"/>
  <c r="AP679" i="5"/>
  <c r="BA677" i="5"/>
  <c r="AY677" i="5"/>
  <c r="AX677" i="5"/>
  <c r="AZ676" i="5"/>
  <c r="AW676" i="5"/>
  <c r="AS677" i="5"/>
  <c r="AU677" i="5"/>
  <c r="AL679" i="5" l="1"/>
  <c r="AR679" i="5"/>
  <c r="BB676" i="5"/>
  <c r="AV676" i="5"/>
  <c r="AI680" i="5"/>
  <c r="AK680" i="5"/>
  <c r="AY678" i="5"/>
  <c r="BA678" i="5"/>
  <c r="AX678" i="5"/>
  <c r="AS678" i="5"/>
  <c r="AU678" i="5"/>
  <c r="AC680" i="5"/>
  <c r="AE679" i="5"/>
  <c r="AF679" i="5"/>
  <c r="AD679" i="5"/>
  <c r="AT679" i="5" s="1"/>
  <c r="AW677" i="5"/>
  <c r="AZ677" i="5"/>
  <c r="S681" i="5"/>
  <c r="AQ681" i="5" s="1"/>
  <c r="R681" i="5"/>
  <c r="AO681" i="5" s="1"/>
  <c r="AJ681" i="5"/>
  <c r="P682" i="5"/>
  <c r="Q681" i="5"/>
  <c r="AN681" i="5" s="1"/>
  <c r="AM680" i="5"/>
  <c r="AP680" i="5"/>
  <c r="AV677" i="5" l="1"/>
  <c r="BB677" i="5"/>
  <c r="AL680" i="5"/>
  <c r="AR680" i="5"/>
  <c r="AE680" i="5"/>
  <c r="AD680" i="5"/>
  <c r="AT680" i="5" s="1"/>
  <c r="AC681" i="5"/>
  <c r="AF680" i="5"/>
  <c r="AW678" i="5"/>
  <c r="AZ678" i="5"/>
  <c r="AU679" i="5"/>
  <c r="AS679" i="5"/>
  <c r="AY679" i="5"/>
  <c r="BA679" i="5"/>
  <c r="AX679" i="5"/>
  <c r="AM681" i="5"/>
  <c r="AP681" i="5"/>
  <c r="Q682" i="5"/>
  <c r="AN682" i="5" s="1"/>
  <c r="S682" i="5"/>
  <c r="AQ682" i="5" s="1"/>
  <c r="AJ682" i="5"/>
  <c r="R682" i="5"/>
  <c r="AO682" i="5" s="1"/>
  <c r="P683" i="5"/>
  <c r="AK681" i="5"/>
  <c r="AI681" i="5"/>
  <c r="S683" i="5" l="1"/>
  <c r="AQ683" i="5" s="1"/>
  <c r="R683" i="5"/>
  <c r="AO683" i="5" s="1"/>
  <c r="AJ683" i="5"/>
  <c r="P684" i="5"/>
  <c r="Q683" i="5"/>
  <c r="AN683" i="5" s="1"/>
  <c r="AF681" i="5"/>
  <c r="AD681" i="5"/>
  <c r="AT681" i="5" s="1"/>
  <c r="AE681" i="5"/>
  <c r="AC682" i="5"/>
  <c r="AW679" i="5"/>
  <c r="AZ679" i="5"/>
  <c r="AK682" i="5"/>
  <c r="AI682" i="5"/>
  <c r="AM682" i="5"/>
  <c r="AP682" i="5"/>
  <c r="AR681" i="5"/>
  <c r="AL681" i="5"/>
  <c r="AY680" i="5"/>
  <c r="BA680" i="5"/>
  <c r="AX680" i="5"/>
  <c r="AU680" i="5"/>
  <c r="AS680" i="5"/>
  <c r="BB678" i="5"/>
  <c r="AV678" i="5"/>
  <c r="AR682" i="5" l="1"/>
  <c r="AL682" i="5"/>
  <c r="AY681" i="5"/>
  <c r="AX681" i="5"/>
  <c r="BA681" i="5"/>
  <c r="P685" i="5"/>
  <c r="Q684" i="5"/>
  <c r="AN684" i="5" s="1"/>
  <c r="AJ684" i="5"/>
  <c r="S684" i="5"/>
  <c r="AQ684" i="5" s="1"/>
  <c r="R684" i="5"/>
  <c r="AO684" i="5" s="1"/>
  <c r="AS681" i="5"/>
  <c r="AU681" i="5"/>
  <c r="AW680" i="5"/>
  <c r="AZ680" i="5"/>
  <c r="AK683" i="5"/>
  <c r="AI683" i="5"/>
  <c r="BB679" i="5"/>
  <c r="AV679" i="5"/>
  <c r="AC683" i="5"/>
  <c r="AD682" i="5"/>
  <c r="AT682" i="5" s="1"/>
  <c r="AE682" i="5"/>
  <c r="AF682" i="5"/>
  <c r="AM683" i="5"/>
  <c r="AP683" i="5"/>
  <c r="S685" i="5" l="1"/>
  <c r="AQ685" i="5" s="1"/>
  <c r="P686" i="5"/>
  <c r="R685" i="5"/>
  <c r="AO685" i="5" s="1"/>
  <c r="Q685" i="5"/>
  <c r="AN685" i="5" s="1"/>
  <c r="AJ685" i="5"/>
  <c r="AL683" i="5"/>
  <c r="AR683" i="5"/>
  <c r="AZ681" i="5"/>
  <c r="AW681" i="5"/>
  <c r="AC684" i="5"/>
  <c r="AD683" i="5"/>
  <c r="AT683" i="5" s="1"/>
  <c r="AE683" i="5"/>
  <c r="AF683" i="5"/>
  <c r="AS682" i="5"/>
  <c r="AU682" i="5"/>
  <c r="AK684" i="5"/>
  <c r="AI684" i="5"/>
  <c r="AX682" i="5"/>
  <c r="BA682" i="5"/>
  <c r="AY682" i="5"/>
  <c r="BB680" i="5"/>
  <c r="AV680" i="5"/>
  <c r="AM684" i="5"/>
  <c r="AP684" i="5"/>
  <c r="AK685" i="5" l="1"/>
  <c r="AI685" i="5"/>
  <c r="AR684" i="5"/>
  <c r="AL684" i="5"/>
  <c r="AX683" i="5"/>
  <c r="BA683" i="5"/>
  <c r="AY683" i="5"/>
  <c r="AW682" i="5"/>
  <c r="AZ682" i="5"/>
  <c r="AS683" i="5"/>
  <c r="AU683" i="5"/>
  <c r="R686" i="5"/>
  <c r="AO686" i="5" s="1"/>
  <c r="Q686" i="5"/>
  <c r="AN686" i="5" s="1"/>
  <c r="AJ686" i="5"/>
  <c r="S686" i="5"/>
  <c r="AQ686" i="5" s="1"/>
  <c r="P687" i="5"/>
  <c r="AD684" i="5"/>
  <c r="AT684" i="5" s="1"/>
  <c r="AC685" i="5"/>
  <c r="AF684" i="5"/>
  <c r="AE684" i="5"/>
  <c r="AV681" i="5"/>
  <c r="BB681" i="5"/>
  <c r="AP685" i="5"/>
  <c r="AM685" i="5"/>
  <c r="AL685" i="5" l="1"/>
  <c r="AR685" i="5"/>
  <c r="AZ683" i="5"/>
  <c r="AW683" i="5"/>
  <c r="BB682" i="5"/>
  <c r="AV682" i="5"/>
  <c r="AM686" i="5"/>
  <c r="AP686" i="5"/>
  <c r="AY684" i="5"/>
  <c r="BA684" i="5"/>
  <c r="AX684" i="5"/>
  <c r="S687" i="5"/>
  <c r="AQ687" i="5" s="1"/>
  <c r="P688" i="5"/>
  <c r="Q687" i="5"/>
  <c r="AN687" i="5" s="1"/>
  <c r="R687" i="5"/>
  <c r="AO687" i="5" s="1"/>
  <c r="AJ687" i="5"/>
  <c r="AI686" i="5"/>
  <c r="AK686" i="5"/>
  <c r="AD685" i="5"/>
  <c r="AT685" i="5" s="1"/>
  <c r="AF685" i="5"/>
  <c r="AC686" i="5"/>
  <c r="AE685" i="5"/>
  <c r="AU684" i="5"/>
  <c r="AS684" i="5"/>
  <c r="AR686" i="5" l="1"/>
  <c r="AL686" i="5"/>
  <c r="AY685" i="5"/>
  <c r="BA685" i="5"/>
  <c r="AX685" i="5"/>
  <c r="AM687" i="5"/>
  <c r="AP687" i="5"/>
  <c r="AV683" i="5"/>
  <c r="BB683" i="5"/>
  <c r="AI687" i="5"/>
  <c r="AK687" i="5"/>
  <c r="AE686" i="5"/>
  <c r="AF686" i="5"/>
  <c r="AD686" i="5"/>
  <c r="AT686" i="5" s="1"/>
  <c r="AC687" i="5"/>
  <c r="AZ684" i="5"/>
  <c r="AW684" i="5"/>
  <c r="R688" i="5"/>
  <c r="AO688" i="5" s="1"/>
  <c r="Q688" i="5"/>
  <c r="AN688" i="5" s="1"/>
  <c r="S688" i="5"/>
  <c r="AQ688" i="5" s="1"/>
  <c r="P689" i="5"/>
  <c r="AJ688" i="5"/>
  <c r="AU685" i="5"/>
  <c r="AS685" i="5"/>
  <c r="AK688" i="5" l="1"/>
  <c r="AI688" i="5"/>
  <c r="AR687" i="5"/>
  <c r="AL687" i="5"/>
  <c r="AZ685" i="5"/>
  <c r="AW685" i="5"/>
  <c r="AF687" i="5"/>
  <c r="AC688" i="5"/>
  <c r="AD687" i="5"/>
  <c r="AT687" i="5" s="1"/>
  <c r="AE687" i="5"/>
  <c r="S689" i="5"/>
  <c r="AQ689" i="5" s="1"/>
  <c r="Q689" i="5"/>
  <c r="AN689" i="5" s="1"/>
  <c r="AJ689" i="5"/>
  <c r="R689" i="5"/>
  <c r="AO689" i="5" s="1"/>
  <c r="P690" i="5"/>
  <c r="AM688" i="5"/>
  <c r="AP688" i="5"/>
  <c r="AU686" i="5"/>
  <c r="AS686" i="5"/>
  <c r="BA686" i="5"/>
  <c r="AX686" i="5"/>
  <c r="AY686" i="5"/>
  <c r="BB684" i="5"/>
  <c r="AV684" i="5"/>
  <c r="BA687" i="5" l="1"/>
  <c r="AY687" i="5"/>
  <c r="AX687" i="5"/>
  <c r="AC689" i="5"/>
  <c r="AF688" i="5"/>
  <c r="AD688" i="5"/>
  <c r="AT688" i="5" s="1"/>
  <c r="AE688" i="5"/>
  <c r="AV685" i="5"/>
  <c r="BB685" i="5"/>
  <c r="S690" i="5"/>
  <c r="AQ690" i="5" s="1"/>
  <c r="P691" i="5"/>
  <c r="R690" i="5"/>
  <c r="AO690" i="5" s="1"/>
  <c r="Q690" i="5"/>
  <c r="AN690" i="5" s="1"/>
  <c r="AJ690" i="5"/>
  <c r="AI689" i="5"/>
  <c r="AK689" i="5"/>
  <c r="AW686" i="5"/>
  <c r="AZ686" i="5"/>
  <c r="AL688" i="5"/>
  <c r="AR688" i="5"/>
  <c r="AM689" i="5"/>
  <c r="AP689" i="5"/>
  <c r="AS687" i="5"/>
  <c r="AU687" i="5"/>
  <c r="AK690" i="5" l="1"/>
  <c r="AI690" i="5"/>
  <c r="AU688" i="5"/>
  <c r="AS688" i="5"/>
  <c r="AY688" i="5"/>
  <c r="AX688" i="5"/>
  <c r="BA688" i="5"/>
  <c r="AC690" i="5"/>
  <c r="AD689" i="5"/>
  <c r="AT689" i="5" s="1"/>
  <c r="AE689" i="5"/>
  <c r="AF689" i="5"/>
  <c r="AL689" i="5"/>
  <c r="AR689" i="5"/>
  <c r="AJ691" i="5"/>
  <c r="Q691" i="5"/>
  <c r="AN691" i="5" s="1"/>
  <c r="P692" i="5"/>
  <c r="S691" i="5"/>
  <c r="AQ691" i="5" s="1"/>
  <c r="R691" i="5"/>
  <c r="AO691" i="5" s="1"/>
  <c r="AM690" i="5"/>
  <c r="AP690" i="5"/>
  <c r="AV686" i="5"/>
  <c r="BB686" i="5"/>
  <c r="AW687" i="5"/>
  <c r="AZ687" i="5"/>
  <c r="AV687" i="5" l="1"/>
  <c r="BB687" i="5"/>
  <c r="AL690" i="5"/>
  <c r="AR690" i="5"/>
  <c r="AY689" i="5"/>
  <c r="BA689" i="5"/>
  <c r="AX689" i="5"/>
  <c r="AD690" i="5"/>
  <c r="AT690" i="5" s="1"/>
  <c r="AC691" i="5"/>
  <c r="AF690" i="5"/>
  <c r="AE690" i="5"/>
  <c r="AK691" i="5"/>
  <c r="AI691" i="5"/>
  <c r="S692" i="5"/>
  <c r="AQ692" i="5" s="1"/>
  <c r="R692" i="5"/>
  <c r="AO692" i="5" s="1"/>
  <c r="P693" i="5"/>
  <c r="AJ692" i="5"/>
  <c r="Q692" i="5"/>
  <c r="AN692" i="5" s="1"/>
  <c r="AW688" i="5"/>
  <c r="AZ688" i="5"/>
  <c r="AM691" i="5"/>
  <c r="AP691" i="5"/>
  <c r="AU689" i="5"/>
  <c r="AS689" i="5"/>
  <c r="AW689" i="5" l="1"/>
  <c r="AZ689" i="5"/>
  <c r="AU690" i="5"/>
  <c r="AS690" i="5"/>
  <c r="AR691" i="5"/>
  <c r="AL691" i="5"/>
  <c r="AK692" i="5"/>
  <c r="AI692" i="5"/>
  <c r="AV688" i="5"/>
  <c r="BB688" i="5"/>
  <c r="AJ693" i="5"/>
  <c r="Q693" i="5"/>
  <c r="AN693" i="5" s="1"/>
  <c r="P694" i="5"/>
  <c r="R693" i="5"/>
  <c r="AO693" i="5" s="1"/>
  <c r="S693" i="5"/>
  <c r="AQ693" i="5" s="1"/>
  <c r="AM692" i="5"/>
  <c r="AP692" i="5"/>
  <c r="AX690" i="5"/>
  <c r="BA690" i="5"/>
  <c r="AY690" i="5"/>
  <c r="AC692" i="5"/>
  <c r="AE691" i="5"/>
  <c r="AF691" i="5"/>
  <c r="AD691" i="5"/>
  <c r="AT691" i="5" s="1"/>
  <c r="S694" i="5" l="1"/>
  <c r="AQ694" i="5" s="1"/>
  <c r="R694" i="5"/>
  <c r="AO694" i="5" s="1"/>
  <c r="Q694" i="5"/>
  <c r="AN694" i="5" s="1"/>
  <c r="P695" i="5"/>
  <c r="AJ694" i="5"/>
  <c r="AS691" i="5"/>
  <c r="AU691" i="5"/>
  <c r="AM693" i="5"/>
  <c r="AP693" i="5"/>
  <c r="AR692" i="5"/>
  <c r="AL692" i="5"/>
  <c r="AX691" i="5"/>
  <c r="BA691" i="5"/>
  <c r="AY691" i="5"/>
  <c r="AW690" i="5"/>
  <c r="AZ690" i="5"/>
  <c r="AK693" i="5"/>
  <c r="AI693" i="5"/>
  <c r="AC693" i="5"/>
  <c r="AE692" i="5"/>
  <c r="AD692" i="5"/>
  <c r="AT692" i="5" s="1"/>
  <c r="AF692" i="5"/>
  <c r="BB689" i="5"/>
  <c r="AV689" i="5"/>
  <c r="AR693" i="5" l="1"/>
  <c r="AL693" i="5"/>
  <c r="AV690" i="5"/>
  <c r="BB690" i="5"/>
  <c r="BA692" i="5"/>
  <c r="AX692" i="5"/>
  <c r="AY692" i="5"/>
  <c r="AS692" i="5"/>
  <c r="AU692" i="5"/>
  <c r="AW691" i="5"/>
  <c r="AZ691" i="5"/>
  <c r="AI694" i="5"/>
  <c r="AK694" i="5"/>
  <c r="P696" i="5"/>
  <c r="R695" i="5"/>
  <c r="AO695" i="5" s="1"/>
  <c r="S695" i="5"/>
  <c r="AQ695" i="5" s="1"/>
  <c r="AJ695" i="5"/>
  <c r="Q695" i="5"/>
  <c r="AN695" i="5" s="1"/>
  <c r="AF693" i="5"/>
  <c r="AE693" i="5"/>
  <c r="AD693" i="5"/>
  <c r="AT693" i="5" s="1"/>
  <c r="AC694" i="5"/>
  <c r="AM694" i="5"/>
  <c r="AP694" i="5"/>
  <c r="AL694" i="5" l="1"/>
  <c r="AR694" i="5"/>
  <c r="AP695" i="5"/>
  <c r="AM695" i="5"/>
  <c r="AS693" i="5"/>
  <c r="AU693" i="5"/>
  <c r="S696" i="5"/>
  <c r="AQ696" i="5" s="1"/>
  <c r="Q696" i="5"/>
  <c r="AN696" i="5" s="1"/>
  <c r="P697" i="5"/>
  <c r="AJ696" i="5"/>
  <c r="R696" i="5"/>
  <c r="AO696" i="5" s="1"/>
  <c r="AW692" i="5"/>
  <c r="AZ692" i="5"/>
  <c r="BA693" i="5"/>
  <c r="AX693" i="5"/>
  <c r="AY693" i="5"/>
  <c r="AV691" i="5"/>
  <c r="BB691" i="5"/>
  <c r="AF694" i="5"/>
  <c r="AD694" i="5"/>
  <c r="AT694" i="5" s="1"/>
  <c r="AE694" i="5"/>
  <c r="AC695" i="5"/>
  <c r="AI695" i="5"/>
  <c r="AK695" i="5"/>
  <c r="AC696" i="5" l="1"/>
  <c r="AD695" i="5"/>
  <c r="AT695" i="5" s="1"/>
  <c r="AE695" i="5"/>
  <c r="AF695" i="5"/>
  <c r="AS694" i="5"/>
  <c r="AU694" i="5"/>
  <c r="AM696" i="5"/>
  <c r="AP696" i="5"/>
  <c r="AW693" i="5"/>
  <c r="AZ693" i="5"/>
  <c r="AV692" i="5"/>
  <c r="BB692" i="5"/>
  <c r="BA694" i="5"/>
  <c r="AX694" i="5"/>
  <c r="AY694" i="5"/>
  <c r="AR695" i="5"/>
  <c r="AL695" i="5"/>
  <c r="AI696" i="5"/>
  <c r="AK696" i="5"/>
  <c r="P698" i="5"/>
  <c r="S697" i="5"/>
  <c r="AQ697" i="5" s="1"/>
  <c r="AJ697" i="5"/>
  <c r="R697" i="5"/>
  <c r="AO697" i="5" s="1"/>
  <c r="Q697" i="5"/>
  <c r="AN697" i="5" s="1"/>
  <c r="BB693" i="5" l="1"/>
  <c r="AV693" i="5"/>
  <c r="AR696" i="5"/>
  <c r="AL696" i="5"/>
  <c r="Q698" i="5"/>
  <c r="AN698" i="5" s="1"/>
  <c r="S698" i="5"/>
  <c r="AQ698" i="5" s="1"/>
  <c r="AJ698" i="5"/>
  <c r="P699" i="5"/>
  <c r="R698" i="5"/>
  <c r="AO698" i="5" s="1"/>
  <c r="BA695" i="5"/>
  <c r="AY695" i="5"/>
  <c r="AX695" i="5"/>
  <c r="AI697" i="5"/>
  <c r="AK697" i="5"/>
  <c r="AP697" i="5"/>
  <c r="AM697" i="5"/>
  <c r="AW694" i="5"/>
  <c r="AZ694" i="5"/>
  <c r="AS695" i="5"/>
  <c r="AU695" i="5"/>
  <c r="AD696" i="5"/>
  <c r="AT696" i="5" s="1"/>
  <c r="AE696" i="5"/>
  <c r="AC697" i="5"/>
  <c r="AF696" i="5"/>
  <c r="AK698" i="5" l="1"/>
  <c r="AI698" i="5"/>
  <c r="AP698" i="5"/>
  <c r="AM698" i="5"/>
  <c r="BA696" i="5"/>
  <c r="AX696" i="5"/>
  <c r="AY696" i="5"/>
  <c r="AS696" i="5"/>
  <c r="AU696" i="5"/>
  <c r="AR697" i="5"/>
  <c r="AL697" i="5"/>
  <c r="AD697" i="5"/>
  <c r="AT697" i="5" s="1"/>
  <c r="AC698" i="5"/>
  <c r="AE697" i="5"/>
  <c r="AF697" i="5"/>
  <c r="S699" i="5"/>
  <c r="AQ699" i="5" s="1"/>
  <c r="P700" i="5"/>
  <c r="R699" i="5"/>
  <c r="AO699" i="5" s="1"/>
  <c r="Q699" i="5"/>
  <c r="AN699" i="5" s="1"/>
  <c r="AJ699" i="5"/>
  <c r="AW695" i="5"/>
  <c r="AZ695" i="5"/>
  <c r="BB694" i="5"/>
  <c r="AV694" i="5"/>
  <c r="AC699" i="5" l="1"/>
  <c r="AF698" i="5"/>
  <c r="AD698" i="5"/>
  <c r="AT698" i="5" s="1"/>
  <c r="AE698" i="5"/>
  <c r="AW696" i="5"/>
  <c r="AZ696" i="5"/>
  <c r="AU697" i="5"/>
  <c r="AS697" i="5"/>
  <c r="AR698" i="5"/>
  <c r="AL698" i="5"/>
  <c r="AM699" i="5"/>
  <c r="AP699" i="5"/>
  <c r="AX697" i="5"/>
  <c r="BA697" i="5"/>
  <c r="AY697" i="5"/>
  <c r="AV695" i="5"/>
  <c r="BB695" i="5"/>
  <c r="AK699" i="5"/>
  <c r="AI699" i="5"/>
  <c r="S700" i="5"/>
  <c r="AQ700" i="5" s="1"/>
  <c r="Q700" i="5"/>
  <c r="AN700" i="5" s="1"/>
  <c r="R700" i="5"/>
  <c r="AO700" i="5" s="1"/>
  <c r="AJ700" i="5"/>
  <c r="P701" i="5"/>
  <c r="AZ697" i="5" l="1"/>
  <c r="AW697" i="5"/>
  <c r="AV696" i="5"/>
  <c r="BB696" i="5"/>
  <c r="AK700" i="5"/>
  <c r="AI700" i="5"/>
  <c r="AM700" i="5"/>
  <c r="AP700" i="5"/>
  <c r="AL699" i="5"/>
  <c r="AR699" i="5"/>
  <c r="AS698" i="5"/>
  <c r="AU698" i="5"/>
  <c r="AJ701" i="5"/>
  <c r="Q701" i="5"/>
  <c r="AN701" i="5" s="1"/>
  <c r="S701" i="5"/>
  <c r="AQ701" i="5" s="1"/>
  <c r="P702" i="5"/>
  <c r="R701" i="5"/>
  <c r="AO701" i="5" s="1"/>
  <c r="AY698" i="5"/>
  <c r="BA698" i="5"/>
  <c r="AX698" i="5"/>
  <c r="AC700" i="5"/>
  <c r="AF699" i="5"/>
  <c r="AD699" i="5"/>
  <c r="AT699" i="5" s="1"/>
  <c r="AE699" i="5"/>
  <c r="S702" i="5" l="1"/>
  <c r="AQ702" i="5" s="1"/>
  <c r="P703" i="5"/>
  <c r="R702" i="5"/>
  <c r="AO702" i="5" s="1"/>
  <c r="AJ702" i="5"/>
  <c r="Q702" i="5"/>
  <c r="AN702" i="5" s="1"/>
  <c r="AS699" i="5"/>
  <c r="AU699" i="5"/>
  <c r="AL700" i="5"/>
  <c r="AR700" i="5"/>
  <c r="AE700" i="5"/>
  <c r="AF700" i="5"/>
  <c r="AD700" i="5"/>
  <c r="AT700" i="5" s="1"/>
  <c r="AC701" i="5"/>
  <c r="AX699" i="5"/>
  <c r="BA699" i="5"/>
  <c r="AY699" i="5"/>
  <c r="AI701" i="5"/>
  <c r="AK701" i="5"/>
  <c r="BB697" i="5"/>
  <c r="AV697" i="5"/>
  <c r="AM701" i="5"/>
  <c r="AP701" i="5"/>
  <c r="AW698" i="5"/>
  <c r="AZ698" i="5"/>
  <c r="AW699" i="5" l="1"/>
  <c r="AZ699" i="5"/>
  <c r="AV698" i="5"/>
  <c r="BB698" i="5"/>
  <c r="AI702" i="5"/>
  <c r="AK702" i="5"/>
  <c r="AR701" i="5"/>
  <c r="AL701" i="5"/>
  <c r="AS700" i="5"/>
  <c r="AU700" i="5"/>
  <c r="AX700" i="5"/>
  <c r="BA700" i="5"/>
  <c r="AY700" i="5"/>
  <c r="S703" i="5"/>
  <c r="AQ703" i="5" s="1"/>
  <c r="Q703" i="5"/>
  <c r="AN703" i="5" s="1"/>
  <c r="AJ703" i="5"/>
  <c r="P704" i="5"/>
  <c r="R703" i="5"/>
  <c r="AO703" i="5" s="1"/>
  <c r="AD701" i="5"/>
  <c r="AT701" i="5" s="1"/>
  <c r="AC702" i="5"/>
  <c r="AF701" i="5"/>
  <c r="AE701" i="5"/>
  <c r="AM702" i="5"/>
  <c r="AP702" i="5"/>
  <c r="AL702" i="5" l="1"/>
  <c r="AR702" i="5"/>
  <c r="AX701" i="5"/>
  <c r="AY701" i="5"/>
  <c r="BA701" i="5"/>
  <c r="AE702" i="5"/>
  <c r="AD702" i="5"/>
  <c r="AT702" i="5" s="1"/>
  <c r="AC703" i="5"/>
  <c r="AF702" i="5"/>
  <c r="AM703" i="5"/>
  <c r="AP703" i="5"/>
  <c r="AW700" i="5"/>
  <c r="AZ700" i="5"/>
  <c r="AS701" i="5"/>
  <c r="AU701" i="5"/>
  <c r="AI703" i="5"/>
  <c r="AK703" i="5"/>
  <c r="Q704" i="5"/>
  <c r="AN704" i="5" s="1"/>
  <c r="S704" i="5"/>
  <c r="AQ704" i="5" s="1"/>
  <c r="P705" i="5"/>
  <c r="R704" i="5"/>
  <c r="AO704" i="5" s="1"/>
  <c r="AJ704" i="5"/>
  <c r="AV699" i="5"/>
  <c r="BB699" i="5"/>
  <c r="AK704" i="5" l="1"/>
  <c r="AI704" i="5"/>
  <c r="R705" i="5"/>
  <c r="AO705" i="5" s="1"/>
  <c r="P706" i="5"/>
  <c r="S705" i="5"/>
  <c r="AQ705" i="5" s="1"/>
  <c r="AJ705" i="5"/>
  <c r="Q705" i="5"/>
  <c r="AN705" i="5" s="1"/>
  <c r="BB700" i="5"/>
  <c r="AV700" i="5"/>
  <c r="AF703" i="5"/>
  <c r="AC704" i="5"/>
  <c r="AD703" i="5"/>
  <c r="AT703" i="5" s="1"/>
  <c r="AE703" i="5"/>
  <c r="AP704" i="5"/>
  <c r="AM704" i="5"/>
  <c r="AU702" i="5"/>
  <c r="AS702" i="5"/>
  <c r="AW701" i="5"/>
  <c r="AZ701" i="5"/>
  <c r="AL703" i="5"/>
  <c r="AR703" i="5"/>
  <c r="BA702" i="5"/>
  <c r="AY702" i="5"/>
  <c r="AX702" i="5"/>
  <c r="AI705" i="5" l="1"/>
  <c r="AK705" i="5"/>
  <c r="AR704" i="5"/>
  <c r="AL704" i="5"/>
  <c r="AM705" i="5"/>
  <c r="AP705" i="5"/>
  <c r="R706" i="5"/>
  <c r="AO706" i="5" s="1"/>
  <c r="S706" i="5"/>
  <c r="AQ706" i="5" s="1"/>
  <c r="Q706" i="5"/>
  <c r="AN706" i="5" s="1"/>
  <c r="AJ706" i="5"/>
  <c r="P707" i="5"/>
  <c r="AC705" i="5"/>
  <c r="AE704" i="5"/>
  <c r="AD704" i="5"/>
  <c r="AT704" i="5" s="1"/>
  <c r="AF704" i="5"/>
  <c r="AW702" i="5"/>
  <c r="AZ702" i="5"/>
  <c r="AU703" i="5"/>
  <c r="AS703" i="5"/>
  <c r="BB701" i="5"/>
  <c r="AV701" i="5"/>
  <c r="BA703" i="5"/>
  <c r="AX703" i="5"/>
  <c r="AY703" i="5"/>
  <c r="AU704" i="5" l="1"/>
  <c r="AS704" i="5"/>
  <c r="AR705" i="5"/>
  <c r="AL705" i="5"/>
  <c r="AV702" i="5"/>
  <c r="BB702" i="5"/>
  <c r="AW703" i="5"/>
  <c r="AZ703" i="5"/>
  <c r="AM706" i="5"/>
  <c r="AP706" i="5"/>
  <c r="AY704" i="5"/>
  <c r="AX704" i="5"/>
  <c r="BA704" i="5"/>
  <c r="S707" i="5"/>
  <c r="AQ707" i="5" s="1"/>
  <c r="Q707" i="5"/>
  <c r="AN707" i="5" s="1"/>
  <c r="AJ707" i="5"/>
  <c r="P708" i="5"/>
  <c r="R707" i="5"/>
  <c r="AO707" i="5" s="1"/>
  <c r="AI706" i="5"/>
  <c r="AK706" i="5"/>
  <c r="AD705" i="5"/>
  <c r="AT705" i="5" s="1"/>
  <c r="AF705" i="5"/>
  <c r="AE705" i="5"/>
  <c r="AC706" i="5"/>
  <c r="AC707" i="5" l="1"/>
  <c r="AE706" i="5"/>
  <c r="AF706" i="5"/>
  <c r="AD706" i="5"/>
  <c r="AT706" i="5" s="1"/>
  <c r="BB703" i="5"/>
  <c r="AV703" i="5"/>
  <c r="AW704" i="5"/>
  <c r="AZ704" i="5"/>
  <c r="AM707" i="5"/>
  <c r="AP707" i="5"/>
  <c r="AU705" i="5"/>
  <c r="AS705" i="5"/>
  <c r="AK707" i="5"/>
  <c r="AI707" i="5"/>
  <c r="AX705" i="5"/>
  <c r="AY705" i="5"/>
  <c r="BA705" i="5"/>
  <c r="P709" i="5"/>
  <c r="R708" i="5"/>
  <c r="AO708" i="5" s="1"/>
  <c r="S708" i="5"/>
  <c r="AQ708" i="5" s="1"/>
  <c r="Q708" i="5"/>
  <c r="AN708" i="5" s="1"/>
  <c r="AJ708" i="5"/>
  <c r="AL706" i="5"/>
  <c r="AR706" i="5"/>
  <c r="AR707" i="5" l="1"/>
  <c r="AL707" i="5"/>
  <c r="AV704" i="5"/>
  <c r="BB704" i="5"/>
  <c r="AP708" i="5"/>
  <c r="AM708" i="5"/>
  <c r="AU706" i="5"/>
  <c r="AS706" i="5"/>
  <c r="AW705" i="5"/>
  <c r="AZ705" i="5"/>
  <c r="AK708" i="5"/>
  <c r="AI708" i="5"/>
  <c r="BA706" i="5"/>
  <c r="AY706" i="5"/>
  <c r="AX706" i="5"/>
  <c r="R709" i="5"/>
  <c r="AO709" i="5" s="1"/>
  <c r="AJ709" i="5"/>
  <c r="Q709" i="5"/>
  <c r="AN709" i="5" s="1"/>
  <c r="S709" i="5"/>
  <c r="AQ709" i="5" s="1"/>
  <c r="P710" i="5"/>
  <c r="AD707" i="5"/>
  <c r="AT707" i="5" s="1"/>
  <c r="AC708" i="5"/>
  <c r="AE707" i="5"/>
  <c r="AF707" i="5"/>
  <c r="AL708" i="5" l="1"/>
  <c r="AR708" i="5"/>
  <c r="AY707" i="5"/>
  <c r="BA707" i="5"/>
  <c r="AX707" i="5"/>
  <c r="AC709" i="5"/>
  <c r="AD708" i="5"/>
  <c r="AT708" i="5" s="1"/>
  <c r="AE708" i="5"/>
  <c r="AF708" i="5"/>
  <c r="AZ706" i="5"/>
  <c r="AW706" i="5"/>
  <c r="R710" i="5"/>
  <c r="AO710" i="5" s="1"/>
  <c r="S710" i="5"/>
  <c r="AQ710" i="5" s="1"/>
  <c r="P711" i="5"/>
  <c r="AJ710" i="5"/>
  <c r="Q710" i="5"/>
  <c r="AN710" i="5" s="1"/>
  <c r="AU707" i="5"/>
  <c r="AS707" i="5"/>
  <c r="AM709" i="5"/>
  <c r="AP709" i="5"/>
  <c r="AI709" i="5"/>
  <c r="AK709" i="5"/>
  <c r="BB705" i="5"/>
  <c r="AV705" i="5"/>
  <c r="AI710" i="5" l="1"/>
  <c r="AK710" i="5"/>
  <c r="AD709" i="5"/>
  <c r="AT709" i="5" s="1"/>
  <c r="AE709" i="5"/>
  <c r="AC710" i="5"/>
  <c r="AF709" i="5"/>
  <c r="AM710" i="5"/>
  <c r="AP710" i="5"/>
  <c r="AV706" i="5"/>
  <c r="BB706" i="5"/>
  <c r="P712" i="5"/>
  <c r="Q711" i="5"/>
  <c r="AN711" i="5" s="1"/>
  <c r="AJ711" i="5"/>
  <c r="R711" i="5"/>
  <c r="AO711" i="5" s="1"/>
  <c r="S711" i="5"/>
  <c r="AQ711" i="5" s="1"/>
  <c r="AW707" i="5"/>
  <c r="AZ707" i="5"/>
  <c r="AL709" i="5"/>
  <c r="AR709" i="5"/>
  <c r="AS708" i="5"/>
  <c r="AU708" i="5"/>
  <c r="BA708" i="5"/>
  <c r="AX708" i="5"/>
  <c r="AY708" i="5"/>
  <c r="AW708" i="5" l="1"/>
  <c r="AZ708" i="5"/>
  <c r="BA709" i="5"/>
  <c r="AX709" i="5"/>
  <c r="AY709" i="5"/>
  <c r="BB707" i="5"/>
  <c r="AV707" i="5"/>
  <c r="AR710" i="5"/>
  <c r="AL710" i="5"/>
  <c r="AP711" i="5"/>
  <c r="AM711" i="5"/>
  <c r="AK711" i="5"/>
  <c r="AI711" i="5"/>
  <c r="AU709" i="5"/>
  <c r="AS709" i="5"/>
  <c r="AJ712" i="5"/>
  <c r="R712" i="5"/>
  <c r="AO712" i="5" s="1"/>
  <c r="P713" i="5"/>
  <c r="S712" i="5"/>
  <c r="AQ712" i="5" s="1"/>
  <c r="Q712" i="5"/>
  <c r="AN712" i="5" s="1"/>
  <c r="AD710" i="5"/>
  <c r="AT710" i="5" s="1"/>
  <c r="AE710" i="5"/>
  <c r="AC711" i="5"/>
  <c r="AF710" i="5"/>
  <c r="AI712" i="5" l="1"/>
  <c r="AK712" i="5"/>
  <c r="AY710" i="5"/>
  <c r="AX710" i="5"/>
  <c r="BA710" i="5"/>
  <c r="AU710" i="5"/>
  <c r="AS710" i="5"/>
  <c r="AF711" i="5"/>
  <c r="AC712" i="5"/>
  <c r="AD711" i="5"/>
  <c r="AT711" i="5" s="1"/>
  <c r="AE711" i="5"/>
  <c r="AM712" i="5"/>
  <c r="AP712" i="5"/>
  <c r="AR711" i="5"/>
  <c r="AL711" i="5"/>
  <c r="AW709" i="5"/>
  <c r="AZ709" i="5"/>
  <c r="S713" i="5"/>
  <c r="AQ713" i="5" s="1"/>
  <c r="Q713" i="5"/>
  <c r="AN713" i="5" s="1"/>
  <c r="R713" i="5"/>
  <c r="AO713" i="5" s="1"/>
  <c r="P714" i="5"/>
  <c r="AJ713" i="5"/>
  <c r="BB708" i="5"/>
  <c r="AV708" i="5"/>
  <c r="AI713" i="5" l="1"/>
  <c r="AK713" i="5"/>
  <c r="AZ710" i="5"/>
  <c r="AW710" i="5"/>
  <c r="BA711" i="5"/>
  <c r="AX711" i="5"/>
  <c r="AY711" i="5"/>
  <c r="AR712" i="5"/>
  <c r="AL712" i="5"/>
  <c r="P715" i="5"/>
  <c r="R714" i="5"/>
  <c r="AO714" i="5" s="1"/>
  <c r="AJ714" i="5"/>
  <c r="Q714" i="5"/>
  <c r="AN714" i="5" s="1"/>
  <c r="S714" i="5"/>
  <c r="AQ714" i="5" s="1"/>
  <c r="AV709" i="5"/>
  <c r="BB709" i="5"/>
  <c r="AM713" i="5"/>
  <c r="AP713" i="5"/>
  <c r="AS711" i="5"/>
  <c r="AU711" i="5"/>
  <c r="AE712" i="5"/>
  <c r="AD712" i="5"/>
  <c r="AT712" i="5" s="1"/>
  <c r="AF712" i="5"/>
  <c r="AC713" i="5"/>
  <c r="AU712" i="5" l="1"/>
  <c r="AS712" i="5"/>
  <c r="BB710" i="5"/>
  <c r="AV710" i="5"/>
  <c r="AC714" i="5"/>
  <c r="AE713" i="5"/>
  <c r="AD713" i="5"/>
  <c r="AT713" i="5" s="1"/>
  <c r="AF713" i="5"/>
  <c r="AX712" i="5"/>
  <c r="BA712" i="5"/>
  <c r="AY712" i="5"/>
  <c r="AZ711" i="5"/>
  <c r="AW711" i="5"/>
  <c r="AK714" i="5"/>
  <c r="AI714" i="5"/>
  <c r="AJ715" i="5"/>
  <c r="P716" i="5"/>
  <c r="S715" i="5"/>
  <c r="AQ715" i="5" s="1"/>
  <c r="Q715" i="5"/>
  <c r="AN715" i="5" s="1"/>
  <c r="R715" i="5"/>
  <c r="AO715" i="5" s="1"/>
  <c r="AP714" i="5"/>
  <c r="AM714" i="5"/>
  <c r="AR713" i="5"/>
  <c r="AL713" i="5"/>
  <c r="BA713" i="5" l="1"/>
  <c r="AY713" i="5"/>
  <c r="AX713" i="5"/>
  <c r="AK715" i="5"/>
  <c r="AI715" i="5"/>
  <c r="AF714" i="5"/>
  <c r="AE714" i="5"/>
  <c r="AD714" i="5"/>
  <c r="AT714" i="5" s="1"/>
  <c r="AC715" i="5"/>
  <c r="AU713" i="5"/>
  <c r="AS713" i="5"/>
  <c r="AR714" i="5"/>
  <c r="AL714" i="5"/>
  <c r="AV711" i="5"/>
  <c r="BB711" i="5"/>
  <c r="AP715" i="5"/>
  <c r="AM715" i="5"/>
  <c r="AW712" i="5"/>
  <c r="AZ712" i="5"/>
  <c r="Q716" i="5"/>
  <c r="AN716" i="5" s="1"/>
  <c r="R716" i="5"/>
  <c r="AO716" i="5" s="1"/>
  <c r="P717" i="5"/>
  <c r="S716" i="5"/>
  <c r="AQ716" i="5" s="1"/>
  <c r="AJ716" i="5"/>
  <c r="BA714" i="5" l="1"/>
  <c r="AY714" i="5"/>
  <c r="AX714" i="5"/>
  <c r="AS714" i="5"/>
  <c r="AU714" i="5"/>
  <c r="P718" i="5"/>
  <c r="R717" i="5"/>
  <c r="AO717" i="5" s="1"/>
  <c r="Q717" i="5"/>
  <c r="AN717" i="5" s="1"/>
  <c r="AJ717" i="5"/>
  <c r="S717" i="5"/>
  <c r="AQ717" i="5" s="1"/>
  <c r="AR715" i="5"/>
  <c r="AL715" i="5"/>
  <c r="AI716" i="5"/>
  <c r="AK716" i="5"/>
  <c r="AP716" i="5"/>
  <c r="AM716" i="5"/>
  <c r="BB712" i="5"/>
  <c r="AV712" i="5"/>
  <c r="AD715" i="5"/>
  <c r="AT715" i="5" s="1"/>
  <c r="AC716" i="5"/>
  <c r="AF715" i="5"/>
  <c r="AE715" i="5"/>
  <c r="AW713" i="5"/>
  <c r="AZ713" i="5"/>
  <c r="AR716" i="5" l="1"/>
  <c r="AL716" i="5"/>
  <c r="AD716" i="5"/>
  <c r="AT716" i="5" s="1"/>
  <c r="AF716" i="5"/>
  <c r="AC717" i="5"/>
  <c r="AE716" i="5"/>
  <c r="AV713" i="5"/>
  <c r="BB713" i="5"/>
  <c r="AY715" i="5"/>
  <c r="AX715" i="5"/>
  <c r="BA715" i="5"/>
  <c r="Q718" i="5"/>
  <c r="AN718" i="5" s="1"/>
  <c r="S718" i="5"/>
  <c r="AQ718" i="5" s="1"/>
  <c r="P719" i="5"/>
  <c r="AJ718" i="5"/>
  <c r="R718" i="5"/>
  <c r="AO718" i="5" s="1"/>
  <c r="AU715" i="5"/>
  <c r="AS715" i="5"/>
  <c r="AM717" i="5"/>
  <c r="AP717" i="5"/>
  <c r="AK717" i="5"/>
  <c r="AI717" i="5"/>
  <c r="AW714" i="5"/>
  <c r="AZ714" i="5"/>
  <c r="AC718" i="5" l="1"/>
  <c r="AF717" i="5"/>
  <c r="AD717" i="5"/>
  <c r="AT717" i="5" s="1"/>
  <c r="AE717" i="5"/>
  <c r="AI718" i="5"/>
  <c r="AK718" i="5"/>
  <c r="AX716" i="5"/>
  <c r="BA716" i="5"/>
  <c r="AY716" i="5"/>
  <c r="Q719" i="5"/>
  <c r="AN719" i="5" s="1"/>
  <c r="S719" i="5"/>
  <c r="AQ719" i="5" s="1"/>
  <c r="R719" i="5"/>
  <c r="AO719" i="5" s="1"/>
  <c r="P720" i="5"/>
  <c r="AJ719" i="5"/>
  <c r="AL717" i="5"/>
  <c r="AR717" i="5"/>
  <c r="AM718" i="5"/>
  <c r="AP718" i="5"/>
  <c r="AW715" i="5"/>
  <c r="AZ715" i="5"/>
  <c r="BB714" i="5"/>
  <c r="AV714" i="5"/>
  <c r="AS716" i="5"/>
  <c r="AU716" i="5"/>
  <c r="AW716" i="5" l="1"/>
  <c r="AZ716" i="5"/>
  <c r="AI719" i="5"/>
  <c r="AK719" i="5"/>
  <c r="Q720" i="5"/>
  <c r="AN720" i="5" s="1"/>
  <c r="P721" i="5"/>
  <c r="AJ720" i="5"/>
  <c r="R720" i="5"/>
  <c r="AO720" i="5" s="1"/>
  <c r="S720" i="5"/>
  <c r="AQ720" i="5" s="1"/>
  <c r="AP719" i="5"/>
  <c r="AM719" i="5"/>
  <c r="AS717" i="5"/>
  <c r="AU717" i="5"/>
  <c r="AL718" i="5"/>
  <c r="AR718" i="5"/>
  <c r="BB715" i="5"/>
  <c r="AV715" i="5"/>
  <c r="BA717" i="5"/>
  <c r="AY717" i="5"/>
  <c r="AX717" i="5"/>
  <c r="AF718" i="5"/>
  <c r="AE718" i="5"/>
  <c r="AC719" i="5"/>
  <c r="AD718" i="5"/>
  <c r="AT718" i="5" s="1"/>
  <c r="AF719" i="5" l="1"/>
  <c r="AC720" i="5"/>
  <c r="AE719" i="5"/>
  <c r="AD719" i="5"/>
  <c r="AT719" i="5" s="1"/>
  <c r="AR719" i="5"/>
  <c r="AL719" i="5"/>
  <c r="AS718" i="5"/>
  <c r="AU718" i="5"/>
  <c r="AI720" i="5"/>
  <c r="AK720" i="5"/>
  <c r="AZ717" i="5"/>
  <c r="AW717" i="5"/>
  <c r="S721" i="5"/>
  <c r="AQ721" i="5" s="1"/>
  <c r="P722" i="5"/>
  <c r="R721" i="5"/>
  <c r="AO721" i="5" s="1"/>
  <c r="AJ721" i="5"/>
  <c r="Q721" i="5"/>
  <c r="AN721" i="5" s="1"/>
  <c r="AY718" i="5"/>
  <c r="BA718" i="5"/>
  <c r="AX718" i="5"/>
  <c r="AM720" i="5"/>
  <c r="AP720" i="5"/>
  <c r="BB716" i="5"/>
  <c r="AV716" i="5"/>
  <c r="AL720" i="5" l="1"/>
  <c r="AR720" i="5"/>
  <c r="AM721" i="5"/>
  <c r="AP721" i="5"/>
  <c r="AK721" i="5"/>
  <c r="AI721" i="5"/>
  <c r="BB717" i="5"/>
  <c r="AV717" i="5"/>
  <c r="AS719" i="5"/>
  <c r="AU719" i="5"/>
  <c r="AW718" i="5"/>
  <c r="AZ718" i="5"/>
  <c r="AF720" i="5"/>
  <c r="AD720" i="5"/>
  <c r="AT720" i="5" s="1"/>
  <c r="AE720" i="5"/>
  <c r="AC721" i="5"/>
  <c r="Q722" i="5"/>
  <c r="AN722" i="5" s="1"/>
  <c r="P723" i="5"/>
  <c r="R722" i="5"/>
  <c r="AO722" i="5" s="1"/>
  <c r="AJ722" i="5"/>
  <c r="S722" i="5"/>
  <c r="AQ722" i="5" s="1"/>
  <c r="AY719" i="5"/>
  <c r="AX719" i="5"/>
  <c r="BA719" i="5"/>
  <c r="AM722" i="5" l="1"/>
  <c r="AP722" i="5"/>
  <c r="BA720" i="5"/>
  <c r="AX720" i="5"/>
  <c r="AY720" i="5"/>
  <c r="AK722" i="5"/>
  <c r="AI722" i="5"/>
  <c r="AZ719" i="5"/>
  <c r="AW719" i="5"/>
  <c r="AS720" i="5"/>
  <c r="AU720" i="5"/>
  <c r="AL721" i="5"/>
  <c r="AR721" i="5"/>
  <c r="AC722" i="5"/>
  <c r="AF721" i="5"/>
  <c r="AE721" i="5"/>
  <c r="AD721" i="5"/>
  <c r="AT721" i="5" s="1"/>
  <c r="BB718" i="5"/>
  <c r="AV718" i="5"/>
  <c r="R723" i="5"/>
  <c r="AO723" i="5" s="1"/>
  <c r="S723" i="5"/>
  <c r="AQ723" i="5" s="1"/>
  <c r="AJ723" i="5"/>
  <c r="P724" i="5"/>
  <c r="Q723" i="5"/>
  <c r="AN723" i="5" s="1"/>
  <c r="AK723" i="5" l="1"/>
  <c r="AI723" i="5"/>
  <c r="AX721" i="5"/>
  <c r="AY721" i="5"/>
  <c r="BA721" i="5"/>
  <c r="AM723" i="5"/>
  <c r="AP723" i="5"/>
  <c r="AW720" i="5"/>
  <c r="AZ720" i="5"/>
  <c r="AE722" i="5"/>
  <c r="AF722" i="5"/>
  <c r="AC723" i="5"/>
  <c r="AD722" i="5"/>
  <c r="AT722" i="5" s="1"/>
  <c r="R724" i="5"/>
  <c r="AO724" i="5" s="1"/>
  <c r="Q724" i="5"/>
  <c r="AN724" i="5" s="1"/>
  <c r="AJ724" i="5"/>
  <c r="S724" i="5"/>
  <c r="AQ724" i="5" s="1"/>
  <c r="P725" i="5"/>
  <c r="AS721" i="5"/>
  <c r="AU721" i="5"/>
  <c r="BB719" i="5"/>
  <c r="AV719" i="5"/>
  <c r="AR722" i="5"/>
  <c r="AL722" i="5"/>
  <c r="BB720" i="5" l="1"/>
  <c r="AV720" i="5"/>
  <c r="AR723" i="5"/>
  <c r="AL723" i="5"/>
  <c r="AS722" i="5"/>
  <c r="AU722" i="5"/>
  <c r="AI724" i="5"/>
  <c r="AK724" i="5"/>
  <c r="AE723" i="5"/>
  <c r="AC724" i="5"/>
  <c r="AF723" i="5"/>
  <c r="AD723" i="5"/>
  <c r="AT723" i="5" s="1"/>
  <c r="BA722" i="5"/>
  <c r="AY722" i="5"/>
  <c r="AX722" i="5"/>
  <c r="AW721" i="5"/>
  <c r="AZ721" i="5"/>
  <c r="S725" i="5"/>
  <c r="AQ725" i="5" s="1"/>
  <c r="Q725" i="5"/>
  <c r="AN725" i="5" s="1"/>
  <c r="AJ725" i="5"/>
  <c r="R725" i="5"/>
  <c r="AO725" i="5" s="1"/>
  <c r="P726" i="5"/>
  <c r="AP724" i="5"/>
  <c r="AM724" i="5"/>
  <c r="AV721" i="5" l="1"/>
  <c r="BB721" i="5"/>
  <c r="AL724" i="5"/>
  <c r="AR724" i="5"/>
  <c r="AK725" i="5"/>
  <c r="AI725" i="5"/>
  <c r="AS723" i="5"/>
  <c r="AU723" i="5"/>
  <c r="BA723" i="5"/>
  <c r="AX723" i="5"/>
  <c r="AY723" i="5"/>
  <c r="AJ726" i="5"/>
  <c r="Q726" i="5"/>
  <c r="AN726" i="5" s="1"/>
  <c r="P727" i="5"/>
  <c r="S726" i="5"/>
  <c r="AQ726" i="5" s="1"/>
  <c r="R726" i="5"/>
  <c r="AO726" i="5" s="1"/>
  <c r="AW722" i="5"/>
  <c r="AZ722" i="5"/>
  <c r="AM725" i="5"/>
  <c r="AP725" i="5"/>
  <c r="AD724" i="5"/>
  <c r="AT724" i="5" s="1"/>
  <c r="AF724" i="5"/>
  <c r="AE724" i="5"/>
  <c r="AC725" i="5"/>
  <c r="AD725" i="5" l="1"/>
  <c r="AT725" i="5" s="1"/>
  <c r="AF725" i="5"/>
  <c r="AC726" i="5"/>
  <c r="AE725" i="5"/>
  <c r="AY724" i="5"/>
  <c r="AX724" i="5"/>
  <c r="BA724" i="5"/>
  <c r="R727" i="5"/>
  <c r="AO727" i="5" s="1"/>
  <c r="Q727" i="5"/>
  <c r="AN727" i="5" s="1"/>
  <c r="P728" i="5"/>
  <c r="AJ727" i="5"/>
  <c r="S727" i="5"/>
  <c r="AQ727" i="5" s="1"/>
  <c r="AI726" i="5"/>
  <c r="AK726" i="5"/>
  <c r="AM726" i="5"/>
  <c r="AP726" i="5"/>
  <c r="AS724" i="5"/>
  <c r="AU724" i="5"/>
  <c r="AR725" i="5"/>
  <c r="AL725" i="5"/>
  <c r="BB722" i="5"/>
  <c r="AV722" i="5"/>
  <c r="AW723" i="5"/>
  <c r="AZ723" i="5"/>
  <c r="BB723" i="5" l="1"/>
  <c r="AV723" i="5"/>
  <c r="AR726" i="5"/>
  <c r="AL726" i="5"/>
  <c r="AM727" i="5"/>
  <c r="AP727" i="5"/>
  <c r="AC727" i="5"/>
  <c r="AD726" i="5"/>
  <c r="AT726" i="5" s="1"/>
  <c r="AF726" i="5"/>
  <c r="AE726" i="5"/>
  <c r="AW724" i="5"/>
  <c r="AZ724" i="5"/>
  <c r="AK727" i="5"/>
  <c r="AI727" i="5"/>
  <c r="BA725" i="5"/>
  <c r="AX725" i="5"/>
  <c r="AY725" i="5"/>
  <c r="R728" i="5"/>
  <c r="AO728" i="5" s="1"/>
  <c r="S728" i="5"/>
  <c r="AQ728" i="5" s="1"/>
  <c r="P729" i="5"/>
  <c r="AJ728" i="5"/>
  <c r="Q728" i="5"/>
  <c r="AN728" i="5" s="1"/>
  <c r="AS725" i="5"/>
  <c r="AU725" i="5"/>
  <c r="AR727" i="5" l="1"/>
  <c r="AL727" i="5"/>
  <c r="AS726" i="5"/>
  <c r="AU726" i="5"/>
  <c r="AW725" i="5"/>
  <c r="AZ725" i="5"/>
  <c r="AI728" i="5"/>
  <c r="AK728" i="5"/>
  <c r="S729" i="5"/>
  <c r="AQ729" i="5" s="1"/>
  <c r="R729" i="5"/>
  <c r="AO729" i="5" s="1"/>
  <c r="P730" i="5"/>
  <c r="AJ729" i="5"/>
  <c r="Q729" i="5"/>
  <c r="AN729" i="5" s="1"/>
  <c r="AV724" i="5"/>
  <c r="BB724" i="5"/>
  <c r="AF727" i="5"/>
  <c r="AD727" i="5"/>
  <c r="AT727" i="5" s="1"/>
  <c r="AE727" i="5"/>
  <c r="AC728" i="5"/>
  <c r="AM728" i="5"/>
  <c r="AP728" i="5"/>
  <c r="AY726" i="5"/>
  <c r="BA726" i="5"/>
  <c r="AX726" i="5"/>
  <c r="AW726" i="5" l="1"/>
  <c r="AZ726" i="5"/>
  <c r="AV725" i="5"/>
  <c r="BB725" i="5"/>
  <c r="AX727" i="5"/>
  <c r="AY727" i="5"/>
  <c r="BA727" i="5"/>
  <c r="AK729" i="5"/>
  <c r="AI729" i="5"/>
  <c r="AJ730" i="5"/>
  <c r="R730" i="5"/>
  <c r="AO730" i="5" s="1"/>
  <c r="Q730" i="5"/>
  <c r="AN730" i="5" s="1"/>
  <c r="P731" i="5"/>
  <c r="S730" i="5"/>
  <c r="AQ730" i="5" s="1"/>
  <c r="AD728" i="5"/>
  <c r="AT728" i="5" s="1"/>
  <c r="AF728" i="5"/>
  <c r="AE728" i="5"/>
  <c r="AC729" i="5"/>
  <c r="AL728" i="5"/>
  <c r="AR728" i="5"/>
  <c r="AU727" i="5"/>
  <c r="AS727" i="5"/>
  <c r="AM729" i="5"/>
  <c r="AP729" i="5"/>
  <c r="AW727" i="5" l="1"/>
  <c r="AZ727" i="5"/>
  <c r="BA728" i="5"/>
  <c r="AY728" i="5"/>
  <c r="AX728" i="5"/>
  <c r="AP730" i="5"/>
  <c r="AM730" i="5"/>
  <c r="P732" i="5"/>
  <c r="Q731" i="5"/>
  <c r="AN731" i="5" s="1"/>
  <c r="R731" i="5"/>
  <c r="AO731" i="5" s="1"/>
  <c r="S731" i="5"/>
  <c r="AQ731" i="5" s="1"/>
  <c r="AJ731" i="5"/>
  <c r="AU728" i="5"/>
  <c r="AS728" i="5"/>
  <c r="AE729" i="5"/>
  <c r="AF729" i="5"/>
  <c r="AC730" i="5"/>
  <c r="AD729" i="5"/>
  <c r="AT729" i="5" s="1"/>
  <c r="AI730" i="5"/>
  <c r="AK730" i="5"/>
  <c r="AR729" i="5"/>
  <c r="AL729" i="5"/>
  <c r="BB726" i="5"/>
  <c r="AV726" i="5"/>
  <c r="AR730" i="5" l="1"/>
  <c r="AL730" i="5"/>
  <c r="P733" i="5"/>
  <c r="AJ732" i="5"/>
  <c r="R732" i="5"/>
  <c r="AO732" i="5" s="1"/>
  <c r="S732" i="5"/>
  <c r="AQ732" i="5" s="1"/>
  <c r="Q732" i="5"/>
  <c r="AN732" i="5" s="1"/>
  <c r="AK731" i="5"/>
  <c r="AI731" i="5"/>
  <c r="AX729" i="5"/>
  <c r="AY729" i="5"/>
  <c r="BA729" i="5"/>
  <c r="AP731" i="5"/>
  <c r="AM731" i="5"/>
  <c r="AW728" i="5"/>
  <c r="AZ728" i="5"/>
  <c r="AU729" i="5"/>
  <c r="AS729" i="5"/>
  <c r="AF730" i="5"/>
  <c r="AE730" i="5"/>
  <c r="AC731" i="5"/>
  <c r="AD730" i="5"/>
  <c r="AT730" i="5" s="1"/>
  <c r="AV727" i="5"/>
  <c r="BB727" i="5"/>
  <c r="AM732" i="5" l="1"/>
  <c r="AP732" i="5"/>
  <c r="AS730" i="5"/>
  <c r="AU730" i="5"/>
  <c r="AK732" i="5"/>
  <c r="AI732" i="5"/>
  <c r="AJ733" i="5"/>
  <c r="R733" i="5"/>
  <c r="AO733" i="5" s="1"/>
  <c r="Q733" i="5"/>
  <c r="AN733" i="5" s="1"/>
  <c r="P734" i="5"/>
  <c r="S733" i="5"/>
  <c r="AQ733" i="5" s="1"/>
  <c r="BB728" i="5"/>
  <c r="AV728" i="5"/>
  <c r="AL731" i="5"/>
  <c r="AR731" i="5"/>
  <c r="AE731" i="5"/>
  <c r="AC732" i="5"/>
  <c r="AF731" i="5"/>
  <c r="AD731" i="5"/>
  <c r="AT731" i="5" s="1"/>
  <c r="AZ729" i="5"/>
  <c r="AW729" i="5"/>
  <c r="AX730" i="5"/>
  <c r="BA730" i="5"/>
  <c r="AY730" i="5"/>
  <c r="AK733" i="5" l="1"/>
  <c r="AI733" i="5"/>
  <c r="BA731" i="5"/>
  <c r="AY731" i="5"/>
  <c r="AX731" i="5"/>
  <c r="BB729" i="5"/>
  <c r="AV729" i="5"/>
  <c r="AW730" i="5"/>
  <c r="AZ730" i="5"/>
  <c r="AS731" i="5"/>
  <c r="AU731" i="5"/>
  <c r="AM733" i="5"/>
  <c r="AP733" i="5"/>
  <c r="R734" i="5"/>
  <c r="AO734" i="5" s="1"/>
  <c r="AJ734" i="5"/>
  <c r="P735" i="5"/>
  <c r="S734" i="5"/>
  <c r="AQ734" i="5" s="1"/>
  <c r="Q734" i="5"/>
  <c r="AN734" i="5" s="1"/>
  <c r="AF732" i="5"/>
  <c r="AD732" i="5"/>
  <c r="AT732" i="5" s="1"/>
  <c r="AC733" i="5"/>
  <c r="AE732" i="5"/>
  <c r="AR732" i="5"/>
  <c r="AL732" i="5"/>
  <c r="P736" i="5" l="1"/>
  <c r="S735" i="5"/>
  <c r="AQ735" i="5" s="1"/>
  <c r="Q735" i="5"/>
  <c r="AN735" i="5" s="1"/>
  <c r="AJ735" i="5"/>
  <c r="R735" i="5"/>
  <c r="AO735" i="5" s="1"/>
  <c r="AF733" i="5"/>
  <c r="AD733" i="5"/>
  <c r="AT733" i="5" s="1"/>
  <c r="AC734" i="5"/>
  <c r="AE733" i="5"/>
  <c r="AL733" i="5"/>
  <c r="AR733" i="5"/>
  <c r="AV730" i="5"/>
  <c r="BB730" i="5"/>
  <c r="AK734" i="5"/>
  <c r="AI734" i="5"/>
  <c r="AX732" i="5"/>
  <c r="AY732" i="5"/>
  <c r="BA732" i="5"/>
  <c r="AW731" i="5"/>
  <c r="AZ731" i="5"/>
  <c r="AU732" i="5"/>
  <c r="AS732" i="5"/>
  <c r="AM734" i="5"/>
  <c r="AP734" i="5"/>
  <c r="BA733" i="5" l="1"/>
  <c r="AX733" i="5"/>
  <c r="AY733" i="5"/>
  <c r="AF734" i="5"/>
  <c r="AC735" i="5"/>
  <c r="AE734" i="5"/>
  <c r="AD734" i="5"/>
  <c r="AT734" i="5" s="1"/>
  <c r="AR734" i="5"/>
  <c r="AL734" i="5"/>
  <c r="AI735" i="5"/>
  <c r="AK735" i="5"/>
  <c r="AS733" i="5"/>
  <c r="AU733" i="5"/>
  <c r="BB731" i="5"/>
  <c r="AV731" i="5"/>
  <c r="AW732" i="5"/>
  <c r="AZ732" i="5"/>
  <c r="AM735" i="5"/>
  <c r="AP735" i="5"/>
  <c r="AJ736" i="5"/>
  <c r="S736" i="5"/>
  <c r="AQ736" i="5" s="1"/>
  <c r="P737" i="5"/>
  <c r="Q736" i="5"/>
  <c r="AN736" i="5" s="1"/>
  <c r="R736" i="5"/>
  <c r="AO736" i="5" s="1"/>
  <c r="AV732" i="5" l="1"/>
  <c r="BB732" i="5"/>
  <c r="AU734" i="5"/>
  <c r="AS734" i="5"/>
  <c r="AM736" i="5"/>
  <c r="AP736" i="5"/>
  <c r="AY734" i="5"/>
  <c r="BA734" i="5"/>
  <c r="AX734" i="5"/>
  <c r="P738" i="5"/>
  <c r="S737" i="5"/>
  <c r="AQ737" i="5" s="1"/>
  <c r="R737" i="5"/>
  <c r="AO737" i="5" s="1"/>
  <c r="AJ737" i="5"/>
  <c r="Q737" i="5"/>
  <c r="AN737" i="5" s="1"/>
  <c r="AI736" i="5"/>
  <c r="AK736" i="5"/>
  <c r="AL735" i="5"/>
  <c r="AR735" i="5"/>
  <c r="AE735" i="5"/>
  <c r="AC736" i="5"/>
  <c r="AD735" i="5"/>
  <c r="AT735" i="5" s="1"/>
  <c r="AF735" i="5"/>
  <c r="AW733" i="5"/>
  <c r="AZ733" i="5"/>
  <c r="AL736" i="5" l="1"/>
  <c r="AR736" i="5"/>
  <c r="AW734" i="5"/>
  <c r="AZ734" i="5"/>
  <c r="AV733" i="5"/>
  <c r="BB733" i="5"/>
  <c r="AY735" i="5"/>
  <c r="BA735" i="5"/>
  <c r="AX735" i="5"/>
  <c r="AS735" i="5"/>
  <c r="AU735" i="5"/>
  <c r="AI737" i="5"/>
  <c r="AK737" i="5"/>
  <c r="AE736" i="5"/>
  <c r="AF736" i="5"/>
  <c r="AC737" i="5"/>
  <c r="AD736" i="5"/>
  <c r="AT736" i="5" s="1"/>
  <c r="AM737" i="5"/>
  <c r="AP737" i="5"/>
  <c r="AJ738" i="5"/>
  <c r="P739" i="5"/>
  <c r="Q738" i="5"/>
  <c r="AN738" i="5" s="1"/>
  <c r="R738" i="5"/>
  <c r="AO738" i="5" s="1"/>
  <c r="S738" i="5"/>
  <c r="AQ738" i="5" s="1"/>
  <c r="AZ735" i="5" l="1"/>
  <c r="AW735" i="5"/>
  <c r="AF737" i="5"/>
  <c r="AE737" i="5"/>
  <c r="AC738" i="5"/>
  <c r="AD737" i="5"/>
  <c r="AT737" i="5" s="1"/>
  <c r="AK738" i="5"/>
  <c r="AI738" i="5"/>
  <c r="AV734" i="5"/>
  <c r="BB734" i="5"/>
  <c r="Q739" i="5"/>
  <c r="AN739" i="5" s="1"/>
  <c r="S739" i="5"/>
  <c r="AQ739" i="5" s="1"/>
  <c r="AJ739" i="5"/>
  <c r="P740" i="5"/>
  <c r="R739" i="5"/>
  <c r="AO739" i="5" s="1"/>
  <c r="AM738" i="5"/>
  <c r="AP738" i="5"/>
  <c r="AX736" i="5"/>
  <c r="AY736" i="5"/>
  <c r="BA736" i="5"/>
  <c r="AR737" i="5"/>
  <c r="AL737" i="5"/>
  <c r="AS736" i="5"/>
  <c r="AU736" i="5"/>
  <c r="AR738" i="5" l="1"/>
  <c r="AL738" i="5"/>
  <c r="P741" i="5"/>
  <c r="Q740" i="5"/>
  <c r="AN740" i="5" s="1"/>
  <c r="AJ740" i="5"/>
  <c r="R740" i="5"/>
  <c r="AO740" i="5" s="1"/>
  <c r="S740" i="5"/>
  <c r="AQ740" i="5" s="1"/>
  <c r="BA737" i="5"/>
  <c r="AX737" i="5"/>
  <c r="AY737" i="5"/>
  <c r="AU737" i="5"/>
  <c r="AS737" i="5"/>
  <c r="AI739" i="5"/>
  <c r="AK739" i="5"/>
  <c r="AW736" i="5"/>
  <c r="AZ736" i="5"/>
  <c r="AV735" i="5"/>
  <c r="BB735" i="5"/>
  <c r="AC739" i="5"/>
  <c r="AD738" i="5"/>
  <c r="AT738" i="5" s="1"/>
  <c r="AF738" i="5"/>
  <c r="AE738" i="5"/>
  <c r="AM739" i="5"/>
  <c r="AP739" i="5"/>
  <c r="AM740" i="5" l="1"/>
  <c r="AP740" i="5"/>
  <c r="AL739" i="5"/>
  <c r="AR739" i="5"/>
  <c r="BA738" i="5"/>
  <c r="AY738" i="5"/>
  <c r="AX738" i="5"/>
  <c r="AI740" i="5"/>
  <c r="AK740" i="5"/>
  <c r="BB736" i="5"/>
  <c r="AV736" i="5"/>
  <c r="S741" i="5"/>
  <c r="AQ741" i="5" s="1"/>
  <c r="P742" i="5"/>
  <c r="Q741" i="5"/>
  <c r="AN741" i="5" s="1"/>
  <c r="AJ741" i="5"/>
  <c r="R741" i="5"/>
  <c r="AO741" i="5" s="1"/>
  <c r="AW737" i="5"/>
  <c r="AZ737" i="5"/>
  <c r="AU738" i="5"/>
  <c r="AS738" i="5"/>
  <c r="AC740" i="5"/>
  <c r="AE739" i="5"/>
  <c r="AF739" i="5"/>
  <c r="AD739" i="5"/>
  <c r="AT739" i="5" s="1"/>
  <c r="AU739" i="5" l="1"/>
  <c r="AS739" i="5"/>
  <c r="AI741" i="5"/>
  <c r="AK741" i="5"/>
  <c r="AM741" i="5"/>
  <c r="AP741" i="5"/>
  <c r="AE740" i="5"/>
  <c r="AF740" i="5"/>
  <c r="AD740" i="5"/>
  <c r="AT740" i="5" s="1"/>
  <c r="AC741" i="5"/>
  <c r="S742" i="5"/>
  <c r="AQ742" i="5" s="1"/>
  <c r="Q742" i="5"/>
  <c r="AN742" i="5" s="1"/>
  <c r="AJ742" i="5"/>
  <c r="R742" i="5"/>
  <c r="AO742" i="5" s="1"/>
  <c r="P743" i="5"/>
  <c r="AX739" i="5"/>
  <c r="BA739" i="5"/>
  <c r="AY739" i="5"/>
  <c r="AZ738" i="5"/>
  <c r="AW738" i="5"/>
  <c r="BB737" i="5"/>
  <c r="AV737" i="5"/>
  <c r="AL740" i="5"/>
  <c r="AR740" i="5"/>
  <c r="AV738" i="5" l="1"/>
  <c r="BB738" i="5"/>
  <c r="AJ743" i="5"/>
  <c r="R743" i="5"/>
  <c r="AO743" i="5" s="1"/>
  <c r="P744" i="5"/>
  <c r="S743" i="5"/>
  <c r="AQ743" i="5" s="1"/>
  <c r="Q743" i="5"/>
  <c r="AN743" i="5" s="1"/>
  <c r="AI742" i="5"/>
  <c r="AK742" i="5"/>
  <c r="AC742" i="5"/>
  <c r="AD741" i="5"/>
  <c r="AT741" i="5" s="1"/>
  <c r="AE741" i="5"/>
  <c r="AF741" i="5"/>
  <c r="BA740" i="5"/>
  <c r="AX740" i="5"/>
  <c r="AY740" i="5"/>
  <c r="AR741" i="5"/>
  <c r="AL741" i="5"/>
  <c r="AM742" i="5"/>
  <c r="AP742" i="5"/>
  <c r="AW739" i="5"/>
  <c r="AZ739" i="5"/>
  <c r="AU740" i="5"/>
  <c r="AS740" i="5"/>
  <c r="Q744" i="5" l="1"/>
  <c r="AN744" i="5" s="1"/>
  <c r="R744" i="5"/>
  <c r="AO744" i="5" s="1"/>
  <c r="S744" i="5"/>
  <c r="AQ744" i="5" s="1"/>
  <c r="P745" i="5"/>
  <c r="AJ744" i="5"/>
  <c r="AP743" i="5"/>
  <c r="AM743" i="5"/>
  <c r="AW740" i="5"/>
  <c r="AZ740" i="5"/>
  <c r="BB739" i="5"/>
  <c r="AV739" i="5"/>
  <c r="AR742" i="5"/>
  <c r="AL742" i="5"/>
  <c r="AS741" i="5"/>
  <c r="AU741" i="5"/>
  <c r="AI743" i="5"/>
  <c r="AK743" i="5"/>
  <c r="AY741" i="5"/>
  <c r="AX741" i="5"/>
  <c r="BA741" i="5"/>
  <c r="AE742" i="5"/>
  <c r="AF742" i="5"/>
  <c r="AC743" i="5"/>
  <c r="AD742" i="5"/>
  <c r="AT742" i="5" s="1"/>
  <c r="AX742" i="5" l="1"/>
  <c r="BA742" i="5"/>
  <c r="AY742" i="5"/>
  <c r="AC744" i="5"/>
  <c r="AE743" i="5"/>
  <c r="AF743" i="5"/>
  <c r="AD743" i="5"/>
  <c r="AT743" i="5" s="1"/>
  <c r="S745" i="5"/>
  <c r="AQ745" i="5" s="1"/>
  <c r="AJ745" i="5"/>
  <c r="Q745" i="5"/>
  <c r="AN745" i="5" s="1"/>
  <c r="R745" i="5"/>
  <c r="AO745" i="5" s="1"/>
  <c r="P746" i="5"/>
  <c r="AS742" i="5"/>
  <c r="AU742" i="5"/>
  <c r="AL743" i="5"/>
  <c r="AR743" i="5"/>
  <c r="AK744" i="5"/>
  <c r="AI744" i="5"/>
  <c r="AM744" i="5"/>
  <c r="AP744" i="5"/>
  <c r="AV740" i="5"/>
  <c r="BB740" i="5"/>
  <c r="AW741" i="5"/>
  <c r="AZ741" i="5"/>
  <c r="AM745" i="5" l="1"/>
  <c r="AP745" i="5"/>
  <c r="AX743" i="5"/>
  <c r="BA743" i="5"/>
  <c r="AY743" i="5"/>
  <c r="AS743" i="5"/>
  <c r="AU743" i="5"/>
  <c r="AF744" i="5"/>
  <c r="AD744" i="5"/>
  <c r="AT744" i="5" s="1"/>
  <c r="AE744" i="5"/>
  <c r="AC745" i="5"/>
  <c r="AR744" i="5"/>
  <c r="AL744" i="5"/>
  <c r="AV741" i="5"/>
  <c r="BB741" i="5"/>
  <c r="R746" i="5"/>
  <c r="AO746" i="5" s="1"/>
  <c r="P747" i="5"/>
  <c r="AJ746" i="5"/>
  <c r="Q746" i="5"/>
  <c r="AN746" i="5" s="1"/>
  <c r="S746" i="5"/>
  <c r="AQ746" i="5" s="1"/>
  <c r="AW742" i="5"/>
  <c r="AZ742" i="5"/>
  <c r="AK745" i="5"/>
  <c r="AI745" i="5"/>
  <c r="AM746" i="5" l="1"/>
  <c r="AP746" i="5"/>
  <c r="AW743" i="5"/>
  <c r="AZ743" i="5"/>
  <c r="AD745" i="5"/>
  <c r="AT745" i="5" s="1"/>
  <c r="AE745" i="5"/>
  <c r="AC746" i="5"/>
  <c r="AF745" i="5"/>
  <c r="AY744" i="5"/>
  <c r="AX744" i="5"/>
  <c r="BA744" i="5"/>
  <c r="BB742" i="5"/>
  <c r="AV742" i="5"/>
  <c r="AK746" i="5"/>
  <c r="AI746" i="5"/>
  <c r="Q747" i="5"/>
  <c r="AN747" i="5" s="1"/>
  <c r="P748" i="5"/>
  <c r="S747" i="5"/>
  <c r="AQ747" i="5" s="1"/>
  <c r="AJ747" i="5"/>
  <c r="R747" i="5"/>
  <c r="AO747" i="5" s="1"/>
  <c r="AU744" i="5"/>
  <c r="AS744" i="5"/>
  <c r="AR745" i="5"/>
  <c r="AL745" i="5"/>
  <c r="AF746" i="5" l="1"/>
  <c r="AD746" i="5"/>
  <c r="AT746" i="5" s="1"/>
  <c r="AE746" i="5"/>
  <c r="AC747" i="5"/>
  <c r="AU745" i="5"/>
  <c r="AS745" i="5"/>
  <c r="AX745" i="5"/>
  <c r="BA745" i="5"/>
  <c r="AY745" i="5"/>
  <c r="AK747" i="5"/>
  <c r="AI747" i="5"/>
  <c r="AW744" i="5"/>
  <c r="AZ744" i="5"/>
  <c r="AV743" i="5"/>
  <c r="BB743" i="5"/>
  <c r="AM747" i="5"/>
  <c r="AP747" i="5"/>
  <c r="P749" i="5"/>
  <c r="S748" i="5"/>
  <c r="AQ748" i="5" s="1"/>
  <c r="R748" i="5"/>
  <c r="AO748" i="5" s="1"/>
  <c r="AJ748" i="5"/>
  <c r="Q748" i="5"/>
  <c r="AN748" i="5" s="1"/>
  <c r="AL746" i="5"/>
  <c r="AR746" i="5"/>
  <c r="AR747" i="5" l="1"/>
  <c r="AL747" i="5"/>
  <c r="AF747" i="5"/>
  <c r="AE747" i="5"/>
  <c r="AC748" i="5"/>
  <c r="AD747" i="5"/>
  <c r="AT747" i="5" s="1"/>
  <c r="AW745" i="5"/>
  <c r="AZ745" i="5"/>
  <c r="AK748" i="5"/>
  <c r="AI748" i="5"/>
  <c r="AM748" i="5"/>
  <c r="AP748" i="5"/>
  <c r="BB744" i="5"/>
  <c r="AV744" i="5"/>
  <c r="AS746" i="5"/>
  <c r="AU746" i="5"/>
  <c r="S749" i="5"/>
  <c r="AQ749" i="5" s="1"/>
  <c r="R749" i="5"/>
  <c r="AO749" i="5" s="1"/>
  <c r="P750" i="5"/>
  <c r="AJ749" i="5"/>
  <c r="Q749" i="5"/>
  <c r="AN749" i="5" s="1"/>
  <c r="BA746" i="5"/>
  <c r="AY746" i="5"/>
  <c r="AX746" i="5"/>
  <c r="AV745" i="5" l="1"/>
  <c r="BB745" i="5"/>
  <c r="AS747" i="5"/>
  <c r="AU747" i="5"/>
  <c r="AD748" i="5"/>
  <c r="AT748" i="5" s="1"/>
  <c r="AF748" i="5"/>
  <c r="AE748" i="5"/>
  <c r="AC749" i="5"/>
  <c r="AK749" i="5"/>
  <c r="AI749" i="5"/>
  <c r="Q750" i="5"/>
  <c r="AN750" i="5" s="1"/>
  <c r="R750" i="5"/>
  <c r="AO750" i="5" s="1"/>
  <c r="S750" i="5"/>
  <c r="AQ750" i="5" s="1"/>
  <c r="P751" i="5"/>
  <c r="AJ750" i="5"/>
  <c r="AL748" i="5"/>
  <c r="AR748" i="5"/>
  <c r="AX747" i="5"/>
  <c r="BA747" i="5"/>
  <c r="AY747" i="5"/>
  <c r="AZ746" i="5"/>
  <c r="AW746" i="5"/>
  <c r="AM749" i="5"/>
  <c r="AP749" i="5"/>
  <c r="AK750" i="5" l="1"/>
  <c r="AI750" i="5"/>
  <c r="BA748" i="5"/>
  <c r="AY748" i="5"/>
  <c r="AX748" i="5"/>
  <c r="AU748" i="5"/>
  <c r="AS748" i="5"/>
  <c r="AJ751" i="5"/>
  <c r="R751" i="5"/>
  <c r="AO751" i="5" s="1"/>
  <c r="Q751" i="5"/>
  <c r="AN751" i="5" s="1"/>
  <c r="S751" i="5"/>
  <c r="AQ751" i="5" s="1"/>
  <c r="P752" i="5"/>
  <c r="AL749" i="5"/>
  <c r="AR749" i="5"/>
  <c r="AP750" i="5"/>
  <c r="AM750" i="5"/>
  <c r="AW747" i="5"/>
  <c r="AZ747" i="5"/>
  <c r="AC750" i="5"/>
  <c r="AF749" i="5"/>
  <c r="AD749" i="5"/>
  <c r="AT749" i="5" s="1"/>
  <c r="AE749" i="5"/>
  <c r="AV746" i="5"/>
  <c r="BB746" i="5"/>
  <c r="P753" i="5" l="1"/>
  <c r="Q752" i="5"/>
  <c r="AN752" i="5" s="1"/>
  <c r="R752" i="5"/>
  <c r="AO752" i="5" s="1"/>
  <c r="S752" i="5"/>
  <c r="AQ752" i="5" s="1"/>
  <c r="AJ752" i="5"/>
  <c r="AK751" i="5"/>
  <c r="AI751" i="5"/>
  <c r="AS749" i="5"/>
  <c r="AU749" i="5"/>
  <c r="AM751" i="5"/>
  <c r="AP751" i="5"/>
  <c r="AW748" i="5"/>
  <c r="AZ748" i="5"/>
  <c r="AL750" i="5"/>
  <c r="AR750" i="5"/>
  <c r="AX749" i="5"/>
  <c r="AY749" i="5"/>
  <c r="BA749" i="5"/>
  <c r="AC751" i="5"/>
  <c r="AE750" i="5"/>
  <c r="AD750" i="5"/>
  <c r="AT750" i="5" s="1"/>
  <c r="AF750" i="5"/>
  <c r="BB747" i="5"/>
  <c r="AV747" i="5"/>
  <c r="AX750" i="5" l="1"/>
  <c r="BA750" i="5"/>
  <c r="AY750" i="5"/>
  <c r="AU750" i="5"/>
  <c r="AS750" i="5"/>
  <c r="AI752" i="5"/>
  <c r="AK752" i="5"/>
  <c r="AV748" i="5"/>
  <c r="BB748" i="5"/>
  <c r="AP752" i="5"/>
  <c r="AM752" i="5"/>
  <c r="AC752" i="5"/>
  <c r="AD751" i="5"/>
  <c r="AT751" i="5" s="1"/>
  <c r="AF751" i="5"/>
  <c r="AE751" i="5"/>
  <c r="AZ749" i="5"/>
  <c r="AW749" i="5"/>
  <c r="AR751" i="5"/>
  <c r="AL751" i="5"/>
  <c r="S753" i="5"/>
  <c r="AQ753" i="5" s="1"/>
  <c r="R753" i="5"/>
  <c r="AO753" i="5" s="1"/>
  <c r="AJ753" i="5"/>
  <c r="P754" i="5"/>
  <c r="Q753" i="5"/>
  <c r="AN753" i="5" s="1"/>
  <c r="Q754" i="5" l="1"/>
  <c r="AN754" i="5" s="1"/>
  <c r="AJ754" i="5"/>
  <c r="R754" i="5"/>
  <c r="AO754" i="5" s="1"/>
  <c r="P755" i="5"/>
  <c r="S754" i="5"/>
  <c r="AQ754" i="5" s="1"/>
  <c r="BA751" i="5"/>
  <c r="AX751" i="5"/>
  <c r="AY751" i="5"/>
  <c r="AU751" i="5"/>
  <c r="AS751" i="5"/>
  <c r="AR752" i="5"/>
  <c r="AL752" i="5"/>
  <c r="AK753" i="5"/>
  <c r="AI753" i="5"/>
  <c r="AM753" i="5"/>
  <c r="AP753" i="5"/>
  <c r="AW750" i="5"/>
  <c r="AZ750" i="5"/>
  <c r="AF752" i="5"/>
  <c r="AC753" i="5"/>
  <c r="AE752" i="5"/>
  <c r="AD752" i="5"/>
  <c r="AT752" i="5" s="1"/>
  <c r="BB749" i="5"/>
  <c r="AV749" i="5"/>
  <c r="AS752" i="5" l="1"/>
  <c r="AU752" i="5"/>
  <c r="AW751" i="5"/>
  <c r="AZ751" i="5"/>
  <c r="AM754" i="5"/>
  <c r="AP754" i="5"/>
  <c r="P756" i="5"/>
  <c r="AJ755" i="5"/>
  <c r="R755" i="5"/>
  <c r="AO755" i="5" s="1"/>
  <c r="S755" i="5"/>
  <c r="AQ755" i="5" s="1"/>
  <c r="Q755" i="5"/>
  <c r="AN755" i="5" s="1"/>
  <c r="AR753" i="5"/>
  <c r="AL753" i="5"/>
  <c r="AC754" i="5"/>
  <c r="AE753" i="5"/>
  <c r="AF753" i="5"/>
  <c r="AD753" i="5"/>
  <c r="AT753" i="5" s="1"/>
  <c r="AK754" i="5"/>
  <c r="AI754" i="5"/>
  <c r="AX752" i="5"/>
  <c r="AY752" i="5"/>
  <c r="BA752" i="5"/>
  <c r="BB750" i="5"/>
  <c r="AV750" i="5"/>
  <c r="AD754" i="5" l="1"/>
  <c r="AT754" i="5" s="1"/>
  <c r="AC755" i="5"/>
  <c r="AE754" i="5"/>
  <c r="AF754" i="5"/>
  <c r="AR754" i="5"/>
  <c r="AL754" i="5"/>
  <c r="AX753" i="5"/>
  <c r="AY753" i="5"/>
  <c r="BA753" i="5"/>
  <c r="AW752" i="5"/>
  <c r="AZ752" i="5"/>
  <c r="BB751" i="5"/>
  <c r="AV751" i="5"/>
  <c r="AK755" i="5"/>
  <c r="AI755" i="5"/>
  <c r="AM755" i="5"/>
  <c r="AP755" i="5"/>
  <c r="AJ756" i="5"/>
  <c r="P757" i="5"/>
  <c r="S756" i="5"/>
  <c r="AQ756" i="5" s="1"/>
  <c r="R756" i="5"/>
  <c r="AO756" i="5" s="1"/>
  <c r="Q756" i="5"/>
  <c r="AN756" i="5" s="1"/>
  <c r="AS753" i="5"/>
  <c r="AU753" i="5"/>
  <c r="AR755" i="5" l="1"/>
  <c r="AL755" i="5"/>
  <c r="AM756" i="5"/>
  <c r="AP756" i="5"/>
  <c r="AY754" i="5"/>
  <c r="BA754" i="5"/>
  <c r="AX754" i="5"/>
  <c r="P758" i="5"/>
  <c r="S757" i="5"/>
  <c r="AQ757" i="5" s="1"/>
  <c r="AJ757" i="5"/>
  <c r="R757" i="5"/>
  <c r="AO757" i="5" s="1"/>
  <c r="Q757" i="5"/>
  <c r="AN757" i="5" s="1"/>
  <c r="AF755" i="5"/>
  <c r="AC756" i="5"/>
  <c r="AE755" i="5"/>
  <c r="AD755" i="5"/>
  <c r="AT755" i="5" s="1"/>
  <c r="AK756" i="5"/>
  <c r="AI756" i="5"/>
  <c r="AV752" i="5"/>
  <c r="BB752" i="5"/>
  <c r="AW753" i="5"/>
  <c r="AZ753" i="5"/>
  <c r="AU754" i="5"/>
  <c r="AS754" i="5"/>
  <c r="AW754" i="5" l="1"/>
  <c r="AZ754" i="5"/>
  <c r="AV753" i="5"/>
  <c r="BB753" i="5"/>
  <c r="AS755" i="5"/>
  <c r="AU755" i="5"/>
  <c r="AE756" i="5"/>
  <c r="AD756" i="5"/>
  <c r="AT756" i="5" s="1"/>
  <c r="AF756" i="5"/>
  <c r="AC757" i="5"/>
  <c r="AR756" i="5"/>
  <c r="AL756" i="5"/>
  <c r="S758" i="5"/>
  <c r="AQ758" i="5" s="1"/>
  <c r="R758" i="5"/>
  <c r="AO758" i="5" s="1"/>
  <c r="Q758" i="5"/>
  <c r="AN758" i="5" s="1"/>
  <c r="AJ758" i="5"/>
  <c r="P759" i="5"/>
  <c r="BA755" i="5"/>
  <c r="AY755" i="5"/>
  <c r="AX755" i="5"/>
  <c r="AI757" i="5"/>
  <c r="AK757" i="5"/>
  <c r="AM757" i="5"/>
  <c r="AP757" i="5"/>
  <c r="AW755" i="5" l="1"/>
  <c r="AZ755" i="5"/>
  <c r="AL757" i="5"/>
  <c r="AR757" i="5"/>
  <c r="AK758" i="5"/>
  <c r="AI758" i="5"/>
  <c r="AM758" i="5"/>
  <c r="AP758" i="5"/>
  <c r="AS756" i="5"/>
  <c r="AU756" i="5"/>
  <c r="AE757" i="5"/>
  <c r="AC758" i="5"/>
  <c r="AD757" i="5"/>
  <c r="AT757" i="5" s="1"/>
  <c r="AF757" i="5"/>
  <c r="P760" i="5"/>
  <c r="Q759" i="5"/>
  <c r="AN759" i="5" s="1"/>
  <c r="S759" i="5"/>
  <c r="AQ759" i="5" s="1"/>
  <c r="AJ759" i="5"/>
  <c r="R759" i="5"/>
  <c r="AO759" i="5" s="1"/>
  <c r="AY756" i="5"/>
  <c r="AX756" i="5"/>
  <c r="BA756" i="5"/>
  <c r="BB754" i="5"/>
  <c r="AV754" i="5"/>
  <c r="AJ760" i="5" l="1"/>
  <c r="Q760" i="5"/>
  <c r="AN760" i="5" s="1"/>
  <c r="S760" i="5"/>
  <c r="AQ760" i="5" s="1"/>
  <c r="P761" i="5"/>
  <c r="R760" i="5"/>
  <c r="AO760" i="5" s="1"/>
  <c r="AW756" i="5"/>
  <c r="AZ756" i="5"/>
  <c r="AR758" i="5"/>
  <c r="AL758" i="5"/>
  <c r="AU757" i="5"/>
  <c r="AS757" i="5"/>
  <c r="AY757" i="5"/>
  <c r="BA757" i="5"/>
  <c r="AX757" i="5"/>
  <c r="AD758" i="5"/>
  <c r="AT758" i="5" s="1"/>
  <c r="AC759" i="5"/>
  <c r="AE758" i="5"/>
  <c r="AF758" i="5"/>
  <c r="AI759" i="5"/>
  <c r="AK759" i="5"/>
  <c r="AM759" i="5"/>
  <c r="AP759" i="5"/>
  <c r="AV755" i="5"/>
  <c r="BB755" i="5"/>
  <c r="AE759" i="5" l="1"/>
  <c r="AF759" i="5"/>
  <c r="AD759" i="5"/>
  <c r="AT759" i="5" s="1"/>
  <c r="AC760" i="5"/>
  <c r="AV756" i="5"/>
  <c r="BB756" i="5"/>
  <c r="AM760" i="5"/>
  <c r="AP760" i="5"/>
  <c r="Q761" i="5"/>
  <c r="AN761" i="5" s="1"/>
  <c r="R761" i="5"/>
  <c r="AO761" i="5" s="1"/>
  <c r="S761" i="5"/>
  <c r="AQ761" i="5" s="1"/>
  <c r="P762" i="5"/>
  <c r="AJ761" i="5"/>
  <c r="AS758" i="5"/>
  <c r="AU758" i="5"/>
  <c r="AR759" i="5"/>
  <c r="AL759" i="5"/>
  <c r="AZ757" i="5"/>
  <c r="AW757" i="5"/>
  <c r="AY758" i="5"/>
  <c r="BA758" i="5"/>
  <c r="AX758" i="5"/>
  <c r="AK760" i="5"/>
  <c r="AI760" i="5"/>
  <c r="AL760" i="5" l="1"/>
  <c r="AR760" i="5"/>
  <c r="AI761" i="5"/>
  <c r="AK761" i="5"/>
  <c r="AE760" i="5"/>
  <c r="AC761" i="5"/>
  <c r="AF760" i="5"/>
  <c r="AD760" i="5"/>
  <c r="AT760" i="5" s="1"/>
  <c r="AW758" i="5"/>
  <c r="AZ758" i="5"/>
  <c r="AS759" i="5"/>
  <c r="AU759" i="5"/>
  <c r="R762" i="5"/>
  <c r="AO762" i="5" s="1"/>
  <c r="Q762" i="5"/>
  <c r="AN762" i="5" s="1"/>
  <c r="P763" i="5"/>
  <c r="S762" i="5"/>
  <c r="AQ762" i="5" s="1"/>
  <c r="AJ762" i="5"/>
  <c r="AV757" i="5"/>
  <c r="BB757" i="5"/>
  <c r="AY759" i="5"/>
  <c r="BA759" i="5"/>
  <c r="AX759" i="5"/>
  <c r="AM761" i="5"/>
  <c r="AP761" i="5"/>
  <c r="AS760" i="5" l="1"/>
  <c r="AU760" i="5"/>
  <c r="AR761" i="5"/>
  <c r="AL761" i="5"/>
  <c r="AE761" i="5"/>
  <c r="AF761" i="5"/>
  <c r="AC762" i="5"/>
  <c r="AD761" i="5"/>
  <c r="AT761" i="5" s="1"/>
  <c r="S763" i="5"/>
  <c r="AQ763" i="5" s="1"/>
  <c r="P764" i="5"/>
  <c r="AJ763" i="5"/>
  <c r="Q763" i="5"/>
  <c r="AN763" i="5" s="1"/>
  <c r="R763" i="5"/>
  <c r="AO763" i="5" s="1"/>
  <c r="AW759" i="5"/>
  <c r="AZ759" i="5"/>
  <c r="AM762" i="5"/>
  <c r="AP762" i="5"/>
  <c r="BA760" i="5"/>
  <c r="AX760" i="5"/>
  <c r="AY760" i="5"/>
  <c r="AK762" i="5"/>
  <c r="AI762" i="5"/>
  <c r="BB758" i="5"/>
  <c r="AV758" i="5"/>
  <c r="AS761" i="5" l="1"/>
  <c r="AU761" i="5"/>
  <c r="AD762" i="5"/>
  <c r="AT762" i="5" s="1"/>
  <c r="AF762" i="5"/>
  <c r="AC763" i="5"/>
  <c r="AE762" i="5"/>
  <c r="AL762" i="5"/>
  <c r="AR762" i="5"/>
  <c r="AV759" i="5"/>
  <c r="BB759" i="5"/>
  <c r="AI763" i="5"/>
  <c r="AK763" i="5"/>
  <c r="AJ764" i="5"/>
  <c r="P765" i="5"/>
  <c r="S764" i="5"/>
  <c r="AQ764" i="5" s="1"/>
  <c r="Q764" i="5"/>
  <c r="AN764" i="5" s="1"/>
  <c r="R764" i="5"/>
  <c r="AO764" i="5" s="1"/>
  <c r="AY761" i="5"/>
  <c r="AX761" i="5"/>
  <c r="BA761" i="5"/>
  <c r="AW760" i="5"/>
  <c r="AZ760" i="5"/>
  <c r="AM763" i="5"/>
  <c r="AP763" i="5"/>
  <c r="AR763" i="5" l="1"/>
  <c r="AL763" i="5"/>
  <c r="AM764" i="5"/>
  <c r="AP764" i="5"/>
  <c r="R765" i="5"/>
  <c r="AO765" i="5" s="1"/>
  <c r="P766" i="5"/>
  <c r="Q765" i="5"/>
  <c r="AN765" i="5" s="1"/>
  <c r="AJ765" i="5"/>
  <c r="S765" i="5"/>
  <c r="AQ765" i="5" s="1"/>
  <c r="AV760" i="5"/>
  <c r="BB760" i="5"/>
  <c r="AS762" i="5"/>
  <c r="AU762" i="5"/>
  <c r="AF763" i="5"/>
  <c r="AE763" i="5"/>
  <c r="AC764" i="5"/>
  <c r="AD763" i="5"/>
  <c r="AT763" i="5" s="1"/>
  <c r="AZ761" i="5"/>
  <c r="AW761" i="5"/>
  <c r="AX762" i="5"/>
  <c r="AY762" i="5"/>
  <c r="BA762" i="5"/>
  <c r="AK764" i="5"/>
  <c r="AI764" i="5"/>
  <c r="AD764" i="5" l="1"/>
  <c r="AT764" i="5" s="1"/>
  <c r="AE764" i="5"/>
  <c r="AC765" i="5"/>
  <c r="AF764" i="5"/>
  <c r="AK765" i="5"/>
  <c r="AI765" i="5"/>
  <c r="BA763" i="5"/>
  <c r="AX763" i="5"/>
  <c r="AY763" i="5"/>
  <c r="BB761" i="5"/>
  <c r="AV761" i="5"/>
  <c r="AR764" i="5"/>
  <c r="AL764" i="5"/>
  <c r="AW762" i="5"/>
  <c r="AZ762" i="5"/>
  <c r="S766" i="5"/>
  <c r="AQ766" i="5" s="1"/>
  <c r="AJ766" i="5"/>
  <c r="R766" i="5"/>
  <c r="AO766" i="5" s="1"/>
  <c r="Q766" i="5"/>
  <c r="AN766" i="5" s="1"/>
  <c r="P767" i="5"/>
  <c r="AU763" i="5"/>
  <c r="AS763" i="5"/>
  <c r="AP765" i="5"/>
  <c r="AM765" i="5"/>
  <c r="AM766" i="5" l="1"/>
  <c r="AP766" i="5"/>
  <c r="Q767" i="5"/>
  <c r="AN767" i="5" s="1"/>
  <c r="P768" i="5"/>
  <c r="R767" i="5"/>
  <c r="AO767" i="5" s="1"/>
  <c r="AJ767" i="5"/>
  <c r="S767" i="5"/>
  <c r="AQ767" i="5" s="1"/>
  <c r="BA764" i="5"/>
  <c r="AY764" i="5"/>
  <c r="AX764" i="5"/>
  <c r="AF765" i="5"/>
  <c r="AC766" i="5"/>
  <c r="AE765" i="5"/>
  <c r="AD765" i="5"/>
  <c r="AT765" i="5" s="1"/>
  <c r="AL765" i="5"/>
  <c r="AR765" i="5"/>
  <c r="AW763" i="5"/>
  <c r="AZ763" i="5"/>
  <c r="BB762" i="5"/>
  <c r="AV762" i="5"/>
  <c r="AI766" i="5"/>
  <c r="AK766" i="5"/>
  <c r="AU764" i="5"/>
  <c r="AS764" i="5"/>
  <c r="AW764" i="5" l="1"/>
  <c r="AZ764" i="5"/>
  <c r="AM767" i="5"/>
  <c r="AP767" i="5"/>
  <c r="AI767" i="5"/>
  <c r="AK767" i="5"/>
  <c r="R768" i="5"/>
  <c r="AO768" i="5" s="1"/>
  <c r="P769" i="5"/>
  <c r="Q768" i="5"/>
  <c r="AN768" i="5" s="1"/>
  <c r="AJ768" i="5"/>
  <c r="S768" i="5"/>
  <c r="AQ768" i="5" s="1"/>
  <c r="AS765" i="5"/>
  <c r="AU765" i="5"/>
  <c r="AY765" i="5"/>
  <c r="BA765" i="5"/>
  <c r="AX765" i="5"/>
  <c r="AF766" i="5"/>
  <c r="AC767" i="5"/>
  <c r="AE766" i="5"/>
  <c r="AD766" i="5"/>
  <c r="AT766" i="5" s="1"/>
  <c r="BB763" i="5"/>
  <c r="AV763" i="5"/>
  <c r="AL766" i="5"/>
  <c r="AR766" i="5"/>
  <c r="P770" i="5" l="1"/>
  <c r="AJ769" i="5"/>
  <c r="S769" i="5"/>
  <c r="AQ769" i="5" s="1"/>
  <c r="R769" i="5"/>
  <c r="AO769" i="5" s="1"/>
  <c r="Q769" i="5"/>
  <c r="AN769" i="5" s="1"/>
  <c r="AW765" i="5"/>
  <c r="AZ765" i="5"/>
  <c r="AM768" i="5"/>
  <c r="AP768" i="5"/>
  <c r="AL767" i="5"/>
  <c r="AR767" i="5"/>
  <c r="AS766" i="5"/>
  <c r="AU766" i="5"/>
  <c r="AF767" i="5"/>
  <c r="AC768" i="5"/>
  <c r="AE767" i="5"/>
  <c r="AD767" i="5"/>
  <c r="AT767" i="5" s="1"/>
  <c r="AI768" i="5"/>
  <c r="AK768" i="5"/>
  <c r="AY766" i="5"/>
  <c r="AX766" i="5"/>
  <c r="BA766" i="5"/>
  <c r="BB764" i="5"/>
  <c r="AV764" i="5"/>
  <c r="BB765" i="5" l="1"/>
  <c r="AV765" i="5"/>
  <c r="AU767" i="5"/>
  <c r="AS767" i="5"/>
  <c r="AC769" i="5"/>
  <c r="AF768" i="5"/>
  <c r="AD768" i="5"/>
  <c r="AT768" i="5" s="1"/>
  <c r="AE768" i="5"/>
  <c r="AW766" i="5"/>
  <c r="AZ766" i="5"/>
  <c r="AP769" i="5"/>
  <c r="AM769" i="5"/>
  <c r="AR768" i="5"/>
  <c r="AL768" i="5"/>
  <c r="AX767" i="5"/>
  <c r="BA767" i="5"/>
  <c r="AY767" i="5"/>
  <c r="AI769" i="5"/>
  <c r="AK769" i="5"/>
  <c r="P771" i="5"/>
  <c r="Q770" i="5"/>
  <c r="AN770" i="5" s="1"/>
  <c r="R770" i="5"/>
  <c r="AO770" i="5" s="1"/>
  <c r="S770" i="5"/>
  <c r="AQ770" i="5" s="1"/>
  <c r="AJ770" i="5"/>
  <c r="AW767" i="5" l="1"/>
  <c r="AZ767" i="5"/>
  <c r="AU768" i="5"/>
  <c r="AS768" i="5"/>
  <c r="BA768" i="5"/>
  <c r="AY768" i="5"/>
  <c r="AX768" i="5"/>
  <c r="AC770" i="5"/>
  <c r="AF769" i="5"/>
  <c r="AE769" i="5"/>
  <c r="AD769" i="5"/>
  <c r="AT769" i="5" s="1"/>
  <c r="R771" i="5"/>
  <c r="AO771" i="5" s="1"/>
  <c r="AJ771" i="5"/>
  <c r="Q771" i="5"/>
  <c r="AN771" i="5" s="1"/>
  <c r="P772" i="5"/>
  <c r="S771" i="5"/>
  <c r="AQ771" i="5" s="1"/>
  <c r="AL769" i="5"/>
  <c r="AR769" i="5"/>
  <c r="AM770" i="5"/>
  <c r="AP770" i="5"/>
  <c r="AK770" i="5"/>
  <c r="AI770" i="5"/>
  <c r="BB766" i="5"/>
  <c r="AV766" i="5"/>
  <c r="AC771" i="5" l="1"/>
  <c r="AD770" i="5"/>
  <c r="AT770" i="5" s="1"/>
  <c r="AE770" i="5"/>
  <c r="AF770" i="5"/>
  <c r="AM771" i="5"/>
  <c r="AP771" i="5"/>
  <c r="AS769" i="5"/>
  <c r="AU769" i="5"/>
  <c r="S772" i="5"/>
  <c r="AQ772" i="5" s="1"/>
  <c r="P773" i="5"/>
  <c r="R772" i="5"/>
  <c r="AO772" i="5" s="1"/>
  <c r="Q772" i="5"/>
  <c r="AN772" i="5" s="1"/>
  <c r="AJ772" i="5"/>
  <c r="AK771" i="5"/>
  <c r="AI771" i="5"/>
  <c r="AW768" i="5"/>
  <c r="AZ768" i="5"/>
  <c r="AL770" i="5"/>
  <c r="AR770" i="5"/>
  <c r="AX769" i="5"/>
  <c r="BA769" i="5"/>
  <c r="AY769" i="5"/>
  <c r="AV767" i="5"/>
  <c r="BB767" i="5"/>
  <c r="AM772" i="5" l="1"/>
  <c r="AP772" i="5"/>
  <c r="AW769" i="5"/>
  <c r="AZ769" i="5"/>
  <c r="AL771" i="5"/>
  <c r="AR771" i="5"/>
  <c r="BB768" i="5"/>
  <c r="AV768" i="5"/>
  <c r="BA770" i="5"/>
  <c r="AX770" i="5"/>
  <c r="AY770" i="5"/>
  <c r="AI772" i="5"/>
  <c r="AK772" i="5"/>
  <c r="S773" i="5"/>
  <c r="AQ773" i="5" s="1"/>
  <c r="AJ773" i="5"/>
  <c r="Q773" i="5"/>
  <c r="AN773" i="5" s="1"/>
  <c r="P774" i="5"/>
  <c r="R773" i="5"/>
  <c r="AO773" i="5" s="1"/>
  <c r="AS770" i="5"/>
  <c r="AU770" i="5"/>
  <c r="AC772" i="5"/>
  <c r="AE771" i="5"/>
  <c r="AF771" i="5"/>
  <c r="AD771" i="5"/>
  <c r="AT771" i="5" s="1"/>
  <c r="AS771" i="5" l="1"/>
  <c r="AU771" i="5"/>
  <c r="AY771" i="5"/>
  <c r="BA771" i="5"/>
  <c r="AX771" i="5"/>
  <c r="AM773" i="5"/>
  <c r="AP773" i="5"/>
  <c r="AI773" i="5"/>
  <c r="AK773" i="5"/>
  <c r="BB769" i="5"/>
  <c r="AV769" i="5"/>
  <c r="AD772" i="5"/>
  <c r="AT772" i="5" s="1"/>
  <c r="AF772" i="5"/>
  <c r="AC773" i="5"/>
  <c r="AE772" i="5"/>
  <c r="Q774" i="5"/>
  <c r="AN774" i="5" s="1"/>
  <c r="P775" i="5"/>
  <c r="R774" i="5"/>
  <c r="AO774" i="5" s="1"/>
  <c r="S774" i="5"/>
  <c r="AQ774" i="5" s="1"/>
  <c r="AJ774" i="5"/>
  <c r="AW770" i="5"/>
  <c r="AZ770" i="5"/>
  <c r="AL772" i="5"/>
  <c r="AR772" i="5"/>
  <c r="AF773" i="5" l="1"/>
  <c r="AE773" i="5"/>
  <c r="AD773" i="5"/>
  <c r="AT773" i="5" s="1"/>
  <c r="AC774" i="5"/>
  <c r="AR773" i="5"/>
  <c r="AL773" i="5"/>
  <c r="AI774" i="5"/>
  <c r="AK774" i="5"/>
  <c r="AS772" i="5"/>
  <c r="AU772" i="5"/>
  <c r="AW771" i="5"/>
  <c r="AZ771" i="5"/>
  <c r="BB770" i="5"/>
  <c r="AV770" i="5"/>
  <c r="AY772" i="5"/>
  <c r="BA772" i="5"/>
  <c r="AX772" i="5"/>
  <c r="AM774" i="5"/>
  <c r="AP774" i="5"/>
  <c r="P776" i="5"/>
  <c r="S775" i="5"/>
  <c r="AQ775" i="5" s="1"/>
  <c r="R775" i="5"/>
  <c r="AO775" i="5" s="1"/>
  <c r="AJ775" i="5"/>
  <c r="Q775" i="5"/>
  <c r="AN775" i="5" s="1"/>
  <c r="AW772" i="5" l="1"/>
  <c r="AZ772" i="5"/>
  <c r="AI775" i="5"/>
  <c r="AK775" i="5"/>
  <c r="AM775" i="5"/>
  <c r="AP775" i="5"/>
  <c r="BB771" i="5"/>
  <c r="AV771" i="5"/>
  <c r="AJ776" i="5"/>
  <c r="R776" i="5"/>
  <c r="AO776" i="5" s="1"/>
  <c r="S776" i="5"/>
  <c r="AQ776" i="5" s="1"/>
  <c r="Q776" i="5"/>
  <c r="AN776" i="5" s="1"/>
  <c r="P777" i="5"/>
  <c r="AL774" i="5"/>
  <c r="AR774" i="5"/>
  <c r="AC775" i="5"/>
  <c r="AE774" i="5"/>
  <c r="AD774" i="5"/>
  <c r="AT774" i="5" s="1"/>
  <c r="AF774" i="5"/>
  <c r="AU773" i="5"/>
  <c r="AS773" i="5"/>
  <c r="AY773" i="5"/>
  <c r="BA773" i="5"/>
  <c r="AX773" i="5"/>
  <c r="AD775" i="5" l="1"/>
  <c r="AT775" i="5" s="1"/>
  <c r="AE775" i="5"/>
  <c r="AF775" i="5"/>
  <c r="AC776" i="5"/>
  <c r="AJ777" i="5"/>
  <c r="Q777" i="5"/>
  <c r="AN777" i="5" s="1"/>
  <c r="P778" i="5"/>
  <c r="S777" i="5"/>
  <c r="AQ777" i="5" s="1"/>
  <c r="R777" i="5"/>
  <c r="AO777" i="5" s="1"/>
  <c r="AX774" i="5"/>
  <c r="BA774" i="5"/>
  <c r="AY774" i="5"/>
  <c r="AM776" i="5"/>
  <c r="AP776" i="5"/>
  <c r="AR775" i="5"/>
  <c r="AL775" i="5"/>
  <c r="AS774" i="5"/>
  <c r="AU774" i="5"/>
  <c r="AW773" i="5"/>
  <c r="AZ773" i="5"/>
  <c r="AK776" i="5"/>
  <c r="AI776" i="5"/>
  <c r="BB772" i="5"/>
  <c r="AV772" i="5"/>
  <c r="R778" i="5" l="1"/>
  <c r="AO778" i="5" s="1"/>
  <c r="P779" i="5"/>
  <c r="AJ778" i="5"/>
  <c r="Q778" i="5"/>
  <c r="AN778" i="5" s="1"/>
  <c r="S778" i="5"/>
  <c r="AQ778" i="5" s="1"/>
  <c r="AI777" i="5"/>
  <c r="AK777" i="5"/>
  <c r="AF776" i="5"/>
  <c r="AC777" i="5"/>
  <c r="AD776" i="5"/>
  <c r="AT776" i="5" s="1"/>
  <c r="AE776" i="5"/>
  <c r="AW774" i="5"/>
  <c r="AZ774" i="5"/>
  <c r="BB773" i="5"/>
  <c r="AV773" i="5"/>
  <c r="AM777" i="5"/>
  <c r="AP777" i="5"/>
  <c r="AR776" i="5"/>
  <c r="AL776" i="5"/>
  <c r="AX775" i="5"/>
  <c r="AY775" i="5"/>
  <c r="BA775" i="5"/>
  <c r="AS775" i="5"/>
  <c r="AU775" i="5"/>
  <c r="AM778" i="5" l="1"/>
  <c r="AP778" i="5"/>
  <c r="AS776" i="5"/>
  <c r="AU776" i="5"/>
  <c r="AX776" i="5"/>
  <c r="BA776" i="5"/>
  <c r="AY776" i="5"/>
  <c r="AW775" i="5"/>
  <c r="AZ775" i="5"/>
  <c r="AV774" i="5"/>
  <c r="BB774" i="5"/>
  <c r="AR777" i="5"/>
  <c r="AL777" i="5"/>
  <c r="AK778" i="5"/>
  <c r="AI778" i="5"/>
  <c r="AJ779" i="5"/>
  <c r="S779" i="5"/>
  <c r="AQ779" i="5" s="1"/>
  <c r="R779" i="5"/>
  <c r="AO779" i="5" s="1"/>
  <c r="Q779" i="5"/>
  <c r="AN779" i="5" s="1"/>
  <c r="P780" i="5"/>
  <c r="AE777" i="5"/>
  <c r="AF777" i="5"/>
  <c r="AC778" i="5"/>
  <c r="AD777" i="5"/>
  <c r="AT777" i="5" s="1"/>
  <c r="AI779" i="5" l="1"/>
  <c r="AK779" i="5"/>
  <c r="AC779" i="5"/>
  <c r="AD778" i="5"/>
  <c r="AT778" i="5" s="1"/>
  <c r="AE778" i="5"/>
  <c r="AF778" i="5"/>
  <c r="P781" i="5"/>
  <c r="R780" i="5"/>
  <c r="AO780" i="5" s="1"/>
  <c r="Q780" i="5"/>
  <c r="AN780" i="5" s="1"/>
  <c r="S780" i="5"/>
  <c r="AQ780" i="5" s="1"/>
  <c r="AJ780" i="5"/>
  <c r="AS777" i="5"/>
  <c r="AU777" i="5"/>
  <c r="AZ776" i="5"/>
  <c r="AW776" i="5"/>
  <c r="AV775" i="5"/>
  <c r="BB775" i="5"/>
  <c r="AY777" i="5"/>
  <c r="BA777" i="5"/>
  <c r="AX777" i="5"/>
  <c r="AM779" i="5"/>
  <c r="AP779" i="5"/>
  <c r="AL778" i="5"/>
  <c r="AR778" i="5"/>
  <c r="Q781" i="5" l="1"/>
  <c r="AN781" i="5" s="1"/>
  <c r="P782" i="5"/>
  <c r="R781" i="5"/>
  <c r="AO781" i="5" s="1"/>
  <c r="S781" i="5"/>
  <c r="AQ781" i="5" s="1"/>
  <c r="AJ781" i="5"/>
  <c r="AS778" i="5"/>
  <c r="AU778" i="5"/>
  <c r="AW777" i="5"/>
  <c r="AZ777" i="5"/>
  <c r="AV776" i="5"/>
  <c r="BB776" i="5"/>
  <c r="BA778" i="5"/>
  <c r="AX778" i="5"/>
  <c r="AY778" i="5"/>
  <c r="AR779" i="5"/>
  <c r="AL779" i="5"/>
  <c r="AI780" i="5"/>
  <c r="AK780" i="5"/>
  <c r="AP780" i="5"/>
  <c r="AM780" i="5"/>
  <c r="AD779" i="5"/>
  <c r="AT779" i="5" s="1"/>
  <c r="AF779" i="5"/>
  <c r="AC780" i="5"/>
  <c r="AE779" i="5"/>
  <c r="BB777" i="5" l="1"/>
  <c r="AV777" i="5"/>
  <c r="AC781" i="5"/>
  <c r="AF780" i="5"/>
  <c r="AE780" i="5"/>
  <c r="AD780" i="5"/>
  <c r="AT780" i="5" s="1"/>
  <c r="BA779" i="5"/>
  <c r="AX779" i="5"/>
  <c r="AY779" i="5"/>
  <c r="AU779" i="5"/>
  <c r="AS779" i="5"/>
  <c r="AW778" i="5"/>
  <c r="AZ778" i="5"/>
  <c r="AP781" i="5"/>
  <c r="AM781" i="5"/>
  <c r="AL780" i="5"/>
  <c r="AR780" i="5"/>
  <c r="S782" i="5"/>
  <c r="AQ782" i="5" s="1"/>
  <c r="P783" i="5"/>
  <c r="AJ782" i="5"/>
  <c r="Q782" i="5"/>
  <c r="AN782" i="5" s="1"/>
  <c r="R782" i="5"/>
  <c r="AO782" i="5" s="1"/>
  <c r="AI781" i="5"/>
  <c r="AK781" i="5"/>
  <c r="AL781" i="5" l="1"/>
  <c r="AR781" i="5"/>
  <c r="AW779" i="5"/>
  <c r="AZ779" i="5"/>
  <c r="AU780" i="5"/>
  <c r="AS780" i="5"/>
  <c r="AY780" i="5"/>
  <c r="BA780" i="5"/>
  <c r="AX780" i="5"/>
  <c r="AD781" i="5"/>
  <c r="AT781" i="5" s="1"/>
  <c r="AC782" i="5"/>
  <c r="AE781" i="5"/>
  <c r="AF781" i="5"/>
  <c r="AI782" i="5"/>
  <c r="AK782" i="5"/>
  <c r="AV778" i="5"/>
  <c r="BB778" i="5"/>
  <c r="Q783" i="5"/>
  <c r="AN783" i="5" s="1"/>
  <c r="S783" i="5"/>
  <c r="AQ783" i="5" s="1"/>
  <c r="P784" i="5"/>
  <c r="AJ783" i="5"/>
  <c r="R783" i="5"/>
  <c r="AO783" i="5" s="1"/>
  <c r="AP782" i="5"/>
  <c r="AM782" i="5"/>
  <c r="AR782" i="5" l="1"/>
  <c r="AL782" i="5"/>
  <c r="AW780" i="5"/>
  <c r="AZ780" i="5"/>
  <c r="AX781" i="5"/>
  <c r="BA781" i="5"/>
  <c r="AY781" i="5"/>
  <c r="AF782" i="5"/>
  <c r="AC783" i="5"/>
  <c r="AD782" i="5"/>
  <c r="AT782" i="5" s="1"/>
  <c r="AE782" i="5"/>
  <c r="AV779" i="5"/>
  <c r="BB779" i="5"/>
  <c r="AI783" i="5"/>
  <c r="AK783" i="5"/>
  <c r="AU781" i="5"/>
  <c r="AS781" i="5"/>
  <c r="P785" i="5"/>
  <c r="R784" i="5"/>
  <c r="AO784" i="5" s="1"/>
  <c r="Q784" i="5"/>
  <c r="AN784" i="5" s="1"/>
  <c r="AJ784" i="5"/>
  <c r="S784" i="5"/>
  <c r="AQ784" i="5" s="1"/>
  <c r="AM783" i="5"/>
  <c r="AP783" i="5"/>
  <c r="AL783" i="5" l="1"/>
  <c r="AR783" i="5"/>
  <c r="BA782" i="5"/>
  <c r="AX782" i="5"/>
  <c r="AY782" i="5"/>
  <c r="AW781" i="5"/>
  <c r="AZ781" i="5"/>
  <c r="AM784" i="5"/>
  <c r="AP784" i="5"/>
  <c r="AK784" i="5"/>
  <c r="AI784" i="5"/>
  <c r="AV780" i="5"/>
  <c r="BB780" i="5"/>
  <c r="S785" i="5"/>
  <c r="AQ785" i="5" s="1"/>
  <c r="AJ785" i="5"/>
  <c r="Q785" i="5"/>
  <c r="AN785" i="5" s="1"/>
  <c r="P786" i="5"/>
  <c r="R785" i="5"/>
  <c r="AO785" i="5" s="1"/>
  <c r="AU782" i="5"/>
  <c r="AS782" i="5"/>
  <c r="AF783" i="5"/>
  <c r="AC784" i="5"/>
  <c r="AE783" i="5"/>
  <c r="AD783" i="5"/>
  <c r="AT783" i="5" s="1"/>
  <c r="AL784" i="5" l="1"/>
  <c r="AR784" i="5"/>
  <c r="BB781" i="5"/>
  <c r="AV781" i="5"/>
  <c r="AK785" i="5"/>
  <c r="AI785" i="5"/>
  <c r="AC785" i="5"/>
  <c r="AD784" i="5"/>
  <c r="AT784" i="5" s="1"/>
  <c r="AE784" i="5"/>
  <c r="AF784" i="5"/>
  <c r="AU783" i="5"/>
  <c r="AS783" i="5"/>
  <c r="AM785" i="5"/>
  <c r="AP785" i="5"/>
  <c r="AW782" i="5"/>
  <c r="AZ782" i="5"/>
  <c r="AX783" i="5"/>
  <c r="BA783" i="5"/>
  <c r="AY783" i="5"/>
  <c r="P787" i="5"/>
  <c r="Q786" i="5"/>
  <c r="AN786" i="5" s="1"/>
  <c r="S786" i="5"/>
  <c r="AQ786" i="5" s="1"/>
  <c r="R786" i="5"/>
  <c r="AO786" i="5" s="1"/>
  <c r="AJ786" i="5"/>
  <c r="AU784" i="5" l="1"/>
  <c r="AS784" i="5"/>
  <c r="AJ787" i="5"/>
  <c r="R787" i="5"/>
  <c r="AO787" i="5" s="1"/>
  <c r="P788" i="5"/>
  <c r="Q787" i="5"/>
  <c r="AN787" i="5" s="1"/>
  <c r="S787" i="5"/>
  <c r="AQ787" i="5" s="1"/>
  <c r="AF785" i="5"/>
  <c r="AC786" i="5"/>
  <c r="AD785" i="5"/>
  <c r="AT785" i="5" s="1"/>
  <c r="AE785" i="5"/>
  <c r="AZ783" i="5"/>
  <c r="AW783" i="5"/>
  <c r="AY784" i="5"/>
  <c r="AX784" i="5"/>
  <c r="BA784" i="5"/>
  <c r="AI786" i="5"/>
  <c r="AK786" i="5"/>
  <c r="BB782" i="5"/>
  <c r="AV782" i="5"/>
  <c r="AM786" i="5"/>
  <c r="AP786" i="5"/>
  <c r="AR785" i="5"/>
  <c r="AL785" i="5"/>
  <c r="BA785" i="5" l="1"/>
  <c r="AX785" i="5"/>
  <c r="AY785" i="5"/>
  <c r="AP787" i="5"/>
  <c r="AM787" i="5"/>
  <c r="AL786" i="5"/>
  <c r="AR786" i="5"/>
  <c r="S788" i="5"/>
  <c r="AQ788" i="5" s="1"/>
  <c r="R788" i="5"/>
  <c r="AO788" i="5" s="1"/>
  <c r="Q788" i="5"/>
  <c r="AN788" i="5" s="1"/>
  <c r="AJ788" i="5"/>
  <c r="P789" i="5"/>
  <c r="AI787" i="5"/>
  <c r="AK787" i="5"/>
  <c r="AW784" i="5"/>
  <c r="AZ784" i="5"/>
  <c r="AV783" i="5"/>
  <c r="BB783" i="5"/>
  <c r="AU785" i="5"/>
  <c r="AS785" i="5"/>
  <c r="AD786" i="5"/>
  <c r="AT786" i="5" s="1"/>
  <c r="AC787" i="5"/>
  <c r="AF786" i="5"/>
  <c r="AE786" i="5"/>
  <c r="BA786" i="5" l="1"/>
  <c r="AX786" i="5"/>
  <c r="AY786" i="5"/>
  <c r="AJ789" i="5"/>
  <c r="R789" i="5"/>
  <c r="AO789" i="5" s="1"/>
  <c r="Q789" i="5"/>
  <c r="AN789" i="5" s="1"/>
  <c r="P790" i="5"/>
  <c r="S789" i="5"/>
  <c r="AQ789" i="5" s="1"/>
  <c r="AR787" i="5"/>
  <c r="AL787" i="5"/>
  <c r="AM788" i="5"/>
  <c r="AP788" i="5"/>
  <c r="AV784" i="5"/>
  <c r="BB784" i="5"/>
  <c r="AS786" i="5"/>
  <c r="AU786" i="5"/>
  <c r="AF787" i="5"/>
  <c r="AD787" i="5"/>
  <c r="AT787" i="5" s="1"/>
  <c r="AC788" i="5"/>
  <c r="AE787" i="5"/>
  <c r="AK788" i="5"/>
  <c r="AI788" i="5"/>
  <c r="AZ785" i="5"/>
  <c r="AW785" i="5"/>
  <c r="AP789" i="5" l="1"/>
  <c r="AM789" i="5"/>
  <c r="AI789" i="5"/>
  <c r="AK789" i="5"/>
  <c r="AV785" i="5"/>
  <c r="BB785" i="5"/>
  <c r="AC789" i="5"/>
  <c r="AE788" i="5"/>
  <c r="AD788" i="5"/>
  <c r="AT788" i="5" s="1"/>
  <c r="AF788" i="5"/>
  <c r="AS787" i="5"/>
  <c r="AU787" i="5"/>
  <c r="Q790" i="5"/>
  <c r="AN790" i="5" s="1"/>
  <c r="R790" i="5"/>
  <c r="AO790" i="5" s="1"/>
  <c r="AJ790" i="5"/>
  <c r="P791" i="5"/>
  <c r="S790" i="5"/>
  <c r="AQ790" i="5" s="1"/>
  <c r="AL788" i="5"/>
  <c r="AR788" i="5"/>
  <c r="AY787" i="5"/>
  <c r="BA787" i="5"/>
  <c r="AX787" i="5"/>
  <c r="AW786" i="5"/>
  <c r="AZ786" i="5"/>
  <c r="BB786" i="5" l="1"/>
  <c r="AV786" i="5"/>
  <c r="Q791" i="5"/>
  <c r="AN791" i="5" s="1"/>
  <c r="P792" i="5"/>
  <c r="R791" i="5"/>
  <c r="AO791" i="5" s="1"/>
  <c r="AJ791" i="5"/>
  <c r="S791" i="5"/>
  <c r="AQ791" i="5" s="1"/>
  <c r="AW787" i="5"/>
  <c r="AZ787" i="5"/>
  <c r="AK790" i="5"/>
  <c r="AI790" i="5"/>
  <c r="AX788" i="5"/>
  <c r="BA788" i="5"/>
  <c r="AY788" i="5"/>
  <c r="AL789" i="5"/>
  <c r="AR789" i="5"/>
  <c r="AF789" i="5"/>
  <c r="AD789" i="5"/>
  <c r="AT789" i="5" s="1"/>
  <c r="AE789" i="5"/>
  <c r="AC790" i="5"/>
  <c r="AP790" i="5"/>
  <c r="AM790" i="5"/>
  <c r="AS788" i="5"/>
  <c r="AU788" i="5"/>
  <c r="BB787" i="5" l="1"/>
  <c r="AV787" i="5"/>
  <c r="AK791" i="5"/>
  <c r="AI791" i="5"/>
  <c r="AP791" i="5"/>
  <c r="AM791" i="5"/>
  <c r="S792" i="5"/>
  <c r="AQ792" i="5" s="1"/>
  <c r="AJ792" i="5"/>
  <c r="Q792" i="5"/>
  <c r="AN792" i="5" s="1"/>
  <c r="P793" i="5"/>
  <c r="R792" i="5"/>
  <c r="AO792" i="5" s="1"/>
  <c r="AE790" i="5"/>
  <c r="AD790" i="5"/>
  <c r="AT790" i="5" s="1"/>
  <c r="AC791" i="5"/>
  <c r="AF790" i="5"/>
  <c r="AL790" i="5"/>
  <c r="AR790" i="5"/>
  <c r="AW788" i="5"/>
  <c r="AZ788" i="5"/>
  <c r="AU789" i="5"/>
  <c r="AS789" i="5"/>
  <c r="AY789" i="5"/>
  <c r="BA789" i="5"/>
  <c r="AX789" i="5"/>
  <c r="AM792" i="5" l="1"/>
  <c r="AP792" i="5"/>
  <c r="AR791" i="5"/>
  <c r="AL791" i="5"/>
  <c r="AW789" i="5"/>
  <c r="AZ789" i="5"/>
  <c r="AD791" i="5"/>
  <c r="AT791" i="5" s="1"/>
  <c r="AE791" i="5"/>
  <c r="AC792" i="5"/>
  <c r="AF791" i="5"/>
  <c r="AU790" i="5"/>
  <c r="AS790" i="5"/>
  <c r="AI792" i="5"/>
  <c r="AK792" i="5"/>
  <c r="AY790" i="5"/>
  <c r="AX790" i="5"/>
  <c r="BA790" i="5"/>
  <c r="AV788" i="5"/>
  <c r="BB788" i="5"/>
  <c r="Q793" i="5"/>
  <c r="AN793" i="5" s="1"/>
  <c r="AJ793" i="5"/>
  <c r="R793" i="5"/>
  <c r="AO793" i="5" s="1"/>
  <c r="P794" i="5"/>
  <c r="S793" i="5"/>
  <c r="AQ793" i="5" s="1"/>
  <c r="AS791" i="5" l="1"/>
  <c r="AU791" i="5"/>
  <c r="AM793" i="5"/>
  <c r="AP793" i="5"/>
  <c r="AK793" i="5"/>
  <c r="AI793" i="5"/>
  <c r="AV789" i="5"/>
  <c r="BB789" i="5"/>
  <c r="AW790" i="5"/>
  <c r="AZ790" i="5"/>
  <c r="AJ794" i="5"/>
  <c r="Q794" i="5"/>
  <c r="AN794" i="5" s="1"/>
  <c r="S794" i="5"/>
  <c r="AQ794" i="5" s="1"/>
  <c r="R794" i="5"/>
  <c r="AO794" i="5" s="1"/>
  <c r="P795" i="5"/>
  <c r="AX791" i="5"/>
  <c r="BA791" i="5"/>
  <c r="AY791" i="5"/>
  <c r="AC793" i="5"/>
  <c r="AD792" i="5"/>
  <c r="AT792" i="5" s="1"/>
  <c r="AF792" i="5"/>
  <c r="AE792" i="5"/>
  <c r="AL792" i="5"/>
  <c r="AR792" i="5"/>
  <c r="P796" i="5" l="1"/>
  <c r="R795" i="5"/>
  <c r="AO795" i="5" s="1"/>
  <c r="AJ795" i="5"/>
  <c r="S795" i="5"/>
  <c r="AQ795" i="5" s="1"/>
  <c r="Q795" i="5"/>
  <c r="AN795" i="5" s="1"/>
  <c r="AD793" i="5"/>
  <c r="AT793" i="5" s="1"/>
  <c r="AE793" i="5"/>
  <c r="AF793" i="5"/>
  <c r="AC794" i="5"/>
  <c r="AL793" i="5"/>
  <c r="AR793" i="5"/>
  <c r="AM794" i="5"/>
  <c r="AP794" i="5"/>
  <c r="AS792" i="5"/>
  <c r="AU792" i="5"/>
  <c r="BA792" i="5"/>
  <c r="AY792" i="5"/>
  <c r="AX792" i="5"/>
  <c r="AK794" i="5"/>
  <c r="AI794" i="5"/>
  <c r="AW791" i="5"/>
  <c r="AZ791" i="5"/>
  <c r="BB790" i="5"/>
  <c r="AV790" i="5"/>
  <c r="AE794" i="5" l="1"/>
  <c r="AD794" i="5"/>
  <c r="AT794" i="5" s="1"/>
  <c r="AC795" i="5"/>
  <c r="AF794" i="5"/>
  <c r="AU793" i="5"/>
  <c r="AS793" i="5"/>
  <c r="BB791" i="5"/>
  <c r="AV791" i="5"/>
  <c r="AL794" i="5"/>
  <c r="AR794" i="5"/>
  <c r="AP795" i="5"/>
  <c r="AM795" i="5"/>
  <c r="AW792" i="5"/>
  <c r="AZ792" i="5"/>
  <c r="AK795" i="5"/>
  <c r="AI795" i="5"/>
  <c r="AY793" i="5"/>
  <c r="BA793" i="5"/>
  <c r="AX793" i="5"/>
  <c r="Q796" i="5"/>
  <c r="AN796" i="5" s="1"/>
  <c r="P797" i="5"/>
  <c r="R796" i="5"/>
  <c r="AO796" i="5" s="1"/>
  <c r="AJ796" i="5"/>
  <c r="S796" i="5"/>
  <c r="AQ796" i="5" s="1"/>
  <c r="AP796" i="5" l="1"/>
  <c r="AM796" i="5"/>
  <c r="BB792" i="5"/>
  <c r="AV792" i="5"/>
  <c r="AI796" i="5"/>
  <c r="AK796" i="5"/>
  <c r="AL795" i="5"/>
  <c r="AR795" i="5"/>
  <c r="BA794" i="5"/>
  <c r="AX794" i="5"/>
  <c r="AY794" i="5"/>
  <c r="AF795" i="5"/>
  <c r="AC796" i="5"/>
  <c r="AE795" i="5"/>
  <c r="AD795" i="5"/>
  <c r="AT795" i="5" s="1"/>
  <c r="Q797" i="5"/>
  <c r="AN797" i="5" s="1"/>
  <c r="P798" i="5"/>
  <c r="R797" i="5"/>
  <c r="AO797" i="5" s="1"/>
  <c r="S797" i="5"/>
  <c r="AQ797" i="5" s="1"/>
  <c r="AJ797" i="5"/>
  <c r="AW793" i="5"/>
  <c r="AZ793" i="5"/>
  <c r="AS794" i="5"/>
  <c r="AU794" i="5"/>
  <c r="AE796" i="5" l="1"/>
  <c r="AF796" i="5"/>
  <c r="AD796" i="5"/>
  <c r="AT796" i="5" s="1"/>
  <c r="AC797" i="5"/>
  <c r="AS795" i="5"/>
  <c r="AU795" i="5"/>
  <c r="AI797" i="5"/>
  <c r="AK797" i="5"/>
  <c r="BA795" i="5"/>
  <c r="AX795" i="5"/>
  <c r="AY795" i="5"/>
  <c r="AM797" i="5"/>
  <c r="AP797" i="5"/>
  <c r="BB793" i="5"/>
  <c r="AV793" i="5"/>
  <c r="AL796" i="5"/>
  <c r="AR796" i="5"/>
  <c r="S798" i="5"/>
  <c r="AQ798" i="5" s="1"/>
  <c r="Q798" i="5"/>
  <c r="AN798" i="5" s="1"/>
  <c r="AJ798" i="5"/>
  <c r="P799" i="5"/>
  <c r="R798" i="5"/>
  <c r="AO798" i="5" s="1"/>
  <c r="AW794" i="5"/>
  <c r="AZ794" i="5"/>
  <c r="AV794" i="5" l="1"/>
  <c r="BB794" i="5"/>
  <c r="AJ799" i="5"/>
  <c r="P800" i="5"/>
  <c r="R799" i="5"/>
  <c r="AO799" i="5" s="1"/>
  <c r="S799" i="5"/>
  <c r="AQ799" i="5" s="1"/>
  <c r="Q799" i="5"/>
  <c r="AN799" i="5" s="1"/>
  <c r="AK798" i="5"/>
  <c r="AI798" i="5"/>
  <c r="AF797" i="5"/>
  <c r="AD797" i="5"/>
  <c r="AT797" i="5" s="1"/>
  <c r="AE797" i="5"/>
  <c r="AC798" i="5"/>
  <c r="AX796" i="5"/>
  <c r="BA796" i="5"/>
  <c r="AY796" i="5"/>
  <c r="AR797" i="5"/>
  <c r="AL797" i="5"/>
  <c r="AU796" i="5"/>
  <c r="AS796" i="5"/>
  <c r="AP798" i="5"/>
  <c r="AM798" i="5"/>
  <c r="AW795" i="5"/>
  <c r="AZ795" i="5"/>
  <c r="AL798" i="5" l="1"/>
  <c r="AR798" i="5"/>
  <c r="AM799" i="5"/>
  <c r="AP799" i="5"/>
  <c r="BB795" i="5"/>
  <c r="AV795" i="5"/>
  <c r="AJ800" i="5"/>
  <c r="P801" i="5"/>
  <c r="R800" i="5"/>
  <c r="AO800" i="5" s="1"/>
  <c r="S800" i="5"/>
  <c r="AQ800" i="5" s="1"/>
  <c r="Q800" i="5"/>
  <c r="AN800" i="5" s="1"/>
  <c r="AK799" i="5"/>
  <c r="AI799" i="5"/>
  <c r="AW796" i="5"/>
  <c r="AZ796" i="5"/>
  <c r="AX797" i="5"/>
  <c r="AY797" i="5"/>
  <c r="BA797" i="5"/>
  <c r="AF798" i="5"/>
  <c r="AE798" i="5"/>
  <c r="AD798" i="5"/>
  <c r="AT798" i="5" s="1"/>
  <c r="AC799" i="5"/>
  <c r="AS797" i="5"/>
  <c r="AU797" i="5"/>
  <c r="AK800" i="5" l="1"/>
  <c r="AI800" i="5"/>
  <c r="AD799" i="5"/>
  <c r="AT799" i="5" s="1"/>
  <c r="AC800" i="5"/>
  <c r="AE799" i="5"/>
  <c r="AF799" i="5"/>
  <c r="AY798" i="5"/>
  <c r="BA798" i="5"/>
  <c r="AX798" i="5"/>
  <c r="S801" i="5"/>
  <c r="AQ801" i="5" s="1"/>
  <c r="AJ801" i="5"/>
  <c r="Q801" i="5"/>
  <c r="AN801" i="5" s="1"/>
  <c r="P802" i="5"/>
  <c r="R801" i="5"/>
  <c r="AO801" i="5" s="1"/>
  <c r="AM800" i="5"/>
  <c r="AP800" i="5"/>
  <c r="AV796" i="5"/>
  <c r="BB796" i="5"/>
  <c r="AU798" i="5"/>
  <c r="AS798" i="5"/>
  <c r="AR799" i="5"/>
  <c r="AL799" i="5"/>
  <c r="AW797" i="5"/>
  <c r="AZ797" i="5"/>
  <c r="AZ798" i="5" l="1"/>
  <c r="AW798" i="5"/>
  <c r="BA799" i="5"/>
  <c r="AY799" i="5"/>
  <c r="AX799" i="5"/>
  <c r="AV797" i="5"/>
  <c r="BB797" i="5"/>
  <c r="AD800" i="5"/>
  <c r="AT800" i="5" s="1"/>
  <c r="AE800" i="5"/>
  <c r="AF800" i="5"/>
  <c r="AC801" i="5"/>
  <c r="AL800" i="5"/>
  <c r="AR800" i="5"/>
  <c r="AU799" i="5"/>
  <c r="AS799" i="5"/>
  <c r="AJ802" i="5"/>
  <c r="P803" i="5"/>
  <c r="S802" i="5"/>
  <c r="AQ802" i="5" s="1"/>
  <c r="Q802" i="5"/>
  <c r="AN802" i="5" s="1"/>
  <c r="R802" i="5"/>
  <c r="AO802" i="5" s="1"/>
  <c r="AI801" i="5"/>
  <c r="AK801" i="5"/>
  <c r="AM801" i="5"/>
  <c r="AP801" i="5"/>
  <c r="AR801" i="5" l="1"/>
  <c r="AL801" i="5"/>
  <c r="AS800" i="5"/>
  <c r="AU800" i="5"/>
  <c r="AK802" i="5"/>
  <c r="AI802" i="5"/>
  <c r="AZ799" i="5"/>
  <c r="AW799" i="5"/>
  <c r="AE801" i="5"/>
  <c r="AD801" i="5"/>
  <c r="AT801" i="5" s="1"/>
  <c r="AF801" i="5"/>
  <c r="AC802" i="5"/>
  <c r="AM802" i="5"/>
  <c r="AP802" i="5"/>
  <c r="AY800" i="5"/>
  <c r="AX800" i="5"/>
  <c r="BA800" i="5"/>
  <c r="AV798" i="5"/>
  <c r="BB798" i="5"/>
  <c r="P804" i="5"/>
  <c r="AJ803" i="5"/>
  <c r="Q803" i="5"/>
  <c r="AN803" i="5" s="1"/>
  <c r="S803" i="5"/>
  <c r="AQ803" i="5" s="1"/>
  <c r="R803" i="5"/>
  <c r="AO803" i="5" s="1"/>
  <c r="AP803" i="5" l="1"/>
  <c r="AM803" i="5"/>
  <c r="AL802" i="5"/>
  <c r="AR802" i="5"/>
  <c r="AV799" i="5"/>
  <c r="BB799" i="5"/>
  <c r="AK803" i="5"/>
  <c r="AI803" i="5"/>
  <c r="AC803" i="5"/>
  <c r="AD802" i="5"/>
  <c r="AT802" i="5" s="1"/>
  <c r="AE802" i="5"/>
  <c r="AF802" i="5"/>
  <c r="AX801" i="5"/>
  <c r="BA801" i="5"/>
  <c r="AY801" i="5"/>
  <c r="AU801" i="5"/>
  <c r="AS801" i="5"/>
  <c r="R804" i="5"/>
  <c r="AO804" i="5" s="1"/>
  <c r="Q804" i="5"/>
  <c r="AN804" i="5" s="1"/>
  <c r="S804" i="5"/>
  <c r="AQ804" i="5" s="1"/>
  <c r="P805" i="5"/>
  <c r="AJ804" i="5"/>
  <c r="AW800" i="5"/>
  <c r="AZ800" i="5"/>
  <c r="AV800" i="5" l="1"/>
  <c r="BB800" i="5"/>
  <c r="R805" i="5"/>
  <c r="AO805" i="5" s="1"/>
  <c r="S805" i="5"/>
  <c r="AQ805" i="5" s="1"/>
  <c r="AJ805" i="5"/>
  <c r="Q805" i="5"/>
  <c r="AN805" i="5" s="1"/>
  <c r="P806" i="5"/>
  <c r="AZ801" i="5"/>
  <c r="AW801" i="5"/>
  <c r="AM804" i="5"/>
  <c r="AP804" i="5"/>
  <c r="AY802" i="5"/>
  <c r="BA802" i="5"/>
  <c r="AX802" i="5"/>
  <c r="AK804" i="5"/>
  <c r="AI804" i="5"/>
  <c r="AU802" i="5"/>
  <c r="AS802" i="5"/>
  <c r="AR803" i="5"/>
  <c r="AL803" i="5"/>
  <c r="AF803" i="5"/>
  <c r="AD803" i="5"/>
  <c r="AT803" i="5" s="1"/>
  <c r="AC804" i="5"/>
  <c r="AE803" i="5"/>
  <c r="AD804" i="5" l="1"/>
  <c r="AT804" i="5" s="1"/>
  <c r="AC805" i="5"/>
  <c r="AE804" i="5"/>
  <c r="AF804" i="5"/>
  <c r="AU803" i="5"/>
  <c r="AS803" i="5"/>
  <c r="AX803" i="5"/>
  <c r="AY803" i="5"/>
  <c r="BA803" i="5"/>
  <c r="AM805" i="5"/>
  <c r="AP805" i="5"/>
  <c r="AW802" i="5"/>
  <c r="AZ802" i="5"/>
  <c r="AL804" i="5"/>
  <c r="AR804" i="5"/>
  <c r="Q806" i="5"/>
  <c r="AN806" i="5" s="1"/>
  <c r="S806" i="5"/>
  <c r="AQ806" i="5" s="1"/>
  <c r="R806" i="5"/>
  <c r="AO806" i="5" s="1"/>
  <c r="P807" i="5"/>
  <c r="AJ806" i="5"/>
  <c r="AK805" i="5"/>
  <c r="AI805" i="5"/>
  <c r="BB801" i="5"/>
  <c r="AV801" i="5"/>
  <c r="AI806" i="5" l="1"/>
  <c r="AK806" i="5"/>
  <c r="AV802" i="5"/>
  <c r="BB802" i="5"/>
  <c r="BA804" i="5"/>
  <c r="AX804" i="5"/>
  <c r="AY804" i="5"/>
  <c r="S807" i="5"/>
  <c r="AQ807" i="5" s="1"/>
  <c r="Q807" i="5"/>
  <c r="AN807" i="5" s="1"/>
  <c r="R807" i="5"/>
  <c r="AO807" i="5" s="1"/>
  <c r="AJ807" i="5"/>
  <c r="P808" i="5"/>
  <c r="AC806" i="5"/>
  <c r="AD805" i="5"/>
  <c r="AT805" i="5" s="1"/>
  <c r="AE805" i="5"/>
  <c r="AF805" i="5"/>
  <c r="AR805" i="5"/>
  <c r="AL805" i="5"/>
  <c r="AM806" i="5"/>
  <c r="AP806" i="5"/>
  <c r="AW803" i="5"/>
  <c r="AZ803" i="5"/>
  <c r="AU804" i="5"/>
  <c r="AS804" i="5"/>
  <c r="BB803" i="5" l="1"/>
  <c r="AV803" i="5"/>
  <c r="AW804" i="5"/>
  <c r="AZ804" i="5"/>
  <c r="P809" i="5"/>
  <c r="Q808" i="5"/>
  <c r="AN808" i="5" s="1"/>
  <c r="AJ808" i="5"/>
  <c r="S808" i="5"/>
  <c r="AQ808" i="5" s="1"/>
  <c r="R808" i="5"/>
  <c r="AO808" i="5" s="1"/>
  <c r="AD806" i="5"/>
  <c r="AT806" i="5" s="1"/>
  <c r="AC807" i="5"/>
  <c r="AF806" i="5"/>
  <c r="AE806" i="5"/>
  <c r="AK807" i="5"/>
  <c r="AI807" i="5"/>
  <c r="AX805" i="5"/>
  <c r="BA805" i="5"/>
  <c r="AY805" i="5"/>
  <c r="AM807" i="5"/>
  <c r="AP807" i="5"/>
  <c r="AS805" i="5"/>
  <c r="AU805" i="5"/>
  <c r="AL806" i="5"/>
  <c r="AR806" i="5"/>
  <c r="AI808" i="5" l="1"/>
  <c r="AK808" i="5"/>
  <c r="S809" i="5"/>
  <c r="AQ809" i="5" s="1"/>
  <c r="P810" i="5"/>
  <c r="R809" i="5"/>
  <c r="AO809" i="5" s="1"/>
  <c r="AJ809" i="5"/>
  <c r="Q809" i="5"/>
  <c r="AN809" i="5" s="1"/>
  <c r="AE807" i="5"/>
  <c r="AC808" i="5"/>
  <c r="AF807" i="5"/>
  <c r="AD807" i="5"/>
  <c r="AT807" i="5" s="1"/>
  <c r="AV804" i="5"/>
  <c r="BB804" i="5"/>
  <c r="BA806" i="5"/>
  <c r="AX806" i="5"/>
  <c r="AY806" i="5"/>
  <c r="AU806" i="5"/>
  <c r="AS806" i="5"/>
  <c r="AP808" i="5"/>
  <c r="AM808" i="5"/>
  <c r="AR807" i="5"/>
  <c r="AL807" i="5"/>
  <c r="AW805" i="5"/>
  <c r="AZ805" i="5"/>
  <c r="BB805" i="5" l="1"/>
  <c r="AV805" i="5"/>
  <c r="AW806" i="5"/>
  <c r="AZ806" i="5"/>
  <c r="AK809" i="5"/>
  <c r="AI809" i="5"/>
  <c r="AJ810" i="5"/>
  <c r="Q810" i="5"/>
  <c r="AN810" i="5" s="1"/>
  <c r="R810" i="5"/>
  <c r="AO810" i="5" s="1"/>
  <c r="P811" i="5"/>
  <c r="S810" i="5"/>
  <c r="AQ810" i="5" s="1"/>
  <c r="AL808" i="5"/>
  <c r="AR808" i="5"/>
  <c r="AS807" i="5"/>
  <c r="AU807" i="5"/>
  <c r="AM809" i="5"/>
  <c r="AP809" i="5"/>
  <c r="BA807" i="5"/>
  <c r="AX807" i="5"/>
  <c r="AY807" i="5"/>
  <c r="AD808" i="5"/>
  <c r="AT808" i="5" s="1"/>
  <c r="AC809" i="5"/>
  <c r="AF808" i="5"/>
  <c r="AE808" i="5"/>
  <c r="AI810" i="5" l="1"/>
  <c r="AK810" i="5"/>
  <c r="AE809" i="5"/>
  <c r="AC810" i="5"/>
  <c r="AF809" i="5"/>
  <c r="AD809" i="5"/>
  <c r="AT809" i="5" s="1"/>
  <c r="AP810" i="5"/>
  <c r="AM810" i="5"/>
  <c r="AV806" i="5"/>
  <c r="BB806" i="5"/>
  <c r="P812" i="5"/>
  <c r="R811" i="5"/>
  <c r="AO811" i="5" s="1"/>
  <c r="AJ811" i="5"/>
  <c r="Q811" i="5"/>
  <c r="AN811" i="5" s="1"/>
  <c r="S811" i="5"/>
  <c r="AQ811" i="5" s="1"/>
  <c r="AL809" i="5"/>
  <c r="AR809" i="5"/>
  <c r="AX808" i="5"/>
  <c r="BA808" i="5"/>
  <c r="AY808" i="5"/>
  <c r="AU808" i="5"/>
  <c r="AS808" i="5"/>
  <c r="AW807" i="5"/>
  <c r="AZ807" i="5"/>
  <c r="AL810" i="5" l="1"/>
  <c r="AR810" i="5"/>
  <c r="AS809" i="5"/>
  <c r="AU809" i="5"/>
  <c r="BB807" i="5"/>
  <c r="AV807" i="5"/>
  <c r="BA809" i="5"/>
  <c r="AY809" i="5"/>
  <c r="AX809" i="5"/>
  <c r="AF810" i="5"/>
  <c r="AE810" i="5"/>
  <c r="AD810" i="5"/>
  <c r="AT810" i="5" s="1"/>
  <c r="AC811" i="5"/>
  <c r="Q812" i="5"/>
  <c r="AN812" i="5" s="1"/>
  <c r="R812" i="5"/>
  <c r="AO812" i="5" s="1"/>
  <c r="AJ812" i="5"/>
  <c r="P813" i="5"/>
  <c r="S812" i="5"/>
  <c r="AQ812" i="5" s="1"/>
  <c r="AM811" i="5"/>
  <c r="AP811" i="5"/>
  <c r="AK811" i="5"/>
  <c r="AI811" i="5"/>
  <c r="AW808" i="5"/>
  <c r="AZ808" i="5"/>
  <c r="AZ809" i="5" l="1"/>
  <c r="AW809" i="5"/>
  <c r="AC812" i="5"/>
  <c r="AF811" i="5"/>
  <c r="AE811" i="5"/>
  <c r="AD811" i="5"/>
  <c r="AT811" i="5" s="1"/>
  <c r="AI812" i="5"/>
  <c r="AK812" i="5"/>
  <c r="AS810" i="5"/>
  <c r="AU810" i="5"/>
  <c r="AL811" i="5"/>
  <c r="AR811" i="5"/>
  <c r="BB808" i="5"/>
  <c r="AV808" i="5"/>
  <c r="AM812" i="5"/>
  <c r="AP812" i="5"/>
  <c r="AX810" i="5"/>
  <c r="BA810" i="5"/>
  <c r="AY810" i="5"/>
  <c r="Q813" i="5"/>
  <c r="AN813" i="5" s="1"/>
  <c r="S813" i="5"/>
  <c r="AQ813" i="5" s="1"/>
  <c r="R813" i="5"/>
  <c r="AO813" i="5" s="1"/>
  <c r="P814" i="5"/>
  <c r="AJ813" i="5"/>
  <c r="AU811" i="5" l="1"/>
  <c r="AS811" i="5"/>
  <c r="AM813" i="5"/>
  <c r="AP813" i="5"/>
  <c r="AL812" i="5"/>
  <c r="AR812" i="5"/>
  <c r="AX811" i="5"/>
  <c r="AY811" i="5"/>
  <c r="BA811" i="5"/>
  <c r="AC813" i="5"/>
  <c r="AE812" i="5"/>
  <c r="AF812" i="5"/>
  <c r="AD812" i="5"/>
  <c r="AT812" i="5" s="1"/>
  <c r="Q814" i="5"/>
  <c r="AN814" i="5" s="1"/>
  <c r="R814" i="5"/>
  <c r="AO814" i="5" s="1"/>
  <c r="P815" i="5"/>
  <c r="AJ814" i="5"/>
  <c r="S814" i="5"/>
  <c r="AQ814" i="5" s="1"/>
  <c r="AZ810" i="5"/>
  <c r="AW810" i="5"/>
  <c r="AV809" i="5"/>
  <c r="BB809" i="5"/>
  <c r="AK813" i="5"/>
  <c r="AI813" i="5"/>
  <c r="AJ815" i="5" l="1"/>
  <c r="S815" i="5"/>
  <c r="AQ815" i="5" s="1"/>
  <c r="Q815" i="5"/>
  <c r="AN815" i="5" s="1"/>
  <c r="R815" i="5"/>
  <c r="AO815" i="5" s="1"/>
  <c r="P816" i="5"/>
  <c r="AS812" i="5"/>
  <c r="AU812" i="5"/>
  <c r="BB810" i="5"/>
  <c r="AV810" i="5"/>
  <c r="AY812" i="5"/>
  <c r="BA812" i="5"/>
  <c r="AX812" i="5"/>
  <c r="AL813" i="5"/>
  <c r="AR813" i="5"/>
  <c r="AF813" i="5"/>
  <c r="AD813" i="5"/>
  <c r="AT813" i="5" s="1"/>
  <c r="AE813" i="5"/>
  <c r="AC814" i="5"/>
  <c r="AP814" i="5"/>
  <c r="AM814" i="5"/>
  <c r="AI814" i="5"/>
  <c r="AK814" i="5"/>
  <c r="AZ811" i="5"/>
  <c r="AW811" i="5"/>
  <c r="BB811" i="5" l="1"/>
  <c r="AV811" i="5"/>
  <c r="AJ816" i="5"/>
  <c r="S816" i="5"/>
  <c r="AQ816" i="5" s="1"/>
  <c r="P817" i="5"/>
  <c r="Q816" i="5"/>
  <c r="AN816" i="5" s="1"/>
  <c r="R816" i="5"/>
  <c r="AO816" i="5" s="1"/>
  <c r="AR814" i="5"/>
  <c r="AL814" i="5"/>
  <c r="AU813" i="5"/>
  <c r="AS813" i="5"/>
  <c r="BA813" i="5"/>
  <c r="AX813" i="5"/>
  <c r="AY813" i="5"/>
  <c r="AW812" i="5"/>
  <c r="AZ812" i="5"/>
  <c r="AP815" i="5"/>
  <c r="AM815" i="5"/>
  <c r="AD814" i="5"/>
  <c r="AT814" i="5" s="1"/>
  <c r="AC815" i="5"/>
  <c r="AF814" i="5"/>
  <c r="AE814" i="5"/>
  <c r="AI815" i="5"/>
  <c r="AK815" i="5"/>
  <c r="AM816" i="5" l="1"/>
  <c r="AP816" i="5"/>
  <c r="S817" i="5"/>
  <c r="AQ817" i="5" s="1"/>
  <c r="AJ817" i="5"/>
  <c r="Q817" i="5"/>
  <c r="AN817" i="5" s="1"/>
  <c r="R817" i="5"/>
  <c r="AO817" i="5" s="1"/>
  <c r="P818" i="5"/>
  <c r="AK816" i="5"/>
  <c r="AI816" i="5"/>
  <c r="AD815" i="5"/>
  <c r="AT815" i="5" s="1"/>
  <c r="AF815" i="5"/>
  <c r="AE815" i="5"/>
  <c r="AC816" i="5"/>
  <c r="AU814" i="5"/>
  <c r="AS814" i="5"/>
  <c r="AR815" i="5"/>
  <c r="AL815" i="5"/>
  <c r="BB812" i="5"/>
  <c r="AV812" i="5"/>
  <c r="AY814" i="5"/>
  <c r="AX814" i="5"/>
  <c r="BA814" i="5"/>
  <c r="AW813" i="5"/>
  <c r="AZ813" i="5"/>
  <c r="AW814" i="5" l="1"/>
  <c r="AZ814" i="5"/>
  <c r="AJ818" i="5"/>
  <c r="Q818" i="5"/>
  <c r="AN818" i="5" s="1"/>
  <c r="R818" i="5"/>
  <c r="AO818" i="5" s="1"/>
  <c r="S818" i="5"/>
  <c r="AQ818" i="5" s="1"/>
  <c r="P819" i="5"/>
  <c r="AI817" i="5"/>
  <c r="AK817" i="5"/>
  <c r="AM817" i="5"/>
  <c r="AP817" i="5"/>
  <c r="BB813" i="5"/>
  <c r="AV813" i="5"/>
  <c r="AU815" i="5"/>
  <c r="AS815" i="5"/>
  <c r="AF816" i="5"/>
  <c r="AE816" i="5"/>
  <c r="AD816" i="5"/>
  <c r="AT816" i="5" s="1"/>
  <c r="AC817" i="5"/>
  <c r="BA815" i="5"/>
  <c r="AY815" i="5"/>
  <c r="AX815" i="5"/>
  <c r="AL816" i="5"/>
  <c r="AR816" i="5"/>
  <c r="AX816" i="5" l="1"/>
  <c r="AY816" i="5"/>
  <c r="BA816" i="5"/>
  <c r="P820" i="5"/>
  <c r="R819" i="5"/>
  <c r="AO819" i="5" s="1"/>
  <c r="AJ819" i="5"/>
  <c r="Q819" i="5"/>
  <c r="AN819" i="5" s="1"/>
  <c r="S819" i="5"/>
  <c r="AQ819" i="5" s="1"/>
  <c r="AI818" i="5"/>
  <c r="AK818" i="5"/>
  <c r="AE817" i="5"/>
  <c r="AD817" i="5"/>
  <c r="AT817" i="5" s="1"/>
  <c r="AC818" i="5"/>
  <c r="AF817" i="5"/>
  <c r="AM818" i="5"/>
  <c r="AP818" i="5"/>
  <c r="AW815" i="5"/>
  <c r="AZ815" i="5"/>
  <c r="AU816" i="5"/>
  <c r="AS816" i="5"/>
  <c r="AR817" i="5"/>
  <c r="AL817" i="5"/>
  <c r="BB814" i="5"/>
  <c r="AV814" i="5"/>
  <c r="AI819" i="5" l="1"/>
  <c r="AK819" i="5"/>
  <c r="AR818" i="5"/>
  <c r="AL818" i="5"/>
  <c r="P821" i="5"/>
  <c r="Q820" i="5"/>
  <c r="AN820" i="5" s="1"/>
  <c r="S820" i="5"/>
  <c r="AQ820" i="5" s="1"/>
  <c r="R820" i="5"/>
  <c r="AO820" i="5" s="1"/>
  <c r="AJ820" i="5"/>
  <c r="AX817" i="5"/>
  <c r="AY817" i="5"/>
  <c r="BA817" i="5"/>
  <c r="AW816" i="5"/>
  <c r="AZ816" i="5"/>
  <c r="AC819" i="5"/>
  <c r="AE818" i="5"/>
  <c r="AD818" i="5"/>
  <c r="AT818" i="5" s="1"/>
  <c r="AF818" i="5"/>
  <c r="AP819" i="5"/>
  <c r="AM819" i="5"/>
  <c r="AS817" i="5"/>
  <c r="AU817" i="5"/>
  <c r="BB815" i="5"/>
  <c r="AV815" i="5"/>
  <c r="AF819" i="5" l="1"/>
  <c r="AE819" i="5"/>
  <c r="AD819" i="5"/>
  <c r="AT819" i="5" s="1"/>
  <c r="AC820" i="5"/>
  <c r="S821" i="5"/>
  <c r="AQ821" i="5" s="1"/>
  <c r="Q821" i="5"/>
  <c r="AN821" i="5" s="1"/>
  <c r="P822" i="5"/>
  <c r="R821" i="5"/>
  <c r="AO821" i="5" s="1"/>
  <c r="AJ821" i="5"/>
  <c r="AR819" i="5"/>
  <c r="AL819" i="5"/>
  <c r="AW817" i="5"/>
  <c r="AZ817" i="5"/>
  <c r="AM820" i="5"/>
  <c r="AP820" i="5"/>
  <c r="BB816" i="5"/>
  <c r="AV816" i="5"/>
  <c r="AY818" i="5"/>
  <c r="AX818" i="5"/>
  <c r="BA818" i="5"/>
  <c r="AS818" i="5"/>
  <c r="AU818" i="5"/>
  <c r="AI820" i="5"/>
  <c r="AK820" i="5"/>
  <c r="AM821" i="5" l="1"/>
  <c r="AP821" i="5"/>
  <c r="AC821" i="5"/>
  <c r="AF820" i="5"/>
  <c r="AD820" i="5"/>
  <c r="AT820" i="5" s="1"/>
  <c r="AE820" i="5"/>
  <c r="AR820" i="5"/>
  <c r="AL820" i="5"/>
  <c r="AV817" i="5"/>
  <c r="BB817" i="5"/>
  <c r="AS819" i="5"/>
  <c r="AU819" i="5"/>
  <c r="S822" i="5"/>
  <c r="AQ822" i="5" s="1"/>
  <c r="Q822" i="5"/>
  <c r="AN822" i="5" s="1"/>
  <c r="P823" i="5"/>
  <c r="AJ822" i="5"/>
  <c r="R822" i="5"/>
  <c r="AO822" i="5" s="1"/>
  <c r="AZ818" i="5"/>
  <c r="AW818" i="5"/>
  <c r="AK821" i="5"/>
  <c r="AI821" i="5"/>
  <c r="AY819" i="5"/>
  <c r="AX819" i="5"/>
  <c r="BA819" i="5"/>
  <c r="AW819" i="5" l="1"/>
  <c r="AZ819" i="5"/>
  <c r="AY820" i="5"/>
  <c r="AX820" i="5"/>
  <c r="BA820" i="5"/>
  <c r="AC822" i="5"/>
  <c r="AE821" i="5"/>
  <c r="AF821" i="5"/>
  <c r="AD821" i="5"/>
  <c r="AT821" i="5" s="1"/>
  <c r="AK822" i="5"/>
  <c r="AI822" i="5"/>
  <c r="AU820" i="5"/>
  <c r="AS820" i="5"/>
  <c r="AV818" i="5"/>
  <c r="BB818" i="5"/>
  <c r="R823" i="5"/>
  <c r="AO823" i="5" s="1"/>
  <c r="P824" i="5"/>
  <c r="AJ823" i="5"/>
  <c r="S823" i="5"/>
  <c r="AQ823" i="5" s="1"/>
  <c r="Q823" i="5"/>
  <c r="AN823" i="5" s="1"/>
  <c r="AP822" i="5"/>
  <c r="AM822" i="5"/>
  <c r="AR821" i="5"/>
  <c r="AL821" i="5"/>
  <c r="BA821" i="5" l="1"/>
  <c r="AX821" i="5"/>
  <c r="AY821" i="5"/>
  <c r="AE822" i="5"/>
  <c r="AD822" i="5"/>
  <c r="AT822" i="5" s="1"/>
  <c r="AC823" i="5"/>
  <c r="AF822" i="5"/>
  <c r="AW820" i="5"/>
  <c r="AZ820" i="5"/>
  <c r="AR822" i="5"/>
  <c r="AL822" i="5"/>
  <c r="AM823" i="5"/>
  <c r="AP823" i="5"/>
  <c r="AI823" i="5"/>
  <c r="AK823" i="5"/>
  <c r="R824" i="5"/>
  <c r="AO824" i="5" s="1"/>
  <c r="Q824" i="5"/>
  <c r="AN824" i="5" s="1"/>
  <c r="AJ824" i="5"/>
  <c r="P825" i="5"/>
  <c r="S824" i="5"/>
  <c r="AQ824" i="5" s="1"/>
  <c r="AS821" i="5"/>
  <c r="AU821" i="5"/>
  <c r="BB819" i="5"/>
  <c r="AV819" i="5"/>
  <c r="AV820" i="5" l="1"/>
  <c r="BB820" i="5"/>
  <c r="AU822" i="5"/>
  <c r="AS822" i="5"/>
  <c r="AE823" i="5"/>
  <c r="AF823" i="5"/>
  <c r="AC824" i="5"/>
  <c r="AD823" i="5"/>
  <c r="AT823" i="5" s="1"/>
  <c r="AM824" i="5"/>
  <c r="AP824" i="5"/>
  <c r="AL823" i="5"/>
  <c r="AR823" i="5"/>
  <c r="Q825" i="5"/>
  <c r="AN825" i="5" s="1"/>
  <c r="S825" i="5"/>
  <c r="AQ825" i="5" s="1"/>
  <c r="R825" i="5"/>
  <c r="AO825" i="5" s="1"/>
  <c r="AJ825" i="5"/>
  <c r="P826" i="5"/>
  <c r="AX822" i="5"/>
  <c r="BA822" i="5"/>
  <c r="AY822" i="5"/>
  <c r="AI824" i="5"/>
  <c r="AK824" i="5"/>
  <c r="AW821" i="5"/>
  <c r="AZ821" i="5"/>
  <c r="AU823" i="5" l="1"/>
  <c r="AS823" i="5"/>
  <c r="BB821" i="5"/>
  <c r="AV821" i="5"/>
  <c r="AI825" i="5"/>
  <c r="AK825" i="5"/>
  <c r="AD824" i="5"/>
  <c r="AT824" i="5" s="1"/>
  <c r="AF824" i="5"/>
  <c r="AE824" i="5"/>
  <c r="AC825" i="5"/>
  <c r="AX823" i="5"/>
  <c r="BA823" i="5"/>
  <c r="AY823" i="5"/>
  <c r="AW822" i="5"/>
  <c r="AZ822" i="5"/>
  <c r="AM825" i="5"/>
  <c r="AP825" i="5"/>
  <c r="AJ826" i="5"/>
  <c r="R826" i="5"/>
  <c r="AO826" i="5" s="1"/>
  <c r="Q826" i="5"/>
  <c r="AN826" i="5" s="1"/>
  <c r="P827" i="5"/>
  <c r="S826" i="5"/>
  <c r="AQ826" i="5" s="1"/>
  <c r="AR824" i="5"/>
  <c r="AL824" i="5"/>
  <c r="AX824" i="5" l="1"/>
  <c r="BA824" i="5"/>
  <c r="AY824" i="5"/>
  <c r="AS824" i="5"/>
  <c r="AU824" i="5"/>
  <c r="AM826" i="5"/>
  <c r="AP826" i="5"/>
  <c r="S827" i="5"/>
  <c r="AQ827" i="5" s="1"/>
  <c r="Q827" i="5"/>
  <c r="AN827" i="5" s="1"/>
  <c r="P828" i="5"/>
  <c r="R827" i="5"/>
  <c r="AO827" i="5" s="1"/>
  <c r="AJ827" i="5"/>
  <c r="AZ823" i="5"/>
  <c r="AW823" i="5"/>
  <c r="AC826" i="5"/>
  <c r="AD825" i="5"/>
  <c r="AT825" i="5" s="1"/>
  <c r="AE825" i="5"/>
  <c r="AF825" i="5"/>
  <c r="AR825" i="5"/>
  <c r="AL825" i="5"/>
  <c r="AV822" i="5"/>
  <c r="BB822" i="5"/>
  <c r="AI826" i="5"/>
  <c r="AK826" i="5"/>
  <c r="AM827" i="5" l="1"/>
  <c r="AP827" i="5"/>
  <c r="AR826" i="5"/>
  <c r="AL826" i="5"/>
  <c r="AK827" i="5"/>
  <c r="AI827" i="5"/>
  <c r="AS825" i="5"/>
  <c r="AU825" i="5"/>
  <c r="Q828" i="5"/>
  <c r="AN828" i="5" s="1"/>
  <c r="AJ828" i="5"/>
  <c r="S828" i="5"/>
  <c r="AQ828" i="5" s="1"/>
  <c r="P829" i="5"/>
  <c r="R828" i="5"/>
  <c r="AO828" i="5" s="1"/>
  <c r="AZ824" i="5"/>
  <c r="AW824" i="5"/>
  <c r="AE826" i="5"/>
  <c r="AF826" i="5"/>
  <c r="AC827" i="5"/>
  <c r="AD826" i="5"/>
  <c r="AT826" i="5" s="1"/>
  <c r="AV823" i="5"/>
  <c r="BB823" i="5"/>
  <c r="BA825" i="5"/>
  <c r="AX825" i="5"/>
  <c r="AY825" i="5"/>
  <c r="BB824" i="5" l="1"/>
  <c r="AV824" i="5"/>
  <c r="AW825" i="5"/>
  <c r="AZ825" i="5"/>
  <c r="R829" i="5"/>
  <c r="AO829" i="5" s="1"/>
  <c r="AJ829" i="5"/>
  <c r="P830" i="5"/>
  <c r="Q829" i="5"/>
  <c r="AN829" i="5" s="1"/>
  <c r="S829" i="5"/>
  <c r="AQ829" i="5" s="1"/>
  <c r="AC828" i="5"/>
  <c r="AD827" i="5"/>
  <c r="AT827" i="5" s="1"/>
  <c r="AE827" i="5"/>
  <c r="AF827" i="5"/>
  <c r="AS826" i="5"/>
  <c r="AU826" i="5"/>
  <c r="AM828" i="5"/>
  <c r="AP828" i="5"/>
  <c r="AI828" i="5"/>
  <c r="AK828" i="5"/>
  <c r="AX826" i="5"/>
  <c r="BA826" i="5"/>
  <c r="AY826" i="5"/>
  <c r="AR827" i="5"/>
  <c r="AL827" i="5"/>
  <c r="AR828" i="5" l="1"/>
  <c r="AL828" i="5"/>
  <c r="P831" i="5"/>
  <c r="R830" i="5"/>
  <c r="AO830" i="5" s="1"/>
  <c r="S830" i="5"/>
  <c r="AQ830" i="5" s="1"/>
  <c r="Q830" i="5"/>
  <c r="AN830" i="5" s="1"/>
  <c r="AJ830" i="5"/>
  <c r="AK829" i="5"/>
  <c r="AI829" i="5"/>
  <c r="AY827" i="5"/>
  <c r="BA827" i="5"/>
  <c r="AX827" i="5"/>
  <c r="AZ826" i="5"/>
  <c r="AW826" i="5"/>
  <c r="AS827" i="5"/>
  <c r="AU827" i="5"/>
  <c r="AV825" i="5"/>
  <c r="BB825" i="5"/>
  <c r="AF828" i="5"/>
  <c r="AC829" i="5"/>
  <c r="AD828" i="5"/>
  <c r="AT828" i="5" s="1"/>
  <c r="AE828" i="5"/>
  <c r="AM829" i="5"/>
  <c r="AP829" i="5"/>
  <c r="AI830" i="5" l="1"/>
  <c r="AK830" i="5"/>
  <c r="BB826" i="5"/>
  <c r="AV826" i="5"/>
  <c r="AL829" i="5"/>
  <c r="AR829" i="5"/>
  <c r="AU828" i="5"/>
  <c r="AS828" i="5"/>
  <c r="AM830" i="5"/>
  <c r="AP830" i="5"/>
  <c r="AW827" i="5"/>
  <c r="AZ827" i="5"/>
  <c r="AC830" i="5"/>
  <c r="AD829" i="5"/>
  <c r="AT829" i="5" s="1"/>
  <c r="AE829" i="5"/>
  <c r="AF829" i="5"/>
  <c r="BA828" i="5"/>
  <c r="AX828" i="5"/>
  <c r="AY828" i="5"/>
  <c r="Q831" i="5"/>
  <c r="AN831" i="5" s="1"/>
  <c r="P832" i="5"/>
  <c r="S831" i="5"/>
  <c r="AQ831" i="5" s="1"/>
  <c r="R831" i="5"/>
  <c r="AO831" i="5" s="1"/>
  <c r="AJ831" i="5"/>
  <c r="AX829" i="5" l="1"/>
  <c r="AY829" i="5"/>
  <c r="BA829" i="5"/>
  <c r="R832" i="5"/>
  <c r="AO832" i="5" s="1"/>
  <c r="S832" i="5"/>
  <c r="AQ832" i="5" s="1"/>
  <c r="Q832" i="5"/>
  <c r="AN832" i="5" s="1"/>
  <c r="AJ832" i="5"/>
  <c r="P833" i="5"/>
  <c r="AI831" i="5"/>
  <c r="AK831" i="5"/>
  <c r="AS829" i="5"/>
  <c r="AU829" i="5"/>
  <c r="AE830" i="5"/>
  <c r="AF830" i="5"/>
  <c r="AD830" i="5"/>
  <c r="AT830" i="5" s="1"/>
  <c r="AC831" i="5"/>
  <c r="BB827" i="5"/>
  <c r="AV827" i="5"/>
  <c r="AP831" i="5"/>
  <c r="AM831" i="5"/>
  <c r="AW828" i="5"/>
  <c r="AZ828" i="5"/>
  <c r="AR830" i="5"/>
  <c r="AL830" i="5"/>
  <c r="AD831" i="5" l="1"/>
  <c r="AT831" i="5" s="1"/>
  <c r="AF831" i="5"/>
  <c r="AC832" i="5"/>
  <c r="AE831" i="5"/>
  <c r="R833" i="5"/>
  <c r="AO833" i="5" s="1"/>
  <c r="P834" i="5"/>
  <c r="S833" i="5"/>
  <c r="AQ833" i="5" s="1"/>
  <c r="Q833" i="5"/>
  <c r="AN833" i="5" s="1"/>
  <c r="AJ833" i="5"/>
  <c r="AM832" i="5"/>
  <c r="AP832" i="5"/>
  <c r="AW829" i="5"/>
  <c r="AZ829" i="5"/>
  <c r="AI832" i="5"/>
  <c r="AK832" i="5"/>
  <c r="AX830" i="5"/>
  <c r="BA830" i="5"/>
  <c r="AY830" i="5"/>
  <c r="BB828" i="5"/>
  <c r="AV828" i="5"/>
  <c r="AS830" i="5"/>
  <c r="AU830" i="5"/>
  <c r="AR831" i="5"/>
  <c r="AL831" i="5"/>
  <c r="AM833" i="5" l="1"/>
  <c r="AP833" i="5"/>
  <c r="AC833" i="5"/>
  <c r="AF832" i="5"/>
  <c r="AD832" i="5"/>
  <c r="AT832" i="5" s="1"/>
  <c r="AE832" i="5"/>
  <c r="AV829" i="5"/>
  <c r="BB829" i="5"/>
  <c r="AR832" i="5"/>
  <c r="AL832" i="5"/>
  <c r="BA831" i="5"/>
  <c r="AY831" i="5"/>
  <c r="AX831" i="5"/>
  <c r="AJ834" i="5"/>
  <c r="S834" i="5"/>
  <c r="AQ834" i="5" s="1"/>
  <c r="R834" i="5"/>
  <c r="AO834" i="5" s="1"/>
  <c r="P835" i="5"/>
  <c r="Q834" i="5"/>
  <c r="AN834" i="5" s="1"/>
  <c r="AW830" i="5"/>
  <c r="AZ830" i="5"/>
  <c r="AK833" i="5"/>
  <c r="AI833" i="5"/>
  <c r="AU831" i="5"/>
  <c r="AS831" i="5"/>
  <c r="AM834" i="5" l="1"/>
  <c r="AP834" i="5"/>
  <c r="AU832" i="5"/>
  <c r="AS832" i="5"/>
  <c r="AK834" i="5"/>
  <c r="AI834" i="5"/>
  <c r="AY832" i="5"/>
  <c r="BA832" i="5"/>
  <c r="AX832" i="5"/>
  <c r="AD833" i="5"/>
  <c r="AT833" i="5" s="1"/>
  <c r="AE833" i="5"/>
  <c r="AC834" i="5"/>
  <c r="AF833" i="5"/>
  <c r="BB830" i="5"/>
  <c r="AV830" i="5"/>
  <c r="AW831" i="5"/>
  <c r="AZ831" i="5"/>
  <c r="AJ835" i="5"/>
  <c r="Q835" i="5"/>
  <c r="AN835" i="5" s="1"/>
  <c r="P836" i="5"/>
  <c r="R835" i="5"/>
  <c r="AO835" i="5" s="1"/>
  <c r="S835" i="5"/>
  <c r="AQ835" i="5" s="1"/>
  <c r="AR833" i="5"/>
  <c r="AL833" i="5"/>
  <c r="AW832" i="5" l="1"/>
  <c r="AZ832" i="5"/>
  <c r="AM835" i="5"/>
  <c r="AP835" i="5"/>
  <c r="AX833" i="5"/>
  <c r="AY833" i="5"/>
  <c r="BA833" i="5"/>
  <c r="AD834" i="5"/>
  <c r="AT834" i="5" s="1"/>
  <c r="AE834" i="5"/>
  <c r="AC835" i="5"/>
  <c r="AF834" i="5"/>
  <c r="BB831" i="5"/>
  <c r="AV831" i="5"/>
  <c r="P837" i="5"/>
  <c r="AJ836" i="5"/>
  <c r="Q836" i="5"/>
  <c r="AN836" i="5" s="1"/>
  <c r="S836" i="5"/>
  <c r="AQ836" i="5" s="1"/>
  <c r="R836" i="5"/>
  <c r="AO836" i="5" s="1"/>
  <c r="AK835" i="5"/>
  <c r="AI835" i="5"/>
  <c r="AS833" i="5"/>
  <c r="AU833" i="5"/>
  <c r="AR834" i="5"/>
  <c r="AL834" i="5"/>
  <c r="AS834" i="5" l="1"/>
  <c r="AU834" i="5"/>
  <c r="AW833" i="5"/>
  <c r="AZ833" i="5"/>
  <c r="AI836" i="5"/>
  <c r="AK836" i="5"/>
  <c r="Q837" i="5"/>
  <c r="AN837" i="5" s="1"/>
  <c r="AJ837" i="5"/>
  <c r="S837" i="5"/>
  <c r="AQ837" i="5" s="1"/>
  <c r="R837" i="5"/>
  <c r="AO837" i="5" s="1"/>
  <c r="P838" i="5"/>
  <c r="AX834" i="5"/>
  <c r="BA834" i="5"/>
  <c r="AY834" i="5"/>
  <c r="AR835" i="5"/>
  <c r="AL835" i="5"/>
  <c r="AE835" i="5"/>
  <c r="AC836" i="5"/>
  <c r="AF835" i="5"/>
  <c r="AD835" i="5"/>
  <c r="AT835" i="5" s="1"/>
  <c r="AM836" i="5"/>
  <c r="AP836" i="5"/>
  <c r="AV832" i="5"/>
  <c r="BB832" i="5"/>
  <c r="AK837" i="5" l="1"/>
  <c r="AI837" i="5"/>
  <c r="AL836" i="5"/>
  <c r="AR836" i="5"/>
  <c r="AW834" i="5"/>
  <c r="AZ834" i="5"/>
  <c r="Q838" i="5"/>
  <c r="AN838" i="5" s="1"/>
  <c r="P839" i="5"/>
  <c r="R838" i="5"/>
  <c r="AO838" i="5" s="1"/>
  <c r="S838" i="5"/>
  <c r="AQ838" i="5" s="1"/>
  <c r="AJ838" i="5"/>
  <c r="BB833" i="5"/>
  <c r="AV833" i="5"/>
  <c r="AE836" i="5"/>
  <c r="AC837" i="5"/>
  <c r="AD836" i="5"/>
  <c r="AT836" i="5" s="1"/>
  <c r="AF836" i="5"/>
  <c r="AS835" i="5"/>
  <c r="AU835" i="5"/>
  <c r="BA835" i="5"/>
  <c r="AX835" i="5"/>
  <c r="AY835" i="5"/>
  <c r="AM837" i="5"/>
  <c r="AP837" i="5"/>
  <c r="AE837" i="5" l="1"/>
  <c r="AD837" i="5"/>
  <c r="AT837" i="5" s="1"/>
  <c r="AC838" i="5"/>
  <c r="AF837" i="5"/>
  <c r="BB834" i="5"/>
  <c r="AV834" i="5"/>
  <c r="AU836" i="5"/>
  <c r="AS836" i="5"/>
  <c r="AI838" i="5"/>
  <c r="AK838" i="5"/>
  <c r="AZ835" i="5"/>
  <c r="AW835" i="5"/>
  <c r="AM838" i="5"/>
  <c r="AP838" i="5"/>
  <c r="S839" i="5"/>
  <c r="AQ839" i="5" s="1"/>
  <c r="P840" i="5"/>
  <c r="Q839" i="5"/>
  <c r="AN839" i="5" s="1"/>
  <c r="AJ839" i="5"/>
  <c r="R839" i="5"/>
  <c r="AO839" i="5" s="1"/>
  <c r="AL837" i="5"/>
  <c r="AR837" i="5"/>
  <c r="AX836" i="5"/>
  <c r="AY836" i="5"/>
  <c r="BA836" i="5"/>
  <c r="AW836" i="5" l="1"/>
  <c r="AZ836" i="5"/>
  <c r="BB835" i="5"/>
  <c r="AV835" i="5"/>
  <c r="AX837" i="5"/>
  <c r="AY837" i="5"/>
  <c r="BA837" i="5"/>
  <c r="AE838" i="5"/>
  <c r="AD838" i="5"/>
  <c r="AT838" i="5" s="1"/>
  <c r="AC839" i="5"/>
  <c r="AF838" i="5"/>
  <c r="Q840" i="5"/>
  <c r="AN840" i="5" s="1"/>
  <c r="AJ840" i="5"/>
  <c r="R840" i="5"/>
  <c r="AO840" i="5" s="1"/>
  <c r="P841" i="5"/>
  <c r="S840" i="5"/>
  <c r="AQ840" i="5" s="1"/>
  <c r="AU837" i="5"/>
  <c r="AS837" i="5"/>
  <c r="AM839" i="5"/>
  <c r="AP839" i="5"/>
  <c r="AR838" i="5"/>
  <c r="AL838" i="5"/>
  <c r="AK839" i="5"/>
  <c r="AI839" i="5"/>
  <c r="P842" i="5" l="1"/>
  <c r="R841" i="5"/>
  <c r="AO841" i="5" s="1"/>
  <c r="S841" i="5"/>
  <c r="AQ841" i="5" s="1"/>
  <c r="Q841" i="5"/>
  <c r="AN841" i="5" s="1"/>
  <c r="AJ841" i="5"/>
  <c r="AZ837" i="5"/>
  <c r="AW837" i="5"/>
  <c r="AI840" i="5"/>
  <c r="AK840" i="5"/>
  <c r="AL839" i="5"/>
  <c r="AR839" i="5"/>
  <c r="AX838" i="5"/>
  <c r="AY838" i="5"/>
  <c r="BA838" i="5"/>
  <c r="AM840" i="5"/>
  <c r="AP840" i="5"/>
  <c r="AE839" i="5"/>
  <c r="AF839" i="5"/>
  <c r="AD839" i="5"/>
  <c r="AT839" i="5" s="1"/>
  <c r="AC840" i="5"/>
  <c r="AU838" i="5"/>
  <c r="AS838" i="5"/>
  <c r="AV836" i="5"/>
  <c r="BB836" i="5"/>
  <c r="AV837" i="5" l="1"/>
  <c r="BB837" i="5"/>
  <c r="AL840" i="5"/>
  <c r="AR840" i="5"/>
  <c r="AK841" i="5"/>
  <c r="AI841" i="5"/>
  <c r="AC841" i="5"/>
  <c r="AE840" i="5"/>
  <c r="AD840" i="5"/>
  <c r="AT840" i="5" s="1"/>
  <c r="AF840" i="5"/>
  <c r="AS839" i="5"/>
  <c r="AU839" i="5"/>
  <c r="AM841" i="5"/>
  <c r="AP841" i="5"/>
  <c r="AW838" i="5"/>
  <c r="AZ838" i="5"/>
  <c r="AY839" i="5"/>
  <c r="AX839" i="5"/>
  <c r="BA839" i="5"/>
  <c r="S842" i="5"/>
  <c r="AQ842" i="5" s="1"/>
  <c r="R842" i="5"/>
  <c r="AO842" i="5" s="1"/>
  <c r="P843" i="5"/>
  <c r="AJ842" i="5"/>
  <c r="Q842" i="5"/>
  <c r="AN842" i="5" s="1"/>
  <c r="AV838" i="5" l="1"/>
  <c r="BB838" i="5"/>
  <c r="AK842" i="5"/>
  <c r="AI842" i="5"/>
  <c r="AL841" i="5"/>
  <c r="AR841" i="5"/>
  <c r="P844" i="5"/>
  <c r="AJ843" i="5"/>
  <c r="R843" i="5"/>
  <c r="AO843" i="5" s="1"/>
  <c r="S843" i="5"/>
  <c r="AQ843" i="5" s="1"/>
  <c r="Q843" i="5"/>
  <c r="AN843" i="5" s="1"/>
  <c r="AZ839" i="5"/>
  <c r="AW839" i="5"/>
  <c r="AX840" i="5"/>
  <c r="BA840" i="5"/>
  <c r="AY840" i="5"/>
  <c r="AD841" i="5"/>
  <c r="AT841" i="5" s="1"/>
  <c r="AF841" i="5"/>
  <c r="AC842" i="5"/>
  <c r="AE841" i="5"/>
  <c r="AM842" i="5"/>
  <c r="AP842" i="5"/>
  <c r="AS840" i="5"/>
  <c r="AU840" i="5"/>
  <c r="P845" i="5" l="1"/>
  <c r="Q844" i="5"/>
  <c r="AN844" i="5" s="1"/>
  <c r="R844" i="5"/>
  <c r="AO844" i="5" s="1"/>
  <c r="AJ844" i="5"/>
  <c r="S844" i="5"/>
  <c r="AQ844" i="5" s="1"/>
  <c r="AR842" i="5"/>
  <c r="AL842" i="5"/>
  <c r="AW840" i="5"/>
  <c r="AZ840" i="5"/>
  <c r="AV839" i="5"/>
  <c r="BB839" i="5"/>
  <c r="AD842" i="5"/>
  <c r="AT842" i="5" s="1"/>
  <c r="AC843" i="5"/>
  <c r="AF842" i="5"/>
  <c r="AE842" i="5"/>
  <c r="AX841" i="5"/>
  <c r="AY841" i="5"/>
  <c r="BA841" i="5"/>
  <c r="AM843" i="5"/>
  <c r="AP843" i="5"/>
  <c r="AI843" i="5"/>
  <c r="AK843" i="5"/>
  <c r="AS841" i="5"/>
  <c r="AU841" i="5"/>
  <c r="AX842" i="5" l="1"/>
  <c r="AY842" i="5"/>
  <c r="BA842" i="5"/>
  <c r="AF843" i="5"/>
  <c r="AD843" i="5"/>
  <c r="AT843" i="5" s="1"/>
  <c r="AE843" i="5"/>
  <c r="AC844" i="5"/>
  <c r="AM844" i="5"/>
  <c r="AP844" i="5"/>
  <c r="AS842" i="5"/>
  <c r="AU842" i="5"/>
  <c r="AI844" i="5"/>
  <c r="AK844" i="5"/>
  <c r="AV840" i="5"/>
  <c r="BB840" i="5"/>
  <c r="AL843" i="5"/>
  <c r="AR843" i="5"/>
  <c r="AW841" i="5"/>
  <c r="AZ841" i="5"/>
  <c r="Q845" i="5"/>
  <c r="AN845" i="5" s="1"/>
  <c r="R845" i="5"/>
  <c r="AO845" i="5" s="1"/>
  <c r="S845" i="5"/>
  <c r="AQ845" i="5" s="1"/>
  <c r="AJ845" i="5"/>
  <c r="P846" i="5"/>
  <c r="AE844" i="5" l="1"/>
  <c r="AF844" i="5"/>
  <c r="AD844" i="5"/>
  <c r="AT844" i="5" s="1"/>
  <c r="AC845" i="5"/>
  <c r="AU843" i="5"/>
  <c r="AS843" i="5"/>
  <c r="AL844" i="5"/>
  <c r="AR844" i="5"/>
  <c r="BA843" i="5"/>
  <c r="AX843" i="5"/>
  <c r="AY843" i="5"/>
  <c r="AK845" i="5"/>
  <c r="AI845" i="5"/>
  <c r="AW842" i="5"/>
  <c r="AZ842" i="5"/>
  <c r="Q846" i="5"/>
  <c r="AN846" i="5" s="1"/>
  <c r="R846" i="5"/>
  <c r="AO846" i="5" s="1"/>
  <c r="P847" i="5"/>
  <c r="S846" i="5"/>
  <c r="AQ846" i="5" s="1"/>
  <c r="AJ846" i="5"/>
  <c r="AV841" i="5"/>
  <c r="BB841" i="5"/>
  <c r="AP845" i="5"/>
  <c r="AM845" i="5"/>
  <c r="AV842" i="5" l="1"/>
  <c r="BB842" i="5"/>
  <c r="AR845" i="5"/>
  <c r="AL845" i="5"/>
  <c r="AD845" i="5"/>
  <c r="AT845" i="5" s="1"/>
  <c r="AF845" i="5"/>
  <c r="AC846" i="5"/>
  <c r="AE845" i="5"/>
  <c r="AS844" i="5"/>
  <c r="AU844" i="5"/>
  <c r="AI846" i="5"/>
  <c r="AK846" i="5"/>
  <c r="AM846" i="5"/>
  <c r="AP846" i="5"/>
  <c r="BA844" i="5"/>
  <c r="AY844" i="5"/>
  <c r="AX844" i="5"/>
  <c r="AJ847" i="5"/>
  <c r="Q847" i="5"/>
  <c r="AN847" i="5" s="1"/>
  <c r="R847" i="5"/>
  <c r="AO847" i="5" s="1"/>
  <c r="S847" i="5"/>
  <c r="AQ847" i="5" s="1"/>
  <c r="P848" i="5"/>
  <c r="AW843" i="5"/>
  <c r="AZ843" i="5"/>
  <c r="AW844" i="5" l="1"/>
  <c r="AZ844" i="5"/>
  <c r="AU845" i="5"/>
  <c r="AS845" i="5"/>
  <c r="Q848" i="5"/>
  <c r="AN848" i="5" s="1"/>
  <c r="AJ848" i="5"/>
  <c r="S848" i="5"/>
  <c r="AQ848" i="5" s="1"/>
  <c r="R848" i="5"/>
  <c r="AO848" i="5" s="1"/>
  <c r="P849" i="5"/>
  <c r="AM847" i="5"/>
  <c r="AP847" i="5"/>
  <c r="AD846" i="5"/>
  <c r="AT846" i="5" s="1"/>
  <c r="AF846" i="5"/>
  <c r="AE846" i="5"/>
  <c r="AC847" i="5"/>
  <c r="AV843" i="5"/>
  <c r="BB843" i="5"/>
  <c r="AX845" i="5"/>
  <c r="BA845" i="5"/>
  <c r="AY845" i="5"/>
  <c r="AK847" i="5"/>
  <c r="AI847" i="5"/>
  <c r="AL846" i="5"/>
  <c r="AR846" i="5"/>
  <c r="AD847" i="5" l="1"/>
  <c r="AT847" i="5" s="1"/>
  <c r="AE847" i="5"/>
  <c r="AF847" i="5"/>
  <c r="AC848" i="5"/>
  <c r="AM848" i="5"/>
  <c r="AP848" i="5"/>
  <c r="AI848" i="5"/>
  <c r="AK848" i="5"/>
  <c r="AY846" i="5"/>
  <c r="AX846" i="5"/>
  <c r="BA846" i="5"/>
  <c r="AS846" i="5"/>
  <c r="AU846" i="5"/>
  <c r="AZ845" i="5"/>
  <c r="AW845" i="5"/>
  <c r="AL847" i="5"/>
  <c r="AR847" i="5"/>
  <c r="R849" i="5"/>
  <c r="AO849" i="5" s="1"/>
  <c r="Q849" i="5"/>
  <c r="AN849" i="5" s="1"/>
  <c r="S849" i="5"/>
  <c r="AQ849" i="5" s="1"/>
  <c r="P850" i="5"/>
  <c r="AJ849" i="5"/>
  <c r="BB844" i="5"/>
  <c r="AV844" i="5"/>
  <c r="BB845" i="5" l="1"/>
  <c r="AV845" i="5"/>
  <c r="AI849" i="5"/>
  <c r="AK849" i="5"/>
  <c r="AL848" i="5"/>
  <c r="AR848" i="5"/>
  <c r="AF848" i="5"/>
  <c r="AE848" i="5"/>
  <c r="AC849" i="5"/>
  <c r="AD848" i="5"/>
  <c r="AT848" i="5" s="1"/>
  <c r="AZ846" i="5"/>
  <c r="AW846" i="5"/>
  <c r="P851" i="5"/>
  <c r="Q850" i="5"/>
  <c r="AN850" i="5" s="1"/>
  <c r="AJ850" i="5"/>
  <c r="S850" i="5"/>
  <c r="AQ850" i="5" s="1"/>
  <c r="R850" i="5"/>
  <c r="AO850" i="5" s="1"/>
  <c r="AM849" i="5"/>
  <c r="AP849" i="5"/>
  <c r="AY847" i="5"/>
  <c r="AX847" i="5"/>
  <c r="BA847" i="5"/>
  <c r="AU847" i="5"/>
  <c r="AS847" i="5"/>
  <c r="AX848" i="5" l="1"/>
  <c r="BA848" i="5"/>
  <c r="AY848" i="5"/>
  <c r="AM850" i="5"/>
  <c r="AP850" i="5"/>
  <c r="S851" i="5"/>
  <c r="AQ851" i="5" s="1"/>
  <c r="R851" i="5"/>
  <c r="AO851" i="5" s="1"/>
  <c r="Q851" i="5"/>
  <c r="AN851" i="5" s="1"/>
  <c r="P852" i="5"/>
  <c r="AJ851" i="5"/>
  <c r="BB846" i="5"/>
  <c r="AV846" i="5"/>
  <c r="AI850" i="5"/>
  <c r="AK850" i="5"/>
  <c r="AZ847" i="5"/>
  <c r="AW847" i="5"/>
  <c r="AR849" i="5"/>
  <c r="AL849" i="5"/>
  <c r="AS848" i="5"/>
  <c r="AU848" i="5"/>
  <c r="AC850" i="5"/>
  <c r="AE849" i="5"/>
  <c r="AF849" i="5"/>
  <c r="AD849" i="5"/>
  <c r="AT849" i="5" s="1"/>
  <c r="BB847" i="5" l="1"/>
  <c r="AV847" i="5"/>
  <c r="AU849" i="5"/>
  <c r="AS849" i="5"/>
  <c r="AX849" i="5"/>
  <c r="BA849" i="5"/>
  <c r="AY849" i="5"/>
  <c r="AD850" i="5"/>
  <c r="AT850" i="5" s="1"/>
  <c r="AF850" i="5"/>
  <c r="AE850" i="5"/>
  <c r="AC851" i="5"/>
  <c r="AR850" i="5"/>
  <c r="AL850" i="5"/>
  <c r="AM851" i="5"/>
  <c r="AP851" i="5"/>
  <c r="AK851" i="5"/>
  <c r="AI851" i="5"/>
  <c r="AZ848" i="5"/>
  <c r="AW848" i="5"/>
  <c r="P853" i="5"/>
  <c r="R852" i="5"/>
  <c r="AO852" i="5" s="1"/>
  <c r="Q852" i="5"/>
  <c r="AN852" i="5" s="1"/>
  <c r="AJ852" i="5"/>
  <c r="S852" i="5"/>
  <c r="AQ852" i="5" s="1"/>
  <c r="AM852" i="5" l="1"/>
  <c r="AP852" i="5"/>
  <c r="AW849" i="5"/>
  <c r="AZ849" i="5"/>
  <c r="AI852" i="5"/>
  <c r="AK852" i="5"/>
  <c r="S853" i="5"/>
  <c r="AQ853" i="5" s="1"/>
  <c r="Q853" i="5"/>
  <c r="AN853" i="5" s="1"/>
  <c r="AJ853" i="5"/>
  <c r="R853" i="5"/>
  <c r="AO853" i="5" s="1"/>
  <c r="P854" i="5"/>
  <c r="AR851" i="5"/>
  <c r="AL851" i="5"/>
  <c r="BB848" i="5"/>
  <c r="AV848" i="5"/>
  <c r="AF851" i="5"/>
  <c r="AE851" i="5"/>
  <c r="AD851" i="5"/>
  <c r="AT851" i="5" s="1"/>
  <c r="AC852" i="5"/>
  <c r="AS850" i="5"/>
  <c r="AU850" i="5"/>
  <c r="AX850" i="5"/>
  <c r="AY850" i="5"/>
  <c r="BA850" i="5"/>
  <c r="AY851" i="5" l="1"/>
  <c r="AX851" i="5"/>
  <c r="BA851" i="5"/>
  <c r="AM853" i="5"/>
  <c r="AP853" i="5"/>
  <c r="AW850" i="5"/>
  <c r="AZ850" i="5"/>
  <c r="AV849" i="5"/>
  <c r="BB849" i="5"/>
  <c r="AC853" i="5"/>
  <c r="AD852" i="5"/>
  <c r="AT852" i="5" s="1"/>
  <c r="AE852" i="5"/>
  <c r="AF852" i="5"/>
  <c r="R854" i="5"/>
  <c r="AO854" i="5" s="1"/>
  <c r="AJ854" i="5"/>
  <c r="S854" i="5"/>
  <c r="AQ854" i="5" s="1"/>
  <c r="P855" i="5"/>
  <c r="Q854" i="5"/>
  <c r="AN854" i="5" s="1"/>
  <c r="AU851" i="5"/>
  <c r="AS851" i="5"/>
  <c r="AI853" i="5"/>
  <c r="AK853" i="5"/>
  <c r="AL852" i="5"/>
  <c r="AR852" i="5"/>
  <c r="AM854" i="5" l="1"/>
  <c r="AP854" i="5"/>
  <c r="AK854" i="5"/>
  <c r="AI854" i="5"/>
  <c r="AV850" i="5"/>
  <c r="BB850" i="5"/>
  <c r="AX852" i="5"/>
  <c r="AY852" i="5"/>
  <c r="BA852" i="5"/>
  <c r="AR853" i="5"/>
  <c r="AL853" i="5"/>
  <c r="AS852" i="5"/>
  <c r="AU852" i="5"/>
  <c r="AW851" i="5"/>
  <c r="AZ851" i="5"/>
  <c r="AE853" i="5"/>
  <c r="AF853" i="5"/>
  <c r="AD853" i="5"/>
  <c r="AT853" i="5" s="1"/>
  <c r="AC854" i="5"/>
  <c r="AJ855" i="5"/>
  <c r="P856" i="5"/>
  <c r="Q855" i="5"/>
  <c r="AN855" i="5" s="1"/>
  <c r="S855" i="5"/>
  <c r="AQ855" i="5" s="1"/>
  <c r="R855" i="5"/>
  <c r="AO855" i="5" s="1"/>
  <c r="AP855" i="5" l="1"/>
  <c r="AM855" i="5"/>
  <c r="AV851" i="5"/>
  <c r="BB851" i="5"/>
  <c r="AJ856" i="5"/>
  <c r="P857" i="5"/>
  <c r="S856" i="5"/>
  <c r="AQ856" i="5" s="1"/>
  <c r="Q856" i="5"/>
  <c r="AN856" i="5" s="1"/>
  <c r="R856" i="5"/>
  <c r="AO856" i="5" s="1"/>
  <c r="AK855" i="5"/>
  <c r="AI855" i="5"/>
  <c r="AS853" i="5"/>
  <c r="AU853" i="5"/>
  <c r="AD854" i="5"/>
  <c r="AT854" i="5" s="1"/>
  <c r="AF854" i="5"/>
  <c r="AE854" i="5"/>
  <c r="AC855" i="5"/>
  <c r="AY853" i="5"/>
  <c r="BA853" i="5"/>
  <c r="AX853" i="5"/>
  <c r="AW852" i="5"/>
  <c r="AZ852" i="5"/>
  <c r="AL854" i="5"/>
  <c r="AR854" i="5"/>
  <c r="AM856" i="5" l="1"/>
  <c r="AP856" i="5"/>
  <c r="AX854" i="5"/>
  <c r="AY854" i="5"/>
  <c r="BA854" i="5"/>
  <c r="AI856" i="5"/>
  <c r="AK856" i="5"/>
  <c r="AU854" i="5"/>
  <c r="AS854" i="5"/>
  <c r="AJ857" i="5"/>
  <c r="S857" i="5"/>
  <c r="AQ857" i="5" s="1"/>
  <c r="P858" i="5"/>
  <c r="R857" i="5"/>
  <c r="AO857" i="5" s="1"/>
  <c r="Q857" i="5"/>
  <c r="AN857" i="5" s="1"/>
  <c r="BB852" i="5"/>
  <c r="AV852" i="5"/>
  <c r="AW853" i="5"/>
  <c r="AZ853" i="5"/>
  <c r="AR855" i="5"/>
  <c r="AL855" i="5"/>
  <c r="AC856" i="5"/>
  <c r="AD855" i="5"/>
  <c r="AT855" i="5" s="1"/>
  <c r="AE855" i="5"/>
  <c r="AF855" i="5"/>
  <c r="AS855" i="5" l="1"/>
  <c r="AU855" i="5"/>
  <c r="AW854" i="5"/>
  <c r="AZ854" i="5"/>
  <c r="AY855" i="5"/>
  <c r="AX855" i="5"/>
  <c r="BA855" i="5"/>
  <c r="AF856" i="5"/>
  <c r="AD856" i="5"/>
  <c r="AT856" i="5" s="1"/>
  <c r="AE856" i="5"/>
  <c r="AC857" i="5"/>
  <c r="AJ858" i="5"/>
  <c r="Q858" i="5"/>
  <c r="AN858" i="5" s="1"/>
  <c r="S858" i="5"/>
  <c r="AQ858" i="5" s="1"/>
  <c r="P859" i="5"/>
  <c r="R858" i="5"/>
  <c r="AO858" i="5" s="1"/>
  <c r="AK857" i="5"/>
  <c r="AI857" i="5"/>
  <c r="AM857" i="5"/>
  <c r="AP857" i="5"/>
  <c r="AV853" i="5"/>
  <c r="BB853" i="5"/>
  <c r="AL856" i="5"/>
  <c r="AR856" i="5"/>
  <c r="AX856" i="5" l="1"/>
  <c r="AY856" i="5"/>
  <c r="BA856" i="5"/>
  <c r="AM858" i="5"/>
  <c r="AP858" i="5"/>
  <c r="AI858" i="5"/>
  <c r="AK858" i="5"/>
  <c r="AZ855" i="5"/>
  <c r="AW855" i="5"/>
  <c r="AV854" i="5"/>
  <c r="BB854" i="5"/>
  <c r="R859" i="5"/>
  <c r="AO859" i="5" s="1"/>
  <c r="S859" i="5"/>
  <c r="AQ859" i="5" s="1"/>
  <c r="P860" i="5"/>
  <c r="AJ859" i="5"/>
  <c r="Q859" i="5"/>
  <c r="AN859" i="5" s="1"/>
  <c r="AR857" i="5"/>
  <c r="AL857" i="5"/>
  <c r="AE857" i="5"/>
  <c r="AC858" i="5"/>
  <c r="AF857" i="5"/>
  <c r="AD857" i="5"/>
  <c r="AT857" i="5" s="1"/>
  <c r="AS856" i="5"/>
  <c r="AU856" i="5"/>
  <c r="AM859" i="5" l="1"/>
  <c r="AP859" i="5"/>
  <c r="Q860" i="5"/>
  <c r="AN860" i="5" s="1"/>
  <c r="R860" i="5"/>
  <c r="AO860" i="5" s="1"/>
  <c r="AJ860" i="5"/>
  <c r="S860" i="5"/>
  <c r="AQ860" i="5" s="1"/>
  <c r="P861" i="5"/>
  <c r="AL858" i="5"/>
  <c r="AR858" i="5"/>
  <c r="AI859" i="5"/>
  <c r="AK859" i="5"/>
  <c r="BA857" i="5"/>
  <c r="AX857" i="5"/>
  <c r="AY857" i="5"/>
  <c r="AS857" i="5"/>
  <c r="AU857" i="5"/>
  <c r="AC859" i="5"/>
  <c r="AF858" i="5"/>
  <c r="AE858" i="5"/>
  <c r="AD858" i="5"/>
  <c r="AT858" i="5" s="1"/>
  <c r="AW856" i="5"/>
  <c r="AZ856" i="5"/>
  <c r="BB855" i="5"/>
  <c r="AV855" i="5"/>
  <c r="Q861" i="5" l="1"/>
  <c r="AN861" i="5" s="1"/>
  <c r="R861" i="5"/>
  <c r="AO861" i="5" s="1"/>
  <c r="P862" i="5"/>
  <c r="AJ861" i="5"/>
  <c r="S861" i="5"/>
  <c r="AQ861" i="5" s="1"/>
  <c r="AM860" i="5"/>
  <c r="AP860" i="5"/>
  <c r="AV856" i="5"/>
  <c r="BB856" i="5"/>
  <c r="AI860" i="5"/>
  <c r="AK860" i="5"/>
  <c r="AS858" i="5"/>
  <c r="AU858" i="5"/>
  <c r="AW857" i="5"/>
  <c r="AZ857" i="5"/>
  <c r="BA858" i="5"/>
  <c r="AY858" i="5"/>
  <c r="AX858" i="5"/>
  <c r="AD859" i="5"/>
  <c r="AT859" i="5" s="1"/>
  <c r="AC860" i="5"/>
  <c r="AF859" i="5"/>
  <c r="AE859" i="5"/>
  <c r="AL859" i="5"/>
  <c r="AR859" i="5"/>
  <c r="AL860" i="5" l="1"/>
  <c r="AR860" i="5"/>
  <c r="AW858" i="5"/>
  <c r="AZ858" i="5"/>
  <c r="BA859" i="5"/>
  <c r="AY859" i="5"/>
  <c r="AX859" i="5"/>
  <c r="AM861" i="5"/>
  <c r="AP861" i="5"/>
  <c r="BB857" i="5"/>
  <c r="AV857" i="5"/>
  <c r="P863" i="5"/>
  <c r="S862" i="5"/>
  <c r="AQ862" i="5" s="1"/>
  <c r="R862" i="5"/>
  <c r="AO862" i="5" s="1"/>
  <c r="AJ862" i="5"/>
  <c r="Q862" i="5"/>
  <c r="AN862" i="5" s="1"/>
  <c r="AF860" i="5"/>
  <c r="AE860" i="5"/>
  <c r="AC861" i="5"/>
  <c r="AD860" i="5"/>
  <c r="AT860" i="5" s="1"/>
  <c r="AK861" i="5"/>
  <c r="AI861" i="5"/>
  <c r="AS859" i="5"/>
  <c r="AU859" i="5"/>
  <c r="AL861" i="5" l="1"/>
  <c r="AR861" i="5"/>
  <c r="AM862" i="5"/>
  <c r="AP862" i="5"/>
  <c r="AW859" i="5"/>
  <c r="AZ859" i="5"/>
  <c r="AK862" i="5"/>
  <c r="AI862" i="5"/>
  <c r="AU860" i="5"/>
  <c r="AS860" i="5"/>
  <c r="AV858" i="5"/>
  <c r="BB858" i="5"/>
  <c r="Q863" i="5"/>
  <c r="AN863" i="5" s="1"/>
  <c r="R863" i="5"/>
  <c r="AO863" i="5" s="1"/>
  <c r="AJ863" i="5"/>
  <c r="S863" i="5"/>
  <c r="AQ863" i="5" s="1"/>
  <c r="P864" i="5"/>
  <c r="AF861" i="5"/>
  <c r="AE861" i="5"/>
  <c r="AC862" i="5"/>
  <c r="AD861" i="5"/>
  <c r="AT861" i="5" s="1"/>
  <c r="BA860" i="5"/>
  <c r="AY860" i="5"/>
  <c r="AX860" i="5"/>
  <c r="AK863" i="5" l="1"/>
  <c r="AI863" i="5"/>
  <c r="AW860" i="5"/>
  <c r="AZ860" i="5"/>
  <c r="BB859" i="5"/>
  <c r="AV859" i="5"/>
  <c r="AM863" i="5"/>
  <c r="AP863" i="5"/>
  <c r="AS861" i="5"/>
  <c r="AU861" i="5"/>
  <c r="AD862" i="5"/>
  <c r="AT862" i="5" s="1"/>
  <c r="AE862" i="5"/>
  <c r="AF862" i="5"/>
  <c r="AC863" i="5"/>
  <c r="AR862" i="5"/>
  <c r="AL862" i="5"/>
  <c r="BA861" i="5"/>
  <c r="AX861" i="5"/>
  <c r="AY861" i="5"/>
  <c r="S864" i="5"/>
  <c r="AQ864" i="5" s="1"/>
  <c r="AJ864" i="5"/>
  <c r="R864" i="5"/>
  <c r="AO864" i="5" s="1"/>
  <c r="P865" i="5"/>
  <c r="Q864" i="5"/>
  <c r="AN864" i="5" s="1"/>
  <c r="AR863" i="5" l="1"/>
  <c r="AL863" i="5"/>
  <c r="Q865" i="5"/>
  <c r="AN865" i="5" s="1"/>
  <c r="S865" i="5"/>
  <c r="AQ865" i="5" s="1"/>
  <c r="P866" i="5"/>
  <c r="AJ865" i="5"/>
  <c r="R865" i="5"/>
  <c r="AO865" i="5" s="1"/>
  <c r="AI864" i="5"/>
  <c r="AK864" i="5"/>
  <c r="AM864" i="5"/>
  <c r="AP864" i="5"/>
  <c r="AU862" i="5"/>
  <c r="AS862" i="5"/>
  <c r="AV860" i="5"/>
  <c r="BB860" i="5"/>
  <c r="AC864" i="5"/>
  <c r="AE863" i="5"/>
  <c r="AF863" i="5"/>
  <c r="AD863" i="5"/>
  <c r="AT863" i="5" s="1"/>
  <c r="AX862" i="5"/>
  <c r="AY862" i="5"/>
  <c r="BA862" i="5"/>
  <c r="AW861" i="5"/>
  <c r="AZ861" i="5"/>
  <c r="P867" i="5" l="1"/>
  <c r="AJ866" i="5"/>
  <c r="R866" i="5"/>
  <c r="AO866" i="5" s="1"/>
  <c r="S866" i="5"/>
  <c r="AQ866" i="5" s="1"/>
  <c r="Q866" i="5"/>
  <c r="AN866" i="5" s="1"/>
  <c r="AV861" i="5"/>
  <c r="BB861" i="5"/>
  <c r="AZ862" i="5"/>
  <c r="AW862" i="5"/>
  <c r="AS863" i="5"/>
  <c r="AU863" i="5"/>
  <c r="AD864" i="5"/>
  <c r="AT864" i="5" s="1"/>
  <c r="AF864" i="5"/>
  <c r="AE864" i="5"/>
  <c r="AC865" i="5"/>
  <c r="AM865" i="5"/>
  <c r="AP865" i="5"/>
  <c r="AI865" i="5"/>
  <c r="AK865" i="5"/>
  <c r="AY863" i="5"/>
  <c r="BA863" i="5"/>
  <c r="AX863" i="5"/>
  <c r="AL864" i="5"/>
  <c r="AR864" i="5"/>
  <c r="AD865" i="5" l="1"/>
  <c r="AT865" i="5" s="1"/>
  <c r="AE865" i="5"/>
  <c r="AC866" i="5"/>
  <c r="AF865" i="5"/>
  <c r="AW863" i="5"/>
  <c r="AZ863" i="5"/>
  <c r="BA864" i="5"/>
  <c r="AY864" i="5"/>
  <c r="AX864" i="5"/>
  <c r="AU864" i="5"/>
  <c r="AS864" i="5"/>
  <c r="AM866" i="5"/>
  <c r="AP866" i="5"/>
  <c r="BB862" i="5"/>
  <c r="AV862" i="5"/>
  <c r="AL865" i="5"/>
  <c r="AR865" i="5"/>
  <c r="AK866" i="5"/>
  <c r="AI866" i="5"/>
  <c r="Q867" i="5"/>
  <c r="AN867" i="5" s="1"/>
  <c r="AJ867" i="5"/>
  <c r="S867" i="5"/>
  <c r="AQ867" i="5" s="1"/>
  <c r="R867" i="5"/>
  <c r="AO867" i="5" s="1"/>
  <c r="P868" i="5"/>
  <c r="AP867" i="5" l="1"/>
  <c r="AM867" i="5"/>
  <c r="BA865" i="5"/>
  <c r="AX865" i="5"/>
  <c r="AY865" i="5"/>
  <c r="AE866" i="5"/>
  <c r="AF866" i="5"/>
  <c r="AC867" i="5"/>
  <c r="AD866" i="5"/>
  <c r="AT866" i="5" s="1"/>
  <c r="AW864" i="5"/>
  <c r="AZ864" i="5"/>
  <c r="AK867" i="5"/>
  <c r="AI867" i="5"/>
  <c r="BB863" i="5"/>
  <c r="AV863" i="5"/>
  <c r="AL866" i="5"/>
  <c r="AR866" i="5"/>
  <c r="R868" i="5"/>
  <c r="AO868" i="5" s="1"/>
  <c r="P869" i="5"/>
  <c r="Q868" i="5"/>
  <c r="AN868" i="5" s="1"/>
  <c r="S868" i="5"/>
  <c r="AQ868" i="5" s="1"/>
  <c r="AJ868" i="5"/>
  <c r="AU865" i="5"/>
  <c r="AS865" i="5"/>
  <c r="AF867" i="5" l="1"/>
  <c r="AD867" i="5"/>
  <c r="AT867" i="5" s="1"/>
  <c r="AC868" i="5"/>
  <c r="AE867" i="5"/>
  <c r="R869" i="5"/>
  <c r="AO869" i="5" s="1"/>
  <c r="P870" i="5"/>
  <c r="Q869" i="5"/>
  <c r="AN869" i="5" s="1"/>
  <c r="S869" i="5"/>
  <c r="AQ869" i="5" s="1"/>
  <c r="AJ869" i="5"/>
  <c r="AZ865" i="5"/>
  <c r="AW865" i="5"/>
  <c r="AK868" i="5"/>
  <c r="AI868" i="5"/>
  <c r="BB864" i="5"/>
  <c r="AV864" i="5"/>
  <c r="AL867" i="5"/>
  <c r="AR867" i="5"/>
  <c r="BA866" i="5"/>
  <c r="AX866" i="5"/>
  <c r="AY866" i="5"/>
  <c r="AM868" i="5"/>
  <c r="AP868" i="5"/>
  <c r="AS866" i="5"/>
  <c r="AU866" i="5"/>
  <c r="AM869" i="5" l="1"/>
  <c r="AP869" i="5"/>
  <c r="S870" i="5"/>
  <c r="AQ870" i="5" s="1"/>
  <c r="Q870" i="5"/>
  <c r="AN870" i="5" s="1"/>
  <c r="AJ870" i="5"/>
  <c r="P871" i="5"/>
  <c r="R870" i="5"/>
  <c r="AO870" i="5" s="1"/>
  <c r="AC869" i="5"/>
  <c r="AD868" i="5"/>
  <c r="AT868" i="5" s="1"/>
  <c r="AF868" i="5"/>
  <c r="AE868" i="5"/>
  <c r="AW866" i="5"/>
  <c r="AZ866" i="5"/>
  <c r="AS867" i="5"/>
  <c r="AU867" i="5"/>
  <c r="AR868" i="5"/>
  <c r="AL868" i="5"/>
  <c r="AV865" i="5"/>
  <c r="BB865" i="5"/>
  <c r="AI869" i="5"/>
  <c r="AK869" i="5"/>
  <c r="BA867" i="5"/>
  <c r="AY867" i="5"/>
  <c r="AX867" i="5"/>
  <c r="AE869" i="5" l="1"/>
  <c r="AC870" i="5"/>
  <c r="AF869" i="5"/>
  <c r="AD869" i="5"/>
  <c r="AT869" i="5" s="1"/>
  <c r="R871" i="5"/>
  <c r="AO871" i="5" s="1"/>
  <c r="S871" i="5"/>
  <c r="AQ871" i="5" s="1"/>
  <c r="AJ871" i="5"/>
  <c r="P872" i="5"/>
  <c r="Q871" i="5"/>
  <c r="AN871" i="5" s="1"/>
  <c r="AM870" i="5"/>
  <c r="AP870" i="5"/>
  <c r="AW867" i="5"/>
  <c r="AZ867" i="5"/>
  <c r="AI870" i="5"/>
  <c r="AK870" i="5"/>
  <c r="AV866" i="5"/>
  <c r="BB866" i="5"/>
  <c r="BA868" i="5"/>
  <c r="AY868" i="5"/>
  <c r="AX868" i="5"/>
  <c r="AU868" i="5"/>
  <c r="AS868" i="5"/>
  <c r="AR869" i="5"/>
  <c r="AL869" i="5"/>
  <c r="AK871" i="5" l="1"/>
  <c r="AI871" i="5"/>
  <c r="S872" i="5"/>
  <c r="AQ872" i="5" s="1"/>
  <c r="R872" i="5"/>
  <c r="AO872" i="5" s="1"/>
  <c r="AJ872" i="5"/>
  <c r="P873" i="5"/>
  <c r="Q872" i="5"/>
  <c r="AN872" i="5" s="1"/>
  <c r="AU869" i="5"/>
  <c r="AS869" i="5"/>
  <c r="AX869" i="5"/>
  <c r="AY869" i="5"/>
  <c r="BA869" i="5"/>
  <c r="AD870" i="5"/>
  <c r="AT870" i="5" s="1"/>
  <c r="AC871" i="5"/>
  <c r="AF870" i="5"/>
  <c r="AE870" i="5"/>
  <c r="AP871" i="5"/>
  <c r="AM871" i="5"/>
  <c r="AV867" i="5"/>
  <c r="BB867" i="5"/>
  <c r="AW868" i="5"/>
  <c r="AZ868" i="5"/>
  <c r="AL870" i="5"/>
  <c r="AR870" i="5"/>
  <c r="AY870" i="5" l="1"/>
  <c r="BA870" i="5"/>
  <c r="AX870" i="5"/>
  <c r="AV868" i="5"/>
  <c r="BB868" i="5"/>
  <c r="AJ873" i="5"/>
  <c r="P874" i="5"/>
  <c r="R873" i="5"/>
  <c r="AO873" i="5" s="1"/>
  <c r="S873" i="5"/>
  <c r="AQ873" i="5" s="1"/>
  <c r="Q873" i="5"/>
  <c r="AN873" i="5" s="1"/>
  <c r="AI872" i="5"/>
  <c r="AK872" i="5"/>
  <c r="AL871" i="5"/>
  <c r="AR871" i="5"/>
  <c r="AD871" i="5"/>
  <c r="AT871" i="5" s="1"/>
  <c r="AF871" i="5"/>
  <c r="AE871" i="5"/>
  <c r="AC872" i="5"/>
  <c r="AS870" i="5"/>
  <c r="AU870" i="5"/>
  <c r="AW869" i="5"/>
  <c r="AZ869" i="5"/>
  <c r="AM872" i="5"/>
  <c r="AP872" i="5"/>
  <c r="S874" i="5" l="1"/>
  <c r="AQ874" i="5" s="1"/>
  <c r="R874" i="5"/>
  <c r="AO874" i="5" s="1"/>
  <c r="P875" i="5"/>
  <c r="AJ874" i="5"/>
  <c r="Q874" i="5"/>
  <c r="AN874" i="5" s="1"/>
  <c r="AS871" i="5"/>
  <c r="AU871" i="5"/>
  <c r="BA871" i="5"/>
  <c r="AY871" i="5"/>
  <c r="AX871" i="5"/>
  <c r="AR872" i="5"/>
  <c r="AL872" i="5"/>
  <c r="AK873" i="5"/>
  <c r="AI873" i="5"/>
  <c r="AV869" i="5"/>
  <c r="BB869" i="5"/>
  <c r="AF872" i="5"/>
  <c r="AE872" i="5"/>
  <c r="AD872" i="5"/>
  <c r="AT872" i="5" s="1"/>
  <c r="AC873" i="5"/>
  <c r="AZ870" i="5"/>
  <c r="AW870" i="5"/>
  <c r="AP873" i="5"/>
  <c r="AM873" i="5"/>
  <c r="AR873" i="5" l="1"/>
  <c r="AL873" i="5"/>
  <c r="AW871" i="5"/>
  <c r="AZ871" i="5"/>
  <c r="AK874" i="5"/>
  <c r="AI874" i="5"/>
  <c r="AV870" i="5"/>
  <c r="BB870" i="5"/>
  <c r="AU872" i="5"/>
  <c r="AS872" i="5"/>
  <c r="AD873" i="5"/>
  <c r="AT873" i="5" s="1"/>
  <c r="AC874" i="5"/>
  <c r="AF873" i="5"/>
  <c r="AE873" i="5"/>
  <c r="P876" i="5"/>
  <c r="Q875" i="5"/>
  <c r="AN875" i="5" s="1"/>
  <c r="AJ875" i="5"/>
  <c r="S875" i="5"/>
  <c r="AQ875" i="5" s="1"/>
  <c r="R875" i="5"/>
  <c r="AO875" i="5" s="1"/>
  <c r="AX872" i="5"/>
  <c r="AY872" i="5"/>
  <c r="BA872" i="5"/>
  <c r="AP874" i="5"/>
  <c r="AM874" i="5"/>
  <c r="AL874" i="5" l="1"/>
  <c r="AR874" i="5"/>
  <c r="R876" i="5"/>
  <c r="AO876" i="5" s="1"/>
  <c r="Q876" i="5"/>
  <c r="AN876" i="5" s="1"/>
  <c r="S876" i="5"/>
  <c r="AQ876" i="5" s="1"/>
  <c r="AJ876" i="5"/>
  <c r="P877" i="5"/>
  <c r="AW872" i="5"/>
  <c r="AZ872" i="5"/>
  <c r="AY873" i="5"/>
  <c r="AX873" i="5"/>
  <c r="BA873" i="5"/>
  <c r="AS873" i="5"/>
  <c r="AU873" i="5"/>
  <c r="AF874" i="5"/>
  <c r="AD874" i="5"/>
  <c r="AT874" i="5" s="1"/>
  <c r="AC875" i="5"/>
  <c r="AE874" i="5"/>
  <c r="BB871" i="5"/>
  <c r="AV871" i="5"/>
  <c r="AM875" i="5"/>
  <c r="AP875" i="5"/>
  <c r="AI875" i="5"/>
  <c r="AK875" i="5"/>
  <c r="AS874" i="5" l="1"/>
  <c r="AU874" i="5"/>
  <c r="AI876" i="5"/>
  <c r="AK876" i="5"/>
  <c r="AY874" i="5"/>
  <c r="BA874" i="5"/>
  <c r="AX874" i="5"/>
  <c r="AP876" i="5"/>
  <c r="AM876" i="5"/>
  <c r="R877" i="5"/>
  <c r="AO877" i="5" s="1"/>
  <c r="P878" i="5"/>
  <c r="AJ877" i="5"/>
  <c r="S877" i="5"/>
  <c r="AQ877" i="5" s="1"/>
  <c r="Q877" i="5"/>
  <c r="AN877" i="5" s="1"/>
  <c r="AR875" i="5"/>
  <c r="AL875" i="5"/>
  <c r="BB872" i="5"/>
  <c r="AV872" i="5"/>
  <c r="AW873" i="5"/>
  <c r="AZ873" i="5"/>
  <c r="AE875" i="5"/>
  <c r="AD875" i="5"/>
  <c r="AT875" i="5" s="1"/>
  <c r="AC876" i="5"/>
  <c r="AF875" i="5"/>
  <c r="AX875" i="5" l="1"/>
  <c r="BA875" i="5"/>
  <c r="AY875" i="5"/>
  <c r="AI877" i="5"/>
  <c r="AK877" i="5"/>
  <c r="AE876" i="5"/>
  <c r="AF876" i="5"/>
  <c r="AD876" i="5"/>
  <c r="AT876" i="5" s="1"/>
  <c r="AC877" i="5"/>
  <c r="AW874" i="5"/>
  <c r="AZ874" i="5"/>
  <c r="AP877" i="5"/>
  <c r="AM877" i="5"/>
  <c r="BB873" i="5"/>
  <c r="AV873" i="5"/>
  <c r="AU875" i="5"/>
  <c r="AS875" i="5"/>
  <c r="Q878" i="5"/>
  <c r="AN878" i="5" s="1"/>
  <c r="S878" i="5"/>
  <c r="AQ878" i="5" s="1"/>
  <c r="R878" i="5"/>
  <c r="AO878" i="5" s="1"/>
  <c r="AJ878" i="5"/>
  <c r="P879" i="5"/>
  <c r="AL876" i="5"/>
  <c r="AR876" i="5"/>
  <c r="AX876" i="5" l="1"/>
  <c r="AY876" i="5"/>
  <c r="BA876" i="5"/>
  <c r="AU876" i="5"/>
  <c r="AS876" i="5"/>
  <c r="AK878" i="5"/>
  <c r="AI878" i="5"/>
  <c r="S879" i="5"/>
  <c r="AQ879" i="5" s="1"/>
  <c r="Q879" i="5"/>
  <c r="AN879" i="5" s="1"/>
  <c r="R879" i="5"/>
  <c r="AO879" i="5" s="1"/>
  <c r="AJ879" i="5"/>
  <c r="P880" i="5"/>
  <c r="AR877" i="5"/>
  <c r="AL877" i="5"/>
  <c r="AM878" i="5"/>
  <c r="AP878" i="5"/>
  <c r="AV874" i="5"/>
  <c r="BB874" i="5"/>
  <c r="AZ875" i="5"/>
  <c r="AW875" i="5"/>
  <c r="AF877" i="5"/>
  <c r="AE877" i="5"/>
  <c r="AC878" i="5"/>
  <c r="AD877" i="5"/>
  <c r="AT877" i="5" s="1"/>
  <c r="P881" i="5" l="1"/>
  <c r="S880" i="5"/>
  <c r="AQ880" i="5" s="1"/>
  <c r="Q880" i="5"/>
  <c r="AN880" i="5" s="1"/>
  <c r="R880" i="5"/>
  <c r="AO880" i="5" s="1"/>
  <c r="AJ880" i="5"/>
  <c r="AM879" i="5"/>
  <c r="AP879" i="5"/>
  <c r="AY877" i="5"/>
  <c r="BA877" i="5"/>
  <c r="AX877" i="5"/>
  <c r="AK879" i="5"/>
  <c r="AI879" i="5"/>
  <c r="AW876" i="5"/>
  <c r="AZ876" i="5"/>
  <c r="AS877" i="5"/>
  <c r="AU877" i="5"/>
  <c r="AR878" i="5"/>
  <c r="AL878" i="5"/>
  <c r="BB875" i="5"/>
  <c r="AV875" i="5"/>
  <c r="AF878" i="5"/>
  <c r="AD878" i="5"/>
  <c r="AT878" i="5" s="1"/>
  <c r="AE878" i="5"/>
  <c r="AC879" i="5"/>
  <c r="AW877" i="5" l="1"/>
  <c r="AZ877" i="5"/>
  <c r="AS878" i="5"/>
  <c r="AU878" i="5"/>
  <c r="AY878" i="5"/>
  <c r="AX878" i="5"/>
  <c r="BA878" i="5"/>
  <c r="AV876" i="5"/>
  <c r="BB876" i="5"/>
  <c r="AF879" i="5"/>
  <c r="AE879" i="5"/>
  <c r="AC880" i="5"/>
  <c r="AD879" i="5"/>
  <c r="AT879" i="5" s="1"/>
  <c r="AL879" i="5"/>
  <c r="AR879" i="5"/>
  <c r="AI880" i="5"/>
  <c r="AK880" i="5"/>
  <c r="AM880" i="5"/>
  <c r="AP880" i="5"/>
  <c r="P882" i="5"/>
  <c r="Q881" i="5"/>
  <c r="AN881" i="5" s="1"/>
  <c r="AJ881" i="5"/>
  <c r="S881" i="5"/>
  <c r="AQ881" i="5" s="1"/>
  <c r="R881" i="5"/>
  <c r="AO881" i="5" s="1"/>
  <c r="AW878" i="5" l="1"/>
  <c r="AZ878" i="5"/>
  <c r="AP881" i="5"/>
  <c r="AM881" i="5"/>
  <c r="AK881" i="5"/>
  <c r="AI881" i="5"/>
  <c r="AS879" i="5"/>
  <c r="AU879" i="5"/>
  <c r="R882" i="5"/>
  <c r="AO882" i="5" s="1"/>
  <c r="Q882" i="5"/>
  <c r="AN882" i="5" s="1"/>
  <c r="P883" i="5"/>
  <c r="AJ882" i="5"/>
  <c r="S882" i="5"/>
  <c r="AQ882" i="5" s="1"/>
  <c r="AF880" i="5"/>
  <c r="AE880" i="5"/>
  <c r="AC881" i="5"/>
  <c r="AD880" i="5"/>
  <c r="AT880" i="5" s="1"/>
  <c r="AR880" i="5"/>
  <c r="AL880" i="5"/>
  <c r="AY879" i="5"/>
  <c r="AX879" i="5"/>
  <c r="BA879" i="5"/>
  <c r="BB877" i="5"/>
  <c r="AV877" i="5"/>
  <c r="AD881" i="5" l="1"/>
  <c r="AT881" i="5" s="1"/>
  <c r="AC882" i="5"/>
  <c r="AE881" i="5"/>
  <c r="AF881" i="5"/>
  <c r="AW879" i="5"/>
  <c r="AZ879" i="5"/>
  <c r="AI882" i="5"/>
  <c r="AK882" i="5"/>
  <c r="AR881" i="5"/>
  <c r="AL881" i="5"/>
  <c r="AY880" i="5"/>
  <c r="AX880" i="5"/>
  <c r="BA880" i="5"/>
  <c r="AM882" i="5"/>
  <c r="AP882" i="5"/>
  <c r="R883" i="5"/>
  <c r="AO883" i="5" s="1"/>
  <c r="P884" i="5"/>
  <c r="Q883" i="5"/>
  <c r="AN883" i="5" s="1"/>
  <c r="S883" i="5"/>
  <c r="AQ883" i="5" s="1"/>
  <c r="AJ883" i="5"/>
  <c r="AS880" i="5"/>
  <c r="AU880" i="5"/>
  <c r="BB878" i="5"/>
  <c r="AV878" i="5"/>
  <c r="AL882" i="5" l="1"/>
  <c r="AR882" i="5"/>
  <c r="AW880" i="5"/>
  <c r="AZ880" i="5"/>
  <c r="AV879" i="5"/>
  <c r="BB879" i="5"/>
  <c r="AK883" i="5"/>
  <c r="AI883" i="5"/>
  <c r="BA881" i="5"/>
  <c r="AY881" i="5"/>
  <c r="AX881" i="5"/>
  <c r="AP883" i="5"/>
  <c r="AM883" i="5"/>
  <c r="AF882" i="5"/>
  <c r="AE882" i="5"/>
  <c r="AD882" i="5"/>
  <c r="AT882" i="5" s="1"/>
  <c r="AC883" i="5"/>
  <c r="S884" i="5"/>
  <c r="AQ884" i="5" s="1"/>
  <c r="Q884" i="5"/>
  <c r="AN884" i="5" s="1"/>
  <c r="P885" i="5"/>
  <c r="R884" i="5"/>
  <c r="AO884" i="5" s="1"/>
  <c r="AJ884" i="5"/>
  <c r="AS881" i="5"/>
  <c r="AU881" i="5"/>
  <c r="BA882" i="5" l="1"/>
  <c r="AX882" i="5"/>
  <c r="AY882" i="5"/>
  <c r="AR883" i="5"/>
  <c r="AL883" i="5"/>
  <c r="AU882" i="5"/>
  <c r="AS882" i="5"/>
  <c r="AI884" i="5"/>
  <c r="AK884" i="5"/>
  <c r="R885" i="5"/>
  <c r="AO885" i="5" s="1"/>
  <c r="AJ885" i="5"/>
  <c r="P886" i="5"/>
  <c r="Q885" i="5"/>
  <c r="AN885" i="5" s="1"/>
  <c r="S885" i="5"/>
  <c r="AQ885" i="5" s="1"/>
  <c r="AV880" i="5"/>
  <c r="BB880" i="5"/>
  <c r="AM884" i="5"/>
  <c r="AP884" i="5"/>
  <c r="AC884" i="5"/>
  <c r="AE883" i="5"/>
  <c r="AD883" i="5"/>
  <c r="AT883" i="5" s="1"/>
  <c r="AF883" i="5"/>
  <c r="AW881" i="5"/>
  <c r="AZ881" i="5"/>
  <c r="AX883" i="5" l="1"/>
  <c r="AY883" i="5"/>
  <c r="BA883" i="5"/>
  <c r="P887" i="5"/>
  <c r="R886" i="5"/>
  <c r="AO886" i="5" s="1"/>
  <c r="AJ886" i="5"/>
  <c r="S886" i="5"/>
  <c r="AQ886" i="5" s="1"/>
  <c r="Q886" i="5"/>
  <c r="AN886" i="5" s="1"/>
  <c r="AD884" i="5"/>
  <c r="AT884" i="5" s="1"/>
  <c r="AE884" i="5"/>
  <c r="AF884" i="5"/>
  <c r="AC885" i="5"/>
  <c r="AI885" i="5"/>
  <c r="AK885" i="5"/>
  <c r="AV881" i="5"/>
  <c r="BB881" i="5"/>
  <c r="AM885" i="5"/>
  <c r="AP885" i="5"/>
  <c r="AS883" i="5"/>
  <c r="AU883" i="5"/>
  <c r="AL884" i="5"/>
  <c r="AR884" i="5"/>
  <c r="AW882" i="5"/>
  <c r="AZ882" i="5"/>
  <c r="AJ887" i="5" l="1"/>
  <c r="Q887" i="5"/>
  <c r="AN887" i="5" s="1"/>
  <c r="S887" i="5"/>
  <c r="AQ887" i="5" s="1"/>
  <c r="P888" i="5"/>
  <c r="R887" i="5"/>
  <c r="AO887" i="5" s="1"/>
  <c r="AV882" i="5"/>
  <c r="BB882" i="5"/>
  <c r="AX884" i="5"/>
  <c r="AY884" i="5"/>
  <c r="BA884" i="5"/>
  <c r="AW883" i="5"/>
  <c r="AZ883" i="5"/>
  <c r="AE885" i="5"/>
  <c r="AF885" i="5"/>
  <c r="AD885" i="5"/>
  <c r="AT885" i="5" s="1"/>
  <c r="AC886" i="5"/>
  <c r="AM886" i="5"/>
  <c r="AP886" i="5"/>
  <c r="AK886" i="5"/>
  <c r="AI886" i="5"/>
  <c r="AR885" i="5"/>
  <c r="AL885" i="5"/>
  <c r="AS884" i="5"/>
  <c r="AU884" i="5"/>
  <c r="R888" i="5" l="1"/>
  <c r="AO888" i="5" s="1"/>
  <c r="P889" i="5"/>
  <c r="S888" i="5"/>
  <c r="AQ888" i="5" s="1"/>
  <c r="Q888" i="5"/>
  <c r="AN888" i="5" s="1"/>
  <c r="AJ888" i="5"/>
  <c r="AM887" i="5"/>
  <c r="AP887" i="5"/>
  <c r="AC887" i="5"/>
  <c r="AD886" i="5"/>
  <c r="AT886" i="5" s="1"/>
  <c r="AE886" i="5"/>
  <c r="AF886" i="5"/>
  <c r="AU885" i="5"/>
  <c r="AS885" i="5"/>
  <c r="AZ884" i="5"/>
  <c r="AW884" i="5"/>
  <c r="BA885" i="5"/>
  <c r="AY885" i="5"/>
  <c r="AX885" i="5"/>
  <c r="AV883" i="5"/>
  <c r="BB883" i="5"/>
  <c r="AL886" i="5"/>
  <c r="AR886" i="5"/>
  <c r="AK887" i="5"/>
  <c r="AI887" i="5"/>
  <c r="AF887" i="5" l="1"/>
  <c r="AD887" i="5"/>
  <c r="AT887" i="5" s="1"/>
  <c r="AE887" i="5"/>
  <c r="AC888" i="5"/>
  <c r="BB884" i="5"/>
  <c r="AV884" i="5"/>
  <c r="AL887" i="5"/>
  <c r="AR887" i="5"/>
  <c r="AW885" i="5"/>
  <c r="AZ885" i="5"/>
  <c r="AK888" i="5"/>
  <c r="AI888" i="5"/>
  <c r="AY886" i="5"/>
  <c r="AX886" i="5"/>
  <c r="BA886" i="5"/>
  <c r="AM888" i="5"/>
  <c r="AP888" i="5"/>
  <c r="Q889" i="5"/>
  <c r="AN889" i="5" s="1"/>
  <c r="S889" i="5"/>
  <c r="AQ889" i="5" s="1"/>
  <c r="AJ889" i="5"/>
  <c r="R889" i="5"/>
  <c r="AO889" i="5" s="1"/>
  <c r="P890" i="5"/>
  <c r="AS886" i="5"/>
  <c r="AU886" i="5"/>
  <c r="AD888" i="5" l="1"/>
  <c r="AT888" i="5" s="1"/>
  <c r="AC889" i="5"/>
  <c r="AF888" i="5"/>
  <c r="AE888" i="5"/>
  <c r="AL888" i="5"/>
  <c r="AR888" i="5"/>
  <c r="AP889" i="5"/>
  <c r="AM889" i="5"/>
  <c r="AW886" i="5"/>
  <c r="AZ886" i="5"/>
  <c r="AK889" i="5"/>
  <c r="AI889" i="5"/>
  <c r="AS887" i="5"/>
  <c r="AU887" i="5"/>
  <c r="P891" i="5"/>
  <c r="R890" i="5"/>
  <c r="AO890" i="5" s="1"/>
  <c r="S890" i="5"/>
  <c r="AQ890" i="5" s="1"/>
  <c r="Q890" i="5"/>
  <c r="AN890" i="5" s="1"/>
  <c r="AJ890" i="5"/>
  <c r="AV885" i="5"/>
  <c r="BB885" i="5"/>
  <c r="AY887" i="5"/>
  <c r="BA887" i="5"/>
  <c r="AX887" i="5"/>
  <c r="AW887" i="5" l="1"/>
  <c r="AZ887" i="5"/>
  <c r="AR889" i="5"/>
  <c r="AL889" i="5"/>
  <c r="AI890" i="5"/>
  <c r="AK890" i="5"/>
  <c r="AY888" i="5"/>
  <c r="BA888" i="5"/>
  <c r="AX888" i="5"/>
  <c r="AC890" i="5"/>
  <c r="AE889" i="5"/>
  <c r="AF889" i="5"/>
  <c r="AD889" i="5"/>
  <c r="AT889" i="5" s="1"/>
  <c r="AJ891" i="5"/>
  <c r="S891" i="5"/>
  <c r="AQ891" i="5" s="1"/>
  <c r="P892" i="5"/>
  <c r="Q891" i="5"/>
  <c r="AN891" i="5" s="1"/>
  <c r="R891" i="5"/>
  <c r="AO891" i="5" s="1"/>
  <c r="AM890" i="5"/>
  <c r="AP890" i="5"/>
  <c r="BB886" i="5"/>
  <c r="AV886" i="5"/>
  <c r="AS888" i="5"/>
  <c r="AU888" i="5"/>
  <c r="AK891" i="5" l="1"/>
  <c r="AI891" i="5"/>
  <c r="AW888" i="5"/>
  <c r="AZ888" i="5"/>
  <c r="AS889" i="5"/>
  <c r="AU889" i="5"/>
  <c r="S892" i="5"/>
  <c r="AQ892" i="5" s="1"/>
  <c r="AJ892" i="5"/>
  <c r="R892" i="5"/>
  <c r="AO892" i="5" s="1"/>
  <c r="P893" i="5"/>
  <c r="Q892" i="5"/>
  <c r="AN892" i="5" s="1"/>
  <c r="AY889" i="5"/>
  <c r="BA889" i="5"/>
  <c r="AX889" i="5"/>
  <c r="AM891" i="5"/>
  <c r="AP891" i="5"/>
  <c r="AL890" i="5"/>
  <c r="AR890" i="5"/>
  <c r="AC891" i="5"/>
  <c r="AE890" i="5"/>
  <c r="AD890" i="5"/>
  <c r="AT890" i="5" s="1"/>
  <c r="AF890" i="5"/>
  <c r="BB887" i="5"/>
  <c r="AV887" i="5"/>
  <c r="AS890" i="5" l="1"/>
  <c r="AU890" i="5"/>
  <c r="AI892" i="5"/>
  <c r="AK892" i="5"/>
  <c r="AR891" i="5"/>
  <c r="AL891" i="5"/>
  <c r="AM892" i="5"/>
  <c r="AP892" i="5"/>
  <c r="AX890" i="5"/>
  <c r="BA890" i="5"/>
  <c r="AY890" i="5"/>
  <c r="AC892" i="5"/>
  <c r="AF891" i="5"/>
  <c r="AD891" i="5"/>
  <c r="AT891" i="5" s="1"/>
  <c r="AE891" i="5"/>
  <c r="AV888" i="5"/>
  <c r="BB888" i="5"/>
  <c r="Q893" i="5"/>
  <c r="AN893" i="5" s="1"/>
  <c r="AJ893" i="5"/>
  <c r="R893" i="5"/>
  <c r="AO893" i="5" s="1"/>
  <c r="P894" i="5"/>
  <c r="S893" i="5"/>
  <c r="AQ893" i="5" s="1"/>
  <c r="AW889" i="5"/>
  <c r="AZ889" i="5"/>
  <c r="AM893" i="5" l="1"/>
  <c r="AP893" i="5"/>
  <c r="AV889" i="5"/>
  <c r="BB889" i="5"/>
  <c r="AL892" i="5"/>
  <c r="AR892" i="5"/>
  <c r="AS891" i="5"/>
  <c r="AU891" i="5"/>
  <c r="AX891" i="5"/>
  <c r="BA891" i="5"/>
  <c r="AY891" i="5"/>
  <c r="AK893" i="5"/>
  <c r="AI893" i="5"/>
  <c r="AC893" i="5"/>
  <c r="AD892" i="5"/>
  <c r="AT892" i="5" s="1"/>
  <c r="AF892" i="5"/>
  <c r="AE892" i="5"/>
  <c r="AZ890" i="5"/>
  <c r="AW890" i="5"/>
  <c r="Q894" i="5"/>
  <c r="AN894" i="5" s="1"/>
  <c r="AJ894" i="5"/>
  <c r="P895" i="5"/>
  <c r="R894" i="5"/>
  <c r="AO894" i="5" s="1"/>
  <c r="S894" i="5"/>
  <c r="AQ894" i="5" s="1"/>
  <c r="AY892" i="5" l="1"/>
  <c r="BA892" i="5"/>
  <c r="AX892" i="5"/>
  <c r="AM894" i="5"/>
  <c r="AP894" i="5"/>
  <c r="AU892" i="5"/>
  <c r="AS892" i="5"/>
  <c r="AV890" i="5"/>
  <c r="BB890" i="5"/>
  <c r="AE893" i="5"/>
  <c r="AF893" i="5"/>
  <c r="AC894" i="5"/>
  <c r="AD893" i="5"/>
  <c r="AT893" i="5" s="1"/>
  <c r="AK894" i="5"/>
  <c r="AI894" i="5"/>
  <c r="AW891" i="5"/>
  <c r="AZ891" i="5"/>
  <c r="P896" i="5"/>
  <c r="S895" i="5"/>
  <c r="AQ895" i="5" s="1"/>
  <c r="R895" i="5"/>
  <c r="AO895" i="5" s="1"/>
  <c r="AJ895" i="5"/>
  <c r="Q895" i="5"/>
  <c r="AN895" i="5" s="1"/>
  <c r="AR893" i="5"/>
  <c r="AL893" i="5"/>
  <c r="AK895" i="5" l="1"/>
  <c r="AI895" i="5"/>
  <c r="AR894" i="5"/>
  <c r="AL894" i="5"/>
  <c r="AD894" i="5"/>
  <c r="AT894" i="5" s="1"/>
  <c r="AF894" i="5"/>
  <c r="AC895" i="5"/>
  <c r="AE894" i="5"/>
  <c r="AM895" i="5"/>
  <c r="AP895" i="5"/>
  <c r="AX893" i="5"/>
  <c r="AY893" i="5"/>
  <c r="BA893" i="5"/>
  <c r="R896" i="5"/>
  <c r="AO896" i="5" s="1"/>
  <c r="AJ896" i="5"/>
  <c r="S896" i="5"/>
  <c r="AQ896" i="5" s="1"/>
  <c r="Q896" i="5"/>
  <c r="AN896" i="5" s="1"/>
  <c r="P897" i="5"/>
  <c r="AW892" i="5"/>
  <c r="AZ892" i="5"/>
  <c r="AV891" i="5"/>
  <c r="BB891" i="5"/>
  <c r="AU893" i="5"/>
  <c r="AS893" i="5"/>
  <c r="AM896" i="5" l="1"/>
  <c r="AP896" i="5"/>
  <c r="BA894" i="5"/>
  <c r="AX894" i="5"/>
  <c r="AY894" i="5"/>
  <c r="AS894" i="5"/>
  <c r="AU894" i="5"/>
  <c r="AI896" i="5"/>
  <c r="AK896" i="5"/>
  <c r="BB892" i="5"/>
  <c r="AV892" i="5"/>
  <c r="R897" i="5"/>
  <c r="AO897" i="5" s="1"/>
  <c r="AJ897" i="5"/>
  <c r="S897" i="5"/>
  <c r="AQ897" i="5" s="1"/>
  <c r="Q897" i="5"/>
  <c r="AN897" i="5" s="1"/>
  <c r="P898" i="5"/>
  <c r="AD895" i="5"/>
  <c r="AT895" i="5" s="1"/>
  <c r="AC896" i="5"/>
  <c r="AF895" i="5"/>
  <c r="AE895" i="5"/>
  <c r="AW893" i="5"/>
  <c r="AZ893" i="5"/>
  <c r="AR895" i="5"/>
  <c r="AL895" i="5"/>
  <c r="AM897" i="5" l="1"/>
  <c r="AP897" i="5"/>
  <c r="P899" i="5"/>
  <c r="R898" i="5"/>
  <c r="AO898" i="5" s="1"/>
  <c r="AJ898" i="5"/>
  <c r="S898" i="5"/>
  <c r="AQ898" i="5" s="1"/>
  <c r="Q898" i="5"/>
  <c r="AN898" i="5" s="1"/>
  <c r="AI897" i="5"/>
  <c r="AK897" i="5"/>
  <c r="BA895" i="5"/>
  <c r="AX895" i="5"/>
  <c r="AY895" i="5"/>
  <c r="AZ894" i="5"/>
  <c r="AW894" i="5"/>
  <c r="AE896" i="5"/>
  <c r="AD896" i="5"/>
  <c r="AT896" i="5" s="1"/>
  <c r="AF896" i="5"/>
  <c r="AC897" i="5"/>
  <c r="AV893" i="5"/>
  <c r="BB893" i="5"/>
  <c r="AS895" i="5"/>
  <c r="AU895" i="5"/>
  <c r="AL896" i="5"/>
  <c r="AR896" i="5"/>
  <c r="BB894" i="5" l="1"/>
  <c r="AV894" i="5"/>
  <c r="AM898" i="5"/>
  <c r="AP898" i="5"/>
  <c r="AI898" i="5"/>
  <c r="AK898" i="5"/>
  <c r="S899" i="5"/>
  <c r="AQ899" i="5" s="1"/>
  <c r="AJ899" i="5"/>
  <c r="P900" i="5"/>
  <c r="Q899" i="5"/>
  <c r="AN899" i="5" s="1"/>
  <c r="R899" i="5"/>
  <c r="AO899" i="5" s="1"/>
  <c r="AU896" i="5"/>
  <c r="AS896" i="5"/>
  <c r="AE897" i="5"/>
  <c r="AD897" i="5"/>
  <c r="AT897" i="5" s="1"/>
  <c r="AF897" i="5"/>
  <c r="AC898" i="5"/>
  <c r="AW895" i="5"/>
  <c r="AZ895" i="5"/>
  <c r="AX896" i="5"/>
  <c r="AY896" i="5"/>
  <c r="BA896" i="5"/>
  <c r="AR897" i="5"/>
  <c r="AL897" i="5"/>
  <c r="AD898" i="5" l="1"/>
  <c r="AT898" i="5" s="1"/>
  <c r="AE898" i="5"/>
  <c r="AC899" i="5"/>
  <c r="AF898" i="5"/>
  <c r="BA897" i="5"/>
  <c r="AX897" i="5"/>
  <c r="AY897" i="5"/>
  <c r="AM899" i="5"/>
  <c r="AP899" i="5"/>
  <c r="AS897" i="5"/>
  <c r="AU897" i="5"/>
  <c r="AW896" i="5"/>
  <c r="AZ896" i="5"/>
  <c r="AK899" i="5"/>
  <c r="AI899" i="5"/>
  <c r="AR898" i="5"/>
  <c r="AL898" i="5"/>
  <c r="BB895" i="5"/>
  <c r="AV895" i="5"/>
  <c r="Q900" i="5"/>
  <c r="AN900" i="5" s="1"/>
  <c r="S900" i="5"/>
  <c r="AQ900" i="5" s="1"/>
  <c r="P901" i="5"/>
  <c r="R900" i="5"/>
  <c r="AO900" i="5" s="1"/>
  <c r="AJ900" i="5"/>
  <c r="AZ897" i="5" l="1"/>
  <c r="AW897" i="5"/>
  <c r="Q901" i="5"/>
  <c r="AN901" i="5" s="1"/>
  <c r="P902" i="5"/>
  <c r="S901" i="5"/>
  <c r="AQ901" i="5" s="1"/>
  <c r="AJ901" i="5"/>
  <c r="R901" i="5"/>
  <c r="AO901" i="5" s="1"/>
  <c r="AM900" i="5"/>
  <c r="AP900" i="5"/>
  <c r="BA898" i="5"/>
  <c r="AX898" i="5"/>
  <c r="AY898" i="5"/>
  <c r="AC900" i="5"/>
  <c r="AE899" i="5"/>
  <c r="AF899" i="5"/>
  <c r="AD899" i="5"/>
  <c r="AT899" i="5" s="1"/>
  <c r="AL899" i="5"/>
  <c r="AR899" i="5"/>
  <c r="AI900" i="5"/>
  <c r="AK900" i="5"/>
  <c r="BB896" i="5"/>
  <c r="AV896" i="5"/>
  <c r="AS898" i="5"/>
  <c r="AU898" i="5"/>
  <c r="AM901" i="5" l="1"/>
  <c r="AP901" i="5"/>
  <c r="P903" i="5"/>
  <c r="AJ902" i="5"/>
  <c r="Q902" i="5"/>
  <c r="AN902" i="5" s="1"/>
  <c r="S902" i="5"/>
  <c r="AQ902" i="5" s="1"/>
  <c r="R902" i="5"/>
  <c r="AO902" i="5" s="1"/>
  <c r="AD900" i="5"/>
  <c r="AT900" i="5" s="1"/>
  <c r="AE900" i="5"/>
  <c r="AC901" i="5"/>
  <c r="AF900" i="5"/>
  <c r="AL900" i="5"/>
  <c r="AR900" i="5"/>
  <c r="AI901" i="5"/>
  <c r="AK901" i="5"/>
  <c r="AZ898" i="5"/>
  <c r="AW898" i="5"/>
  <c r="BB897" i="5"/>
  <c r="AV897" i="5"/>
  <c r="AU899" i="5"/>
  <c r="AS899" i="5"/>
  <c r="AY899" i="5"/>
  <c r="AX899" i="5"/>
  <c r="BA899" i="5"/>
  <c r="AM902" i="5" l="1"/>
  <c r="AP902" i="5"/>
  <c r="AS900" i="5"/>
  <c r="AU900" i="5"/>
  <c r="AW899" i="5"/>
  <c r="AZ899" i="5"/>
  <c r="AK902" i="5"/>
  <c r="AI902" i="5"/>
  <c r="AJ903" i="5"/>
  <c r="R903" i="5"/>
  <c r="AO903" i="5" s="1"/>
  <c r="S903" i="5"/>
  <c r="AQ903" i="5" s="1"/>
  <c r="Q903" i="5"/>
  <c r="AN903" i="5" s="1"/>
  <c r="P904" i="5"/>
  <c r="BA900" i="5"/>
  <c r="AY900" i="5"/>
  <c r="AX900" i="5"/>
  <c r="AC902" i="5"/>
  <c r="AE901" i="5"/>
  <c r="AF901" i="5"/>
  <c r="AD901" i="5"/>
  <c r="AT901" i="5" s="1"/>
  <c r="AV898" i="5"/>
  <c r="BB898" i="5"/>
  <c r="AR901" i="5"/>
  <c r="AL901" i="5"/>
  <c r="BB899" i="5" l="1"/>
  <c r="AV899" i="5"/>
  <c r="AW900" i="5"/>
  <c r="AZ900" i="5"/>
  <c r="R904" i="5"/>
  <c r="AO904" i="5" s="1"/>
  <c r="P905" i="5"/>
  <c r="AJ904" i="5"/>
  <c r="S904" i="5"/>
  <c r="AQ904" i="5" s="1"/>
  <c r="Q904" i="5"/>
  <c r="AN904" i="5" s="1"/>
  <c r="AS901" i="5"/>
  <c r="AU901" i="5"/>
  <c r="BA901" i="5"/>
  <c r="AX901" i="5"/>
  <c r="AY901" i="5"/>
  <c r="AM903" i="5"/>
  <c r="AP903" i="5"/>
  <c r="AD902" i="5"/>
  <c r="AT902" i="5" s="1"/>
  <c r="AF902" i="5"/>
  <c r="AE902" i="5"/>
  <c r="AC903" i="5"/>
  <c r="AK903" i="5"/>
  <c r="AI903" i="5"/>
  <c r="AL902" i="5"/>
  <c r="AR902" i="5"/>
  <c r="AI904" i="5" l="1"/>
  <c r="AK904" i="5"/>
  <c r="AW901" i="5"/>
  <c r="AZ901" i="5"/>
  <c r="AM904" i="5"/>
  <c r="AP904" i="5"/>
  <c r="AR903" i="5"/>
  <c r="AL903" i="5"/>
  <c r="AV900" i="5"/>
  <c r="BB900" i="5"/>
  <c r="P906" i="5"/>
  <c r="AJ905" i="5"/>
  <c r="Q905" i="5"/>
  <c r="AN905" i="5" s="1"/>
  <c r="S905" i="5"/>
  <c r="AQ905" i="5" s="1"/>
  <c r="R905" i="5"/>
  <c r="AO905" i="5" s="1"/>
  <c r="AY902" i="5"/>
  <c r="BA902" i="5"/>
  <c r="AX902" i="5"/>
  <c r="AF903" i="5"/>
  <c r="AC904" i="5"/>
  <c r="AD903" i="5"/>
  <c r="AT903" i="5" s="1"/>
  <c r="AE903" i="5"/>
  <c r="AU902" i="5"/>
  <c r="AS902" i="5"/>
  <c r="AR904" i="5" l="1"/>
  <c r="AL904" i="5"/>
  <c r="AU903" i="5"/>
  <c r="AS903" i="5"/>
  <c r="AF904" i="5"/>
  <c r="AC905" i="5"/>
  <c r="AD904" i="5"/>
  <c r="AT904" i="5" s="1"/>
  <c r="AE904" i="5"/>
  <c r="BA903" i="5"/>
  <c r="AX903" i="5"/>
  <c r="AY903" i="5"/>
  <c r="BB901" i="5"/>
  <c r="AV901" i="5"/>
  <c r="AM905" i="5"/>
  <c r="AP905" i="5"/>
  <c r="AI905" i="5"/>
  <c r="AK905" i="5"/>
  <c r="S906" i="5"/>
  <c r="AQ906" i="5" s="1"/>
  <c r="P907" i="5"/>
  <c r="Q906" i="5"/>
  <c r="AN906" i="5" s="1"/>
  <c r="R906" i="5"/>
  <c r="AO906" i="5" s="1"/>
  <c r="AJ906" i="5"/>
  <c r="AZ902" i="5"/>
  <c r="AW902" i="5"/>
  <c r="BB902" i="5" l="1"/>
  <c r="AV902" i="5"/>
  <c r="AS904" i="5"/>
  <c r="AU904" i="5"/>
  <c r="AX904" i="5"/>
  <c r="BA904" i="5"/>
  <c r="AY904" i="5"/>
  <c r="AR905" i="5"/>
  <c r="AL905" i="5"/>
  <c r="S907" i="5"/>
  <c r="AQ907" i="5" s="1"/>
  <c r="Q907" i="5"/>
  <c r="AN907" i="5" s="1"/>
  <c r="P908" i="5"/>
  <c r="R907" i="5"/>
  <c r="AO907" i="5" s="1"/>
  <c r="AJ907" i="5"/>
  <c r="AF905" i="5"/>
  <c r="AD905" i="5"/>
  <c r="AT905" i="5" s="1"/>
  <c r="AC906" i="5"/>
  <c r="AE905" i="5"/>
  <c r="AM906" i="5"/>
  <c r="AP906" i="5"/>
  <c r="AK906" i="5"/>
  <c r="AI906" i="5"/>
  <c r="AW903" i="5"/>
  <c r="AZ903" i="5"/>
  <c r="AI907" i="5" l="1"/>
  <c r="AK907" i="5"/>
  <c r="AW904" i="5"/>
  <c r="AZ904" i="5"/>
  <c r="Q908" i="5"/>
  <c r="AN908" i="5" s="1"/>
  <c r="P909" i="5"/>
  <c r="R908" i="5"/>
  <c r="AO908" i="5" s="1"/>
  <c r="S908" i="5"/>
  <c r="AQ908" i="5" s="1"/>
  <c r="AJ908" i="5"/>
  <c r="AS905" i="5"/>
  <c r="AU905" i="5"/>
  <c r="AX905" i="5"/>
  <c r="AY905" i="5"/>
  <c r="BA905" i="5"/>
  <c r="AL906" i="5"/>
  <c r="AR906" i="5"/>
  <c r="BB903" i="5"/>
  <c r="AV903" i="5"/>
  <c r="AM907" i="5"/>
  <c r="AP907" i="5"/>
  <c r="AE906" i="5"/>
  <c r="AC907" i="5"/>
  <c r="AF906" i="5"/>
  <c r="AD906" i="5"/>
  <c r="AT906" i="5" s="1"/>
  <c r="AS906" i="5" l="1"/>
  <c r="AU906" i="5"/>
  <c r="BA906" i="5"/>
  <c r="AY906" i="5"/>
  <c r="AX906" i="5"/>
  <c r="AC908" i="5"/>
  <c r="AD907" i="5"/>
  <c r="AT907" i="5" s="1"/>
  <c r="AF907" i="5"/>
  <c r="AE907" i="5"/>
  <c r="BB904" i="5"/>
  <c r="AV904" i="5"/>
  <c r="Q909" i="5"/>
  <c r="AN909" i="5" s="1"/>
  <c r="AJ909" i="5"/>
  <c r="R909" i="5"/>
  <c r="AO909" i="5" s="1"/>
  <c r="P910" i="5"/>
  <c r="S909" i="5"/>
  <c r="AQ909" i="5" s="1"/>
  <c r="AL907" i="5"/>
  <c r="AR907" i="5"/>
  <c r="AP908" i="5"/>
  <c r="AM908" i="5"/>
  <c r="AW905" i="5"/>
  <c r="AZ905" i="5"/>
  <c r="AK908" i="5"/>
  <c r="AI908" i="5"/>
  <c r="S910" i="5" l="1"/>
  <c r="AQ910" i="5" s="1"/>
  <c r="R910" i="5"/>
  <c r="AO910" i="5" s="1"/>
  <c r="AJ910" i="5"/>
  <c r="Q910" i="5"/>
  <c r="AN910" i="5" s="1"/>
  <c r="P911" i="5"/>
  <c r="AM909" i="5"/>
  <c r="AP909" i="5"/>
  <c r="AL908" i="5"/>
  <c r="AR908" i="5"/>
  <c r="AF908" i="5"/>
  <c r="AC909" i="5"/>
  <c r="AE908" i="5"/>
  <c r="AD908" i="5"/>
  <c r="AT908" i="5" s="1"/>
  <c r="AW906" i="5"/>
  <c r="AZ906" i="5"/>
  <c r="AU907" i="5"/>
  <c r="AS907" i="5"/>
  <c r="AK909" i="5"/>
  <c r="AI909" i="5"/>
  <c r="BA907" i="5"/>
  <c r="AX907" i="5"/>
  <c r="AY907" i="5"/>
  <c r="AV905" i="5"/>
  <c r="BB905" i="5"/>
  <c r="AR909" i="5" l="1"/>
  <c r="AL909" i="5"/>
  <c r="AV906" i="5"/>
  <c r="BB906" i="5"/>
  <c r="AF909" i="5"/>
  <c r="AC910" i="5"/>
  <c r="AD909" i="5"/>
  <c r="AT909" i="5" s="1"/>
  <c r="AE909" i="5"/>
  <c r="AI910" i="5"/>
  <c r="AK910" i="5"/>
  <c r="AJ911" i="5"/>
  <c r="R911" i="5"/>
  <c r="AO911" i="5" s="1"/>
  <c r="S911" i="5"/>
  <c r="AQ911" i="5" s="1"/>
  <c r="P912" i="5"/>
  <c r="Q911" i="5"/>
  <c r="AN911" i="5" s="1"/>
  <c r="AZ907" i="5"/>
  <c r="AW907" i="5"/>
  <c r="AX908" i="5"/>
  <c r="AY908" i="5"/>
  <c r="BA908" i="5"/>
  <c r="AU908" i="5"/>
  <c r="AS908" i="5"/>
  <c r="AM910" i="5"/>
  <c r="AP910" i="5"/>
  <c r="AC911" i="5" l="1"/>
  <c r="AD910" i="5"/>
  <c r="AT910" i="5" s="1"/>
  <c r="AF910" i="5"/>
  <c r="AE910" i="5"/>
  <c r="AX909" i="5"/>
  <c r="BA909" i="5"/>
  <c r="AY909" i="5"/>
  <c r="S912" i="5"/>
  <c r="AQ912" i="5" s="1"/>
  <c r="P913" i="5"/>
  <c r="AJ912" i="5"/>
  <c r="R912" i="5"/>
  <c r="AO912" i="5" s="1"/>
  <c r="Q912" i="5"/>
  <c r="AN912" i="5" s="1"/>
  <c r="AU909" i="5"/>
  <c r="AS909" i="5"/>
  <c r="AK911" i="5"/>
  <c r="AI911" i="5"/>
  <c r="AW908" i="5"/>
  <c r="AZ908" i="5"/>
  <c r="AL910" i="5"/>
  <c r="AR910" i="5"/>
  <c r="AP911" i="5"/>
  <c r="AM911" i="5"/>
  <c r="BB907" i="5"/>
  <c r="AV907" i="5"/>
  <c r="AL911" i="5" l="1"/>
  <c r="AR911" i="5"/>
  <c r="AW909" i="5"/>
  <c r="AZ909" i="5"/>
  <c r="R913" i="5"/>
  <c r="AO913" i="5" s="1"/>
  <c r="Q913" i="5"/>
  <c r="AN913" i="5" s="1"/>
  <c r="P914" i="5"/>
  <c r="AJ913" i="5"/>
  <c r="S913" i="5"/>
  <c r="AQ913" i="5" s="1"/>
  <c r="AV908" i="5"/>
  <c r="BB908" i="5"/>
  <c r="BA910" i="5"/>
  <c r="AX910" i="5"/>
  <c r="AY910" i="5"/>
  <c r="AP912" i="5"/>
  <c r="AM912" i="5"/>
  <c r="AI912" i="5"/>
  <c r="AK912" i="5"/>
  <c r="AU910" i="5"/>
  <c r="AS910" i="5"/>
  <c r="AE911" i="5"/>
  <c r="AD911" i="5"/>
  <c r="AT911" i="5" s="1"/>
  <c r="AF911" i="5"/>
  <c r="AC912" i="5"/>
  <c r="AL912" i="5" l="1"/>
  <c r="AR912" i="5"/>
  <c r="AK913" i="5"/>
  <c r="AI913" i="5"/>
  <c r="AU911" i="5"/>
  <c r="AS911" i="5"/>
  <c r="BB909" i="5"/>
  <c r="AV909" i="5"/>
  <c r="S914" i="5"/>
  <c r="AQ914" i="5" s="1"/>
  <c r="Q914" i="5"/>
  <c r="AN914" i="5" s="1"/>
  <c r="P915" i="5"/>
  <c r="R914" i="5"/>
  <c r="AO914" i="5" s="1"/>
  <c r="AJ914" i="5"/>
  <c r="AD912" i="5"/>
  <c r="AT912" i="5" s="1"/>
  <c r="AE912" i="5"/>
  <c r="AF912" i="5"/>
  <c r="AC913" i="5"/>
  <c r="AY911" i="5"/>
  <c r="BA911" i="5"/>
  <c r="AX911" i="5"/>
  <c r="AZ910" i="5"/>
  <c r="AW910" i="5"/>
  <c r="AM913" i="5"/>
  <c r="AP913" i="5"/>
  <c r="AX912" i="5" l="1"/>
  <c r="AY912" i="5"/>
  <c r="BA912" i="5"/>
  <c r="AV910" i="5"/>
  <c r="BB910" i="5"/>
  <c r="S915" i="5"/>
  <c r="AQ915" i="5" s="1"/>
  <c r="P916" i="5"/>
  <c r="Q915" i="5"/>
  <c r="AN915" i="5" s="1"/>
  <c r="R915" i="5"/>
  <c r="AO915" i="5" s="1"/>
  <c r="AJ915" i="5"/>
  <c r="AR913" i="5"/>
  <c r="AL913" i="5"/>
  <c r="AS912" i="5"/>
  <c r="AU912" i="5"/>
  <c r="AI914" i="5"/>
  <c r="AK914" i="5"/>
  <c r="AW911" i="5"/>
  <c r="AZ911" i="5"/>
  <c r="AC914" i="5"/>
  <c r="AF913" i="5"/>
  <c r="AD913" i="5"/>
  <c r="AT913" i="5" s="1"/>
  <c r="AE913" i="5"/>
  <c r="AM914" i="5"/>
  <c r="AP914" i="5"/>
  <c r="AM915" i="5" l="1"/>
  <c r="AP915" i="5"/>
  <c r="AJ916" i="5"/>
  <c r="S916" i="5"/>
  <c r="AQ916" i="5" s="1"/>
  <c r="R916" i="5"/>
  <c r="AO916" i="5" s="1"/>
  <c r="P917" i="5"/>
  <c r="Q916" i="5"/>
  <c r="AN916" i="5" s="1"/>
  <c r="AX913" i="5"/>
  <c r="AY913" i="5"/>
  <c r="BA913" i="5"/>
  <c r="AS913" i="5"/>
  <c r="AU913" i="5"/>
  <c r="AW912" i="5"/>
  <c r="AZ912" i="5"/>
  <c r="AF914" i="5"/>
  <c r="AE914" i="5"/>
  <c r="AD914" i="5"/>
  <c r="AT914" i="5" s="1"/>
  <c r="AC915" i="5"/>
  <c r="AI915" i="5"/>
  <c r="AK915" i="5"/>
  <c r="AL914" i="5"/>
  <c r="AR914" i="5"/>
  <c r="AV911" i="5"/>
  <c r="BB911" i="5"/>
  <c r="Q917" i="5" l="1"/>
  <c r="AN917" i="5" s="1"/>
  <c r="AJ917" i="5"/>
  <c r="R917" i="5"/>
  <c r="AO917" i="5" s="1"/>
  <c r="S917" i="5"/>
  <c r="AQ917" i="5" s="1"/>
  <c r="P918" i="5"/>
  <c r="AP916" i="5"/>
  <c r="AM916" i="5"/>
  <c r="AK916" i="5"/>
  <c r="AI916" i="5"/>
  <c r="AX914" i="5"/>
  <c r="AY914" i="5"/>
  <c r="BA914" i="5"/>
  <c r="BB912" i="5"/>
  <c r="AV912" i="5"/>
  <c r="AC916" i="5"/>
  <c r="AD915" i="5"/>
  <c r="AT915" i="5" s="1"/>
  <c r="AE915" i="5"/>
  <c r="AF915" i="5"/>
  <c r="AW913" i="5"/>
  <c r="AZ913" i="5"/>
  <c r="AU914" i="5"/>
  <c r="AS914" i="5"/>
  <c r="AR915" i="5"/>
  <c r="AL915" i="5"/>
  <c r="AL916" i="5" l="1"/>
  <c r="AR916" i="5"/>
  <c r="AU915" i="5"/>
  <c r="AS915" i="5"/>
  <c r="AW914" i="5"/>
  <c r="AZ914" i="5"/>
  <c r="AM917" i="5"/>
  <c r="AP917" i="5"/>
  <c r="BB913" i="5"/>
  <c r="AV913" i="5"/>
  <c r="P919" i="5"/>
  <c r="S918" i="5"/>
  <c r="AQ918" i="5" s="1"/>
  <c r="AJ918" i="5"/>
  <c r="R918" i="5"/>
  <c r="AO918" i="5" s="1"/>
  <c r="Q918" i="5"/>
  <c r="AN918" i="5" s="1"/>
  <c r="AY915" i="5"/>
  <c r="BA915" i="5"/>
  <c r="AX915" i="5"/>
  <c r="AK917" i="5"/>
  <c r="AI917" i="5"/>
  <c r="AC917" i="5"/>
  <c r="AF916" i="5"/>
  <c r="AD916" i="5"/>
  <c r="AT916" i="5" s="1"/>
  <c r="AE916" i="5"/>
  <c r="AF917" i="5" l="1"/>
  <c r="AD917" i="5"/>
  <c r="AT917" i="5" s="1"/>
  <c r="AE917" i="5"/>
  <c r="AC918" i="5"/>
  <c r="AR917" i="5"/>
  <c r="AL917" i="5"/>
  <c r="AX916" i="5"/>
  <c r="BA916" i="5"/>
  <c r="AY916" i="5"/>
  <c r="S919" i="5"/>
  <c r="AQ919" i="5" s="1"/>
  <c r="R919" i="5"/>
  <c r="AO919" i="5" s="1"/>
  <c r="Q919" i="5"/>
  <c r="AN919" i="5" s="1"/>
  <c r="P920" i="5"/>
  <c r="AJ919" i="5"/>
  <c r="AK918" i="5"/>
  <c r="AI918" i="5"/>
  <c r="AM918" i="5"/>
  <c r="AP918" i="5"/>
  <c r="AS916" i="5"/>
  <c r="AU916" i="5"/>
  <c r="AV914" i="5"/>
  <c r="BB914" i="5"/>
  <c r="AW915" i="5"/>
  <c r="AZ915" i="5"/>
  <c r="BB915" i="5" l="1"/>
  <c r="AV915" i="5"/>
  <c r="R920" i="5"/>
  <c r="AO920" i="5" s="1"/>
  <c r="P921" i="5"/>
  <c r="AJ920" i="5"/>
  <c r="Q920" i="5"/>
  <c r="AN920" i="5" s="1"/>
  <c r="S920" i="5"/>
  <c r="AQ920" i="5" s="1"/>
  <c r="AF918" i="5"/>
  <c r="AD918" i="5"/>
  <c r="AT918" i="5" s="1"/>
  <c r="AE918" i="5"/>
  <c r="AC919" i="5"/>
  <c r="AU917" i="5"/>
  <c r="AS917" i="5"/>
  <c r="AW916" i="5"/>
  <c r="AZ916" i="5"/>
  <c r="AK919" i="5"/>
  <c r="AI919" i="5"/>
  <c r="AM919" i="5"/>
  <c r="AP919" i="5"/>
  <c r="AR918" i="5"/>
  <c r="AL918" i="5"/>
  <c r="AY917" i="5"/>
  <c r="AX917" i="5"/>
  <c r="BA917" i="5"/>
  <c r="AP920" i="5" l="1"/>
  <c r="AM920" i="5"/>
  <c r="AW917" i="5"/>
  <c r="AZ917" i="5"/>
  <c r="BA918" i="5"/>
  <c r="AX918" i="5"/>
  <c r="AY918" i="5"/>
  <c r="S921" i="5"/>
  <c r="AQ921" i="5" s="1"/>
  <c r="AJ921" i="5"/>
  <c r="P922" i="5"/>
  <c r="Q921" i="5"/>
  <c r="AN921" i="5" s="1"/>
  <c r="R921" i="5"/>
  <c r="AO921" i="5" s="1"/>
  <c r="AV916" i="5"/>
  <c r="BB916" i="5"/>
  <c r="AK920" i="5"/>
  <c r="AI920" i="5"/>
  <c r="AL919" i="5"/>
  <c r="AR919" i="5"/>
  <c r="AE919" i="5"/>
  <c r="AD919" i="5"/>
  <c r="AT919" i="5" s="1"/>
  <c r="AC920" i="5"/>
  <c r="AF919" i="5"/>
  <c r="AS918" i="5"/>
  <c r="AU918" i="5"/>
  <c r="AW918" i="5" l="1"/>
  <c r="AZ918" i="5"/>
  <c r="AM921" i="5"/>
  <c r="AP921" i="5"/>
  <c r="AY919" i="5"/>
  <c r="BA919" i="5"/>
  <c r="AX919" i="5"/>
  <c r="AD920" i="5"/>
  <c r="AT920" i="5" s="1"/>
  <c r="AF920" i="5"/>
  <c r="AC921" i="5"/>
  <c r="AE920" i="5"/>
  <c r="BB917" i="5"/>
  <c r="AV917" i="5"/>
  <c r="AU919" i="5"/>
  <c r="AS919" i="5"/>
  <c r="AL920" i="5"/>
  <c r="AR920" i="5"/>
  <c r="Q922" i="5"/>
  <c r="AN922" i="5" s="1"/>
  <c r="R922" i="5"/>
  <c r="AO922" i="5" s="1"/>
  <c r="AJ922" i="5"/>
  <c r="P923" i="5"/>
  <c r="S922" i="5"/>
  <c r="AQ922" i="5" s="1"/>
  <c r="AI921" i="5"/>
  <c r="AK921" i="5"/>
  <c r="AW919" i="5" l="1"/>
  <c r="AZ919" i="5"/>
  <c r="Q923" i="5"/>
  <c r="AN923" i="5" s="1"/>
  <c r="R923" i="5"/>
  <c r="AO923" i="5" s="1"/>
  <c r="P924" i="5"/>
  <c r="AJ923" i="5"/>
  <c r="S923" i="5"/>
  <c r="AQ923" i="5" s="1"/>
  <c r="AU920" i="5"/>
  <c r="AS920" i="5"/>
  <c r="AP922" i="5"/>
  <c r="AM922" i="5"/>
  <c r="AK922" i="5"/>
  <c r="AI922" i="5"/>
  <c r="AR921" i="5"/>
  <c r="AL921" i="5"/>
  <c r="AE921" i="5"/>
  <c r="AC922" i="5"/>
  <c r="AF921" i="5"/>
  <c r="AD921" i="5"/>
  <c r="AT921" i="5" s="1"/>
  <c r="BA920" i="5"/>
  <c r="AX920" i="5"/>
  <c r="AY920" i="5"/>
  <c r="AV918" i="5"/>
  <c r="BB918" i="5"/>
  <c r="AP923" i="5" l="1"/>
  <c r="AM923" i="5"/>
  <c r="AI923" i="5"/>
  <c r="AK923" i="5"/>
  <c r="Q924" i="5"/>
  <c r="AN924" i="5" s="1"/>
  <c r="S924" i="5"/>
  <c r="AQ924" i="5" s="1"/>
  <c r="AJ924" i="5"/>
  <c r="P925" i="5"/>
  <c r="R924" i="5"/>
  <c r="AO924" i="5" s="1"/>
  <c r="AW920" i="5"/>
  <c r="AZ920" i="5"/>
  <c r="AL922" i="5"/>
  <c r="AR922" i="5"/>
  <c r="AS921" i="5"/>
  <c r="AU921" i="5"/>
  <c r="BA921" i="5"/>
  <c r="AX921" i="5"/>
  <c r="AY921" i="5"/>
  <c r="AF922" i="5"/>
  <c r="AD922" i="5"/>
  <c r="AT922" i="5" s="1"/>
  <c r="AE922" i="5"/>
  <c r="AC923" i="5"/>
  <c r="AV919" i="5"/>
  <c r="BB919" i="5"/>
  <c r="AM924" i="5" l="1"/>
  <c r="AP924" i="5"/>
  <c r="R925" i="5"/>
  <c r="AO925" i="5" s="1"/>
  <c r="Q925" i="5"/>
  <c r="AN925" i="5" s="1"/>
  <c r="AJ925" i="5"/>
  <c r="P926" i="5"/>
  <c r="S925" i="5"/>
  <c r="AQ925" i="5" s="1"/>
  <c r="AK924" i="5"/>
  <c r="AI924" i="5"/>
  <c r="AC924" i="5"/>
  <c r="AF923" i="5"/>
  <c r="AE923" i="5"/>
  <c r="AD923" i="5"/>
  <c r="AT923" i="5" s="1"/>
  <c r="BA922" i="5"/>
  <c r="AY922" i="5"/>
  <c r="AX922" i="5"/>
  <c r="BB920" i="5"/>
  <c r="AV920" i="5"/>
  <c r="AR923" i="5"/>
  <c r="AL923" i="5"/>
  <c r="AW921" i="5"/>
  <c r="AZ921" i="5"/>
  <c r="AU922" i="5"/>
  <c r="AS922" i="5"/>
  <c r="AU923" i="5" l="1"/>
  <c r="AS923" i="5"/>
  <c r="AK925" i="5"/>
  <c r="AI925" i="5"/>
  <c r="AM925" i="5"/>
  <c r="AP925" i="5"/>
  <c r="AW922" i="5"/>
  <c r="AZ922" i="5"/>
  <c r="AV921" i="5"/>
  <c r="BB921" i="5"/>
  <c r="BA923" i="5"/>
  <c r="AX923" i="5"/>
  <c r="AY923" i="5"/>
  <c r="S926" i="5"/>
  <c r="AQ926" i="5" s="1"/>
  <c r="Q926" i="5"/>
  <c r="AN926" i="5" s="1"/>
  <c r="R926" i="5"/>
  <c r="AO926" i="5" s="1"/>
  <c r="P927" i="5"/>
  <c r="AJ926" i="5"/>
  <c r="AC925" i="5"/>
  <c r="AD924" i="5"/>
  <c r="AT924" i="5" s="1"/>
  <c r="AF924" i="5"/>
  <c r="AE924" i="5"/>
  <c r="AL924" i="5"/>
  <c r="AR924" i="5"/>
  <c r="AV922" i="5" l="1"/>
  <c r="BB922" i="5"/>
  <c r="AU924" i="5"/>
  <c r="AS924" i="5"/>
  <c r="AD925" i="5"/>
  <c r="AT925" i="5" s="1"/>
  <c r="AF925" i="5"/>
  <c r="AC926" i="5"/>
  <c r="AE925" i="5"/>
  <c r="AZ923" i="5"/>
  <c r="AW923" i="5"/>
  <c r="AM926" i="5"/>
  <c r="AP926" i="5"/>
  <c r="AY924" i="5"/>
  <c r="BA924" i="5"/>
  <c r="AX924" i="5"/>
  <c r="AR925" i="5"/>
  <c r="AL925" i="5"/>
  <c r="AK926" i="5"/>
  <c r="AI926" i="5"/>
  <c r="AJ927" i="5"/>
  <c r="P928" i="5"/>
  <c r="R927" i="5"/>
  <c r="AO927" i="5" s="1"/>
  <c r="Q927" i="5"/>
  <c r="AN927" i="5" s="1"/>
  <c r="S927" i="5"/>
  <c r="AQ927" i="5" s="1"/>
  <c r="AI927" i="5" l="1"/>
  <c r="AK927" i="5"/>
  <c r="Q928" i="5"/>
  <c r="AN928" i="5" s="1"/>
  <c r="P929" i="5"/>
  <c r="R928" i="5"/>
  <c r="AO928" i="5" s="1"/>
  <c r="S928" i="5"/>
  <c r="AQ928" i="5" s="1"/>
  <c r="AJ928" i="5"/>
  <c r="AL926" i="5"/>
  <c r="AR926" i="5"/>
  <c r="AF926" i="5"/>
  <c r="AD926" i="5"/>
  <c r="AT926" i="5" s="1"/>
  <c r="AE926" i="5"/>
  <c r="AC927" i="5"/>
  <c r="AY925" i="5"/>
  <c r="BA925" i="5"/>
  <c r="AX925" i="5"/>
  <c r="BB923" i="5"/>
  <c r="AV923" i="5"/>
  <c r="AM927" i="5"/>
  <c r="AP927" i="5"/>
  <c r="AW924" i="5"/>
  <c r="AZ924" i="5"/>
  <c r="AS925" i="5"/>
  <c r="AU925" i="5"/>
  <c r="AW925" i="5" l="1"/>
  <c r="AZ925" i="5"/>
  <c r="AM928" i="5"/>
  <c r="AP928" i="5"/>
  <c r="AD927" i="5"/>
  <c r="AT927" i="5" s="1"/>
  <c r="AE927" i="5"/>
  <c r="AF927" i="5"/>
  <c r="AC928" i="5"/>
  <c r="S929" i="5"/>
  <c r="AQ929" i="5" s="1"/>
  <c r="AJ929" i="5"/>
  <c r="P930" i="5"/>
  <c r="R929" i="5"/>
  <c r="AO929" i="5" s="1"/>
  <c r="Q929" i="5"/>
  <c r="AN929" i="5" s="1"/>
  <c r="BB924" i="5"/>
  <c r="AV924" i="5"/>
  <c r="AK928" i="5"/>
  <c r="AI928" i="5"/>
  <c r="AL927" i="5"/>
  <c r="AR927" i="5"/>
  <c r="AS926" i="5"/>
  <c r="AU926" i="5"/>
  <c r="AX926" i="5"/>
  <c r="AY926" i="5"/>
  <c r="BA926" i="5"/>
  <c r="AE928" i="5" l="1"/>
  <c r="AF928" i="5"/>
  <c r="AD928" i="5"/>
  <c r="AT928" i="5" s="1"/>
  <c r="AC929" i="5"/>
  <c r="AY927" i="5"/>
  <c r="BA927" i="5"/>
  <c r="AX927" i="5"/>
  <c r="AS927" i="5"/>
  <c r="AU927" i="5"/>
  <c r="Q930" i="5"/>
  <c r="AN930" i="5" s="1"/>
  <c r="S930" i="5"/>
  <c r="AQ930" i="5" s="1"/>
  <c r="R930" i="5"/>
  <c r="AO930" i="5" s="1"/>
  <c r="P931" i="5"/>
  <c r="AJ930" i="5"/>
  <c r="AL928" i="5"/>
  <c r="AR928" i="5"/>
  <c r="AZ926" i="5"/>
  <c r="AW926" i="5"/>
  <c r="AK929" i="5"/>
  <c r="AI929" i="5"/>
  <c r="AM929" i="5"/>
  <c r="AP929" i="5"/>
  <c r="AV925" i="5"/>
  <c r="BB925" i="5"/>
  <c r="AW927" i="5" l="1"/>
  <c r="AZ927" i="5"/>
  <c r="AC930" i="5"/>
  <c r="AE929" i="5"/>
  <c r="AD929" i="5"/>
  <c r="AT929" i="5" s="1"/>
  <c r="AF929" i="5"/>
  <c r="AP930" i="5"/>
  <c r="AM930" i="5"/>
  <c r="AS928" i="5"/>
  <c r="AU928" i="5"/>
  <c r="R931" i="5"/>
  <c r="AO931" i="5" s="1"/>
  <c r="S931" i="5"/>
  <c r="AQ931" i="5" s="1"/>
  <c r="AJ931" i="5"/>
  <c r="P932" i="5"/>
  <c r="Q931" i="5"/>
  <c r="AN931" i="5" s="1"/>
  <c r="AV926" i="5"/>
  <c r="BB926" i="5"/>
  <c r="AY928" i="5"/>
  <c r="AX928" i="5"/>
  <c r="BA928" i="5"/>
  <c r="AK930" i="5"/>
  <c r="AI930" i="5"/>
  <c r="AR929" i="5"/>
  <c r="AL929" i="5"/>
  <c r="AR930" i="5" l="1"/>
  <c r="AL930" i="5"/>
  <c r="BA929" i="5"/>
  <c r="AY929" i="5"/>
  <c r="AX929" i="5"/>
  <c r="AU929" i="5"/>
  <c r="AS929" i="5"/>
  <c r="AM931" i="5"/>
  <c r="AP931" i="5"/>
  <c r="AC931" i="5"/>
  <c r="AD930" i="5"/>
  <c r="AT930" i="5" s="1"/>
  <c r="AF930" i="5"/>
  <c r="AE930" i="5"/>
  <c r="AK931" i="5"/>
  <c r="AI931" i="5"/>
  <c r="AZ928" i="5"/>
  <c r="AW928" i="5"/>
  <c r="S932" i="5"/>
  <c r="AQ932" i="5" s="1"/>
  <c r="Q932" i="5"/>
  <c r="AN932" i="5" s="1"/>
  <c r="AJ932" i="5"/>
  <c r="R932" i="5"/>
  <c r="AO932" i="5" s="1"/>
  <c r="P933" i="5"/>
  <c r="AV927" i="5"/>
  <c r="BB927" i="5"/>
  <c r="AJ933" i="5" l="1"/>
  <c r="Q933" i="5"/>
  <c r="AN933" i="5" s="1"/>
  <c r="R933" i="5"/>
  <c r="AO933" i="5" s="1"/>
  <c r="S933" i="5"/>
  <c r="AQ933" i="5" s="1"/>
  <c r="P934" i="5"/>
  <c r="AI932" i="5"/>
  <c r="AK932" i="5"/>
  <c r="BA930" i="5"/>
  <c r="AX930" i="5"/>
  <c r="AY930" i="5"/>
  <c r="AS930" i="5"/>
  <c r="AU930" i="5"/>
  <c r="AW929" i="5"/>
  <c r="AZ929" i="5"/>
  <c r="AL931" i="5"/>
  <c r="AR931" i="5"/>
  <c r="AM932" i="5"/>
  <c r="AP932" i="5"/>
  <c r="AC932" i="5"/>
  <c r="AF931" i="5"/>
  <c r="AD931" i="5"/>
  <c r="AT931" i="5" s="1"/>
  <c r="AE931" i="5"/>
  <c r="BB928" i="5"/>
  <c r="AV928" i="5"/>
  <c r="AS931" i="5" l="1"/>
  <c r="AU931" i="5"/>
  <c r="AM933" i="5"/>
  <c r="AP933" i="5"/>
  <c r="R934" i="5"/>
  <c r="AO934" i="5" s="1"/>
  <c r="S934" i="5"/>
  <c r="AQ934" i="5" s="1"/>
  <c r="P935" i="5"/>
  <c r="AJ934" i="5"/>
  <c r="Q934" i="5"/>
  <c r="AN934" i="5" s="1"/>
  <c r="AY931" i="5"/>
  <c r="BA931" i="5"/>
  <c r="AX931" i="5"/>
  <c r="AW930" i="5"/>
  <c r="AZ930" i="5"/>
  <c r="BB929" i="5"/>
  <c r="AV929" i="5"/>
  <c r="AF932" i="5"/>
  <c r="AD932" i="5"/>
  <c r="AT932" i="5" s="1"/>
  <c r="AE932" i="5"/>
  <c r="AC933" i="5"/>
  <c r="AL932" i="5"/>
  <c r="AR932" i="5"/>
  <c r="AK933" i="5"/>
  <c r="AI933" i="5"/>
  <c r="P936" i="5" l="1"/>
  <c r="Q935" i="5"/>
  <c r="AN935" i="5" s="1"/>
  <c r="AJ935" i="5"/>
  <c r="S935" i="5"/>
  <c r="AQ935" i="5" s="1"/>
  <c r="R935" i="5"/>
  <c r="AO935" i="5" s="1"/>
  <c r="AR933" i="5"/>
  <c r="AL933" i="5"/>
  <c r="AE933" i="5"/>
  <c r="AF933" i="5"/>
  <c r="AD933" i="5"/>
  <c r="AT933" i="5" s="1"/>
  <c r="AC934" i="5"/>
  <c r="AW931" i="5"/>
  <c r="AZ931" i="5"/>
  <c r="AI934" i="5"/>
  <c r="AK934" i="5"/>
  <c r="AM934" i="5"/>
  <c r="AP934" i="5"/>
  <c r="BB930" i="5"/>
  <c r="AV930" i="5"/>
  <c r="AS932" i="5"/>
  <c r="AU932" i="5"/>
  <c r="BA932" i="5"/>
  <c r="AX932" i="5"/>
  <c r="AY932" i="5"/>
  <c r="AL934" i="5" l="1"/>
  <c r="AR934" i="5"/>
  <c r="BA933" i="5"/>
  <c r="AY933" i="5"/>
  <c r="AX933" i="5"/>
  <c r="AV931" i="5"/>
  <c r="BB931" i="5"/>
  <c r="AM935" i="5"/>
  <c r="AP935" i="5"/>
  <c r="AE934" i="5"/>
  <c r="AC935" i="5"/>
  <c r="AF934" i="5"/>
  <c r="AD934" i="5"/>
  <c r="AT934" i="5" s="1"/>
  <c r="AI935" i="5"/>
  <c r="AK935" i="5"/>
  <c r="AW932" i="5"/>
  <c r="AZ932" i="5"/>
  <c r="AS933" i="5"/>
  <c r="AU933" i="5"/>
  <c r="S936" i="5"/>
  <c r="AQ936" i="5" s="1"/>
  <c r="P937" i="5"/>
  <c r="AJ936" i="5"/>
  <c r="Q936" i="5"/>
  <c r="AN936" i="5" s="1"/>
  <c r="R936" i="5"/>
  <c r="AO936" i="5" s="1"/>
  <c r="AL935" i="5" l="1"/>
  <c r="AR935" i="5"/>
  <c r="BB932" i="5"/>
  <c r="AV932" i="5"/>
  <c r="AC936" i="5"/>
  <c r="AD935" i="5"/>
  <c r="AT935" i="5" s="1"/>
  <c r="AF935" i="5"/>
  <c r="AE935" i="5"/>
  <c r="AW933" i="5"/>
  <c r="AZ933" i="5"/>
  <c r="AK936" i="5"/>
  <c r="AI936" i="5"/>
  <c r="AU934" i="5"/>
  <c r="AS934" i="5"/>
  <c r="AM936" i="5"/>
  <c r="AP936" i="5"/>
  <c r="AJ937" i="5"/>
  <c r="S937" i="5"/>
  <c r="AQ937" i="5" s="1"/>
  <c r="Q937" i="5"/>
  <c r="AN937" i="5" s="1"/>
  <c r="P938" i="5"/>
  <c r="R937" i="5"/>
  <c r="AO937" i="5" s="1"/>
  <c r="AY934" i="5"/>
  <c r="BA934" i="5"/>
  <c r="AX934" i="5"/>
  <c r="AW934" i="5" l="1"/>
  <c r="AZ934" i="5"/>
  <c r="AS935" i="5"/>
  <c r="AU935" i="5"/>
  <c r="AL936" i="5"/>
  <c r="AR936" i="5"/>
  <c r="BA935" i="5"/>
  <c r="AX935" i="5"/>
  <c r="AY935" i="5"/>
  <c r="R938" i="5"/>
  <c r="AO938" i="5" s="1"/>
  <c r="AJ938" i="5"/>
  <c r="S938" i="5"/>
  <c r="AQ938" i="5" s="1"/>
  <c r="Q938" i="5"/>
  <c r="AN938" i="5" s="1"/>
  <c r="P939" i="5"/>
  <c r="AM937" i="5"/>
  <c r="AP937" i="5"/>
  <c r="AE936" i="5"/>
  <c r="AF936" i="5"/>
  <c r="AD936" i="5"/>
  <c r="AT936" i="5" s="1"/>
  <c r="AC937" i="5"/>
  <c r="AI937" i="5"/>
  <c r="AK937" i="5"/>
  <c r="AV933" i="5"/>
  <c r="BB933" i="5"/>
  <c r="AL937" i="5" l="1"/>
  <c r="AR937" i="5"/>
  <c r="AD937" i="5"/>
  <c r="AT937" i="5" s="1"/>
  <c r="AC938" i="5"/>
  <c r="AF937" i="5"/>
  <c r="AE937" i="5"/>
  <c r="AW935" i="5"/>
  <c r="AZ935" i="5"/>
  <c r="AI938" i="5"/>
  <c r="AK938" i="5"/>
  <c r="AJ939" i="5"/>
  <c r="S939" i="5"/>
  <c r="AQ939" i="5" s="1"/>
  <c r="R939" i="5"/>
  <c r="AO939" i="5" s="1"/>
  <c r="P940" i="5"/>
  <c r="Q939" i="5"/>
  <c r="AN939" i="5" s="1"/>
  <c r="AM938" i="5"/>
  <c r="AP938" i="5"/>
  <c r="AU936" i="5"/>
  <c r="AS936" i="5"/>
  <c r="BA936" i="5"/>
  <c r="AY936" i="5"/>
  <c r="AX936" i="5"/>
  <c r="BB934" i="5"/>
  <c r="AV934" i="5"/>
  <c r="AE938" i="5" l="1"/>
  <c r="AC939" i="5"/>
  <c r="AF938" i="5"/>
  <c r="AD938" i="5"/>
  <c r="AT938" i="5" s="1"/>
  <c r="AR938" i="5"/>
  <c r="AL938" i="5"/>
  <c r="AY937" i="5"/>
  <c r="BA937" i="5"/>
  <c r="AX937" i="5"/>
  <c r="AS937" i="5"/>
  <c r="AU937" i="5"/>
  <c r="R940" i="5"/>
  <c r="AO940" i="5" s="1"/>
  <c r="AJ940" i="5"/>
  <c r="Q940" i="5"/>
  <c r="AN940" i="5" s="1"/>
  <c r="S940" i="5"/>
  <c r="AQ940" i="5" s="1"/>
  <c r="P941" i="5"/>
  <c r="AW936" i="5"/>
  <c r="AZ936" i="5"/>
  <c r="AK939" i="5"/>
  <c r="AI939" i="5"/>
  <c r="AV935" i="5"/>
  <c r="BB935" i="5"/>
  <c r="AM939" i="5"/>
  <c r="AP939" i="5"/>
  <c r="AP940" i="5" l="1"/>
  <c r="AM940" i="5"/>
  <c r="AI940" i="5"/>
  <c r="AK940" i="5"/>
  <c r="AR939" i="5"/>
  <c r="AL939" i="5"/>
  <c r="AU938" i="5"/>
  <c r="AS938" i="5"/>
  <c r="S941" i="5"/>
  <c r="AQ941" i="5" s="1"/>
  <c r="AJ941" i="5"/>
  <c r="P942" i="5"/>
  <c r="R941" i="5"/>
  <c r="AO941" i="5" s="1"/>
  <c r="Q941" i="5"/>
  <c r="AN941" i="5" s="1"/>
  <c r="BA938" i="5"/>
  <c r="AX938" i="5"/>
  <c r="AY938" i="5"/>
  <c r="AC940" i="5"/>
  <c r="AD939" i="5"/>
  <c r="AT939" i="5" s="1"/>
  <c r="AE939" i="5"/>
  <c r="AF939" i="5"/>
  <c r="AW937" i="5"/>
  <c r="AZ937" i="5"/>
  <c r="BB936" i="5"/>
  <c r="AV936" i="5"/>
  <c r="AW938" i="5" l="1"/>
  <c r="AZ938" i="5"/>
  <c r="BA939" i="5"/>
  <c r="AX939" i="5"/>
  <c r="AY939" i="5"/>
  <c r="BB937" i="5"/>
  <c r="AV937" i="5"/>
  <c r="AJ942" i="5"/>
  <c r="P943" i="5"/>
  <c r="Q942" i="5"/>
  <c r="AN942" i="5" s="1"/>
  <c r="S942" i="5"/>
  <c r="AQ942" i="5" s="1"/>
  <c r="R942" i="5"/>
  <c r="AO942" i="5" s="1"/>
  <c r="AU939" i="5"/>
  <c r="AS939" i="5"/>
  <c r="AK941" i="5"/>
  <c r="AI941" i="5"/>
  <c r="AL940" i="5"/>
  <c r="AR940" i="5"/>
  <c r="AD940" i="5"/>
  <c r="AT940" i="5" s="1"/>
  <c r="AE940" i="5"/>
  <c r="AF940" i="5"/>
  <c r="AC941" i="5"/>
  <c r="AM941" i="5"/>
  <c r="AP941" i="5"/>
  <c r="AY940" i="5" l="1"/>
  <c r="AX940" i="5"/>
  <c r="BA940" i="5"/>
  <c r="AE941" i="5"/>
  <c r="AF941" i="5"/>
  <c r="AD941" i="5"/>
  <c r="AT941" i="5" s="1"/>
  <c r="AC942" i="5"/>
  <c r="AK942" i="5"/>
  <c r="AI942" i="5"/>
  <c r="AR941" i="5"/>
  <c r="AL941" i="5"/>
  <c r="AU940" i="5"/>
  <c r="AS940" i="5"/>
  <c r="AM942" i="5"/>
  <c r="AP942" i="5"/>
  <c r="AW939" i="5"/>
  <c r="AZ939" i="5"/>
  <c r="AJ943" i="5"/>
  <c r="S943" i="5"/>
  <c r="AQ943" i="5" s="1"/>
  <c r="P944" i="5"/>
  <c r="R943" i="5"/>
  <c r="AO943" i="5" s="1"/>
  <c r="Q943" i="5"/>
  <c r="AN943" i="5" s="1"/>
  <c r="AV938" i="5"/>
  <c r="BB938" i="5"/>
  <c r="AF942" i="5" l="1"/>
  <c r="AC943" i="5"/>
  <c r="AD942" i="5"/>
  <c r="AT942" i="5" s="1"/>
  <c r="AE942" i="5"/>
  <c r="AV939" i="5"/>
  <c r="BB939" i="5"/>
  <c r="AR942" i="5"/>
  <c r="AL942" i="5"/>
  <c r="AS941" i="5"/>
  <c r="AU941" i="5"/>
  <c r="AX941" i="5"/>
  <c r="BA941" i="5"/>
  <c r="AY941" i="5"/>
  <c r="AK943" i="5"/>
  <c r="AI943" i="5"/>
  <c r="Q944" i="5"/>
  <c r="AN944" i="5" s="1"/>
  <c r="AJ944" i="5"/>
  <c r="P945" i="5"/>
  <c r="R944" i="5"/>
  <c r="AO944" i="5" s="1"/>
  <c r="S944" i="5"/>
  <c r="AQ944" i="5" s="1"/>
  <c r="AM943" i="5"/>
  <c r="AP943" i="5"/>
  <c r="AZ940" i="5"/>
  <c r="AW940" i="5"/>
  <c r="AL943" i="5" l="1"/>
  <c r="AR943" i="5"/>
  <c r="AM944" i="5"/>
  <c r="AP944" i="5"/>
  <c r="AW941" i="5"/>
  <c r="AZ941" i="5"/>
  <c r="BB940" i="5"/>
  <c r="AV940" i="5"/>
  <c r="AU942" i="5"/>
  <c r="AS942" i="5"/>
  <c r="AC944" i="5"/>
  <c r="AD943" i="5"/>
  <c r="AT943" i="5" s="1"/>
  <c r="AF943" i="5"/>
  <c r="AE943" i="5"/>
  <c r="Q945" i="5"/>
  <c r="AN945" i="5" s="1"/>
  <c r="S945" i="5"/>
  <c r="AQ945" i="5" s="1"/>
  <c r="AJ945" i="5"/>
  <c r="P946" i="5"/>
  <c r="R945" i="5"/>
  <c r="AO945" i="5" s="1"/>
  <c r="AI944" i="5"/>
  <c r="AK944" i="5"/>
  <c r="BA942" i="5"/>
  <c r="AY942" i="5"/>
  <c r="AX942" i="5"/>
  <c r="AM945" i="5" l="1"/>
  <c r="AP945" i="5"/>
  <c r="AW942" i="5"/>
  <c r="AZ942" i="5"/>
  <c r="AY943" i="5"/>
  <c r="BA943" i="5"/>
  <c r="AX943" i="5"/>
  <c r="AV941" i="5"/>
  <c r="BB941" i="5"/>
  <c r="AU943" i="5"/>
  <c r="AS943" i="5"/>
  <c r="AD944" i="5"/>
  <c r="AT944" i="5" s="1"/>
  <c r="AF944" i="5"/>
  <c r="AC945" i="5"/>
  <c r="AE944" i="5"/>
  <c r="AR944" i="5"/>
  <c r="AL944" i="5"/>
  <c r="AJ946" i="5"/>
  <c r="P947" i="5"/>
  <c r="S946" i="5"/>
  <c r="AQ946" i="5" s="1"/>
  <c r="R946" i="5"/>
  <c r="AO946" i="5" s="1"/>
  <c r="Q946" i="5"/>
  <c r="AN946" i="5" s="1"/>
  <c r="AK945" i="5"/>
  <c r="AI945" i="5"/>
  <c r="AD945" i="5" l="1"/>
  <c r="AT945" i="5" s="1"/>
  <c r="AC946" i="5"/>
  <c r="AF945" i="5"/>
  <c r="AE945" i="5"/>
  <c r="R947" i="5"/>
  <c r="AO947" i="5" s="1"/>
  <c r="S947" i="5"/>
  <c r="AQ947" i="5" s="1"/>
  <c r="P948" i="5"/>
  <c r="Q947" i="5"/>
  <c r="AN947" i="5" s="1"/>
  <c r="AJ947" i="5"/>
  <c r="BB942" i="5"/>
  <c r="AV942" i="5"/>
  <c r="AW943" i="5"/>
  <c r="AZ943" i="5"/>
  <c r="AY944" i="5"/>
  <c r="BA944" i="5"/>
  <c r="AX944" i="5"/>
  <c r="AU944" i="5"/>
  <c r="AS944" i="5"/>
  <c r="AK946" i="5"/>
  <c r="AI946" i="5"/>
  <c r="AM946" i="5"/>
  <c r="AP946" i="5"/>
  <c r="AL945" i="5"/>
  <c r="AR945" i="5"/>
  <c r="S948" i="5" l="1"/>
  <c r="AQ948" i="5" s="1"/>
  <c r="Q948" i="5"/>
  <c r="AN948" i="5" s="1"/>
  <c r="R948" i="5"/>
  <c r="AO948" i="5" s="1"/>
  <c r="P949" i="5"/>
  <c r="AJ948" i="5"/>
  <c r="AZ944" i="5"/>
  <c r="AW944" i="5"/>
  <c r="AM947" i="5"/>
  <c r="AP947" i="5"/>
  <c r="AR946" i="5"/>
  <c r="AL946" i="5"/>
  <c r="AX945" i="5"/>
  <c r="BA945" i="5"/>
  <c r="AY945" i="5"/>
  <c r="AF946" i="5"/>
  <c r="AD946" i="5"/>
  <c r="AT946" i="5" s="1"/>
  <c r="AE946" i="5"/>
  <c r="AC947" i="5"/>
  <c r="BB943" i="5"/>
  <c r="AV943" i="5"/>
  <c r="AI947" i="5"/>
  <c r="AK947" i="5"/>
  <c r="AU945" i="5"/>
  <c r="AS945" i="5"/>
  <c r="AV944" i="5" l="1"/>
  <c r="BB944" i="5"/>
  <c r="AS946" i="5"/>
  <c r="AU946" i="5"/>
  <c r="AW945" i="5"/>
  <c r="AZ945" i="5"/>
  <c r="AK948" i="5"/>
  <c r="AI948" i="5"/>
  <c r="R949" i="5"/>
  <c r="AO949" i="5" s="1"/>
  <c r="AJ949" i="5"/>
  <c r="S949" i="5"/>
  <c r="AQ949" i="5" s="1"/>
  <c r="Q949" i="5"/>
  <c r="AN949" i="5" s="1"/>
  <c r="P950" i="5"/>
  <c r="AC948" i="5"/>
  <c r="AE947" i="5"/>
  <c r="AD947" i="5"/>
  <c r="AT947" i="5" s="1"/>
  <c r="AF947" i="5"/>
  <c r="AL947" i="5"/>
  <c r="AR947" i="5"/>
  <c r="AX946" i="5"/>
  <c r="BA946" i="5"/>
  <c r="AY946" i="5"/>
  <c r="AM948" i="5"/>
  <c r="AP948" i="5"/>
  <c r="AU947" i="5" l="1"/>
  <c r="AS947" i="5"/>
  <c r="AR948" i="5"/>
  <c r="AL948" i="5"/>
  <c r="AD948" i="5"/>
  <c r="AT948" i="5" s="1"/>
  <c r="AC949" i="5"/>
  <c r="AF948" i="5"/>
  <c r="AE948" i="5"/>
  <c r="AV945" i="5"/>
  <c r="BB945" i="5"/>
  <c r="S950" i="5"/>
  <c r="AQ950" i="5" s="1"/>
  <c r="P951" i="5"/>
  <c r="AJ950" i="5"/>
  <c r="R950" i="5"/>
  <c r="AO950" i="5" s="1"/>
  <c r="Q950" i="5"/>
  <c r="AN950" i="5" s="1"/>
  <c r="AW946" i="5"/>
  <c r="AZ946" i="5"/>
  <c r="AM949" i="5"/>
  <c r="AP949" i="5"/>
  <c r="AI949" i="5"/>
  <c r="AK949" i="5"/>
  <c r="AY947" i="5"/>
  <c r="BA947" i="5"/>
  <c r="AX947" i="5"/>
  <c r="AC950" i="5" l="1"/>
  <c r="AD949" i="5"/>
  <c r="AT949" i="5" s="1"/>
  <c r="AE949" i="5"/>
  <c r="AF949" i="5"/>
  <c r="BB946" i="5"/>
  <c r="AV946" i="5"/>
  <c r="AW947" i="5"/>
  <c r="AZ947" i="5"/>
  <c r="AU948" i="5"/>
  <c r="AS948" i="5"/>
  <c r="AY948" i="5"/>
  <c r="BA948" i="5"/>
  <c r="AX948" i="5"/>
  <c r="AI950" i="5"/>
  <c r="AK950" i="5"/>
  <c r="Q951" i="5"/>
  <c r="AN951" i="5" s="1"/>
  <c r="P952" i="5"/>
  <c r="AJ951" i="5"/>
  <c r="S951" i="5"/>
  <c r="AQ951" i="5" s="1"/>
  <c r="R951" i="5"/>
  <c r="AO951" i="5" s="1"/>
  <c r="AP950" i="5"/>
  <c r="AM950" i="5"/>
  <c r="AR949" i="5"/>
  <c r="AL949" i="5"/>
  <c r="AL950" i="5" l="1"/>
  <c r="AR950" i="5"/>
  <c r="AV947" i="5"/>
  <c r="BB947" i="5"/>
  <c r="AX949" i="5"/>
  <c r="BA949" i="5"/>
  <c r="AY949" i="5"/>
  <c r="AM951" i="5"/>
  <c r="AP951" i="5"/>
  <c r="P953" i="5"/>
  <c r="AJ952" i="5"/>
  <c r="Q952" i="5"/>
  <c r="AN952" i="5" s="1"/>
  <c r="S952" i="5"/>
  <c r="AQ952" i="5" s="1"/>
  <c r="R952" i="5"/>
  <c r="AO952" i="5" s="1"/>
  <c r="AW948" i="5"/>
  <c r="AZ948" i="5"/>
  <c r="AI951" i="5"/>
  <c r="AK951" i="5"/>
  <c r="AS949" i="5"/>
  <c r="AU949" i="5"/>
  <c r="AD950" i="5"/>
  <c r="AT950" i="5" s="1"/>
  <c r="AF950" i="5"/>
  <c r="AC951" i="5"/>
  <c r="AE950" i="5"/>
  <c r="AY950" i="5" l="1"/>
  <c r="BA950" i="5"/>
  <c r="AX950" i="5"/>
  <c r="BB948" i="5"/>
  <c r="AV948" i="5"/>
  <c r="AD951" i="5"/>
  <c r="AT951" i="5" s="1"/>
  <c r="AC952" i="5"/>
  <c r="AE951" i="5"/>
  <c r="AF951" i="5"/>
  <c r="AS950" i="5"/>
  <c r="AU950" i="5"/>
  <c r="AR951" i="5"/>
  <c r="AL951" i="5"/>
  <c r="AZ949" i="5"/>
  <c r="AW949" i="5"/>
  <c r="AI952" i="5"/>
  <c r="AK952" i="5"/>
  <c r="Q953" i="5"/>
  <c r="AN953" i="5" s="1"/>
  <c r="S953" i="5"/>
  <c r="AQ953" i="5" s="1"/>
  <c r="AJ953" i="5"/>
  <c r="P954" i="5"/>
  <c r="R953" i="5"/>
  <c r="AO953" i="5" s="1"/>
  <c r="AM952" i="5"/>
  <c r="AP952" i="5"/>
  <c r="AE952" i="5" l="1"/>
  <c r="AD952" i="5"/>
  <c r="AT952" i="5" s="1"/>
  <c r="AF952" i="5"/>
  <c r="AC953" i="5"/>
  <c r="BB949" i="5"/>
  <c r="AV949" i="5"/>
  <c r="S954" i="5"/>
  <c r="AQ954" i="5" s="1"/>
  <c r="AJ954" i="5"/>
  <c r="Q954" i="5"/>
  <c r="AN954" i="5" s="1"/>
  <c r="P955" i="5"/>
  <c r="R954" i="5"/>
  <c r="AO954" i="5" s="1"/>
  <c r="AL952" i="5"/>
  <c r="AR952" i="5"/>
  <c r="AS951" i="5"/>
  <c r="AU951" i="5"/>
  <c r="AI953" i="5"/>
  <c r="AK953" i="5"/>
  <c r="AM953" i="5"/>
  <c r="AP953" i="5"/>
  <c r="AW950" i="5"/>
  <c r="AZ950" i="5"/>
  <c r="AY951" i="5"/>
  <c r="AX951" i="5"/>
  <c r="BA951" i="5"/>
  <c r="AI954" i="5" l="1"/>
  <c r="AK954" i="5"/>
  <c r="AW951" i="5"/>
  <c r="AZ951" i="5"/>
  <c r="AC954" i="5"/>
  <c r="AE953" i="5"/>
  <c r="AF953" i="5"/>
  <c r="AD953" i="5"/>
  <c r="AT953" i="5" s="1"/>
  <c r="AM954" i="5"/>
  <c r="AP954" i="5"/>
  <c r="AX952" i="5"/>
  <c r="BA952" i="5"/>
  <c r="AY952" i="5"/>
  <c r="R955" i="5"/>
  <c r="AO955" i="5" s="1"/>
  <c r="Q955" i="5"/>
  <c r="AN955" i="5" s="1"/>
  <c r="P956" i="5"/>
  <c r="AJ955" i="5"/>
  <c r="S955" i="5"/>
  <c r="AQ955" i="5" s="1"/>
  <c r="AS952" i="5"/>
  <c r="AU952" i="5"/>
  <c r="BB950" i="5"/>
  <c r="AV950" i="5"/>
  <c r="AL953" i="5"/>
  <c r="AR953" i="5"/>
  <c r="S956" i="5" l="1"/>
  <c r="AQ956" i="5" s="1"/>
  <c r="R956" i="5"/>
  <c r="AO956" i="5" s="1"/>
  <c r="P957" i="5"/>
  <c r="AJ956" i="5"/>
  <c r="Q956" i="5"/>
  <c r="AN956" i="5" s="1"/>
  <c r="AX953" i="5"/>
  <c r="BA953" i="5"/>
  <c r="AY953" i="5"/>
  <c r="AF954" i="5"/>
  <c r="AC955" i="5"/>
  <c r="AD954" i="5"/>
  <c r="AT954" i="5" s="1"/>
  <c r="AE954" i="5"/>
  <c r="BB951" i="5"/>
  <c r="AV951" i="5"/>
  <c r="AU953" i="5"/>
  <c r="AS953" i="5"/>
  <c r="AM955" i="5"/>
  <c r="AP955" i="5"/>
  <c r="AW952" i="5"/>
  <c r="AZ952" i="5"/>
  <c r="AI955" i="5"/>
  <c r="AK955" i="5"/>
  <c r="AL954" i="5"/>
  <c r="AR954" i="5"/>
  <c r="AW953" i="5" l="1"/>
  <c r="AZ953" i="5"/>
  <c r="AI956" i="5"/>
  <c r="AK956" i="5"/>
  <c r="Q957" i="5"/>
  <c r="AN957" i="5" s="1"/>
  <c r="S957" i="5"/>
  <c r="AQ957" i="5" s="1"/>
  <c r="R957" i="5"/>
  <c r="AO957" i="5" s="1"/>
  <c r="P958" i="5"/>
  <c r="AJ957" i="5"/>
  <c r="AF955" i="5"/>
  <c r="AD955" i="5"/>
  <c r="AT955" i="5" s="1"/>
  <c r="AE955" i="5"/>
  <c r="AC956" i="5"/>
  <c r="AV952" i="5"/>
  <c r="BB952" i="5"/>
  <c r="AS954" i="5"/>
  <c r="AU954" i="5"/>
  <c r="AR955" i="5"/>
  <c r="AL955" i="5"/>
  <c r="BA954" i="5"/>
  <c r="AX954" i="5"/>
  <c r="AY954" i="5"/>
  <c r="AM956" i="5"/>
  <c r="AP956" i="5"/>
  <c r="AR956" i="5" l="1"/>
  <c r="AL956" i="5"/>
  <c r="AM957" i="5"/>
  <c r="AP957" i="5"/>
  <c r="Q958" i="5"/>
  <c r="AN958" i="5" s="1"/>
  <c r="AJ958" i="5"/>
  <c r="R958" i="5"/>
  <c r="AO958" i="5" s="1"/>
  <c r="S958" i="5"/>
  <c r="AQ958" i="5" s="1"/>
  <c r="P959" i="5"/>
  <c r="AS955" i="5"/>
  <c r="AU955" i="5"/>
  <c r="AC957" i="5"/>
  <c r="AD956" i="5"/>
  <c r="AT956" i="5" s="1"/>
  <c r="AF956" i="5"/>
  <c r="AE956" i="5"/>
  <c r="AW954" i="5"/>
  <c r="AZ954" i="5"/>
  <c r="BA955" i="5"/>
  <c r="AY955" i="5"/>
  <c r="AX955" i="5"/>
  <c r="AK957" i="5"/>
  <c r="AI957" i="5"/>
  <c r="BB953" i="5"/>
  <c r="AV953" i="5"/>
  <c r="AP958" i="5" l="1"/>
  <c r="AM958" i="5"/>
  <c r="AK958" i="5"/>
  <c r="AI958" i="5"/>
  <c r="AE957" i="5"/>
  <c r="AC958" i="5"/>
  <c r="AF957" i="5"/>
  <c r="AD957" i="5"/>
  <c r="AT957" i="5" s="1"/>
  <c r="AR957" i="5"/>
  <c r="AL957" i="5"/>
  <c r="AV954" i="5"/>
  <c r="BB954" i="5"/>
  <c r="BA956" i="5"/>
  <c r="AX956" i="5"/>
  <c r="AY956" i="5"/>
  <c r="AS956" i="5"/>
  <c r="AU956" i="5"/>
  <c r="AW955" i="5"/>
  <c r="AZ955" i="5"/>
  <c r="P960" i="5"/>
  <c r="Q959" i="5"/>
  <c r="AN959" i="5" s="1"/>
  <c r="AJ959" i="5"/>
  <c r="S959" i="5"/>
  <c r="AQ959" i="5" s="1"/>
  <c r="R959" i="5"/>
  <c r="AO959" i="5" s="1"/>
  <c r="BA957" i="5" l="1"/>
  <c r="AX957" i="5"/>
  <c r="AY957" i="5"/>
  <c r="AM959" i="5"/>
  <c r="AP959" i="5"/>
  <c r="AU957" i="5"/>
  <c r="AS957" i="5"/>
  <c r="AK959" i="5"/>
  <c r="AI959" i="5"/>
  <c r="AD958" i="5"/>
  <c r="AT958" i="5" s="1"/>
  <c r="AF958" i="5"/>
  <c r="AC959" i="5"/>
  <c r="AE958" i="5"/>
  <c r="AZ956" i="5"/>
  <c r="AW956" i="5"/>
  <c r="AV955" i="5"/>
  <c r="BB955" i="5"/>
  <c r="AL958" i="5"/>
  <c r="AR958" i="5"/>
  <c r="R960" i="5"/>
  <c r="AO960" i="5" s="1"/>
  <c r="S960" i="5"/>
  <c r="AQ960" i="5" s="1"/>
  <c r="P961" i="5"/>
  <c r="AJ960" i="5"/>
  <c r="Q960" i="5"/>
  <c r="AN960" i="5" s="1"/>
  <c r="AK960" i="5" l="1"/>
  <c r="AI960" i="5"/>
  <c r="AV956" i="5"/>
  <c r="BB956" i="5"/>
  <c r="AR959" i="5"/>
  <c r="AL959" i="5"/>
  <c r="AM960" i="5"/>
  <c r="AP960" i="5"/>
  <c r="AC960" i="5"/>
  <c r="AE959" i="5"/>
  <c r="AF959" i="5"/>
  <c r="AD959" i="5"/>
  <c r="AT959" i="5" s="1"/>
  <c r="AS958" i="5"/>
  <c r="AU958" i="5"/>
  <c r="Q961" i="5"/>
  <c r="AN961" i="5" s="1"/>
  <c r="AJ961" i="5"/>
  <c r="R961" i="5"/>
  <c r="AO961" i="5" s="1"/>
  <c r="P962" i="5"/>
  <c r="S961" i="5"/>
  <c r="AQ961" i="5" s="1"/>
  <c r="AX958" i="5"/>
  <c r="BA958" i="5"/>
  <c r="AY958" i="5"/>
  <c r="AW957" i="5"/>
  <c r="AZ957" i="5"/>
  <c r="AL960" i="5" l="1"/>
  <c r="AR960" i="5"/>
  <c r="AI961" i="5"/>
  <c r="AK961" i="5"/>
  <c r="AW958" i="5"/>
  <c r="AZ958" i="5"/>
  <c r="AU959" i="5"/>
  <c r="AS959" i="5"/>
  <c r="AV957" i="5"/>
  <c r="BB957" i="5"/>
  <c r="AM961" i="5"/>
  <c r="AP961" i="5"/>
  <c r="AY959" i="5"/>
  <c r="BA959" i="5"/>
  <c r="AX959" i="5"/>
  <c r="Q962" i="5"/>
  <c r="AN962" i="5" s="1"/>
  <c r="AJ962" i="5"/>
  <c r="R962" i="5"/>
  <c r="AO962" i="5" s="1"/>
  <c r="P963" i="5"/>
  <c r="S962" i="5"/>
  <c r="AQ962" i="5" s="1"/>
  <c r="AC961" i="5"/>
  <c r="AF960" i="5"/>
  <c r="AE960" i="5"/>
  <c r="AD960" i="5"/>
  <c r="AT960" i="5" s="1"/>
  <c r="AU960" i="5" l="1"/>
  <c r="AS960" i="5"/>
  <c r="AW959" i="5"/>
  <c r="AZ959" i="5"/>
  <c r="AY960" i="5"/>
  <c r="AX960" i="5"/>
  <c r="BA960" i="5"/>
  <c r="BB958" i="5"/>
  <c r="AV958" i="5"/>
  <c r="AC962" i="5"/>
  <c r="AD961" i="5"/>
  <c r="AT961" i="5" s="1"/>
  <c r="AF961" i="5"/>
  <c r="AE961" i="5"/>
  <c r="AM962" i="5"/>
  <c r="AP962" i="5"/>
  <c r="AL961" i="5"/>
  <c r="AR961" i="5"/>
  <c r="AJ963" i="5"/>
  <c r="Q963" i="5"/>
  <c r="AN963" i="5" s="1"/>
  <c r="P964" i="5"/>
  <c r="S963" i="5"/>
  <c r="AQ963" i="5" s="1"/>
  <c r="R963" i="5"/>
  <c r="AO963" i="5" s="1"/>
  <c r="AI962" i="5"/>
  <c r="AK962" i="5"/>
  <c r="AZ960" i="5" l="1"/>
  <c r="AW960" i="5"/>
  <c r="AM963" i="5"/>
  <c r="AP963" i="5"/>
  <c r="AX961" i="5"/>
  <c r="AY961" i="5"/>
  <c r="BA961" i="5"/>
  <c r="AL962" i="5"/>
  <c r="AR962" i="5"/>
  <c r="BB959" i="5"/>
  <c r="AV959" i="5"/>
  <c r="AF962" i="5"/>
  <c r="AE962" i="5"/>
  <c r="AC963" i="5"/>
  <c r="AD962" i="5"/>
  <c r="AT962" i="5" s="1"/>
  <c r="AJ964" i="5"/>
  <c r="P965" i="5"/>
  <c r="Q964" i="5"/>
  <c r="AN964" i="5" s="1"/>
  <c r="S964" i="5"/>
  <c r="AQ964" i="5" s="1"/>
  <c r="R964" i="5"/>
  <c r="AO964" i="5" s="1"/>
  <c r="AU961" i="5"/>
  <c r="AS961" i="5"/>
  <c r="AK963" i="5"/>
  <c r="AI963" i="5"/>
  <c r="AI964" i="5" l="1"/>
  <c r="AK964" i="5"/>
  <c r="AU962" i="5"/>
  <c r="AS962" i="5"/>
  <c r="AW961" i="5"/>
  <c r="AZ961" i="5"/>
  <c r="AX962" i="5"/>
  <c r="BA962" i="5"/>
  <c r="AY962" i="5"/>
  <c r="AC964" i="5"/>
  <c r="AD963" i="5"/>
  <c r="AT963" i="5" s="1"/>
  <c r="AF963" i="5"/>
  <c r="AE963" i="5"/>
  <c r="AM964" i="5"/>
  <c r="AP964" i="5"/>
  <c r="AL963" i="5"/>
  <c r="AR963" i="5"/>
  <c r="AV960" i="5"/>
  <c r="BB960" i="5"/>
  <c r="P966" i="5"/>
  <c r="AJ965" i="5"/>
  <c r="Q965" i="5"/>
  <c r="AN965" i="5" s="1"/>
  <c r="R965" i="5"/>
  <c r="AO965" i="5" s="1"/>
  <c r="S965" i="5"/>
  <c r="AQ965" i="5" s="1"/>
  <c r="AM965" i="5" l="1"/>
  <c r="AP965" i="5"/>
  <c r="AV961" i="5"/>
  <c r="BB961" i="5"/>
  <c r="AL964" i="5"/>
  <c r="AR964" i="5"/>
  <c r="AK965" i="5"/>
  <c r="AI965" i="5"/>
  <c r="BA963" i="5"/>
  <c r="AY963" i="5"/>
  <c r="AX963" i="5"/>
  <c r="AW962" i="5"/>
  <c r="AZ962" i="5"/>
  <c r="AE964" i="5"/>
  <c r="AD964" i="5"/>
  <c r="AT964" i="5" s="1"/>
  <c r="AC965" i="5"/>
  <c r="AF964" i="5"/>
  <c r="R966" i="5"/>
  <c r="AO966" i="5" s="1"/>
  <c r="S966" i="5"/>
  <c r="AQ966" i="5" s="1"/>
  <c r="P967" i="5"/>
  <c r="AJ966" i="5"/>
  <c r="Q966" i="5"/>
  <c r="AN966" i="5" s="1"/>
  <c r="AS963" i="5"/>
  <c r="AU963" i="5"/>
  <c r="AU964" i="5" l="1"/>
  <c r="AS964" i="5"/>
  <c r="AC966" i="5"/>
  <c r="AD965" i="5"/>
  <c r="AT965" i="5" s="1"/>
  <c r="AE965" i="5"/>
  <c r="AF965" i="5"/>
  <c r="AI966" i="5"/>
  <c r="AK966" i="5"/>
  <c r="AV962" i="5"/>
  <c r="BB962" i="5"/>
  <c r="P968" i="5"/>
  <c r="Q967" i="5"/>
  <c r="AN967" i="5" s="1"/>
  <c r="R967" i="5"/>
  <c r="AO967" i="5" s="1"/>
  <c r="AJ967" i="5"/>
  <c r="S967" i="5"/>
  <c r="AQ967" i="5" s="1"/>
  <c r="AM966" i="5"/>
  <c r="AP966" i="5"/>
  <c r="AX964" i="5"/>
  <c r="AY964" i="5"/>
  <c r="BA964" i="5"/>
  <c r="AW963" i="5"/>
  <c r="AZ963" i="5"/>
  <c r="AR965" i="5"/>
  <c r="AL965" i="5"/>
  <c r="AR966" i="5" l="1"/>
  <c r="AL966" i="5"/>
  <c r="AX965" i="5"/>
  <c r="AY965" i="5"/>
  <c r="BA965" i="5"/>
  <c r="AM967" i="5"/>
  <c r="AP967" i="5"/>
  <c r="AV963" i="5"/>
  <c r="BB963" i="5"/>
  <c r="AW964" i="5"/>
  <c r="AZ964" i="5"/>
  <c r="AS965" i="5"/>
  <c r="AU965" i="5"/>
  <c r="AE966" i="5"/>
  <c r="AD966" i="5"/>
  <c r="AT966" i="5" s="1"/>
  <c r="AF966" i="5"/>
  <c r="AC967" i="5"/>
  <c r="AK967" i="5"/>
  <c r="AI967" i="5"/>
  <c r="Q968" i="5"/>
  <c r="AN968" i="5" s="1"/>
  <c r="AJ968" i="5"/>
  <c r="P969" i="5"/>
  <c r="S968" i="5"/>
  <c r="AQ968" i="5" s="1"/>
  <c r="R968" i="5"/>
  <c r="AO968" i="5" s="1"/>
  <c r="AY966" i="5" l="1"/>
  <c r="AX966" i="5"/>
  <c r="BA966" i="5"/>
  <c r="AL967" i="5"/>
  <c r="AR967" i="5"/>
  <c r="AS966" i="5"/>
  <c r="AU966" i="5"/>
  <c r="AK968" i="5"/>
  <c r="AI968" i="5"/>
  <c r="AW965" i="5"/>
  <c r="AZ965" i="5"/>
  <c r="AP968" i="5"/>
  <c r="AM968" i="5"/>
  <c r="S969" i="5"/>
  <c r="AQ969" i="5" s="1"/>
  <c r="Q969" i="5"/>
  <c r="AN969" i="5" s="1"/>
  <c r="P970" i="5"/>
  <c r="R969" i="5"/>
  <c r="AO969" i="5" s="1"/>
  <c r="AJ969" i="5"/>
  <c r="AV964" i="5"/>
  <c r="BB964" i="5"/>
  <c r="AE967" i="5"/>
  <c r="AC968" i="5"/>
  <c r="AD967" i="5"/>
  <c r="AT967" i="5" s="1"/>
  <c r="AF967" i="5"/>
  <c r="AX967" i="5" l="1"/>
  <c r="BA967" i="5"/>
  <c r="AY967" i="5"/>
  <c r="P971" i="5"/>
  <c r="Q970" i="5"/>
  <c r="AN970" i="5" s="1"/>
  <c r="S970" i="5"/>
  <c r="AQ970" i="5" s="1"/>
  <c r="R970" i="5"/>
  <c r="AO970" i="5" s="1"/>
  <c r="AJ970" i="5"/>
  <c r="AL968" i="5"/>
  <c r="AR968" i="5"/>
  <c r="AS967" i="5"/>
  <c r="AU967" i="5"/>
  <c r="AP969" i="5"/>
  <c r="AM969" i="5"/>
  <c r="AF968" i="5"/>
  <c r="AC969" i="5"/>
  <c r="AD968" i="5"/>
  <c r="AT968" i="5" s="1"/>
  <c r="AE968" i="5"/>
  <c r="AW966" i="5"/>
  <c r="AZ966" i="5"/>
  <c r="AI969" i="5"/>
  <c r="AK969" i="5"/>
  <c r="AV965" i="5"/>
  <c r="BB965" i="5"/>
  <c r="AM970" i="5" l="1"/>
  <c r="AP970" i="5"/>
  <c r="R971" i="5"/>
  <c r="AO971" i="5" s="1"/>
  <c r="S971" i="5"/>
  <c r="AQ971" i="5" s="1"/>
  <c r="AJ971" i="5"/>
  <c r="Q971" i="5"/>
  <c r="AN971" i="5" s="1"/>
  <c r="P972" i="5"/>
  <c r="AR969" i="5"/>
  <c r="AL969" i="5"/>
  <c r="AV966" i="5"/>
  <c r="BB966" i="5"/>
  <c r="AI970" i="5"/>
  <c r="AK970" i="5"/>
  <c r="AW967" i="5"/>
  <c r="AZ967" i="5"/>
  <c r="AF969" i="5"/>
  <c r="AC970" i="5"/>
  <c r="AE969" i="5"/>
  <c r="AD969" i="5"/>
  <c r="AT969" i="5" s="1"/>
  <c r="AX968" i="5"/>
  <c r="BA968" i="5"/>
  <c r="AY968" i="5"/>
  <c r="AS968" i="5"/>
  <c r="AU968" i="5"/>
  <c r="BB967" i="5" l="1"/>
  <c r="AV967" i="5"/>
  <c r="AK971" i="5"/>
  <c r="AI971" i="5"/>
  <c r="AM971" i="5"/>
  <c r="AP971" i="5"/>
  <c r="AY969" i="5"/>
  <c r="BA969" i="5"/>
  <c r="AX969" i="5"/>
  <c r="AU969" i="5"/>
  <c r="AS969" i="5"/>
  <c r="Q972" i="5"/>
  <c r="AN972" i="5" s="1"/>
  <c r="AJ972" i="5"/>
  <c r="P973" i="5"/>
  <c r="S972" i="5"/>
  <c r="AQ972" i="5" s="1"/>
  <c r="R972" i="5"/>
  <c r="AO972" i="5" s="1"/>
  <c r="AW968" i="5"/>
  <c r="AZ968" i="5"/>
  <c r="AD970" i="5"/>
  <c r="AT970" i="5" s="1"/>
  <c r="AE970" i="5"/>
  <c r="AF970" i="5"/>
  <c r="AC971" i="5"/>
  <c r="AL970" i="5"/>
  <c r="AR970" i="5"/>
  <c r="AJ973" i="5" l="1"/>
  <c r="P974" i="5"/>
  <c r="Q973" i="5"/>
  <c r="AN973" i="5" s="1"/>
  <c r="S973" i="5"/>
  <c r="AQ973" i="5" s="1"/>
  <c r="R973" i="5"/>
  <c r="AO973" i="5" s="1"/>
  <c r="AE971" i="5"/>
  <c r="AD971" i="5"/>
  <c r="AT971" i="5" s="1"/>
  <c r="AF971" i="5"/>
  <c r="AC972" i="5"/>
  <c r="AR971" i="5"/>
  <c r="AL971" i="5"/>
  <c r="AW969" i="5"/>
  <c r="AZ969" i="5"/>
  <c r="AI972" i="5"/>
  <c r="AK972" i="5"/>
  <c r="AS970" i="5"/>
  <c r="AU970" i="5"/>
  <c r="AM972" i="5"/>
  <c r="AP972" i="5"/>
  <c r="BA970" i="5"/>
  <c r="AY970" i="5"/>
  <c r="AX970" i="5"/>
  <c r="AV968" i="5"/>
  <c r="BB968" i="5"/>
  <c r="AL972" i="5" l="1"/>
  <c r="AR972" i="5"/>
  <c r="AU971" i="5"/>
  <c r="AS971" i="5"/>
  <c r="AX971" i="5"/>
  <c r="AY971" i="5"/>
  <c r="BA971" i="5"/>
  <c r="AW970" i="5"/>
  <c r="AZ970" i="5"/>
  <c r="AV969" i="5"/>
  <c r="BB969" i="5"/>
  <c r="AM973" i="5"/>
  <c r="AP973" i="5"/>
  <c r="AJ974" i="5"/>
  <c r="R974" i="5"/>
  <c r="AO974" i="5" s="1"/>
  <c r="S974" i="5"/>
  <c r="AQ974" i="5" s="1"/>
  <c r="Q974" i="5"/>
  <c r="AN974" i="5" s="1"/>
  <c r="P975" i="5"/>
  <c r="AE972" i="5"/>
  <c r="AF972" i="5"/>
  <c r="AD972" i="5"/>
  <c r="AT972" i="5" s="1"/>
  <c r="AC973" i="5"/>
  <c r="AI973" i="5"/>
  <c r="AK973" i="5"/>
  <c r="AW971" i="5" l="1"/>
  <c r="AZ971" i="5"/>
  <c r="AV970" i="5"/>
  <c r="BB970" i="5"/>
  <c r="AF973" i="5"/>
  <c r="AC974" i="5"/>
  <c r="AD973" i="5"/>
  <c r="AT973" i="5" s="1"/>
  <c r="AE973" i="5"/>
  <c r="AL973" i="5"/>
  <c r="AR973" i="5"/>
  <c r="AM974" i="5"/>
  <c r="AP974" i="5"/>
  <c r="AU972" i="5"/>
  <c r="AS972" i="5"/>
  <c r="Q975" i="5"/>
  <c r="AN975" i="5" s="1"/>
  <c r="P976" i="5"/>
  <c r="R975" i="5"/>
  <c r="AO975" i="5" s="1"/>
  <c r="S975" i="5"/>
  <c r="AQ975" i="5" s="1"/>
  <c r="AJ975" i="5"/>
  <c r="AI974" i="5"/>
  <c r="AK974" i="5"/>
  <c r="AX972" i="5"/>
  <c r="BA972" i="5"/>
  <c r="AY972" i="5"/>
  <c r="AF974" i="5" l="1"/>
  <c r="AC975" i="5"/>
  <c r="AE974" i="5"/>
  <c r="AD974" i="5"/>
  <c r="AT974" i="5" s="1"/>
  <c r="S976" i="5"/>
  <c r="AQ976" i="5" s="1"/>
  <c r="AJ976" i="5"/>
  <c r="P977" i="5"/>
  <c r="Q976" i="5"/>
  <c r="AN976" i="5" s="1"/>
  <c r="R976" i="5"/>
  <c r="AO976" i="5" s="1"/>
  <c r="AY973" i="5"/>
  <c r="BA973" i="5"/>
  <c r="AX973" i="5"/>
  <c r="AZ972" i="5"/>
  <c r="AW972" i="5"/>
  <c r="AK975" i="5"/>
  <c r="AI975" i="5"/>
  <c r="AR974" i="5"/>
  <c r="AL974" i="5"/>
  <c r="AU973" i="5"/>
  <c r="AS973" i="5"/>
  <c r="AP975" i="5"/>
  <c r="AM975" i="5"/>
  <c r="BB971" i="5"/>
  <c r="AV971" i="5"/>
  <c r="AI976" i="5" l="1"/>
  <c r="AK976" i="5"/>
  <c r="AU974" i="5"/>
  <c r="AS974" i="5"/>
  <c r="AW973" i="5"/>
  <c r="AZ973" i="5"/>
  <c r="AD975" i="5"/>
  <c r="AT975" i="5" s="1"/>
  <c r="AE975" i="5"/>
  <c r="AF975" i="5"/>
  <c r="AC976" i="5"/>
  <c r="S977" i="5"/>
  <c r="AQ977" i="5" s="1"/>
  <c r="P978" i="5"/>
  <c r="R977" i="5"/>
  <c r="AO977" i="5" s="1"/>
  <c r="Q977" i="5"/>
  <c r="AN977" i="5" s="1"/>
  <c r="AJ977" i="5"/>
  <c r="AL975" i="5"/>
  <c r="AR975" i="5"/>
  <c r="AV972" i="5"/>
  <c r="BB972" i="5"/>
  <c r="AM976" i="5"/>
  <c r="AP976" i="5"/>
  <c r="BA974" i="5"/>
  <c r="AX974" i="5"/>
  <c r="AY974" i="5"/>
  <c r="AU975" i="5" l="1"/>
  <c r="AS975" i="5"/>
  <c r="AI977" i="5"/>
  <c r="AK977" i="5"/>
  <c r="AJ978" i="5"/>
  <c r="P979" i="5"/>
  <c r="R978" i="5"/>
  <c r="AO978" i="5" s="1"/>
  <c r="Q978" i="5"/>
  <c r="AN978" i="5" s="1"/>
  <c r="S978" i="5"/>
  <c r="AQ978" i="5" s="1"/>
  <c r="AW974" i="5"/>
  <c r="AZ974" i="5"/>
  <c r="AV973" i="5"/>
  <c r="BB973" i="5"/>
  <c r="AM977" i="5"/>
  <c r="AP977" i="5"/>
  <c r="AR976" i="5"/>
  <c r="AL976" i="5"/>
  <c r="AC977" i="5"/>
  <c r="AD976" i="5"/>
  <c r="AT976" i="5" s="1"/>
  <c r="AE976" i="5"/>
  <c r="AF976" i="5"/>
  <c r="BA975" i="5"/>
  <c r="AY975" i="5"/>
  <c r="AX975" i="5"/>
  <c r="P980" i="5" l="1"/>
  <c r="AJ979" i="5"/>
  <c r="R979" i="5"/>
  <c r="AO979" i="5" s="1"/>
  <c r="Q979" i="5"/>
  <c r="AN979" i="5" s="1"/>
  <c r="S979" i="5"/>
  <c r="AQ979" i="5" s="1"/>
  <c r="AX976" i="5"/>
  <c r="BA976" i="5"/>
  <c r="AY976" i="5"/>
  <c r="AI978" i="5"/>
  <c r="AK978" i="5"/>
  <c r="AR977" i="5"/>
  <c r="AL977" i="5"/>
  <c r="AS976" i="5"/>
  <c r="AU976" i="5"/>
  <c r="AD977" i="5"/>
  <c r="AT977" i="5" s="1"/>
  <c r="AE977" i="5"/>
  <c r="AC978" i="5"/>
  <c r="AF977" i="5"/>
  <c r="BB974" i="5"/>
  <c r="AV974" i="5"/>
  <c r="AW975" i="5"/>
  <c r="AZ975" i="5"/>
  <c r="AP978" i="5"/>
  <c r="AM978" i="5"/>
  <c r="AR978" i="5" l="1"/>
  <c r="AL978" i="5"/>
  <c r="AS977" i="5"/>
  <c r="AU977" i="5"/>
  <c r="AW976" i="5"/>
  <c r="AZ976" i="5"/>
  <c r="AM979" i="5"/>
  <c r="AP979" i="5"/>
  <c r="AC979" i="5"/>
  <c r="AD978" i="5"/>
  <c r="AT978" i="5" s="1"/>
  <c r="AE978" i="5"/>
  <c r="AF978" i="5"/>
  <c r="AV975" i="5"/>
  <c r="BB975" i="5"/>
  <c r="BA977" i="5"/>
  <c r="AX977" i="5"/>
  <c r="AY977" i="5"/>
  <c r="AK979" i="5"/>
  <c r="AI979" i="5"/>
  <c r="P981" i="5"/>
  <c r="R980" i="5"/>
  <c r="AO980" i="5" s="1"/>
  <c r="Q980" i="5"/>
  <c r="AN980" i="5" s="1"/>
  <c r="AJ980" i="5"/>
  <c r="S980" i="5"/>
  <c r="AQ980" i="5" s="1"/>
  <c r="AW977" i="5" l="1"/>
  <c r="AZ977" i="5"/>
  <c r="AR979" i="5"/>
  <c r="AL979" i="5"/>
  <c r="AM980" i="5"/>
  <c r="AP980" i="5"/>
  <c r="BB976" i="5"/>
  <c r="AV976" i="5"/>
  <c r="Q981" i="5"/>
  <c r="AN981" i="5" s="1"/>
  <c r="S981" i="5"/>
  <c r="AQ981" i="5" s="1"/>
  <c r="R981" i="5"/>
  <c r="AO981" i="5" s="1"/>
  <c r="AJ981" i="5"/>
  <c r="P982" i="5"/>
  <c r="BA978" i="5"/>
  <c r="AY978" i="5"/>
  <c r="AX978" i="5"/>
  <c r="AI980" i="5"/>
  <c r="AK980" i="5"/>
  <c r="AS978" i="5"/>
  <c r="AU978" i="5"/>
  <c r="AF979" i="5"/>
  <c r="AC980" i="5"/>
  <c r="AE979" i="5"/>
  <c r="AD979" i="5"/>
  <c r="AT979" i="5" s="1"/>
  <c r="AR980" i="5" l="1"/>
  <c r="AL980" i="5"/>
  <c r="AF980" i="5"/>
  <c r="AE980" i="5"/>
  <c r="AD980" i="5"/>
  <c r="AT980" i="5" s="1"/>
  <c r="AC981" i="5"/>
  <c r="AZ978" i="5"/>
  <c r="AW978" i="5"/>
  <c r="AI981" i="5"/>
  <c r="AK981" i="5"/>
  <c r="AS979" i="5"/>
  <c r="AU979" i="5"/>
  <c r="AX979" i="5"/>
  <c r="BA979" i="5"/>
  <c r="AY979" i="5"/>
  <c r="Q982" i="5"/>
  <c r="AN982" i="5" s="1"/>
  <c r="P983" i="5"/>
  <c r="R982" i="5"/>
  <c r="AO982" i="5" s="1"/>
  <c r="S982" i="5"/>
  <c r="AQ982" i="5" s="1"/>
  <c r="AJ982" i="5"/>
  <c r="AM981" i="5"/>
  <c r="AP981" i="5"/>
  <c r="BB977" i="5"/>
  <c r="AV977" i="5"/>
  <c r="AV978" i="5" l="1"/>
  <c r="BB978" i="5"/>
  <c r="AD981" i="5"/>
  <c r="AT981" i="5" s="1"/>
  <c r="AE981" i="5"/>
  <c r="AF981" i="5"/>
  <c r="AC982" i="5"/>
  <c r="AR981" i="5"/>
  <c r="AL981" i="5"/>
  <c r="AS980" i="5"/>
  <c r="AU980" i="5"/>
  <c r="AY980" i="5"/>
  <c r="BA980" i="5"/>
  <c r="AX980" i="5"/>
  <c r="AW979" i="5"/>
  <c r="AZ979" i="5"/>
  <c r="AI982" i="5"/>
  <c r="AK982" i="5"/>
  <c r="AM982" i="5"/>
  <c r="AP982" i="5"/>
  <c r="S983" i="5"/>
  <c r="AQ983" i="5" s="1"/>
  <c r="Q983" i="5"/>
  <c r="AN983" i="5" s="1"/>
  <c r="P984" i="5"/>
  <c r="R983" i="5"/>
  <c r="AO983" i="5" s="1"/>
  <c r="AJ983" i="5"/>
  <c r="AV979" i="5" l="1"/>
  <c r="BB979" i="5"/>
  <c r="AD982" i="5"/>
  <c r="AT982" i="5" s="1"/>
  <c r="AC983" i="5"/>
  <c r="AE982" i="5"/>
  <c r="AF982" i="5"/>
  <c r="AU981" i="5"/>
  <c r="AS981" i="5"/>
  <c r="AI983" i="5"/>
  <c r="AK983" i="5"/>
  <c r="BA981" i="5"/>
  <c r="AY981" i="5"/>
  <c r="AX981" i="5"/>
  <c r="AW980" i="5"/>
  <c r="AZ980" i="5"/>
  <c r="AR982" i="5"/>
  <c r="AL982" i="5"/>
  <c r="AJ984" i="5"/>
  <c r="Q984" i="5"/>
  <c r="AN984" i="5" s="1"/>
  <c r="P985" i="5"/>
  <c r="R984" i="5"/>
  <c r="AO984" i="5" s="1"/>
  <c r="S984" i="5"/>
  <c r="AQ984" i="5" s="1"/>
  <c r="AM983" i="5"/>
  <c r="AP983" i="5"/>
  <c r="BB980" i="5" l="1"/>
  <c r="AV980" i="5"/>
  <c r="AY982" i="5"/>
  <c r="AX982" i="5"/>
  <c r="BA982" i="5"/>
  <c r="AL983" i="5"/>
  <c r="AR983" i="5"/>
  <c r="AM984" i="5"/>
  <c r="AP984" i="5"/>
  <c r="AU982" i="5"/>
  <c r="AS982" i="5"/>
  <c r="AC984" i="5"/>
  <c r="AF983" i="5"/>
  <c r="AD983" i="5"/>
  <c r="AT983" i="5" s="1"/>
  <c r="AE983" i="5"/>
  <c r="AK984" i="5"/>
  <c r="AI984" i="5"/>
  <c r="P986" i="5"/>
  <c r="Q985" i="5"/>
  <c r="AN985" i="5" s="1"/>
  <c r="AJ985" i="5"/>
  <c r="R985" i="5"/>
  <c r="AO985" i="5" s="1"/>
  <c r="S985" i="5"/>
  <c r="AQ985" i="5" s="1"/>
  <c r="AW981" i="5"/>
  <c r="AZ981" i="5"/>
  <c r="AR984" i="5" l="1"/>
  <c r="AL984" i="5"/>
  <c r="BB981" i="5"/>
  <c r="AV981" i="5"/>
  <c r="AP985" i="5"/>
  <c r="AM985" i="5"/>
  <c r="AS983" i="5"/>
  <c r="AU983" i="5"/>
  <c r="BA983" i="5"/>
  <c r="AY983" i="5"/>
  <c r="AX983" i="5"/>
  <c r="AW982" i="5"/>
  <c r="AZ982" i="5"/>
  <c r="AI985" i="5"/>
  <c r="AK985" i="5"/>
  <c r="R986" i="5"/>
  <c r="AO986" i="5" s="1"/>
  <c r="P987" i="5"/>
  <c r="S986" i="5"/>
  <c r="AQ986" i="5" s="1"/>
  <c r="Q986" i="5"/>
  <c r="AN986" i="5" s="1"/>
  <c r="AJ986" i="5"/>
  <c r="AD984" i="5"/>
  <c r="AT984" i="5" s="1"/>
  <c r="AE984" i="5"/>
  <c r="AF984" i="5"/>
  <c r="AC985" i="5"/>
  <c r="AL985" i="5" l="1"/>
  <c r="AR985" i="5"/>
  <c r="AS984" i="5"/>
  <c r="AU984" i="5"/>
  <c r="AV982" i="5"/>
  <c r="BB982" i="5"/>
  <c r="AF985" i="5"/>
  <c r="AD985" i="5"/>
  <c r="AT985" i="5" s="1"/>
  <c r="AC986" i="5"/>
  <c r="AE985" i="5"/>
  <c r="BA984" i="5"/>
  <c r="AX984" i="5"/>
  <c r="AY984" i="5"/>
  <c r="AK986" i="5"/>
  <c r="AI986" i="5"/>
  <c r="AM986" i="5"/>
  <c r="AP986" i="5"/>
  <c r="S987" i="5"/>
  <c r="AQ987" i="5" s="1"/>
  <c r="Q987" i="5"/>
  <c r="AN987" i="5" s="1"/>
  <c r="P988" i="5"/>
  <c r="R987" i="5"/>
  <c r="AO987" i="5" s="1"/>
  <c r="AJ987" i="5"/>
  <c r="AW983" i="5"/>
  <c r="AZ983" i="5"/>
  <c r="AU985" i="5" l="1"/>
  <c r="AS985" i="5"/>
  <c r="AX985" i="5"/>
  <c r="AY985" i="5"/>
  <c r="BA985" i="5"/>
  <c r="AR986" i="5"/>
  <c r="AL986" i="5"/>
  <c r="S988" i="5"/>
  <c r="AQ988" i="5" s="1"/>
  <c r="P989" i="5"/>
  <c r="Q988" i="5"/>
  <c r="AN988" i="5" s="1"/>
  <c r="AJ988" i="5"/>
  <c r="R988" i="5"/>
  <c r="AO988" i="5" s="1"/>
  <c r="AW984" i="5"/>
  <c r="AZ984" i="5"/>
  <c r="BB983" i="5"/>
  <c r="AV983" i="5"/>
  <c r="AK987" i="5"/>
  <c r="AI987" i="5"/>
  <c r="AM987" i="5"/>
  <c r="AP987" i="5"/>
  <c r="AE986" i="5"/>
  <c r="AD986" i="5"/>
  <c r="AT986" i="5" s="1"/>
  <c r="AF986" i="5"/>
  <c r="AC987" i="5"/>
  <c r="BB984" i="5" l="1"/>
  <c r="AV984" i="5"/>
  <c r="AZ985" i="5"/>
  <c r="AW985" i="5"/>
  <c r="AX986" i="5"/>
  <c r="BA986" i="5"/>
  <c r="AY986" i="5"/>
  <c r="AS986" i="5"/>
  <c r="AU986" i="5"/>
  <c r="AR987" i="5"/>
  <c r="AL987" i="5"/>
  <c r="AK988" i="5"/>
  <c r="AI988" i="5"/>
  <c r="S989" i="5"/>
  <c r="AQ989" i="5" s="1"/>
  <c r="P990" i="5"/>
  <c r="R989" i="5"/>
  <c r="AO989" i="5" s="1"/>
  <c r="AJ989" i="5"/>
  <c r="Q989" i="5"/>
  <c r="AN989" i="5" s="1"/>
  <c r="AD987" i="5"/>
  <c r="AT987" i="5" s="1"/>
  <c r="AE987" i="5"/>
  <c r="AC988" i="5"/>
  <c r="AF987" i="5"/>
  <c r="AM988" i="5"/>
  <c r="AP988" i="5"/>
  <c r="AM989" i="5" l="1"/>
  <c r="AP989" i="5"/>
  <c r="S990" i="5"/>
  <c r="AQ990" i="5" s="1"/>
  <c r="Q990" i="5"/>
  <c r="AN990" i="5" s="1"/>
  <c r="R990" i="5"/>
  <c r="AO990" i="5" s="1"/>
  <c r="P991" i="5"/>
  <c r="AJ990" i="5"/>
  <c r="AZ986" i="5"/>
  <c r="AW986" i="5"/>
  <c r="AL988" i="5"/>
  <c r="AR988" i="5"/>
  <c r="AY987" i="5"/>
  <c r="BA987" i="5"/>
  <c r="AX987" i="5"/>
  <c r="AD988" i="5"/>
  <c r="AT988" i="5" s="1"/>
  <c r="AF988" i="5"/>
  <c r="AC989" i="5"/>
  <c r="AE988" i="5"/>
  <c r="AS987" i="5"/>
  <c r="AU987" i="5"/>
  <c r="BB985" i="5"/>
  <c r="AV985" i="5"/>
  <c r="AK989" i="5"/>
  <c r="AI989" i="5"/>
  <c r="R991" i="5" l="1"/>
  <c r="AO991" i="5" s="1"/>
  <c r="P992" i="5"/>
  <c r="AJ991" i="5"/>
  <c r="Q991" i="5"/>
  <c r="AN991" i="5" s="1"/>
  <c r="S991" i="5"/>
  <c r="AQ991" i="5" s="1"/>
  <c r="AI990" i="5"/>
  <c r="AK990" i="5"/>
  <c r="AS988" i="5"/>
  <c r="AU988" i="5"/>
  <c r="AM990" i="5"/>
  <c r="AP990" i="5"/>
  <c r="AY988" i="5"/>
  <c r="BA988" i="5"/>
  <c r="AX988" i="5"/>
  <c r="AZ987" i="5"/>
  <c r="AW987" i="5"/>
  <c r="AE989" i="5"/>
  <c r="AF989" i="5"/>
  <c r="AC990" i="5"/>
  <c r="AD989" i="5"/>
  <c r="AT989" i="5" s="1"/>
  <c r="AV986" i="5"/>
  <c r="BB986" i="5"/>
  <c r="AR989" i="5"/>
  <c r="AL989" i="5"/>
  <c r="AW988" i="5" l="1"/>
  <c r="AZ988" i="5"/>
  <c r="AM991" i="5"/>
  <c r="AP991" i="5"/>
  <c r="AS989" i="5"/>
  <c r="AU989" i="5"/>
  <c r="AX989" i="5"/>
  <c r="BA989" i="5"/>
  <c r="AY989" i="5"/>
  <c r="AR990" i="5"/>
  <c r="AL990" i="5"/>
  <c r="AK991" i="5"/>
  <c r="AI991" i="5"/>
  <c r="P993" i="5"/>
  <c r="Q992" i="5"/>
  <c r="AN992" i="5" s="1"/>
  <c r="S992" i="5"/>
  <c r="AQ992" i="5" s="1"/>
  <c r="R992" i="5"/>
  <c r="AO992" i="5" s="1"/>
  <c r="AJ992" i="5"/>
  <c r="AF990" i="5"/>
  <c r="AC991" i="5"/>
  <c r="AE990" i="5"/>
  <c r="AD990" i="5"/>
  <c r="AT990" i="5" s="1"/>
  <c r="AV987" i="5"/>
  <c r="BB987" i="5"/>
  <c r="AW989" i="5" l="1"/>
  <c r="AZ989" i="5"/>
  <c r="AM992" i="5"/>
  <c r="AP992" i="5"/>
  <c r="AF991" i="5"/>
  <c r="AD991" i="5"/>
  <c r="AT991" i="5" s="1"/>
  <c r="AC992" i="5"/>
  <c r="AE991" i="5"/>
  <c r="AX990" i="5"/>
  <c r="AY990" i="5"/>
  <c r="BA990" i="5"/>
  <c r="AL991" i="5"/>
  <c r="AR991" i="5"/>
  <c r="R993" i="5"/>
  <c r="AO993" i="5" s="1"/>
  <c r="P994" i="5"/>
  <c r="S993" i="5"/>
  <c r="AQ993" i="5" s="1"/>
  <c r="Q993" i="5"/>
  <c r="AN993" i="5" s="1"/>
  <c r="AJ993" i="5"/>
  <c r="AU990" i="5"/>
  <c r="AS990" i="5"/>
  <c r="AK992" i="5"/>
  <c r="AI992" i="5"/>
  <c r="AV988" i="5"/>
  <c r="BB988" i="5"/>
  <c r="AS991" i="5" l="1"/>
  <c r="AU991" i="5"/>
  <c r="AF992" i="5"/>
  <c r="AE992" i="5"/>
  <c r="AD992" i="5"/>
  <c r="AT992" i="5" s="1"/>
  <c r="AC993" i="5"/>
  <c r="AY991" i="5"/>
  <c r="AX991" i="5"/>
  <c r="BA991" i="5"/>
  <c r="AW990" i="5"/>
  <c r="AZ990" i="5"/>
  <c r="AR992" i="5"/>
  <c r="AL992" i="5"/>
  <c r="Q994" i="5"/>
  <c r="AN994" i="5" s="1"/>
  <c r="R994" i="5"/>
  <c r="AO994" i="5" s="1"/>
  <c r="S994" i="5"/>
  <c r="AQ994" i="5" s="1"/>
  <c r="AJ994" i="5"/>
  <c r="P995" i="5"/>
  <c r="AI993" i="5"/>
  <c r="AK993" i="5"/>
  <c r="AM993" i="5"/>
  <c r="AP993" i="5"/>
  <c r="BB989" i="5"/>
  <c r="AV989" i="5"/>
  <c r="AF993" i="5" l="1"/>
  <c r="AD993" i="5"/>
  <c r="AT993" i="5" s="1"/>
  <c r="AE993" i="5"/>
  <c r="AC994" i="5"/>
  <c r="AM994" i="5"/>
  <c r="AP994" i="5"/>
  <c r="AR993" i="5"/>
  <c r="AL993" i="5"/>
  <c r="BA992" i="5"/>
  <c r="AX992" i="5"/>
  <c r="AY992" i="5"/>
  <c r="AJ995" i="5"/>
  <c r="S995" i="5"/>
  <c r="AQ995" i="5" s="1"/>
  <c r="R995" i="5"/>
  <c r="AO995" i="5" s="1"/>
  <c r="P996" i="5"/>
  <c r="Q995" i="5"/>
  <c r="AN995" i="5" s="1"/>
  <c r="AV990" i="5"/>
  <c r="BB990" i="5"/>
  <c r="AS992" i="5"/>
  <c r="AU992" i="5"/>
  <c r="AK994" i="5"/>
  <c r="AI994" i="5"/>
  <c r="AW991" i="5"/>
  <c r="AZ991" i="5"/>
  <c r="AD994" i="5" l="1"/>
  <c r="AT994" i="5" s="1"/>
  <c r="AE994" i="5"/>
  <c r="AF994" i="5"/>
  <c r="AC995" i="5"/>
  <c r="P997" i="5"/>
  <c r="Q996" i="5"/>
  <c r="AN996" i="5" s="1"/>
  <c r="AJ996" i="5"/>
  <c r="R996" i="5"/>
  <c r="AO996" i="5" s="1"/>
  <c r="S996" i="5"/>
  <c r="AQ996" i="5" s="1"/>
  <c r="AM995" i="5"/>
  <c r="AP995" i="5"/>
  <c r="AI995" i="5"/>
  <c r="AK995" i="5"/>
  <c r="AS993" i="5"/>
  <c r="AU993" i="5"/>
  <c r="BB991" i="5"/>
  <c r="AV991" i="5"/>
  <c r="AL994" i="5"/>
  <c r="AR994" i="5"/>
  <c r="AW992" i="5"/>
  <c r="AZ992" i="5"/>
  <c r="AX993" i="5"/>
  <c r="BA993" i="5"/>
  <c r="AY993" i="5"/>
  <c r="AE995" i="5" l="1"/>
  <c r="AD995" i="5"/>
  <c r="AT995" i="5" s="1"/>
  <c r="AF995" i="5"/>
  <c r="AC996" i="5"/>
  <c r="AW993" i="5"/>
  <c r="AZ993" i="5"/>
  <c r="AX994" i="5"/>
  <c r="BA994" i="5"/>
  <c r="AY994" i="5"/>
  <c r="Q997" i="5"/>
  <c r="AN997" i="5" s="1"/>
  <c r="AJ997" i="5"/>
  <c r="S997" i="5"/>
  <c r="AQ997" i="5" s="1"/>
  <c r="R997" i="5"/>
  <c r="AO997" i="5" s="1"/>
  <c r="P998" i="5"/>
  <c r="AV992" i="5"/>
  <c r="BB992" i="5"/>
  <c r="AR995" i="5"/>
  <c r="AL995" i="5"/>
  <c r="AI996" i="5"/>
  <c r="AK996" i="5"/>
  <c r="AP996" i="5"/>
  <c r="AM996" i="5"/>
  <c r="AU994" i="5"/>
  <c r="AS994" i="5"/>
  <c r="AR996" i="5" l="1"/>
  <c r="AL996" i="5"/>
  <c r="S998" i="5"/>
  <c r="AQ998" i="5" s="1"/>
  <c r="P999" i="5"/>
  <c r="Q998" i="5"/>
  <c r="AN998" i="5" s="1"/>
  <c r="R998" i="5"/>
  <c r="AO998" i="5" s="1"/>
  <c r="AJ998" i="5"/>
  <c r="AP997" i="5"/>
  <c r="AM997" i="5"/>
  <c r="AI997" i="5"/>
  <c r="AK997" i="5"/>
  <c r="AF996" i="5"/>
  <c r="AD996" i="5"/>
  <c r="AT996" i="5" s="1"/>
  <c r="AE996" i="5"/>
  <c r="AC997" i="5"/>
  <c r="AU995" i="5"/>
  <c r="AS995" i="5"/>
  <c r="AW994" i="5"/>
  <c r="AZ994" i="5"/>
  <c r="AV993" i="5"/>
  <c r="BB993" i="5"/>
  <c r="AY995" i="5"/>
  <c r="AX995" i="5"/>
  <c r="BA995" i="5"/>
  <c r="AW995" i="5" l="1"/>
  <c r="AZ995" i="5"/>
  <c r="AC998" i="5"/>
  <c r="AE997" i="5"/>
  <c r="AF997" i="5"/>
  <c r="AD997" i="5"/>
  <c r="AT997" i="5" s="1"/>
  <c r="AX996" i="5"/>
  <c r="AY996" i="5"/>
  <c r="BA996" i="5"/>
  <c r="AK998" i="5"/>
  <c r="AI998" i="5"/>
  <c r="AM998" i="5"/>
  <c r="AP998" i="5"/>
  <c r="AJ999" i="5"/>
  <c r="P1000" i="5"/>
  <c r="R999" i="5"/>
  <c r="AO999" i="5" s="1"/>
  <c r="S999" i="5"/>
  <c r="AQ999" i="5" s="1"/>
  <c r="Q999" i="5"/>
  <c r="AN999" i="5" s="1"/>
  <c r="AS996" i="5"/>
  <c r="AU996" i="5"/>
  <c r="AV994" i="5"/>
  <c r="BB994" i="5"/>
  <c r="AR997" i="5"/>
  <c r="AL997" i="5"/>
  <c r="S1000" i="5" l="1"/>
  <c r="AQ1000" i="5" s="1"/>
  <c r="P1001" i="5"/>
  <c r="AJ1000" i="5"/>
  <c r="Q1000" i="5"/>
  <c r="AN1000" i="5" s="1"/>
  <c r="R1000" i="5"/>
  <c r="AO1000" i="5" s="1"/>
  <c r="AI999" i="5"/>
  <c r="AK999" i="5"/>
  <c r="AR998" i="5"/>
  <c r="AL998" i="5"/>
  <c r="AF998" i="5"/>
  <c r="AE998" i="5"/>
  <c r="AC999" i="5"/>
  <c r="AD998" i="5"/>
  <c r="AT998" i="5" s="1"/>
  <c r="AU997" i="5"/>
  <c r="AS997" i="5"/>
  <c r="AY997" i="5"/>
  <c r="AX997" i="5"/>
  <c r="BA997" i="5"/>
  <c r="AP999" i="5"/>
  <c r="AM999" i="5"/>
  <c r="AW996" i="5"/>
  <c r="AZ996" i="5"/>
  <c r="BB995" i="5"/>
  <c r="AV995" i="5"/>
  <c r="AS998" i="5" l="1"/>
  <c r="AU998" i="5"/>
  <c r="AD999" i="5"/>
  <c r="AT999" i="5" s="1"/>
  <c r="AC1000" i="5"/>
  <c r="AE999" i="5"/>
  <c r="AF999" i="5"/>
  <c r="AI1000" i="5"/>
  <c r="AK1000" i="5"/>
  <c r="S1001" i="5"/>
  <c r="AQ1001" i="5" s="1"/>
  <c r="Q1001" i="5"/>
  <c r="AN1001" i="5" s="1"/>
  <c r="P1002" i="5"/>
  <c r="R1001" i="5"/>
  <c r="AO1001" i="5" s="1"/>
  <c r="AJ1001" i="5"/>
  <c r="BB996" i="5"/>
  <c r="AV996" i="5"/>
  <c r="AR999" i="5"/>
  <c r="AL999" i="5"/>
  <c r="AW997" i="5"/>
  <c r="AZ997" i="5"/>
  <c r="AY998" i="5"/>
  <c r="BA998" i="5"/>
  <c r="AX998" i="5"/>
  <c r="AM1000" i="5"/>
  <c r="AP1000" i="5"/>
  <c r="AX999" i="5" l="1"/>
  <c r="BA999" i="5"/>
  <c r="AY999" i="5"/>
  <c r="AK1001" i="5"/>
  <c r="AI1001" i="5"/>
  <c r="AC1001" i="5"/>
  <c r="AE1000" i="5"/>
  <c r="AF1000" i="5"/>
  <c r="AD1000" i="5"/>
  <c r="AT1000" i="5" s="1"/>
  <c r="AW998" i="5"/>
  <c r="AZ998" i="5"/>
  <c r="AS999" i="5"/>
  <c r="AU999" i="5"/>
  <c r="AR1000" i="5"/>
  <c r="AL1000" i="5"/>
  <c r="BB997" i="5"/>
  <c r="AV997" i="5"/>
  <c r="Q1002" i="5"/>
  <c r="AN1002" i="5" s="1"/>
  <c r="S1002" i="5"/>
  <c r="AQ1002" i="5" s="1"/>
  <c r="AJ1002" i="5"/>
  <c r="R1002" i="5"/>
  <c r="AO1002" i="5" s="1"/>
  <c r="AM1001" i="5"/>
  <c r="AP1001" i="5"/>
  <c r="BA1000" i="5" l="1"/>
  <c r="AX1000" i="5"/>
  <c r="AY1000" i="5"/>
  <c r="AR1001" i="5"/>
  <c r="AL1001" i="5"/>
  <c r="AI1002" i="5"/>
  <c r="AK1002" i="5"/>
  <c r="AM1002" i="5"/>
  <c r="AP1002" i="5"/>
  <c r="BB998" i="5"/>
  <c r="AV998" i="5"/>
  <c r="AW999" i="5"/>
  <c r="AZ999" i="5"/>
  <c r="AC1002" i="5"/>
  <c r="AE1001" i="5"/>
  <c r="AF1001" i="5"/>
  <c r="AD1001" i="5"/>
  <c r="AT1001" i="5" s="1"/>
  <c r="AU1000" i="5"/>
  <c r="AS1000" i="5"/>
  <c r="AE1002" i="5" l="1"/>
  <c r="AD1002" i="5"/>
  <c r="AT1002" i="5" s="1"/>
  <c r="AF1002" i="5"/>
  <c r="AL1002" i="5"/>
  <c r="AR1002" i="5"/>
  <c r="BA1001" i="5"/>
  <c r="AY1001" i="5"/>
  <c r="AX1001" i="5"/>
  <c r="AV999" i="5"/>
  <c r="BB999" i="5"/>
  <c r="AS3" i="5"/>
  <c r="AS4" i="5" s="1"/>
  <c r="AS5" i="5" s="1"/>
  <c r="AS6" i="5" s="1"/>
  <c r="AS7" i="5" s="1"/>
  <c r="AS8" i="5" s="1"/>
  <c r="AS9" i="5" s="1"/>
  <c r="AS10" i="5" s="1"/>
  <c r="AS11" i="5" s="1"/>
  <c r="AS12" i="5" s="1"/>
  <c r="AS13" i="5" s="1"/>
  <c r="AS14" i="5" s="1"/>
  <c r="AS15" i="5" s="1"/>
  <c r="AS16" i="5" s="1"/>
  <c r="AS17" i="5" s="1"/>
  <c r="AS18" i="5" s="1"/>
  <c r="AS19" i="5" s="1"/>
  <c r="AS20" i="5" s="1"/>
  <c r="AS21" i="5" s="1"/>
  <c r="AS22" i="5" s="1"/>
  <c r="AS23" i="5" s="1"/>
  <c r="AS24" i="5" s="1"/>
  <c r="AS25" i="5" s="1"/>
  <c r="AS26" i="5" s="1"/>
  <c r="AS27" i="5" s="1"/>
  <c r="AS28" i="5" s="1"/>
  <c r="AS29" i="5" s="1"/>
  <c r="AS30" i="5" s="1"/>
  <c r="AS31" i="5" s="1"/>
  <c r="AS32" i="5" s="1"/>
  <c r="AS33" i="5" s="1"/>
  <c r="AS34" i="5" s="1"/>
  <c r="AS35" i="5" s="1"/>
  <c r="AS36" i="5" s="1"/>
  <c r="AS37" i="5" s="1"/>
  <c r="AS38" i="5" s="1"/>
  <c r="AS39" i="5" s="1"/>
  <c r="AS40" i="5" s="1"/>
  <c r="AS41" i="5" s="1"/>
  <c r="AS42" i="5" s="1"/>
  <c r="AS43" i="5" s="1"/>
  <c r="AS44" i="5" s="1"/>
  <c r="AS45" i="5" s="1"/>
  <c r="AS46" i="5" s="1"/>
  <c r="AS47" i="5" s="1"/>
  <c r="AS48" i="5" s="1"/>
  <c r="AS49" i="5" s="1"/>
  <c r="AS50" i="5" s="1"/>
  <c r="AS51" i="5" s="1"/>
  <c r="AS52" i="5" s="1"/>
  <c r="AS53" i="5" s="1"/>
  <c r="AS54" i="5" s="1"/>
  <c r="AS55" i="5" s="1"/>
  <c r="AS56" i="5" s="1"/>
  <c r="AS57" i="5" s="1"/>
  <c r="AS58" i="5" s="1"/>
  <c r="AS59" i="5" s="1"/>
  <c r="AS60" i="5" s="1"/>
  <c r="AS61" i="5" s="1"/>
  <c r="AS62" i="5" s="1"/>
  <c r="AS63" i="5" s="1"/>
  <c r="AS64" i="5" s="1"/>
  <c r="AS65" i="5" s="1"/>
  <c r="AS66" i="5" s="1"/>
  <c r="AS67" i="5" s="1"/>
  <c r="AS68" i="5" s="1"/>
  <c r="AS69" i="5" s="1"/>
  <c r="AS70" i="5" s="1"/>
  <c r="AS71" i="5" s="1"/>
  <c r="AS72" i="5" s="1"/>
  <c r="AS73" i="5" s="1"/>
  <c r="AS74" i="5" s="1"/>
  <c r="AS75" i="5" s="1"/>
  <c r="AS76" i="5" s="1"/>
  <c r="AS77" i="5" s="1"/>
  <c r="AS78" i="5" s="1"/>
  <c r="AS79" i="5" s="1"/>
  <c r="AS80" i="5" s="1"/>
  <c r="AS81" i="5" s="1"/>
  <c r="AS82" i="5" s="1"/>
  <c r="AS83" i="5" s="1"/>
  <c r="AS84" i="5" s="1"/>
  <c r="AS85" i="5" s="1"/>
  <c r="AS86" i="5" s="1"/>
  <c r="AS87" i="5" s="1"/>
  <c r="AS88" i="5" s="1"/>
  <c r="AS89" i="5" s="1"/>
  <c r="AS90" i="5" s="1"/>
  <c r="AS91" i="5" s="1"/>
  <c r="AS92" i="5" s="1"/>
  <c r="AS93" i="5" s="1"/>
  <c r="AS94" i="5" s="1"/>
  <c r="AS95" i="5" s="1"/>
  <c r="AS96" i="5" s="1"/>
  <c r="AS97" i="5" s="1"/>
  <c r="AS98" i="5" s="1"/>
  <c r="AS99" i="5" s="1"/>
  <c r="AS100" i="5" s="1"/>
  <c r="AS101" i="5" s="1"/>
  <c r="AS102" i="5" s="1"/>
  <c r="AS103" i="5" s="1"/>
  <c r="AS104" i="5" s="1"/>
  <c r="AS105" i="5" s="1"/>
  <c r="AS106" i="5" s="1"/>
  <c r="AS107" i="5" s="1"/>
  <c r="AS108" i="5" s="1"/>
  <c r="AS109" i="5" s="1"/>
  <c r="AS110" i="5" s="1"/>
  <c r="AS111" i="5" s="1"/>
  <c r="AS112" i="5" s="1"/>
  <c r="AS113" i="5" s="1"/>
  <c r="AS114" i="5" s="1"/>
  <c r="AS115" i="5" s="1"/>
  <c r="AS116" i="5" s="1"/>
  <c r="AS117" i="5" s="1"/>
  <c r="AS118" i="5" s="1"/>
  <c r="AS119" i="5" s="1"/>
  <c r="AS120" i="5" s="1"/>
  <c r="AS121" i="5" s="1"/>
  <c r="AS122" i="5" s="1"/>
  <c r="AS123" i="5" s="1"/>
  <c r="AS124" i="5" s="1"/>
  <c r="AS125" i="5" s="1"/>
  <c r="AS126" i="5" s="1"/>
  <c r="AS127" i="5" s="1"/>
  <c r="AS128" i="5" s="1"/>
  <c r="AS129" i="5" s="1"/>
  <c r="AS130" i="5" s="1"/>
  <c r="AS131" i="5" s="1"/>
  <c r="AS132" i="5" s="1"/>
  <c r="AS133" i="5" s="1"/>
  <c r="AS134" i="5" s="1"/>
  <c r="AS135" i="5" s="1"/>
  <c r="AS136" i="5" s="1"/>
  <c r="AS137" i="5" s="1"/>
  <c r="AS138" i="5" s="1"/>
  <c r="AS139" i="5" s="1"/>
  <c r="AS140" i="5" s="1"/>
  <c r="AS141" i="5" s="1"/>
  <c r="AS142" i="5" s="1"/>
  <c r="AS143" i="5" s="1"/>
  <c r="AS144" i="5" s="1"/>
  <c r="AS145" i="5" s="1"/>
  <c r="AS146" i="5" s="1"/>
  <c r="AS147" i="5" s="1"/>
  <c r="AS148" i="5" s="1"/>
  <c r="AS149" i="5" s="1"/>
  <c r="AS150" i="5" s="1"/>
  <c r="AS151" i="5" s="1"/>
  <c r="AS152" i="5" s="1"/>
  <c r="AS153" i="5" s="1"/>
  <c r="AS154" i="5" s="1"/>
  <c r="AU1001" i="5"/>
  <c r="AS1001" i="5"/>
  <c r="AW1000" i="5"/>
  <c r="AZ1000" i="5"/>
  <c r="BC2" i="5" l="1"/>
  <c r="BD3" i="5" s="1"/>
  <c r="AS1002" i="5"/>
  <c r="AU1002" i="5"/>
  <c r="BB1000" i="5"/>
  <c r="AV1000" i="5"/>
  <c r="AZ1001" i="5"/>
  <c r="AW1001" i="5"/>
  <c r="AX1002" i="5"/>
  <c r="BA1002" i="5"/>
  <c r="AY1002" i="5"/>
  <c r="BB1001" i="5" l="1"/>
  <c r="AV1001" i="5"/>
  <c r="AW1002" i="5"/>
  <c r="AZ1002" i="5"/>
  <c r="BH3" i="5"/>
  <c r="BO3" i="5"/>
  <c r="BR3" i="5"/>
  <c r="BD4" i="5"/>
  <c r="BP3" i="5"/>
  <c r="BF3" i="5"/>
  <c r="BI3" i="5"/>
  <c r="BK3" i="5"/>
  <c r="BE3" i="5"/>
  <c r="BN3" i="5"/>
  <c r="BQ3" i="5"/>
  <c r="BT3" i="5"/>
  <c r="BS3" i="5"/>
  <c r="BG3" i="5"/>
  <c r="BN4" i="5" l="1"/>
  <c r="BR4" i="5"/>
  <c r="BK4" i="5"/>
  <c r="BH4" i="5"/>
  <c r="BT4" i="5"/>
  <c r="BE4" i="5"/>
  <c r="BP4" i="5"/>
  <c r="BG4" i="5"/>
  <c r="BS4" i="5"/>
  <c r="BO4" i="5"/>
  <c r="BQ4" i="5"/>
  <c r="BF4" i="5"/>
  <c r="BI4" i="5"/>
  <c r="BD5" i="5"/>
  <c r="BJ3" i="5"/>
  <c r="BL3" i="5"/>
  <c r="BM3" i="5" s="1"/>
  <c r="BB1002" i="5"/>
  <c r="AV1002" i="5"/>
  <c r="BU3" i="5"/>
  <c r="BJ4" i="5" l="1"/>
  <c r="BL4" i="5"/>
  <c r="BM4" i="5" s="1"/>
  <c r="BR5" i="5"/>
  <c r="BF5" i="5"/>
  <c r="BH5" i="5"/>
  <c r="BN5" i="5"/>
  <c r="BI5" i="5"/>
  <c r="BG5" i="5"/>
  <c r="BS5" i="5"/>
  <c r="BQ5" i="5"/>
  <c r="BP5" i="5"/>
  <c r="BD6" i="5"/>
  <c r="BO5" i="5"/>
  <c r="BK5" i="5"/>
  <c r="BT5" i="5"/>
  <c r="BE5" i="5"/>
  <c r="BU4" i="5"/>
  <c r="BI6" i="5" l="1"/>
  <c r="BO6" i="5"/>
  <c r="BF6" i="5"/>
  <c r="BS6" i="5"/>
  <c r="BP6" i="5"/>
  <c r="BR6" i="5"/>
  <c r="BE6" i="5"/>
  <c r="BT6" i="5"/>
  <c r="BG6" i="5"/>
  <c r="BQ6" i="5"/>
  <c r="BN6" i="5"/>
  <c r="BK6" i="5"/>
  <c r="BH6" i="5"/>
  <c r="BD7" i="5"/>
  <c r="BJ5" i="5"/>
  <c r="BL5" i="5"/>
  <c r="BM5" i="5" s="1"/>
  <c r="BU5" i="5"/>
  <c r="BT7" i="5" l="1"/>
  <c r="BS7" i="5"/>
  <c r="BQ7" i="5"/>
  <c r="BO7" i="5"/>
  <c r="BD8" i="5"/>
  <c r="BN7" i="5"/>
  <c r="BR7" i="5"/>
  <c r="BH7" i="5"/>
  <c r="BK7" i="5"/>
  <c r="BG7" i="5"/>
  <c r="BI7" i="5"/>
  <c r="BF7" i="5"/>
  <c r="BP7" i="5"/>
  <c r="BE7" i="5"/>
  <c r="BJ6" i="5"/>
  <c r="BL6" i="5"/>
  <c r="BM6" i="5" s="1"/>
  <c r="BN8" i="5" l="1"/>
  <c r="BO8" i="5"/>
  <c r="BG8" i="5"/>
  <c r="BD9" i="5"/>
  <c r="BQ8" i="5"/>
  <c r="BP8" i="5"/>
  <c r="BR8" i="5"/>
  <c r="BE8" i="5"/>
  <c r="BS8" i="5"/>
  <c r="BI8" i="5"/>
  <c r="BH8" i="5"/>
  <c r="BT8" i="5"/>
  <c r="BF8" i="5"/>
  <c r="BK8" i="5"/>
  <c r="BL7" i="5"/>
  <c r="BM7" i="5" s="1"/>
  <c r="BJ7" i="5"/>
  <c r="BU6" i="5"/>
  <c r="BE9" i="5" l="1"/>
  <c r="BQ9" i="5"/>
  <c r="BG9" i="5"/>
  <c r="BD10" i="5"/>
  <c r="BK9" i="5"/>
  <c r="BR9" i="5"/>
  <c r="BN9" i="5"/>
  <c r="BH9" i="5"/>
  <c r="BT9" i="5"/>
  <c r="BS9" i="5"/>
  <c r="BI9" i="5"/>
  <c r="BO9" i="5"/>
  <c r="BP9" i="5"/>
  <c r="BF9" i="5"/>
  <c r="BL8" i="5"/>
  <c r="BM8" i="5" s="1"/>
  <c r="BJ8" i="5"/>
  <c r="BU7" i="5"/>
  <c r="BL9" i="5" l="1"/>
  <c r="BM9" i="5" s="1"/>
  <c r="BJ9" i="5"/>
  <c r="BN10" i="5"/>
  <c r="BP10" i="5"/>
  <c r="BD11" i="5"/>
  <c r="BG10" i="5"/>
  <c r="BQ10" i="5"/>
  <c r="BR10" i="5"/>
  <c r="BE10" i="5"/>
  <c r="BI10" i="5"/>
  <c r="BK10" i="5"/>
  <c r="BH10" i="5"/>
  <c r="BO10" i="5"/>
  <c r="BF10" i="5"/>
  <c r="BS10" i="5"/>
  <c r="BT10" i="5"/>
  <c r="BU9" i="5"/>
  <c r="BU8" i="5"/>
  <c r="BI11" i="5" l="1"/>
  <c r="BR11" i="5"/>
  <c r="BG11" i="5"/>
  <c r="BS11" i="5"/>
  <c r="BN11" i="5"/>
  <c r="BT11" i="5"/>
  <c r="BP11" i="5"/>
  <c r="BK11" i="5"/>
  <c r="BE11" i="5"/>
  <c r="BO11" i="5"/>
  <c r="BD12" i="5"/>
  <c r="BH11" i="5"/>
  <c r="BQ11" i="5"/>
  <c r="BF11" i="5"/>
  <c r="BJ10" i="5"/>
  <c r="BL10" i="5"/>
  <c r="BM10" i="5" s="1"/>
  <c r="BO12" i="5" l="1"/>
  <c r="BR12" i="5"/>
  <c r="BD13" i="5"/>
  <c r="BQ12" i="5"/>
  <c r="BS12" i="5"/>
  <c r="BP12" i="5"/>
  <c r="BI12" i="5"/>
  <c r="BE12" i="5"/>
  <c r="BH12" i="5"/>
  <c r="BN12" i="5"/>
  <c r="BG12" i="5"/>
  <c r="BF12" i="5"/>
  <c r="BT12" i="5"/>
  <c r="BK12" i="5"/>
  <c r="BJ11" i="5"/>
  <c r="BL11" i="5"/>
  <c r="BM11" i="5" s="1"/>
  <c r="BU10" i="5"/>
  <c r="BL12" i="5" l="1"/>
  <c r="BM12" i="5" s="1"/>
  <c r="BJ12" i="5"/>
  <c r="BF13" i="5"/>
  <c r="BG13" i="5"/>
  <c r="BK13" i="5"/>
  <c r="BN13" i="5"/>
  <c r="BS13" i="5"/>
  <c r="BE13" i="5"/>
  <c r="BO13" i="5"/>
  <c r="BR13" i="5"/>
  <c r="BT13" i="5"/>
  <c r="BH13" i="5"/>
  <c r="BI13" i="5"/>
  <c r="BQ13" i="5"/>
  <c r="BP13" i="5"/>
  <c r="BD14" i="5"/>
  <c r="BU12" i="5"/>
  <c r="BU11" i="5"/>
  <c r="BJ13" i="5" l="1"/>
  <c r="BL13" i="5"/>
  <c r="BM13" i="5" s="1"/>
  <c r="BO14" i="5"/>
  <c r="BI14" i="5"/>
  <c r="BD15" i="5"/>
  <c r="BS14" i="5"/>
  <c r="BT14" i="5"/>
  <c r="BR14" i="5"/>
  <c r="BH14" i="5"/>
  <c r="BK14" i="5"/>
  <c r="BN14" i="5"/>
  <c r="BE14" i="5"/>
  <c r="BG14" i="5"/>
  <c r="BF14" i="5"/>
  <c r="BP14" i="5"/>
  <c r="BQ14" i="5"/>
  <c r="BU13" i="5"/>
  <c r="BU14" i="5" l="1"/>
  <c r="BS15" i="5"/>
  <c r="BP15" i="5"/>
  <c r="BG15" i="5"/>
  <c r="BN15" i="5"/>
  <c r="BK15" i="5"/>
  <c r="BH15" i="5"/>
  <c r="BD16" i="5"/>
  <c r="BT15" i="5"/>
  <c r="BI15" i="5"/>
  <c r="BO15" i="5"/>
  <c r="BR15" i="5"/>
  <c r="BE15" i="5"/>
  <c r="BQ15" i="5"/>
  <c r="BF15" i="5"/>
  <c r="BJ14" i="5"/>
  <c r="BL14" i="5"/>
  <c r="BM14" i="5" s="1"/>
  <c r="BJ15" i="5" l="1"/>
  <c r="BL15" i="5"/>
  <c r="BM15" i="5" s="1"/>
  <c r="BT16" i="5"/>
  <c r="BQ16" i="5"/>
  <c r="BP16" i="5"/>
  <c r="BS16" i="5"/>
  <c r="BO16" i="5"/>
  <c r="BI16" i="5"/>
  <c r="BH16" i="5"/>
  <c r="BE16" i="5"/>
  <c r="BG16" i="5"/>
  <c r="BN16" i="5"/>
  <c r="BF16" i="5"/>
  <c r="BK16" i="5"/>
  <c r="BR16" i="5"/>
  <c r="BD17" i="5"/>
  <c r="BU15" i="5"/>
  <c r="BP17" i="5" l="1"/>
  <c r="BG17" i="5"/>
  <c r="BE17" i="5"/>
  <c r="BK17" i="5"/>
  <c r="BH17" i="5"/>
  <c r="BI17" i="5"/>
  <c r="BQ17" i="5"/>
  <c r="BD18" i="5"/>
  <c r="BF17" i="5"/>
  <c r="BO17" i="5"/>
  <c r="BS17" i="5"/>
  <c r="BN17" i="5"/>
  <c r="BT17" i="5"/>
  <c r="BR17" i="5"/>
  <c r="BL16" i="5"/>
  <c r="BM16" i="5" s="1"/>
  <c r="BJ16" i="5"/>
  <c r="BL17" i="5" l="1"/>
  <c r="BM17" i="5" s="1"/>
  <c r="BJ17" i="5"/>
  <c r="BU17" i="5"/>
  <c r="BO18" i="5"/>
  <c r="BS18" i="5"/>
  <c r="BG18" i="5"/>
  <c r="BT18" i="5"/>
  <c r="BP18" i="5"/>
  <c r="BR18" i="5"/>
  <c r="BE18" i="5"/>
  <c r="BH18" i="5"/>
  <c r="BN18" i="5"/>
  <c r="BI18" i="5"/>
  <c r="BD19" i="5"/>
  <c r="BQ18" i="5"/>
  <c r="BK18" i="5"/>
  <c r="BF18" i="5"/>
  <c r="BU16" i="5"/>
  <c r="BJ18" i="5" l="1"/>
  <c r="BL18" i="5"/>
  <c r="BM18" i="5" s="1"/>
  <c r="BQ19" i="5"/>
  <c r="BI19" i="5"/>
  <c r="BN19" i="5"/>
  <c r="BE19" i="5"/>
  <c r="BS19" i="5"/>
  <c r="BT19" i="5"/>
  <c r="BH19" i="5"/>
  <c r="BK19" i="5"/>
  <c r="BF19" i="5"/>
  <c r="BO19" i="5"/>
  <c r="BR19" i="5"/>
  <c r="BD20" i="5"/>
  <c r="BP19" i="5"/>
  <c r="BG19" i="5"/>
  <c r="BU18" i="5"/>
  <c r="BN20" i="5" l="1"/>
  <c r="BD21" i="5"/>
  <c r="BR20" i="5"/>
  <c r="BE20" i="5"/>
  <c r="BS20" i="5"/>
  <c r="BG20" i="5"/>
  <c r="BP20" i="5"/>
  <c r="BF20" i="5"/>
  <c r="BO20" i="5"/>
  <c r="BK20" i="5"/>
  <c r="BQ20" i="5"/>
  <c r="BI20" i="5"/>
  <c r="BH20" i="5"/>
  <c r="BT20" i="5"/>
  <c r="BU19" i="5"/>
  <c r="BJ19" i="5"/>
  <c r="BL19" i="5"/>
  <c r="BM19" i="5" s="1"/>
  <c r="BU20" i="5" l="1"/>
  <c r="BL20" i="5"/>
  <c r="BM20" i="5" s="1"/>
  <c r="BJ20" i="5"/>
  <c r="BG21" i="5"/>
  <c r="BK21" i="5"/>
  <c r="BD22" i="5"/>
  <c r="BQ21" i="5"/>
  <c r="BN21" i="5"/>
  <c r="BS21" i="5"/>
  <c r="BH21" i="5"/>
  <c r="BE21" i="5"/>
  <c r="BI21" i="5"/>
  <c r="BT21" i="5"/>
  <c r="BF21" i="5"/>
  <c r="BO21" i="5"/>
  <c r="BR21" i="5"/>
  <c r="BP21" i="5"/>
  <c r="BO22" i="5" l="1"/>
  <c r="BF22" i="5"/>
  <c r="BK22" i="5"/>
  <c r="BE22" i="5"/>
  <c r="BQ22" i="5"/>
  <c r="BH22" i="5"/>
  <c r="BN22" i="5"/>
  <c r="BI22" i="5"/>
  <c r="BG22" i="5"/>
  <c r="BT22" i="5"/>
  <c r="BP22" i="5"/>
  <c r="BR22" i="5"/>
  <c r="BD23" i="5"/>
  <c r="BS22" i="5"/>
  <c r="BL21" i="5"/>
  <c r="BM21" i="5" s="1"/>
  <c r="BJ21" i="5"/>
  <c r="BP23" i="5" l="1"/>
  <c r="BN23" i="5"/>
  <c r="BR23" i="5"/>
  <c r="BS23" i="5"/>
  <c r="BT23" i="5"/>
  <c r="BH23" i="5"/>
  <c r="BD24" i="5"/>
  <c r="BI23" i="5"/>
  <c r="BO23" i="5"/>
  <c r="BQ23" i="5"/>
  <c r="BK23" i="5"/>
  <c r="BG23" i="5"/>
  <c r="BE23" i="5"/>
  <c r="BF23" i="5"/>
  <c r="BJ22" i="5"/>
  <c r="BL22" i="5"/>
  <c r="BM22" i="5" s="1"/>
  <c r="BU21" i="5"/>
  <c r="BT24" i="5" l="1"/>
  <c r="BI24" i="5"/>
  <c r="BE24" i="5"/>
  <c r="BP24" i="5"/>
  <c r="BR24" i="5"/>
  <c r="BH24" i="5"/>
  <c r="BO24" i="5"/>
  <c r="BD25" i="5"/>
  <c r="BK24" i="5"/>
  <c r="BF24" i="5"/>
  <c r="BQ24" i="5"/>
  <c r="BN24" i="5"/>
  <c r="BG24" i="5"/>
  <c r="BS24" i="5"/>
  <c r="BU23" i="5"/>
  <c r="BJ23" i="5"/>
  <c r="BL23" i="5"/>
  <c r="BM23" i="5" s="1"/>
  <c r="BU22" i="5"/>
  <c r="BS25" i="5" l="1"/>
  <c r="BQ25" i="5"/>
  <c r="BI25" i="5"/>
  <c r="BO25" i="5"/>
  <c r="BH25" i="5"/>
  <c r="BT25" i="5"/>
  <c r="BK25" i="5"/>
  <c r="BG25" i="5"/>
  <c r="BE25" i="5"/>
  <c r="BD26" i="5"/>
  <c r="BN25" i="5"/>
  <c r="BF25" i="5"/>
  <c r="BP25" i="5"/>
  <c r="BR25" i="5"/>
  <c r="BU24" i="5"/>
  <c r="BL24" i="5"/>
  <c r="BM24" i="5" s="1"/>
  <c r="BJ24" i="5"/>
  <c r="BG26" i="5" l="1"/>
  <c r="BD27" i="5"/>
  <c r="BO26" i="5"/>
  <c r="BE26" i="5"/>
  <c r="BH26" i="5"/>
  <c r="BI26" i="5"/>
  <c r="BN26" i="5"/>
  <c r="BS26" i="5"/>
  <c r="BK26" i="5"/>
  <c r="BP26" i="5"/>
  <c r="BR26" i="5"/>
  <c r="BT26" i="5"/>
  <c r="BQ26" i="5"/>
  <c r="BF26" i="5"/>
  <c r="BJ25" i="5"/>
  <c r="BL25" i="5"/>
  <c r="BM25" i="5" s="1"/>
  <c r="BP27" i="5" l="1"/>
  <c r="BK27" i="5"/>
  <c r="BH27" i="5"/>
  <c r="BF27" i="5"/>
  <c r="BQ27" i="5"/>
  <c r="BG27" i="5"/>
  <c r="BD28" i="5"/>
  <c r="BI27" i="5"/>
  <c r="BT27" i="5"/>
  <c r="BO27" i="5"/>
  <c r="BE27" i="5"/>
  <c r="BS27" i="5"/>
  <c r="BN27" i="5"/>
  <c r="BR27" i="5"/>
  <c r="BJ26" i="5"/>
  <c r="BL26" i="5"/>
  <c r="BM26" i="5" s="1"/>
  <c r="BU25" i="5"/>
  <c r="BP28" i="5" l="1"/>
  <c r="BH28" i="5"/>
  <c r="BG28" i="5"/>
  <c r="BQ28" i="5"/>
  <c r="BF28" i="5"/>
  <c r="BO28" i="5"/>
  <c r="BK28" i="5"/>
  <c r="BT28" i="5"/>
  <c r="BD29" i="5"/>
  <c r="BE28" i="5"/>
  <c r="BI28" i="5"/>
  <c r="BN28" i="5"/>
  <c r="BS28" i="5"/>
  <c r="BR28" i="5"/>
  <c r="BJ27" i="5"/>
  <c r="BL27" i="5"/>
  <c r="BM27" i="5" s="1"/>
  <c r="BU26" i="5"/>
  <c r="BU28" i="5" l="1"/>
  <c r="BJ28" i="5"/>
  <c r="BL28" i="5"/>
  <c r="BM28" i="5" s="1"/>
  <c r="BH29" i="5"/>
  <c r="BG29" i="5"/>
  <c r="BI29" i="5"/>
  <c r="BR29" i="5"/>
  <c r="BQ29" i="5"/>
  <c r="BT29" i="5"/>
  <c r="BS29" i="5"/>
  <c r="BN29" i="5"/>
  <c r="BO29" i="5"/>
  <c r="BK29" i="5"/>
  <c r="BD30" i="5"/>
  <c r="BP29" i="5"/>
  <c r="BF29" i="5"/>
  <c r="BE29" i="5"/>
  <c r="BU27" i="5"/>
  <c r="BU29" i="5" l="1"/>
  <c r="BJ29" i="5"/>
  <c r="BL29" i="5"/>
  <c r="BM29" i="5" s="1"/>
  <c r="BQ30" i="5"/>
  <c r="BT30" i="5"/>
  <c r="BK30" i="5"/>
  <c r="BR30" i="5"/>
  <c r="BP30" i="5"/>
  <c r="BD31" i="5"/>
  <c r="BH30" i="5"/>
  <c r="BF30" i="5"/>
  <c r="BE30" i="5"/>
  <c r="BN30" i="5"/>
  <c r="BI30" i="5"/>
  <c r="BS30" i="5"/>
  <c r="BO30" i="5"/>
  <c r="BG30" i="5"/>
  <c r="BJ30" i="5" l="1"/>
  <c r="BL30" i="5"/>
  <c r="BM30" i="5" s="1"/>
  <c r="BS31" i="5"/>
  <c r="BQ31" i="5"/>
  <c r="BN31" i="5"/>
  <c r="BG31" i="5"/>
  <c r="BR31" i="5"/>
  <c r="BP31" i="5"/>
  <c r="BT31" i="5"/>
  <c r="BF31" i="5"/>
  <c r="BI31" i="5"/>
  <c r="BH31" i="5"/>
  <c r="BD32" i="5"/>
  <c r="BO31" i="5"/>
  <c r="BK31" i="5"/>
  <c r="BE31" i="5"/>
  <c r="BU30" i="5"/>
  <c r="BL31" i="5" l="1"/>
  <c r="BM31" i="5" s="1"/>
  <c r="BJ31" i="5"/>
  <c r="BP32" i="5"/>
  <c r="BI32" i="5"/>
  <c r="BD33" i="5"/>
  <c r="BF32" i="5"/>
  <c r="BE32" i="5"/>
  <c r="BQ32" i="5"/>
  <c r="BH32" i="5"/>
  <c r="BN32" i="5"/>
  <c r="BT32" i="5"/>
  <c r="BG32" i="5"/>
  <c r="BR32" i="5"/>
  <c r="BK32" i="5"/>
  <c r="BS32" i="5"/>
  <c r="BO32" i="5"/>
  <c r="BU31" i="5"/>
  <c r="BK33" i="5" l="1"/>
  <c r="BE33" i="5"/>
  <c r="BR33" i="5"/>
  <c r="BD34" i="5"/>
  <c r="BQ33" i="5"/>
  <c r="BT33" i="5"/>
  <c r="BS33" i="5"/>
  <c r="BO33" i="5"/>
  <c r="BI33" i="5"/>
  <c r="BG33" i="5"/>
  <c r="BN33" i="5"/>
  <c r="BF33" i="5"/>
  <c r="BP33" i="5"/>
  <c r="BH33" i="5"/>
  <c r="BJ32" i="5"/>
  <c r="BL32" i="5"/>
  <c r="BM32" i="5" s="1"/>
  <c r="BK34" i="5" l="1"/>
  <c r="BO34" i="5"/>
  <c r="BN34" i="5"/>
  <c r="BP34" i="5"/>
  <c r="BQ34" i="5"/>
  <c r="BI34" i="5"/>
  <c r="BD35" i="5"/>
  <c r="BS34" i="5"/>
  <c r="BE34" i="5"/>
  <c r="BH34" i="5"/>
  <c r="BR34" i="5"/>
  <c r="BF34" i="5"/>
  <c r="BT34" i="5"/>
  <c r="BG34" i="5"/>
  <c r="BL33" i="5"/>
  <c r="BM33" i="5" s="1"/>
  <c r="BJ33" i="5"/>
  <c r="BU32" i="5"/>
  <c r="BF35" i="5" l="1"/>
  <c r="BO35" i="5"/>
  <c r="BE35" i="5"/>
  <c r="BG35" i="5"/>
  <c r="BN35" i="5"/>
  <c r="BP35" i="5"/>
  <c r="BQ35" i="5"/>
  <c r="BR35" i="5"/>
  <c r="BT35" i="5"/>
  <c r="BS35" i="5"/>
  <c r="BD36" i="5"/>
  <c r="BI35" i="5"/>
  <c r="BK35" i="5"/>
  <c r="BH35" i="5"/>
  <c r="BU34" i="5"/>
  <c r="BJ34" i="5"/>
  <c r="BL34" i="5"/>
  <c r="BM34" i="5" s="1"/>
  <c r="BU33" i="5"/>
  <c r="BL35" i="5" l="1"/>
  <c r="BM35" i="5" s="1"/>
  <c r="BJ35" i="5"/>
  <c r="BF36" i="5"/>
  <c r="BK36" i="5"/>
  <c r="BQ36" i="5"/>
  <c r="BE36" i="5"/>
  <c r="BT36" i="5"/>
  <c r="BS36" i="5"/>
  <c r="BG36" i="5"/>
  <c r="BH36" i="5"/>
  <c r="BR36" i="5"/>
  <c r="BD37" i="5"/>
  <c r="BN36" i="5"/>
  <c r="BP36" i="5"/>
  <c r="BO36" i="5"/>
  <c r="BI36" i="5"/>
  <c r="BU35" i="5"/>
  <c r="BL36" i="5" l="1"/>
  <c r="BM36" i="5" s="1"/>
  <c r="BJ36" i="5"/>
  <c r="BK37" i="5"/>
  <c r="BF37" i="5"/>
  <c r="BO37" i="5"/>
  <c r="BQ37" i="5"/>
  <c r="BR37" i="5"/>
  <c r="BD38" i="5"/>
  <c r="BE37" i="5"/>
  <c r="BP37" i="5"/>
  <c r="BS37" i="5"/>
  <c r="BI37" i="5"/>
  <c r="BN37" i="5"/>
  <c r="BT37" i="5"/>
  <c r="BH37" i="5"/>
  <c r="BG37" i="5"/>
  <c r="BU36" i="5"/>
  <c r="BH38" i="5" l="1"/>
  <c r="BI38" i="5"/>
  <c r="BT38" i="5"/>
  <c r="BO38" i="5"/>
  <c r="BG38" i="5"/>
  <c r="BE38" i="5"/>
  <c r="BF38" i="5"/>
  <c r="BR38" i="5"/>
  <c r="BK38" i="5"/>
  <c r="BS38" i="5"/>
  <c r="BD39" i="5"/>
  <c r="BN38" i="5"/>
  <c r="BQ38" i="5"/>
  <c r="BP38" i="5"/>
  <c r="BL37" i="5"/>
  <c r="BM37" i="5" s="1"/>
  <c r="BJ37" i="5"/>
  <c r="BU37" i="5"/>
  <c r="BF39" i="5" l="1"/>
  <c r="BD40" i="5"/>
  <c r="BI39" i="5"/>
  <c r="BT39" i="5"/>
  <c r="BH39" i="5"/>
  <c r="BN39" i="5"/>
  <c r="BE39" i="5"/>
  <c r="BR39" i="5"/>
  <c r="BO39" i="5"/>
  <c r="BP39" i="5"/>
  <c r="BS39" i="5"/>
  <c r="BQ39" i="5"/>
  <c r="BG39" i="5"/>
  <c r="BK39" i="5"/>
  <c r="BL38" i="5"/>
  <c r="BM38" i="5" s="1"/>
  <c r="BJ38" i="5"/>
  <c r="BL39" i="5" l="1"/>
  <c r="BM39" i="5" s="1"/>
  <c r="BJ39" i="5"/>
  <c r="BI40" i="5"/>
  <c r="BE40" i="5"/>
  <c r="BF40" i="5"/>
  <c r="BK40" i="5"/>
  <c r="BN40" i="5"/>
  <c r="BS40" i="5"/>
  <c r="BD41" i="5"/>
  <c r="BO40" i="5"/>
  <c r="BG40" i="5"/>
  <c r="BH40" i="5"/>
  <c r="BP40" i="5"/>
  <c r="BQ40" i="5"/>
  <c r="BT40" i="5"/>
  <c r="BR40" i="5"/>
  <c r="BU39" i="5"/>
  <c r="BU38" i="5"/>
  <c r="BJ40" i="5" l="1"/>
  <c r="BL40" i="5"/>
  <c r="BM40" i="5" s="1"/>
  <c r="BU40" i="5"/>
  <c r="BG41" i="5"/>
  <c r="BH41" i="5"/>
  <c r="BK41" i="5"/>
  <c r="BD42" i="5"/>
  <c r="BP41" i="5"/>
  <c r="BO41" i="5"/>
  <c r="BE41" i="5"/>
  <c r="BF41" i="5"/>
  <c r="BQ41" i="5"/>
  <c r="BT41" i="5"/>
  <c r="BI41" i="5"/>
  <c r="BS41" i="5"/>
  <c r="BN41" i="5"/>
  <c r="BR41" i="5"/>
  <c r="BQ42" i="5" l="1"/>
  <c r="BO42" i="5"/>
  <c r="BF42" i="5"/>
  <c r="BD43" i="5"/>
  <c r="BR42" i="5"/>
  <c r="BN42" i="5"/>
  <c r="BK42" i="5"/>
  <c r="BI42" i="5"/>
  <c r="BH42" i="5"/>
  <c r="BG42" i="5"/>
  <c r="BE42" i="5"/>
  <c r="BP42" i="5"/>
  <c r="BS42" i="5"/>
  <c r="BT42" i="5"/>
  <c r="BL41" i="5"/>
  <c r="BM41" i="5" s="1"/>
  <c r="BJ41" i="5"/>
  <c r="BU41" i="5"/>
  <c r="BL42" i="5" l="1"/>
  <c r="BM42" i="5" s="1"/>
  <c r="BJ42" i="5"/>
  <c r="BH43" i="5"/>
  <c r="BF43" i="5"/>
  <c r="BI43" i="5"/>
  <c r="BE43" i="5"/>
  <c r="BS43" i="5"/>
  <c r="BN43" i="5"/>
  <c r="BD44" i="5"/>
  <c r="BR43" i="5"/>
  <c r="BP43" i="5"/>
  <c r="BG43" i="5"/>
  <c r="BK43" i="5"/>
  <c r="BQ43" i="5"/>
  <c r="BO43" i="5"/>
  <c r="BT43" i="5"/>
  <c r="BU42" i="5"/>
  <c r="BU43" i="5" l="1"/>
  <c r="BL43" i="5"/>
  <c r="BM43" i="5" s="1"/>
  <c r="BJ43" i="5"/>
  <c r="BP44" i="5"/>
  <c r="BI44" i="5"/>
  <c r="BH44" i="5"/>
  <c r="BS44" i="5"/>
  <c r="BR44" i="5"/>
  <c r="BF44" i="5"/>
  <c r="BT44" i="5"/>
  <c r="BN44" i="5"/>
  <c r="BG44" i="5"/>
  <c r="BO44" i="5"/>
  <c r="BK44" i="5"/>
  <c r="BD45" i="5"/>
  <c r="BQ44" i="5"/>
  <c r="BE44" i="5"/>
  <c r="BO45" i="5" l="1"/>
  <c r="BD46" i="5"/>
  <c r="BF45" i="5"/>
  <c r="BQ45" i="5"/>
  <c r="BT45" i="5"/>
  <c r="BS45" i="5"/>
  <c r="BG45" i="5"/>
  <c r="BI45" i="5"/>
  <c r="BR45" i="5"/>
  <c r="BK45" i="5"/>
  <c r="BH45" i="5"/>
  <c r="BE45" i="5"/>
  <c r="BN45" i="5"/>
  <c r="BP45" i="5"/>
  <c r="BL44" i="5"/>
  <c r="BM44" i="5" s="1"/>
  <c r="BJ44" i="5"/>
  <c r="BU45" i="5" l="1"/>
  <c r="BL45" i="5"/>
  <c r="BM45" i="5" s="1"/>
  <c r="BJ45" i="5"/>
  <c r="BR46" i="5"/>
  <c r="BD47" i="5"/>
  <c r="BQ46" i="5"/>
  <c r="BE46" i="5"/>
  <c r="BH46" i="5"/>
  <c r="BO46" i="5"/>
  <c r="BF46" i="5"/>
  <c r="BP46" i="5"/>
  <c r="BS46" i="5"/>
  <c r="BN46" i="5"/>
  <c r="BK46" i="5"/>
  <c r="BI46" i="5"/>
  <c r="BG46" i="5"/>
  <c r="BT46" i="5"/>
  <c r="BU44" i="5"/>
  <c r="BP47" i="5" l="1"/>
  <c r="BR47" i="5"/>
  <c r="BI47" i="5"/>
  <c r="BE47" i="5"/>
  <c r="BS47" i="5"/>
  <c r="BH47" i="5"/>
  <c r="BT47" i="5"/>
  <c r="BO47" i="5"/>
  <c r="BQ47" i="5"/>
  <c r="BN47" i="5"/>
  <c r="BF47" i="5"/>
  <c r="BG47" i="5"/>
  <c r="BD48" i="5"/>
  <c r="BK47" i="5"/>
  <c r="BJ46" i="5"/>
  <c r="BL46" i="5"/>
  <c r="BM46" i="5" s="1"/>
  <c r="BU47" i="5" l="1"/>
  <c r="BJ47" i="5"/>
  <c r="BL47" i="5"/>
  <c r="BM47" i="5" s="1"/>
  <c r="BK48" i="5"/>
  <c r="BQ48" i="5"/>
  <c r="BN48" i="5"/>
  <c r="BI48" i="5"/>
  <c r="BS48" i="5"/>
  <c r="BF48" i="5"/>
  <c r="BR48" i="5"/>
  <c r="BE48" i="5"/>
  <c r="BH48" i="5"/>
  <c r="BD49" i="5"/>
  <c r="BG48" i="5"/>
  <c r="BT48" i="5"/>
  <c r="BO48" i="5"/>
  <c r="BP48" i="5"/>
  <c r="BU46" i="5"/>
  <c r="BR49" i="5" l="1"/>
  <c r="BK49" i="5"/>
  <c r="BH49" i="5"/>
  <c r="BS49" i="5"/>
  <c r="BO49" i="5"/>
  <c r="BP49" i="5"/>
  <c r="BG49" i="5"/>
  <c r="BQ49" i="5"/>
  <c r="BN49" i="5"/>
  <c r="BF49" i="5"/>
  <c r="BD50" i="5"/>
  <c r="BE49" i="5"/>
  <c r="BT49" i="5"/>
  <c r="BI49" i="5"/>
  <c r="BU48" i="5"/>
  <c r="BJ48" i="5"/>
  <c r="BL48" i="5"/>
  <c r="BM48" i="5" s="1"/>
  <c r="BQ50" i="5" l="1"/>
  <c r="BH50" i="5"/>
  <c r="BS50" i="5"/>
  <c r="BI50" i="5"/>
  <c r="BG50" i="5"/>
  <c r="BE50" i="5"/>
  <c r="BO50" i="5"/>
  <c r="BT50" i="5"/>
  <c r="BK50" i="5"/>
  <c r="BF50" i="5"/>
  <c r="BP50" i="5"/>
  <c r="BD51" i="5"/>
  <c r="BR50" i="5"/>
  <c r="BN50" i="5"/>
  <c r="BU49" i="5"/>
  <c r="BL49" i="5"/>
  <c r="BM49" i="5" s="1"/>
  <c r="BJ49" i="5"/>
  <c r="BF51" i="5" l="1"/>
  <c r="BP51" i="5"/>
  <c r="BO51" i="5"/>
  <c r="BD52" i="5"/>
  <c r="BK51" i="5"/>
  <c r="BN51" i="5"/>
  <c r="BR51" i="5"/>
  <c r="BG51" i="5"/>
  <c r="BQ51" i="5"/>
  <c r="BT51" i="5"/>
  <c r="BS51" i="5"/>
  <c r="BI51" i="5"/>
  <c r="BE51" i="5"/>
  <c r="BH51" i="5"/>
  <c r="BU50" i="5"/>
  <c r="BL50" i="5"/>
  <c r="BM50" i="5" s="1"/>
  <c r="BJ50" i="5"/>
  <c r="BR52" i="5" l="1"/>
  <c r="BT52" i="5"/>
  <c r="BD53" i="5"/>
  <c r="BK52" i="5"/>
  <c r="BI52" i="5"/>
  <c r="BQ52" i="5"/>
  <c r="BE52" i="5"/>
  <c r="BH52" i="5"/>
  <c r="BN52" i="5"/>
  <c r="BG52" i="5"/>
  <c r="BF52" i="5"/>
  <c r="BO52" i="5"/>
  <c r="BP52" i="5"/>
  <c r="BS52" i="5"/>
  <c r="BJ51" i="5"/>
  <c r="BL51" i="5"/>
  <c r="BM51" i="5" s="1"/>
  <c r="BJ52" i="5" l="1"/>
  <c r="BL52" i="5"/>
  <c r="BM52" i="5" s="1"/>
  <c r="BU52" i="5"/>
  <c r="BP53" i="5"/>
  <c r="BO53" i="5"/>
  <c r="BF53" i="5"/>
  <c r="BH53" i="5"/>
  <c r="BG53" i="5"/>
  <c r="BR53" i="5"/>
  <c r="BK53" i="5"/>
  <c r="BS53" i="5"/>
  <c r="BQ53" i="5"/>
  <c r="BT53" i="5"/>
  <c r="BE53" i="5"/>
  <c r="BD54" i="5"/>
  <c r="BN53" i="5"/>
  <c r="BI53" i="5"/>
  <c r="BU51" i="5"/>
  <c r="BE54" i="5" l="1"/>
  <c r="BP54" i="5"/>
  <c r="BQ54" i="5"/>
  <c r="BR54" i="5"/>
  <c r="BI54" i="5"/>
  <c r="BD55" i="5"/>
  <c r="BK54" i="5"/>
  <c r="BG54" i="5"/>
  <c r="BS54" i="5"/>
  <c r="BF54" i="5"/>
  <c r="BO54" i="5"/>
  <c r="BN54" i="5"/>
  <c r="BH54" i="5"/>
  <c r="BT54" i="5"/>
  <c r="BU53" i="5"/>
  <c r="BL53" i="5"/>
  <c r="BM53" i="5" s="1"/>
  <c r="BJ53" i="5"/>
  <c r="BF55" i="5" l="1"/>
  <c r="BQ55" i="5"/>
  <c r="BG55" i="5"/>
  <c r="BH55" i="5"/>
  <c r="BK55" i="5"/>
  <c r="BP55" i="5"/>
  <c r="BE55" i="5"/>
  <c r="BO55" i="5"/>
  <c r="BN55" i="5"/>
  <c r="BI55" i="5"/>
  <c r="BD56" i="5"/>
  <c r="BS55" i="5"/>
  <c r="BR55" i="5"/>
  <c r="BT55" i="5"/>
  <c r="BJ54" i="5"/>
  <c r="BL54" i="5"/>
  <c r="BM54" i="5" s="1"/>
  <c r="BU54" i="5"/>
  <c r="BL55" i="5" l="1"/>
  <c r="BM55" i="5" s="1"/>
  <c r="BJ55" i="5"/>
  <c r="BG56" i="5"/>
  <c r="BF56" i="5"/>
  <c r="BN56" i="5"/>
  <c r="BE56" i="5"/>
  <c r="BO56" i="5"/>
  <c r="BQ56" i="5"/>
  <c r="BP56" i="5"/>
  <c r="BT56" i="5"/>
  <c r="BS56" i="5"/>
  <c r="BK56" i="5"/>
  <c r="BI56" i="5"/>
  <c r="BH56" i="5"/>
  <c r="BD57" i="5"/>
  <c r="BR56" i="5"/>
  <c r="BU55" i="5"/>
  <c r="BH57" i="5" l="1"/>
  <c r="BI57" i="5"/>
  <c r="BR57" i="5"/>
  <c r="BS57" i="5"/>
  <c r="BO57" i="5"/>
  <c r="BE57" i="5"/>
  <c r="BP57" i="5"/>
  <c r="BD58" i="5"/>
  <c r="BQ57" i="5"/>
  <c r="BN57" i="5"/>
  <c r="BG57" i="5"/>
  <c r="BT57" i="5"/>
  <c r="BK57" i="5"/>
  <c r="BF57" i="5"/>
  <c r="BU56" i="5"/>
  <c r="BJ56" i="5"/>
  <c r="BL56" i="5"/>
  <c r="BM56" i="5" s="1"/>
  <c r="BS58" i="5" l="1"/>
  <c r="BT58" i="5"/>
  <c r="BG58" i="5"/>
  <c r="BI58" i="5"/>
  <c r="BN58" i="5"/>
  <c r="BF58" i="5"/>
  <c r="BR58" i="5"/>
  <c r="BP58" i="5"/>
  <c r="BH58" i="5"/>
  <c r="BK58" i="5"/>
  <c r="BE58" i="5"/>
  <c r="BQ58" i="5"/>
  <c r="BD59" i="5"/>
  <c r="BO58" i="5"/>
  <c r="BU57" i="5"/>
  <c r="BL57" i="5"/>
  <c r="BM57" i="5" s="1"/>
  <c r="BJ57" i="5"/>
  <c r="BI59" i="5" l="1"/>
  <c r="BN59" i="5"/>
  <c r="BS59" i="5"/>
  <c r="BO59" i="5"/>
  <c r="BF59" i="5"/>
  <c r="BR59" i="5"/>
  <c r="BH59" i="5"/>
  <c r="BE59" i="5"/>
  <c r="BT59" i="5"/>
  <c r="BQ59" i="5"/>
  <c r="BP59" i="5"/>
  <c r="BG59" i="5"/>
  <c r="BD60" i="5"/>
  <c r="BK59" i="5"/>
  <c r="BL58" i="5"/>
  <c r="BM58" i="5" s="1"/>
  <c r="BJ58" i="5"/>
  <c r="BH60" i="5" l="1"/>
  <c r="BP60" i="5"/>
  <c r="BN60" i="5"/>
  <c r="BE60" i="5"/>
  <c r="BD61" i="5"/>
  <c r="BI60" i="5"/>
  <c r="BR60" i="5"/>
  <c r="BQ60" i="5"/>
  <c r="BS60" i="5"/>
  <c r="BO60" i="5"/>
  <c r="BT60" i="5"/>
  <c r="BK60" i="5"/>
  <c r="BF60" i="5"/>
  <c r="BG60" i="5"/>
  <c r="BU59" i="5"/>
  <c r="BJ59" i="5"/>
  <c r="BL59" i="5"/>
  <c r="BM59" i="5" s="1"/>
  <c r="BU58" i="5"/>
  <c r="BI61" i="5" l="1"/>
  <c r="BT61" i="5"/>
  <c r="BS61" i="5"/>
  <c r="BF61" i="5"/>
  <c r="BO61" i="5"/>
  <c r="BE61" i="5"/>
  <c r="BR61" i="5"/>
  <c r="BQ61" i="5"/>
  <c r="BD62" i="5"/>
  <c r="BP61" i="5"/>
  <c r="BH61" i="5"/>
  <c r="BK61" i="5"/>
  <c r="BN61" i="5"/>
  <c r="BG61" i="5"/>
  <c r="BJ60" i="5"/>
  <c r="BL60" i="5"/>
  <c r="BM60" i="5" s="1"/>
  <c r="BU61" i="5" l="1"/>
  <c r="BL61" i="5"/>
  <c r="BM61" i="5" s="1"/>
  <c r="BJ61" i="5"/>
  <c r="BN62" i="5"/>
  <c r="BK62" i="5"/>
  <c r="BT62" i="5"/>
  <c r="BO62" i="5"/>
  <c r="BH62" i="5"/>
  <c r="BP62" i="5"/>
  <c r="BD63" i="5"/>
  <c r="BR62" i="5"/>
  <c r="BI62" i="5"/>
  <c r="BE62" i="5"/>
  <c r="BQ62" i="5"/>
  <c r="BG62" i="5"/>
  <c r="BF62" i="5"/>
  <c r="BS62" i="5"/>
  <c r="BU60" i="5"/>
  <c r="BU62" i="5" l="1"/>
  <c r="BJ62" i="5"/>
  <c r="BL62" i="5"/>
  <c r="BM62" i="5" s="1"/>
  <c r="BH63" i="5"/>
  <c r="BS63" i="5"/>
  <c r="BQ63" i="5"/>
  <c r="BI63" i="5"/>
  <c r="BO63" i="5"/>
  <c r="BT63" i="5"/>
  <c r="BP63" i="5"/>
  <c r="BR63" i="5"/>
  <c r="BG63" i="5"/>
  <c r="BK63" i="5"/>
  <c r="BF63" i="5"/>
  <c r="BU63" i="5" s="1"/>
  <c r="BD64" i="5"/>
  <c r="BE63" i="5"/>
  <c r="BN63" i="5"/>
  <c r="BJ63" i="5" l="1"/>
  <c r="BL63" i="5"/>
  <c r="BM63" i="5" s="1"/>
  <c r="BK64" i="5"/>
  <c r="BH64" i="5"/>
  <c r="BS64" i="5"/>
  <c r="BG64" i="5"/>
  <c r="BI64" i="5"/>
  <c r="BP64" i="5"/>
  <c r="BQ64" i="5"/>
  <c r="BE64" i="5"/>
  <c r="BD65" i="5"/>
  <c r="BN64" i="5"/>
  <c r="BF64" i="5"/>
  <c r="BU64" i="5" s="1"/>
  <c r="BO64" i="5"/>
  <c r="BR64" i="5"/>
  <c r="BT64" i="5"/>
  <c r="BJ64" i="5" l="1"/>
  <c r="BL64" i="5"/>
  <c r="BM64" i="5" s="1"/>
  <c r="BH65" i="5"/>
  <c r="BD66" i="5"/>
  <c r="BO65" i="5"/>
  <c r="BG65" i="5"/>
  <c r="BE65" i="5"/>
  <c r="BF65" i="5"/>
  <c r="BU65" i="5" s="1"/>
  <c r="BS65" i="5"/>
  <c r="BN65" i="5"/>
  <c r="BT65" i="5"/>
  <c r="BQ65" i="5"/>
  <c r="BK65" i="5"/>
  <c r="BI65" i="5"/>
  <c r="BP65" i="5"/>
  <c r="BR65" i="5"/>
  <c r="BI66" i="5" l="1"/>
  <c r="BG66" i="5"/>
  <c r="BH66" i="5"/>
  <c r="BR66" i="5"/>
  <c r="BS66" i="5"/>
  <c r="BK66" i="5"/>
  <c r="BF66" i="5"/>
  <c r="BU66" i="5" s="1"/>
  <c r="BN66" i="5"/>
  <c r="BD67" i="5"/>
  <c r="BE66" i="5"/>
  <c r="BP66" i="5"/>
  <c r="BO66" i="5"/>
  <c r="BQ66" i="5"/>
  <c r="BT66" i="5"/>
  <c r="BJ65" i="5"/>
  <c r="BL65" i="5"/>
  <c r="BM65" i="5" s="1"/>
  <c r="BL66" i="5" l="1"/>
  <c r="BM66" i="5" s="1"/>
  <c r="BJ66" i="5"/>
  <c r="BO67" i="5"/>
  <c r="BT67" i="5"/>
  <c r="BS67" i="5"/>
  <c r="BR67" i="5"/>
  <c r="BE67" i="5"/>
  <c r="BN67" i="5"/>
  <c r="BI67" i="5"/>
  <c r="BF67" i="5"/>
  <c r="BU67" i="5" s="1"/>
  <c r="BD68" i="5"/>
  <c r="BP67" i="5"/>
  <c r="BG67" i="5"/>
  <c r="BH67" i="5"/>
  <c r="BK67" i="5"/>
  <c r="BQ67" i="5"/>
  <c r="BL67" i="5" l="1"/>
  <c r="BM67" i="5" s="1"/>
  <c r="BJ67" i="5"/>
  <c r="BH68" i="5"/>
  <c r="BT68" i="5"/>
  <c r="BO68" i="5"/>
  <c r="BK68" i="5"/>
  <c r="BP68" i="5"/>
  <c r="BF68" i="5"/>
  <c r="BU68" i="5" s="1"/>
  <c r="BR68" i="5"/>
  <c r="BQ68" i="5"/>
  <c r="BE68" i="5"/>
  <c r="BD69" i="5"/>
  <c r="BG68" i="5"/>
  <c r="BN68" i="5"/>
  <c r="BS68" i="5"/>
  <c r="BI68" i="5"/>
  <c r="BN69" i="5" l="1"/>
  <c r="BD70" i="5"/>
  <c r="BI69" i="5"/>
  <c r="BE69" i="5"/>
  <c r="BF69" i="5"/>
  <c r="BU69" i="5" s="1"/>
  <c r="BS69" i="5"/>
  <c r="BQ69" i="5"/>
  <c r="BR69" i="5"/>
  <c r="BT69" i="5"/>
  <c r="BK69" i="5"/>
  <c r="BG69" i="5"/>
  <c r="BH69" i="5"/>
  <c r="BP69" i="5"/>
  <c r="BO69" i="5"/>
  <c r="BL68" i="5"/>
  <c r="BM68" i="5" s="1"/>
  <c r="BJ68" i="5"/>
  <c r="BL69" i="5" l="1"/>
  <c r="BM69" i="5" s="1"/>
  <c r="BJ69" i="5"/>
  <c r="BG70" i="5"/>
  <c r="BS70" i="5"/>
  <c r="BR70" i="5"/>
  <c r="BD71" i="5"/>
  <c r="BT70" i="5"/>
  <c r="BI70" i="5"/>
  <c r="BK70" i="5"/>
  <c r="BF70" i="5"/>
  <c r="BU70" i="5" s="1"/>
  <c r="BE70" i="5"/>
  <c r="BH70" i="5"/>
  <c r="BQ70" i="5"/>
  <c r="BP70" i="5"/>
  <c r="BO70" i="5"/>
  <c r="BN70" i="5"/>
  <c r="BH71" i="5" l="1"/>
  <c r="BD72" i="5"/>
  <c r="BN71" i="5"/>
  <c r="BR71" i="5"/>
  <c r="BP71" i="5"/>
  <c r="BG71" i="5"/>
  <c r="BQ71" i="5"/>
  <c r="BT71" i="5"/>
  <c r="BE71" i="5"/>
  <c r="BS71" i="5"/>
  <c r="BI71" i="5"/>
  <c r="BO71" i="5"/>
  <c r="BK71" i="5"/>
  <c r="BF71" i="5"/>
  <c r="BU71" i="5" s="1"/>
  <c r="BJ70" i="5"/>
  <c r="BL70" i="5"/>
  <c r="BM70" i="5" s="1"/>
  <c r="BL71" i="5" l="1"/>
  <c r="BM71" i="5" s="1"/>
  <c r="BJ71" i="5"/>
  <c r="BF72" i="5"/>
  <c r="BU72" i="5" s="1"/>
  <c r="BE72" i="5"/>
  <c r="BS72" i="5"/>
  <c r="BT72" i="5"/>
  <c r="BP72" i="5"/>
  <c r="BR72" i="5"/>
  <c r="BD73" i="5"/>
  <c r="BH72" i="5"/>
  <c r="BQ72" i="5"/>
  <c r="BK72" i="5"/>
  <c r="BO72" i="5"/>
  <c r="BN72" i="5"/>
  <c r="BG72" i="5"/>
  <c r="BI72" i="5"/>
  <c r="BJ72" i="5" l="1"/>
  <c r="BL72" i="5"/>
  <c r="BM72" i="5" s="1"/>
  <c r="BS73" i="5"/>
  <c r="BD74" i="5"/>
  <c r="BG73" i="5"/>
  <c r="BN73" i="5"/>
  <c r="BO73" i="5"/>
  <c r="BQ73" i="5"/>
  <c r="BP73" i="5"/>
  <c r="BH73" i="5"/>
  <c r="BF73" i="5"/>
  <c r="BU73" i="5" s="1"/>
  <c r="BI73" i="5"/>
  <c r="BE73" i="5"/>
  <c r="BT73" i="5"/>
  <c r="BR73" i="5"/>
  <c r="BK73" i="5"/>
  <c r="BJ73" i="5" l="1"/>
  <c r="BL73" i="5"/>
  <c r="BM73" i="5" s="1"/>
  <c r="BK74" i="5"/>
  <c r="BQ74" i="5"/>
  <c r="BE74" i="5"/>
  <c r="BN74" i="5"/>
  <c r="BF74" i="5"/>
  <c r="BU74" i="5" s="1"/>
  <c r="BG74" i="5"/>
  <c r="BH74" i="5"/>
  <c r="BI74" i="5"/>
  <c r="BR74" i="5"/>
  <c r="BO74" i="5"/>
  <c r="BS74" i="5"/>
  <c r="BT74" i="5"/>
  <c r="BD75" i="5"/>
  <c r="BP74" i="5"/>
  <c r="BP75" i="5" l="1"/>
  <c r="BG75" i="5"/>
  <c r="BE75" i="5"/>
  <c r="BH75" i="5"/>
  <c r="BQ75" i="5"/>
  <c r="BI75" i="5"/>
  <c r="BF75" i="5"/>
  <c r="BU75" i="5" s="1"/>
  <c r="BN75" i="5"/>
  <c r="BS75" i="5"/>
  <c r="BD76" i="5"/>
  <c r="BR75" i="5"/>
  <c r="BO75" i="5"/>
  <c r="BT75" i="5"/>
  <c r="BK75" i="5"/>
  <c r="BJ74" i="5"/>
  <c r="BL74" i="5"/>
  <c r="BM74" i="5" s="1"/>
  <c r="BJ75" i="5" l="1"/>
  <c r="BL75" i="5"/>
  <c r="BM75" i="5" s="1"/>
  <c r="BT76" i="5"/>
  <c r="BS76" i="5"/>
  <c r="BQ76" i="5"/>
  <c r="BD77" i="5"/>
  <c r="BR76" i="5"/>
  <c r="BP76" i="5"/>
  <c r="BO76" i="5"/>
  <c r="BE76" i="5"/>
  <c r="BK76" i="5"/>
  <c r="BH76" i="5"/>
  <c r="BI76" i="5"/>
  <c r="BF76" i="5"/>
  <c r="BU76" i="5" s="1"/>
  <c r="BN76" i="5"/>
  <c r="BG76" i="5"/>
  <c r="BD78" i="5" l="1"/>
  <c r="BI77" i="5"/>
  <c r="BK77" i="5"/>
  <c r="BT77" i="5"/>
  <c r="BE77" i="5"/>
  <c r="BH77" i="5"/>
  <c r="BQ77" i="5"/>
  <c r="BF77" i="5"/>
  <c r="BU77" i="5" s="1"/>
  <c r="BN77" i="5"/>
  <c r="BP77" i="5"/>
  <c r="BR77" i="5"/>
  <c r="BS77" i="5"/>
  <c r="BO77" i="5"/>
  <c r="BG77" i="5"/>
  <c r="BJ76" i="5"/>
  <c r="BL76" i="5"/>
  <c r="BM76" i="5" s="1"/>
  <c r="BJ77" i="5" l="1"/>
  <c r="BL77" i="5"/>
  <c r="BM77" i="5" s="1"/>
  <c r="BD79" i="5"/>
  <c r="BG78" i="5"/>
  <c r="BP78" i="5"/>
  <c r="BT78" i="5"/>
  <c r="BI78" i="5"/>
  <c r="BK78" i="5"/>
  <c r="BF78" i="5"/>
  <c r="BU78" i="5" s="1"/>
  <c r="BE78" i="5"/>
  <c r="BQ78" i="5"/>
  <c r="BR78" i="5"/>
  <c r="BH78" i="5"/>
  <c r="BO78" i="5"/>
  <c r="BN78" i="5"/>
  <c r="BS78" i="5"/>
  <c r="BS79" i="5" l="1"/>
  <c r="BT79" i="5"/>
  <c r="BN79" i="5"/>
  <c r="BF79" i="5"/>
  <c r="BU79" i="5" s="1"/>
  <c r="BO79" i="5"/>
  <c r="BP79" i="5"/>
  <c r="BH79" i="5"/>
  <c r="BE79" i="5"/>
  <c r="BR79" i="5"/>
  <c r="BI79" i="5"/>
  <c r="BK79" i="5"/>
  <c r="BG79" i="5"/>
  <c r="BD80" i="5"/>
  <c r="BQ79" i="5"/>
  <c r="BJ78" i="5"/>
  <c r="BL78" i="5"/>
  <c r="BM78" i="5" s="1"/>
  <c r="BK80" i="5" l="1"/>
  <c r="BE80" i="5"/>
  <c r="BQ80" i="5"/>
  <c r="BD81" i="5"/>
  <c r="BT80" i="5"/>
  <c r="BH80" i="5"/>
  <c r="BR80" i="5"/>
  <c r="BF80" i="5"/>
  <c r="BU80" i="5" s="1"/>
  <c r="BS80" i="5"/>
  <c r="BO80" i="5"/>
  <c r="BP80" i="5"/>
  <c r="BG80" i="5"/>
  <c r="BI80" i="5"/>
  <c r="BN80" i="5"/>
  <c r="BJ79" i="5"/>
  <c r="BL79" i="5"/>
  <c r="BM79" i="5" s="1"/>
  <c r="BN81" i="5" l="1"/>
  <c r="BS81" i="5"/>
  <c r="BD82" i="5"/>
  <c r="BK81" i="5"/>
  <c r="BH81" i="5"/>
  <c r="BR81" i="5"/>
  <c r="BP81" i="5"/>
  <c r="BF81" i="5"/>
  <c r="BU81" i="5" s="1"/>
  <c r="BT81" i="5"/>
  <c r="BI81" i="5"/>
  <c r="BQ81" i="5"/>
  <c r="BO81" i="5"/>
  <c r="BE81" i="5"/>
  <c r="BG81" i="5"/>
  <c r="BJ80" i="5"/>
  <c r="BL80" i="5"/>
  <c r="BM80" i="5" s="1"/>
  <c r="BJ81" i="5" l="1"/>
  <c r="BL81" i="5"/>
  <c r="BM81" i="5" s="1"/>
  <c r="BO82" i="5"/>
  <c r="BN82" i="5"/>
  <c r="BK82" i="5"/>
  <c r="BQ82" i="5"/>
  <c r="BI82" i="5"/>
  <c r="BS82" i="5"/>
  <c r="BG82" i="5"/>
  <c r="BT82" i="5"/>
  <c r="BE82" i="5"/>
  <c r="BF82" i="5"/>
  <c r="BU82" i="5" s="1"/>
  <c r="BH82" i="5"/>
  <c r="BR82" i="5"/>
  <c r="BP82" i="5"/>
  <c r="BD83" i="5"/>
  <c r="BD84" i="5" l="1"/>
  <c r="BH83" i="5"/>
  <c r="BT83" i="5"/>
  <c r="BS83" i="5"/>
  <c r="BP83" i="5"/>
  <c r="BK83" i="5"/>
  <c r="BF83" i="5"/>
  <c r="BU83" i="5" s="1"/>
  <c r="BR83" i="5"/>
  <c r="BO83" i="5"/>
  <c r="BE83" i="5"/>
  <c r="BG83" i="5"/>
  <c r="BQ83" i="5"/>
  <c r="BI83" i="5"/>
  <c r="BN83" i="5"/>
  <c r="BL82" i="5"/>
  <c r="BM82" i="5" s="1"/>
  <c r="BJ82" i="5"/>
  <c r="BL83" i="5" l="1"/>
  <c r="BM83" i="5" s="1"/>
  <c r="BJ83" i="5"/>
  <c r="BO84" i="5"/>
  <c r="BH84" i="5"/>
  <c r="BT84" i="5"/>
  <c r="BD85" i="5"/>
  <c r="BE84" i="5"/>
  <c r="BP84" i="5"/>
  <c r="BQ84" i="5"/>
  <c r="BN84" i="5"/>
  <c r="BS84" i="5"/>
  <c r="BG84" i="5"/>
  <c r="BF84" i="5"/>
  <c r="BU84" i="5" s="1"/>
  <c r="BK84" i="5"/>
  <c r="BR84" i="5"/>
  <c r="BI84" i="5"/>
  <c r="BP85" i="5" l="1"/>
  <c r="BG85" i="5"/>
  <c r="BF85" i="5"/>
  <c r="BU85" i="5" s="1"/>
  <c r="BH85" i="5"/>
  <c r="BK85" i="5"/>
  <c r="BS85" i="5"/>
  <c r="BR85" i="5"/>
  <c r="BO85" i="5"/>
  <c r="BD86" i="5"/>
  <c r="BQ85" i="5"/>
  <c r="BI85" i="5"/>
  <c r="BN85" i="5"/>
  <c r="BE85" i="5"/>
  <c r="BT85" i="5"/>
  <c r="BJ84" i="5"/>
  <c r="BL84" i="5"/>
  <c r="BM84" i="5" s="1"/>
  <c r="BL85" i="5" l="1"/>
  <c r="BM85" i="5" s="1"/>
  <c r="BJ85" i="5"/>
  <c r="BF86" i="5"/>
  <c r="BU86" i="5" s="1"/>
  <c r="BR86" i="5"/>
  <c r="BP86" i="5"/>
  <c r="BK86" i="5"/>
  <c r="BE86" i="5"/>
  <c r="BG86" i="5"/>
  <c r="BO86" i="5"/>
  <c r="BI86" i="5"/>
  <c r="BS86" i="5"/>
  <c r="BD87" i="5"/>
  <c r="BN86" i="5"/>
  <c r="BQ86" i="5"/>
  <c r="BT86" i="5"/>
  <c r="BH86" i="5"/>
  <c r="BJ86" i="5" l="1"/>
  <c r="BL86" i="5"/>
  <c r="BM86" i="5" s="1"/>
  <c r="BH87" i="5"/>
  <c r="BS87" i="5"/>
  <c r="BQ87" i="5"/>
  <c r="BK87" i="5"/>
  <c r="BE87" i="5"/>
  <c r="BG87" i="5"/>
  <c r="BN87" i="5"/>
  <c r="BD88" i="5"/>
  <c r="BF87" i="5"/>
  <c r="BU87" i="5" s="1"/>
  <c r="BI87" i="5"/>
  <c r="BO87" i="5"/>
  <c r="BT87" i="5"/>
  <c r="BP87" i="5"/>
  <c r="BR87" i="5"/>
  <c r="BL87" i="5" l="1"/>
  <c r="BM87" i="5" s="1"/>
  <c r="BJ87" i="5"/>
  <c r="BD89" i="5"/>
  <c r="BG88" i="5"/>
  <c r="BT88" i="5"/>
  <c r="BH88" i="5"/>
  <c r="BS88" i="5"/>
  <c r="BK88" i="5"/>
  <c r="BQ88" i="5"/>
  <c r="BR88" i="5"/>
  <c r="BI88" i="5"/>
  <c r="BN88" i="5"/>
  <c r="BO88" i="5"/>
  <c r="BP88" i="5"/>
  <c r="BE88" i="5"/>
  <c r="BF88" i="5"/>
  <c r="BU88" i="5" s="1"/>
  <c r="BJ88" i="5" l="1"/>
  <c r="BL88" i="5"/>
  <c r="BM88" i="5" s="1"/>
  <c r="BQ89" i="5"/>
  <c r="BP89" i="5"/>
  <c r="BD90" i="5"/>
  <c r="BG89" i="5"/>
  <c r="BT89" i="5"/>
  <c r="BF89" i="5"/>
  <c r="BU89" i="5" s="1"/>
  <c r="BO89" i="5"/>
  <c r="BS89" i="5"/>
  <c r="BN89" i="5"/>
  <c r="BE89" i="5"/>
  <c r="BH89" i="5"/>
  <c r="BI89" i="5"/>
  <c r="BR89" i="5"/>
  <c r="BK89" i="5"/>
  <c r="BJ89" i="5" l="1"/>
  <c r="BL89" i="5"/>
  <c r="BM89" i="5" s="1"/>
  <c r="BR90" i="5"/>
  <c r="BG90" i="5"/>
  <c r="BE90" i="5"/>
  <c r="BS90" i="5"/>
  <c r="BN90" i="5"/>
  <c r="BQ90" i="5"/>
  <c r="BF90" i="5"/>
  <c r="BU90" i="5" s="1"/>
  <c r="BK90" i="5"/>
  <c r="BO90" i="5"/>
  <c r="BD91" i="5"/>
  <c r="BI90" i="5"/>
  <c r="BP90" i="5"/>
  <c r="BT90" i="5"/>
  <c r="BH90" i="5"/>
  <c r="BL90" i="5" l="1"/>
  <c r="BM90" i="5" s="1"/>
  <c r="BJ90" i="5"/>
  <c r="BP91" i="5"/>
  <c r="BF91" i="5"/>
  <c r="BU91" i="5" s="1"/>
  <c r="BN91" i="5"/>
  <c r="BT91" i="5"/>
  <c r="BI91" i="5"/>
  <c r="BH91" i="5"/>
  <c r="BO91" i="5"/>
  <c r="BE91" i="5"/>
  <c r="BS91" i="5"/>
  <c r="BK91" i="5"/>
  <c r="BG91" i="5"/>
  <c r="BR91" i="5"/>
  <c r="BD92" i="5"/>
  <c r="BQ91" i="5"/>
  <c r="BJ91" i="5" l="1"/>
  <c r="BL91" i="5"/>
  <c r="BM91" i="5" s="1"/>
  <c r="BO92" i="5"/>
  <c r="BG92" i="5"/>
  <c r="BQ92" i="5"/>
  <c r="BP92" i="5"/>
  <c r="BK92" i="5"/>
  <c r="BE92" i="5"/>
  <c r="BS92" i="5"/>
  <c r="BI92" i="5"/>
  <c r="BT92" i="5"/>
  <c r="BD93" i="5"/>
  <c r="BR92" i="5"/>
  <c r="BH92" i="5"/>
  <c r="BN92" i="5"/>
  <c r="BF92" i="5"/>
  <c r="BU92" i="5" s="1"/>
  <c r="BJ92" i="5" l="1"/>
  <c r="BL92" i="5"/>
  <c r="BM92" i="5" s="1"/>
  <c r="BI93" i="5"/>
  <c r="BH93" i="5"/>
  <c r="BN93" i="5"/>
  <c r="BS93" i="5"/>
  <c r="BG93" i="5"/>
  <c r="BP93" i="5"/>
  <c r="BQ93" i="5"/>
  <c r="BF93" i="5"/>
  <c r="BU93" i="5" s="1"/>
  <c r="BT93" i="5"/>
  <c r="BK93" i="5"/>
  <c r="BO93" i="5"/>
  <c r="BE93" i="5"/>
  <c r="BR93" i="5"/>
  <c r="BD94" i="5"/>
  <c r="BQ94" i="5" l="1"/>
  <c r="BT94" i="5"/>
  <c r="BS94" i="5"/>
  <c r="BD95" i="5"/>
  <c r="BR94" i="5"/>
  <c r="BG94" i="5"/>
  <c r="BE94" i="5"/>
  <c r="BO94" i="5"/>
  <c r="BN94" i="5"/>
  <c r="BK94" i="5"/>
  <c r="BP94" i="5"/>
  <c r="BH94" i="5"/>
  <c r="BF94" i="5"/>
  <c r="BU94" i="5" s="1"/>
  <c r="BI94" i="5"/>
  <c r="BJ93" i="5"/>
  <c r="BL93" i="5"/>
  <c r="BM93" i="5" s="1"/>
  <c r="BR95" i="5" l="1"/>
  <c r="BF95" i="5"/>
  <c r="BU95" i="5" s="1"/>
  <c r="BT95" i="5"/>
  <c r="BI95" i="5"/>
  <c r="BD96" i="5"/>
  <c r="BN95" i="5"/>
  <c r="BG95" i="5"/>
  <c r="BS95" i="5"/>
  <c r="BK95" i="5"/>
  <c r="BP95" i="5"/>
  <c r="BO95" i="5"/>
  <c r="BE95" i="5"/>
  <c r="BQ95" i="5"/>
  <c r="BH95" i="5"/>
  <c r="BJ94" i="5"/>
  <c r="BL94" i="5"/>
  <c r="BM94" i="5" s="1"/>
  <c r="BT96" i="5" l="1"/>
  <c r="BS96" i="5"/>
  <c r="BN96" i="5"/>
  <c r="BP96" i="5"/>
  <c r="BE96" i="5"/>
  <c r="BR96" i="5"/>
  <c r="BI96" i="5"/>
  <c r="BG96" i="5"/>
  <c r="BD97" i="5"/>
  <c r="BO96" i="5"/>
  <c r="BK96" i="5"/>
  <c r="BF96" i="5"/>
  <c r="BU96" i="5" s="1"/>
  <c r="BQ96" i="5"/>
  <c r="BH96" i="5"/>
  <c r="BL95" i="5"/>
  <c r="BM95" i="5" s="1"/>
  <c r="BJ95" i="5"/>
  <c r="BL96" i="5" l="1"/>
  <c r="BM96" i="5" s="1"/>
  <c r="BJ96" i="5"/>
  <c r="BD98" i="5"/>
  <c r="BR97" i="5"/>
  <c r="BP97" i="5"/>
  <c r="BH97" i="5"/>
  <c r="BK97" i="5"/>
  <c r="BE97" i="5"/>
  <c r="BG97" i="5"/>
  <c r="BF97" i="5"/>
  <c r="BU97" i="5" s="1"/>
  <c r="BS97" i="5"/>
  <c r="BI97" i="5"/>
  <c r="BN97" i="5"/>
  <c r="BT97" i="5"/>
  <c r="BO97" i="5"/>
  <c r="BQ97" i="5"/>
  <c r="BL97" i="5" l="1"/>
  <c r="BM97" i="5" s="1"/>
  <c r="BJ97" i="5"/>
  <c r="BN98" i="5"/>
  <c r="BF98" i="5"/>
  <c r="BU98" i="5" s="1"/>
  <c r="BI98" i="5"/>
  <c r="BQ98" i="5"/>
  <c r="BS98" i="5"/>
  <c r="BK98" i="5"/>
  <c r="BR98" i="5"/>
  <c r="BE98" i="5"/>
  <c r="BO98" i="5"/>
  <c r="BH98" i="5"/>
  <c r="BT98" i="5"/>
  <c r="BP98" i="5"/>
  <c r="BG98" i="5"/>
  <c r="BD99" i="5"/>
  <c r="BG99" i="5" l="1"/>
  <c r="BH99" i="5"/>
  <c r="BF99" i="5"/>
  <c r="BU99" i="5" s="1"/>
  <c r="BR99" i="5"/>
  <c r="BO99" i="5"/>
  <c r="BQ99" i="5"/>
  <c r="BT99" i="5"/>
  <c r="BP99" i="5"/>
  <c r="BS99" i="5"/>
  <c r="BI99" i="5"/>
  <c r="BE99" i="5"/>
  <c r="BD100" i="5"/>
  <c r="BK99" i="5"/>
  <c r="BN99" i="5"/>
  <c r="BL98" i="5"/>
  <c r="BM98" i="5" s="1"/>
  <c r="BJ98" i="5"/>
  <c r="BJ99" i="5" l="1"/>
  <c r="BL99" i="5"/>
  <c r="BM99" i="5" s="1"/>
  <c r="BN100" i="5"/>
  <c r="BS100" i="5"/>
  <c r="BR100" i="5"/>
  <c r="BO100" i="5"/>
  <c r="BK100" i="5"/>
  <c r="BT100" i="5"/>
  <c r="BE100" i="5"/>
  <c r="BD101" i="5"/>
  <c r="BH100" i="5"/>
  <c r="BI100" i="5"/>
  <c r="BF100" i="5"/>
  <c r="BU100" i="5" s="1"/>
  <c r="BG100" i="5"/>
  <c r="BQ100" i="5"/>
  <c r="BP100" i="5"/>
  <c r="BT101" i="5" l="1"/>
  <c r="BP101" i="5"/>
  <c r="BK101" i="5"/>
  <c r="BQ101" i="5"/>
  <c r="BI101" i="5"/>
  <c r="BF101" i="5"/>
  <c r="BU101" i="5" s="1"/>
  <c r="BG101" i="5"/>
  <c r="BO101" i="5"/>
  <c r="BN101" i="5"/>
  <c r="BH101" i="5"/>
  <c r="BE101" i="5"/>
  <c r="BS101" i="5"/>
  <c r="BD102" i="5"/>
  <c r="BR101" i="5"/>
  <c r="BL100" i="5"/>
  <c r="BM100" i="5" s="1"/>
  <c r="BJ100" i="5"/>
  <c r="BK102" i="5" l="1"/>
  <c r="BF102" i="5"/>
  <c r="BU102" i="5" s="1"/>
  <c r="BN102" i="5"/>
  <c r="BR102" i="5"/>
  <c r="BS102" i="5"/>
  <c r="BH102" i="5"/>
  <c r="BD103" i="5"/>
  <c r="BI102" i="5"/>
  <c r="BP102" i="5"/>
  <c r="BQ102" i="5"/>
  <c r="BT102" i="5"/>
  <c r="BE102" i="5"/>
  <c r="BO102" i="5"/>
  <c r="BG102" i="5"/>
  <c r="BJ101" i="5"/>
  <c r="BL101" i="5"/>
  <c r="BM101" i="5" s="1"/>
  <c r="BQ103" i="5" l="1"/>
  <c r="BF103" i="5"/>
  <c r="BU103" i="5" s="1"/>
  <c r="BH103" i="5"/>
  <c r="BG103" i="5"/>
  <c r="BE103" i="5"/>
  <c r="BD104" i="5"/>
  <c r="BI103" i="5"/>
  <c r="BT103" i="5"/>
  <c r="BP103" i="5"/>
  <c r="BR103" i="5"/>
  <c r="BN103" i="5"/>
  <c r="BS103" i="5"/>
  <c r="BO103" i="5"/>
  <c r="BK103" i="5"/>
  <c r="BL102" i="5"/>
  <c r="BM102" i="5" s="1"/>
  <c r="BJ102" i="5"/>
  <c r="BL103" i="5" l="1"/>
  <c r="BM103" i="5" s="1"/>
  <c r="BJ103" i="5"/>
  <c r="BQ104" i="5"/>
  <c r="BE104" i="5"/>
  <c r="BO104" i="5"/>
  <c r="BT104" i="5"/>
  <c r="BI104" i="5"/>
  <c r="BH104" i="5"/>
  <c r="BD105" i="5"/>
  <c r="BR104" i="5"/>
  <c r="BP104" i="5"/>
  <c r="BK104" i="5"/>
  <c r="BS104" i="5"/>
  <c r="BG104" i="5"/>
  <c r="BN104" i="5"/>
  <c r="BF104" i="5"/>
  <c r="BU104" i="5" s="1"/>
  <c r="BL104" i="5" l="1"/>
  <c r="BM104" i="5" s="1"/>
  <c r="BJ104" i="5"/>
  <c r="BI105" i="5"/>
  <c r="BS105" i="5"/>
  <c r="BT105" i="5"/>
  <c r="BQ105" i="5"/>
  <c r="BK105" i="5"/>
  <c r="BF105" i="5"/>
  <c r="BU105" i="5" s="1"/>
  <c r="BO105" i="5"/>
  <c r="BN105" i="5"/>
  <c r="BG105" i="5"/>
  <c r="BD106" i="5"/>
  <c r="BP105" i="5"/>
  <c r="BH105" i="5"/>
  <c r="BE105" i="5"/>
  <c r="BR105" i="5"/>
  <c r="BL105" i="5" l="1"/>
  <c r="BM105" i="5" s="1"/>
  <c r="BJ105" i="5"/>
  <c r="BK106" i="5"/>
  <c r="BI106" i="5"/>
  <c r="BO106" i="5"/>
  <c r="BF106" i="5"/>
  <c r="BU106" i="5" s="1"/>
  <c r="BS106" i="5"/>
  <c r="BN106" i="5"/>
  <c r="BD107" i="5"/>
  <c r="BE106" i="5"/>
  <c r="BT106" i="5"/>
  <c r="BG106" i="5"/>
  <c r="BQ106" i="5"/>
  <c r="BP106" i="5"/>
  <c r="BR106" i="5"/>
  <c r="BH106" i="5"/>
  <c r="BL106" i="5" l="1"/>
  <c r="BM106" i="5" s="1"/>
  <c r="BJ106" i="5"/>
  <c r="BR107" i="5"/>
  <c r="BS107" i="5"/>
  <c r="BP107" i="5"/>
  <c r="BD108" i="5"/>
  <c r="BI107" i="5"/>
  <c r="BH107" i="5"/>
  <c r="BK107" i="5"/>
  <c r="BF107" i="5"/>
  <c r="BU107" i="5" s="1"/>
  <c r="BG107" i="5"/>
  <c r="BQ107" i="5"/>
  <c r="BT107" i="5"/>
  <c r="BO107" i="5"/>
  <c r="BN107" i="5"/>
  <c r="BE107" i="5"/>
  <c r="BF108" i="5" l="1"/>
  <c r="BU108" i="5" s="1"/>
  <c r="BK108" i="5"/>
  <c r="BP108" i="5"/>
  <c r="BG108" i="5"/>
  <c r="BE108" i="5"/>
  <c r="BN108" i="5"/>
  <c r="BT108" i="5"/>
  <c r="BD109" i="5"/>
  <c r="BI108" i="5"/>
  <c r="BO108" i="5"/>
  <c r="BQ108" i="5"/>
  <c r="BS108" i="5"/>
  <c r="BH108" i="5"/>
  <c r="BR108" i="5"/>
  <c r="BJ107" i="5"/>
  <c r="BL107" i="5"/>
  <c r="BM107" i="5" s="1"/>
  <c r="BE109" i="5" l="1"/>
  <c r="BK109" i="5"/>
  <c r="BH109" i="5"/>
  <c r="BG109" i="5"/>
  <c r="BR109" i="5"/>
  <c r="BD110" i="5"/>
  <c r="BT109" i="5"/>
  <c r="BS109" i="5"/>
  <c r="BI109" i="5"/>
  <c r="BQ109" i="5"/>
  <c r="BN109" i="5"/>
  <c r="BO109" i="5"/>
  <c r="BP109" i="5"/>
  <c r="BF109" i="5"/>
  <c r="BU109" i="5" s="1"/>
  <c r="BJ108" i="5"/>
  <c r="BL108" i="5"/>
  <c r="BM108" i="5" s="1"/>
  <c r="BG110" i="5" l="1"/>
  <c r="BK110" i="5"/>
  <c r="BT110" i="5"/>
  <c r="BH110" i="5"/>
  <c r="BR110" i="5"/>
  <c r="BE110" i="5"/>
  <c r="BS110" i="5"/>
  <c r="BI110" i="5"/>
  <c r="BO110" i="5"/>
  <c r="BF110" i="5"/>
  <c r="BU110" i="5" s="1"/>
  <c r="BP110" i="5"/>
  <c r="BD111" i="5"/>
  <c r="BN110" i="5"/>
  <c r="BQ110" i="5"/>
  <c r="BJ109" i="5"/>
  <c r="BL109" i="5"/>
  <c r="BM109" i="5" s="1"/>
  <c r="BF111" i="5" l="1"/>
  <c r="BU111" i="5" s="1"/>
  <c r="BO111" i="5"/>
  <c r="BP111" i="5"/>
  <c r="BD112" i="5"/>
  <c r="BE111" i="5"/>
  <c r="BQ111" i="5"/>
  <c r="BH111" i="5"/>
  <c r="BR111" i="5"/>
  <c r="BT111" i="5"/>
  <c r="BK111" i="5"/>
  <c r="BG111" i="5"/>
  <c r="BN111" i="5"/>
  <c r="BI111" i="5"/>
  <c r="BS111" i="5"/>
  <c r="BJ110" i="5"/>
  <c r="BL110" i="5"/>
  <c r="BM110" i="5" s="1"/>
  <c r="BN112" i="5" l="1"/>
  <c r="BD113" i="5"/>
  <c r="BH112" i="5"/>
  <c r="BQ112" i="5"/>
  <c r="BG112" i="5"/>
  <c r="BF112" i="5"/>
  <c r="BU112" i="5" s="1"/>
  <c r="BS112" i="5"/>
  <c r="BT112" i="5"/>
  <c r="BO112" i="5"/>
  <c r="BR112" i="5"/>
  <c r="BE112" i="5"/>
  <c r="BP112" i="5"/>
  <c r="BK112" i="5"/>
  <c r="BI112" i="5"/>
  <c r="BJ111" i="5"/>
  <c r="BL111" i="5"/>
  <c r="BM111" i="5" s="1"/>
  <c r="BF113" i="5" l="1"/>
  <c r="BU113" i="5" s="1"/>
  <c r="BG113" i="5"/>
  <c r="BO113" i="5"/>
  <c r="BK113" i="5"/>
  <c r="BP113" i="5"/>
  <c r="BT113" i="5"/>
  <c r="BH113" i="5"/>
  <c r="BE113" i="5"/>
  <c r="BD114" i="5"/>
  <c r="BQ113" i="5"/>
  <c r="BS113" i="5"/>
  <c r="BR113" i="5"/>
  <c r="BN113" i="5"/>
  <c r="BI113" i="5"/>
  <c r="BJ112" i="5"/>
  <c r="BL112" i="5"/>
  <c r="BM112" i="5" s="1"/>
  <c r="BL113" i="5" l="1"/>
  <c r="BM113" i="5" s="1"/>
  <c r="BJ113" i="5"/>
  <c r="BO114" i="5"/>
  <c r="BH114" i="5"/>
  <c r="BQ114" i="5"/>
  <c r="BK114" i="5"/>
  <c r="BP114" i="5"/>
  <c r="BE114" i="5"/>
  <c r="BS114" i="5"/>
  <c r="BF114" i="5"/>
  <c r="BU114" i="5" s="1"/>
  <c r="BG114" i="5"/>
  <c r="BI114" i="5"/>
  <c r="BN114" i="5"/>
  <c r="BT114" i="5"/>
  <c r="BD115" i="5"/>
  <c r="BR114" i="5"/>
  <c r="BH115" i="5" l="1"/>
  <c r="BQ115" i="5"/>
  <c r="BF115" i="5"/>
  <c r="BU115" i="5" s="1"/>
  <c r="BP115" i="5"/>
  <c r="BI115" i="5"/>
  <c r="BS115" i="5"/>
  <c r="BD116" i="5"/>
  <c r="BO115" i="5"/>
  <c r="BE115" i="5"/>
  <c r="BT115" i="5"/>
  <c r="BK115" i="5"/>
  <c r="BG115" i="5"/>
  <c r="BR115" i="5"/>
  <c r="BN115" i="5"/>
  <c r="BL114" i="5"/>
  <c r="BM114" i="5" s="1"/>
  <c r="BJ114" i="5"/>
  <c r="BR116" i="5" l="1"/>
  <c r="BF116" i="5"/>
  <c r="BU116" i="5" s="1"/>
  <c r="BQ116" i="5"/>
  <c r="BP116" i="5"/>
  <c r="BK116" i="5"/>
  <c r="BE116" i="5"/>
  <c r="BG116" i="5"/>
  <c r="BD117" i="5"/>
  <c r="BS116" i="5"/>
  <c r="BO116" i="5"/>
  <c r="BT116" i="5"/>
  <c r="BI116" i="5"/>
  <c r="BH116" i="5"/>
  <c r="BN116" i="5"/>
  <c r="BL115" i="5"/>
  <c r="BM115" i="5" s="1"/>
  <c r="BJ115" i="5"/>
  <c r="BQ117" i="5" l="1"/>
  <c r="BH117" i="5"/>
  <c r="BK117" i="5"/>
  <c r="BI117" i="5"/>
  <c r="BO117" i="5"/>
  <c r="BN117" i="5"/>
  <c r="BD118" i="5"/>
  <c r="BT117" i="5"/>
  <c r="BR117" i="5"/>
  <c r="BF117" i="5"/>
  <c r="BU117" i="5" s="1"/>
  <c r="BE117" i="5"/>
  <c r="BP117" i="5"/>
  <c r="BS117" i="5"/>
  <c r="BG117" i="5"/>
  <c r="BL116" i="5"/>
  <c r="BM116" i="5" s="1"/>
  <c r="BJ116" i="5"/>
  <c r="BI118" i="5" l="1"/>
  <c r="BQ118" i="5"/>
  <c r="BK118" i="5"/>
  <c r="BP118" i="5"/>
  <c r="BH118" i="5"/>
  <c r="BR118" i="5"/>
  <c r="BO118" i="5"/>
  <c r="BG118" i="5"/>
  <c r="BS118" i="5"/>
  <c r="BT118" i="5"/>
  <c r="BD119" i="5"/>
  <c r="BE118" i="5"/>
  <c r="BN118" i="5"/>
  <c r="BF118" i="5"/>
  <c r="BU118" i="5" s="1"/>
  <c r="BL117" i="5"/>
  <c r="BM117" i="5" s="1"/>
  <c r="BJ117" i="5"/>
  <c r="BJ118" i="5" l="1"/>
  <c r="BL118" i="5"/>
  <c r="BM118" i="5" s="1"/>
  <c r="BI119" i="5"/>
  <c r="BD120" i="5"/>
  <c r="BF119" i="5"/>
  <c r="BU119" i="5" s="1"/>
  <c r="BT119" i="5"/>
  <c r="BQ119" i="5"/>
  <c r="BE119" i="5"/>
  <c r="BN119" i="5"/>
  <c r="BG119" i="5"/>
  <c r="BR119" i="5"/>
  <c r="BP119" i="5"/>
  <c r="BH119" i="5"/>
  <c r="BK119" i="5"/>
  <c r="BS119" i="5"/>
  <c r="BO119" i="5"/>
  <c r="BK120" i="5" l="1"/>
  <c r="BQ120" i="5"/>
  <c r="BR120" i="5"/>
  <c r="BS120" i="5"/>
  <c r="BO120" i="5"/>
  <c r="BD121" i="5"/>
  <c r="BN120" i="5"/>
  <c r="BE120" i="5"/>
  <c r="BH120" i="5"/>
  <c r="BI120" i="5"/>
  <c r="BT120" i="5"/>
  <c r="BP120" i="5"/>
  <c r="BG120" i="5"/>
  <c r="BF120" i="5"/>
  <c r="BU120" i="5" s="1"/>
  <c r="BJ119" i="5"/>
  <c r="BL119" i="5"/>
  <c r="BM119" i="5" s="1"/>
  <c r="BS121" i="5" l="1"/>
  <c r="BI121" i="5"/>
  <c r="BP121" i="5"/>
  <c r="BO121" i="5"/>
  <c r="BQ121" i="5"/>
  <c r="BH121" i="5"/>
  <c r="BG121" i="5"/>
  <c r="BT121" i="5"/>
  <c r="BF121" i="5"/>
  <c r="BU121" i="5" s="1"/>
  <c r="BE121" i="5"/>
  <c r="BN121" i="5"/>
  <c r="BD122" i="5"/>
  <c r="BR121" i="5"/>
  <c r="BK121" i="5"/>
  <c r="BJ120" i="5"/>
  <c r="BL120" i="5"/>
  <c r="BM120" i="5" s="1"/>
  <c r="BG122" i="5" l="1"/>
  <c r="BQ122" i="5"/>
  <c r="BS122" i="5"/>
  <c r="BF122" i="5"/>
  <c r="BU122" i="5" s="1"/>
  <c r="BE122" i="5"/>
  <c r="BT122" i="5"/>
  <c r="BP122" i="5"/>
  <c r="BO122" i="5"/>
  <c r="BR122" i="5"/>
  <c r="BK122" i="5"/>
  <c r="BN122" i="5"/>
  <c r="BI122" i="5"/>
  <c r="BD123" i="5"/>
  <c r="BH122" i="5"/>
  <c r="BJ121" i="5"/>
  <c r="BL121" i="5"/>
  <c r="BM121" i="5" s="1"/>
  <c r="BP123" i="5" l="1"/>
  <c r="BO123" i="5"/>
  <c r="BF123" i="5"/>
  <c r="BU123" i="5" s="1"/>
  <c r="BT123" i="5"/>
  <c r="BS123" i="5"/>
  <c r="BG123" i="5"/>
  <c r="BE123" i="5"/>
  <c r="BK123" i="5"/>
  <c r="BI123" i="5"/>
  <c r="BN123" i="5"/>
  <c r="BH123" i="5"/>
  <c r="BD124" i="5"/>
  <c r="BR123" i="5"/>
  <c r="BQ123" i="5"/>
  <c r="BL122" i="5"/>
  <c r="BM122" i="5" s="1"/>
  <c r="BJ122" i="5"/>
  <c r="BL123" i="5" l="1"/>
  <c r="BM123" i="5" s="1"/>
  <c r="BJ123" i="5"/>
  <c r="BG124" i="5"/>
  <c r="BP124" i="5"/>
  <c r="BF124" i="5"/>
  <c r="BU124" i="5" s="1"/>
  <c r="BR124" i="5"/>
  <c r="BI124" i="5"/>
  <c r="BD125" i="5"/>
  <c r="BN124" i="5"/>
  <c r="BQ124" i="5"/>
  <c r="BT124" i="5"/>
  <c r="BO124" i="5"/>
  <c r="BK124" i="5"/>
  <c r="BH124" i="5"/>
  <c r="BE124" i="5"/>
  <c r="BS124" i="5"/>
  <c r="BP125" i="5" l="1"/>
  <c r="BR125" i="5"/>
  <c r="BT125" i="5"/>
  <c r="BI125" i="5"/>
  <c r="BG125" i="5"/>
  <c r="BN125" i="5"/>
  <c r="BQ125" i="5"/>
  <c r="BH125" i="5"/>
  <c r="BO125" i="5"/>
  <c r="BK125" i="5"/>
  <c r="BF125" i="5"/>
  <c r="BU125" i="5" s="1"/>
  <c r="BE125" i="5"/>
  <c r="BS125" i="5"/>
  <c r="BD126" i="5"/>
  <c r="BJ124" i="5"/>
  <c r="BL124" i="5"/>
  <c r="BM124" i="5" s="1"/>
  <c r="BL125" i="5" l="1"/>
  <c r="BM125" i="5" s="1"/>
  <c r="BJ125" i="5"/>
  <c r="BK126" i="5"/>
  <c r="BD127" i="5"/>
  <c r="BP126" i="5"/>
  <c r="BS126" i="5"/>
  <c r="BT126" i="5"/>
  <c r="BN126" i="5"/>
  <c r="BI126" i="5"/>
  <c r="BG126" i="5"/>
  <c r="BF126" i="5"/>
  <c r="BU126" i="5" s="1"/>
  <c r="BO126" i="5"/>
  <c r="BQ126" i="5"/>
  <c r="BE126" i="5"/>
  <c r="BH126" i="5"/>
  <c r="BR126" i="5"/>
  <c r="BK127" i="5" l="1"/>
  <c r="BS127" i="5"/>
  <c r="BO127" i="5"/>
  <c r="BI127" i="5"/>
  <c r="BP127" i="5"/>
  <c r="BD128" i="5"/>
  <c r="BR127" i="5"/>
  <c r="BH127" i="5"/>
  <c r="BQ127" i="5"/>
  <c r="BT127" i="5"/>
  <c r="BG127" i="5"/>
  <c r="BE127" i="5"/>
  <c r="BF127" i="5"/>
  <c r="BU127" i="5" s="1"/>
  <c r="BN127" i="5"/>
  <c r="BJ126" i="5"/>
  <c r="BL126" i="5"/>
  <c r="BM126" i="5" s="1"/>
  <c r="BI128" i="5" l="1"/>
  <c r="BD129" i="5"/>
  <c r="BT128" i="5"/>
  <c r="BQ128" i="5"/>
  <c r="BR128" i="5"/>
  <c r="BN128" i="5"/>
  <c r="BF128" i="5"/>
  <c r="BU128" i="5" s="1"/>
  <c r="BS128" i="5"/>
  <c r="BP128" i="5"/>
  <c r="BE128" i="5"/>
  <c r="BH128" i="5"/>
  <c r="BK128" i="5"/>
  <c r="BO128" i="5"/>
  <c r="BG128" i="5"/>
  <c r="BL127" i="5"/>
  <c r="BM127" i="5" s="1"/>
  <c r="BJ127" i="5"/>
  <c r="BJ128" i="5" l="1"/>
  <c r="BL128" i="5"/>
  <c r="BM128" i="5" s="1"/>
  <c r="BE129" i="5"/>
  <c r="BS129" i="5"/>
  <c r="BR129" i="5"/>
  <c r="BD130" i="5"/>
  <c r="BH129" i="5"/>
  <c r="BO129" i="5"/>
  <c r="BN129" i="5"/>
  <c r="BG129" i="5"/>
  <c r="BI129" i="5"/>
  <c r="BT129" i="5"/>
  <c r="BP129" i="5"/>
  <c r="BF129" i="5"/>
  <c r="BU129" i="5" s="1"/>
  <c r="BK129" i="5"/>
  <c r="BQ129" i="5"/>
  <c r="BN130" i="5" l="1"/>
  <c r="BT130" i="5"/>
  <c r="BI130" i="5"/>
  <c r="BQ130" i="5"/>
  <c r="BP130" i="5"/>
  <c r="BH130" i="5"/>
  <c r="BE130" i="5"/>
  <c r="BK130" i="5"/>
  <c r="BD131" i="5"/>
  <c r="BG130" i="5"/>
  <c r="BO130" i="5"/>
  <c r="BF130" i="5"/>
  <c r="BU130" i="5" s="1"/>
  <c r="BR130" i="5"/>
  <c r="BS130" i="5"/>
  <c r="BJ129" i="5"/>
  <c r="BL129" i="5"/>
  <c r="BM129" i="5" s="1"/>
  <c r="BL130" i="5" l="1"/>
  <c r="BM130" i="5" s="1"/>
  <c r="BJ130" i="5"/>
  <c r="BF131" i="5"/>
  <c r="BU131" i="5" s="1"/>
  <c r="BT131" i="5"/>
  <c r="BR131" i="5"/>
  <c r="BD132" i="5"/>
  <c r="BN131" i="5"/>
  <c r="BP131" i="5"/>
  <c r="BQ131" i="5"/>
  <c r="BE131" i="5"/>
  <c r="BS131" i="5"/>
  <c r="BK131" i="5"/>
  <c r="BI131" i="5"/>
  <c r="BG131" i="5"/>
  <c r="BO131" i="5"/>
  <c r="BH131" i="5"/>
  <c r="BD133" i="5" l="1"/>
  <c r="BQ132" i="5"/>
  <c r="BG132" i="5"/>
  <c r="BE132" i="5"/>
  <c r="BN132" i="5"/>
  <c r="BR132" i="5"/>
  <c r="BI132" i="5"/>
  <c r="BF132" i="5"/>
  <c r="BU132" i="5" s="1"/>
  <c r="BH132" i="5"/>
  <c r="BP132" i="5"/>
  <c r="BK132" i="5"/>
  <c r="BT132" i="5"/>
  <c r="BS132" i="5"/>
  <c r="BO132" i="5"/>
  <c r="BJ131" i="5"/>
  <c r="BL131" i="5"/>
  <c r="BM131" i="5" s="1"/>
  <c r="BJ132" i="5" l="1"/>
  <c r="BL132" i="5"/>
  <c r="BM132" i="5" s="1"/>
  <c r="BG133" i="5"/>
  <c r="BH133" i="5"/>
  <c r="BN133" i="5"/>
  <c r="BD134" i="5"/>
  <c r="BQ133" i="5"/>
  <c r="BK133" i="5"/>
  <c r="BP133" i="5"/>
  <c r="BO133" i="5"/>
  <c r="BE133" i="5"/>
  <c r="BS133" i="5"/>
  <c r="BR133" i="5"/>
  <c r="BT133" i="5"/>
  <c r="BI133" i="5"/>
  <c r="BF133" i="5"/>
  <c r="BU133" i="5" s="1"/>
  <c r="BQ134" i="5" l="1"/>
  <c r="BI134" i="5"/>
  <c r="BD135" i="5"/>
  <c r="BS134" i="5"/>
  <c r="BR134" i="5"/>
  <c r="BE134" i="5"/>
  <c r="BP134" i="5"/>
  <c r="BK134" i="5"/>
  <c r="BO134" i="5"/>
  <c r="BF134" i="5"/>
  <c r="BU134" i="5" s="1"/>
  <c r="BT134" i="5"/>
  <c r="BG134" i="5"/>
  <c r="BH134" i="5"/>
  <c r="BN134" i="5"/>
  <c r="BJ133" i="5"/>
  <c r="BL133" i="5"/>
  <c r="BM133" i="5" s="1"/>
  <c r="BG135" i="5" l="1"/>
  <c r="BE135" i="5"/>
  <c r="BK135" i="5"/>
  <c r="BR135" i="5"/>
  <c r="BT135" i="5"/>
  <c r="BH135" i="5"/>
  <c r="BI135" i="5"/>
  <c r="BS135" i="5"/>
  <c r="BN135" i="5"/>
  <c r="BD136" i="5"/>
  <c r="BP135" i="5"/>
  <c r="BO135" i="5"/>
  <c r="BF135" i="5"/>
  <c r="BU135" i="5" s="1"/>
  <c r="BQ135" i="5"/>
  <c r="BJ134" i="5"/>
  <c r="BL134" i="5"/>
  <c r="BM134" i="5" s="1"/>
  <c r="BJ135" i="5" l="1"/>
  <c r="BL135" i="5"/>
  <c r="BM135" i="5" s="1"/>
  <c r="BQ136" i="5"/>
  <c r="BO136" i="5"/>
  <c r="BN136" i="5"/>
  <c r="BP136" i="5"/>
  <c r="BD137" i="5"/>
  <c r="BR136" i="5"/>
  <c r="BT136" i="5"/>
  <c r="BI136" i="5"/>
  <c r="BK136" i="5"/>
  <c r="BE136" i="5"/>
  <c r="BG136" i="5"/>
  <c r="BF136" i="5"/>
  <c r="BU136" i="5" s="1"/>
  <c r="BH136" i="5"/>
  <c r="BS136" i="5"/>
  <c r="BF137" i="5" l="1"/>
  <c r="BU137" i="5" s="1"/>
  <c r="BN137" i="5"/>
  <c r="BR137" i="5"/>
  <c r="BS137" i="5"/>
  <c r="BT137" i="5"/>
  <c r="BO137" i="5"/>
  <c r="BK137" i="5"/>
  <c r="BQ137" i="5"/>
  <c r="BH137" i="5"/>
  <c r="BE137" i="5"/>
  <c r="BG137" i="5"/>
  <c r="BP137" i="5"/>
  <c r="BI137" i="5"/>
  <c r="BD138" i="5"/>
  <c r="BJ136" i="5"/>
  <c r="BL136" i="5"/>
  <c r="BM136" i="5" s="1"/>
  <c r="BO138" i="5" l="1"/>
  <c r="BQ138" i="5"/>
  <c r="BD139" i="5"/>
  <c r="BI138" i="5"/>
  <c r="BT138" i="5"/>
  <c r="BS138" i="5"/>
  <c r="BF138" i="5"/>
  <c r="BU138" i="5" s="1"/>
  <c r="BG138" i="5"/>
  <c r="BK138" i="5"/>
  <c r="BR138" i="5"/>
  <c r="BP138" i="5"/>
  <c r="BN138" i="5"/>
  <c r="BH138" i="5"/>
  <c r="BE138" i="5"/>
  <c r="BL137" i="5"/>
  <c r="BM137" i="5" s="1"/>
  <c r="BJ137" i="5"/>
  <c r="BQ139" i="5" l="1"/>
  <c r="BT139" i="5"/>
  <c r="BK139" i="5"/>
  <c r="BP139" i="5"/>
  <c r="BR139" i="5"/>
  <c r="BI139" i="5"/>
  <c r="BD140" i="5"/>
  <c r="BF139" i="5"/>
  <c r="BU139" i="5" s="1"/>
  <c r="BS139" i="5"/>
  <c r="BN139" i="5"/>
  <c r="BE139" i="5"/>
  <c r="BO139" i="5"/>
  <c r="BH139" i="5"/>
  <c r="BG139" i="5"/>
  <c r="BJ138" i="5"/>
  <c r="BL138" i="5"/>
  <c r="BM138" i="5" s="1"/>
  <c r="BD141" i="5" l="1"/>
  <c r="BP140" i="5"/>
  <c r="BT140" i="5"/>
  <c r="BO140" i="5"/>
  <c r="BH140" i="5"/>
  <c r="BQ140" i="5"/>
  <c r="BE140" i="5"/>
  <c r="BK140" i="5"/>
  <c r="BG140" i="5"/>
  <c r="BI140" i="5"/>
  <c r="BN140" i="5"/>
  <c r="BS140" i="5"/>
  <c r="BR140" i="5"/>
  <c r="BF140" i="5"/>
  <c r="BU140" i="5" s="1"/>
  <c r="BL139" i="5"/>
  <c r="BM139" i="5" s="1"/>
  <c r="BJ139" i="5"/>
  <c r="BJ140" i="5" l="1"/>
  <c r="BL140" i="5"/>
  <c r="BM140" i="5" s="1"/>
  <c r="BG141" i="5"/>
  <c r="BS141" i="5"/>
  <c r="BQ141" i="5"/>
  <c r="BE141" i="5"/>
  <c r="BN141" i="5"/>
  <c r="BK141" i="5"/>
  <c r="BP141" i="5"/>
  <c r="BR141" i="5"/>
  <c r="BH141" i="5"/>
  <c r="BO141" i="5"/>
  <c r="BF141" i="5"/>
  <c r="BU141" i="5" s="1"/>
  <c r="BT141" i="5"/>
  <c r="BI141" i="5"/>
  <c r="BD142" i="5"/>
  <c r="BJ141" i="5" l="1"/>
  <c r="BL141" i="5"/>
  <c r="BM141" i="5" s="1"/>
  <c r="BK142" i="5"/>
  <c r="BS142" i="5"/>
  <c r="BQ142" i="5"/>
  <c r="BG142" i="5"/>
  <c r="BR142" i="5"/>
  <c r="BH142" i="5"/>
  <c r="BT142" i="5"/>
  <c r="BI142" i="5"/>
  <c r="BO142" i="5"/>
  <c r="BD143" i="5"/>
  <c r="BP142" i="5"/>
  <c r="BF142" i="5"/>
  <c r="BU142" i="5" s="1"/>
  <c r="BE142" i="5"/>
  <c r="BN142" i="5"/>
  <c r="BH143" i="5" l="1"/>
  <c r="BT143" i="5"/>
  <c r="BF143" i="5"/>
  <c r="BU143" i="5" s="1"/>
  <c r="BR143" i="5"/>
  <c r="BO143" i="5"/>
  <c r="BP143" i="5"/>
  <c r="BD144" i="5"/>
  <c r="BQ143" i="5"/>
  <c r="BN143" i="5"/>
  <c r="BG143" i="5"/>
  <c r="BI143" i="5"/>
  <c r="BE143" i="5"/>
  <c r="BS143" i="5"/>
  <c r="BK143" i="5"/>
  <c r="BL142" i="5"/>
  <c r="BM142" i="5" s="1"/>
  <c r="BJ142" i="5"/>
  <c r="BK144" i="5" l="1"/>
  <c r="BE144" i="5"/>
  <c r="BQ144" i="5"/>
  <c r="BO144" i="5"/>
  <c r="BH144" i="5"/>
  <c r="BI144" i="5"/>
  <c r="BP144" i="5"/>
  <c r="BF144" i="5"/>
  <c r="BU144" i="5" s="1"/>
  <c r="BR144" i="5"/>
  <c r="BG144" i="5"/>
  <c r="BD145" i="5"/>
  <c r="BN144" i="5"/>
  <c r="BS144" i="5"/>
  <c r="BT144" i="5"/>
  <c r="BJ143" i="5"/>
  <c r="BL143" i="5"/>
  <c r="BM143" i="5" s="1"/>
  <c r="BK145" i="5" l="1"/>
  <c r="BS145" i="5"/>
  <c r="BH145" i="5"/>
  <c r="BF145" i="5"/>
  <c r="BU145" i="5" s="1"/>
  <c r="BP145" i="5"/>
  <c r="BQ145" i="5"/>
  <c r="BG145" i="5"/>
  <c r="BN145" i="5"/>
  <c r="BR145" i="5"/>
  <c r="BI145" i="5"/>
  <c r="BO145" i="5"/>
  <c r="BT145" i="5"/>
  <c r="BE145" i="5"/>
  <c r="BD146" i="5"/>
  <c r="BJ144" i="5"/>
  <c r="BL144" i="5"/>
  <c r="BM144" i="5" s="1"/>
  <c r="BO146" i="5" l="1"/>
  <c r="BK146" i="5"/>
  <c r="BE146" i="5"/>
  <c r="BF146" i="5"/>
  <c r="BU146" i="5" s="1"/>
  <c r="BI146" i="5"/>
  <c r="BQ146" i="5"/>
  <c r="BS146" i="5"/>
  <c r="BT146" i="5"/>
  <c r="BR146" i="5"/>
  <c r="BH146" i="5"/>
  <c r="BN146" i="5"/>
  <c r="BD147" i="5"/>
  <c r="BG146" i="5"/>
  <c r="BP146" i="5"/>
  <c r="BJ145" i="5"/>
  <c r="BL145" i="5"/>
  <c r="BM145" i="5" s="1"/>
  <c r="BQ147" i="5" l="1"/>
  <c r="BH147" i="5"/>
  <c r="BO147" i="5"/>
  <c r="BR147" i="5"/>
  <c r="BI147" i="5"/>
  <c r="BF147" i="5"/>
  <c r="BU147" i="5" s="1"/>
  <c r="BK147" i="5"/>
  <c r="BT147" i="5"/>
  <c r="BD148" i="5"/>
  <c r="BP147" i="5"/>
  <c r="BG147" i="5"/>
  <c r="BN147" i="5"/>
  <c r="BE147" i="5"/>
  <c r="BS147" i="5"/>
  <c r="BL146" i="5"/>
  <c r="BM146" i="5" s="1"/>
  <c r="BJ146" i="5"/>
  <c r="BL147" i="5" l="1"/>
  <c r="BM147" i="5" s="1"/>
  <c r="BJ147" i="5"/>
  <c r="BT148" i="5"/>
  <c r="BI148" i="5"/>
  <c r="BR148" i="5"/>
  <c r="BS148" i="5"/>
  <c r="BH148" i="5"/>
  <c r="BO148" i="5"/>
  <c r="BP148" i="5"/>
  <c r="BG148" i="5"/>
  <c r="BQ148" i="5"/>
  <c r="BK148" i="5"/>
  <c r="BF148" i="5"/>
  <c r="BU148" i="5" s="1"/>
  <c r="BD149" i="5"/>
  <c r="BE148" i="5"/>
  <c r="BN148" i="5"/>
  <c r="BD150" i="5" l="1"/>
  <c r="BQ149" i="5"/>
  <c r="BT149" i="5"/>
  <c r="BP149" i="5"/>
  <c r="BK149" i="5"/>
  <c r="BO149" i="5"/>
  <c r="BR149" i="5"/>
  <c r="BI149" i="5"/>
  <c r="BF149" i="5"/>
  <c r="BU149" i="5" s="1"/>
  <c r="BN149" i="5"/>
  <c r="BH149" i="5"/>
  <c r="BS149" i="5"/>
  <c r="BE149" i="5"/>
  <c r="BG149" i="5"/>
  <c r="BJ148" i="5"/>
  <c r="BL148" i="5"/>
  <c r="BM148" i="5" s="1"/>
  <c r="BL149" i="5" l="1"/>
  <c r="BM149" i="5" s="1"/>
  <c r="BJ149" i="5"/>
  <c r="BK150" i="5"/>
  <c r="BP150" i="5"/>
  <c r="BI150" i="5"/>
  <c r="BN150" i="5"/>
  <c r="BR150" i="5"/>
  <c r="BT150" i="5"/>
  <c r="BG150" i="5"/>
  <c r="BQ150" i="5"/>
  <c r="BF150" i="5"/>
  <c r="BU150" i="5" s="1"/>
  <c r="BO150" i="5"/>
  <c r="BH150" i="5"/>
  <c r="BE150" i="5"/>
  <c r="BD151" i="5"/>
  <c r="BS150" i="5"/>
  <c r="BP151" i="5" l="1"/>
  <c r="BS151" i="5"/>
  <c r="BI151" i="5"/>
  <c r="BO151" i="5"/>
  <c r="BT151" i="5"/>
  <c r="BR151" i="5"/>
  <c r="BQ151" i="5"/>
  <c r="BK151" i="5"/>
  <c r="BN151" i="5"/>
  <c r="BF151" i="5"/>
  <c r="BU151" i="5" s="1"/>
  <c r="BG151" i="5"/>
  <c r="BD152" i="5"/>
  <c r="BH151" i="5"/>
  <c r="BE151" i="5"/>
  <c r="BL150" i="5"/>
  <c r="BM150" i="5" s="1"/>
  <c r="BJ150" i="5"/>
  <c r="BJ151" i="5" l="1"/>
  <c r="BL151" i="5"/>
  <c r="BM151" i="5" s="1"/>
  <c r="BO152" i="5"/>
  <c r="BK152" i="5"/>
  <c r="BS152" i="5"/>
  <c r="BH152" i="5"/>
  <c r="BN152" i="5"/>
  <c r="BQ152" i="5"/>
  <c r="BF152" i="5"/>
  <c r="BU152" i="5" s="1"/>
  <c r="BD153" i="5"/>
  <c r="BG152" i="5"/>
  <c r="BR152" i="5"/>
  <c r="BE152" i="5"/>
  <c r="BT152" i="5"/>
  <c r="BP152" i="5"/>
  <c r="BI152" i="5"/>
  <c r="BJ152" i="5" l="1"/>
  <c r="BL152" i="5"/>
  <c r="BM152" i="5" s="1"/>
  <c r="BS153" i="5"/>
  <c r="BF153" i="5"/>
  <c r="BU153" i="5" s="1"/>
  <c r="BH153" i="5"/>
  <c r="BP153" i="5"/>
  <c r="BO153" i="5"/>
  <c r="BG153" i="5"/>
  <c r="BK153" i="5"/>
  <c r="BT153" i="5"/>
  <c r="BQ153" i="5"/>
  <c r="BN153" i="5"/>
  <c r="BR153" i="5"/>
  <c r="BD154" i="5"/>
  <c r="BE153" i="5"/>
  <c r="BI153" i="5"/>
  <c r="BH154" i="5" l="1"/>
  <c r="BQ154" i="5"/>
  <c r="BE154" i="5"/>
  <c r="BO154" i="5"/>
  <c r="BN154" i="5"/>
  <c r="BD155" i="5"/>
  <c r="BI154" i="5"/>
  <c r="BP154" i="5"/>
  <c r="BS154" i="5"/>
  <c r="BR154" i="5"/>
  <c r="BK154" i="5"/>
  <c r="BG154" i="5"/>
  <c r="BT154" i="5"/>
  <c r="BF154" i="5"/>
  <c r="BU154" i="5" s="1"/>
  <c r="BJ153" i="5"/>
  <c r="BL153" i="5"/>
  <c r="BM153" i="5" s="1"/>
  <c r="BN155" i="5" l="1"/>
  <c r="BR155" i="5"/>
  <c r="BP155" i="5"/>
  <c r="BT155" i="5"/>
  <c r="BF155" i="5"/>
  <c r="BU155" i="5" s="1"/>
  <c r="BQ155" i="5"/>
  <c r="BS155" i="5"/>
  <c r="BO155" i="5"/>
  <c r="BE155" i="5"/>
  <c r="BD156" i="5"/>
  <c r="BI155" i="5"/>
  <c r="BG155" i="5"/>
  <c r="BK155" i="5"/>
  <c r="BH155" i="5"/>
  <c r="BJ154" i="5"/>
  <c r="BL154" i="5"/>
  <c r="BM154" i="5" s="1"/>
  <c r="BJ155" i="5" l="1"/>
  <c r="BL155" i="5"/>
  <c r="BM155" i="5" s="1"/>
  <c r="BH156" i="5"/>
  <c r="BD157" i="5"/>
  <c r="BT156" i="5"/>
  <c r="BK156" i="5"/>
  <c r="BQ156" i="5"/>
  <c r="BO156" i="5"/>
  <c r="BN156" i="5"/>
  <c r="BS156" i="5"/>
  <c r="BE156" i="5"/>
  <c r="BI156" i="5"/>
  <c r="BF156" i="5"/>
  <c r="BU156" i="5" s="1"/>
  <c r="BG156" i="5"/>
  <c r="BP156" i="5"/>
  <c r="BR156" i="5"/>
  <c r="BJ156" i="5" l="1"/>
  <c r="BL156" i="5"/>
  <c r="BM156" i="5" s="1"/>
  <c r="BT157" i="5"/>
  <c r="BS157" i="5"/>
  <c r="BE157" i="5"/>
  <c r="BO157" i="5"/>
  <c r="BN157" i="5"/>
  <c r="BG157" i="5"/>
  <c r="BR157" i="5"/>
  <c r="BK157" i="5"/>
  <c r="BF157" i="5"/>
  <c r="BU157" i="5" s="1"/>
  <c r="BP157" i="5"/>
  <c r="BH157" i="5"/>
  <c r="BD158" i="5"/>
  <c r="BI157" i="5"/>
  <c r="BQ157" i="5"/>
  <c r="BJ157" i="5" l="1"/>
  <c r="BL157" i="5"/>
  <c r="BM157" i="5" s="1"/>
  <c r="BI158" i="5"/>
  <c r="BH158" i="5"/>
  <c r="BG158" i="5"/>
  <c r="BO158" i="5"/>
  <c r="BQ158" i="5"/>
  <c r="BK158" i="5"/>
  <c r="BE158" i="5"/>
  <c r="BS158" i="5"/>
  <c r="BD159" i="5"/>
  <c r="BF158" i="5"/>
  <c r="BU158" i="5" s="1"/>
  <c r="BN158" i="5"/>
  <c r="BR158" i="5"/>
  <c r="BP158" i="5"/>
  <c r="BT158" i="5"/>
  <c r="BJ158" i="5" l="1"/>
  <c r="BL158" i="5"/>
  <c r="BM158" i="5" s="1"/>
  <c r="BR159" i="5"/>
  <c r="BH159" i="5"/>
  <c r="BG159" i="5"/>
  <c r="BQ159" i="5"/>
  <c r="BS159" i="5"/>
  <c r="BT159" i="5"/>
  <c r="BD160" i="5"/>
  <c r="BF159" i="5"/>
  <c r="BU159" i="5" s="1"/>
  <c r="BN159" i="5"/>
  <c r="BI159" i="5"/>
  <c r="BK159" i="5"/>
  <c r="BO159" i="5"/>
  <c r="BP159" i="5"/>
  <c r="BE159" i="5"/>
  <c r="BL159" i="5" l="1"/>
  <c r="BM159" i="5" s="1"/>
  <c r="BJ159" i="5"/>
  <c r="BF160" i="5"/>
  <c r="BU160" i="5" s="1"/>
  <c r="BP160" i="5"/>
  <c r="BT160" i="5"/>
  <c r="BD161" i="5"/>
  <c r="BI160" i="5"/>
  <c r="BR160" i="5"/>
  <c r="BG160" i="5"/>
  <c r="BS160" i="5"/>
  <c r="BQ160" i="5"/>
  <c r="BO160" i="5"/>
  <c r="BN160" i="5"/>
  <c r="BK160" i="5"/>
  <c r="BE160" i="5"/>
  <c r="BH160" i="5"/>
  <c r="BL160" i="5" l="1"/>
  <c r="BM160" i="5" s="1"/>
  <c r="BJ160" i="5"/>
  <c r="BD162" i="5"/>
  <c r="BF161" i="5"/>
  <c r="BU161" i="5" s="1"/>
  <c r="BR161" i="5"/>
  <c r="BP161" i="5"/>
  <c r="BQ161" i="5"/>
  <c r="BH161" i="5"/>
  <c r="BN161" i="5"/>
  <c r="BS161" i="5"/>
  <c r="BE161" i="5"/>
  <c r="BI161" i="5"/>
  <c r="BT161" i="5"/>
  <c r="BK161" i="5"/>
  <c r="BO161" i="5"/>
  <c r="BG161" i="5"/>
  <c r="BO162" i="5" l="1"/>
  <c r="BD163" i="5"/>
  <c r="BS162" i="5"/>
  <c r="BE162" i="5"/>
  <c r="BR162" i="5"/>
  <c r="BF162" i="5"/>
  <c r="BU162" i="5" s="1"/>
  <c r="BK162" i="5"/>
  <c r="BH162" i="5"/>
  <c r="BQ162" i="5"/>
  <c r="BG162" i="5"/>
  <c r="BI162" i="5"/>
  <c r="BP162" i="5"/>
  <c r="BN162" i="5"/>
  <c r="BT162" i="5"/>
  <c r="BJ161" i="5"/>
  <c r="BL161" i="5"/>
  <c r="BM161" i="5" s="1"/>
  <c r="BJ162" i="5" l="1"/>
  <c r="BL162" i="5"/>
  <c r="BM162" i="5" s="1"/>
  <c r="BQ163" i="5"/>
  <c r="BK163" i="5"/>
  <c r="BD164" i="5"/>
  <c r="BT163" i="5"/>
  <c r="BI163" i="5"/>
  <c r="BH163" i="5"/>
  <c r="BF163" i="5"/>
  <c r="BU163" i="5" s="1"/>
  <c r="BG163" i="5"/>
  <c r="BR163" i="5"/>
  <c r="BN163" i="5"/>
  <c r="BO163" i="5"/>
  <c r="BP163" i="5"/>
  <c r="BS163" i="5"/>
  <c r="BE163" i="5"/>
  <c r="BT164" i="5" l="1"/>
  <c r="BD165" i="5"/>
  <c r="BK164" i="5"/>
  <c r="BH164" i="5"/>
  <c r="BF164" i="5"/>
  <c r="BU164" i="5" s="1"/>
  <c r="BP164" i="5"/>
  <c r="BO164" i="5"/>
  <c r="BG164" i="5"/>
  <c r="BR164" i="5"/>
  <c r="BE164" i="5"/>
  <c r="BN164" i="5"/>
  <c r="BS164" i="5"/>
  <c r="BQ164" i="5"/>
  <c r="BI164" i="5"/>
  <c r="BJ163" i="5"/>
  <c r="BL163" i="5"/>
  <c r="BM163" i="5" s="1"/>
  <c r="BL164" i="5" l="1"/>
  <c r="BM164" i="5" s="1"/>
  <c r="BJ164" i="5"/>
  <c r="BP165" i="5"/>
  <c r="BH165" i="5"/>
  <c r="BN165" i="5"/>
  <c r="BR165" i="5"/>
  <c r="BF165" i="5"/>
  <c r="BU165" i="5" s="1"/>
  <c r="BQ165" i="5"/>
  <c r="BK165" i="5"/>
  <c r="BI165" i="5"/>
  <c r="BG165" i="5"/>
  <c r="BE165" i="5"/>
  <c r="BS165" i="5"/>
  <c r="BO165" i="5"/>
  <c r="BT165" i="5"/>
  <c r="BD166" i="5"/>
  <c r="BK166" i="5" l="1"/>
  <c r="BF166" i="5"/>
  <c r="BU166" i="5" s="1"/>
  <c r="BT166" i="5"/>
  <c r="BR166" i="5"/>
  <c r="BP166" i="5"/>
  <c r="BS166" i="5"/>
  <c r="BH166" i="5"/>
  <c r="BN166" i="5"/>
  <c r="BD167" i="5"/>
  <c r="BG166" i="5"/>
  <c r="BO166" i="5"/>
  <c r="BE166" i="5"/>
  <c r="BI166" i="5"/>
  <c r="BQ166" i="5"/>
  <c r="BL165" i="5"/>
  <c r="BM165" i="5" s="1"/>
  <c r="BJ165" i="5"/>
  <c r="BP167" i="5" l="1"/>
  <c r="BR167" i="5"/>
  <c r="BK167" i="5"/>
  <c r="BQ167" i="5"/>
  <c r="BG167" i="5"/>
  <c r="BT167" i="5"/>
  <c r="BI167" i="5"/>
  <c r="BF167" i="5"/>
  <c r="BU167" i="5" s="1"/>
  <c r="BO167" i="5"/>
  <c r="BD168" i="5"/>
  <c r="BH167" i="5"/>
  <c r="BE167" i="5"/>
  <c r="BN167" i="5"/>
  <c r="BS167" i="5"/>
  <c r="BL166" i="5"/>
  <c r="BM166" i="5" s="1"/>
  <c r="BJ166" i="5"/>
  <c r="BJ167" i="5" l="1"/>
  <c r="BL167" i="5"/>
  <c r="BM167" i="5" s="1"/>
  <c r="BD169" i="5"/>
  <c r="BG168" i="5"/>
  <c r="BR168" i="5"/>
  <c r="BP168" i="5"/>
  <c r="BS168" i="5"/>
  <c r="BN168" i="5"/>
  <c r="BQ168" i="5"/>
  <c r="BK168" i="5"/>
  <c r="BI168" i="5"/>
  <c r="BF168" i="5"/>
  <c r="BU168" i="5" s="1"/>
  <c r="BT168" i="5"/>
  <c r="BO168" i="5"/>
  <c r="BE168" i="5"/>
  <c r="BH168" i="5"/>
  <c r="BS169" i="5" l="1"/>
  <c r="BF169" i="5"/>
  <c r="BU169" i="5" s="1"/>
  <c r="BH169" i="5"/>
  <c r="BP169" i="5"/>
  <c r="BI169" i="5"/>
  <c r="BR169" i="5"/>
  <c r="BQ169" i="5"/>
  <c r="BN169" i="5"/>
  <c r="BK169" i="5"/>
  <c r="BE169" i="5"/>
  <c r="BG169" i="5"/>
  <c r="BO169" i="5"/>
  <c r="BD170" i="5"/>
  <c r="BT169" i="5"/>
  <c r="BJ168" i="5"/>
  <c r="BL168" i="5"/>
  <c r="BM168" i="5" s="1"/>
  <c r="BK170" i="5" l="1"/>
  <c r="BG170" i="5"/>
  <c r="BS170" i="5"/>
  <c r="BD171" i="5"/>
  <c r="BQ170" i="5"/>
  <c r="BE170" i="5"/>
  <c r="BO170" i="5"/>
  <c r="BH170" i="5"/>
  <c r="BF170" i="5"/>
  <c r="BU170" i="5" s="1"/>
  <c r="BP170" i="5"/>
  <c r="BT170" i="5"/>
  <c r="BR170" i="5"/>
  <c r="BN170" i="5"/>
  <c r="BI170" i="5"/>
  <c r="BL169" i="5"/>
  <c r="BM169" i="5" s="1"/>
  <c r="BJ169" i="5"/>
  <c r="BS171" i="5" l="1"/>
  <c r="BK171" i="5"/>
  <c r="BQ171" i="5"/>
  <c r="BP171" i="5"/>
  <c r="BE171" i="5"/>
  <c r="BD172" i="5"/>
  <c r="BI171" i="5"/>
  <c r="BR171" i="5"/>
  <c r="BN171" i="5"/>
  <c r="BH171" i="5"/>
  <c r="BO171" i="5"/>
  <c r="BT171" i="5"/>
  <c r="BG171" i="5"/>
  <c r="BF171" i="5"/>
  <c r="BU171" i="5" s="1"/>
  <c r="BJ170" i="5"/>
  <c r="BL170" i="5"/>
  <c r="BM170" i="5" s="1"/>
  <c r="BG172" i="5" l="1"/>
  <c r="BD173" i="5"/>
  <c r="BO172" i="5"/>
  <c r="BP172" i="5"/>
  <c r="BE172" i="5"/>
  <c r="BI172" i="5"/>
  <c r="BR172" i="5"/>
  <c r="BF172" i="5"/>
  <c r="BU172" i="5" s="1"/>
  <c r="BK172" i="5"/>
  <c r="BT172" i="5"/>
  <c r="BH172" i="5"/>
  <c r="BN172" i="5"/>
  <c r="BS172" i="5"/>
  <c r="BQ172" i="5"/>
  <c r="BL171" i="5"/>
  <c r="BM171" i="5" s="1"/>
  <c r="BJ171" i="5"/>
  <c r="BI173" i="5" l="1"/>
  <c r="BR173" i="5"/>
  <c r="BO173" i="5"/>
  <c r="BG173" i="5"/>
  <c r="BF173" i="5"/>
  <c r="BU173" i="5" s="1"/>
  <c r="BS173" i="5"/>
  <c r="BK173" i="5"/>
  <c r="BH173" i="5"/>
  <c r="BP173" i="5"/>
  <c r="BT173" i="5"/>
  <c r="BD174" i="5"/>
  <c r="BQ173" i="5"/>
  <c r="BN173" i="5"/>
  <c r="BE173" i="5"/>
  <c r="BL172" i="5"/>
  <c r="BM172" i="5" s="1"/>
  <c r="BJ172" i="5"/>
  <c r="BJ173" i="5" l="1"/>
  <c r="BL173" i="5"/>
  <c r="BM173" i="5" s="1"/>
  <c r="BR174" i="5"/>
  <c r="BE174" i="5"/>
  <c r="BS174" i="5"/>
  <c r="BP174" i="5"/>
  <c r="BD175" i="5"/>
  <c r="BH174" i="5"/>
  <c r="BI174" i="5"/>
  <c r="BG174" i="5"/>
  <c r="BF174" i="5"/>
  <c r="BU174" i="5" s="1"/>
  <c r="BN174" i="5"/>
  <c r="BT174" i="5"/>
  <c r="BQ174" i="5"/>
  <c r="BK174" i="5"/>
  <c r="BO174" i="5"/>
  <c r="BR175" i="5" l="1"/>
  <c r="BG175" i="5"/>
  <c r="BE175" i="5"/>
  <c r="BI175" i="5"/>
  <c r="BO175" i="5"/>
  <c r="BT175" i="5"/>
  <c r="BQ175" i="5"/>
  <c r="BH175" i="5"/>
  <c r="BS175" i="5"/>
  <c r="BN175" i="5"/>
  <c r="BP175" i="5"/>
  <c r="BD176" i="5"/>
  <c r="BF175" i="5"/>
  <c r="BU175" i="5" s="1"/>
  <c r="BK175" i="5"/>
  <c r="BL174" i="5"/>
  <c r="BM174" i="5" s="1"/>
  <c r="BJ174" i="5"/>
  <c r="BT176" i="5" l="1"/>
  <c r="BQ176" i="5"/>
  <c r="BO176" i="5"/>
  <c r="BP176" i="5"/>
  <c r="BH176" i="5"/>
  <c r="BG176" i="5"/>
  <c r="BI176" i="5"/>
  <c r="BN176" i="5"/>
  <c r="BK176" i="5"/>
  <c r="BE176" i="5"/>
  <c r="BD177" i="5"/>
  <c r="BR176" i="5"/>
  <c r="BS176" i="5"/>
  <c r="BF176" i="5"/>
  <c r="BU176" i="5" s="1"/>
  <c r="BL175" i="5"/>
  <c r="BM175" i="5" s="1"/>
  <c r="BJ175" i="5"/>
  <c r="BN177" i="5" l="1"/>
  <c r="BQ177" i="5"/>
  <c r="BP177" i="5"/>
  <c r="BF177" i="5"/>
  <c r="BU177" i="5" s="1"/>
  <c r="BT177" i="5"/>
  <c r="BR177" i="5"/>
  <c r="BO177" i="5"/>
  <c r="BE177" i="5"/>
  <c r="BG177" i="5"/>
  <c r="BK177" i="5"/>
  <c r="BS177" i="5"/>
  <c r="BD178" i="5"/>
  <c r="BH177" i="5"/>
  <c r="BI177" i="5"/>
  <c r="BL176" i="5"/>
  <c r="BM176" i="5" s="1"/>
  <c r="BJ176" i="5"/>
  <c r="BR178" i="5" l="1"/>
  <c r="BG178" i="5"/>
  <c r="BO178" i="5"/>
  <c r="BP178" i="5"/>
  <c r="BT178" i="5"/>
  <c r="BF178" i="5"/>
  <c r="BU178" i="5" s="1"/>
  <c r="BE178" i="5"/>
  <c r="BQ178" i="5"/>
  <c r="BK178" i="5"/>
  <c r="BI178" i="5"/>
  <c r="BD179" i="5"/>
  <c r="BN178" i="5"/>
  <c r="BH178" i="5"/>
  <c r="BS178" i="5"/>
  <c r="BL177" i="5"/>
  <c r="BM177" i="5" s="1"/>
  <c r="BJ177" i="5"/>
  <c r="BQ179" i="5" l="1"/>
  <c r="BG179" i="5"/>
  <c r="BP179" i="5"/>
  <c r="BD180" i="5"/>
  <c r="BH179" i="5"/>
  <c r="BK179" i="5"/>
  <c r="BT179" i="5"/>
  <c r="BS179" i="5"/>
  <c r="BI179" i="5"/>
  <c r="BF179" i="5"/>
  <c r="BU179" i="5" s="1"/>
  <c r="BO179" i="5"/>
  <c r="BN179" i="5"/>
  <c r="BE179" i="5"/>
  <c r="BR179" i="5"/>
  <c r="BL178" i="5"/>
  <c r="BM178" i="5" s="1"/>
  <c r="BJ178" i="5"/>
  <c r="BL179" i="5" l="1"/>
  <c r="BM179" i="5" s="1"/>
  <c r="BJ179" i="5"/>
  <c r="BK180" i="5"/>
  <c r="BQ180" i="5"/>
  <c r="BS180" i="5"/>
  <c r="BT180" i="5"/>
  <c r="BO180" i="5"/>
  <c r="BN180" i="5"/>
  <c r="BF180" i="5"/>
  <c r="BU180" i="5" s="1"/>
  <c r="BP180" i="5"/>
  <c r="BE180" i="5"/>
  <c r="BD181" i="5"/>
  <c r="BH180" i="5"/>
  <c r="BI180" i="5"/>
  <c r="BR180" i="5"/>
  <c r="BG180" i="5"/>
  <c r="BH181" i="5" l="1"/>
  <c r="BN181" i="5"/>
  <c r="BD182" i="5"/>
  <c r="BG181" i="5"/>
  <c r="BP181" i="5"/>
  <c r="BK181" i="5"/>
  <c r="BS181" i="5"/>
  <c r="BR181" i="5"/>
  <c r="BQ181" i="5"/>
  <c r="BO181" i="5"/>
  <c r="BE181" i="5"/>
  <c r="BF181" i="5"/>
  <c r="BU181" i="5" s="1"/>
  <c r="BI181" i="5"/>
  <c r="BT181" i="5"/>
  <c r="BL180" i="5"/>
  <c r="BM180" i="5" s="1"/>
  <c r="BJ180" i="5"/>
  <c r="BJ181" i="5" l="1"/>
  <c r="BL181" i="5"/>
  <c r="BM181" i="5" s="1"/>
  <c r="BK182" i="5"/>
  <c r="BD183" i="5"/>
  <c r="BP182" i="5"/>
  <c r="BN182" i="5"/>
  <c r="BH182" i="5"/>
  <c r="BE182" i="5"/>
  <c r="BQ182" i="5"/>
  <c r="BG182" i="5"/>
  <c r="BF182" i="5"/>
  <c r="BU182" i="5" s="1"/>
  <c r="BO182" i="5"/>
  <c r="BT182" i="5"/>
  <c r="BS182" i="5"/>
  <c r="BR182" i="5"/>
  <c r="BI182" i="5"/>
  <c r="BK183" i="5" l="1"/>
  <c r="BE183" i="5"/>
  <c r="BS183" i="5"/>
  <c r="BD184" i="5"/>
  <c r="BP183" i="5"/>
  <c r="BG183" i="5"/>
  <c r="BQ183" i="5"/>
  <c r="BF183" i="5"/>
  <c r="BU183" i="5" s="1"/>
  <c r="BH183" i="5"/>
  <c r="BO183" i="5"/>
  <c r="BN183" i="5"/>
  <c r="BT183" i="5"/>
  <c r="BI183" i="5"/>
  <c r="BR183" i="5"/>
  <c r="BL182" i="5"/>
  <c r="BM182" i="5" s="1"/>
  <c r="BJ182" i="5"/>
  <c r="BH184" i="5" l="1"/>
  <c r="BO184" i="5"/>
  <c r="BK184" i="5"/>
  <c r="BD185" i="5"/>
  <c r="BE184" i="5"/>
  <c r="BN184" i="5"/>
  <c r="BQ184" i="5"/>
  <c r="BP184" i="5"/>
  <c r="BG184" i="5"/>
  <c r="BF184" i="5"/>
  <c r="BU184" i="5" s="1"/>
  <c r="BR184" i="5"/>
  <c r="BI184" i="5"/>
  <c r="BS184" i="5"/>
  <c r="BT184" i="5"/>
  <c r="BJ183" i="5"/>
  <c r="BL183" i="5"/>
  <c r="BM183" i="5" s="1"/>
  <c r="BF185" i="5" l="1"/>
  <c r="BU185" i="5" s="1"/>
  <c r="BH185" i="5"/>
  <c r="BO185" i="5"/>
  <c r="BE185" i="5"/>
  <c r="BG185" i="5"/>
  <c r="BP185" i="5"/>
  <c r="BT185" i="5"/>
  <c r="BK185" i="5"/>
  <c r="BI185" i="5"/>
  <c r="BR185" i="5"/>
  <c r="BS185" i="5"/>
  <c r="BQ185" i="5"/>
  <c r="BD186" i="5"/>
  <c r="BN185" i="5"/>
  <c r="BJ184" i="5"/>
  <c r="BL184" i="5"/>
  <c r="BM184" i="5" s="1"/>
  <c r="BK186" i="5" l="1"/>
  <c r="BQ186" i="5"/>
  <c r="BS186" i="5"/>
  <c r="BG186" i="5"/>
  <c r="BO186" i="5"/>
  <c r="BE186" i="5"/>
  <c r="BD187" i="5"/>
  <c r="BT186" i="5"/>
  <c r="BR186" i="5"/>
  <c r="BH186" i="5"/>
  <c r="BP186" i="5"/>
  <c r="BF186" i="5"/>
  <c r="BU186" i="5" s="1"/>
  <c r="BI186" i="5"/>
  <c r="BN186" i="5"/>
  <c r="BL185" i="5"/>
  <c r="BM185" i="5" s="1"/>
  <c r="BJ185" i="5"/>
  <c r="BQ187" i="5" l="1"/>
  <c r="BO187" i="5"/>
  <c r="BP187" i="5"/>
  <c r="BF187" i="5"/>
  <c r="BU187" i="5" s="1"/>
  <c r="BH187" i="5"/>
  <c r="BE187" i="5"/>
  <c r="BI187" i="5"/>
  <c r="BT187" i="5"/>
  <c r="BS187" i="5"/>
  <c r="BR187" i="5"/>
  <c r="BK187" i="5"/>
  <c r="BN187" i="5"/>
  <c r="BD188" i="5"/>
  <c r="BG187" i="5"/>
  <c r="BL186" i="5"/>
  <c r="BM186" i="5" s="1"/>
  <c r="BJ186" i="5"/>
  <c r="BL187" i="5" l="1"/>
  <c r="BM187" i="5" s="1"/>
  <c r="BJ187" i="5"/>
  <c r="BD189" i="5"/>
  <c r="BS188" i="5"/>
  <c r="BF188" i="5"/>
  <c r="BU188" i="5" s="1"/>
  <c r="BT188" i="5"/>
  <c r="BE188" i="5"/>
  <c r="BR188" i="5"/>
  <c r="BK188" i="5"/>
  <c r="BQ188" i="5"/>
  <c r="BG188" i="5"/>
  <c r="BO188" i="5"/>
  <c r="BH188" i="5"/>
  <c r="BN188" i="5"/>
  <c r="BP188" i="5"/>
  <c r="BI188" i="5"/>
  <c r="BP189" i="5" l="1"/>
  <c r="BF189" i="5"/>
  <c r="BU189" i="5" s="1"/>
  <c r="BE189" i="5"/>
  <c r="BR189" i="5"/>
  <c r="BQ189" i="5"/>
  <c r="BH189" i="5"/>
  <c r="BK189" i="5"/>
  <c r="BD190" i="5"/>
  <c r="BG189" i="5"/>
  <c r="BI189" i="5"/>
  <c r="BN189" i="5"/>
  <c r="BT189" i="5"/>
  <c r="BO189" i="5"/>
  <c r="BS189" i="5"/>
  <c r="BL188" i="5"/>
  <c r="BM188" i="5" s="1"/>
  <c r="BJ188" i="5"/>
  <c r="BK190" i="5" l="1"/>
  <c r="BG190" i="5"/>
  <c r="BQ190" i="5"/>
  <c r="BF190" i="5"/>
  <c r="BU190" i="5" s="1"/>
  <c r="BP190" i="5"/>
  <c r="BT190" i="5"/>
  <c r="BO190" i="5"/>
  <c r="BE190" i="5"/>
  <c r="BH190" i="5"/>
  <c r="BD191" i="5"/>
  <c r="BI190" i="5"/>
  <c r="BR190" i="5"/>
  <c r="BN190" i="5"/>
  <c r="BS190" i="5"/>
  <c r="BL189" i="5"/>
  <c r="BM189" i="5" s="1"/>
  <c r="BJ189" i="5"/>
  <c r="BG191" i="5" l="1"/>
  <c r="BN191" i="5"/>
  <c r="BP191" i="5"/>
  <c r="BI191" i="5"/>
  <c r="BD192" i="5"/>
  <c r="BH191" i="5"/>
  <c r="BQ191" i="5"/>
  <c r="BK191" i="5"/>
  <c r="BO191" i="5"/>
  <c r="BF191" i="5"/>
  <c r="BU191" i="5" s="1"/>
  <c r="BE191" i="5"/>
  <c r="BR191" i="5"/>
  <c r="BT191" i="5"/>
  <c r="BS191" i="5"/>
  <c r="BL190" i="5"/>
  <c r="BM190" i="5" s="1"/>
  <c r="BJ190" i="5"/>
  <c r="BL191" i="5" l="1"/>
  <c r="BM191" i="5" s="1"/>
  <c r="BJ191" i="5"/>
  <c r="BQ192" i="5"/>
  <c r="BR192" i="5"/>
  <c r="BN192" i="5"/>
  <c r="BF192" i="5"/>
  <c r="BU192" i="5" s="1"/>
  <c r="BE192" i="5"/>
  <c r="BO192" i="5"/>
  <c r="BT192" i="5"/>
  <c r="BS192" i="5"/>
  <c r="BD193" i="5"/>
  <c r="BG192" i="5"/>
  <c r="BH192" i="5"/>
  <c r="BI192" i="5"/>
  <c r="BK192" i="5"/>
  <c r="BP192" i="5"/>
  <c r="BJ192" i="5" l="1"/>
  <c r="BL192" i="5"/>
  <c r="BM192" i="5" s="1"/>
  <c r="BE193" i="5"/>
  <c r="BP193" i="5"/>
  <c r="BS193" i="5"/>
  <c r="BR193" i="5"/>
  <c r="BK193" i="5"/>
  <c r="BD194" i="5"/>
  <c r="BH193" i="5"/>
  <c r="BQ193" i="5"/>
  <c r="BG193" i="5"/>
  <c r="BT193" i="5"/>
  <c r="BO193" i="5"/>
  <c r="BI193" i="5"/>
  <c r="BF193" i="5"/>
  <c r="BU193" i="5" s="1"/>
  <c r="BN193" i="5"/>
  <c r="BR194" i="5" l="1"/>
  <c r="BI194" i="5"/>
  <c r="BP194" i="5"/>
  <c r="BS194" i="5"/>
  <c r="BD195" i="5"/>
  <c r="BG194" i="5"/>
  <c r="BH194" i="5"/>
  <c r="BQ194" i="5"/>
  <c r="BF194" i="5"/>
  <c r="BU194" i="5" s="1"/>
  <c r="BK194" i="5"/>
  <c r="BT194" i="5"/>
  <c r="BN194" i="5"/>
  <c r="BE194" i="5"/>
  <c r="BO194" i="5"/>
  <c r="BL193" i="5"/>
  <c r="BM193" i="5" s="1"/>
  <c r="BJ193" i="5"/>
  <c r="BD196" i="5" l="1"/>
  <c r="BS195" i="5"/>
  <c r="BN195" i="5"/>
  <c r="BH195" i="5"/>
  <c r="BK195" i="5"/>
  <c r="BI195" i="5"/>
  <c r="BQ195" i="5"/>
  <c r="BR195" i="5"/>
  <c r="BT195" i="5"/>
  <c r="BO195" i="5"/>
  <c r="BG195" i="5"/>
  <c r="BP195" i="5"/>
  <c r="BF195" i="5"/>
  <c r="BU195" i="5" s="1"/>
  <c r="BE195" i="5"/>
  <c r="BJ194" i="5"/>
  <c r="BL194" i="5"/>
  <c r="BM194" i="5" s="1"/>
  <c r="BJ195" i="5" l="1"/>
  <c r="BL195" i="5"/>
  <c r="BM195" i="5" s="1"/>
  <c r="BO196" i="5"/>
  <c r="BH196" i="5"/>
  <c r="BQ196" i="5"/>
  <c r="BK196" i="5"/>
  <c r="BF196" i="5"/>
  <c r="BU196" i="5" s="1"/>
  <c r="BP196" i="5"/>
  <c r="BD197" i="5"/>
  <c r="BR196" i="5"/>
  <c r="BS196" i="5"/>
  <c r="BN196" i="5"/>
  <c r="BT196" i="5"/>
  <c r="BE196" i="5"/>
  <c r="BG196" i="5"/>
  <c r="BI196" i="5"/>
  <c r="BJ196" i="5" l="1"/>
  <c r="BL196" i="5"/>
  <c r="BM196" i="5" s="1"/>
  <c r="BT197" i="5"/>
  <c r="BP197" i="5"/>
  <c r="BN197" i="5"/>
  <c r="BG197" i="5"/>
  <c r="BF197" i="5"/>
  <c r="BU197" i="5" s="1"/>
  <c r="BI197" i="5"/>
  <c r="BD198" i="5"/>
  <c r="BK197" i="5"/>
  <c r="BR197" i="5"/>
  <c r="BQ197" i="5"/>
  <c r="BS197" i="5"/>
  <c r="BE197" i="5"/>
  <c r="BO197" i="5"/>
  <c r="BH197" i="5"/>
  <c r="BL197" i="5" l="1"/>
  <c r="BM197" i="5" s="1"/>
  <c r="BJ197" i="5"/>
  <c r="BG198" i="5"/>
  <c r="BE198" i="5"/>
  <c r="BO198" i="5"/>
  <c r="BI198" i="5"/>
  <c r="BS198" i="5"/>
  <c r="BR198" i="5"/>
  <c r="BH198" i="5"/>
  <c r="BF198" i="5"/>
  <c r="BU198" i="5" s="1"/>
  <c r="BD199" i="5"/>
  <c r="BN198" i="5"/>
  <c r="BK198" i="5"/>
  <c r="BQ198" i="5"/>
  <c r="BT198" i="5"/>
  <c r="BP198" i="5"/>
  <c r="BJ198" i="5" l="1"/>
  <c r="BL198" i="5"/>
  <c r="BM198" i="5" s="1"/>
  <c r="BO199" i="5"/>
  <c r="BH199" i="5"/>
  <c r="BI199" i="5"/>
  <c r="BF199" i="5"/>
  <c r="BU199" i="5" s="1"/>
  <c r="BP199" i="5"/>
  <c r="BE199" i="5"/>
  <c r="BR199" i="5"/>
  <c r="BQ199" i="5"/>
  <c r="BN199" i="5"/>
  <c r="BT199" i="5"/>
  <c r="BK199" i="5"/>
  <c r="BD200" i="5"/>
  <c r="BS199" i="5"/>
  <c r="BG199" i="5"/>
  <c r="BL199" i="5" l="1"/>
  <c r="BM199" i="5" s="1"/>
  <c r="BJ199" i="5"/>
  <c r="BP200" i="5"/>
  <c r="BE200" i="5"/>
  <c r="BK200" i="5"/>
  <c r="BN200" i="5"/>
  <c r="BH200" i="5"/>
  <c r="BS200" i="5"/>
  <c r="BI200" i="5"/>
  <c r="BT200" i="5"/>
  <c r="BD201" i="5"/>
  <c r="BR200" i="5"/>
  <c r="BF200" i="5"/>
  <c r="BU200" i="5" s="1"/>
  <c r="BQ200" i="5"/>
  <c r="BO200" i="5"/>
  <c r="BG200" i="5"/>
  <c r="BL200" i="5" l="1"/>
  <c r="BM200" i="5" s="1"/>
  <c r="BJ200" i="5"/>
  <c r="BQ201" i="5"/>
  <c r="BI201" i="5"/>
  <c r="BK201" i="5"/>
  <c r="BO201" i="5"/>
  <c r="BT201" i="5"/>
  <c r="BP201" i="5"/>
  <c r="BD202" i="5"/>
  <c r="BH201" i="5"/>
  <c r="BG201" i="5"/>
  <c r="BR201" i="5"/>
  <c r="BS201" i="5"/>
  <c r="BF201" i="5"/>
  <c r="BU201" i="5" s="1"/>
  <c r="BN201" i="5"/>
  <c r="BE201" i="5"/>
  <c r="BL201" i="5" l="1"/>
  <c r="BM201" i="5" s="1"/>
  <c r="BJ201" i="5"/>
  <c r="BH202" i="5"/>
  <c r="BE202" i="5"/>
  <c r="BO202" i="5"/>
  <c r="BN202" i="5"/>
  <c r="BK202" i="5"/>
  <c r="BI202" i="5"/>
  <c r="BQ202" i="5"/>
  <c r="BG202" i="5"/>
  <c r="BT202" i="5"/>
  <c r="BF202" i="5"/>
  <c r="BU202" i="5" s="1"/>
  <c r="BR202" i="5"/>
  <c r="BP202" i="5"/>
  <c r="BS202" i="5"/>
  <c r="BD203" i="5"/>
  <c r="BL202" i="5" l="1"/>
  <c r="BM202" i="5" s="1"/>
  <c r="BJ202" i="5"/>
  <c r="BR203" i="5"/>
  <c r="BS203" i="5"/>
  <c r="BF203" i="5"/>
  <c r="BU203" i="5" s="1"/>
  <c r="BO203" i="5"/>
  <c r="BG203" i="5"/>
  <c r="BI203" i="5"/>
  <c r="BQ203" i="5"/>
  <c r="BK203" i="5"/>
  <c r="BN203" i="5"/>
  <c r="BE203" i="5"/>
  <c r="BH203" i="5"/>
  <c r="BP203" i="5"/>
  <c r="BD204" i="5"/>
  <c r="BT203" i="5"/>
  <c r="BI204" i="5" l="1"/>
  <c r="BD205" i="5"/>
  <c r="BR204" i="5"/>
  <c r="BK204" i="5"/>
  <c r="BS204" i="5"/>
  <c r="BE204" i="5"/>
  <c r="BQ204" i="5"/>
  <c r="BG204" i="5"/>
  <c r="BO204" i="5"/>
  <c r="BH204" i="5"/>
  <c r="BT204" i="5"/>
  <c r="BN204" i="5"/>
  <c r="BF204" i="5"/>
  <c r="BU204" i="5" s="1"/>
  <c r="BP204" i="5"/>
  <c r="BJ203" i="5"/>
  <c r="BL203" i="5"/>
  <c r="BM203" i="5" s="1"/>
  <c r="BL204" i="5" l="1"/>
  <c r="BM204" i="5" s="1"/>
  <c r="BJ204" i="5"/>
  <c r="BP205" i="5"/>
  <c r="BI205" i="5"/>
  <c r="BH205" i="5"/>
  <c r="BQ205" i="5"/>
  <c r="BK205" i="5"/>
  <c r="BO205" i="5"/>
  <c r="BD206" i="5"/>
  <c r="BN205" i="5"/>
  <c r="BG205" i="5"/>
  <c r="BS205" i="5"/>
  <c r="BR205" i="5"/>
  <c r="BE205" i="5"/>
  <c r="BT205" i="5"/>
  <c r="BF205" i="5"/>
  <c r="BU205" i="5" s="1"/>
  <c r="BL205" i="5" l="1"/>
  <c r="BM205" i="5" s="1"/>
  <c r="BJ205" i="5"/>
  <c r="BK206" i="5"/>
  <c r="BF206" i="5"/>
  <c r="BU206" i="5" s="1"/>
  <c r="BT206" i="5"/>
  <c r="BD207" i="5"/>
  <c r="BE206" i="5"/>
  <c r="BS206" i="5"/>
  <c r="BH206" i="5"/>
  <c r="BO206" i="5"/>
  <c r="BQ206" i="5"/>
  <c r="BN206" i="5"/>
  <c r="BP206" i="5"/>
  <c r="BI206" i="5"/>
  <c r="BR206" i="5"/>
  <c r="BG206" i="5"/>
  <c r="BJ206" i="5" l="1"/>
  <c r="BL206" i="5"/>
  <c r="BM206" i="5" s="1"/>
  <c r="BP207" i="5"/>
  <c r="BI207" i="5"/>
  <c r="BD208" i="5"/>
  <c r="BE207" i="5"/>
  <c r="BO207" i="5"/>
  <c r="BR207" i="5"/>
  <c r="BH207" i="5"/>
  <c r="BQ207" i="5"/>
  <c r="BK207" i="5"/>
  <c r="BF207" i="5"/>
  <c r="BU207" i="5" s="1"/>
  <c r="BG207" i="5"/>
  <c r="BT207" i="5"/>
  <c r="BS207" i="5"/>
  <c r="BN207" i="5"/>
  <c r="BJ207" i="5" l="1"/>
  <c r="BL207" i="5"/>
  <c r="BM207" i="5" s="1"/>
  <c r="BO208" i="5"/>
  <c r="BE208" i="5"/>
  <c r="BG208" i="5"/>
  <c r="BF208" i="5"/>
  <c r="BU208" i="5" s="1"/>
  <c r="BI208" i="5"/>
  <c r="BR208" i="5"/>
  <c r="BS208" i="5"/>
  <c r="BK208" i="5"/>
  <c r="BP208" i="5"/>
  <c r="BT208" i="5"/>
  <c r="BD209" i="5"/>
  <c r="BH208" i="5"/>
  <c r="BQ208" i="5"/>
  <c r="BN208" i="5"/>
  <c r="BH209" i="5" l="1"/>
  <c r="BR209" i="5"/>
  <c r="BQ209" i="5"/>
  <c r="BG209" i="5"/>
  <c r="BS209" i="5"/>
  <c r="BO209" i="5"/>
  <c r="BD210" i="5"/>
  <c r="BI209" i="5"/>
  <c r="BT209" i="5"/>
  <c r="BE209" i="5"/>
  <c r="BF209" i="5"/>
  <c r="BU209" i="5" s="1"/>
  <c r="BP209" i="5"/>
  <c r="BN209" i="5"/>
  <c r="BK209" i="5"/>
  <c r="BJ208" i="5"/>
  <c r="BL208" i="5"/>
  <c r="BM208" i="5" s="1"/>
  <c r="BL209" i="5" l="1"/>
  <c r="BM209" i="5" s="1"/>
  <c r="BJ209" i="5"/>
  <c r="BK210" i="5"/>
  <c r="BT210" i="5"/>
  <c r="BN210" i="5"/>
  <c r="BO210" i="5"/>
  <c r="BI210" i="5"/>
  <c r="BQ210" i="5"/>
  <c r="BF210" i="5"/>
  <c r="BU210" i="5" s="1"/>
  <c r="BH210" i="5"/>
  <c r="BR210" i="5"/>
  <c r="BS210" i="5"/>
  <c r="BD211" i="5"/>
  <c r="BG210" i="5"/>
  <c r="BE210" i="5"/>
  <c r="BP210" i="5"/>
  <c r="BJ210" i="5" l="1"/>
  <c r="BL210" i="5"/>
  <c r="BM210" i="5" s="1"/>
  <c r="BP211" i="5"/>
  <c r="BD212" i="5"/>
  <c r="BK211" i="5"/>
  <c r="BN211" i="5"/>
  <c r="BF211" i="5"/>
  <c r="BU211" i="5" s="1"/>
  <c r="BI211" i="5"/>
  <c r="BS211" i="5"/>
  <c r="BE211" i="5"/>
  <c r="BT211" i="5"/>
  <c r="BH211" i="5"/>
  <c r="BQ211" i="5"/>
  <c r="BR211" i="5"/>
  <c r="BG211" i="5"/>
  <c r="BO211" i="5"/>
  <c r="BI212" i="5" l="1"/>
  <c r="BH212" i="5"/>
  <c r="BD213" i="5"/>
  <c r="BN212" i="5"/>
  <c r="BQ212" i="5"/>
  <c r="BR212" i="5"/>
  <c r="BE212" i="5"/>
  <c r="BK212" i="5"/>
  <c r="BG212" i="5"/>
  <c r="BF212" i="5"/>
  <c r="BU212" i="5" s="1"/>
  <c r="BT212" i="5"/>
  <c r="BO212" i="5"/>
  <c r="BP212" i="5"/>
  <c r="BS212" i="5"/>
  <c r="BJ211" i="5"/>
  <c r="BL211" i="5"/>
  <c r="BM211" i="5" s="1"/>
  <c r="BJ212" i="5" l="1"/>
  <c r="BL212" i="5"/>
  <c r="BM212" i="5" s="1"/>
  <c r="BR213" i="5"/>
  <c r="BS213" i="5"/>
  <c r="BP213" i="5"/>
  <c r="BI213" i="5"/>
  <c r="BN213" i="5"/>
  <c r="BD214" i="5"/>
  <c r="BH213" i="5"/>
  <c r="BF213" i="5"/>
  <c r="BU213" i="5" s="1"/>
  <c r="BO213" i="5"/>
  <c r="BK213" i="5"/>
  <c r="BT213" i="5"/>
  <c r="BG213" i="5"/>
  <c r="BQ213" i="5"/>
  <c r="BE213" i="5"/>
  <c r="BP214" i="5" l="1"/>
  <c r="BE214" i="5"/>
  <c r="BH214" i="5"/>
  <c r="BQ214" i="5"/>
  <c r="BF214" i="5"/>
  <c r="BU214" i="5" s="1"/>
  <c r="BK214" i="5"/>
  <c r="BG214" i="5"/>
  <c r="BN214" i="5"/>
  <c r="BR214" i="5"/>
  <c r="BT214" i="5"/>
  <c r="BO214" i="5"/>
  <c r="BS214" i="5"/>
  <c r="BI214" i="5"/>
  <c r="BD215" i="5"/>
  <c r="BL213" i="5"/>
  <c r="BM213" i="5" s="1"/>
  <c r="BJ213" i="5"/>
  <c r="BJ214" i="5" l="1"/>
  <c r="BL214" i="5"/>
  <c r="BM214" i="5" s="1"/>
  <c r="BQ215" i="5"/>
  <c r="BT215" i="5"/>
  <c r="BD216" i="5"/>
  <c r="BH215" i="5"/>
  <c r="BS215" i="5"/>
  <c r="BN215" i="5"/>
  <c r="BP215" i="5"/>
  <c r="BR215" i="5"/>
  <c r="BF215" i="5"/>
  <c r="BU215" i="5" s="1"/>
  <c r="BI215" i="5"/>
  <c r="BE215" i="5"/>
  <c r="BG215" i="5"/>
  <c r="BO215" i="5"/>
  <c r="BK215" i="5"/>
  <c r="BL215" i="5" l="1"/>
  <c r="BM215" i="5" s="1"/>
  <c r="BJ215" i="5"/>
  <c r="BP216" i="5"/>
  <c r="BO216" i="5"/>
  <c r="BT216" i="5"/>
  <c r="BE216" i="5"/>
  <c r="BF216" i="5"/>
  <c r="BU216" i="5" s="1"/>
  <c r="BN216" i="5"/>
  <c r="BI216" i="5"/>
  <c r="BG216" i="5"/>
  <c r="BS216" i="5"/>
  <c r="BH216" i="5"/>
  <c r="BD217" i="5"/>
  <c r="BQ216" i="5"/>
  <c r="BR216" i="5"/>
  <c r="BK216" i="5"/>
  <c r="BD218" i="5" l="1"/>
  <c r="BR217" i="5"/>
  <c r="BI217" i="5"/>
  <c r="BO217" i="5"/>
  <c r="BS217" i="5"/>
  <c r="BQ217" i="5"/>
  <c r="BT217" i="5"/>
  <c r="BF217" i="5"/>
  <c r="BU217" i="5" s="1"/>
  <c r="BK217" i="5"/>
  <c r="BN217" i="5"/>
  <c r="BH217" i="5"/>
  <c r="BG217" i="5"/>
  <c r="BP217" i="5"/>
  <c r="BE217" i="5"/>
  <c r="BJ216" i="5"/>
  <c r="BL216" i="5"/>
  <c r="BM216" i="5" s="1"/>
  <c r="BL217" i="5" l="1"/>
  <c r="BM217" i="5" s="1"/>
  <c r="BJ217" i="5"/>
  <c r="BK218" i="5"/>
  <c r="BR218" i="5"/>
  <c r="BS218" i="5"/>
  <c r="BT218" i="5"/>
  <c r="BD219" i="5"/>
  <c r="BH218" i="5"/>
  <c r="BF218" i="5"/>
  <c r="BU218" i="5" s="1"/>
  <c r="BO218" i="5"/>
  <c r="BN218" i="5"/>
  <c r="BQ218" i="5"/>
  <c r="BE218" i="5"/>
  <c r="BP218" i="5"/>
  <c r="BI218" i="5"/>
  <c r="BG218" i="5"/>
  <c r="BL218" i="5" l="1"/>
  <c r="BM218" i="5" s="1"/>
  <c r="BJ218" i="5"/>
  <c r="BK219" i="5"/>
  <c r="BI219" i="5"/>
  <c r="BG219" i="5"/>
  <c r="BR219" i="5"/>
  <c r="BF219" i="5"/>
  <c r="BU219" i="5" s="1"/>
  <c r="BP219" i="5"/>
  <c r="BD220" i="5"/>
  <c r="BN219" i="5"/>
  <c r="BE219" i="5"/>
  <c r="BH219" i="5"/>
  <c r="BT219" i="5"/>
  <c r="BQ219" i="5"/>
  <c r="BO219" i="5"/>
  <c r="BS219" i="5"/>
  <c r="BJ219" i="5" l="1"/>
  <c r="BL219" i="5"/>
  <c r="BM219" i="5" s="1"/>
  <c r="BQ220" i="5"/>
  <c r="BH220" i="5"/>
  <c r="BF220" i="5"/>
  <c r="BU220" i="5" s="1"/>
  <c r="BR220" i="5"/>
  <c r="BE220" i="5"/>
  <c r="BI220" i="5"/>
  <c r="BG220" i="5"/>
  <c r="BK220" i="5"/>
  <c r="BT220" i="5"/>
  <c r="BD221" i="5"/>
  <c r="BN220" i="5"/>
  <c r="BP220" i="5"/>
  <c r="BO220" i="5"/>
  <c r="BS220" i="5"/>
  <c r="BD222" i="5" l="1"/>
  <c r="BO221" i="5"/>
  <c r="BK221" i="5"/>
  <c r="BN221" i="5"/>
  <c r="BE221" i="5"/>
  <c r="BF221" i="5"/>
  <c r="BU221" i="5" s="1"/>
  <c r="BG221" i="5"/>
  <c r="BI221" i="5"/>
  <c r="BQ221" i="5"/>
  <c r="BT221" i="5"/>
  <c r="BR221" i="5"/>
  <c r="BH221" i="5"/>
  <c r="BS221" i="5"/>
  <c r="BP221" i="5"/>
  <c r="BL220" i="5"/>
  <c r="BM220" i="5" s="1"/>
  <c r="BJ220" i="5"/>
  <c r="BL221" i="5" l="1"/>
  <c r="BM221" i="5" s="1"/>
  <c r="BJ221" i="5"/>
  <c r="BQ222" i="5"/>
  <c r="BS222" i="5"/>
  <c r="BK222" i="5"/>
  <c r="BE222" i="5"/>
  <c r="BH222" i="5"/>
  <c r="BG222" i="5"/>
  <c r="BD223" i="5"/>
  <c r="BI222" i="5"/>
  <c r="BF222" i="5"/>
  <c r="BU222" i="5" s="1"/>
  <c r="BN222" i="5"/>
  <c r="BO222" i="5"/>
  <c r="BT222" i="5"/>
  <c r="BR222" i="5"/>
  <c r="BP222" i="5"/>
  <c r="BJ222" i="5" l="1"/>
  <c r="BL222" i="5"/>
  <c r="BM222" i="5" s="1"/>
  <c r="BP223" i="5"/>
  <c r="BK223" i="5"/>
  <c r="BD224" i="5"/>
  <c r="BO223" i="5"/>
  <c r="BH223" i="5"/>
  <c r="BE223" i="5"/>
  <c r="BQ223" i="5"/>
  <c r="BT223" i="5"/>
  <c r="BR223" i="5"/>
  <c r="BI223" i="5"/>
  <c r="BF223" i="5"/>
  <c r="BU223" i="5" s="1"/>
  <c r="BS223" i="5"/>
  <c r="BN223" i="5"/>
  <c r="BG223" i="5"/>
  <c r="BF224" i="5" l="1"/>
  <c r="BU224" i="5" s="1"/>
  <c r="BP224" i="5"/>
  <c r="BO224" i="5"/>
  <c r="BI224" i="5"/>
  <c r="BD225" i="5"/>
  <c r="BQ224" i="5"/>
  <c r="BN224" i="5"/>
  <c r="BH224" i="5"/>
  <c r="BE224" i="5"/>
  <c r="BR224" i="5"/>
  <c r="BK224" i="5"/>
  <c r="BT224" i="5"/>
  <c r="BG224" i="5"/>
  <c r="BS224" i="5"/>
  <c r="BL223" i="5"/>
  <c r="BM223" i="5" s="1"/>
  <c r="BJ223" i="5"/>
  <c r="BE225" i="5" l="1"/>
  <c r="BG225" i="5"/>
  <c r="BS225" i="5"/>
  <c r="BH225" i="5"/>
  <c r="BT225" i="5"/>
  <c r="BD226" i="5"/>
  <c r="BK225" i="5"/>
  <c r="BQ225" i="5"/>
  <c r="BF225" i="5"/>
  <c r="BU225" i="5" s="1"/>
  <c r="BR225" i="5"/>
  <c r="BP225" i="5"/>
  <c r="BN225" i="5"/>
  <c r="BO225" i="5"/>
  <c r="BI225" i="5"/>
  <c r="BL224" i="5"/>
  <c r="BM224" i="5" s="1"/>
  <c r="BJ224" i="5"/>
  <c r="BJ225" i="5" l="1"/>
  <c r="BL225" i="5"/>
  <c r="BM225" i="5" s="1"/>
  <c r="BK226" i="5"/>
  <c r="BT226" i="5"/>
  <c r="BP226" i="5"/>
  <c r="BF226" i="5"/>
  <c r="BU226" i="5" s="1"/>
  <c r="BQ226" i="5"/>
  <c r="BG226" i="5"/>
  <c r="BH226" i="5"/>
  <c r="BE226" i="5"/>
  <c r="BD227" i="5"/>
  <c r="BO226" i="5"/>
  <c r="BN226" i="5"/>
  <c r="BR226" i="5"/>
  <c r="BS226" i="5"/>
  <c r="BI226" i="5"/>
  <c r="BK227" i="5" l="1"/>
  <c r="BQ227" i="5"/>
  <c r="BN227" i="5"/>
  <c r="BR227" i="5"/>
  <c r="BH227" i="5"/>
  <c r="BD228" i="5"/>
  <c r="BG227" i="5"/>
  <c r="BS227" i="5"/>
  <c r="BO227" i="5"/>
  <c r="BI227" i="5"/>
  <c r="BF227" i="5"/>
  <c r="BU227" i="5" s="1"/>
  <c r="BT227" i="5"/>
  <c r="BE227" i="5"/>
  <c r="BP227" i="5"/>
  <c r="BL226" i="5"/>
  <c r="BM226" i="5" s="1"/>
  <c r="BJ226" i="5"/>
  <c r="BE228" i="5" l="1"/>
  <c r="BT228" i="5"/>
  <c r="BS228" i="5"/>
  <c r="BK228" i="5"/>
  <c r="BQ228" i="5"/>
  <c r="BH228" i="5"/>
  <c r="BN228" i="5"/>
  <c r="BO228" i="5"/>
  <c r="BP228" i="5"/>
  <c r="BF228" i="5"/>
  <c r="BU228" i="5" s="1"/>
  <c r="BD229" i="5"/>
  <c r="BI228" i="5"/>
  <c r="BR228" i="5"/>
  <c r="BG228" i="5"/>
  <c r="BL227" i="5"/>
  <c r="BM227" i="5" s="1"/>
  <c r="BJ227" i="5"/>
  <c r="BL228" i="5" l="1"/>
  <c r="BM228" i="5" s="1"/>
  <c r="BJ228" i="5"/>
  <c r="BE229" i="5"/>
  <c r="BO229" i="5"/>
  <c r="BN229" i="5"/>
  <c r="BQ229" i="5"/>
  <c r="BP229" i="5"/>
  <c r="BF229" i="5"/>
  <c r="BU229" i="5" s="1"/>
  <c r="BK229" i="5"/>
  <c r="BS229" i="5"/>
  <c r="BR229" i="5"/>
  <c r="BT229" i="5"/>
  <c r="BI229" i="5"/>
  <c r="BD230" i="5"/>
  <c r="BH229" i="5"/>
  <c r="BG229" i="5"/>
  <c r="BE230" i="5" l="1"/>
  <c r="BF230" i="5"/>
  <c r="BU230" i="5" s="1"/>
  <c r="BD231" i="5"/>
  <c r="BR230" i="5"/>
  <c r="BT230" i="5"/>
  <c r="BN230" i="5"/>
  <c r="BI230" i="5"/>
  <c r="BP230" i="5"/>
  <c r="BG230" i="5"/>
  <c r="BO230" i="5"/>
  <c r="BH230" i="5"/>
  <c r="BK230" i="5"/>
  <c r="BS230" i="5"/>
  <c r="BQ230" i="5"/>
  <c r="BJ229" i="5"/>
  <c r="BL229" i="5"/>
  <c r="BM229" i="5" s="1"/>
  <c r="BQ231" i="5" l="1"/>
  <c r="BK231" i="5"/>
  <c r="BR231" i="5"/>
  <c r="BN231" i="5"/>
  <c r="BE231" i="5"/>
  <c r="BO231" i="5"/>
  <c r="BI231" i="5"/>
  <c r="BH231" i="5"/>
  <c r="BF231" i="5"/>
  <c r="BU231" i="5" s="1"/>
  <c r="BT231" i="5"/>
  <c r="BG231" i="5"/>
  <c r="BS231" i="5"/>
  <c r="BD232" i="5"/>
  <c r="BP231" i="5"/>
  <c r="BL230" i="5"/>
  <c r="BM230" i="5" s="1"/>
  <c r="BJ230" i="5"/>
  <c r="BF232" i="5" l="1"/>
  <c r="BU232" i="5" s="1"/>
  <c r="BO232" i="5"/>
  <c r="BP232" i="5"/>
  <c r="BR232" i="5"/>
  <c r="BN232" i="5"/>
  <c r="BI232" i="5"/>
  <c r="BD233" i="5"/>
  <c r="BS232" i="5"/>
  <c r="BE232" i="5"/>
  <c r="BH232" i="5"/>
  <c r="BQ232" i="5"/>
  <c r="BG232" i="5"/>
  <c r="BT232" i="5"/>
  <c r="BK232" i="5"/>
  <c r="BL231" i="5"/>
  <c r="BM231" i="5" s="1"/>
  <c r="BJ231" i="5"/>
  <c r="BK233" i="5" l="1"/>
  <c r="BO233" i="5"/>
  <c r="BP233" i="5"/>
  <c r="BS233" i="5"/>
  <c r="BR233" i="5"/>
  <c r="BH233" i="5"/>
  <c r="BN233" i="5"/>
  <c r="BT233" i="5"/>
  <c r="BE233" i="5"/>
  <c r="BG233" i="5"/>
  <c r="BD234" i="5"/>
  <c r="BF233" i="5"/>
  <c r="BU233" i="5" s="1"/>
  <c r="BQ233" i="5"/>
  <c r="BI233" i="5"/>
  <c r="BL232" i="5"/>
  <c r="BM232" i="5" s="1"/>
  <c r="BJ232" i="5"/>
  <c r="BS234" i="5" l="1"/>
  <c r="BR234" i="5"/>
  <c r="BE234" i="5"/>
  <c r="BK234" i="5"/>
  <c r="BD235" i="5"/>
  <c r="BO234" i="5"/>
  <c r="BQ234" i="5"/>
  <c r="BH234" i="5"/>
  <c r="BG234" i="5"/>
  <c r="BT234" i="5"/>
  <c r="BN234" i="5"/>
  <c r="BI234" i="5"/>
  <c r="BP234" i="5"/>
  <c r="BF234" i="5"/>
  <c r="BU234" i="5" s="1"/>
  <c r="BJ233" i="5"/>
  <c r="BL233" i="5"/>
  <c r="BM233" i="5" s="1"/>
  <c r="BL234" i="5" l="1"/>
  <c r="BM234" i="5" s="1"/>
  <c r="BJ234" i="5"/>
  <c r="BO235" i="5"/>
  <c r="BQ235" i="5"/>
  <c r="BE235" i="5"/>
  <c r="BN235" i="5"/>
  <c r="BS235" i="5"/>
  <c r="BI235" i="5"/>
  <c r="BD236" i="5"/>
  <c r="BG235" i="5"/>
  <c r="BT235" i="5"/>
  <c r="BH235" i="5"/>
  <c r="BK235" i="5"/>
  <c r="BR235" i="5"/>
  <c r="BF235" i="5"/>
  <c r="BU235" i="5" s="1"/>
  <c r="BP235" i="5"/>
  <c r="BL235" i="5" l="1"/>
  <c r="BM235" i="5" s="1"/>
  <c r="BJ235" i="5"/>
  <c r="BP236" i="5"/>
  <c r="BE236" i="5"/>
  <c r="BR236" i="5"/>
  <c r="BT236" i="5"/>
  <c r="BO236" i="5"/>
  <c r="BD237" i="5"/>
  <c r="BS236" i="5"/>
  <c r="BN236" i="5"/>
  <c r="BI236" i="5"/>
  <c r="BK236" i="5"/>
  <c r="BQ236" i="5"/>
  <c r="BH236" i="5"/>
  <c r="BG236" i="5"/>
  <c r="BF236" i="5"/>
  <c r="BU236" i="5" s="1"/>
  <c r="BD238" i="5" l="1"/>
  <c r="BS237" i="5"/>
  <c r="BG237" i="5"/>
  <c r="BF237" i="5"/>
  <c r="BU237" i="5" s="1"/>
  <c r="BP237" i="5"/>
  <c r="BH237" i="5"/>
  <c r="BE237" i="5"/>
  <c r="BN237" i="5"/>
  <c r="BI237" i="5"/>
  <c r="BQ237" i="5"/>
  <c r="BT237" i="5"/>
  <c r="BK237" i="5"/>
  <c r="BO237" i="5"/>
  <c r="BR237" i="5"/>
  <c r="BJ236" i="5"/>
  <c r="BL236" i="5"/>
  <c r="BM236" i="5" s="1"/>
  <c r="BL237" i="5" l="1"/>
  <c r="BM237" i="5" s="1"/>
  <c r="BJ237" i="5"/>
  <c r="BK238" i="5"/>
  <c r="BG238" i="5"/>
  <c r="BN238" i="5"/>
  <c r="BT238" i="5"/>
  <c r="BS238" i="5"/>
  <c r="BI238" i="5"/>
  <c r="BR238" i="5"/>
  <c r="BO238" i="5"/>
  <c r="BH238" i="5"/>
  <c r="BQ238" i="5"/>
  <c r="BE238" i="5"/>
  <c r="BD239" i="5"/>
  <c r="BP238" i="5"/>
  <c r="BF238" i="5"/>
  <c r="BU238" i="5" s="1"/>
  <c r="BP239" i="5" l="1"/>
  <c r="BG239" i="5"/>
  <c r="BR239" i="5"/>
  <c r="BS239" i="5"/>
  <c r="BH239" i="5"/>
  <c r="BQ239" i="5"/>
  <c r="BK239" i="5"/>
  <c r="BN239" i="5"/>
  <c r="BF239" i="5"/>
  <c r="BU239" i="5" s="1"/>
  <c r="BE239" i="5"/>
  <c r="BD240" i="5"/>
  <c r="BT239" i="5"/>
  <c r="BO239" i="5"/>
  <c r="BI239" i="5"/>
  <c r="BJ238" i="5"/>
  <c r="BL238" i="5"/>
  <c r="BM238" i="5" s="1"/>
  <c r="BJ239" i="5" l="1"/>
  <c r="BL239" i="5"/>
  <c r="BM239" i="5" s="1"/>
  <c r="BR240" i="5"/>
  <c r="BO240" i="5"/>
  <c r="BE240" i="5"/>
  <c r="BH240" i="5"/>
  <c r="BG240" i="5"/>
  <c r="BN240" i="5"/>
  <c r="BI240" i="5"/>
  <c r="BP240" i="5"/>
  <c r="BD241" i="5"/>
  <c r="BK240" i="5"/>
  <c r="BQ240" i="5"/>
  <c r="BS240" i="5"/>
  <c r="BT240" i="5"/>
  <c r="BF240" i="5"/>
  <c r="BU240" i="5" s="1"/>
  <c r="BJ240" i="5" l="1"/>
  <c r="BL240" i="5"/>
  <c r="BM240" i="5" s="1"/>
  <c r="BI241" i="5"/>
  <c r="BF241" i="5"/>
  <c r="BU241" i="5" s="1"/>
  <c r="BH241" i="5"/>
  <c r="BO241" i="5"/>
  <c r="BP241" i="5"/>
  <c r="BK241" i="5"/>
  <c r="BS241" i="5"/>
  <c r="BT241" i="5"/>
  <c r="BG241" i="5"/>
  <c r="BD242" i="5"/>
  <c r="BQ241" i="5"/>
  <c r="BN241" i="5"/>
  <c r="BR241" i="5"/>
  <c r="BE241" i="5"/>
  <c r="BJ241" i="5" l="1"/>
  <c r="BL241" i="5"/>
  <c r="BM241" i="5" s="1"/>
  <c r="BS242" i="5"/>
  <c r="BQ242" i="5"/>
  <c r="BF242" i="5"/>
  <c r="BU242" i="5" s="1"/>
  <c r="BK242" i="5"/>
  <c r="BG242" i="5"/>
  <c r="BT242" i="5"/>
  <c r="BI242" i="5"/>
  <c r="BE242" i="5"/>
  <c r="BN242" i="5"/>
  <c r="BP242" i="5"/>
  <c r="BO242" i="5"/>
  <c r="BD243" i="5"/>
  <c r="BH242" i="5"/>
  <c r="BR242" i="5"/>
  <c r="BL242" i="5" l="1"/>
  <c r="BM242" i="5" s="1"/>
  <c r="BJ242" i="5"/>
  <c r="BQ243" i="5"/>
  <c r="BH243" i="5"/>
  <c r="BO243" i="5"/>
  <c r="BS243" i="5"/>
  <c r="BT243" i="5"/>
  <c r="BD244" i="5"/>
  <c r="BF243" i="5"/>
  <c r="BU243" i="5" s="1"/>
  <c r="BP243" i="5"/>
  <c r="BK243" i="5"/>
  <c r="BE243" i="5"/>
  <c r="BN243" i="5"/>
  <c r="BI243" i="5"/>
  <c r="BR243" i="5"/>
  <c r="BG243" i="5"/>
  <c r="BG244" i="5" l="1"/>
  <c r="BT244" i="5"/>
  <c r="BQ244" i="5"/>
  <c r="BN244" i="5"/>
  <c r="BE244" i="5"/>
  <c r="BI244" i="5"/>
  <c r="BD245" i="5"/>
  <c r="BR244" i="5"/>
  <c r="BS244" i="5"/>
  <c r="BP244" i="5"/>
  <c r="BK244" i="5"/>
  <c r="BF244" i="5"/>
  <c r="BU244" i="5" s="1"/>
  <c r="BH244" i="5"/>
  <c r="BO244" i="5"/>
  <c r="BL243" i="5"/>
  <c r="BM243" i="5" s="1"/>
  <c r="BJ243" i="5"/>
  <c r="BI245" i="5" l="1"/>
  <c r="BN245" i="5"/>
  <c r="BO245" i="5"/>
  <c r="BK245" i="5"/>
  <c r="BP245" i="5"/>
  <c r="BH245" i="5"/>
  <c r="BD246" i="5"/>
  <c r="BS245" i="5"/>
  <c r="BR245" i="5"/>
  <c r="BF245" i="5"/>
  <c r="BU245" i="5" s="1"/>
  <c r="BQ245" i="5"/>
  <c r="BE245" i="5"/>
  <c r="BT245" i="5"/>
  <c r="BG245" i="5"/>
  <c r="BJ244" i="5"/>
  <c r="BL244" i="5"/>
  <c r="BM244" i="5" s="1"/>
  <c r="BK246" i="5" l="1"/>
  <c r="BE246" i="5"/>
  <c r="BN246" i="5"/>
  <c r="BH246" i="5"/>
  <c r="BG246" i="5"/>
  <c r="BQ246" i="5"/>
  <c r="BR246" i="5"/>
  <c r="BO246" i="5"/>
  <c r="BT246" i="5"/>
  <c r="BI246" i="5"/>
  <c r="BD247" i="5"/>
  <c r="BF246" i="5"/>
  <c r="BU246" i="5" s="1"/>
  <c r="BP246" i="5"/>
  <c r="BS246" i="5"/>
  <c r="BL245" i="5"/>
  <c r="BM245" i="5" s="1"/>
  <c r="BJ245" i="5"/>
  <c r="BF247" i="5" l="1"/>
  <c r="BU247" i="5" s="1"/>
  <c r="BD248" i="5"/>
  <c r="BG247" i="5"/>
  <c r="BP247" i="5"/>
  <c r="BE247" i="5"/>
  <c r="BN247" i="5"/>
  <c r="BR247" i="5"/>
  <c r="BI247" i="5"/>
  <c r="BK247" i="5"/>
  <c r="BT247" i="5"/>
  <c r="BH247" i="5"/>
  <c r="BQ247" i="5"/>
  <c r="BO247" i="5"/>
  <c r="BS247" i="5"/>
  <c r="BJ246" i="5"/>
  <c r="BL246" i="5"/>
  <c r="BM246" i="5" s="1"/>
  <c r="BG248" i="5" l="1"/>
  <c r="BK248" i="5"/>
  <c r="BE248" i="5"/>
  <c r="BF248" i="5"/>
  <c r="BU248" i="5" s="1"/>
  <c r="BI248" i="5"/>
  <c r="BH248" i="5"/>
  <c r="BT248" i="5"/>
  <c r="BO248" i="5"/>
  <c r="BD249" i="5"/>
  <c r="BN248" i="5"/>
  <c r="BR248" i="5"/>
  <c r="BP248" i="5"/>
  <c r="BS248" i="5"/>
  <c r="BQ248" i="5"/>
  <c r="BL247" i="5"/>
  <c r="BM247" i="5" s="1"/>
  <c r="BJ247" i="5"/>
  <c r="BL248" i="5" l="1"/>
  <c r="BM248" i="5" s="1"/>
  <c r="BJ248" i="5"/>
  <c r="BP249" i="5"/>
  <c r="BE249" i="5"/>
  <c r="BD250" i="5"/>
  <c r="BQ249" i="5"/>
  <c r="BK249" i="5"/>
  <c r="BI249" i="5"/>
  <c r="BS249" i="5"/>
  <c r="BG249" i="5"/>
  <c r="BH249" i="5"/>
  <c r="BN249" i="5"/>
  <c r="BO249" i="5"/>
  <c r="BR249" i="5"/>
  <c r="BF249" i="5"/>
  <c r="BU249" i="5" s="1"/>
  <c r="BT249" i="5"/>
  <c r="BE250" i="5" l="1"/>
  <c r="BI250" i="5"/>
  <c r="BD251" i="5"/>
  <c r="BH250" i="5"/>
  <c r="BR250" i="5"/>
  <c r="BF250" i="5"/>
  <c r="BU250" i="5" s="1"/>
  <c r="BN250" i="5"/>
  <c r="BG250" i="5"/>
  <c r="BK250" i="5"/>
  <c r="BS250" i="5"/>
  <c r="BP250" i="5"/>
  <c r="BT250" i="5"/>
  <c r="BQ250" i="5"/>
  <c r="BO250" i="5"/>
  <c r="BJ249" i="5"/>
  <c r="BL249" i="5"/>
  <c r="BM249" i="5" s="1"/>
  <c r="BI251" i="5" l="1"/>
  <c r="BK251" i="5"/>
  <c r="BH251" i="5"/>
  <c r="BD252" i="5"/>
  <c r="BP251" i="5"/>
  <c r="BT251" i="5"/>
  <c r="BG251" i="5"/>
  <c r="BN251" i="5"/>
  <c r="BE251" i="5"/>
  <c r="BR251" i="5"/>
  <c r="BQ251" i="5"/>
  <c r="BS251" i="5"/>
  <c r="BO251" i="5"/>
  <c r="BF251" i="5"/>
  <c r="BU251" i="5" s="1"/>
  <c r="BL250" i="5"/>
  <c r="BM250" i="5" s="1"/>
  <c r="BJ250" i="5"/>
  <c r="BT252" i="5" l="1"/>
  <c r="BI252" i="5"/>
  <c r="BG252" i="5"/>
  <c r="BR252" i="5"/>
  <c r="BN252" i="5"/>
  <c r="BE252" i="5"/>
  <c r="BF252" i="5"/>
  <c r="BU252" i="5" s="1"/>
  <c r="BK252" i="5"/>
  <c r="BS252" i="5"/>
  <c r="BD253" i="5"/>
  <c r="BH252" i="5"/>
  <c r="BP252" i="5"/>
  <c r="BO252" i="5"/>
  <c r="BQ252" i="5"/>
  <c r="BJ251" i="5"/>
  <c r="BL251" i="5"/>
  <c r="BM251" i="5" s="1"/>
  <c r="BL252" i="5" l="1"/>
  <c r="BM252" i="5" s="1"/>
  <c r="BJ252" i="5"/>
  <c r="BH253" i="5"/>
  <c r="BO253" i="5"/>
  <c r="BK253" i="5"/>
  <c r="BI253" i="5"/>
  <c r="BQ253" i="5"/>
  <c r="BE253" i="5"/>
  <c r="BP253" i="5"/>
  <c r="BG253" i="5"/>
  <c r="BR253" i="5"/>
  <c r="BD254" i="5"/>
  <c r="BS253" i="5"/>
  <c r="BN253" i="5"/>
  <c r="BT253" i="5"/>
  <c r="BF253" i="5"/>
  <c r="BU253" i="5" s="1"/>
  <c r="BD255" i="5" l="1"/>
  <c r="BP254" i="5"/>
  <c r="BS254" i="5"/>
  <c r="BN254" i="5"/>
  <c r="BO254" i="5"/>
  <c r="BR254" i="5"/>
  <c r="BK254" i="5"/>
  <c r="BF254" i="5"/>
  <c r="BU254" i="5" s="1"/>
  <c r="BE254" i="5"/>
  <c r="BG254" i="5"/>
  <c r="BT254" i="5"/>
  <c r="BH254" i="5"/>
  <c r="BI254" i="5"/>
  <c r="BQ254" i="5"/>
  <c r="BJ253" i="5"/>
  <c r="BL253" i="5"/>
  <c r="BM253" i="5" s="1"/>
  <c r="BL254" i="5" l="1"/>
  <c r="BM254" i="5" s="1"/>
  <c r="BJ254" i="5"/>
  <c r="BD256" i="5"/>
  <c r="BK255" i="5"/>
  <c r="BS255" i="5"/>
  <c r="BE255" i="5"/>
  <c r="BF255" i="5"/>
  <c r="BU255" i="5" s="1"/>
  <c r="BQ255" i="5"/>
  <c r="BO255" i="5"/>
  <c r="BT255" i="5"/>
  <c r="BP255" i="5"/>
  <c r="BI255" i="5"/>
  <c r="BN255" i="5"/>
  <c r="BH255" i="5"/>
  <c r="BR255" i="5"/>
  <c r="BG255" i="5"/>
  <c r="BJ255" i="5" l="1"/>
  <c r="BL255" i="5"/>
  <c r="BM255" i="5" s="1"/>
  <c r="BT256" i="5"/>
  <c r="BR256" i="5"/>
  <c r="BI256" i="5"/>
  <c r="BF256" i="5"/>
  <c r="BU256" i="5" s="1"/>
  <c r="BH256" i="5"/>
  <c r="BN256" i="5"/>
  <c r="BK256" i="5"/>
  <c r="BG256" i="5"/>
  <c r="BS256" i="5"/>
  <c r="BO256" i="5"/>
  <c r="BE256" i="5"/>
  <c r="BD257" i="5"/>
  <c r="BP256" i="5"/>
  <c r="BQ256" i="5"/>
  <c r="BH257" i="5" l="1"/>
  <c r="BG257" i="5"/>
  <c r="BK257" i="5"/>
  <c r="BQ257" i="5"/>
  <c r="BS257" i="5"/>
  <c r="BO257" i="5"/>
  <c r="BP257" i="5"/>
  <c r="BE257" i="5"/>
  <c r="BI257" i="5"/>
  <c r="BR257" i="5"/>
  <c r="BT257" i="5"/>
  <c r="BD258" i="5"/>
  <c r="BN257" i="5"/>
  <c r="BF257" i="5"/>
  <c r="BU257" i="5" s="1"/>
  <c r="BL256" i="5"/>
  <c r="BM256" i="5" s="1"/>
  <c r="BJ256" i="5"/>
  <c r="BK258" i="5" l="1"/>
  <c r="BH258" i="5"/>
  <c r="BT258" i="5"/>
  <c r="BE258" i="5"/>
  <c r="BS258" i="5"/>
  <c r="BI258" i="5"/>
  <c r="BG258" i="5"/>
  <c r="BR258" i="5"/>
  <c r="BQ258" i="5"/>
  <c r="BP258" i="5"/>
  <c r="BO258" i="5"/>
  <c r="BD259" i="5"/>
  <c r="BN258" i="5"/>
  <c r="BF258" i="5"/>
  <c r="BU258" i="5" s="1"/>
  <c r="BL257" i="5"/>
  <c r="BM257" i="5" s="1"/>
  <c r="BJ257" i="5"/>
  <c r="BG259" i="5" l="1"/>
  <c r="BS259" i="5"/>
  <c r="BO259" i="5"/>
  <c r="BQ259" i="5"/>
  <c r="BT259" i="5"/>
  <c r="BI259" i="5"/>
  <c r="BD260" i="5"/>
  <c r="BR259" i="5"/>
  <c r="BN259" i="5"/>
  <c r="BF259" i="5"/>
  <c r="BU259" i="5" s="1"/>
  <c r="BK259" i="5"/>
  <c r="BP259" i="5"/>
  <c r="BE259" i="5"/>
  <c r="BH259" i="5"/>
  <c r="BL258" i="5"/>
  <c r="BM258" i="5" s="1"/>
  <c r="BJ258" i="5"/>
  <c r="BL259" i="5" l="1"/>
  <c r="BM259" i="5" s="1"/>
  <c r="BJ259" i="5"/>
  <c r="BS260" i="5"/>
  <c r="BF260" i="5"/>
  <c r="BU260" i="5" s="1"/>
  <c r="BI260" i="5"/>
  <c r="BQ260" i="5"/>
  <c r="BD261" i="5"/>
  <c r="BR260" i="5"/>
  <c r="BP260" i="5"/>
  <c r="BH260" i="5"/>
  <c r="BG260" i="5"/>
  <c r="BN260" i="5"/>
  <c r="BT260" i="5"/>
  <c r="BK260" i="5"/>
  <c r="BE260" i="5"/>
  <c r="BO260" i="5"/>
  <c r="BD262" i="5" l="1"/>
  <c r="BQ261" i="5"/>
  <c r="BS261" i="5"/>
  <c r="BR261" i="5"/>
  <c r="BI261" i="5"/>
  <c r="BG261" i="5"/>
  <c r="BH261" i="5"/>
  <c r="BF261" i="5"/>
  <c r="BU261" i="5" s="1"/>
  <c r="BO261" i="5"/>
  <c r="BE261" i="5"/>
  <c r="BN261" i="5"/>
  <c r="BK261" i="5"/>
  <c r="BP261" i="5"/>
  <c r="BT261" i="5"/>
  <c r="BL260" i="5"/>
  <c r="BM260" i="5" s="1"/>
  <c r="BJ260" i="5"/>
  <c r="BJ261" i="5" l="1"/>
  <c r="BL261" i="5"/>
  <c r="BM261" i="5" s="1"/>
  <c r="BI262" i="5"/>
  <c r="BF262" i="5"/>
  <c r="BU262" i="5" s="1"/>
  <c r="BO262" i="5"/>
  <c r="BD263" i="5"/>
  <c r="BG262" i="5"/>
  <c r="BH262" i="5"/>
  <c r="BE262" i="5"/>
  <c r="BS262" i="5"/>
  <c r="BR262" i="5"/>
  <c r="BQ262" i="5"/>
  <c r="BN262" i="5"/>
  <c r="BK262" i="5"/>
  <c r="BP262" i="5"/>
  <c r="BT262" i="5"/>
  <c r="BK263" i="5" l="1"/>
  <c r="BD264" i="5"/>
  <c r="BQ263" i="5"/>
  <c r="BT263" i="5"/>
  <c r="BR263" i="5"/>
  <c r="BO263" i="5"/>
  <c r="BI263" i="5"/>
  <c r="BN263" i="5"/>
  <c r="BH263" i="5"/>
  <c r="BG263" i="5"/>
  <c r="BE263" i="5"/>
  <c r="BF263" i="5"/>
  <c r="BU263" i="5" s="1"/>
  <c r="BP263" i="5"/>
  <c r="BS263" i="5"/>
  <c r="BL262" i="5"/>
  <c r="BM262" i="5" s="1"/>
  <c r="BJ262" i="5"/>
  <c r="BI264" i="5" l="1"/>
  <c r="BS264" i="5"/>
  <c r="BG264" i="5"/>
  <c r="BD265" i="5"/>
  <c r="BH264" i="5"/>
  <c r="BK264" i="5"/>
  <c r="BN264" i="5"/>
  <c r="BR264" i="5"/>
  <c r="BT264" i="5"/>
  <c r="BQ264" i="5"/>
  <c r="BE264" i="5"/>
  <c r="BP264" i="5"/>
  <c r="BO264" i="5"/>
  <c r="BF264" i="5"/>
  <c r="BU264" i="5" s="1"/>
  <c r="BJ263" i="5"/>
  <c r="BL263" i="5"/>
  <c r="BM263" i="5" s="1"/>
  <c r="BL264" i="5" l="1"/>
  <c r="BM264" i="5" s="1"/>
  <c r="BJ264" i="5"/>
  <c r="BH265" i="5"/>
  <c r="BD266" i="5"/>
  <c r="BT265" i="5"/>
  <c r="BI265" i="5"/>
  <c r="BR265" i="5"/>
  <c r="BO265" i="5"/>
  <c r="BP265" i="5"/>
  <c r="BK265" i="5"/>
  <c r="BQ265" i="5"/>
  <c r="BF265" i="5"/>
  <c r="BU265" i="5" s="1"/>
  <c r="BE265" i="5"/>
  <c r="BS265" i="5"/>
  <c r="BG265" i="5"/>
  <c r="BN265" i="5"/>
  <c r="BN266" i="5" l="1"/>
  <c r="BK266" i="5"/>
  <c r="BH266" i="5"/>
  <c r="BP266" i="5"/>
  <c r="BT266" i="5"/>
  <c r="BD267" i="5"/>
  <c r="BG266" i="5"/>
  <c r="BQ266" i="5"/>
  <c r="BF266" i="5"/>
  <c r="BU266" i="5" s="1"/>
  <c r="BO266" i="5"/>
  <c r="BE266" i="5"/>
  <c r="BR266" i="5"/>
  <c r="BI266" i="5"/>
  <c r="BS266" i="5"/>
  <c r="BL265" i="5"/>
  <c r="BM265" i="5" s="1"/>
  <c r="BJ265" i="5"/>
  <c r="BR267" i="5" l="1"/>
  <c r="BD268" i="5"/>
  <c r="BT267" i="5"/>
  <c r="BG267" i="5"/>
  <c r="BN267" i="5"/>
  <c r="BK267" i="5"/>
  <c r="BP267" i="5"/>
  <c r="BO267" i="5"/>
  <c r="BQ267" i="5"/>
  <c r="BI267" i="5"/>
  <c r="BE267" i="5"/>
  <c r="BH267" i="5"/>
  <c r="BS267" i="5"/>
  <c r="BF267" i="5"/>
  <c r="BU267" i="5" s="1"/>
  <c r="BJ266" i="5"/>
  <c r="BL266" i="5"/>
  <c r="BM266" i="5" s="1"/>
  <c r="BJ267" i="5" l="1"/>
  <c r="BL267" i="5"/>
  <c r="BM267" i="5" s="1"/>
  <c r="BK268" i="5"/>
  <c r="BD269" i="5"/>
  <c r="BI268" i="5"/>
  <c r="BE268" i="5"/>
  <c r="BT268" i="5"/>
  <c r="BO268" i="5"/>
  <c r="BH268" i="5"/>
  <c r="BG268" i="5"/>
  <c r="BF268" i="5"/>
  <c r="BU268" i="5" s="1"/>
  <c r="BS268" i="5"/>
  <c r="BN268" i="5"/>
  <c r="BQ268" i="5"/>
  <c r="BP268" i="5"/>
  <c r="BR268" i="5"/>
  <c r="BJ268" i="5" l="1"/>
  <c r="BL268" i="5"/>
  <c r="BM268" i="5" s="1"/>
  <c r="BG269" i="5"/>
  <c r="BP269" i="5"/>
  <c r="BO269" i="5"/>
  <c r="BH269" i="5"/>
  <c r="BQ269" i="5"/>
  <c r="BS269" i="5"/>
  <c r="BT269" i="5"/>
  <c r="BN269" i="5"/>
  <c r="BE269" i="5"/>
  <c r="BR269" i="5"/>
  <c r="BF269" i="5"/>
  <c r="BU269" i="5" s="1"/>
  <c r="BI269" i="5"/>
  <c r="BD270" i="5"/>
  <c r="BK269" i="5"/>
  <c r="BJ269" i="5" l="1"/>
  <c r="BL269" i="5"/>
  <c r="BM269" i="5" s="1"/>
  <c r="BG270" i="5"/>
  <c r="BS270" i="5"/>
  <c r="BK270" i="5"/>
  <c r="BT270" i="5"/>
  <c r="BQ270" i="5"/>
  <c r="BH270" i="5"/>
  <c r="BD271" i="5"/>
  <c r="BN270" i="5"/>
  <c r="BI270" i="5"/>
  <c r="BE270" i="5"/>
  <c r="BP270" i="5"/>
  <c r="BF270" i="5"/>
  <c r="BU270" i="5" s="1"/>
  <c r="BR270" i="5"/>
  <c r="BO270" i="5"/>
  <c r="BJ270" i="5" l="1"/>
  <c r="BL270" i="5"/>
  <c r="BM270" i="5" s="1"/>
  <c r="BP271" i="5"/>
  <c r="BK271" i="5"/>
  <c r="BR271" i="5"/>
  <c r="BH271" i="5"/>
  <c r="BD272" i="5"/>
  <c r="BE271" i="5"/>
  <c r="BI271" i="5"/>
  <c r="BN271" i="5"/>
  <c r="BQ271" i="5"/>
  <c r="BS271" i="5"/>
  <c r="BF271" i="5"/>
  <c r="BU271" i="5" s="1"/>
  <c r="BG271" i="5"/>
  <c r="BT271" i="5"/>
  <c r="BO271" i="5"/>
  <c r="BJ271" i="5" l="1"/>
  <c r="BL271" i="5"/>
  <c r="BM271" i="5" s="1"/>
  <c r="BO272" i="5"/>
  <c r="BK272" i="5"/>
  <c r="BQ272" i="5"/>
  <c r="BF272" i="5"/>
  <c r="BU272" i="5" s="1"/>
  <c r="BI272" i="5"/>
  <c r="BP272" i="5"/>
  <c r="BN272" i="5"/>
  <c r="BH272" i="5"/>
  <c r="BG272" i="5"/>
  <c r="BE272" i="5"/>
  <c r="BS272" i="5"/>
  <c r="BD273" i="5"/>
  <c r="BR272" i="5"/>
  <c r="BT272" i="5"/>
  <c r="BJ272" i="5" l="1"/>
  <c r="BL272" i="5"/>
  <c r="BM272" i="5" s="1"/>
  <c r="BK273" i="5"/>
  <c r="BP273" i="5"/>
  <c r="BS273" i="5"/>
  <c r="BF273" i="5"/>
  <c r="BU273" i="5" s="1"/>
  <c r="BO273" i="5"/>
  <c r="BD274" i="5"/>
  <c r="BE273" i="5"/>
  <c r="BI273" i="5"/>
  <c r="BT273" i="5"/>
  <c r="BN273" i="5"/>
  <c r="BG273" i="5"/>
  <c r="BR273" i="5"/>
  <c r="BH273" i="5"/>
  <c r="BQ273" i="5"/>
  <c r="BS274" i="5" l="1"/>
  <c r="BK274" i="5"/>
  <c r="BP274" i="5"/>
  <c r="BG274" i="5"/>
  <c r="BI274" i="5"/>
  <c r="BQ274" i="5"/>
  <c r="BF274" i="5"/>
  <c r="BU274" i="5" s="1"/>
  <c r="BO274" i="5"/>
  <c r="BR274" i="5"/>
  <c r="BT274" i="5"/>
  <c r="BH274" i="5"/>
  <c r="BE274" i="5"/>
  <c r="BD275" i="5"/>
  <c r="BN274" i="5"/>
  <c r="BL273" i="5"/>
  <c r="BM273" i="5" s="1"/>
  <c r="BJ273" i="5"/>
  <c r="BD276" i="5" l="1"/>
  <c r="BQ275" i="5"/>
  <c r="BK275" i="5"/>
  <c r="BO275" i="5"/>
  <c r="BN275" i="5"/>
  <c r="BG275" i="5"/>
  <c r="BS275" i="5"/>
  <c r="BP275" i="5"/>
  <c r="BT275" i="5"/>
  <c r="BH275" i="5"/>
  <c r="BE275" i="5"/>
  <c r="BF275" i="5"/>
  <c r="BU275" i="5" s="1"/>
  <c r="BI275" i="5"/>
  <c r="BR275" i="5"/>
  <c r="BJ274" i="5"/>
  <c r="BL274" i="5"/>
  <c r="BM274" i="5" s="1"/>
  <c r="BJ275" i="5" l="1"/>
  <c r="BL275" i="5"/>
  <c r="BM275" i="5" s="1"/>
  <c r="BK276" i="5"/>
  <c r="BE276" i="5"/>
  <c r="BR276" i="5"/>
  <c r="BT276" i="5"/>
  <c r="BQ276" i="5"/>
  <c r="BP276" i="5"/>
  <c r="BD277" i="5"/>
  <c r="BO276" i="5"/>
  <c r="BG276" i="5"/>
  <c r="BF276" i="5"/>
  <c r="BU276" i="5" s="1"/>
  <c r="BN276" i="5"/>
  <c r="BS276" i="5"/>
  <c r="BH276" i="5"/>
  <c r="BI276" i="5"/>
  <c r="BL276" i="5" l="1"/>
  <c r="BM276" i="5" s="1"/>
  <c r="BJ276" i="5"/>
  <c r="BO277" i="5"/>
  <c r="BE277" i="5"/>
  <c r="BS277" i="5"/>
  <c r="BR277" i="5"/>
  <c r="BD278" i="5"/>
  <c r="BQ277" i="5"/>
  <c r="BI277" i="5"/>
  <c r="BG277" i="5"/>
  <c r="BN277" i="5"/>
  <c r="BH277" i="5"/>
  <c r="BT277" i="5"/>
  <c r="BK277" i="5"/>
  <c r="BP277" i="5"/>
  <c r="BF277" i="5"/>
  <c r="BU277" i="5" s="1"/>
  <c r="BJ277" i="5" l="1"/>
  <c r="BL277" i="5"/>
  <c r="BM277" i="5" s="1"/>
  <c r="BQ278" i="5"/>
  <c r="BN278" i="5"/>
  <c r="BE278" i="5"/>
  <c r="BP278" i="5"/>
  <c r="BK278" i="5"/>
  <c r="BT278" i="5"/>
  <c r="BD279" i="5"/>
  <c r="BG278" i="5"/>
  <c r="BO278" i="5"/>
  <c r="BS278" i="5"/>
  <c r="BF278" i="5"/>
  <c r="BU278" i="5" s="1"/>
  <c r="BI278" i="5"/>
  <c r="BR278" i="5"/>
  <c r="BH278" i="5"/>
  <c r="BJ278" i="5" l="1"/>
  <c r="BL278" i="5"/>
  <c r="BM278" i="5" s="1"/>
  <c r="BK279" i="5"/>
  <c r="BE279" i="5"/>
  <c r="BR279" i="5"/>
  <c r="BD280" i="5"/>
  <c r="BP279" i="5"/>
  <c r="BQ279" i="5"/>
  <c r="BG279" i="5"/>
  <c r="BI279" i="5"/>
  <c r="BH279" i="5"/>
  <c r="BT279" i="5"/>
  <c r="BO279" i="5"/>
  <c r="BS279" i="5"/>
  <c r="BN279" i="5"/>
  <c r="BF279" i="5"/>
  <c r="BU279" i="5" s="1"/>
  <c r="BJ279" i="5" l="1"/>
  <c r="BL279" i="5"/>
  <c r="BM279" i="5" s="1"/>
  <c r="BI280" i="5"/>
  <c r="BO280" i="5"/>
  <c r="BE280" i="5"/>
  <c r="BT280" i="5"/>
  <c r="BS280" i="5"/>
  <c r="BQ280" i="5"/>
  <c r="BG280" i="5"/>
  <c r="BH280" i="5"/>
  <c r="BF280" i="5"/>
  <c r="BU280" i="5" s="1"/>
  <c r="BR280" i="5"/>
  <c r="BN280" i="5"/>
  <c r="BD281" i="5"/>
  <c r="BP280" i="5"/>
  <c r="BK280" i="5"/>
  <c r="BL280" i="5" l="1"/>
  <c r="BM280" i="5" s="1"/>
  <c r="BJ280" i="5"/>
  <c r="BR281" i="5"/>
  <c r="BD282" i="5"/>
  <c r="BQ281" i="5"/>
  <c r="BT281" i="5"/>
  <c r="BP281" i="5"/>
  <c r="BN281" i="5"/>
  <c r="BF281" i="5"/>
  <c r="BU281" i="5" s="1"/>
  <c r="BI281" i="5"/>
  <c r="BS281" i="5"/>
  <c r="BG281" i="5"/>
  <c r="BK281" i="5"/>
  <c r="BH281" i="5"/>
  <c r="BO281" i="5"/>
  <c r="BE281" i="5"/>
  <c r="BF282" i="5" l="1"/>
  <c r="BU282" i="5" s="1"/>
  <c r="BO282" i="5"/>
  <c r="BP282" i="5"/>
  <c r="BG282" i="5"/>
  <c r="BQ282" i="5"/>
  <c r="BS282" i="5"/>
  <c r="BI282" i="5"/>
  <c r="BR282" i="5"/>
  <c r="BK282" i="5"/>
  <c r="BD283" i="5"/>
  <c r="BN282" i="5"/>
  <c r="BH282" i="5"/>
  <c r="BE282" i="5"/>
  <c r="BT282" i="5"/>
  <c r="BL281" i="5"/>
  <c r="BM281" i="5" s="1"/>
  <c r="BJ281" i="5"/>
  <c r="BN283" i="5" l="1"/>
  <c r="BS283" i="5"/>
  <c r="BR283" i="5"/>
  <c r="BP283" i="5"/>
  <c r="BE283" i="5"/>
  <c r="BG283" i="5"/>
  <c r="BO283" i="5"/>
  <c r="BQ283" i="5"/>
  <c r="BI283" i="5"/>
  <c r="BF283" i="5"/>
  <c r="BU283" i="5" s="1"/>
  <c r="BK283" i="5"/>
  <c r="BH283" i="5"/>
  <c r="BD284" i="5"/>
  <c r="BT283" i="5"/>
  <c r="BJ282" i="5"/>
  <c r="BL282" i="5"/>
  <c r="BM282" i="5" s="1"/>
  <c r="BS284" i="5" l="1"/>
  <c r="BG284" i="5"/>
  <c r="BK284" i="5"/>
  <c r="BH284" i="5"/>
  <c r="BD285" i="5"/>
  <c r="BE284" i="5"/>
  <c r="BR284" i="5"/>
  <c r="BI284" i="5"/>
  <c r="BP284" i="5"/>
  <c r="BQ284" i="5"/>
  <c r="BN284" i="5"/>
  <c r="BF284" i="5"/>
  <c r="BU284" i="5" s="1"/>
  <c r="BT284" i="5"/>
  <c r="BO284" i="5"/>
  <c r="BL283" i="5"/>
  <c r="BM283" i="5" s="1"/>
  <c r="BJ283" i="5"/>
  <c r="BD286" i="5" l="1"/>
  <c r="BG285" i="5"/>
  <c r="BT285" i="5"/>
  <c r="BK285" i="5"/>
  <c r="BO285" i="5"/>
  <c r="BR285" i="5"/>
  <c r="BH285" i="5"/>
  <c r="BE285" i="5"/>
  <c r="BI285" i="5"/>
  <c r="BS285" i="5"/>
  <c r="BP285" i="5"/>
  <c r="BQ285" i="5"/>
  <c r="BN285" i="5"/>
  <c r="BF285" i="5"/>
  <c r="BU285" i="5" s="1"/>
  <c r="BL284" i="5"/>
  <c r="BM284" i="5" s="1"/>
  <c r="BJ284" i="5"/>
  <c r="BL285" i="5" l="1"/>
  <c r="BM285" i="5" s="1"/>
  <c r="BJ285" i="5"/>
  <c r="BN286" i="5"/>
  <c r="BO286" i="5"/>
  <c r="BT286" i="5"/>
  <c r="BS286" i="5"/>
  <c r="BG286" i="5"/>
  <c r="BH286" i="5"/>
  <c r="BQ286" i="5"/>
  <c r="BD287" i="5"/>
  <c r="BK286" i="5"/>
  <c r="BF286" i="5"/>
  <c r="BU286" i="5" s="1"/>
  <c r="BI286" i="5"/>
  <c r="BE286" i="5"/>
  <c r="BP286" i="5"/>
  <c r="BR286" i="5"/>
  <c r="BD288" i="5" l="1"/>
  <c r="BI287" i="5"/>
  <c r="BT287" i="5"/>
  <c r="BQ287" i="5"/>
  <c r="BH287" i="5"/>
  <c r="BR287" i="5"/>
  <c r="BN287" i="5"/>
  <c r="BO287" i="5"/>
  <c r="BS287" i="5"/>
  <c r="BK287" i="5"/>
  <c r="BG287" i="5"/>
  <c r="BF287" i="5"/>
  <c r="BU287" i="5" s="1"/>
  <c r="BP287" i="5"/>
  <c r="BE287" i="5"/>
  <c r="BJ286" i="5"/>
  <c r="BL286" i="5"/>
  <c r="BM286" i="5" s="1"/>
  <c r="BJ287" i="5" l="1"/>
  <c r="BL287" i="5"/>
  <c r="BM287" i="5" s="1"/>
  <c r="BS288" i="5"/>
  <c r="BP288" i="5"/>
  <c r="BK288" i="5"/>
  <c r="BH288" i="5"/>
  <c r="BN288" i="5"/>
  <c r="BE288" i="5"/>
  <c r="BR288" i="5"/>
  <c r="BQ288" i="5"/>
  <c r="BD289" i="5"/>
  <c r="BT288" i="5"/>
  <c r="BF288" i="5"/>
  <c r="BU288" i="5" s="1"/>
  <c r="BG288" i="5"/>
  <c r="BI288" i="5"/>
  <c r="BO288" i="5"/>
  <c r="BN289" i="5" l="1"/>
  <c r="BK289" i="5"/>
  <c r="BD290" i="5"/>
  <c r="BO289" i="5"/>
  <c r="BI289" i="5"/>
  <c r="BG289" i="5"/>
  <c r="BR289" i="5"/>
  <c r="BT289" i="5"/>
  <c r="BQ289" i="5"/>
  <c r="BP289" i="5"/>
  <c r="BF289" i="5"/>
  <c r="BU289" i="5" s="1"/>
  <c r="BS289" i="5"/>
  <c r="BE289" i="5"/>
  <c r="BH289" i="5"/>
  <c r="BJ288" i="5"/>
  <c r="BL288" i="5"/>
  <c r="BM288" i="5" s="1"/>
  <c r="BP290" i="5" l="1"/>
  <c r="BF290" i="5"/>
  <c r="BU290" i="5" s="1"/>
  <c r="BO290" i="5"/>
  <c r="BQ290" i="5"/>
  <c r="BD291" i="5"/>
  <c r="BG290" i="5"/>
  <c r="BI290" i="5"/>
  <c r="BE290" i="5"/>
  <c r="BS290" i="5"/>
  <c r="BT290" i="5"/>
  <c r="BR290" i="5"/>
  <c r="BN290" i="5"/>
  <c r="BK290" i="5"/>
  <c r="BH290" i="5"/>
  <c r="BJ289" i="5"/>
  <c r="BL289" i="5"/>
  <c r="BM289" i="5" s="1"/>
  <c r="BL290" i="5" l="1"/>
  <c r="BM290" i="5" s="1"/>
  <c r="BJ290" i="5"/>
  <c r="BT291" i="5"/>
  <c r="BH291" i="5"/>
  <c r="BE291" i="5"/>
  <c r="BO291" i="5"/>
  <c r="BP291" i="5"/>
  <c r="BD292" i="5"/>
  <c r="BN291" i="5"/>
  <c r="BS291" i="5"/>
  <c r="BR291" i="5"/>
  <c r="BF291" i="5"/>
  <c r="BU291" i="5" s="1"/>
  <c r="BI291" i="5"/>
  <c r="BQ291" i="5"/>
  <c r="BK291" i="5"/>
  <c r="BG291" i="5"/>
  <c r="BH292" i="5" l="1"/>
  <c r="BP292" i="5"/>
  <c r="BD293" i="5"/>
  <c r="BK292" i="5"/>
  <c r="BO292" i="5"/>
  <c r="BQ292" i="5"/>
  <c r="BT292" i="5"/>
  <c r="BF292" i="5"/>
  <c r="BU292" i="5" s="1"/>
  <c r="BE292" i="5"/>
  <c r="BI292" i="5"/>
  <c r="BG292" i="5"/>
  <c r="BS292" i="5"/>
  <c r="BN292" i="5"/>
  <c r="BR292" i="5"/>
  <c r="BL291" i="5"/>
  <c r="BM291" i="5" s="1"/>
  <c r="BJ291" i="5"/>
  <c r="BJ292" i="5" l="1"/>
  <c r="BL292" i="5"/>
  <c r="BM292" i="5" s="1"/>
  <c r="BQ293" i="5"/>
  <c r="BO293" i="5"/>
  <c r="BN293" i="5"/>
  <c r="BH293" i="5"/>
  <c r="BS293" i="5"/>
  <c r="BE293" i="5"/>
  <c r="BD294" i="5"/>
  <c r="BG293" i="5"/>
  <c r="BR293" i="5"/>
  <c r="BF293" i="5"/>
  <c r="BU293" i="5" s="1"/>
  <c r="BT293" i="5"/>
  <c r="BI293" i="5"/>
  <c r="BP293" i="5"/>
  <c r="BK293" i="5"/>
  <c r="BJ293" i="5" l="1"/>
  <c r="BL293" i="5"/>
  <c r="BM293" i="5" s="1"/>
  <c r="BP294" i="5"/>
  <c r="BH294" i="5"/>
  <c r="BN294" i="5"/>
  <c r="BG294" i="5"/>
  <c r="BK294" i="5"/>
  <c r="BO294" i="5"/>
  <c r="BE294" i="5"/>
  <c r="BR294" i="5"/>
  <c r="BI294" i="5"/>
  <c r="BD295" i="5"/>
  <c r="BF294" i="5"/>
  <c r="BU294" i="5" s="1"/>
  <c r="BS294" i="5"/>
  <c r="BQ294" i="5"/>
  <c r="BT294" i="5"/>
  <c r="BL294" i="5" l="1"/>
  <c r="BM294" i="5" s="1"/>
  <c r="BJ294" i="5"/>
  <c r="BH295" i="5"/>
  <c r="BR295" i="5"/>
  <c r="BT295" i="5"/>
  <c r="BP295" i="5"/>
  <c r="BG295" i="5"/>
  <c r="BD296" i="5"/>
  <c r="BQ295" i="5"/>
  <c r="BO295" i="5"/>
  <c r="BI295" i="5"/>
  <c r="BN295" i="5"/>
  <c r="BS295" i="5"/>
  <c r="BE295" i="5"/>
  <c r="BK295" i="5"/>
  <c r="BF295" i="5"/>
  <c r="BU295" i="5" s="1"/>
  <c r="BJ295" i="5" l="1"/>
  <c r="BL295" i="5"/>
  <c r="BM295" i="5" s="1"/>
  <c r="BI296" i="5"/>
  <c r="BE296" i="5"/>
  <c r="BT296" i="5"/>
  <c r="BG296" i="5"/>
  <c r="BK296" i="5"/>
  <c r="BF296" i="5"/>
  <c r="BU296" i="5" s="1"/>
  <c r="BH296" i="5"/>
  <c r="BP296" i="5"/>
  <c r="BO296" i="5"/>
  <c r="BD297" i="5"/>
  <c r="BQ296" i="5"/>
  <c r="BS296" i="5"/>
  <c r="BR296" i="5"/>
  <c r="BN296" i="5"/>
  <c r="BJ296" i="5" l="1"/>
  <c r="BL296" i="5"/>
  <c r="BM296" i="5" s="1"/>
  <c r="BG297" i="5"/>
  <c r="BR297" i="5"/>
  <c r="BE297" i="5"/>
  <c r="BP297" i="5"/>
  <c r="BO297" i="5"/>
  <c r="BS297" i="5"/>
  <c r="BD298" i="5"/>
  <c r="BI297" i="5"/>
  <c r="BQ297" i="5"/>
  <c r="BF297" i="5"/>
  <c r="BU297" i="5" s="1"/>
  <c r="BT297" i="5"/>
  <c r="BK297" i="5"/>
  <c r="BN297" i="5"/>
  <c r="BH297" i="5"/>
  <c r="BL297" i="5" l="1"/>
  <c r="BM297" i="5" s="1"/>
  <c r="BJ297" i="5"/>
  <c r="BK298" i="5"/>
  <c r="BH298" i="5"/>
  <c r="BT298" i="5"/>
  <c r="BF298" i="5"/>
  <c r="BU298" i="5" s="1"/>
  <c r="BP298" i="5"/>
  <c r="BS298" i="5"/>
  <c r="BN298" i="5"/>
  <c r="BO298" i="5"/>
  <c r="BQ298" i="5"/>
  <c r="BE298" i="5"/>
  <c r="BD299" i="5"/>
  <c r="BI298" i="5"/>
  <c r="BG298" i="5"/>
  <c r="BR298" i="5"/>
  <c r="BG299" i="5" l="1"/>
  <c r="BF299" i="5"/>
  <c r="BU299" i="5" s="1"/>
  <c r="BN299" i="5"/>
  <c r="BQ299" i="5"/>
  <c r="BD300" i="5"/>
  <c r="BS299" i="5"/>
  <c r="BI299" i="5"/>
  <c r="BR299" i="5"/>
  <c r="BH299" i="5"/>
  <c r="BK299" i="5"/>
  <c r="BP299" i="5"/>
  <c r="BT299" i="5"/>
  <c r="BO299" i="5"/>
  <c r="BE299" i="5"/>
  <c r="BL298" i="5"/>
  <c r="BM298" i="5" s="1"/>
  <c r="BJ298" i="5"/>
  <c r="BE300" i="5" l="1"/>
  <c r="BN300" i="5"/>
  <c r="BK300" i="5"/>
  <c r="BR300" i="5"/>
  <c r="BT300" i="5"/>
  <c r="BG300" i="5"/>
  <c r="BO300" i="5"/>
  <c r="BF300" i="5"/>
  <c r="BU300" i="5" s="1"/>
  <c r="BS300" i="5"/>
  <c r="BH300" i="5"/>
  <c r="BP300" i="5"/>
  <c r="BD301" i="5"/>
  <c r="BI300" i="5"/>
  <c r="BQ300" i="5"/>
  <c r="BJ299" i="5"/>
  <c r="BL299" i="5"/>
  <c r="BM299" i="5" s="1"/>
  <c r="BI301" i="5" l="1"/>
  <c r="BK301" i="5"/>
  <c r="BH301" i="5"/>
  <c r="BQ301" i="5"/>
  <c r="BD302" i="5"/>
  <c r="BT301" i="5"/>
  <c r="BO301" i="5"/>
  <c r="BR301" i="5"/>
  <c r="BP301" i="5"/>
  <c r="BG301" i="5"/>
  <c r="BS301" i="5"/>
  <c r="BF301" i="5"/>
  <c r="BU301" i="5" s="1"/>
  <c r="BN301" i="5"/>
  <c r="BE301" i="5"/>
  <c r="BJ300" i="5"/>
  <c r="BL300" i="5"/>
  <c r="BM300" i="5" s="1"/>
  <c r="BO302" i="5" l="1"/>
  <c r="BI302" i="5"/>
  <c r="BD303" i="5"/>
  <c r="BE302" i="5"/>
  <c r="BK302" i="5"/>
  <c r="BH302" i="5"/>
  <c r="BQ302" i="5"/>
  <c r="BG302" i="5"/>
  <c r="BF302" i="5"/>
  <c r="BU302" i="5" s="1"/>
  <c r="BP302" i="5"/>
  <c r="BR302" i="5"/>
  <c r="BT302" i="5"/>
  <c r="BN302" i="5"/>
  <c r="BS302" i="5"/>
  <c r="BL301" i="5"/>
  <c r="BM301" i="5" s="1"/>
  <c r="BJ301" i="5"/>
  <c r="BJ302" i="5" l="1"/>
  <c r="BL302" i="5"/>
  <c r="BM302" i="5" s="1"/>
  <c r="BN303" i="5"/>
  <c r="BS303" i="5"/>
  <c r="BQ303" i="5"/>
  <c r="BR303" i="5"/>
  <c r="BP303" i="5"/>
  <c r="BT303" i="5"/>
  <c r="BE303" i="5"/>
  <c r="BF303" i="5"/>
  <c r="BU303" i="5" s="1"/>
  <c r="BK303" i="5"/>
  <c r="BG303" i="5"/>
  <c r="BI303" i="5"/>
  <c r="BO303" i="5"/>
  <c r="BH303" i="5"/>
  <c r="BD304" i="5"/>
  <c r="BP304" i="5" l="1"/>
  <c r="BN304" i="5"/>
  <c r="BE304" i="5"/>
  <c r="BR304" i="5"/>
  <c r="BI304" i="5"/>
  <c r="BD305" i="5"/>
  <c r="BG304" i="5"/>
  <c r="BO304" i="5"/>
  <c r="BS304" i="5"/>
  <c r="BQ304" i="5"/>
  <c r="BK304" i="5"/>
  <c r="BH304" i="5"/>
  <c r="BT304" i="5"/>
  <c r="BF304" i="5"/>
  <c r="BU304" i="5" s="1"/>
  <c r="BJ303" i="5"/>
  <c r="BL303" i="5"/>
  <c r="BM303" i="5" s="1"/>
  <c r="BQ305" i="5" l="1"/>
  <c r="BH305" i="5"/>
  <c r="BN305" i="5"/>
  <c r="BI305" i="5"/>
  <c r="BF305" i="5"/>
  <c r="BU305" i="5" s="1"/>
  <c r="BD306" i="5"/>
  <c r="BK305" i="5"/>
  <c r="BS305" i="5"/>
  <c r="BR305" i="5"/>
  <c r="BP305" i="5"/>
  <c r="BO305" i="5"/>
  <c r="BG305" i="5"/>
  <c r="BE305" i="5"/>
  <c r="BT305" i="5"/>
  <c r="BL304" i="5"/>
  <c r="BM304" i="5" s="1"/>
  <c r="BJ304" i="5"/>
  <c r="BG306" i="5" l="1"/>
  <c r="BF306" i="5"/>
  <c r="BU306" i="5" s="1"/>
  <c r="BI306" i="5"/>
  <c r="BP306" i="5"/>
  <c r="BD307" i="5"/>
  <c r="BQ306" i="5"/>
  <c r="BE306" i="5"/>
  <c r="BH306" i="5"/>
  <c r="BN306" i="5"/>
  <c r="BK306" i="5"/>
  <c r="BT306" i="5"/>
  <c r="BO306" i="5"/>
  <c r="BR306" i="5"/>
  <c r="BS306" i="5"/>
  <c r="BJ305" i="5"/>
  <c r="BL305" i="5"/>
  <c r="BM305" i="5" s="1"/>
  <c r="BQ307" i="5" l="1"/>
  <c r="BG307" i="5"/>
  <c r="BE307" i="5"/>
  <c r="BP307" i="5"/>
  <c r="BT307" i="5"/>
  <c r="BD308" i="5"/>
  <c r="BF307" i="5"/>
  <c r="BU307" i="5" s="1"/>
  <c r="BN307" i="5"/>
  <c r="BS307" i="5"/>
  <c r="BK307" i="5"/>
  <c r="BR307" i="5"/>
  <c r="BH307" i="5"/>
  <c r="BI307" i="5"/>
  <c r="BO307" i="5"/>
  <c r="BJ306" i="5"/>
  <c r="BL306" i="5"/>
  <c r="BM306" i="5" s="1"/>
  <c r="BE308" i="5" l="1"/>
  <c r="BP308" i="5"/>
  <c r="BK308" i="5"/>
  <c r="BD309" i="5"/>
  <c r="BH308" i="5"/>
  <c r="BQ308" i="5"/>
  <c r="BS308" i="5"/>
  <c r="BF308" i="5"/>
  <c r="BU308" i="5" s="1"/>
  <c r="BT308" i="5"/>
  <c r="BN308" i="5"/>
  <c r="BI308" i="5"/>
  <c r="BG308" i="5"/>
  <c r="BR308" i="5"/>
  <c r="BO308" i="5"/>
  <c r="BJ307" i="5"/>
  <c r="BL307" i="5"/>
  <c r="BM307" i="5" s="1"/>
  <c r="BN309" i="5" l="1"/>
  <c r="BF309" i="5"/>
  <c r="BU309" i="5" s="1"/>
  <c r="BG309" i="5"/>
  <c r="BK309" i="5"/>
  <c r="BR309" i="5"/>
  <c r="BQ309" i="5"/>
  <c r="BD310" i="5"/>
  <c r="BT309" i="5"/>
  <c r="BI309" i="5"/>
  <c r="BO309" i="5"/>
  <c r="BH309" i="5"/>
  <c r="BE309" i="5"/>
  <c r="BP309" i="5"/>
  <c r="BS309" i="5"/>
  <c r="BL308" i="5"/>
  <c r="BM308" i="5" s="1"/>
  <c r="BJ308" i="5"/>
  <c r="BJ309" i="5" l="1"/>
  <c r="BL309" i="5"/>
  <c r="BM309" i="5" s="1"/>
  <c r="BT310" i="5"/>
  <c r="BN310" i="5"/>
  <c r="BO310" i="5"/>
  <c r="BG310" i="5"/>
  <c r="BF310" i="5"/>
  <c r="BU310" i="5" s="1"/>
  <c r="BH310" i="5"/>
  <c r="BD311" i="5"/>
  <c r="BI310" i="5"/>
  <c r="BR310" i="5"/>
  <c r="BS310" i="5"/>
  <c r="BE310" i="5"/>
  <c r="BK310" i="5"/>
  <c r="BQ310" i="5"/>
  <c r="BP310" i="5"/>
  <c r="BL310" i="5" l="1"/>
  <c r="BM310" i="5" s="1"/>
  <c r="BJ310" i="5"/>
  <c r="BT311" i="5"/>
  <c r="BP311" i="5"/>
  <c r="BK311" i="5"/>
  <c r="BQ311" i="5"/>
  <c r="BE311" i="5"/>
  <c r="BD312" i="5"/>
  <c r="BI311" i="5"/>
  <c r="BH311" i="5"/>
  <c r="BF311" i="5"/>
  <c r="BU311" i="5" s="1"/>
  <c r="BO311" i="5"/>
  <c r="BS311" i="5"/>
  <c r="BR311" i="5"/>
  <c r="BN311" i="5"/>
  <c r="BG311" i="5"/>
  <c r="BR312" i="5" l="1"/>
  <c r="BT312" i="5"/>
  <c r="BS312" i="5"/>
  <c r="BN312" i="5"/>
  <c r="BD313" i="5"/>
  <c r="BI312" i="5"/>
  <c r="BQ312" i="5"/>
  <c r="BG312" i="5"/>
  <c r="BK312" i="5"/>
  <c r="BH312" i="5"/>
  <c r="BP312" i="5"/>
  <c r="BE312" i="5"/>
  <c r="BO312" i="5"/>
  <c r="BF312" i="5"/>
  <c r="BU312" i="5" s="1"/>
  <c r="BL311" i="5"/>
  <c r="BM311" i="5" s="1"/>
  <c r="BJ311" i="5"/>
  <c r="BK313" i="5" l="1"/>
  <c r="BP313" i="5"/>
  <c r="BE313" i="5"/>
  <c r="BT313" i="5"/>
  <c r="BQ313" i="5"/>
  <c r="BD314" i="5"/>
  <c r="BO313" i="5"/>
  <c r="BS313" i="5"/>
  <c r="BN313" i="5"/>
  <c r="BI313" i="5"/>
  <c r="BG313" i="5"/>
  <c r="BR313" i="5"/>
  <c r="BH313" i="5"/>
  <c r="BF313" i="5"/>
  <c r="BU313" i="5" s="1"/>
  <c r="BL312" i="5"/>
  <c r="BM312" i="5" s="1"/>
  <c r="BJ312" i="5"/>
  <c r="BI314" i="5" l="1"/>
  <c r="BD315" i="5"/>
  <c r="BK314" i="5"/>
  <c r="BH314" i="5"/>
  <c r="BO314" i="5"/>
  <c r="BF314" i="5"/>
  <c r="BU314" i="5" s="1"/>
  <c r="BT314" i="5"/>
  <c r="BQ314" i="5"/>
  <c r="BN314" i="5"/>
  <c r="BR314" i="5"/>
  <c r="BG314" i="5"/>
  <c r="BE314" i="5"/>
  <c r="BP314" i="5"/>
  <c r="BS314" i="5"/>
  <c r="BJ313" i="5"/>
  <c r="BL313" i="5"/>
  <c r="BM313" i="5" s="1"/>
  <c r="BJ314" i="5" l="1"/>
  <c r="BL314" i="5"/>
  <c r="BM314" i="5" s="1"/>
  <c r="BN315" i="5"/>
  <c r="BT315" i="5"/>
  <c r="BQ315" i="5"/>
  <c r="BP315" i="5"/>
  <c r="BG315" i="5"/>
  <c r="BD316" i="5"/>
  <c r="BE315" i="5"/>
  <c r="BF315" i="5"/>
  <c r="BU315" i="5" s="1"/>
  <c r="BK315" i="5"/>
  <c r="BS315" i="5"/>
  <c r="BO315" i="5"/>
  <c r="BI315" i="5"/>
  <c r="BH315" i="5"/>
  <c r="BR315" i="5"/>
  <c r="BK316" i="5" l="1"/>
  <c r="BO316" i="5"/>
  <c r="BR316" i="5"/>
  <c r="BI316" i="5"/>
  <c r="BS316" i="5"/>
  <c r="BG316" i="5"/>
  <c r="BH316" i="5"/>
  <c r="BP316" i="5"/>
  <c r="BD317" i="5"/>
  <c r="BE316" i="5"/>
  <c r="BQ316" i="5"/>
  <c r="BT316" i="5"/>
  <c r="BN316" i="5"/>
  <c r="BF316" i="5"/>
  <c r="BU316" i="5" s="1"/>
  <c r="BL315" i="5"/>
  <c r="BM315" i="5" s="1"/>
  <c r="BJ315" i="5"/>
  <c r="BD318" i="5" l="1"/>
  <c r="BI317" i="5"/>
  <c r="BK317" i="5"/>
  <c r="BS317" i="5"/>
  <c r="BP317" i="5"/>
  <c r="BR317" i="5"/>
  <c r="BT317" i="5"/>
  <c r="BN317" i="5"/>
  <c r="BO317" i="5"/>
  <c r="BE317" i="5"/>
  <c r="BH317" i="5"/>
  <c r="BQ317" i="5"/>
  <c r="BG317" i="5"/>
  <c r="BF317" i="5"/>
  <c r="BU317" i="5" s="1"/>
  <c r="BJ316" i="5"/>
  <c r="BL316" i="5"/>
  <c r="BM316" i="5" s="1"/>
  <c r="BL317" i="5" l="1"/>
  <c r="BM317" i="5" s="1"/>
  <c r="BJ317" i="5"/>
  <c r="BH318" i="5"/>
  <c r="BO318" i="5"/>
  <c r="BS318" i="5"/>
  <c r="BD319" i="5"/>
  <c r="BR318" i="5"/>
  <c r="BI318" i="5"/>
  <c r="BG318" i="5"/>
  <c r="BE318" i="5"/>
  <c r="BK318" i="5"/>
  <c r="BF318" i="5"/>
  <c r="BU318" i="5" s="1"/>
  <c r="BP318" i="5"/>
  <c r="BQ318" i="5"/>
  <c r="BT318" i="5"/>
  <c r="BN318" i="5"/>
  <c r="BS319" i="5" l="1"/>
  <c r="BI319" i="5"/>
  <c r="BD320" i="5"/>
  <c r="BG319" i="5"/>
  <c r="BO319" i="5"/>
  <c r="BQ319" i="5"/>
  <c r="BH319" i="5"/>
  <c r="BE319" i="5"/>
  <c r="BN319" i="5"/>
  <c r="BP319" i="5"/>
  <c r="BT319" i="5"/>
  <c r="BF319" i="5"/>
  <c r="BU319" i="5" s="1"/>
  <c r="BK319" i="5"/>
  <c r="BR319" i="5"/>
  <c r="BL318" i="5"/>
  <c r="BM318" i="5" s="1"/>
  <c r="BJ318" i="5"/>
  <c r="BT320" i="5" l="1"/>
  <c r="BP320" i="5"/>
  <c r="BE320" i="5"/>
  <c r="BK320" i="5"/>
  <c r="BI320" i="5"/>
  <c r="BH320" i="5"/>
  <c r="BG320" i="5"/>
  <c r="BR320" i="5"/>
  <c r="BF320" i="5"/>
  <c r="BU320" i="5" s="1"/>
  <c r="BN320" i="5"/>
  <c r="BO320" i="5"/>
  <c r="BS320" i="5"/>
  <c r="BQ320" i="5"/>
  <c r="BD321" i="5"/>
  <c r="BJ319" i="5"/>
  <c r="BL319" i="5"/>
  <c r="BM319" i="5" s="1"/>
  <c r="BD322" i="5" l="1"/>
  <c r="BF321" i="5"/>
  <c r="BU321" i="5" s="1"/>
  <c r="BG321" i="5"/>
  <c r="BT321" i="5"/>
  <c r="BR321" i="5"/>
  <c r="BN321" i="5"/>
  <c r="BO321" i="5"/>
  <c r="BK321" i="5"/>
  <c r="BS321" i="5"/>
  <c r="BP321" i="5"/>
  <c r="BH321" i="5"/>
  <c r="BQ321" i="5"/>
  <c r="BI321" i="5"/>
  <c r="BE321" i="5"/>
  <c r="BL320" i="5"/>
  <c r="BM320" i="5" s="1"/>
  <c r="BJ320" i="5"/>
  <c r="BL321" i="5" l="1"/>
  <c r="BM321" i="5" s="1"/>
  <c r="BJ321" i="5"/>
  <c r="BK322" i="5"/>
  <c r="BR322" i="5"/>
  <c r="BS322" i="5"/>
  <c r="BP322" i="5"/>
  <c r="BN322" i="5"/>
  <c r="BQ322" i="5"/>
  <c r="BD323" i="5"/>
  <c r="BT322" i="5"/>
  <c r="BI322" i="5"/>
  <c r="BF322" i="5"/>
  <c r="BU322" i="5" s="1"/>
  <c r="BE322" i="5"/>
  <c r="BO322" i="5"/>
  <c r="BG322" i="5"/>
  <c r="BH322" i="5"/>
  <c r="BL322" i="5" l="1"/>
  <c r="BM322" i="5" s="1"/>
  <c r="BJ322" i="5"/>
  <c r="BD324" i="5"/>
  <c r="BH323" i="5"/>
  <c r="BG323" i="5"/>
  <c r="BQ323" i="5"/>
  <c r="BN323" i="5"/>
  <c r="BK323" i="5"/>
  <c r="BT323" i="5"/>
  <c r="BE323" i="5"/>
  <c r="BR323" i="5"/>
  <c r="BS323" i="5"/>
  <c r="BO323" i="5"/>
  <c r="BP323" i="5"/>
  <c r="BI323" i="5"/>
  <c r="BF323" i="5"/>
  <c r="BU323" i="5" s="1"/>
  <c r="BJ323" i="5" l="1"/>
  <c r="BL323" i="5"/>
  <c r="BM323" i="5" s="1"/>
  <c r="BH324" i="5"/>
  <c r="BD325" i="5"/>
  <c r="BG324" i="5"/>
  <c r="BI324" i="5"/>
  <c r="BE324" i="5"/>
  <c r="BT324" i="5"/>
  <c r="BO324" i="5"/>
  <c r="BQ324" i="5"/>
  <c r="BN324" i="5"/>
  <c r="BR324" i="5"/>
  <c r="BK324" i="5"/>
  <c r="BP324" i="5"/>
  <c r="BF324" i="5"/>
  <c r="BU324" i="5" s="1"/>
  <c r="BS324" i="5"/>
  <c r="BG325" i="5" l="1"/>
  <c r="BS325" i="5"/>
  <c r="BQ325" i="5"/>
  <c r="BR325" i="5"/>
  <c r="BH325" i="5"/>
  <c r="BD326" i="5"/>
  <c r="BN325" i="5"/>
  <c r="BP325" i="5"/>
  <c r="BE325" i="5"/>
  <c r="BI325" i="5"/>
  <c r="BO325" i="5"/>
  <c r="BT325" i="5"/>
  <c r="BF325" i="5"/>
  <c r="BU325" i="5" s="1"/>
  <c r="BK325" i="5"/>
  <c r="BJ324" i="5"/>
  <c r="BL324" i="5"/>
  <c r="BM324" i="5" s="1"/>
  <c r="BS326" i="5" l="1"/>
  <c r="BD327" i="5"/>
  <c r="BT326" i="5"/>
  <c r="BG326" i="5"/>
  <c r="BI326" i="5"/>
  <c r="BF326" i="5"/>
  <c r="BU326" i="5" s="1"/>
  <c r="BQ326" i="5"/>
  <c r="BO326" i="5"/>
  <c r="BK326" i="5"/>
  <c r="BE326" i="5"/>
  <c r="BR326" i="5"/>
  <c r="BP326" i="5"/>
  <c r="BN326" i="5"/>
  <c r="BH326" i="5"/>
  <c r="BL325" i="5"/>
  <c r="BM325" i="5" s="1"/>
  <c r="BJ325" i="5"/>
  <c r="BD328" i="5" l="1"/>
  <c r="BF327" i="5"/>
  <c r="BU327" i="5" s="1"/>
  <c r="BR327" i="5"/>
  <c r="BI327" i="5"/>
  <c r="BE327" i="5"/>
  <c r="BS327" i="5"/>
  <c r="BT327" i="5"/>
  <c r="BK327" i="5"/>
  <c r="BG327" i="5"/>
  <c r="BQ327" i="5"/>
  <c r="BP327" i="5"/>
  <c r="BO327" i="5"/>
  <c r="BN327" i="5"/>
  <c r="BH327" i="5"/>
  <c r="BJ326" i="5"/>
  <c r="BL326" i="5"/>
  <c r="BM326" i="5" s="1"/>
  <c r="BJ327" i="5" l="1"/>
  <c r="BL327" i="5"/>
  <c r="BM327" i="5" s="1"/>
  <c r="BH328" i="5"/>
  <c r="BI328" i="5"/>
  <c r="BG328" i="5"/>
  <c r="BE328" i="5"/>
  <c r="BS328" i="5"/>
  <c r="BD329" i="5"/>
  <c r="BR328" i="5"/>
  <c r="BF328" i="5"/>
  <c r="BU328" i="5" s="1"/>
  <c r="BP328" i="5"/>
  <c r="BQ328" i="5"/>
  <c r="BT328" i="5"/>
  <c r="BK328" i="5"/>
  <c r="BO328" i="5"/>
  <c r="BN328" i="5"/>
  <c r="BL328" i="5" l="1"/>
  <c r="BM328" i="5" s="1"/>
  <c r="BJ328" i="5"/>
  <c r="BQ329" i="5"/>
  <c r="BG329" i="5"/>
  <c r="BR329" i="5"/>
  <c r="BI329" i="5"/>
  <c r="BS329" i="5"/>
  <c r="BN329" i="5"/>
  <c r="BO329" i="5"/>
  <c r="BF329" i="5"/>
  <c r="BU329" i="5" s="1"/>
  <c r="BD330" i="5"/>
  <c r="BH329" i="5"/>
  <c r="BT329" i="5"/>
  <c r="BP329" i="5"/>
  <c r="BK329" i="5"/>
  <c r="BE329" i="5"/>
  <c r="BJ329" i="5" l="1"/>
  <c r="BL329" i="5"/>
  <c r="BM329" i="5" s="1"/>
  <c r="BH330" i="5"/>
  <c r="BG330" i="5"/>
  <c r="BN330" i="5"/>
  <c r="BS330" i="5"/>
  <c r="BP330" i="5"/>
  <c r="BT330" i="5"/>
  <c r="BF330" i="5"/>
  <c r="BU330" i="5" s="1"/>
  <c r="BQ330" i="5"/>
  <c r="BK330" i="5"/>
  <c r="BE330" i="5"/>
  <c r="BO330" i="5"/>
  <c r="BD331" i="5"/>
  <c r="BI330" i="5"/>
  <c r="BR330" i="5"/>
  <c r="BQ331" i="5" l="1"/>
  <c r="BO331" i="5"/>
  <c r="BS331" i="5"/>
  <c r="BT331" i="5"/>
  <c r="BR331" i="5"/>
  <c r="BH331" i="5"/>
  <c r="BN331" i="5"/>
  <c r="BG331" i="5"/>
  <c r="BE331" i="5"/>
  <c r="BP331" i="5"/>
  <c r="BI331" i="5"/>
  <c r="BF331" i="5"/>
  <c r="BU331" i="5" s="1"/>
  <c r="BD332" i="5"/>
  <c r="BK331" i="5"/>
  <c r="BL330" i="5"/>
  <c r="BM330" i="5" s="1"/>
  <c r="BJ330" i="5"/>
  <c r="BJ331" i="5" l="1"/>
  <c r="BL331" i="5"/>
  <c r="BM331" i="5" s="1"/>
  <c r="BN332" i="5"/>
  <c r="BF332" i="5"/>
  <c r="BU332" i="5" s="1"/>
  <c r="BD333" i="5"/>
  <c r="BO332" i="5"/>
  <c r="BQ332" i="5"/>
  <c r="BH332" i="5"/>
  <c r="BK332" i="5"/>
  <c r="BE332" i="5"/>
  <c r="BT332" i="5"/>
  <c r="BS332" i="5"/>
  <c r="BI332" i="5"/>
  <c r="BP332" i="5"/>
  <c r="BG332" i="5"/>
  <c r="BR332" i="5"/>
  <c r="BF333" i="5" l="1"/>
  <c r="BU333" i="5" s="1"/>
  <c r="BG333" i="5"/>
  <c r="BP333" i="5"/>
  <c r="BO333" i="5"/>
  <c r="BN333" i="5"/>
  <c r="BD334" i="5"/>
  <c r="BI333" i="5"/>
  <c r="BK333" i="5"/>
  <c r="BQ333" i="5"/>
  <c r="BE333" i="5"/>
  <c r="BR333" i="5"/>
  <c r="BH333" i="5"/>
  <c r="BT333" i="5"/>
  <c r="BS333" i="5"/>
  <c r="BJ332" i="5"/>
  <c r="BL332" i="5"/>
  <c r="BM332" i="5" s="1"/>
  <c r="BJ333" i="5" l="1"/>
  <c r="BL333" i="5"/>
  <c r="BM333" i="5" s="1"/>
  <c r="BI334" i="5"/>
  <c r="BR334" i="5"/>
  <c r="BH334" i="5"/>
  <c r="BP334" i="5"/>
  <c r="BF334" i="5"/>
  <c r="BU334" i="5" s="1"/>
  <c r="BD335" i="5"/>
  <c r="BK334" i="5"/>
  <c r="BO334" i="5"/>
  <c r="BN334" i="5"/>
  <c r="BG334" i="5"/>
  <c r="BQ334" i="5"/>
  <c r="BS334" i="5"/>
  <c r="BT334" i="5"/>
  <c r="BE334" i="5"/>
  <c r="BS335" i="5" l="1"/>
  <c r="BP335" i="5"/>
  <c r="BR335" i="5"/>
  <c r="BK335" i="5"/>
  <c r="BN335" i="5"/>
  <c r="BF335" i="5"/>
  <c r="BU335" i="5" s="1"/>
  <c r="BH335" i="5"/>
  <c r="BI335" i="5"/>
  <c r="BG335" i="5"/>
  <c r="BE335" i="5"/>
  <c r="BQ335" i="5"/>
  <c r="BD336" i="5"/>
  <c r="BO335" i="5"/>
  <c r="BT335" i="5"/>
  <c r="BL334" i="5"/>
  <c r="BM334" i="5" s="1"/>
  <c r="BJ334" i="5"/>
  <c r="BL335" i="5" l="1"/>
  <c r="BM335" i="5" s="1"/>
  <c r="BJ335" i="5"/>
  <c r="BQ336" i="5"/>
  <c r="BT336" i="5"/>
  <c r="BG336" i="5"/>
  <c r="BN336" i="5"/>
  <c r="BS336" i="5"/>
  <c r="BD337" i="5"/>
  <c r="BF336" i="5"/>
  <c r="BU336" i="5" s="1"/>
  <c r="BK336" i="5"/>
  <c r="BE336" i="5"/>
  <c r="BO336" i="5"/>
  <c r="BH336" i="5"/>
  <c r="BI336" i="5"/>
  <c r="BP336" i="5"/>
  <c r="BR336" i="5"/>
  <c r="BS337" i="5" l="1"/>
  <c r="BD338" i="5"/>
  <c r="BI337" i="5"/>
  <c r="BN337" i="5"/>
  <c r="BF337" i="5"/>
  <c r="BU337" i="5" s="1"/>
  <c r="BR337" i="5"/>
  <c r="BT337" i="5"/>
  <c r="BQ337" i="5"/>
  <c r="BO337" i="5"/>
  <c r="BE337" i="5"/>
  <c r="BK337" i="5"/>
  <c r="BH337" i="5"/>
  <c r="BP337" i="5"/>
  <c r="BG337" i="5"/>
  <c r="BL336" i="5"/>
  <c r="BM336" i="5" s="1"/>
  <c r="BJ336" i="5"/>
  <c r="BF338" i="5" l="1"/>
  <c r="BU338" i="5" s="1"/>
  <c r="BQ338" i="5"/>
  <c r="BD339" i="5"/>
  <c r="BO338" i="5"/>
  <c r="BN338" i="5"/>
  <c r="BG338" i="5"/>
  <c r="BH338" i="5"/>
  <c r="BE338" i="5"/>
  <c r="BP338" i="5"/>
  <c r="BR338" i="5"/>
  <c r="BT338" i="5"/>
  <c r="BK338" i="5"/>
  <c r="BS338" i="5"/>
  <c r="BI338" i="5"/>
  <c r="BL337" i="5"/>
  <c r="BM337" i="5" s="1"/>
  <c r="BJ337" i="5"/>
  <c r="BO339" i="5" l="1"/>
  <c r="BN339" i="5"/>
  <c r="BT339" i="5"/>
  <c r="BP339" i="5"/>
  <c r="BS339" i="5"/>
  <c r="BI339" i="5"/>
  <c r="BH339" i="5"/>
  <c r="BE339" i="5"/>
  <c r="BR339" i="5"/>
  <c r="BF339" i="5"/>
  <c r="BU339" i="5" s="1"/>
  <c r="BG339" i="5"/>
  <c r="BD340" i="5"/>
  <c r="BQ339" i="5"/>
  <c r="BK339" i="5"/>
  <c r="BJ338" i="5"/>
  <c r="BL338" i="5"/>
  <c r="BM338" i="5" s="1"/>
  <c r="BO340" i="5" l="1"/>
  <c r="BK340" i="5"/>
  <c r="BP340" i="5"/>
  <c r="BG340" i="5"/>
  <c r="BH340" i="5"/>
  <c r="BQ340" i="5"/>
  <c r="BR340" i="5"/>
  <c r="BI340" i="5"/>
  <c r="BE340" i="5"/>
  <c r="BS340" i="5"/>
  <c r="BF340" i="5"/>
  <c r="BU340" i="5" s="1"/>
  <c r="BD341" i="5"/>
  <c r="BN340" i="5"/>
  <c r="BT340" i="5"/>
  <c r="BL339" i="5"/>
  <c r="BM339" i="5" s="1"/>
  <c r="BJ339" i="5"/>
  <c r="BF341" i="5" l="1"/>
  <c r="BU341" i="5" s="1"/>
  <c r="BS341" i="5"/>
  <c r="BE341" i="5"/>
  <c r="BP341" i="5"/>
  <c r="BK341" i="5"/>
  <c r="BG341" i="5"/>
  <c r="BN341" i="5"/>
  <c r="BH341" i="5"/>
  <c r="BD342" i="5"/>
  <c r="BI341" i="5"/>
  <c r="BQ341" i="5"/>
  <c r="BO341" i="5"/>
  <c r="BR341" i="5"/>
  <c r="BT341" i="5"/>
  <c r="BJ340" i="5"/>
  <c r="BL340" i="5"/>
  <c r="BM340" i="5" s="1"/>
  <c r="BL341" i="5" l="1"/>
  <c r="BM341" i="5" s="1"/>
  <c r="BJ341" i="5"/>
  <c r="BQ342" i="5"/>
  <c r="BD343" i="5"/>
  <c r="BK342" i="5"/>
  <c r="BG342" i="5"/>
  <c r="BT342" i="5"/>
  <c r="BN342" i="5"/>
  <c r="BP342" i="5"/>
  <c r="BI342" i="5"/>
  <c r="BS342" i="5"/>
  <c r="BR342" i="5"/>
  <c r="BO342" i="5"/>
  <c r="BE342" i="5"/>
  <c r="BF342" i="5"/>
  <c r="BU342" i="5" s="1"/>
  <c r="BH342" i="5"/>
  <c r="BH343" i="5" l="1"/>
  <c r="BQ343" i="5"/>
  <c r="BF343" i="5"/>
  <c r="BU343" i="5" s="1"/>
  <c r="BT343" i="5"/>
  <c r="BG343" i="5"/>
  <c r="BE343" i="5"/>
  <c r="BK343" i="5"/>
  <c r="BP343" i="5"/>
  <c r="BI343" i="5"/>
  <c r="BR343" i="5"/>
  <c r="BN343" i="5"/>
  <c r="BD344" i="5"/>
  <c r="BO343" i="5"/>
  <c r="BS343" i="5"/>
  <c r="BL342" i="5"/>
  <c r="BM342" i="5" s="1"/>
  <c r="BJ342" i="5"/>
  <c r="BL343" i="5" l="1"/>
  <c r="BM343" i="5" s="1"/>
  <c r="BJ343" i="5"/>
  <c r="BQ344" i="5"/>
  <c r="BH344" i="5"/>
  <c r="BF344" i="5"/>
  <c r="BU344" i="5" s="1"/>
  <c r="BR344" i="5"/>
  <c r="BG344" i="5"/>
  <c r="BS344" i="5"/>
  <c r="BT344" i="5"/>
  <c r="BD345" i="5"/>
  <c r="BP344" i="5"/>
  <c r="BE344" i="5"/>
  <c r="BI344" i="5"/>
  <c r="BN344" i="5"/>
  <c r="BK344" i="5"/>
  <c r="BO344" i="5"/>
  <c r="BL344" i="5" l="1"/>
  <c r="BM344" i="5" s="1"/>
  <c r="BJ344" i="5"/>
  <c r="BR345" i="5"/>
  <c r="BF345" i="5"/>
  <c r="BU345" i="5" s="1"/>
  <c r="BS345" i="5"/>
  <c r="BO345" i="5"/>
  <c r="BD346" i="5"/>
  <c r="BQ345" i="5"/>
  <c r="BT345" i="5"/>
  <c r="BK345" i="5"/>
  <c r="BH345" i="5"/>
  <c r="BI345" i="5"/>
  <c r="BE345" i="5"/>
  <c r="BG345" i="5"/>
  <c r="BP345" i="5"/>
  <c r="BN345" i="5"/>
  <c r="BI346" i="5" l="1"/>
  <c r="BO346" i="5"/>
  <c r="BK346" i="5"/>
  <c r="BN346" i="5"/>
  <c r="BT346" i="5"/>
  <c r="BP346" i="5"/>
  <c r="BG346" i="5"/>
  <c r="BH346" i="5"/>
  <c r="BD347" i="5"/>
  <c r="BE346" i="5"/>
  <c r="BS346" i="5"/>
  <c r="BR346" i="5"/>
  <c r="BF346" i="5"/>
  <c r="BU346" i="5" s="1"/>
  <c r="BQ346" i="5"/>
  <c r="BL345" i="5"/>
  <c r="BM345" i="5" s="1"/>
  <c r="BJ345" i="5"/>
  <c r="BL346" i="5" l="1"/>
  <c r="BM346" i="5" s="1"/>
  <c r="BJ346" i="5"/>
  <c r="BQ347" i="5"/>
  <c r="BF347" i="5"/>
  <c r="BU347" i="5" s="1"/>
  <c r="BT347" i="5"/>
  <c r="BO347" i="5"/>
  <c r="BK347" i="5"/>
  <c r="BR347" i="5"/>
  <c r="BI347" i="5"/>
  <c r="BP347" i="5"/>
  <c r="BS347" i="5"/>
  <c r="BD348" i="5"/>
  <c r="BE347" i="5"/>
  <c r="BN347" i="5"/>
  <c r="BG347" i="5"/>
  <c r="BH347" i="5"/>
  <c r="BJ347" i="5" l="1"/>
  <c r="BL347" i="5"/>
  <c r="BM347" i="5" s="1"/>
  <c r="BS348" i="5"/>
  <c r="BT348" i="5"/>
  <c r="BG348" i="5"/>
  <c r="BR348" i="5"/>
  <c r="BO348" i="5"/>
  <c r="BI348" i="5"/>
  <c r="BE348" i="5"/>
  <c r="BF348" i="5"/>
  <c r="BU348" i="5" s="1"/>
  <c r="BQ348" i="5"/>
  <c r="BK348" i="5"/>
  <c r="BD349" i="5"/>
  <c r="BN348" i="5"/>
  <c r="BP348" i="5"/>
  <c r="BH348" i="5"/>
  <c r="BG349" i="5" l="1"/>
  <c r="BR349" i="5"/>
  <c r="BP349" i="5"/>
  <c r="BT349" i="5"/>
  <c r="BO349" i="5"/>
  <c r="BD350" i="5"/>
  <c r="BK349" i="5"/>
  <c r="BS349" i="5"/>
  <c r="BH349" i="5"/>
  <c r="BE349" i="5"/>
  <c r="BI349" i="5"/>
  <c r="BQ349" i="5"/>
  <c r="BF349" i="5"/>
  <c r="BU349" i="5" s="1"/>
  <c r="BN349" i="5"/>
  <c r="BL348" i="5"/>
  <c r="BM348" i="5" s="1"/>
  <c r="BJ348" i="5"/>
  <c r="BE350" i="5" l="1"/>
  <c r="BI350" i="5"/>
  <c r="BS350" i="5"/>
  <c r="BH350" i="5"/>
  <c r="BO350" i="5"/>
  <c r="BR350" i="5"/>
  <c r="BD351" i="5"/>
  <c r="BK350" i="5"/>
  <c r="BF350" i="5"/>
  <c r="BU350" i="5" s="1"/>
  <c r="BN350" i="5"/>
  <c r="BG350" i="5"/>
  <c r="BT350" i="5"/>
  <c r="BP350" i="5"/>
  <c r="BQ350" i="5"/>
  <c r="BL349" i="5"/>
  <c r="BM349" i="5" s="1"/>
  <c r="BJ349" i="5"/>
  <c r="BL350" i="5" l="1"/>
  <c r="BM350" i="5" s="1"/>
  <c r="BJ350" i="5"/>
  <c r="BO351" i="5"/>
  <c r="BK351" i="5"/>
  <c r="BH351" i="5"/>
  <c r="BN351" i="5"/>
  <c r="BR351" i="5"/>
  <c r="BT351" i="5"/>
  <c r="BS351" i="5"/>
  <c r="BE351" i="5"/>
  <c r="BP351" i="5"/>
  <c r="BQ351" i="5"/>
  <c r="BF351" i="5"/>
  <c r="BU351" i="5" s="1"/>
  <c r="BG351" i="5"/>
  <c r="BI351" i="5"/>
  <c r="BD352" i="5"/>
  <c r="BJ351" i="5" l="1"/>
  <c r="BL351" i="5"/>
  <c r="BM351" i="5" s="1"/>
  <c r="BQ352" i="5"/>
  <c r="BD353" i="5"/>
  <c r="BS352" i="5"/>
  <c r="BH352" i="5"/>
  <c r="BF352" i="5"/>
  <c r="BU352" i="5" s="1"/>
  <c r="BK352" i="5"/>
  <c r="BT352" i="5"/>
  <c r="BI352" i="5"/>
  <c r="BR352" i="5"/>
  <c r="BO352" i="5"/>
  <c r="BG352" i="5"/>
  <c r="BN352" i="5"/>
  <c r="BP352" i="5"/>
  <c r="BE352" i="5"/>
  <c r="BJ352" i="5" l="1"/>
  <c r="BL352" i="5"/>
  <c r="BM352" i="5" s="1"/>
  <c r="BN353" i="5"/>
  <c r="BO353" i="5"/>
  <c r="BI353" i="5"/>
  <c r="BD354" i="5"/>
  <c r="BK353" i="5"/>
  <c r="BF353" i="5"/>
  <c r="BU353" i="5" s="1"/>
  <c r="BH353" i="5"/>
  <c r="BR353" i="5"/>
  <c r="BP353" i="5"/>
  <c r="BE353" i="5"/>
  <c r="BS353" i="5"/>
  <c r="BQ353" i="5"/>
  <c r="BG353" i="5"/>
  <c r="BT353" i="5"/>
  <c r="BP354" i="5" l="1"/>
  <c r="BN354" i="5"/>
  <c r="BF354" i="5"/>
  <c r="BU354" i="5" s="1"/>
  <c r="BG354" i="5"/>
  <c r="BQ354" i="5"/>
  <c r="BE354" i="5"/>
  <c r="BO354" i="5"/>
  <c r="BT354" i="5"/>
  <c r="BR354" i="5"/>
  <c r="BK354" i="5"/>
  <c r="BS354" i="5"/>
  <c r="BI354" i="5"/>
  <c r="BH354" i="5"/>
  <c r="BD355" i="5"/>
  <c r="BJ353" i="5"/>
  <c r="BL353" i="5"/>
  <c r="BM353" i="5" s="1"/>
  <c r="BN355" i="5" l="1"/>
  <c r="BG355" i="5"/>
  <c r="BR355" i="5"/>
  <c r="BI355" i="5"/>
  <c r="BT355" i="5"/>
  <c r="BH355" i="5"/>
  <c r="BQ355" i="5"/>
  <c r="BF355" i="5"/>
  <c r="BU355" i="5" s="1"/>
  <c r="BO355" i="5"/>
  <c r="BK355" i="5"/>
  <c r="BP355" i="5"/>
  <c r="BS355" i="5"/>
  <c r="BD356" i="5"/>
  <c r="BE355" i="5"/>
  <c r="BL354" i="5"/>
  <c r="BM354" i="5" s="1"/>
  <c r="BJ354" i="5"/>
  <c r="BL355" i="5" l="1"/>
  <c r="BM355" i="5" s="1"/>
  <c r="BJ355" i="5"/>
  <c r="BF356" i="5"/>
  <c r="BU356" i="5" s="1"/>
  <c r="BD357" i="5"/>
  <c r="BP356" i="5"/>
  <c r="BQ356" i="5"/>
  <c r="BT356" i="5"/>
  <c r="BI356" i="5"/>
  <c r="BS356" i="5"/>
  <c r="BO356" i="5"/>
  <c r="BK356" i="5"/>
  <c r="BR356" i="5"/>
  <c r="BE356" i="5"/>
  <c r="BH356" i="5"/>
  <c r="BG356" i="5"/>
  <c r="BN356" i="5"/>
  <c r="BG357" i="5" l="1"/>
  <c r="BR357" i="5"/>
  <c r="BQ357" i="5"/>
  <c r="BP357" i="5"/>
  <c r="BF357" i="5"/>
  <c r="BU357" i="5" s="1"/>
  <c r="BI357" i="5"/>
  <c r="BN357" i="5"/>
  <c r="BK357" i="5"/>
  <c r="BD358" i="5"/>
  <c r="BO357" i="5"/>
  <c r="BH357" i="5"/>
  <c r="BT357" i="5"/>
  <c r="BE357" i="5"/>
  <c r="BS357" i="5"/>
  <c r="BJ356" i="5"/>
  <c r="BL356" i="5"/>
  <c r="BM356" i="5" s="1"/>
  <c r="BL357" i="5" l="1"/>
  <c r="BM357" i="5" s="1"/>
  <c r="BJ357" i="5"/>
  <c r="BI358" i="5"/>
  <c r="BK358" i="5"/>
  <c r="BS358" i="5"/>
  <c r="BG358" i="5"/>
  <c r="BR358" i="5"/>
  <c r="BF358" i="5"/>
  <c r="BU358" i="5" s="1"/>
  <c r="BH358" i="5"/>
  <c r="BT358" i="5"/>
  <c r="BN358" i="5"/>
  <c r="BE358" i="5"/>
  <c r="BO358" i="5"/>
  <c r="BD359" i="5"/>
  <c r="BP358" i="5"/>
  <c r="BQ358" i="5"/>
  <c r="BL358" i="5" l="1"/>
  <c r="BM358" i="5" s="1"/>
  <c r="BJ358" i="5"/>
  <c r="BR359" i="5"/>
  <c r="BF359" i="5"/>
  <c r="BU359" i="5" s="1"/>
  <c r="BK359" i="5"/>
  <c r="BS359" i="5"/>
  <c r="BH359" i="5"/>
  <c r="BP359" i="5"/>
  <c r="BO359" i="5"/>
  <c r="BD360" i="5"/>
  <c r="BN359" i="5"/>
  <c r="BE359" i="5"/>
  <c r="BQ359" i="5"/>
  <c r="BG359" i="5"/>
  <c r="BT359" i="5"/>
  <c r="BI359" i="5"/>
  <c r="BL359" i="5" l="1"/>
  <c r="BM359" i="5" s="1"/>
  <c r="BJ359" i="5"/>
  <c r="BS360" i="5"/>
  <c r="BR360" i="5"/>
  <c r="BT360" i="5"/>
  <c r="BF360" i="5"/>
  <c r="BU360" i="5" s="1"/>
  <c r="BG360" i="5"/>
  <c r="BQ360" i="5"/>
  <c r="BI360" i="5"/>
  <c r="BN360" i="5"/>
  <c r="BO360" i="5"/>
  <c r="BE360" i="5"/>
  <c r="BH360" i="5"/>
  <c r="BP360" i="5"/>
  <c r="BD361" i="5"/>
  <c r="BK360" i="5"/>
  <c r="BJ360" i="5" l="1"/>
  <c r="BL360" i="5"/>
  <c r="BM360" i="5" s="1"/>
  <c r="BD362" i="5"/>
  <c r="BG361" i="5"/>
  <c r="BK361" i="5"/>
  <c r="BI361" i="5"/>
  <c r="BF361" i="5"/>
  <c r="BU361" i="5" s="1"/>
  <c r="BO361" i="5"/>
  <c r="BN361" i="5"/>
  <c r="BP361" i="5"/>
  <c r="BS361" i="5"/>
  <c r="BE361" i="5"/>
  <c r="BR361" i="5"/>
  <c r="BQ361" i="5"/>
  <c r="BH361" i="5"/>
  <c r="BT361" i="5"/>
  <c r="BG362" i="5" l="1"/>
  <c r="BN362" i="5"/>
  <c r="BK362" i="5"/>
  <c r="BS362" i="5"/>
  <c r="BD363" i="5"/>
  <c r="BT362" i="5"/>
  <c r="BR362" i="5"/>
  <c r="BO362" i="5"/>
  <c r="BI362" i="5"/>
  <c r="BH362" i="5"/>
  <c r="BP362" i="5"/>
  <c r="BF362" i="5"/>
  <c r="BU362" i="5" s="1"/>
  <c r="BQ362" i="5"/>
  <c r="BE362" i="5"/>
  <c r="BL361" i="5"/>
  <c r="BM361" i="5" s="1"/>
  <c r="BJ361" i="5"/>
  <c r="BK363" i="5" l="1"/>
  <c r="BP363" i="5"/>
  <c r="BG363" i="5"/>
  <c r="BH363" i="5"/>
  <c r="BF363" i="5"/>
  <c r="BU363" i="5" s="1"/>
  <c r="BO363" i="5"/>
  <c r="BQ363" i="5"/>
  <c r="BD364" i="5"/>
  <c r="BN363" i="5"/>
  <c r="BI363" i="5"/>
  <c r="BR363" i="5"/>
  <c r="BT363" i="5"/>
  <c r="BE363" i="5"/>
  <c r="BS363" i="5"/>
  <c r="BJ362" i="5"/>
  <c r="BL362" i="5"/>
  <c r="BM362" i="5" s="1"/>
  <c r="BO364" i="5" l="1"/>
  <c r="BD365" i="5"/>
  <c r="BK364" i="5"/>
  <c r="BR364" i="5"/>
  <c r="BF364" i="5"/>
  <c r="BU364" i="5" s="1"/>
  <c r="BG364" i="5"/>
  <c r="BQ364" i="5"/>
  <c r="BN364" i="5"/>
  <c r="BT364" i="5"/>
  <c r="BI364" i="5"/>
  <c r="BH364" i="5"/>
  <c r="BE364" i="5"/>
  <c r="BS364" i="5"/>
  <c r="BP364" i="5"/>
  <c r="BL363" i="5"/>
  <c r="BM363" i="5" s="1"/>
  <c r="BJ363" i="5"/>
  <c r="BJ364" i="5" l="1"/>
  <c r="BL364" i="5"/>
  <c r="BM364" i="5" s="1"/>
  <c r="BF365" i="5"/>
  <c r="BU365" i="5" s="1"/>
  <c r="BK365" i="5"/>
  <c r="BR365" i="5"/>
  <c r="BQ365" i="5"/>
  <c r="BS365" i="5"/>
  <c r="BN365" i="5"/>
  <c r="BG365" i="5"/>
  <c r="BP365" i="5"/>
  <c r="BD366" i="5"/>
  <c r="BI365" i="5"/>
  <c r="BH365" i="5"/>
  <c r="BT365" i="5"/>
  <c r="BO365" i="5"/>
  <c r="BE365" i="5"/>
  <c r="BL365" i="5" l="1"/>
  <c r="BM365" i="5" s="1"/>
  <c r="BJ365" i="5"/>
  <c r="BQ366" i="5"/>
  <c r="BH366" i="5"/>
  <c r="BT366" i="5"/>
  <c r="BK366" i="5"/>
  <c r="BD367" i="5"/>
  <c r="BO366" i="5"/>
  <c r="BI366" i="5"/>
  <c r="BN366" i="5"/>
  <c r="BS366" i="5"/>
  <c r="BR366" i="5"/>
  <c r="BF366" i="5"/>
  <c r="BU366" i="5" s="1"/>
  <c r="BE366" i="5"/>
  <c r="BG366" i="5"/>
  <c r="BP366" i="5"/>
  <c r="BD368" i="5" l="1"/>
  <c r="BK367" i="5"/>
  <c r="BR367" i="5"/>
  <c r="BI367" i="5"/>
  <c r="BQ367" i="5"/>
  <c r="BN367" i="5"/>
  <c r="BT367" i="5"/>
  <c r="BP367" i="5"/>
  <c r="BE367" i="5"/>
  <c r="BH367" i="5"/>
  <c r="BO367" i="5"/>
  <c r="BF367" i="5"/>
  <c r="BU367" i="5" s="1"/>
  <c r="BG367" i="5"/>
  <c r="BS367" i="5"/>
  <c r="BJ366" i="5"/>
  <c r="BL366" i="5"/>
  <c r="BM366" i="5" s="1"/>
  <c r="BL367" i="5" l="1"/>
  <c r="BM367" i="5" s="1"/>
  <c r="BJ367" i="5"/>
  <c r="BF368" i="5"/>
  <c r="BU368" i="5" s="1"/>
  <c r="BK368" i="5"/>
  <c r="BE368" i="5"/>
  <c r="BG368" i="5"/>
  <c r="BD369" i="5"/>
  <c r="BS368" i="5"/>
  <c r="BQ368" i="5"/>
  <c r="BI368" i="5"/>
  <c r="BN368" i="5"/>
  <c r="BP368" i="5"/>
  <c r="BT368" i="5"/>
  <c r="BH368" i="5"/>
  <c r="BO368" i="5"/>
  <c r="BR368" i="5"/>
  <c r="BG369" i="5" l="1"/>
  <c r="BE369" i="5"/>
  <c r="BO369" i="5"/>
  <c r="BR369" i="5"/>
  <c r="BQ369" i="5"/>
  <c r="BS369" i="5"/>
  <c r="BF369" i="5"/>
  <c r="BU369" i="5" s="1"/>
  <c r="BK369" i="5"/>
  <c r="BH369" i="5"/>
  <c r="BP369" i="5"/>
  <c r="BT369" i="5"/>
  <c r="BI369" i="5"/>
  <c r="BN369" i="5"/>
  <c r="BD370" i="5"/>
  <c r="BJ368" i="5"/>
  <c r="BL368" i="5"/>
  <c r="BM368" i="5" s="1"/>
  <c r="BL369" i="5" l="1"/>
  <c r="BM369" i="5" s="1"/>
  <c r="BJ369" i="5"/>
  <c r="BQ370" i="5"/>
  <c r="BF370" i="5"/>
  <c r="BU370" i="5" s="1"/>
  <c r="BP370" i="5"/>
  <c r="BN370" i="5"/>
  <c r="BO370" i="5"/>
  <c r="BI370" i="5"/>
  <c r="BG370" i="5"/>
  <c r="BK370" i="5"/>
  <c r="BE370" i="5"/>
  <c r="BR370" i="5"/>
  <c r="BS370" i="5"/>
  <c r="BD371" i="5"/>
  <c r="BH370" i="5"/>
  <c r="BT370" i="5"/>
  <c r="BH371" i="5" l="1"/>
  <c r="BP371" i="5"/>
  <c r="BS371" i="5"/>
  <c r="BG371" i="5"/>
  <c r="BK371" i="5"/>
  <c r="BQ371" i="5"/>
  <c r="BO371" i="5"/>
  <c r="BT371" i="5"/>
  <c r="BE371" i="5"/>
  <c r="BF371" i="5"/>
  <c r="BU371" i="5" s="1"/>
  <c r="BN371" i="5"/>
  <c r="BR371" i="5"/>
  <c r="BI371" i="5"/>
  <c r="BD372" i="5"/>
  <c r="BL370" i="5"/>
  <c r="BM370" i="5" s="1"/>
  <c r="BJ370" i="5"/>
  <c r="BJ371" i="5" l="1"/>
  <c r="BL371" i="5"/>
  <c r="BM371" i="5" s="1"/>
  <c r="BO372" i="5"/>
  <c r="BN372" i="5"/>
  <c r="BK372" i="5"/>
  <c r="BT372" i="5"/>
  <c r="BD373" i="5"/>
  <c r="BP372" i="5"/>
  <c r="BH372" i="5"/>
  <c r="BE372" i="5"/>
  <c r="BG372" i="5"/>
  <c r="BI372" i="5"/>
  <c r="BF372" i="5"/>
  <c r="BU372" i="5" s="1"/>
  <c r="BS372" i="5"/>
  <c r="BQ372" i="5"/>
  <c r="BR372" i="5"/>
  <c r="BG373" i="5" l="1"/>
  <c r="BN373" i="5"/>
  <c r="BO373" i="5"/>
  <c r="BF373" i="5"/>
  <c r="BU373" i="5" s="1"/>
  <c r="BK373" i="5"/>
  <c r="BR373" i="5"/>
  <c r="BP373" i="5"/>
  <c r="BD374" i="5"/>
  <c r="BE373" i="5"/>
  <c r="BS373" i="5"/>
  <c r="BI373" i="5"/>
  <c r="BT373" i="5"/>
  <c r="BH373" i="5"/>
  <c r="BQ373" i="5"/>
  <c r="BJ372" i="5"/>
  <c r="BL372" i="5"/>
  <c r="BM372" i="5" s="1"/>
  <c r="BJ373" i="5" l="1"/>
  <c r="BL373" i="5"/>
  <c r="BM373" i="5" s="1"/>
  <c r="BP374" i="5"/>
  <c r="BF374" i="5"/>
  <c r="BU374" i="5" s="1"/>
  <c r="BG374" i="5"/>
  <c r="BD375" i="5"/>
  <c r="BS374" i="5"/>
  <c r="BR374" i="5"/>
  <c r="BI374" i="5"/>
  <c r="BE374" i="5"/>
  <c r="BN374" i="5"/>
  <c r="BK374" i="5"/>
  <c r="BH374" i="5"/>
  <c r="BQ374" i="5"/>
  <c r="BT374" i="5"/>
  <c r="BO374" i="5"/>
  <c r="BS375" i="5" l="1"/>
  <c r="BK375" i="5"/>
  <c r="BQ375" i="5"/>
  <c r="BH375" i="5"/>
  <c r="BF375" i="5"/>
  <c r="BU375" i="5" s="1"/>
  <c r="BO375" i="5"/>
  <c r="BI375" i="5"/>
  <c r="BD376" i="5"/>
  <c r="BE375" i="5"/>
  <c r="BR375" i="5"/>
  <c r="BN375" i="5"/>
  <c r="BP375" i="5"/>
  <c r="BT375" i="5"/>
  <c r="BG375" i="5"/>
  <c r="BL374" i="5"/>
  <c r="BM374" i="5" s="1"/>
  <c r="BJ374" i="5"/>
  <c r="BT376" i="5" l="1"/>
  <c r="BR376" i="5"/>
  <c r="BE376" i="5"/>
  <c r="BD377" i="5"/>
  <c r="BH376" i="5"/>
  <c r="BP376" i="5"/>
  <c r="BN376" i="5"/>
  <c r="BS376" i="5"/>
  <c r="BF376" i="5"/>
  <c r="BU376" i="5" s="1"/>
  <c r="BK376" i="5"/>
  <c r="BO376" i="5"/>
  <c r="BI376" i="5"/>
  <c r="BQ376" i="5"/>
  <c r="BG376" i="5"/>
  <c r="BL375" i="5"/>
  <c r="BM375" i="5" s="1"/>
  <c r="BJ375" i="5"/>
  <c r="BH377" i="5" l="1"/>
  <c r="BQ377" i="5"/>
  <c r="BT377" i="5"/>
  <c r="BP377" i="5"/>
  <c r="BD378" i="5"/>
  <c r="BK377" i="5"/>
  <c r="BE377" i="5"/>
  <c r="BO377" i="5"/>
  <c r="BF377" i="5"/>
  <c r="BU377" i="5" s="1"/>
  <c r="BR377" i="5"/>
  <c r="BN377" i="5"/>
  <c r="BG377" i="5"/>
  <c r="BI377" i="5"/>
  <c r="BS377" i="5"/>
  <c r="BJ376" i="5"/>
  <c r="BL376" i="5"/>
  <c r="BM376" i="5" s="1"/>
  <c r="BJ377" i="5" l="1"/>
  <c r="BL377" i="5"/>
  <c r="BM377" i="5" s="1"/>
  <c r="BR378" i="5"/>
  <c r="BF378" i="5"/>
  <c r="BU378" i="5" s="1"/>
  <c r="BT378" i="5"/>
  <c r="BI378" i="5"/>
  <c r="BK378" i="5"/>
  <c r="BP378" i="5"/>
  <c r="BS378" i="5"/>
  <c r="BD379" i="5"/>
  <c r="BN378" i="5"/>
  <c r="BO378" i="5"/>
  <c r="BQ378" i="5"/>
  <c r="BG378" i="5"/>
  <c r="BH378" i="5"/>
  <c r="BE378" i="5"/>
  <c r="BR379" i="5" l="1"/>
  <c r="BF379" i="5"/>
  <c r="BU379" i="5" s="1"/>
  <c r="BT379" i="5"/>
  <c r="BD380" i="5"/>
  <c r="BS379" i="5"/>
  <c r="BN379" i="5"/>
  <c r="BP379" i="5"/>
  <c r="BE379" i="5"/>
  <c r="BK379" i="5"/>
  <c r="BI379" i="5"/>
  <c r="BG379" i="5"/>
  <c r="BO379" i="5"/>
  <c r="BH379" i="5"/>
  <c r="BQ379" i="5"/>
  <c r="BL378" i="5"/>
  <c r="BM378" i="5" s="1"/>
  <c r="BJ378" i="5"/>
  <c r="BO380" i="5" l="1"/>
  <c r="BR380" i="5"/>
  <c r="BF380" i="5"/>
  <c r="BU380" i="5" s="1"/>
  <c r="BK380" i="5"/>
  <c r="BI380" i="5"/>
  <c r="BN380" i="5"/>
  <c r="BP380" i="5"/>
  <c r="BT380" i="5"/>
  <c r="BS380" i="5"/>
  <c r="BE380" i="5"/>
  <c r="BQ380" i="5"/>
  <c r="BH380" i="5"/>
  <c r="BD381" i="5"/>
  <c r="BG380" i="5"/>
  <c r="BJ379" i="5"/>
  <c r="BL379" i="5"/>
  <c r="BM379" i="5" s="1"/>
  <c r="BL380" i="5" l="1"/>
  <c r="BM380" i="5" s="1"/>
  <c r="BJ380" i="5"/>
  <c r="BE381" i="5"/>
  <c r="BN381" i="5"/>
  <c r="BQ381" i="5"/>
  <c r="BH381" i="5"/>
  <c r="BR381" i="5"/>
  <c r="BK381" i="5"/>
  <c r="BT381" i="5"/>
  <c r="BD382" i="5"/>
  <c r="BS381" i="5"/>
  <c r="BG381" i="5"/>
  <c r="BO381" i="5"/>
  <c r="BF381" i="5"/>
  <c r="BU381" i="5" s="1"/>
  <c r="BI381" i="5"/>
  <c r="BP381" i="5"/>
  <c r="BJ381" i="5" l="1"/>
  <c r="BL381" i="5"/>
  <c r="BM381" i="5" s="1"/>
  <c r="BI382" i="5"/>
  <c r="BF382" i="5"/>
  <c r="BU382" i="5" s="1"/>
  <c r="BK382" i="5"/>
  <c r="BO382" i="5"/>
  <c r="BG382" i="5"/>
  <c r="BQ382" i="5"/>
  <c r="BT382" i="5"/>
  <c r="BH382" i="5"/>
  <c r="BN382" i="5"/>
  <c r="BS382" i="5"/>
  <c r="BR382" i="5"/>
  <c r="BP382" i="5"/>
  <c r="BE382" i="5"/>
  <c r="BD383" i="5"/>
  <c r="BS383" i="5" l="1"/>
  <c r="BF383" i="5"/>
  <c r="BU383" i="5" s="1"/>
  <c r="BN383" i="5"/>
  <c r="BH383" i="5"/>
  <c r="BE383" i="5"/>
  <c r="BK383" i="5"/>
  <c r="BO383" i="5"/>
  <c r="BG383" i="5"/>
  <c r="BR383" i="5"/>
  <c r="BQ383" i="5"/>
  <c r="BI383" i="5"/>
  <c r="BP383" i="5"/>
  <c r="BD384" i="5"/>
  <c r="BT383" i="5"/>
  <c r="BL382" i="5"/>
  <c r="BM382" i="5" s="1"/>
  <c r="BJ382" i="5"/>
  <c r="BQ384" i="5" l="1"/>
  <c r="BS384" i="5"/>
  <c r="BH384" i="5"/>
  <c r="BR384" i="5"/>
  <c r="BT384" i="5"/>
  <c r="BK384" i="5"/>
  <c r="BI384" i="5"/>
  <c r="BN384" i="5"/>
  <c r="BD385" i="5"/>
  <c r="BE384" i="5"/>
  <c r="BF384" i="5"/>
  <c r="BU384" i="5" s="1"/>
  <c r="BG384" i="5"/>
  <c r="BP384" i="5"/>
  <c r="BO384" i="5"/>
  <c r="BL383" i="5"/>
  <c r="BM383" i="5" s="1"/>
  <c r="BJ383" i="5"/>
  <c r="BJ384" i="5" l="1"/>
  <c r="BL384" i="5"/>
  <c r="BM384" i="5" s="1"/>
  <c r="BQ385" i="5"/>
  <c r="BT385" i="5"/>
  <c r="BE385" i="5"/>
  <c r="BH385" i="5"/>
  <c r="BD386" i="5"/>
  <c r="BP385" i="5"/>
  <c r="BF385" i="5"/>
  <c r="BU385" i="5" s="1"/>
  <c r="BK385" i="5"/>
  <c r="BR385" i="5"/>
  <c r="BS385" i="5"/>
  <c r="BN385" i="5"/>
  <c r="BG385" i="5"/>
  <c r="BI385" i="5"/>
  <c r="BO385" i="5"/>
  <c r="BL385" i="5" l="1"/>
  <c r="BM385" i="5" s="1"/>
  <c r="BJ385" i="5"/>
  <c r="BN386" i="5"/>
  <c r="BD387" i="5"/>
  <c r="BH386" i="5"/>
  <c r="BF386" i="5"/>
  <c r="BU386" i="5" s="1"/>
  <c r="BQ386" i="5"/>
  <c r="BK386" i="5"/>
  <c r="BT386" i="5"/>
  <c r="BP386" i="5"/>
  <c r="BO386" i="5"/>
  <c r="BG386" i="5"/>
  <c r="BR386" i="5"/>
  <c r="BE386" i="5"/>
  <c r="BI386" i="5"/>
  <c r="BS386" i="5"/>
  <c r="BO387" i="5" l="1"/>
  <c r="BN387" i="5"/>
  <c r="BK387" i="5"/>
  <c r="BS387" i="5"/>
  <c r="BE387" i="5"/>
  <c r="BT387" i="5"/>
  <c r="BG387" i="5"/>
  <c r="BI387" i="5"/>
  <c r="BH387" i="5"/>
  <c r="BF387" i="5"/>
  <c r="BU387" i="5" s="1"/>
  <c r="BR387" i="5"/>
  <c r="BP387" i="5"/>
  <c r="BD388" i="5"/>
  <c r="BQ387" i="5"/>
  <c r="BJ386" i="5"/>
  <c r="BL386" i="5"/>
  <c r="BM386" i="5" s="1"/>
  <c r="BR388" i="5" l="1"/>
  <c r="BK388" i="5"/>
  <c r="BQ388" i="5"/>
  <c r="BE388" i="5"/>
  <c r="BH388" i="5"/>
  <c r="BS388" i="5"/>
  <c r="BO388" i="5"/>
  <c r="BF388" i="5"/>
  <c r="BU388" i="5" s="1"/>
  <c r="BP388" i="5"/>
  <c r="BG388" i="5"/>
  <c r="BD389" i="5"/>
  <c r="BN388" i="5"/>
  <c r="BI388" i="5"/>
  <c r="BT388" i="5"/>
  <c r="BJ387" i="5"/>
  <c r="BL387" i="5"/>
  <c r="BM387" i="5" s="1"/>
  <c r="BP389" i="5" l="1"/>
  <c r="BK389" i="5"/>
  <c r="BO389" i="5"/>
  <c r="BT389" i="5"/>
  <c r="BD390" i="5"/>
  <c r="BQ389" i="5"/>
  <c r="BI389" i="5"/>
  <c r="BR389" i="5"/>
  <c r="BS389" i="5"/>
  <c r="BF389" i="5"/>
  <c r="BU389" i="5" s="1"/>
  <c r="BG389" i="5"/>
  <c r="BH389" i="5"/>
  <c r="BN389" i="5"/>
  <c r="BE389" i="5"/>
  <c r="BJ388" i="5"/>
  <c r="BL388" i="5"/>
  <c r="BM388" i="5" s="1"/>
  <c r="BN390" i="5" l="1"/>
  <c r="BK390" i="5"/>
  <c r="BH390" i="5"/>
  <c r="BF390" i="5"/>
  <c r="BU390" i="5" s="1"/>
  <c r="BQ390" i="5"/>
  <c r="BG390" i="5"/>
  <c r="BS390" i="5"/>
  <c r="BO390" i="5"/>
  <c r="BT390" i="5"/>
  <c r="BI390" i="5"/>
  <c r="BP390" i="5"/>
  <c r="BD391" i="5"/>
  <c r="BR390" i="5"/>
  <c r="BE390" i="5"/>
  <c r="BJ389" i="5"/>
  <c r="BL389" i="5"/>
  <c r="BM389" i="5" s="1"/>
  <c r="BS391" i="5" l="1"/>
  <c r="BK391" i="5"/>
  <c r="BG391" i="5"/>
  <c r="BI391" i="5"/>
  <c r="BR391" i="5"/>
  <c r="BH391" i="5"/>
  <c r="BQ391" i="5"/>
  <c r="BP391" i="5"/>
  <c r="BF391" i="5"/>
  <c r="BU391" i="5" s="1"/>
  <c r="BE391" i="5"/>
  <c r="BO391" i="5"/>
  <c r="BD392" i="5"/>
  <c r="BN391" i="5"/>
  <c r="BT391" i="5"/>
  <c r="BL390" i="5"/>
  <c r="BM390" i="5" s="1"/>
  <c r="BJ390" i="5"/>
  <c r="BQ392" i="5" l="1"/>
  <c r="BD393" i="5"/>
  <c r="BK392" i="5"/>
  <c r="BR392" i="5"/>
  <c r="BI392" i="5"/>
  <c r="BH392" i="5"/>
  <c r="BT392" i="5"/>
  <c r="BN392" i="5"/>
  <c r="BP392" i="5"/>
  <c r="BF392" i="5"/>
  <c r="BU392" i="5" s="1"/>
  <c r="BG392" i="5"/>
  <c r="BO392" i="5"/>
  <c r="BS392" i="5"/>
  <c r="BE392" i="5"/>
  <c r="BJ391" i="5"/>
  <c r="BL391" i="5"/>
  <c r="BM391" i="5" s="1"/>
  <c r="BL392" i="5" l="1"/>
  <c r="BM392" i="5" s="1"/>
  <c r="BJ392" i="5"/>
  <c r="BI393" i="5"/>
  <c r="BO393" i="5"/>
  <c r="BH393" i="5"/>
  <c r="BE393" i="5"/>
  <c r="BD394" i="5"/>
  <c r="BF393" i="5"/>
  <c r="BU393" i="5" s="1"/>
  <c r="BS393" i="5"/>
  <c r="BT393" i="5"/>
  <c r="BG393" i="5"/>
  <c r="BN393" i="5"/>
  <c r="BQ393" i="5"/>
  <c r="BK393" i="5"/>
  <c r="BP393" i="5"/>
  <c r="BR393" i="5"/>
  <c r="BH394" i="5" l="1"/>
  <c r="BG394" i="5"/>
  <c r="BN394" i="5"/>
  <c r="BE394" i="5"/>
  <c r="BT394" i="5"/>
  <c r="BK394" i="5"/>
  <c r="BS394" i="5"/>
  <c r="BO394" i="5"/>
  <c r="BP394" i="5"/>
  <c r="BQ394" i="5"/>
  <c r="BR394" i="5"/>
  <c r="BI394" i="5"/>
  <c r="BF394" i="5"/>
  <c r="BU394" i="5" s="1"/>
  <c r="BD395" i="5"/>
  <c r="BJ393" i="5"/>
  <c r="BL393" i="5"/>
  <c r="BM393" i="5" s="1"/>
  <c r="BL394" i="5" l="1"/>
  <c r="BM394" i="5" s="1"/>
  <c r="BJ394" i="5"/>
  <c r="BE395" i="5"/>
  <c r="BP395" i="5"/>
  <c r="BT395" i="5"/>
  <c r="BI395" i="5"/>
  <c r="BG395" i="5"/>
  <c r="BO395" i="5"/>
  <c r="BD396" i="5"/>
  <c r="BN395" i="5"/>
  <c r="BF395" i="5"/>
  <c r="BU395" i="5" s="1"/>
  <c r="BQ395" i="5"/>
  <c r="BS395" i="5"/>
  <c r="BK395" i="5"/>
  <c r="BH395" i="5"/>
  <c r="BR395" i="5"/>
  <c r="BL395" i="5" l="1"/>
  <c r="BM395" i="5" s="1"/>
  <c r="BJ395" i="5"/>
  <c r="BT396" i="5"/>
  <c r="BD397" i="5"/>
  <c r="BN396" i="5"/>
  <c r="BF396" i="5"/>
  <c r="BU396" i="5" s="1"/>
  <c r="BS396" i="5"/>
  <c r="BG396" i="5"/>
  <c r="BO396" i="5"/>
  <c r="BK396" i="5"/>
  <c r="BH396" i="5"/>
  <c r="BP396" i="5"/>
  <c r="BR396" i="5"/>
  <c r="BI396" i="5"/>
  <c r="BE396" i="5"/>
  <c r="BQ396" i="5"/>
  <c r="BH397" i="5" l="1"/>
  <c r="BP397" i="5"/>
  <c r="BO397" i="5"/>
  <c r="BK397" i="5"/>
  <c r="BE397" i="5"/>
  <c r="BG397" i="5"/>
  <c r="BF397" i="5"/>
  <c r="BU397" i="5" s="1"/>
  <c r="BS397" i="5"/>
  <c r="BI397" i="5"/>
  <c r="BD398" i="5"/>
  <c r="BT397" i="5"/>
  <c r="BQ397" i="5"/>
  <c r="BN397" i="5"/>
  <c r="BR397" i="5"/>
  <c r="BL396" i="5"/>
  <c r="BM396" i="5" s="1"/>
  <c r="BJ396" i="5"/>
  <c r="BJ397" i="5" l="1"/>
  <c r="BL397" i="5"/>
  <c r="BM397" i="5" s="1"/>
  <c r="BP398" i="5"/>
  <c r="BO398" i="5"/>
  <c r="BD399" i="5"/>
  <c r="BT398" i="5"/>
  <c r="BI398" i="5"/>
  <c r="BG398" i="5"/>
  <c r="BK398" i="5"/>
  <c r="BN398" i="5"/>
  <c r="BE398" i="5"/>
  <c r="BR398" i="5"/>
  <c r="BF398" i="5"/>
  <c r="BU398" i="5" s="1"/>
  <c r="BQ398" i="5"/>
  <c r="BH398" i="5"/>
  <c r="BS398" i="5"/>
  <c r="BN399" i="5" l="1"/>
  <c r="BI399" i="5"/>
  <c r="BK399" i="5"/>
  <c r="BP399" i="5"/>
  <c r="BQ399" i="5"/>
  <c r="BR399" i="5"/>
  <c r="BH399" i="5"/>
  <c r="BG399" i="5"/>
  <c r="BE399" i="5"/>
  <c r="BO399" i="5"/>
  <c r="BS399" i="5"/>
  <c r="BT399" i="5"/>
  <c r="BD400" i="5"/>
  <c r="BF399" i="5"/>
  <c r="BU399" i="5" s="1"/>
  <c r="BL398" i="5"/>
  <c r="BM398" i="5" s="1"/>
  <c r="BJ398" i="5"/>
  <c r="BS400" i="5" l="1"/>
  <c r="BE400" i="5"/>
  <c r="BN400" i="5"/>
  <c r="BO400" i="5"/>
  <c r="BH400" i="5"/>
  <c r="BP400" i="5"/>
  <c r="BK400" i="5"/>
  <c r="BR400" i="5"/>
  <c r="BF400" i="5"/>
  <c r="BU400" i="5" s="1"/>
  <c r="BG400" i="5"/>
  <c r="BD401" i="5"/>
  <c r="BQ400" i="5"/>
  <c r="BT400" i="5"/>
  <c r="BI400" i="5"/>
  <c r="BL399" i="5"/>
  <c r="BM399" i="5" s="1"/>
  <c r="BJ399" i="5"/>
  <c r="BL400" i="5" l="1"/>
  <c r="BM400" i="5" s="1"/>
  <c r="BJ400" i="5"/>
  <c r="BN401" i="5"/>
  <c r="BF401" i="5"/>
  <c r="BU401" i="5" s="1"/>
  <c r="BE401" i="5"/>
  <c r="BI401" i="5"/>
  <c r="BP401" i="5"/>
  <c r="BO401" i="5"/>
  <c r="BH401" i="5"/>
  <c r="BQ401" i="5"/>
  <c r="BD402" i="5"/>
  <c r="BT401" i="5"/>
  <c r="BG401" i="5"/>
  <c r="BK401" i="5"/>
  <c r="BS401" i="5"/>
  <c r="BR401" i="5"/>
  <c r="BG402" i="5" l="1"/>
  <c r="BR402" i="5"/>
  <c r="BS402" i="5"/>
  <c r="BQ402" i="5"/>
  <c r="BF402" i="5"/>
  <c r="BU402" i="5" s="1"/>
  <c r="BO402" i="5"/>
  <c r="BK402" i="5"/>
  <c r="BD403" i="5"/>
  <c r="BN402" i="5"/>
  <c r="BP402" i="5"/>
  <c r="BI402" i="5"/>
  <c r="BH402" i="5"/>
  <c r="BE402" i="5"/>
  <c r="BT402" i="5"/>
  <c r="BJ401" i="5"/>
  <c r="BL401" i="5"/>
  <c r="BM401" i="5" s="1"/>
  <c r="BL402" i="5" l="1"/>
  <c r="BM402" i="5" s="1"/>
  <c r="BJ402" i="5"/>
  <c r="BQ403" i="5"/>
  <c r="BR403" i="5"/>
  <c r="BO403" i="5"/>
  <c r="BH403" i="5"/>
  <c r="BP403" i="5"/>
  <c r="BI403" i="5"/>
  <c r="BS403" i="5"/>
  <c r="BE403" i="5"/>
  <c r="BF403" i="5"/>
  <c r="BU403" i="5" s="1"/>
  <c r="BG403" i="5"/>
  <c r="BD404" i="5"/>
  <c r="BT403" i="5"/>
  <c r="BK403" i="5"/>
  <c r="BN403" i="5"/>
  <c r="BE404" i="5" l="1"/>
  <c r="BT404" i="5"/>
  <c r="BO404" i="5"/>
  <c r="BH404" i="5"/>
  <c r="BP404" i="5"/>
  <c r="BN404" i="5"/>
  <c r="BF404" i="5"/>
  <c r="BU404" i="5" s="1"/>
  <c r="BS404" i="5"/>
  <c r="BK404" i="5"/>
  <c r="BQ404" i="5"/>
  <c r="BD405" i="5"/>
  <c r="BI404" i="5"/>
  <c r="BG404" i="5"/>
  <c r="BR404" i="5"/>
  <c r="BL403" i="5"/>
  <c r="BM403" i="5" s="1"/>
  <c r="BJ403" i="5"/>
  <c r="BE405" i="5" l="1"/>
  <c r="BO405" i="5"/>
  <c r="BN405" i="5"/>
  <c r="BQ405" i="5"/>
  <c r="BF405" i="5"/>
  <c r="BU405" i="5" s="1"/>
  <c r="BD406" i="5"/>
  <c r="BT405" i="5"/>
  <c r="BK405" i="5"/>
  <c r="BI405" i="5"/>
  <c r="BG405" i="5"/>
  <c r="BH405" i="5"/>
  <c r="BP405" i="5"/>
  <c r="BS405" i="5"/>
  <c r="BR405" i="5"/>
  <c r="BJ404" i="5"/>
  <c r="BL404" i="5"/>
  <c r="BM404" i="5" s="1"/>
  <c r="BF406" i="5" l="1"/>
  <c r="BU406" i="5" s="1"/>
  <c r="BO406" i="5"/>
  <c r="BQ406" i="5"/>
  <c r="BK406" i="5"/>
  <c r="BD407" i="5"/>
  <c r="BG406" i="5"/>
  <c r="BI406" i="5"/>
  <c r="BE406" i="5"/>
  <c r="BS406" i="5"/>
  <c r="BH406" i="5"/>
  <c r="BR406" i="5"/>
  <c r="BP406" i="5"/>
  <c r="BN406" i="5"/>
  <c r="BT406" i="5"/>
  <c r="BJ405" i="5"/>
  <c r="BL405" i="5"/>
  <c r="BM405" i="5" s="1"/>
  <c r="BJ406" i="5" l="1"/>
  <c r="BL406" i="5"/>
  <c r="BM406" i="5" s="1"/>
  <c r="BF407" i="5"/>
  <c r="BU407" i="5" s="1"/>
  <c r="BP407" i="5"/>
  <c r="BG407" i="5"/>
  <c r="BT407" i="5"/>
  <c r="BE407" i="5"/>
  <c r="BD408" i="5"/>
  <c r="BK407" i="5"/>
  <c r="BH407" i="5"/>
  <c r="BQ407" i="5"/>
  <c r="BN407" i="5"/>
  <c r="BI407" i="5"/>
  <c r="BS407" i="5"/>
  <c r="BO407" i="5"/>
  <c r="BR407" i="5"/>
  <c r="BP408" i="5" l="1"/>
  <c r="BK408" i="5"/>
  <c r="BH408" i="5"/>
  <c r="BN408" i="5"/>
  <c r="BR408" i="5"/>
  <c r="BE408" i="5"/>
  <c r="BQ408" i="5"/>
  <c r="BG408" i="5"/>
  <c r="BD409" i="5"/>
  <c r="BO408" i="5"/>
  <c r="BS408" i="5"/>
  <c r="BT408" i="5"/>
  <c r="BF408" i="5"/>
  <c r="BU408" i="5" s="1"/>
  <c r="BI408" i="5"/>
  <c r="BJ407" i="5"/>
  <c r="BL407" i="5"/>
  <c r="BM407" i="5" s="1"/>
  <c r="BJ408" i="5" l="1"/>
  <c r="BL408" i="5"/>
  <c r="BM408" i="5" s="1"/>
  <c r="BI409" i="5"/>
  <c r="BQ409" i="5"/>
  <c r="BE409" i="5"/>
  <c r="BH409" i="5"/>
  <c r="BO409" i="5"/>
  <c r="BD410" i="5"/>
  <c r="BP409" i="5"/>
  <c r="BN409" i="5"/>
  <c r="BF409" i="5"/>
  <c r="BU409" i="5" s="1"/>
  <c r="BR409" i="5"/>
  <c r="BK409" i="5"/>
  <c r="BT409" i="5"/>
  <c r="BS409" i="5"/>
  <c r="BG409" i="5"/>
  <c r="BI410" i="5" l="1"/>
  <c r="BT410" i="5"/>
  <c r="BS410" i="5"/>
  <c r="BQ410" i="5"/>
  <c r="BG410" i="5"/>
  <c r="BK410" i="5"/>
  <c r="BO410" i="5"/>
  <c r="BP410" i="5"/>
  <c r="BF410" i="5"/>
  <c r="BU410" i="5" s="1"/>
  <c r="BD411" i="5"/>
  <c r="BR410" i="5"/>
  <c r="BE410" i="5"/>
  <c r="BH410" i="5"/>
  <c r="BN410" i="5"/>
  <c r="BJ409" i="5"/>
  <c r="BL409" i="5"/>
  <c r="BM409" i="5" s="1"/>
  <c r="BJ410" i="5" l="1"/>
  <c r="BL410" i="5"/>
  <c r="BM410" i="5" s="1"/>
  <c r="BQ411" i="5"/>
  <c r="BR411" i="5"/>
  <c r="BI411" i="5"/>
  <c r="BT411" i="5"/>
  <c r="BG411" i="5"/>
  <c r="BN411" i="5"/>
  <c r="BP411" i="5"/>
  <c r="BE411" i="5"/>
  <c r="BH411" i="5"/>
  <c r="BS411" i="5"/>
  <c r="BD412" i="5"/>
  <c r="BF411" i="5"/>
  <c r="BU411" i="5" s="1"/>
  <c r="BO411" i="5"/>
  <c r="BK411" i="5"/>
  <c r="BT412" i="5" l="1"/>
  <c r="BP412" i="5"/>
  <c r="BN412" i="5"/>
  <c r="BO412" i="5"/>
  <c r="BE412" i="5"/>
  <c r="BS412" i="5"/>
  <c r="BI412" i="5"/>
  <c r="BF412" i="5"/>
  <c r="BU412" i="5" s="1"/>
  <c r="BG412" i="5"/>
  <c r="BK412" i="5"/>
  <c r="BR412" i="5"/>
  <c r="BD413" i="5"/>
  <c r="BH412" i="5"/>
  <c r="BQ412" i="5"/>
  <c r="BL411" i="5"/>
  <c r="BM411" i="5" s="1"/>
  <c r="BJ411" i="5"/>
  <c r="BT413" i="5" l="1"/>
  <c r="BN413" i="5"/>
  <c r="BD414" i="5"/>
  <c r="BS413" i="5"/>
  <c r="BO413" i="5"/>
  <c r="BQ413" i="5"/>
  <c r="BE413" i="5"/>
  <c r="BI413" i="5"/>
  <c r="BP413" i="5"/>
  <c r="BH413" i="5"/>
  <c r="BG413" i="5"/>
  <c r="BF413" i="5"/>
  <c r="BU413" i="5" s="1"/>
  <c r="BK413" i="5"/>
  <c r="BR413" i="5"/>
  <c r="BJ412" i="5"/>
  <c r="BL412" i="5"/>
  <c r="BM412" i="5" s="1"/>
  <c r="BE414" i="5" l="1"/>
  <c r="BH414" i="5"/>
  <c r="BI414" i="5"/>
  <c r="BT414" i="5"/>
  <c r="BS414" i="5"/>
  <c r="BO414" i="5"/>
  <c r="BD415" i="5"/>
  <c r="BR414" i="5"/>
  <c r="BP414" i="5"/>
  <c r="BK414" i="5"/>
  <c r="BF414" i="5"/>
  <c r="BU414" i="5" s="1"/>
  <c r="BQ414" i="5"/>
  <c r="BG414" i="5"/>
  <c r="BN414" i="5"/>
  <c r="BJ413" i="5"/>
  <c r="BL413" i="5"/>
  <c r="BM413" i="5" s="1"/>
  <c r="BR415" i="5" l="1"/>
  <c r="BO415" i="5"/>
  <c r="BI415" i="5"/>
  <c r="BF415" i="5"/>
  <c r="BU415" i="5" s="1"/>
  <c r="BH415" i="5"/>
  <c r="BE415" i="5"/>
  <c r="BQ415" i="5"/>
  <c r="BD416" i="5"/>
  <c r="BN415" i="5"/>
  <c r="BS415" i="5"/>
  <c r="BT415" i="5"/>
  <c r="BK415" i="5"/>
  <c r="BG415" i="5"/>
  <c r="BP415" i="5"/>
  <c r="BL414" i="5"/>
  <c r="BM414" i="5" s="1"/>
  <c r="BJ414" i="5"/>
  <c r="BN416" i="5" l="1"/>
  <c r="BT416" i="5"/>
  <c r="BQ416" i="5"/>
  <c r="BH416" i="5"/>
  <c r="BO416" i="5"/>
  <c r="BG416" i="5"/>
  <c r="BI416" i="5"/>
  <c r="BP416" i="5"/>
  <c r="BE416" i="5"/>
  <c r="BS416" i="5"/>
  <c r="BD417" i="5"/>
  <c r="BK416" i="5"/>
  <c r="BF416" i="5"/>
  <c r="BU416" i="5" s="1"/>
  <c r="BR416" i="5"/>
  <c r="BJ415" i="5"/>
  <c r="BL415" i="5"/>
  <c r="BM415" i="5" s="1"/>
  <c r="BL416" i="5" l="1"/>
  <c r="BM416" i="5" s="1"/>
  <c r="BJ416" i="5"/>
  <c r="BO417" i="5"/>
  <c r="BI417" i="5"/>
  <c r="BT417" i="5"/>
  <c r="BE417" i="5"/>
  <c r="BQ417" i="5"/>
  <c r="BF417" i="5"/>
  <c r="BU417" i="5" s="1"/>
  <c r="BN417" i="5"/>
  <c r="BH417" i="5"/>
  <c r="BG417" i="5"/>
  <c r="BR417" i="5"/>
  <c r="BD418" i="5"/>
  <c r="BP417" i="5"/>
  <c r="BS417" i="5"/>
  <c r="BK417" i="5"/>
  <c r="BJ417" i="5" l="1"/>
  <c r="BL417" i="5"/>
  <c r="BM417" i="5" s="1"/>
  <c r="BG418" i="5"/>
  <c r="BF418" i="5"/>
  <c r="BU418" i="5" s="1"/>
  <c r="BO418" i="5"/>
  <c r="BQ418" i="5"/>
  <c r="BH418" i="5"/>
  <c r="BN418" i="5"/>
  <c r="BT418" i="5"/>
  <c r="BS418" i="5"/>
  <c r="BI418" i="5"/>
  <c r="BE418" i="5"/>
  <c r="BP418" i="5"/>
  <c r="BK418" i="5"/>
  <c r="BD419" i="5"/>
  <c r="BR418" i="5"/>
  <c r="BL418" i="5" l="1"/>
  <c r="BM418" i="5" s="1"/>
  <c r="BJ418" i="5"/>
  <c r="BG419" i="5"/>
  <c r="BH419" i="5"/>
  <c r="BO419" i="5"/>
  <c r="BR419" i="5"/>
  <c r="BS419" i="5"/>
  <c r="BI419" i="5"/>
  <c r="BD420" i="5"/>
  <c r="BQ419" i="5"/>
  <c r="BE419" i="5"/>
  <c r="BF419" i="5"/>
  <c r="BU419" i="5" s="1"/>
  <c r="BT419" i="5"/>
  <c r="BP419" i="5"/>
  <c r="BN419" i="5"/>
  <c r="BK419" i="5"/>
  <c r="BL419" i="5" l="1"/>
  <c r="BM419" i="5" s="1"/>
  <c r="BJ419" i="5"/>
  <c r="BE420" i="5"/>
  <c r="BP420" i="5"/>
  <c r="BK420" i="5"/>
  <c r="BS420" i="5"/>
  <c r="BH420" i="5"/>
  <c r="BO420" i="5"/>
  <c r="BI420" i="5"/>
  <c r="BR420" i="5"/>
  <c r="BQ420" i="5"/>
  <c r="BD421" i="5"/>
  <c r="BN420" i="5"/>
  <c r="BG420" i="5"/>
  <c r="BT420" i="5"/>
  <c r="BF420" i="5"/>
  <c r="BU420" i="5" s="1"/>
  <c r="BL420" i="5" l="1"/>
  <c r="BM420" i="5" s="1"/>
  <c r="BJ420" i="5"/>
  <c r="BG421" i="5"/>
  <c r="BD422" i="5"/>
  <c r="BK421" i="5"/>
  <c r="BN421" i="5"/>
  <c r="BS421" i="5"/>
  <c r="BP421" i="5"/>
  <c r="BH421" i="5"/>
  <c r="BF421" i="5"/>
  <c r="BU421" i="5" s="1"/>
  <c r="BE421" i="5"/>
  <c r="BR421" i="5"/>
  <c r="BI421" i="5"/>
  <c r="BQ421" i="5"/>
  <c r="BT421" i="5"/>
  <c r="BO421" i="5"/>
  <c r="BL421" i="5" l="1"/>
  <c r="BM421" i="5" s="1"/>
  <c r="BJ421" i="5"/>
  <c r="BS422" i="5"/>
  <c r="BT422" i="5"/>
  <c r="BF422" i="5"/>
  <c r="BU422" i="5" s="1"/>
  <c r="BD423" i="5"/>
  <c r="BN422" i="5"/>
  <c r="BR422" i="5"/>
  <c r="BI422" i="5"/>
  <c r="BK422" i="5"/>
  <c r="BQ422" i="5"/>
  <c r="BG422" i="5"/>
  <c r="BP422" i="5"/>
  <c r="BE422" i="5"/>
  <c r="BO422" i="5"/>
  <c r="BH422" i="5"/>
  <c r="BQ423" i="5" l="1"/>
  <c r="BO423" i="5"/>
  <c r="BD424" i="5"/>
  <c r="BS423" i="5"/>
  <c r="BP423" i="5"/>
  <c r="BE423" i="5"/>
  <c r="BT423" i="5"/>
  <c r="BK423" i="5"/>
  <c r="BR423" i="5"/>
  <c r="BG423" i="5"/>
  <c r="BN423" i="5"/>
  <c r="BH423" i="5"/>
  <c r="BF423" i="5"/>
  <c r="BU423" i="5" s="1"/>
  <c r="BI423" i="5"/>
  <c r="BL422" i="5"/>
  <c r="BM422" i="5" s="1"/>
  <c r="BJ422" i="5"/>
  <c r="BE424" i="5" l="1"/>
  <c r="BI424" i="5"/>
  <c r="BP424" i="5"/>
  <c r="BR424" i="5"/>
  <c r="BH424" i="5"/>
  <c r="BT424" i="5"/>
  <c r="BK424" i="5"/>
  <c r="BN424" i="5"/>
  <c r="BO424" i="5"/>
  <c r="BS424" i="5"/>
  <c r="BG424" i="5"/>
  <c r="BD425" i="5"/>
  <c r="BQ424" i="5"/>
  <c r="BF424" i="5"/>
  <c r="BU424" i="5" s="1"/>
  <c r="BL423" i="5"/>
  <c r="BM423" i="5" s="1"/>
  <c r="BJ423" i="5"/>
  <c r="BL424" i="5" l="1"/>
  <c r="BM424" i="5" s="1"/>
  <c r="BJ424" i="5"/>
  <c r="BH425" i="5"/>
  <c r="BN425" i="5"/>
  <c r="BD426" i="5"/>
  <c r="BS425" i="5"/>
  <c r="BK425" i="5"/>
  <c r="BF425" i="5"/>
  <c r="BU425" i="5" s="1"/>
  <c r="BE425" i="5"/>
  <c r="BR425" i="5"/>
  <c r="BP425" i="5"/>
  <c r="BT425" i="5"/>
  <c r="BO425" i="5"/>
  <c r="BG425" i="5"/>
  <c r="BQ425" i="5"/>
  <c r="BI425" i="5"/>
  <c r="BJ425" i="5" l="1"/>
  <c r="BL425" i="5"/>
  <c r="BM425" i="5" s="1"/>
  <c r="BT426" i="5"/>
  <c r="BS426" i="5"/>
  <c r="BH426" i="5"/>
  <c r="BI426" i="5"/>
  <c r="BR426" i="5"/>
  <c r="BQ426" i="5"/>
  <c r="BG426" i="5"/>
  <c r="BD427" i="5"/>
  <c r="BK426" i="5"/>
  <c r="BE426" i="5"/>
  <c r="BO426" i="5"/>
  <c r="BP426" i="5"/>
  <c r="BN426" i="5"/>
  <c r="BF426" i="5"/>
  <c r="BU426" i="5" s="1"/>
  <c r="BJ426" i="5" l="1"/>
  <c r="BL426" i="5"/>
  <c r="BM426" i="5" s="1"/>
  <c r="BN427" i="5"/>
  <c r="BK427" i="5"/>
  <c r="BR427" i="5"/>
  <c r="BH427" i="5"/>
  <c r="BE427" i="5"/>
  <c r="BO427" i="5"/>
  <c r="BD428" i="5"/>
  <c r="BS427" i="5"/>
  <c r="BQ427" i="5"/>
  <c r="BP427" i="5"/>
  <c r="BI427" i="5"/>
  <c r="BF427" i="5"/>
  <c r="BU427" i="5" s="1"/>
  <c r="BT427" i="5"/>
  <c r="BG427" i="5"/>
  <c r="BJ427" i="5" l="1"/>
  <c r="BL427" i="5"/>
  <c r="BM427" i="5" s="1"/>
  <c r="BR428" i="5"/>
  <c r="BT428" i="5"/>
  <c r="BE428" i="5"/>
  <c r="BF428" i="5"/>
  <c r="BU428" i="5" s="1"/>
  <c r="BK428" i="5"/>
  <c r="BQ428" i="5"/>
  <c r="BS428" i="5"/>
  <c r="BD429" i="5"/>
  <c r="BI428" i="5"/>
  <c r="BH428" i="5"/>
  <c r="BP428" i="5"/>
  <c r="BO428" i="5"/>
  <c r="BG428" i="5"/>
  <c r="BN428" i="5"/>
  <c r="BG429" i="5" l="1"/>
  <c r="BS429" i="5"/>
  <c r="BN429" i="5"/>
  <c r="BT429" i="5"/>
  <c r="BR429" i="5"/>
  <c r="BH429" i="5"/>
  <c r="BK429" i="5"/>
  <c r="BD430" i="5"/>
  <c r="BF429" i="5"/>
  <c r="BU429" i="5" s="1"/>
  <c r="BQ429" i="5"/>
  <c r="BP429" i="5"/>
  <c r="BO429" i="5"/>
  <c r="BI429" i="5"/>
  <c r="BE429" i="5"/>
  <c r="BJ428" i="5"/>
  <c r="BL428" i="5"/>
  <c r="BM428" i="5" s="1"/>
  <c r="BE430" i="5" l="1"/>
  <c r="BO430" i="5"/>
  <c r="BK430" i="5"/>
  <c r="BH430" i="5"/>
  <c r="BF430" i="5"/>
  <c r="BU430" i="5" s="1"/>
  <c r="BN430" i="5"/>
  <c r="BI430" i="5"/>
  <c r="BQ430" i="5"/>
  <c r="BP430" i="5"/>
  <c r="BT430" i="5"/>
  <c r="BS430" i="5"/>
  <c r="BR430" i="5"/>
  <c r="BG430" i="5"/>
  <c r="BD431" i="5"/>
  <c r="BL429" i="5"/>
  <c r="BM429" i="5" s="1"/>
  <c r="BJ429" i="5"/>
  <c r="BI431" i="5" l="1"/>
  <c r="BO431" i="5"/>
  <c r="BP431" i="5"/>
  <c r="BQ431" i="5"/>
  <c r="BK431" i="5"/>
  <c r="BD432" i="5"/>
  <c r="BS431" i="5"/>
  <c r="BN431" i="5"/>
  <c r="BH431" i="5"/>
  <c r="BE431" i="5"/>
  <c r="BG431" i="5"/>
  <c r="BR431" i="5"/>
  <c r="BF431" i="5"/>
  <c r="BU431" i="5" s="1"/>
  <c r="BT431" i="5"/>
  <c r="BL430" i="5"/>
  <c r="BM430" i="5" s="1"/>
  <c r="BJ430" i="5"/>
  <c r="BO432" i="5" l="1"/>
  <c r="BK432" i="5"/>
  <c r="BP432" i="5"/>
  <c r="BS432" i="5"/>
  <c r="BG432" i="5"/>
  <c r="BH432" i="5"/>
  <c r="BN432" i="5"/>
  <c r="BR432" i="5"/>
  <c r="BQ432" i="5"/>
  <c r="BI432" i="5"/>
  <c r="BE432" i="5"/>
  <c r="BD433" i="5"/>
  <c r="BF432" i="5"/>
  <c r="BU432" i="5" s="1"/>
  <c r="BT432" i="5"/>
  <c r="BJ431" i="5"/>
  <c r="BL431" i="5"/>
  <c r="BM431" i="5" s="1"/>
  <c r="BR433" i="5" l="1"/>
  <c r="BO433" i="5"/>
  <c r="BD434" i="5"/>
  <c r="BP433" i="5"/>
  <c r="BH433" i="5"/>
  <c r="BE433" i="5"/>
  <c r="BS433" i="5"/>
  <c r="BF433" i="5"/>
  <c r="BU433" i="5" s="1"/>
  <c r="BQ433" i="5"/>
  <c r="BG433" i="5"/>
  <c r="BK433" i="5"/>
  <c r="BT433" i="5"/>
  <c r="BN433" i="5"/>
  <c r="BI433" i="5"/>
  <c r="BL432" i="5"/>
  <c r="BM432" i="5" s="1"/>
  <c r="BJ432" i="5"/>
  <c r="BN434" i="5" l="1"/>
  <c r="BI434" i="5"/>
  <c r="BD435" i="5"/>
  <c r="BF434" i="5"/>
  <c r="BU434" i="5" s="1"/>
  <c r="BO434" i="5"/>
  <c r="BP434" i="5"/>
  <c r="BT434" i="5"/>
  <c r="BQ434" i="5"/>
  <c r="BE434" i="5"/>
  <c r="BK434" i="5"/>
  <c r="BS434" i="5"/>
  <c r="BG434" i="5"/>
  <c r="BR434" i="5"/>
  <c r="BH434" i="5"/>
  <c r="BJ433" i="5"/>
  <c r="BL433" i="5"/>
  <c r="BM433" i="5" s="1"/>
  <c r="BP435" i="5" l="1"/>
  <c r="BE435" i="5"/>
  <c r="BG435" i="5"/>
  <c r="BK435" i="5"/>
  <c r="BD436" i="5"/>
  <c r="BI435" i="5"/>
  <c r="BT435" i="5"/>
  <c r="BS435" i="5"/>
  <c r="BQ435" i="5"/>
  <c r="BO435" i="5"/>
  <c r="BF435" i="5"/>
  <c r="BU435" i="5" s="1"/>
  <c r="BH435" i="5"/>
  <c r="BR435" i="5"/>
  <c r="BN435" i="5"/>
  <c r="BL434" i="5"/>
  <c r="BM434" i="5" s="1"/>
  <c r="BJ434" i="5"/>
  <c r="BL435" i="5" l="1"/>
  <c r="BM435" i="5" s="1"/>
  <c r="BJ435" i="5"/>
  <c r="BI436" i="5"/>
  <c r="BK436" i="5"/>
  <c r="BQ436" i="5"/>
  <c r="BG436" i="5"/>
  <c r="BD437" i="5"/>
  <c r="BP436" i="5"/>
  <c r="BE436" i="5"/>
  <c r="BS436" i="5"/>
  <c r="BH436" i="5"/>
  <c r="BT436" i="5"/>
  <c r="BN436" i="5"/>
  <c r="BF436" i="5"/>
  <c r="BU436" i="5" s="1"/>
  <c r="BR436" i="5"/>
  <c r="BO436" i="5"/>
  <c r="BH437" i="5" l="1"/>
  <c r="BD438" i="5"/>
  <c r="BK437" i="5"/>
  <c r="BG437" i="5"/>
  <c r="BR437" i="5"/>
  <c r="BT437" i="5"/>
  <c r="BN437" i="5"/>
  <c r="BQ437" i="5"/>
  <c r="BI437" i="5"/>
  <c r="BS437" i="5"/>
  <c r="BF437" i="5"/>
  <c r="BU437" i="5" s="1"/>
  <c r="BE437" i="5"/>
  <c r="BO437" i="5"/>
  <c r="BP437" i="5"/>
  <c r="BJ436" i="5"/>
  <c r="BL436" i="5"/>
  <c r="BM436" i="5" s="1"/>
  <c r="BL437" i="5" l="1"/>
  <c r="BM437" i="5" s="1"/>
  <c r="BJ437" i="5"/>
  <c r="BG438" i="5"/>
  <c r="BE438" i="5"/>
  <c r="BN438" i="5"/>
  <c r="BF438" i="5"/>
  <c r="BU438" i="5" s="1"/>
  <c r="BD439" i="5"/>
  <c r="BS438" i="5"/>
  <c r="BK438" i="5"/>
  <c r="BT438" i="5"/>
  <c r="BP438" i="5"/>
  <c r="BH438" i="5"/>
  <c r="BI438" i="5"/>
  <c r="BQ438" i="5"/>
  <c r="BR438" i="5"/>
  <c r="BO438" i="5"/>
  <c r="BR439" i="5" l="1"/>
  <c r="BI439" i="5"/>
  <c r="BD440" i="5"/>
  <c r="BK439" i="5"/>
  <c r="BF439" i="5"/>
  <c r="BU439" i="5" s="1"/>
  <c r="BO439" i="5"/>
  <c r="BH439" i="5"/>
  <c r="BG439" i="5"/>
  <c r="BE439" i="5"/>
  <c r="BP439" i="5"/>
  <c r="BN439" i="5"/>
  <c r="BS439" i="5"/>
  <c r="BQ439" i="5"/>
  <c r="BT439" i="5"/>
  <c r="BL438" i="5"/>
  <c r="BM438" i="5" s="1"/>
  <c r="BJ438" i="5"/>
  <c r="BJ439" i="5" l="1"/>
  <c r="BL439" i="5"/>
  <c r="BM439" i="5" s="1"/>
  <c r="BT440" i="5"/>
  <c r="BS440" i="5"/>
  <c r="BH440" i="5"/>
  <c r="BQ440" i="5"/>
  <c r="BG440" i="5"/>
  <c r="BF440" i="5"/>
  <c r="BU440" i="5" s="1"/>
  <c r="BP440" i="5"/>
  <c r="BN440" i="5"/>
  <c r="BK440" i="5"/>
  <c r="BR440" i="5"/>
  <c r="BI440" i="5"/>
  <c r="BD441" i="5"/>
  <c r="BE440" i="5"/>
  <c r="BO440" i="5"/>
  <c r="BJ440" i="5" l="1"/>
  <c r="BL440" i="5"/>
  <c r="BM440" i="5" s="1"/>
  <c r="BQ441" i="5"/>
  <c r="BN441" i="5"/>
  <c r="BF441" i="5"/>
  <c r="BU441" i="5" s="1"/>
  <c r="BG441" i="5"/>
  <c r="BR441" i="5"/>
  <c r="BO441" i="5"/>
  <c r="BD442" i="5"/>
  <c r="BE441" i="5"/>
  <c r="BH441" i="5"/>
  <c r="BT441" i="5"/>
  <c r="BI441" i="5"/>
  <c r="BP441" i="5"/>
  <c r="BK441" i="5"/>
  <c r="BS441" i="5"/>
  <c r="BJ441" i="5" l="1"/>
  <c r="BL441" i="5"/>
  <c r="BM441" i="5" s="1"/>
  <c r="BH442" i="5"/>
  <c r="BQ442" i="5"/>
  <c r="BF442" i="5"/>
  <c r="BU442" i="5" s="1"/>
  <c r="BS442" i="5"/>
  <c r="BT442" i="5"/>
  <c r="BE442" i="5"/>
  <c r="BN442" i="5"/>
  <c r="BR442" i="5"/>
  <c r="BI442" i="5"/>
  <c r="BG442" i="5"/>
  <c r="BO442" i="5"/>
  <c r="BK442" i="5"/>
  <c r="BP442" i="5"/>
  <c r="BD443" i="5"/>
  <c r="BL442" i="5" l="1"/>
  <c r="BM442" i="5" s="1"/>
  <c r="BJ442" i="5"/>
  <c r="BP443" i="5"/>
  <c r="BK443" i="5"/>
  <c r="BQ443" i="5"/>
  <c r="BD444" i="5"/>
  <c r="BI443" i="5"/>
  <c r="BN443" i="5"/>
  <c r="BO443" i="5"/>
  <c r="BT443" i="5"/>
  <c r="BE443" i="5"/>
  <c r="BF443" i="5"/>
  <c r="BU443" i="5" s="1"/>
  <c r="BS443" i="5"/>
  <c r="BH443" i="5"/>
  <c r="BG443" i="5"/>
  <c r="BR443" i="5"/>
  <c r="BS444" i="5" l="1"/>
  <c r="BN444" i="5"/>
  <c r="BK444" i="5"/>
  <c r="BI444" i="5"/>
  <c r="BE444" i="5"/>
  <c r="BT444" i="5"/>
  <c r="BR444" i="5"/>
  <c r="BP444" i="5"/>
  <c r="BG444" i="5"/>
  <c r="BO444" i="5"/>
  <c r="BF444" i="5"/>
  <c r="BU444" i="5" s="1"/>
  <c r="BQ444" i="5"/>
  <c r="BH444" i="5"/>
  <c r="BD445" i="5"/>
  <c r="BL443" i="5"/>
  <c r="BM443" i="5" s="1"/>
  <c r="BJ443" i="5"/>
  <c r="BJ444" i="5" l="1"/>
  <c r="BL444" i="5"/>
  <c r="BM444" i="5" s="1"/>
  <c r="BQ445" i="5"/>
  <c r="BE445" i="5"/>
  <c r="BK445" i="5"/>
  <c r="BR445" i="5"/>
  <c r="BT445" i="5"/>
  <c r="BS445" i="5"/>
  <c r="BD446" i="5"/>
  <c r="BH445" i="5"/>
  <c r="BO445" i="5"/>
  <c r="BG445" i="5"/>
  <c r="BI445" i="5"/>
  <c r="BP445" i="5"/>
  <c r="BF445" i="5"/>
  <c r="BU445" i="5" s="1"/>
  <c r="BN445" i="5"/>
  <c r="BL445" i="5" l="1"/>
  <c r="BM445" i="5" s="1"/>
  <c r="BJ445" i="5"/>
  <c r="BO446" i="5"/>
  <c r="BE446" i="5"/>
  <c r="BR446" i="5"/>
  <c r="BN446" i="5"/>
  <c r="BI446" i="5"/>
  <c r="BH446" i="5"/>
  <c r="BG446" i="5"/>
  <c r="BK446" i="5"/>
  <c r="BP446" i="5"/>
  <c r="BS446" i="5"/>
  <c r="BF446" i="5"/>
  <c r="BU446" i="5" s="1"/>
  <c r="BD447" i="5"/>
  <c r="BT446" i="5"/>
  <c r="BQ446" i="5"/>
  <c r="BJ446" i="5" l="1"/>
  <c r="BL446" i="5"/>
  <c r="BM446" i="5" s="1"/>
  <c r="BQ447" i="5"/>
  <c r="BD448" i="5"/>
  <c r="BG447" i="5"/>
  <c r="BF447" i="5"/>
  <c r="BU447" i="5" s="1"/>
  <c r="BI447" i="5"/>
  <c r="BP447" i="5"/>
  <c r="BH447" i="5"/>
  <c r="BN447" i="5"/>
  <c r="BS447" i="5"/>
  <c r="BE447" i="5"/>
  <c r="BK447" i="5"/>
  <c r="BO447" i="5"/>
  <c r="BT447" i="5"/>
  <c r="BR447" i="5"/>
  <c r="BG448" i="5" l="1"/>
  <c r="BH448" i="5"/>
  <c r="BD449" i="5"/>
  <c r="BK448" i="5"/>
  <c r="BN448" i="5"/>
  <c r="BR448" i="5"/>
  <c r="BT448" i="5"/>
  <c r="BE448" i="5"/>
  <c r="BS448" i="5"/>
  <c r="BF448" i="5"/>
  <c r="BU448" i="5" s="1"/>
  <c r="BQ448" i="5"/>
  <c r="BI448" i="5"/>
  <c r="BO448" i="5"/>
  <c r="BP448" i="5"/>
  <c r="BL447" i="5"/>
  <c r="BM447" i="5" s="1"/>
  <c r="BJ447" i="5"/>
  <c r="BJ448" i="5" l="1"/>
  <c r="BL448" i="5"/>
  <c r="BM448" i="5" s="1"/>
  <c r="BG449" i="5"/>
  <c r="BR449" i="5"/>
  <c r="BS449" i="5"/>
  <c r="BN449" i="5"/>
  <c r="BH449" i="5"/>
  <c r="BT449" i="5"/>
  <c r="BD450" i="5"/>
  <c r="BF449" i="5"/>
  <c r="BU449" i="5" s="1"/>
  <c r="BO449" i="5"/>
  <c r="BQ449" i="5"/>
  <c r="BP449" i="5"/>
  <c r="BK449" i="5"/>
  <c r="BE449" i="5"/>
  <c r="BI449" i="5"/>
  <c r="BL449" i="5" l="1"/>
  <c r="BM449" i="5" s="1"/>
  <c r="BJ449" i="5"/>
  <c r="BT450" i="5"/>
  <c r="BS450" i="5"/>
  <c r="BP450" i="5"/>
  <c r="BK450" i="5"/>
  <c r="BD451" i="5"/>
  <c r="BG450" i="5"/>
  <c r="BE450" i="5"/>
  <c r="BH450" i="5"/>
  <c r="BN450" i="5"/>
  <c r="BR450" i="5"/>
  <c r="BF450" i="5"/>
  <c r="BU450" i="5" s="1"/>
  <c r="BO450" i="5"/>
  <c r="BI450" i="5"/>
  <c r="BQ450" i="5"/>
  <c r="BL450" i="5" l="1"/>
  <c r="BM450" i="5" s="1"/>
  <c r="BJ450" i="5"/>
  <c r="BI451" i="5"/>
  <c r="BP451" i="5"/>
  <c r="BT451" i="5"/>
  <c r="BK451" i="5"/>
  <c r="BE451" i="5"/>
  <c r="BN451" i="5"/>
  <c r="BD452" i="5"/>
  <c r="BG451" i="5"/>
  <c r="BO451" i="5"/>
  <c r="BH451" i="5"/>
  <c r="BQ451" i="5"/>
  <c r="BF451" i="5"/>
  <c r="BU451" i="5" s="1"/>
  <c r="BS451" i="5"/>
  <c r="BR451" i="5"/>
  <c r="BJ451" i="5" l="1"/>
  <c r="BL451" i="5"/>
  <c r="BM451" i="5" s="1"/>
  <c r="BF452" i="5"/>
  <c r="BU452" i="5" s="1"/>
  <c r="BQ452" i="5"/>
  <c r="BK452" i="5"/>
  <c r="BD453" i="5"/>
  <c r="BE452" i="5"/>
  <c r="BT452" i="5"/>
  <c r="BR452" i="5"/>
  <c r="BS452" i="5"/>
  <c r="BP452" i="5"/>
  <c r="BN452" i="5"/>
  <c r="BH452" i="5"/>
  <c r="BO452" i="5"/>
  <c r="BI452" i="5"/>
  <c r="BG452" i="5"/>
  <c r="BG453" i="5" l="1"/>
  <c r="BT453" i="5"/>
  <c r="BE453" i="5"/>
  <c r="BO453" i="5"/>
  <c r="BI453" i="5"/>
  <c r="BH453" i="5"/>
  <c r="BR453" i="5"/>
  <c r="BF453" i="5"/>
  <c r="BU453" i="5" s="1"/>
  <c r="BD454" i="5"/>
  <c r="BP453" i="5"/>
  <c r="BQ453" i="5"/>
  <c r="BN453" i="5"/>
  <c r="BK453" i="5"/>
  <c r="BS453" i="5"/>
  <c r="BJ452" i="5"/>
  <c r="BL452" i="5"/>
  <c r="BM452" i="5" s="1"/>
  <c r="BJ453" i="5" l="1"/>
  <c r="BL453" i="5"/>
  <c r="BM453" i="5" s="1"/>
  <c r="BT454" i="5"/>
  <c r="BP454" i="5"/>
  <c r="BH454" i="5"/>
  <c r="BS454" i="5"/>
  <c r="BK454" i="5"/>
  <c r="BI454" i="5"/>
  <c r="BR454" i="5"/>
  <c r="BN454" i="5"/>
  <c r="BO454" i="5"/>
  <c r="BE454" i="5"/>
  <c r="BQ454" i="5"/>
  <c r="BG454" i="5"/>
  <c r="BF454" i="5"/>
  <c r="BU454" i="5" s="1"/>
  <c r="BD455" i="5"/>
  <c r="BG455" i="5" l="1"/>
  <c r="BR455" i="5"/>
  <c r="BO455" i="5"/>
  <c r="BS455" i="5"/>
  <c r="BE455" i="5"/>
  <c r="BD456" i="5"/>
  <c r="BI455" i="5"/>
  <c r="BK455" i="5"/>
  <c r="BF455" i="5"/>
  <c r="BU455" i="5" s="1"/>
  <c r="BQ455" i="5"/>
  <c r="BP455" i="5"/>
  <c r="BT455" i="5"/>
  <c r="BH455" i="5"/>
  <c r="BN455" i="5"/>
  <c r="BL454" i="5"/>
  <c r="BM454" i="5" s="1"/>
  <c r="BJ454" i="5"/>
  <c r="BE456" i="5" l="1"/>
  <c r="BR456" i="5"/>
  <c r="BF456" i="5"/>
  <c r="BU456" i="5" s="1"/>
  <c r="BT456" i="5"/>
  <c r="BH456" i="5"/>
  <c r="BQ456" i="5"/>
  <c r="BK456" i="5"/>
  <c r="BP456" i="5"/>
  <c r="BO456" i="5"/>
  <c r="BN456" i="5"/>
  <c r="BD457" i="5"/>
  <c r="BI456" i="5"/>
  <c r="BG456" i="5"/>
  <c r="BS456" i="5"/>
  <c r="BJ455" i="5"/>
  <c r="BL455" i="5"/>
  <c r="BM455" i="5" s="1"/>
  <c r="BG457" i="5" l="1"/>
  <c r="BD458" i="5"/>
  <c r="BK457" i="5"/>
  <c r="BH457" i="5"/>
  <c r="BF457" i="5"/>
  <c r="BU457" i="5" s="1"/>
  <c r="BQ457" i="5"/>
  <c r="BS457" i="5"/>
  <c r="BP457" i="5"/>
  <c r="BO457" i="5"/>
  <c r="BT457" i="5"/>
  <c r="BI457" i="5"/>
  <c r="BE457" i="5"/>
  <c r="BR457" i="5"/>
  <c r="BN457" i="5"/>
  <c r="BL456" i="5"/>
  <c r="BM456" i="5" s="1"/>
  <c r="BJ456" i="5"/>
  <c r="BR458" i="5" l="1"/>
  <c r="BQ458" i="5"/>
  <c r="BF458" i="5"/>
  <c r="BU458" i="5" s="1"/>
  <c r="BN458" i="5"/>
  <c r="BH458" i="5"/>
  <c r="BK458" i="5"/>
  <c r="BP458" i="5"/>
  <c r="BO458" i="5"/>
  <c r="BI458" i="5"/>
  <c r="BG458" i="5"/>
  <c r="BS458" i="5"/>
  <c r="BE458" i="5"/>
  <c r="BD459" i="5"/>
  <c r="BT458" i="5"/>
  <c r="BJ457" i="5"/>
  <c r="BL457" i="5"/>
  <c r="BM457" i="5" s="1"/>
  <c r="BH459" i="5" l="1"/>
  <c r="BR459" i="5"/>
  <c r="BE459" i="5"/>
  <c r="BN459" i="5"/>
  <c r="BK459" i="5"/>
  <c r="BP459" i="5"/>
  <c r="BD460" i="5"/>
  <c r="BQ459" i="5"/>
  <c r="BT459" i="5"/>
  <c r="BO459" i="5"/>
  <c r="BS459" i="5"/>
  <c r="BG459" i="5"/>
  <c r="BI459" i="5"/>
  <c r="BF459" i="5"/>
  <c r="BU459" i="5" s="1"/>
  <c r="BJ458" i="5"/>
  <c r="BL458" i="5"/>
  <c r="BM458" i="5" s="1"/>
  <c r="BJ459" i="5" l="1"/>
  <c r="BL459" i="5"/>
  <c r="BM459" i="5" s="1"/>
  <c r="BF460" i="5"/>
  <c r="BU460" i="5" s="1"/>
  <c r="BN460" i="5"/>
  <c r="BH460" i="5"/>
  <c r="BD461" i="5"/>
  <c r="BS460" i="5"/>
  <c r="BE460" i="5"/>
  <c r="BP460" i="5"/>
  <c r="BI460" i="5"/>
  <c r="BG460" i="5"/>
  <c r="BK460" i="5"/>
  <c r="BT460" i="5"/>
  <c r="BR460" i="5"/>
  <c r="BO460" i="5"/>
  <c r="BQ460" i="5"/>
  <c r="BQ461" i="5" l="1"/>
  <c r="BN461" i="5"/>
  <c r="BG461" i="5"/>
  <c r="BD462" i="5"/>
  <c r="BK461" i="5"/>
  <c r="BR461" i="5"/>
  <c r="BP461" i="5"/>
  <c r="BO461" i="5"/>
  <c r="BF461" i="5"/>
  <c r="BU461" i="5" s="1"/>
  <c r="BT461" i="5"/>
  <c r="BS461" i="5"/>
  <c r="BI461" i="5"/>
  <c r="BE461" i="5"/>
  <c r="BH461" i="5"/>
  <c r="BL460" i="5"/>
  <c r="BM460" i="5" s="1"/>
  <c r="BJ460" i="5"/>
  <c r="BL461" i="5" l="1"/>
  <c r="BM461" i="5" s="1"/>
  <c r="BJ461" i="5"/>
  <c r="BI462" i="5"/>
  <c r="BF462" i="5"/>
  <c r="BU462" i="5" s="1"/>
  <c r="BG462" i="5"/>
  <c r="BE462" i="5"/>
  <c r="BT462" i="5"/>
  <c r="BK462" i="5"/>
  <c r="BN462" i="5"/>
  <c r="BR462" i="5"/>
  <c r="BD463" i="5"/>
  <c r="BH462" i="5"/>
  <c r="BQ462" i="5"/>
  <c r="BS462" i="5"/>
  <c r="BO462" i="5"/>
  <c r="BP462" i="5"/>
  <c r="BJ462" i="5" l="1"/>
  <c r="BL462" i="5"/>
  <c r="BM462" i="5" s="1"/>
  <c r="BH463" i="5"/>
  <c r="BO463" i="5"/>
  <c r="BF463" i="5"/>
  <c r="BU463" i="5" s="1"/>
  <c r="BG463" i="5"/>
  <c r="BK463" i="5"/>
  <c r="BP463" i="5"/>
  <c r="BI463" i="5"/>
  <c r="BQ463" i="5"/>
  <c r="BS463" i="5"/>
  <c r="BD464" i="5"/>
  <c r="BT463" i="5"/>
  <c r="BR463" i="5"/>
  <c r="BN463" i="5"/>
  <c r="BE463" i="5"/>
  <c r="BJ463" i="5" l="1"/>
  <c r="BL463" i="5"/>
  <c r="BM463" i="5" s="1"/>
  <c r="BS464" i="5"/>
  <c r="BN464" i="5"/>
  <c r="BT464" i="5"/>
  <c r="BK464" i="5"/>
  <c r="BE464" i="5"/>
  <c r="BO464" i="5"/>
  <c r="BF464" i="5"/>
  <c r="BU464" i="5" s="1"/>
  <c r="BG464" i="5"/>
  <c r="BI464" i="5"/>
  <c r="BQ464" i="5"/>
  <c r="BR464" i="5"/>
  <c r="BD465" i="5"/>
  <c r="BH464" i="5"/>
  <c r="BP464" i="5"/>
  <c r="BL464" i="5" l="1"/>
  <c r="BM464" i="5" s="1"/>
  <c r="BJ464" i="5"/>
  <c r="BO465" i="5"/>
  <c r="BI465" i="5"/>
  <c r="BR465" i="5"/>
  <c r="BT465" i="5"/>
  <c r="BS465" i="5"/>
  <c r="BQ465" i="5"/>
  <c r="BP465" i="5"/>
  <c r="BD466" i="5"/>
  <c r="BN465" i="5"/>
  <c r="BG465" i="5"/>
  <c r="BE465" i="5"/>
  <c r="BF465" i="5"/>
  <c r="BU465" i="5" s="1"/>
  <c r="BH465" i="5"/>
  <c r="BK465" i="5"/>
  <c r="BJ465" i="5" l="1"/>
  <c r="BL465" i="5"/>
  <c r="BM465" i="5" s="1"/>
  <c r="BI466" i="5"/>
  <c r="BQ466" i="5"/>
  <c r="BK466" i="5"/>
  <c r="BS466" i="5"/>
  <c r="BH466" i="5"/>
  <c r="BO466" i="5"/>
  <c r="BE466" i="5"/>
  <c r="BT466" i="5"/>
  <c r="BN466" i="5"/>
  <c r="BD467" i="5"/>
  <c r="BR466" i="5"/>
  <c r="BF466" i="5"/>
  <c r="BU466" i="5" s="1"/>
  <c r="BG466" i="5"/>
  <c r="BP466" i="5"/>
  <c r="BI467" i="5" l="1"/>
  <c r="BD468" i="5"/>
  <c r="BN467" i="5"/>
  <c r="BT467" i="5"/>
  <c r="BE467" i="5"/>
  <c r="BS467" i="5"/>
  <c r="BF467" i="5"/>
  <c r="BU467" i="5" s="1"/>
  <c r="BP467" i="5"/>
  <c r="BG467" i="5"/>
  <c r="BQ467" i="5"/>
  <c r="BH467" i="5"/>
  <c r="BR467" i="5"/>
  <c r="BK467" i="5"/>
  <c r="BO467" i="5"/>
  <c r="BL466" i="5"/>
  <c r="BM466" i="5" s="1"/>
  <c r="BJ466" i="5"/>
  <c r="BL467" i="5" l="1"/>
  <c r="BM467" i="5" s="1"/>
  <c r="BJ467" i="5"/>
  <c r="BR468" i="5"/>
  <c r="BT468" i="5"/>
  <c r="BP468" i="5"/>
  <c r="BK468" i="5"/>
  <c r="BH468" i="5"/>
  <c r="BQ468" i="5"/>
  <c r="BI468" i="5"/>
  <c r="BN468" i="5"/>
  <c r="BO468" i="5"/>
  <c r="BS468" i="5"/>
  <c r="BE468" i="5"/>
  <c r="BF468" i="5"/>
  <c r="BU468" i="5" s="1"/>
  <c r="BD469" i="5"/>
  <c r="BG468" i="5"/>
  <c r="BS469" i="5" l="1"/>
  <c r="BF469" i="5"/>
  <c r="BU469" i="5" s="1"/>
  <c r="BE469" i="5"/>
  <c r="BG469" i="5"/>
  <c r="BD470" i="5"/>
  <c r="BT469" i="5"/>
  <c r="BH469" i="5"/>
  <c r="BQ469" i="5"/>
  <c r="BI469" i="5"/>
  <c r="BN469" i="5"/>
  <c r="BP469" i="5"/>
  <c r="BK469" i="5"/>
  <c r="BR469" i="5"/>
  <c r="BO469" i="5"/>
  <c r="BL468" i="5"/>
  <c r="BM468" i="5" s="1"/>
  <c r="BJ468" i="5"/>
  <c r="BG470" i="5" l="1"/>
  <c r="BF470" i="5"/>
  <c r="BU470" i="5" s="1"/>
  <c r="BI470" i="5"/>
  <c r="BN470" i="5"/>
  <c r="BD471" i="5"/>
  <c r="BK470" i="5"/>
  <c r="BH470" i="5"/>
  <c r="BR470" i="5"/>
  <c r="BO470" i="5"/>
  <c r="BQ470" i="5"/>
  <c r="BP470" i="5"/>
  <c r="BT470" i="5"/>
  <c r="BE470" i="5"/>
  <c r="BS470" i="5"/>
  <c r="BL469" i="5"/>
  <c r="BM469" i="5" s="1"/>
  <c r="BJ469" i="5"/>
  <c r="BL470" i="5" l="1"/>
  <c r="BM470" i="5" s="1"/>
  <c r="BJ470" i="5"/>
  <c r="BQ471" i="5"/>
  <c r="BR471" i="5"/>
  <c r="BO471" i="5"/>
  <c r="BG471" i="5"/>
  <c r="BH471" i="5"/>
  <c r="BK471" i="5"/>
  <c r="BN471" i="5"/>
  <c r="BI471" i="5"/>
  <c r="BE471" i="5"/>
  <c r="BP471" i="5"/>
  <c r="BT471" i="5"/>
  <c r="BD472" i="5"/>
  <c r="BF471" i="5"/>
  <c r="BU471" i="5" s="1"/>
  <c r="BS471" i="5"/>
  <c r="BR472" i="5" l="1"/>
  <c r="BS472" i="5"/>
  <c r="BG472" i="5"/>
  <c r="BN472" i="5"/>
  <c r="BQ472" i="5"/>
  <c r="BO472" i="5"/>
  <c r="BP472" i="5"/>
  <c r="BK472" i="5"/>
  <c r="BT472" i="5"/>
  <c r="BH472" i="5"/>
  <c r="BD473" i="5"/>
  <c r="BF472" i="5"/>
  <c r="BU472" i="5" s="1"/>
  <c r="BI472" i="5"/>
  <c r="BE472" i="5"/>
  <c r="BL471" i="5"/>
  <c r="BM471" i="5" s="1"/>
  <c r="BJ471" i="5"/>
  <c r="BG473" i="5" l="1"/>
  <c r="BO473" i="5"/>
  <c r="BQ473" i="5"/>
  <c r="BS473" i="5"/>
  <c r="BD474" i="5"/>
  <c r="BP473" i="5"/>
  <c r="BT473" i="5"/>
  <c r="BK473" i="5"/>
  <c r="BE473" i="5"/>
  <c r="BF473" i="5"/>
  <c r="BU473" i="5" s="1"/>
  <c r="BR473" i="5"/>
  <c r="BI473" i="5"/>
  <c r="BN473" i="5"/>
  <c r="BH473" i="5"/>
  <c r="BJ472" i="5"/>
  <c r="BL472" i="5"/>
  <c r="BM472" i="5" s="1"/>
  <c r="BJ473" i="5" l="1"/>
  <c r="BL473" i="5"/>
  <c r="BM473" i="5" s="1"/>
  <c r="BP474" i="5"/>
  <c r="BI474" i="5"/>
  <c r="BG474" i="5"/>
  <c r="BK474" i="5"/>
  <c r="BS474" i="5"/>
  <c r="BN474" i="5"/>
  <c r="BO474" i="5"/>
  <c r="BD475" i="5"/>
  <c r="BH474" i="5"/>
  <c r="BF474" i="5"/>
  <c r="BU474" i="5" s="1"/>
  <c r="BQ474" i="5"/>
  <c r="BT474" i="5"/>
  <c r="BE474" i="5"/>
  <c r="BR474" i="5"/>
  <c r="BL474" i="5" l="1"/>
  <c r="BM474" i="5" s="1"/>
  <c r="BJ474" i="5"/>
  <c r="BI475" i="5"/>
  <c r="BS475" i="5"/>
  <c r="BO475" i="5"/>
  <c r="BQ475" i="5"/>
  <c r="BF475" i="5"/>
  <c r="BU475" i="5" s="1"/>
  <c r="BK475" i="5"/>
  <c r="BN475" i="5"/>
  <c r="BH475" i="5"/>
  <c r="BT475" i="5"/>
  <c r="BE475" i="5"/>
  <c r="BR475" i="5"/>
  <c r="BP475" i="5"/>
  <c r="BG475" i="5"/>
  <c r="BD476" i="5"/>
  <c r="BL475" i="5" l="1"/>
  <c r="BM475" i="5" s="1"/>
  <c r="BJ475" i="5"/>
  <c r="BE476" i="5"/>
  <c r="BP476" i="5"/>
  <c r="BS476" i="5"/>
  <c r="BK476" i="5"/>
  <c r="BN476" i="5"/>
  <c r="BH476" i="5"/>
  <c r="BQ476" i="5"/>
  <c r="BF476" i="5"/>
  <c r="BU476" i="5" s="1"/>
  <c r="BR476" i="5"/>
  <c r="BD477" i="5"/>
  <c r="BI476" i="5"/>
  <c r="BT476" i="5"/>
  <c r="BG476" i="5"/>
  <c r="BO476" i="5"/>
  <c r="BL476" i="5" l="1"/>
  <c r="BM476" i="5" s="1"/>
  <c r="BJ476" i="5"/>
  <c r="BO477" i="5"/>
  <c r="BQ477" i="5"/>
  <c r="BI477" i="5"/>
  <c r="BF477" i="5"/>
  <c r="BU477" i="5" s="1"/>
  <c r="BD478" i="5"/>
  <c r="BG477" i="5"/>
  <c r="BS477" i="5"/>
  <c r="BH477" i="5"/>
  <c r="BN477" i="5"/>
  <c r="BE477" i="5"/>
  <c r="BK477" i="5"/>
  <c r="BR477" i="5"/>
  <c r="BT477" i="5"/>
  <c r="BP477" i="5"/>
  <c r="BJ477" i="5" l="1"/>
  <c r="BL477" i="5"/>
  <c r="BM477" i="5" s="1"/>
  <c r="BN478" i="5"/>
  <c r="BI478" i="5"/>
  <c r="BD479" i="5"/>
  <c r="BF478" i="5"/>
  <c r="BU478" i="5" s="1"/>
  <c r="BR478" i="5"/>
  <c r="BE478" i="5"/>
  <c r="BH478" i="5"/>
  <c r="BO478" i="5"/>
  <c r="BT478" i="5"/>
  <c r="BK478" i="5"/>
  <c r="BG478" i="5"/>
  <c r="BQ478" i="5"/>
  <c r="BS478" i="5"/>
  <c r="BP478" i="5"/>
  <c r="BL478" i="5" l="1"/>
  <c r="BM478" i="5" s="1"/>
  <c r="BJ478" i="5"/>
  <c r="BI479" i="5"/>
  <c r="BF479" i="5"/>
  <c r="BU479" i="5" s="1"/>
  <c r="BO479" i="5"/>
  <c r="BD480" i="5"/>
  <c r="BT479" i="5"/>
  <c r="BN479" i="5"/>
  <c r="BK479" i="5"/>
  <c r="BH479" i="5"/>
  <c r="BS479" i="5"/>
  <c r="BE479" i="5"/>
  <c r="BR479" i="5"/>
  <c r="BP479" i="5"/>
  <c r="BG479" i="5"/>
  <c r="BQ479" i="5"/>
  <c r="BE480" i="5" l="1"/>
  <c r="BH480" i="5"/>
  <c r="BP480" i="5"/>
  <c r="BS480" i="5"/>
  <c r="BN480" i="5"/>
  <c r="BT480" i="5"/>
  <c r="BI480" i="5"/>
  <c r="BO480" i="5"/>
  <c r="BR480" i="5"/>
  <c r="BQ480" i="5"/>
  <c r="BD481" i="5"/>
  <c r="BG480" i="5"/>
  <c r="BF480" i="5"/>
  <c r="BU480" i="5" s="1"/>
  <c r="BK480" i="5"/>
  <c r="BL479" i="5"/>
  <c r="BM479" i="5" s="1"/>
  <c r="BJ479" i="5"/>
  <c r="BJ480" i="5" l="1"/>
  <c r="BL480" i="5"/>
  <c r="BM480" i="5" s="1"/>
  <c r="BQ481" i="5"/>
  <c r="BH481" i="5"/>
  <c r="BI481" i="5"/>
  <c r="BN481" i="5"/>
  <c r="BR481" i="5"/>
  <c r="BG481" i="5"/>
  <c r="BF481" i="5"/>
  <c r="BU481" i="5" s="1"/>
  <c r="BS481" i="5"/>
  <c r="BD482" i="5"/>
  <c r="BE481" i="5"/>
  <c r="BP481" i="5"/>
  <c r="BT481" i="5"/>
  <c r="BK481" i="5"/>
  <c r="BO481" i="5"/>
  <c r="BJ481" i="5" l="1"/>
  <c r="BL481" i="5"/>
  <c r="BM481" i="5" s="1"/>
  <c r="BQ482" i="5"/>
  <c r="BG482" i="5"/>
  <c r="BI482" i="5"/>
  <c r="BO482" i="5"/>
  <c r="BP482" i="5"/>
  <c r="BK482" i="5"/>
  <c r="BE482" i="5"/>
  <c r="BR482" i="5"/>
  <c r="BT482" i="5"/>
  <c r="BH482" i="5"/>
  <c r="BS482" i="5"/>
  <c r="BN482" i="5"/>
  <c r="BF482" i="5"/>
  <c r="BU482" i="5" s="1"/>
  <c r="BD483" i="5"/>
  <c r="BL482" i="5" l="1"/>
  <c r="BM482" i="5" s="1"/>
  <c r="BJ482" i="5"/>
  <c r="BE483" i="5"/>
  <c r="BH483" i="5"/>
  <c r="BN483" i="5"/>
  <c r="BO483" i="5"/>
  <c r="BD484" i="5"/>
  <c r="BI483" i="5"/>
  <c r="BP483" i="5"/>
  <c r="BS483" i="5"/>
  <c r="BK483" i="5"/>
  <c r="BR483" i="5"/>
  <c r="BQ483" i="5"/>
  <c r="BT483" i="5"/>
  <c r="BF483" i="5"/>
  <c r="BU483" i="5" s="1"/>
  <c r="BG483" i="5"/>
  <c r="BT484" i="5" l="1"/>
  <c r="BK484" i="5"/>
  <c r="BS484" i="5"/>
  <c r="BN484" i="5"/>
  <c r="BR484" i="5"/>
  <c r="BF484" i="5"/>
  <c r="BU484" i="5" s="1"/>
  <c r="BD485" i="5"/>
  <c r="BE484" i="5"/>
  <c r="BH484" i="5"/>
  <c r="BP484" i="5"/>
  <c r="BQ484" i="5"/>
  <c r="BO484" i="5"/>
  <c r="BI484" i="5"/>
  <c r="BG484" i="5"/>
  <c r="BL483" i="5"/>
  <c r="BM483" i="5" s="1"/>
  <c r="BJ483" i="5"/>
  <c r="BR485" i="5" l="1"/>
  <c r="BT485" i="5"/>
  <c r="BO485" i="5"/>
  <c r="BG485" i="5"/>
  <c r="BF485" i="5"/>
  <c r="BU485" i="5" s="1"/>
  <c r="BK485" i="5"/>
  <c r="BE485" i="5"/>
  <c r="BI485" i="5"/>
  <c r="BH485" i="5"/>
  <c r="BN485" i="5"/>
  <c r="BS485" i="5"/>
  <c r="BP485" i="5"/>
  <c r="BQ485" i="5"/>
  <c r="BD486" i="5"/>
  <c r="BL484" i="5"/>
  <c r="BM484" i="5" s="1"/>
  <c r="BJ484" i="5"/>
  <c r="BQ486" i="5" l="1"/>
  <c r="BK486" i="5"/>
  <c r="BP486" i="5"/>
  <c r="BE486" i="5"/>
  <c r="BN486" i="5"/>
  <c r="BO486" i="5"/>
  <c r="BI486" i="5"/>
  <c r="BD487" i="5"/>
  <c r="BG486" i="5"/>
  <c r="BS486" i="5"/>
  <c r="BF486" i="5"/>
  <c r="BU486" i="5" s="1"/>
  <c r="BR486" i="5"/>
  <c r="BH486" i="5"/>
  <c r="BT486" i="5"/>
  <c r="BL485" i="5"/>
  <c r="BM485" i="5" s="1"/>
  <c r="BJ485" i="5"/>
  <c r="BL486" i="5" l="1"/>
  <c r="BM486" i="5" s="1"/>
  <c r="BJ486" i="5"/>
  <c r="BH487" i="5"/>
  <c r="BF487" i="5"/>
  <c r="BU487" i="5" s="1"/>
  <c r="BT487" i="5"/>
  <c r="BI487" i="5"/>
  <c r="BS487" i="5"/>
  <c r="BD488" i="5"/>
  <c r="BN487" i="5"/>
  <c r="BG487" i="5"/>
  <c r="BO487" i="5"/>
  <c r="BQ487" i="5"/>
  <c r="BE487" i="5"/>
  <c r="BK487" i="5"/>
  <c r="BP487" i="5"/>
  <c r="BR487" i="5"/>
  <c r="BQ488" i="5" l="1"/>
  <c r="BG488" i="5"/>
  <c r="BR488" i="5"/>
  <c r="BT488" i="5"/>
  <c r="BH488" i="5"/>
  <c r="BN488" i="5"/>
  <c r="BF488" i="5"/>
  <c r="BU488" i="5" s="1"/>
  <c r="BD489" i="5"/>
  <c r="BI488" i="5"/>
  <c r="BO488" i="5"/>
  <c r="BE488" i="5"/>
  <c r="BS488" i="5"/>
  <c r="BK488" i="5"/>
  <c r="BP488" i="5"/>
  <c r="BJ487" i="5"/>
  <c r="BL487" i="5"/>
  <c r="BM487" i="5" s="1"/>
  <c r="BL488" i="5" l="1"/>
  <c r="BM488" i="5" s="1"/>
  <c r="BJ488" i="5"/>
  <c r="BG489" i="5"/>
  <c r="BR489" i="5"/>
  <c r="BI489" i="5"/>
  <c r="BO489" i="5"/>
  <c r="BT489" i="5"/>
  <c r="BQ489" i="5"/>
  <c r="BF489" i="5"/>
  <c r="BU489" i="5" s="1"/>
  <c r="BS489" i="5"/>
  <c r="BH489" i="5"/>
  <c r="BP489" i="5"/>
  <c r="BE489" i="5"/>
  <c r="BN489" i="5"/>
  <c r="BK489" i="5"/>
  <c r="BD490" i="5"/>
  <c r="BP490" i="5" l="1"/>
  <c r="BO490" i="5"/>
  <c r="BG490" i="5"/>
  <c r="BD491" i="5"/>
  <c r="BI490" i="5"/>
  <c r="BH490" i="5"/>
  <c r="BQ490" i="5"/>
  <c r="BT490" i="5"/>
  <c r="BE490" i="5"/>
  <c r="BS490" i="5"/>
  <c r="BK490" i="5"/>
  <c r="BR490" i="5"/>
  <c r="BN490" i="5"/>
  <c r="BF490" i="5"/>
  <c r="BU490" i="5" s="1"/>
  <c r="BL489" i="5"/>
  <c r="BM489" i="5" s="1"/>
  <c r="BJ489" i="5"/>
  <c r="BN491" i="5" l="1"/>
  <c r="BT491" i="5"/>
  <c r="BE491" i="5"/>
  <c r="BG491" i="5"/>
  <c r="BF491" i="5"/>
  <c r="BU491" i="5" s="1"/>
  <c r="BP491" i="5"/>
  <c r="BR491" i="5"/>
  <c r="BI491" i="5"/>
  <c r="BH491" i="5"/>
  <c r="BS491" i="5"/>
  <c r="BK491" i="5"/>
  <c r="BD492" i="5"/>
  <c r="BO491" i="5"/>
  <c r="BQ491" i="5"/>
  <c r="BL490" i="5"/>
  <c r="BM490" i="5" s="1"/>
  <c r="BJ490" i="5"/>
  <c r="BQ492" i="5" l="1"/>
  <c r="BI492" i="5"/>
  <c r="BK492" i="5"/>
  <c r="BT492" i="5"/>
  <c r="BH492" i="5"/>
  <c r="BD493" i="5"/>
  <c r="BO492" i="5"/>
  <c r="BS492" i="5"/>
  <c r="BN492" i="5"/>
  <c r="BP492" i="5"/>
  <c r="BR492" i="5"/>
  <c r="BF492" i="5"/>
  <c r="BU492" i="5" s="1"/>
  <c r="BE492" i="5"/>
  <c r="BG492" i="5"/>
  <c r="BJ491" i="5"/>
  <c r="BL491" i="5"/>
  <c r="BM491" i="5" s="1"/>
  <c r="BT493" i="5" l="1"/>
  <c r="BD494" i="5"/>
  <c r="BK493" i="5"/>
  <c r="BH493" i="5"/>
  <c r="BG493" i="5"/>
  <c r="BN493" i="5"/>
  <c r="BP493" i="5"/>
  <c r="BF493" i="5"/>
  <c r="BU493" i="5" s="1"/>
  <c r="BS493" i="5"/>
  <c r="BO493" i="5"/>
  <c r="BR493" i="5"/>
  <c r="BI493" i="5"/>
  <c r="BE493" i="5"/>
  <c r="BQ493" i="5"/>
  <c r="BJ492" i="5"/>
  <c r="BL492" i="5"/>
  <c r="BM492" i="5" s="1"/>
  <c r="BL493" i="5" l="1"/>
  <c r="BM493" i="5" s="1"/>
  <c r="BJ493" i="5"/>
  <c r="BE494" i="5"/>
  <c r="BN494" i="5"/>
  <c r="BD495" i="5"/>
  <c r="BP494" i="5"/>
  <c r="BI494" i="5"/>
  <c r="BK494" i="5"/>
  <c r="BS494" i="5"/>
  <c r="BG494" i="5"/>
  <c r="BQ494" i="5"/>
  <c r="BR494" i="5"/>
  <c r="BT494" i="5"/>
  <c r="BF494" i="5"/>
  <c r="BU494" i="5" s="1"/>
  <c r="BO494" i="5"/>
  <c r="BH494" i="5"/>
  <c r="BE495" i="5" l="1"/>
  <c r="BO495" i="5"/>
  <c r="BI495" i="5"/>
  <c r="BS495" i="5"/>
  <c r="BP495" i="5"/>
  <c r="BN495" i="5"/>
  <c r="BT495" i="5"/>
  <c r="BD496" i="5"/>
  <c r="BF495" i="5"/>
  <c r="BU495" i="5" s="1"/>
  <c r="BG495" i="5"/>
  <c r="BQ495" i="5"/>
  <c r="BH495" i="5"/>
  <c r="BK495" i="5"/>
  <c r="BR495" i="5"/>
  <c r="BL494" i="5"/>
  <c r="BM494" i="5" s="1"/>
  <c r="BJ494" i="5"/>
  <c r="BL495" i="5" l="1"/>
  <c r="BM495" i="5" s="1"/>
  <c r="BJ495" i="5"/>
  <c r="BN496" i="5"/>
  <c r="BE496" i="5"/>
  <c r="BF496" i="5"/>
  <c r="BU496" i="5" s="1"/>
  <c r="BP496" i="5"/>
  <c r="BD497" i="5"/>
  <c r="BT496" i="5"/>
  <c r="BI496" i="5"/>
  <c r="BS496" i="5"/>
  <c r="BG496" i="5"/>
  <c r="BH496" i="5"/>
  <c r="BK496" i="5"/>
  <c r="BO496" i="5"/>
  <c r="BQ496" i="5"/>
  <c r="BR496" i="5"/>
  <c r="BL496" i="5" l="1"/>
  <c r="BM496" i="5" s="1"/>
  <c r="BJ496" i="5"/>
  <c r="BO497" i="5"/>
  <c r="BE497" i="5"/>
  <c r="BS497" i="5"/>
  <c r="BP497" i="5"/>
  <c r="BR497" i="5"/>
  <c r="BQ497" i="5"/>
  <c r="BT497" i="5"/>
  <c r="BG497" i="5"/>
  <c r="BK497" i="5"/>
  <c r="BF497" i="5"/>
  <c r="BU497" i="5" s="1"/>
  <c r="BN497" i="5"/>
  <c r="BH497" i="5"/>
  <c r="BI497" i="5"/>
  <c r="BD498" i="5"/>
  <c r="BQ498" i="5" l="1"/>
  <c r="BT498" i="5"/>
  <c r="BD499" i="5"/>
  <c r="BO498" i="5"/>
  <c r="BH498" i="5"/>
  <c r="BR498" i="5"/>
  <c r="BN498" i="5"/>
  <c r="BE498" i="5"/>
  <c r="BK498" i="5"/>
  <c r="BG498" i="5"/>
  <c r="BF498" i="5"/>
  <c r="BU498" i="5" s="1"/>
  <c r="BI498" i="5"/>
  <c r="BS498" i="5"/>
  <c r="BP498" i="5"/>
  <c r="BL497" i="5"/>
  <c r="BM497" i="5" s="1"/>
  <c r="BJ497" i="5"/>
  <c r="BI499" i="5" l="1"/>
  <c r="BN499" i="5"/>
  <c r="BP499" i="5"/>
  <c r="BS499" i="5"/>
  <c r="BG499" i="5"/>
  <c r="BQ499" i="5"/>
  <c r="BF499" i="5"/>
  <c r="BU499" i="5" s="1"/>
  <c r="BE499" i="5"/>
  <c r="BD500" i="5"/>
  <c r="BH499" i="5"/>
  <c r="BR499" i="5"/>
  <c r="BO499" i="5"/>
  <c r="BT499" i="5"/>
  <c r="BK499" i="5"/>
  <c r="BJ498" i="5"/>
  <c r="BL498" i="5"/>
  <c r="BM498" i="5" s="1"/>
  <c r="BL499" i="5" l="1"/>
  <c r="BM499" i="5" s="1"/>
  <c r="BJ499" i="5"/>
  <c r="BQ500" i="5"/>
  <c r="BG500" i="5"/>
  <c r="BP500" i="5"/>
  <c r="BN500" i="5"/>
  <c r="BT500" i="5"/>
  <c r="BD501" i="5"/>
  <c r="BK500" i="5"/>
  <c r="BS500" i="5"/>
  <c r="BH500" i="5"/>
  <c r="BR500" i="5"/>
  <c r="BO500" i="5"/>
  <c r="BF500" i="5"/>
  <c r="BU500" i="5" s="1"/>
  <c r="BI500" i="5"/>
  <c r="BE500" i="5"/>
  <c r="BS501" i="5" l="1"/>
  <c r="BP501" i="5"/>
  <c r="BI501" i="5"/>
  <c r="BF501" i="5"/>
  <c r="BU501" i="5" s="1"/>
  <c r="BQ501" i="5"/>
  <c r="BT501" i="5"/>
  <c r="BH501" i="5"/>
  <c r="BD502" i="5"/>
  <c r="BE501" i="5"/>
  <c r="BG501" i="5"/>
  <c r="BR501" i="5"/>
  <c r="BK501" i="5"/>
  <c r="BN501" i="5"/>
  <c r="BO501" i="5"/>
  <c r="BL500" i="5"/>
  <c r="BM500" i="5" s="1"/>
  <c r="BJ500" i="5"/>
  <c r="BQ502" i="5" l="1"/>
  <c r="BD503" i="5"/>
  <c r="BT502" i="5"/>
  <c r="BR502" i="5"/>
  <c r="BS502" i="5"/>
  <c r="BG502" i="5"/>
  <c r="BE502" i="5"/>
  <c r="BF502" i="5"/>
  <c r="BU502" i="5" s="1"/>
  <c r="BK502" i="5"/>
  <c r="BI502" i="5"/>
  <c r="BO502" i="5"/>
  <c r="BH502" i="5"/>
  <c r="BP502" i="5"/>
  <c r="BN502" i="5"/>
  <c r="BL501" i="5"/>
  <c r="BM501" i="5" s="1"/>
  <c r="BJ501" i="5"/>
  <c r="BQ503" i="5" l="1"/>
  <c r="BE503" i="5"/>
  <c r="BT503" i="5"/>
  <c r="BG503" i="5"/>
  <c r="BI503" i="5"/>
  <c r="BH503" i="5"/>
  <c r="BR503" i="5"/>
  <c r="BO503" i="5"/>
  <c r="BF503" i="5"/>
  <c r="BU503" i="5" s="1"/>
  <c r="BK503" i="5"/>
  <c r="BD504" i="5"/>
  <c r="BS503" i="5"/>
  <c r="BN503" i="5"/>
  <c r="BP503" i="5"/>
  <c r="BJ502" i="5"/>
  <c r="BL502" i="5"/>
  <c r="BM502" i="5" s="1"/>
  <c r="BT504" i="5" l="1"/>
  <c r="BR504" i="5"/>
  <c r="BO504" i="5"/>
  <c r="BD505" i="5"/>
  <c r="BQ504" i="5"/>
  <c r="BK504" i="5"/>
  <c r="BP504" i="5"/>
  <c r="BE504" i="5"/>
  <c r="BF504" i="5"/>
  <c r="BU504" i="5" s="1"/>
  <c r="BG504" i="5"/>
  <c r="BH504" i="5"/>
  <c r="BS504" i="5"/>
  <c r="BN504" i="5"/>
  <c r="BI504" i="5"/>
  <c r="BL503" i="5"/>
  <c r="BM503" i="5" s="1"/>
  <c r="BJ503" i="5"/>
  <c r="BL504" i="5" l="1"/>
  <c r="BM504" i="5" s="1"/>
  <c r="BJ504" i="5"/>
  <c r="BI505" i="5"/>
  <c r="BR505" i="5"/>
  <c r="BH505" i="5"/>
  <c r="BQ505" i="5"/>
  <c r="BT505" i="5"/>
  <c r="BG505" i="5"/>
  <c r="BP505" i="5"/>
  <c r="BE505" i="5"/>
  <c r="BF505" i="5"/>
  <c r="BU505" i="5" s="1"/>
  <c r="BN505" i="5"/>
  <c r="BK505" i="5"/>
  <c r="BD506" i="5"/>
  <c r="BO505" i="5"/>
  <c r="BS505" i="5"/>
  <c r="BL505" i="5" l="1"/>
  <c r="BM505" i="5" s="1"/>
  <c r="BJ505" i="5"/>
  <c r="BR506" i="5"/>
  <c r="BQ506" i="5"/>
  <c r="BP506" i="5"/>
  <c r="BS506" i="5"/>
  <c r="BO506" i="5"/>
  <c r="BI506" i="5"/>
  <c r="BF506" i="5"/>
  <c r="BU506" i="5" s="1"/>
  <c r="BN506" i="5"/>
  <c r="BH506" i="5"/>
  <c r="BD507" i="5"/>
  <c r="BE506" i="5"/>
  <c r="BG506" i="5"/>
  <c r="BT506" i="5"/>
  <c r="BK506" i="5"/>
  <c r="BL506" i="5" l="1"/>
  <c r="BM506" i="5" s="1"/>
  <c r="BJ506" i="5"/>
  <c r="BG507" i="5"/>
  <c r="BS507" i="5"/>
  <c r="BN507" i="5"/>
  <c r="BO507" i="5"/>
  <c r="BP507" i="5"/>
  <c r="BF507" i="5"/>
  <c r="BU507" i="5" s="1"/>
  <c r="BI507" i="5"/>
  <c r="BK507" i="5"/>
  <c r="BD508" i="5"/>
  <c r="BQ507" i="5"/>
  <c r="BH507" i="5"/>
  <c r="BT507" i="5"/>
  <c r="BR507" i="5"/>
  <c r="BE507" i="5"/>
  <c r="BI508" i="5" l="1"/>
  <c r="BE508" i="5"/>
  <c r="BD509" i="5"/>
  <c r="BQ508" i="5"/>
  <c r="BR508" i="5"/>
  <c r="BT508" i="5"/>
  <c r="BP508" i="5"/>
  <c r="BF508" i="5"/>
  <c r="BU508" i="5" s="1"/>
  <c r="BS508" i="5"/>
  <c r="BG508" i="5"/>
  <c r="BK508" i="5"/>
  <c r="BH508" i="5"/>
  <c r="BO508" i="5"/>
  <c r="BN508" i="5"/>
  <c r="BL507" i="5"/>
  <c r="BM507" i="5" s="1"/>
  <c r="BJ507" i="5"/>
  <c r="BQ509" i="5" l="1"/>
  <c r="BK509" i="5"/>
  <c r="BR509" i="5"/>
  <c r="BE509" i="5"/>
  <c r="BH509" i="5"/>
  <c r="BF509" i="5"/>
  <c r="BU509" i="5" s="1"/>
  <c r="BI509" i="5"/>
  <c r="BN509" i="5"/>
  <c r="BD510" i="5"/>
  <c r="BG509" i="5"/>
  <c r="BS509" i="5"/>
  <c r="BT509" i="5"/>
  <c r="BP509" i="5"/>
  <c r="BO509" i="5"/>
  <c r="BL508" i="5"/>
  <c r="BM508" i="5" s="1"/>
  <c r="BJ508" i="5"/>
  <c r="BL509" i="5" l="1"/>
  <c r="BM509" i="5" s="1"/>
  <c r="BJ509" i="5"/>
  <c r="BG510" i="5"/>
  <c r="BF510" i="5"/>
  <c r="BU510" i="5" s="1"/>
  <c r="BN510" i="5"/>
  <c r="BH510" i="5"/>
  <c r="BI510" i="5"/>
  <c r="BE510" i="5"/>
  <c r="BR510" i="5"/>
  <c r="BT510" i="5"/>
  <c r="BQ510" i="5"/>
  <c r="BS510" i="5"/>
  <c r="BD511" i="5"/>
  <c r="BP510" i="5"/>
  <c r="BO510" i="5"/>
  <c r="BK510" i="5"/>
  <c r="BL510" i="5" l="1"/>
  <c r="BM510" i="5" s="1"/>
  <c r="BJ510" i="5"/>
  <c r="BI511" i="5"/>
  <c r="BS511" i="5"/>
  <c r="BP511" i="5"/>
  <c r="BH511" i="5"/>
  <c r="BO511" i="5"/>
  <c r="BT511" i="5"/>
  <c r="BG511" i="5"/>
  <c r="BE511" i="5"/>
  <c r="BN511" i="5"/>
  <c r="BQ511" i="5"/>
  <c r="BD512" i="5"/>
  <c r="BR511" i="5"/>
  <c r="BK511" i="5"/>
  <c r="BF511" i="5"/>
  <c r="BU511" i="5" s="1"/>
  <c r="BL511" i="5" l="1"/>
  <c r="BM511" i="5" s="1"/>
  <c r="BJ511" i="5"/>
  <c r="BN512" i="5"/>
  <c r="BO512" i="5"/>
  <c r="BH512" i="5"/>
  <c r="BG512" i="5"/>
  <c r="BK512" i="5"/>
  <c r="BP512" i="5"/>
  <c r="BS512" i="5"/>
  <c r="BD513" i="5"/>
  <c r="BQ512" i="5"/>
  <c r="BF512" i="5"/>
  <c r="BU512" i="5" s="1"/>
  <c r="BI512" i="5"/>
  <c r="BT512" i="5"/>
  <c r="BR512" i="5"/>
  <c r="BE512" i="5"/>
  <c r="BI513" i="5" l="1"/>
  <c r="BG513" i="5"/>
  <c r="BK513" i="5"/>
  <c r="BD514" i="5"/>
  <c r="BO513" i="5"/>
  <c r="BN513" i="5"/>
  <c r="BE513" i="5"/>
  <c r="BR513" i="5"/>
  <c r="BQ513" i="5"/>
  <c r="BF513" i="5"/>
  <c r="BU513" i="5" s="1"/>
  <c r="BT513" i="5"/>
  <c r="BH513" i="5"/>
  <c r="BP513" i="5"/>
  <c r="BS513" i="5"/>
  <c r="BL512" i="5"/>
  <c r="BM512" i="5" s="1"/>
  <c r="BJ512" i="5"/>
  <c r="BQ514" i="5" l="1"/>
  <c r="BE514" i="5"/>
  <c r="BT514" i="5"/>
  <c r="BD515" i="5"/>
  <c r="BN514" i="5"/>
  <c r="BF514" i="5"/>
  <c r="BU514" i="5" s="1"/>
  <c r="BP514" i="5"/>
  <c r="BS514" i="5"/>
  <c r="BG514" i="5"/>
  <c r="BR514" i="5"/>
  <c r="BI514" i="5"/>
  <c r="BH514" i="5"/>
  <c r="BO514" i="5"/>
  <c r="BK514" i="5"/>
  <c r="BL513" i="5"/>
  <c r="BM513" i="5" s="1"/>
  <c r="BJ513" i="5"/>
  <c r="BE515" i="5" l="1"/>
  <c r="BG515" i="5"/>
  <c r="BQ515" i="5"/>
  <c r="BK515" i="5"/>
  <c r="BP515" i="5"/>
  <c r="BR515" i="5"/>
  <c r="BF515" i="5"/>
  <c r="BU515" i="5" s="1"/>
  <c r="BH515" i="5"/>
  <c r="BS515" i="5"/>
  <c r="BO515" i="5"/>
  <c r="BN515" i="5"/>
  <c r="BI515" i="5"/>
  <c r="BD516" i="5"/>
  <c r="BT515" i="5"/>
  <c r="BL514" i="5"/>
  <c r="BM514" i="5" s="1"/>
  <c r="BJ514" i="5"/>
  <c r="BL515" i="5" l="1"/>
  <c r="BM515" i="5" s="1"/>
  <c r="BJ515" i="5"/>
  <c r="BP516" i="5"/>
  <c r="BN516" i="5"/>
  <c r="BG516" i="5"/>
  <c r="BR516" i="5"/>
  <c r="BE516" i="5"/>
  <c r="BF516" i="5"/>
  <c r="BU516" i="5" s="1"/>
  <c r="BT516" i="5"/>
  <c r="BS516" i="5"/>
  <c r="BO516" i="5"/>
  <c r="BD517" i="5"/>
  <c r="BH516" i="5"/>
  <c r="BI516" i="5"/>
  <c r="BK516" i="5"/>
  <c r="BQ516" i="5"/>
  <c r="BL516" i="5" l="1"/>
  <c r="BM516" i="5" s="1"/>
  <c r="BJ516" i="5"/>
  <c r="BG517" i="5"/>
  <c r="BF517" i="5"/>
  <c r="BU517" i="5" s="1"/>
  <c r="BD518" i="5"/>
  <c r="BS517" i="5"/>
  <c r="BH517" i="5"/>
  <c r="BP517" i="5"/>
  <c r="BQ517" i="5"/>
  <c r="BI517" i="5"/>
  <c r="BN517" i="5"/>
  <c r="BK517" i="5"/>
  <c r="BE517" i="5"/>
  <c r="BO517" i="5"/>
  <c r="BR517" i="5"/>
  <c r="BT517" i="5"/>
  <c r="BD519" i="5" l="1"/>
  <c r="BI518" i="5"/>
  <c r="BN518" i="5"/>
  <c r="BK518" i="5"/>
  <c r="BP518" i="5"/>
  <c r="BR518" i="5"/>
  <c r="BE518" i="5"/>
  <c r="BQ518" i="5"/>
  <c r="BG518" i="5"/>
  <c r="BH518" i="5"/>
  <c r="BF518" i="5"/>
  <c r="BU518" i="5" s="1"/>
  <c r="BO518" i="5"/>
  <c r="BT518" i="5"/>
  <c r="BS518" i="5"/>
  <c r="BL517" i="5"/>
  <c r="BM517" i="5" s="1"/>
  <c r="BJ517" i="5"/>
  <c r="BL518" i="5" l="1"/>
  <c r="BM518" i="5" s="1"/>
  <c r="BJ518" i="5"/>
  <c r="BH519" i="5"/>
  <c r="BG519" i="5"/>
  <c r="BR519" i="5"/>
  <c r="BI519" i="5"/>
  <c r="BQ519" i="5"/>
  <c r="BO519" i="5"/>
  <c r="BK519" i="5"/>
  <c r="BE519" i="5"/>
  <c r="BF519" i="5"/>
  <c r="BU519" i="5" s="1"/>
  <c r="BD520" i="5"/>
  <c r="BS519" i="5"/>
  <c r="BP519" i="5"/>
  <c r="BT519" i="5"/>
  <c r="BN519" i="5"/>
  <c r="BQ520" i="5" l="1"/>
  <c r="BO520" i="5"/>
  <c r="BP520" i="5"/>
  <c r="BI520" i="5"/>
  <c r="BK520" i="5"/>
  <c r="BD521" i="5"/>
  <c r="BE520" i="5"/>
  <c r="BS520" i="5"/>
  <c r="BH520" i="5"/>
  <c r="BN520" i="5"/>
  <c r="BR520" i="5"/>
  <c r="BT520" i="5"/>
  <c r="BF520" i="5"/>
  <c r="BU520" i="5" s="1"/>
  <c r="BG520" i="5"/>
  <c r="BL519" i="5"/>
  <c r="BM519" i="5" s="1"/>
  <c r="BJ519" i="5"/>
  <c r="BQ521" i="5" l="1"/>
  <c r="BI521" i="5"/>
  <c r="BP521" i="5"/>
  <c r="BG521" i="5"/>
  <c r="BF521" i="5"/>
  <c r="BU521" i="5" s="1"/>
  <c r="BS521" i="5"/>
  <c r="BE521" i="5"/>
  <c r="BT521" i="5"/>
  <c r="BR521" i="5"/>
  <c r="BD522" i="5"/>
  <c r="BK521" i="5"/>
  <c r="BO521" i="5"/>
  <c r="BN521" i="5"/>
  <c r="BH521" i="5"/>
  <c r="BL520" i="5"/>
  <c r="BM520" i="5" s="1"/>
  <c r="BJ520" i="5"/>
  <c r="BL521" i="5" l="1"/>
  <c r="BM521" i="5" s="1"/>
  <c r="BJ521" i="5"/>
  <c r="BT522" i="5"/>
  <c r="BP522" i="5"/>
  <c r="BF522" i="5"/>
  <c r="BU522" i="5" s="1"/>
  <c r="BH522" i="5"/>
  <c r="BE522" i="5"/>
  <c r="BR522" i="5"/>
  <c r="BG522" i="5"/>
  <c r="BK522" i="5"/>
  <c r="BI522" i="5"/>
  <c r="BO522" i="5"/>
  <c r="BD523" i="5"/>
  <c r="BN522" i="5"/>
  <c r="BQ522" i="5"/>
  <c r="BS522" i="5"/>
  <c r="BS523" i="5" l="1"/>
  <c r="BG523" i="5"/>
  <c r="BN523" i="5"/>
  <c r="BF523" i="5"/>
  <c r="BU523" i="5" s="1"/>
  <c r="BO523" i="5"/>
  <c r="BT523" i="5"/>
  <c r="BI523" i="5"/>
  <c r="BP523" i="5"/>
  <c r="BE523" i="5"/>
  <c r="BK523" i="5"/>
  <c r="BQ523" i="5"/>
  <c r="BR523" i="5"/>
  <c r="BD524" i="5"/>
  <c r="BH523" i="5"/>
  <c r="BL522" i="5"/>
  <c r="BM522" i="5" s="1"/>
  <c r="BJ522" i="5"/>
  <c r="BG524" i="5" l="1"/>
  <c r="BS524" i="5"/>
  <c r="BF524" i="5"/>
  <c r="BU524" i="5" s="1"/>
  <c r="BE524" i="5"/>
  <c r="BO524" i="5"/>
  <c r="BD525" i="5"/>
  <c r="BK524" i="5"/>
  <c r="BI524" i="5"/>
  <c r="BQ524" i="5"/>
  <c r="BR524" i="5"/>
  <c r="BP524" i="5"/>
  <c r="BN524" i="5"/>
  <c r="BH524" i="5"/>
  <c r="BT524" i="5"/>
  <c r="BL523" i="5"/>
  <c r="BM523" i="5" s="1"/>
  <c r="BJ523" i="5"/>
  <c r="BH525" i="5" l="1"/>
  <c r="BQ525" i="5"/>
  <c r="BK525" i="5"/>
  <c r="BR525" i="5"/>
  <c r="BE525" i="5"/>
  <c r="BG525" i="5"/>
  <c r="BO525" i="5"/>
  <c r="BN525" i="5"/>
  <c r="BS525" i="5"/>
  <c r="BD526" i="5"/>
  <c r="BF525" i="5"/>
  <c r="BU525" i="5" s="1"/>
  <c r="BT525" i="5"/>
  <c r="BI525" i="5"/>
  <c r="BP525" i="5"/>
  <c r="BL524" i="5"/>
  <c r="BM524" i="5" s="1"/>
  <c r="BJ524" i="5"/>
  <c r="BJ525" i="5" l="1"/>
  <c r="BL525" i="5"/>
  <c r="BM525" i="5" s="1"/>
  <c r="BH526" i="5"/>
  <c r="BE526" i="5"/>
  <c r="BP526" i="5"/>
  <c r="BK526" i="5"/>
  <c r="BD527" i="5"/>
  <c r="BO526" i="5"/>
  <c r="BI526" i="5"/>
  <c r="BR526" i="5"/>
  <c r="BN526" i="5"/>
  <c r="BT526" i="5"/>
  <c r="BF526" i="5"/>
  <c r="BU526" i="5" s="1"/>
  <c r="BQ526" i="5"/>
  <c r="BS526" i="5"/>
  <c r="BG526" i="5"/>
  <c r="BJ526" i="5" l="1"/>
  <c r="BL526" i="5"/>
  <c r="BM526" i="5" s="1"/>
  <c r="BE527" i="5"/>
  <c r="BP527" i="5"/>
  <c r="BN527" i="5"/>
  <c r="BS527" i="5"/>
  <c r="BK527" i="5"/>
  <c r="BI527" i="5"/>
  <c r="BG527" i="5"/>
  <c r="BQ527" i="5"/>
  <c r="BR527" i="5"/>
  <c r="BH527" i="5"/>
  <c r="BT527" i="5"/>
  <c r="BO527" i="5"/>
  <c r="BF527" i="5"/>
  <c r="BU527" i="5" s="1"/>
  <c r="BD528" i="5"/>
  <c r="BT528" i="5" l="1"/>
  <c r="BH528" i="5"/>
  <c r="BN528" i="5"/>
  <c r="BO528" i="5"/>
  <c r="BK528" i="5"/>
  <c r="BD529" i="5"/>
  <c r="BF528" i="5"/>
  <c r="BU528" i="5" s="1"/>
  <c r="BI528" i="5"/>
  <c r="BR528" i="5"/>
  <c r="BP528" i="5"/>
  <c r="BQ528" i="5"/>
  <c r="BS528" i="5"/>
  <c r="BG528" i="5"/>
  <c r="BE528" i="5"/>
  <c r="BJ527" i="5"/>
  <c r="BL527" i="5"/>
  <c r="BM527" i="5" s="1"/>
  <c r="BL528" i="5" l="1"/>
  <c r="BM528" i="5" s="1"/>
  <c r="BJ528" i="5"/>
  <c r="BE529" i="5"/>
  <c r="BN529" i="5"/>
  <c r="BK529" i="5"/>
  <c r="BI529" i="5"/>
  <c r="BO529" i="5"/>
  <c r="BH529" i="5"/>
  <c r="BG529" i="5"/>
  <c r="BF529" i="5"/>
  <c r="BU529" i="5" s="1"/>
  <c r="BT529" i="5"/>
  <c r="BR529" i="5"/>
  <c r="BQ529" i="5"/>
  <c r="BS529" i="5"/>
  <c r="BP529" i="5"/>
  <c r="BD530" i="5"/>
  <c r="BJ529" i="5" l="1"/>
  <c r="BL529" i="5"/>
  <c r="BM529" i="5" s="1"/>
  <c r="BR530" i="5"/>
  <c r="BS530" i="5"/>
  <c r="BO530" i="5"/>
  <c r="BD531" i="5"/>
  <c r="BH530" i="5"/>
  <c r="BQ530" i="5"/>
  <c r="BE530" i="5"/>
  <c r="BK530" i="5"/>
  <c r="BI530" i="5"/>
  <c r="BF530" i="5"/>
  <c r="BU530" i="5" s="1"/>
  <c r="BN530" i="5"/>
  <c r="BG530" i="5"/>
  <c r="BP530" i="5"/>
  <c r="BT530" i="5"/>
  <c r="BT531" i="5" l="1"/>
  <c r="BP531" i="5"/>
  <c r="BI531" i="5"/>
  <c r="BF531" i="5"/>
  <c r="BU531" i="5" s="1"/>
  <c r="BO531" i="5"/>
  <c r="BR531" i="5"/>
  <c r="BQ531" i="5"/>
  <c r="BD532" i="5"/>
  <c r="BH531" i="5"/>
  <c r="BK531" i="5"/>
  <c r="BE531" i="5"/>
  <c r="BS531" i="5"/>
  <c r="BG531" i="5"/>
  <c r="BN531" i="5"/>
  <c r="BJ530" i="5"/>
  <c r="BL530" i="5"/>
  <c r="BM530" i="5" s="1"/>
  <c r="BI532" i="5" l="1"/>
  <c r="BP532" i="5"/>
  <c r="BQ532" i="5"/>
  <c r="BN532" i="5"/>
  <c r="BH532" i="5"/>
  <c r="BE532" i="5"/>
  <c r="BR532" i="5"/>
  <c r="BT532" i="5"/>
  <c r="BF532" i="5"/>
  <c r="BU532" i="5" s="1"/>
  <c r="BD533" i="5"/>
  <c r="BK532" i="5"/>
  <c r="BG532" i="5"/>
  <c r="BS532" i="5"/>
  <c r="BO532" i="5"/>
  <c r="BL531" i="5"/>
  <c r="BM531" i="5" s="1"/>
  <c r="BJ531" i="5"/>
  <c r="BJ532" i="5" l="1"/>
  <c r="BL532" i="5"/>
  <c r="BM532" i="5" s="1"/>
  <c r="BS533" i="5"/>
  <c r="BN533" i="5"/>
  <c r="BG533" i="5"/>
  <c r="BK533" i="5"/>
  <c r="BP533" i="5"/>
  <c r="BR533" i="5"/>
  <c r="BQ533" i="5"/>
  <c r="BF533" i="5"/>
  <c r="BU533" i="5" s="1"/>
  <c r="BT533" i="5"/>
  <c r="BI533" i="5"/>
  <c r="BH533" i="5"/>
  <c r="BE533" i="5"/>
  <c r="BO533" i="5"/>
  <c r="BD534" i="5"/>
  <c r="BJ533" i="5" l="1"/>
  <c r="BL533" i="5"/>
  <c r="BM533" i="5" s="1"/>
  <c r="BS534" i="5"/>
  <c r="BK534" i="5"/>
  <c r="BD535" i="5"/>
  <c r="BQ534" i="5"/>
  <c r="BF534" i="5"/>
  <c r="BU534" i="5" s="1"/>
  <c r="BI534" i="5"/>
  <c r="BG534" i="5"/>
  <c r="BE534" i="5"/>
  <c r="BH534" i="5"/>
  <c r="BO534" i="5"/>
  <c r="BP534" i="5"/>
  <c r="BT534" i="5"/>
  <c r="BR534" i="5"/>
  <c r="BN534" i="5"/>
  <c r="BL534" i="5" l="1"/>
  <c r="BM534" i="5" s="1"/>
  <c r="BJ534" i="5"/>
  <c r="BP535" i="5"/>
  <c r="BR535" i="5"/>
  <c r="BO535" i="5"/>
  <c r="BF535" i="5"/>
  <c r="BU535" i="5" s="1"/>
  <c r="BG535" i="5"/>
  <c r="BS535" i="5"/>
  <c r="BH535" i="5"/>
  <c r="BE535" i="5"/>
  <c r="BN535" i="5"/>
  <c r="BQ535" i="5"/>
  <c r="BT535" i="5"/>
  <c r="BI535" i="5"/>
  <c r="BK535" i="5"/>
  <c r="BD536" i="5"/>
  <c r="BJ535" i="5" l="1"/>
  <c r="BL535" i="5"/>
  <c r="BM535" i="5" s="1"/>
  <c r="BR536" i="5"/>
  <c r="BK536" i="5"/>
  <c r="BI536" i="5"/>
  <c r="BG536" i="5"/>
  <c r="BQ536" i="5"/>
  <c r="BN536" i="5"/>
  <c r="BH536" i="5"/>
  <c r="BT536" i="5"/>
  <c r="BD537" i="5"/>
  <c r="BS536" i="5"/>
  <c r="BP536" i="5"/>
  <c r="BE536" i="5"/>
  <c r="BF536" i="5"/>
  <c r="BU536" i="5" s="1"/>
  <c r="BO536" i="5"/>
  <c r="BJ536" i="5" l="1"/>
  <c r="BL536" i="5"/>
  <c r="BM536" i="5" s="1"/>
  <c r="BS537" i="5"/>
  <c r="BG537" i="5"/>
  <c r="BI537" i="5"/>
  <c r="BE537" i="5"/>
  <c r="BH537" i="5"/>
  <c r="BO537" i="5"/>
  <c r="BP537" i="5"/>
  <c r="BT537" i="5"/>
  <c r="BN537" i="5"/>
  <c r="BK537" i="5"/>
  <c r="BF537" i="5"/>
  <c r="BU537" i="5" s="1"/>
  <c r="BD538" i="5"/>
  <c r="BQ537" i="5"/>
  <c r="BR537" i="5"/>
  <c r="BI538" i="5" l="1"/>
  <c r="BP538" i="5"/>
  <c r="BE538" i="5"/>
  <c r="BS538" i="5"/>
  <c r="BD539" i="5"/>
  <c r="BQ538" i="5"/>
  <c r="BH538" i="5"/>
  <c r="BT538" i="5"/>
  <c r="BN538" i="5"/>
  <c r="BR538" i="5"/>
  <c r="BF538" i="5"/>
  <c r="BU538" i="5" s="1"/>
  <c r="BK538" i="5"/>
  <c r="BG538" i="5"/>
  <c r="BO538" i="5"/>
  <c r="BJ537" i="5"/>
  <c r="BL537" i="5"/>
  <c r="BM537" i="5" s="1"/>
  <c r="BH539" i="5" l="1"/>
  <c r="BF539" i="5"/>
  <c r="BU539" i="5" s="1"/>
  <c r="BR539" i="5"/>
  <c r="BO539" i="5"/>
  <c r="BP539" i="5"/>
  <c r="BI539" i="5"/>
  <c r="BG539" i="5"/>
  <c r="BD540" i="5"/>
  <c r="BE539" i="5"/>
  <c r="BN539" i="5"/>
  <c r="BQ539" i="5"/>
  <c r="BS539" i="5"/>
  <c r="BT539" i="5"/>
  <c r="BK539" i="5"/>
  <c r="BL538" i="5"/>
  <c r="BM538" i="5" s="1"/>
  <c r="BJ538" i="5"/>
  <c r="BG540" i="5" l="1"/>
  <c r="BD541" i="5"/>
  <c r="BS540" i="5"/>
  <c r="BE540" i="5"/>
  <c r="BK540" i="5"/>
  <c r="BQ540" i="5"/>
  <c r="BH540" i="5"/>
  <c r="BT540" i="5"/>
  <c r="BR540" i="5"/>
  <c r="BO540" i="5"/>
  <c r="BP540" i="5"/>
  <c r="BF540" i="5"/>
  <c r="BU540" i="5" s="1"/>
  <c r="BN540" i="5"/>
  <c r="BI540" i="5"/>
  <c r="BL539" i="5"/>
  <c r="BM539" i="5" s="1"/>
  <c r="BJ539" i="5"/>
  <c r="BL540" i="5" l="1"/>
  <c r="BM540" i="5" s="1"/>
  <c r="BJ540" i="5"/>
  <c r="BQ541" i="5"/>
  <c r="BD542" i="5"/>
  <c r="BK541" i="5"/>
  <c r="BF541" i="5"/>
  <c r="BU541" i="5" s="1"/>
  <c r="BH541" i="5"/>
  <c r="BE541" i="5"/>
  <c r="BG541" i="5"/>
  <c r="BP541" i="5"/>
  <c r="BN541" i="5"/>
  <c r="BI541" i="5"/>
  <c r="BR541" i="5"/>
  <c r="BT541" i="5"/>
  <c r="BO541" i="5"/>
  <c r="BS541" i="5"/>
  <c r="BL541" i="5" l="1"/>
  <c r="BM541" i="5" s="1"/>
  <c r="BJ541" i="5"/>
  <c r="BQ542" i="5"/>
  <c r="BK542" i="5"/>
  <c r="BN542" i="5"/>
  <c r="BE542" i="5"/>
  <c r="BP542" i="5"/>
  <c r="BH542" i="5"/>
  <c r="BI542" i="5"/>
  <c r="BT542" i="5"/>
  <c r="BF542" i="5"/>
  <c r="BU542" i="5" s="1"/>
  <c r="BG542" i="5"/>
  <c r="BS542" i="5"/>
  <c r="BD543" i="5"/>
  <c r="BR542" i="5"/>
  <c r="BO542" i="5"/>
  <c r="BJ542" i="5" l="1"/>
  <c r="BL542" i="5"/>
  <c r="BM542" i="5" s="1"/>
  <c r="BK543" i="5"/>
  <c r="BG543" i="5"/>
  <c r="BP543" i="5"/>
  <c r="BS543" i="5"/>
  <c r="BQ543" i="5"/>
  <c r="BI543" i="5"/>
  <c r="BT543" i="5"/>
  <c r="BR543" i="5"/>
  <c r="BO543" i="5"/>
  <c r="BH543" i="5"/>
  <c r="BF543" i="5"/>
  <c r="BU543" i="5" s="1"/>
  <c r="BN543" i="5"/>
  <c r="BD544" i="5"/>
  <c r="BE543" i="5"/>
  <c r="BF544" i="5" l="1"/>
  <c r="BU544" i="5" s="1"/>
  <c r="BT544" i="5"/>
  <c r="BI544" i="5"/>
  <c r="BR544" i="5"/>
  <c r="BH544" i="5"/>
  <c r="BN544" i="5"/>
  <c r="BP544" i="5"/>
  <c r="BS544" i="5"/>
  <c r="BD545" i="5"/>
  <c r="BO544" i="5"/>
  <c r="BG544" i="5"/>
  <c r="BQ544" i="5"/>
  <c r="BK544" i="5"/>
  <c r="BE544" i="5"/>
  <c r="BL543" i="5"/>
  <c r="BM543" i="5" s="1"/>
  <c r="BJ543" i="5"/>
  <c r="BL544" i="5" l="1"/>
  <c r="BM544" i="5" s="1"/>
  <c r="BJ544" i="5"/>
  <c r="BE545" i="5"/>
  <c r="BT545" i="5"/>
  <c r="BS545" i="5"/>
  <c r="BP545" i="5"/>
  <c r="BK545" i="5"/>
  <c r="BH545" i="5"/>
  <c r="BR545" i="5"/>
  <c r="BF545" i="5"/>
  <c r="BU545" i="5" s="1"/>
  <c r="BI545" i="5"/>
  <c r="BG545" i="5"/>
  <c r="BQ545" i="5"/>
  <c r="BN545" i="5"/>
  <c r="BO545" i="5"/>
  <c r="BD546" i="5"/>
  <c r="BJ545" i="5" l="1"/>
  <c r="BL545" i="5"/>
  <c r="BM545" i="5" s="1"/>
  <c r="BR546" i="5"/>
  <c r="BN546" i="5"/>
  <c r="BP546" i="5"/>
  <c r="BS546" i="5"/>
  <c r="BT546" i="5"/>
  <c r="BD547" i="5"/>
  <c r="BH546" i="5"/>
  <c r="BF546" i="5"/>
  <c r="BU546" i="5" s="1"/>
  <c r="BG546" i="5"/>
  <c r="BE546" i="5"/>
  <c r="BQ546" i="5"/>
  <c r="BK546" i="5"/>
  <c r="BO546" i="5"/>
  <c r="BI546" i="5"/>
  <c r="BG547" i="5" l="1"/>
  <c r="BF547" i="5"/>
  <c r="BU547" i="5" s="1"/>
  <c r="BE547" i="5"/>
  <c r="BO547" i="5"/>
  <c r="BS547" i="5"/>
  <c r="BI547" i="5"/>
  <c r="BR547" i="5"/>
  <c r="BN547" i="5"/>
  <c r="BT547" i="5"/>
  <c r="BD548" i="5"/>
  <c r="BQ547" i="5"/>
  <c r="BP547" i="5"/>
  <c r="BH547" i="5"/>
  <c r="BK547" i="5"/>
  <c r="BL546" i="5"/>
  <c r="BM546" i="5" s="1"/>
  <c r="BJ546" i="5"/>
  <c r="BJ547" i="5" l="1"/>
  <c r="BL547" i="5"/>
  <c r="BM547" i="5" s="1"/>
  <c r="BT548" i="5"/>
  <c r="BE548" i="5"/>
  <c r="BG548" i="5"/>
  <c r="BI548" i="5"/>
  <c r="BD549" i="5"/>
  <c r="BH548" i="5"/>
  <c r="BN548" i="5"/>
  <c r="BO548" i="5"/>
  <c r="BR548" i="5"/>
  <c r="BP548" i="5"/>
  <c r="BK548" i="5"/>
  <c r="BQ548" i="5"/>
  <c r="BF548" i="5"/>
  <c r="BU548" i="5" s="1"/>
  <c r="BS548" i="5"/>
  <c r="BS549" i="5" l="1"/>
  <c r="BN549" i="5"/>
  <c r="BD550" i="5"/>
  <c r="BK549" i="5"/>
  <c r="BO549" i="5"/>
  <c r="BT549" i="5"/>
  <c r="BI549" i="5"/>
  <c r="BF549" i="5"/>
  <c r="BU549" i="5" s="1"/>
  <c r="BP549" i="5"/>
  <c r="BH549" i="5"/>
  <c r="BQ549" i="5"/>
  <c r="BG549" i="5"/>
  <c r="BE549" i="5"/>
  <c r="BR549" i="5"/>
  <c r="BL548" i="5"/>
  <c r="BM548" i="5" s="1"/>
  <c r="BJ548" i="5"/>
  <c r="BL549" i="5" l="1"/>
  <c r="BM549" i="5" s="1"/>
  <c r="BJ549" i="5"/>
  <c r="BQ550" i="5"/>
  <c r="BK550" i="5"/>
  <c r="BP550" i="5"/>
  <c r="BR550" i="5"/>
  <c r="BT550" i="5"/>
  <c r="BF550" i="5"/>
  <c r="BU550" i="5" s="1"/>
  <c r="BS550" i="5"/>
  <c r="BN550" i="5"/>
  <c r="BI550" i="5"/>
  <c r="BE550" i="5"/>
  <c r="BO550" i="5"/>
  <c r="BG550" i="5"/>
  <c r="BH550" i="5"/>
  <c r="BD551" i="5"/>
  <c r="BL550" i="5" l="1"/>
  <c r="BM550" i="5" s="1"/>
  <c r="BJ550" i="5"/>
  <c r="BF551" i="5"/>
  <c r="BU551" i="5" s="1"/>
  <c r="BG551" i="5"/>
  <c r="BN551" i="5"/>
  <c r="BE551" i="5"/>
  <c r="BR551" i="5"/>
  <c r="BT551" i="5"/>
  <c r="BS551" i="5"/>
  <c r="BQ551" i="5"/>
  <c r="BP551" i="5"/>
  <c r="BK551" i="5"/>
  <c r="BO551" i="5"/>
  <c r="BH551" i="5"/>
  <c r="BD552" i="5"/>
  <c r="BI551" i="5"/>
  <c r="BF552" i="5" l="1"/>
  <c r="BU552" i="5" s="1"/>
  <c r="BG552" i="5"/>
  <c r="BP552" i="5"/>
  <c r="BQ552" i="5"/>
  <c r="BS552" i="5"/>
  <c r="BN552" i="5"/>
  <c r="BE552" i="5"/>
  <c r="BI552" i="5"/>
  <c r="BR552" i="5"/>
  <c r="BD553" i="5"/>
  <c r="BT552" i="5"/>
  <c r="BH552" i="5"/>
  <c r="BK552" i="5"/>
  <c r="BO552" i="5"/>
  <c r="BL551" i="5"/>
  <c r="BM551" i="5" s="1"/>
  <c r="BJ551" i="5"/>
  <c r="BJ552" i="5" l="1"/>
  <c r="BL552" i="5"/>
  <c r="BM552" i="5" s="1"/>
  <c r="BF553" i="5"/>
  <c r="BU553" i="5" s="1"/>
  <c r="BT553" i="5"/>
  <c r="BS553" i="5"/>
  <c r="BK553" i="5"/>
  <c r="BI553" i="5"/>
  <c r="BN553" i="5"/>
  <c r="BO553" i="5"/>
  <c r="BQ553" i="5"/>
  <c r="BG553" i="5"/>
  <c r="BR553" i="5"/>
  <c r="BE553" i="5"/>
  <c r="BP553" i="5"/>
  <c r="BD554" i="5"/>
  <c r="BH553" i="5"/>
  <c r="BL553" i="5" l="1"/>
  <c r="BM553" i="5" s="1"/>
  <c r="BJ553" i="5"/>
  <c r="BO554" i="5"/>
  <c r="BQ554" i="5"/>
  <c r="BF554" i="5"/>
  <c r="BU554" i="5" s="1"/>
  <c r="BH554" i="5"/>
  <c r="BE554" i="5"/>
  <c r="BS554" i="5"/>
  <c r="BI554" i="5"/>
  <c r="BT554" i="5"/>
  <c r="BG554" i="5"/>
  <c r="BR554" i="5"/>
  <c r="BD555" i="5"/>
  <c r="BK554" i="5"/>
  <c r="BP554" i="5"/>
  <c r="BN554" i="5"/>
  <c r="BJ554" i="5" l="1"/>
  <c r="BL554" i="5"/>
  <c r="BM554" i="5" s="1"/>
  <c r="BG555" i="5"/>
  <c r="BF555" i="5"/>
  <c r="BU555" i="5" s="1"/>
  <c r="BD556" i="5"/>
  <c r="BS555" i="5"/>
  <c r="BI555" i="5"/>
  <c r="BR555" i="5"/>
  <c r="BP555" i="5"/>
  <c r="BH555" i="5"/>
  <c r="BN555" i="5"/>
  <c r="BO555" i="5"/>
  <c r="BQ555" i="5"/>
  <c r="BK555" i="5"/>
  <c r="BE555" i="5"/>
  <c r="BT555" i="5"/>
  <c r="BL555" i="5" l="1"/>
  <c r="BM555" i="5" s="1"/>
  <c r="BJ555" i="5"/>
  <c r="BG556" i="5"/>
  <c r="BD557" i="5"/>
  <c r="BT556" i="5"/>
  <c r="BQ556" i="5"/>
  <c r="BH556" i="5"/>
  <c r="BE556" i="5"/>
  <c r="BR556" i="5"/>
  <c r="BI556" i="5"/>
  <c r="BP556" i="5"/>
  <c r="BN556" i="5"/>
  <c r="BK556" i="5"/>
  <c r="BO556" i="5"/>
  <c r="BF556" i="5"/>
  <c r="BU556" i="5" s="1"/>
  <c r="BS556" i="5"/>
  <c r="BL556" i="5" l="1"/>
  <c r="BM556" i="5" s="1"/>
  <c r="BJ556" i="5"/>
  <c r="BR557" i="5"/>
  <c r="BP557" i="5"/>
  <c r="BD558" i="5"/>
  <c r="BK557" i="5"/>
  <c r="BO557" i="5"/>
  <c r="BN557" i="5"/>
  <c r="BI557" i="5"/>
  <c r="BQ557" i="5"/>
  <c r="BS557" i="5"/>
  <c r="BE557" i="5"/>
  <c r="BF557" i="5"/>
  <c r="BU557" i="5" s="1"/>
  <c r="BH557" i="5"/>
  <c r="BT557" i="5"/>
  <c r="BG557" i="5"/>
  <c r="BL557" i="5" l="1"/>
  <c r="BM557" i="5" s="1"/>
  <c r="BJ557" i="5"/>
  <c r="BP558" i="5"/>
  <c r="BN558" i="5"/>
  <c r="BH558" i="5"/>
  <c r="BG558" i="5"/>
  <c r="BK558" i="5"/>
  <c r="BE558" i="5"/>
  <c r="BQ558" i="5"/>
  <c r="BS558" i="5"/>
  <c r="BI558" i="5"/>
  <c r="BT558" i="5"/>
  <c r="BR558" i="5"/>
  <c r="BD559" i="5"/>
  <c r="BO558" i="5"/>
  <c r="BF558" i="5"/>
  <c r="BU558" i="5" s="1"/>
  <c r="BL558" i="5" l="1"/>
  <c r="BM558" i="5" s="1"/>
  <c r="BJ558" i="5"/>
  <c r="BO559" i="5"/>
  <c r="BP559" i="5"/>
  <c r="BE559" i="5"/>
  <c r="BF559" i="5"/>
  <c r="BU559" i="5" s="1"/>
  <c r="BN559" i="5"/>
  <c r="BK559" i="5"/>
  <c r="BD560" i="5"/>
  <c r="BT559" i="5"/>
  <c r="BQ559" i="5"/>
  <c r="BG559" i="5"/>
  <c r="BH559" i="5"/>
  <c r="BS559" i="5"/>
  <c r="BR559" i="5"/>
  <c r="BI559" i="5"/>
  <c r="BL559" i="5" l="1"/>
  <c r="BM559" i="5" s="1"/>
  <c r="BJ559" i="5"/>
  <c r="BH560" i="5"/>
  <c r="BQ560" i="5"/>
  <c r="BT560" i="5"/>
  <c r="BP560" i="5"/>
  <c r="BI560" i="5"/>
  <c r="BD561" i="5"/>
  <c r="BF560" i="5"/>
  <c r="BU560" i="5" s="1"/>
  <c r="BE560" i="5"/>
  <c r="BO560" i="5"/>
  <c r="BN560" i="5"/>
  <c r="BK560" i="5"/>
  <c r="BG560" i="5"/>
  <c r="BS560" i="5"/>
  <c r="BR560" i="5"/>
  <c r="BR561" i="5" l="1"/>
  <c r="BF561" i="5"/>
  <c r="BU561" i="5" s="1"/>
  <c r="BH561" i="5"/>
  <c r="BE561" i="5"/>
  <c r="BQ561" i="5"/>
  <c r="BK561" i="5"/>
  <c r="BI561" i="5"/>
  <c r="BN561" i="5"/>
  <c r="BG561" i="5"/>
  <c r="BS561" i="5"/>
  <c r="BD562" i="5"/>
  <c r="BO561" i="5"/>
  <c r="BP561" i="5"/>
  <c r="BT561" i="5"/>
  <c r="BL560" i="5"/>
  <c r="BM560" i="5" s="1"/>
  <c r="BJ560" i="5"/>
  <c r="BJ561" i="5" l="1"/>
  <c r="BL561" i="5"/>
  <c r="BM561" i="5" s="1"/>
  <c r="BH562" i="5"/>
  <c r="BG562" i="5"/>
  <c r="BT562" i="5"/>
  <c r="BN562" i="5"/>
  <c r="BS562" i="5"/>
  <c r="BQ562" i="5"/>
  <c r="BD563" i="5"/>
  <c r="BK562" i="5"/>
  <c r="BE562" i="5"/>
  <c r="BO562" i="5"/>
  <c r="BF562" i="5"/>
  <c r="BU562" i="5" s="1"/>
  <c r="BR562" i="5"/>
  <c r="BP562" i="5"/>
  <c r="BI562" i="5"/>
  <c r="BL562" i="5" l="1"/>
  <c r="BM562" i="5" s="1"/>
  <c r="BJ562" i="5"/>
  <c r="BN563" i="5"/>
  <c r="BE563" i="5"/>
  <c r="BH563" i="5"/>
  <c r="BS563" i="5"/>
  <c r="BK563" i="5"/>
  <c r="BO563" i="5"/>
  <c r="BP563" i="5"/>
  <c r="BQ563" i="5"/>
  <c r="BR563" i="5"/>
  <c r="BF563" i="5"/>
  <c r="BU563" i="5" s="1"/>
  <c r="BT563" i="5"/>
  <c r="BD564" i="5"/>
  <c r="BI563" i="5"/>
  <c r="BG563" i="5"/>
  <c r="BE564" i="5" l="1"/>
  <c r="BO564" i="5"/>
  <c r="BD565" i="5"/>
  <c r="BS564" i="5"/>
  <c r="BR564" i="5"/>
  <c r="BN564" i="5"/>
  <c r="BH564" i="5"/>
  <c r="BP564" i="5"/>
  <c r="BF564" i="5"/>
  <c r="BU564" i="5" s="1"/>
  <c r="BT564" i="5"/>
  <c r="BG564" i="5"/>
  <c r="BK564" i="5"/>
  <c r="BQ564" i="5"/>
  <c r="BI564" i="5"/>
  <c r="BJ563" i="5"/>
  <c r="BL563" i="5"/>
  <c r="BM563" i="5" s="1"/>
  <c r="BJ564" i="5" l="1"/>
  <c r="BL564" i="5"/>
  <c r="BM564" i="5" s="1"/>
  <c r="BG565" i="5"/>
  <c r="BH565" i="5"/>
  <c r="BN565" i="5"/>
  <c r="BO565" i="5"/>
  <c r="BI565" i="5"/>
  <c r="BQ565" i="5"/>
  <c r="BR565" i="5"/>
  <c r="BF565" i="5"/>
  <c r="BU565" i="5" s="1"/>
  <c r="BD566" i="5"/>
  <c r="BK565" i="5"/>
  <c r="BE565" i="5"/>
  <c r="BS565" i="5"/>
  <c r="BT565" i="5"/>
  <c r="BP565" i="5"/>
  <c r="BQ566" i="5" l="1"/>
  <c r="BS566" i="5"/>
  <c r="BH566" i="5"/>
  <c r="BG566" i="5"/>
  <c r="BD567" i="5"/>
  <c r="BR566" i="5"/>
  <c r="BK566" i="5"/>
  <c r="BN566" i="5"/>
  <c r="BT566" i="5"/>
  <c r="BF566" i="5"/>
  <c r="BU566" i="5" s="1"/>
  <c r="BI566" i="5"/>
  <c r="BP566" i="5"/>
  <c r="BE566" i="5"/>
  <c r="BO566" i="5"/>
  <c r="BL565" i="5"/>
  <c r="BM565" i="5" s="1"/>
  <c r="BJ565" i="5"/>
  <c r="BL566" i="5" l="1"/>
  <c r="BM566" i="5" s="1"/>
  <c r="BJ566" i="5"/>
  <c r="BS567" i="5"/>
  <c r="BT567" i="5"/>
  <c r="BH567" i="5"/>
  <c r="BI567" i="5"/>
  <c r="BR567" i="5"/>
  <c r="BK567" i="5"/>
  <c r="BG567" i="5"/>
  <c r="BN567" i="5"/>
  <c r="BE567" i="5"/>
  <c r="BP567" i="5"/>
  <c r="BO567" i="5"/>
  <c r="BF567" i="5"/>
  <c r="BU567" i="5" s="1"/>
  <c r="BQ567" i="5"/>
  <c r="BD568" i="5"/>
  <c r="BN568" i="5" l="1"/>
  <c r="BR568" i="5"/>
  <c r="BQ568" i="5"/>
  <c r="BI568" i="5"/>
  <c r="BD569" i="5"/>
  <c r="BT568" i="5"/>
  <c r="BP568" i="5"/>
  <c r="BF568" i="5"/>
  <c r="BU568" i="5" s="1"/>
  <c r="BK568" i="5"/>
  <c r="BO568" i="5"/>
  <c r="BE568" i="5"/>
  <c r="BS568" i="5"/>
  <c r="BH568" i="5"/>
  <c r="BG568" i="5"/>
  <c r="BJ567" i="5"/>
  <c r="BL567" i="5"/>
  <c r="BM567" i="5" s="1"/>
  <c r="BS569" i="5" l="1"/>
  <c r="BR569" i="5"/>
  <c r="BG569" i="5"/>
  <c r="BK569" i="5"/>
  <c r="BQ569" i="5"/>
  <c r="BT569" i="5"/>
  <c r="BE569" i="5"/>
  <c r="BI569" i="5"/>
  <c r="BN569" i="5"/>
  <c r="BO569" i="5"/>
  <c r="BD570" i="5"/>
  <c r="BF569" i="5"/>
  <c r="BU569" i="5" s="1"/>
  <c r="BH569" i="5"/>
  <c r="BP569" i="5"/>
  <c r="BJ568" i="5"/>
  <c r="BL568" i="5"/>
  <c r="BM568" i="5" s="1"/>
  <c r="BJ569" i="5" l="1"/>
  <c r="BL569" i="5"/>
  <c r="BM569" i="5" s="1"/>
  <c r="BS570" i="5"/>
  <c r="BP570" i="5"/>
  <c r="BT570" i="5"/>
  <c r="BR570" i="5"/>
  <c r="BK570" i="5"/>
  <c r="BG570" i="5"/>
  <c r="BE570" i="5"/>
  <c r="BD571" i="5"/>
  <c r="BF570" i="5"/>
  <c r="BU570" i="5" s="1"/>
  <c r="BQ570" i="5"/>
  <c r="BH570" i="5"/>
  <c r="BN570" i="5"/>
  <c r="BO570" i="5"/>
  <c r="BI570" i="5"/>
  <c r="BJ570" i="5" l="1"/>
  <c r="BL570" i="5"/>
  <c r="BM570" i="5" s="1"/>
  <c r="BQ571" i="5"/>
  <c r="BN571" i="5"/>
  <c r="BE571" i="5"/>
  <c r="BS571" i="5"/>
  <c r="BG571" i="5"/>
  <c r="BK571" i="5"/>
  <c r="BT571" i="5"/>
  <c r="BI571" i="5"/>
  <c r="BR571" i="5"/>
  <c r="BF571" i="5"/>
  <c r="BU571" i="5" s="1"/>
  <c r="BO571" i="5"/>
  <c r="BH571" i="5"/>
  <c r="BP571" i="5"/>
  <c r="BD572" i="5"/>
  <c r="BT572" i="5" l="1"/>
  <c r="BD573" i="5"/>
  <c r="BE572" i="5"/>
  <c r="BQ572" i="5"/>
  <c r="BO572" i="5"/>
  <c r="BN572" i="5"/>
  <c r="BR572" i="5"/>
  <c r="BK572" i="5"/>
  <c r="BP572" i="5"/>
  <c r="BI572" i="5"/>
  <c r="BH572" i="5"/>
  <c r="BF572" i="5"/>
  <c r="BU572" i="5" s="1"/>
  <c r="BS572" i="5"/>
  <c r="BG572" i="5"/>
  <c r="BL571" i="5"/>
  <c r="BM571" i="5" s="1"/>
  <c r="BJ571" i="5"/>
  <c r="BL572" i="5" l="1"/>
  <c r="BM572" i="5" s="1"/>
  <c r="BJ572" i="5"/>
  <c r="BQ573" i="5"/>
  <c r="BI573" i="5"/>
  <c r="BK573" i="5"/>
  <c r="BD574" i="5"/>
  <c r="BH573" i="5"/>
  <c r="BF573" i="5"/>
  <c r="BU573" i="5" s="1"/>
  <c r="BP573" i="5"/>
  <c r="BN573" i="5"/>
  <c r="BO573" i="5"/>
  <c r="BT573" i="5"/>
  <c r="BE573" i="5"/>
  <c r="BR573" i="5"/>
  <c r="BS573" i="5"/>
  <c r="BG573" i="5"/>
  <c r="BL573" i="5" l="1"/>
  <c r="BM573" i="5" s="1"/>
  <c r="BJ573" i="5"/>
  <c r="BD575" i="5"/>
  <c r="BH574" i="5"/>
  <c r="BP574" i="5"/>
  <c r="BK574" i="5"/>
  <c r="BE574" i="5"/>
  <c r="BF574" i="5"/>
  <c r="BU574" i="5" s="1"/>
  <c r="BG574" i="5"/>
  <c r="BI574" i="5"/>
  <c r="BT574" i="5"/>
  <c r="BO574" i="5"/>
  <c r="BN574" i="5"/>
  <c r="BR574" i="5"/>
  <c r="BS574" i="5"/>
  <c r="BQ574" i="5"/>
  <c r="BJ574" i="5" l="1"/>
  <c r="BL574" i="5"/>
  <c r="BM574" i="5" s="1"/>
  <c r="BP575" i="5"/>
  <c r="BT575" i="5"/>
  <c r="BN575" i="5"/>
  <c r="BK575" i="5"/>
  <c r="BF575" i="5"/>
  <c r="BU575" i="5" s="1"/>
  <c r="BG575" i="5"/>
  <c r="BE575" i="5"/>
  <c r="BH575" i="5"/>
  <c r="BQ575" i="5"/>
  <c r="BR575" i="5"/>
  <c r="BO575" i="5"/>
  <c r="BI575" i="5"/>
  <c r="BS575" i="5"/>
  <c r="BD576" i="5"/>
  <c r="BL575" i="5" l="1"/>
  <c r="BM575" i="5" s="1"/>
  <c r="BJ575" i="5"/>
  <c r="BD577" i="5"/>
  <c r="BG576" i="5"/>
  <c r="BK576" i="5"/>
  <c r="BH576" i="5"/>
  <c r="BE576" i="5"/>
  <c r="BQ576" i="5"/>
  <c r="BF576" i="5"/>
  <c r="BU576" i="5" s="1"/>
  <c r="BS576" i="5"/>
  <c r="BR576" i="5"/>
  <c r="BI576" i="5"/>
  <c r="BP576" i="5"/>
  <c r="BT576" i="5"/>
  <c r="BO576" i="5"/>
  <c r="BN576" i="5"/>
  <c r="BQ577" i="5" l="1"/>
  <c r="BH577" i="5"/>
  <c r="BF577" i="5"/>
  <c r="BU577" i="5" s="1"/>
  <c r="BI577" i="5"/>
  <c r="BO577" i="5"/>
  <c r="BD578" i="5"/>
  <c r="BP577" i="5"/>
  <c r="BT577" i="5"/>
  <c r="BN577" i="5"/>
  <c r="BK577" i="5"/>
  <c r="BS577" i="5"/>
  <c r="BG577" i="5"/>
  <c r="BR577" i="5"/>
  <c r="BE577" i="5"/>
  <c r="BJ576" i="5"/>
  <c r="BL576" i="5"/>
  <c r="BM576" i="5" s="1"/>
  <c r="BF578" i="5" l="1"/>
  <c r="BU578" i="5" s="1"/>
  <c r="BE578" i="5"/>
  <c r="BI578" i="5"/>
  <c r="BH578" i="5"/>
  <c r="BS578" i="5"/>
  <c r="BG578" i="5"/>
  <c r="BD579" i="5"/>
  <c r="BP578" i="5"/>
  <c r="BQ578" i="5"/>
  <c r="BN578" i="5"/>
  <c r="BT578" i="5"/>
  <c r="BO578" i="5"/>
  <c r="BR578" i="5"/>
  <c r="BK578" i="5"/>
  <c r="BJ577" i="5"/>
  <c r="BL577" i="5"/>
  <c r="BM577" i="5" s="1"/>
  <c r="BT579" i="5" l="1"/>
  <c r="BF579" i="5"/>
  <c r="BU579" i="5" s="1"/>
  <c r="BN579" i="5"/>
  <c r="BR579" i="5"/>
  <c r="BH579" i="5"/>
  <c r="BO579" i="5"/>
  <c r="BD580" i="5"/>
  <c r="BP579" i="5"/>
  <c r="BI579" i="5"/>
  <c r="BG579" i="5"/>
  <c r="BQ579" i="5"/>
  <c r="BE579" i="5"/>
  <c r="BS579" i="5"/>
  <c r="BK579" i="5"/>
  <c r="BL578" i="5"/>
  <c r="BM578" i="5" s="1"/>
  <c r="BJ578" i="5"/>
  <c r="BN580" i="5" l="1"/>
  <c r="BD581" i="5"/>
  <c r="BH580" i="5"/>
  <c r="BP580" i="5"/>
  <c r="BK580" i="5"/>
  <c r="BR580" i="5"/>
  <c r="BT580" i="5"/>
  <c r="BO580" i="5"/>
  <c r="BF580" i="5"/>
  <c r="BU580" i="5" s="1"/>
  <c r="BI580" i="5"/>
  <c r="BQ580" i="5"/>
  <c r="BS580" i="5"/>
  <c r="BG580" i="5"/>
  <c r="BE580" i="5"/>
  <c r="BL579" i="5"/>
  <c r="BM579" i="5" s="1"/>
  <c r="BJ579" i="5"/>
  <c r="BJ580" i="5" l="1"/>
  <c r="BL580" i="5"/>
  <c r="BM580" i="5" s="1"/>
  <c r="BP581" i="5"/>
  <c r="BD582" i="5"/>
  <c r="BI581" i="5"/>
  <c r="BH581" i="5"/>
  <c r="BO581" i="5"/>
  <c r="BE581" i="5"/>
  <c r="BK581" i="5"/>
  <c r="BN581" i="5"/>
  <c r="BQ581" i="5"/>
  <c r="BS581" i="5"/>
  <c r="BT581" i="5"/>
  <c r="BF581" i="5"/>
  <c r="BU581" i="5" s="1"/>
  <c r="BR581" i="5"/>
  <c r="BG581" i="5"/>
  <c r="BP582" i="5" l="1"/>
  <c r="BO582" i="5"/>
  <c r="BQ582" i="5"/>
  <c r="BH582" i="5"/>
  <c r="BD583" i="5"/>
  <c r="BT582" i="5"/>
  <c r="BG582" i="5"/>
  <c r="BR582" i="5"/>
  <c r="BK582" i="5"/>
  <c r="BI582" i="5"/>
  <c r="BS582" i="5"/>
  <c r="BF582" i="5"/>
  <c r="BU582" i="5" s="1"/>
  <c r="BN582" i="5"/>
  <c r="BE582" i="5"/>
  <c r="BJ581" i="5"/>
  <c r="BL581" i="5"/>
  <c r="BM581" i="5" s="1"/>
  <c r="BQ583" i="5" l="1"/>
  <c r="BI583" i="5"/>
  <c r="BR583" i="5"/>
  <c r="BO583" i="5"/>
  <c r="BD584" i="5"/>
  <c r="BG583" i="5"/>
  <c r="BF583" i="5"/>
  <c r="BU583" i="5" s="1"/>
  <c r="BE583" i="5"/>
  <c r="BS583" i="5"/>
  <c r="BK583" i="5"/>
  <c r="BP583" i="5"/>
  <c r="BT583" i="5"/>
  <c r="BN583" i="5"/>
  <c r="BH583" i="5"/>
  <c r="BJ582" i="5"/>
  <c r="BL582" i="5"/>
  <c r="BM582" i="5" s="1"/>
  <c r="BS584" i="5" l="1"/>
  <c r="BO584" i="5"/>
  <c r="BF584" i="5"/>
  <c r="BU584" i="5" s="1"/>
  <c r="BK584" i="5"/>
  <c r="BN584" i="5"/>
  <c r="BI584" i="5"/>
  <c r="BD585" i="5"/>
  <c r="BT584" i="5"/>
  <c r="BE584" i="5"/>
  <c r="BH584" i="5"/>
  <c r="BR584" i="5"/>
  <c r="BP584" i="5"/>
  <c r="BQ584" i="5"/>
  <c r="BG584" i="5"/>
  <c r="BL583" i="5"/>
  <c r="BM583" i="5" s="1"/>
  <c r="BJ583" i="5"/>
  <c r="BL584" i="5" l="1"/>
  <c r="BM584" i="5" s="1"/>
  <c r="BJ584" i="5"/>
  <c r="BK585" i="5"/>
  <c r="BN585" i="5"/>
  <c r="BR585" i="5"/>
  <c r="BH585" i="5"/>
  <c r="BG585" i="5"/>
  <c r="BT585" i="5"/>
  <c r="BS585" i="5"/>
  <c r="BI585" i="5"/>
  <c r="BE585" i="5"/>
  <c r="BF585" i="5"/>
  <c r="BU585" i="5" s="1"/>
  <c r="BO585" i="5"/>
  <c r="BD586" i="5"/>
  <c r="BQ585" i="5"/>
  <c r="BP585" i="5"/>
  <c r="BP586" i="5" l="1"/>
  <c r="BE586" i="5"/>
  <c r="BS586" i="5"/>
  <c r="BT586" i="5"/>
  <c r="BG586" i="5"/>
  <c r="BK586" i="5"/>
  <c r="BO586" i="5"/>
  <c r="BH586" i="5"/>
  <c r="BQ586" i="5"/>
  <c r="BR586" i="5"/>
  <c r="BI586" i="5"/>
  <c r="BN586" i="5"/>
  <c r="BD587" i="5"/>
  <c r="BF586" i="5"/>
  <c r="BU586" i="5" s="1"/>
  <c r="BL585" i="5"/>
  <c r="BM585" i="5" s="1"/>
  <c r="BJ585" i="5"/>
  <c r="BJ586" i="5" l="1"/>
  <c r="BL586" i="5"/>
  <c r="BM586" i="5" s="1"/>
  <c r="BT587" i="5"/>
  <c r="BE587" i="5"/>
  <c r="BO587" i="5"/>
  <c r="BI587" i="5"/>
  <c r="BQ587" i="5"/>
  <c r="BG587" i="5"/>
  <c r="BH587" i="5"/>
  <c r="BK587" i="5"/>
  <c r="BN587" i="5"/>
  <c r="BR587" i="5"/>
  <c r="BF587" i="5"/>
  <c r="BU587" i="5" s="1"/>
  <c r="BD588" i="5"/>
  <c r="BS587" i="5"/>
  <c r="BP587" i="5"/>
  <c r="BN588" i="5" l="1"/>
  <c r="BI588" i="5"/>
  <c r="BT588" i="5"/>
  <c r="BH588" i="5"/>
  <c r="BO588" i="5"/>
  <c r="BD589" i="5"/>
  <c r="BF588" i="5"/>
  <c r="BU588" i="5" s="1"/>
  <c r="BP588" i="5"/>
  <c r="BE588" i="5"/>
  <c r="BS588" i="5"/>
  <c r="BQ588" i="5"/>
  <c r="BR588" i="5"/>
  <c r="BG588" i="5"/>
  <c r="BK588" i="5"/>
  <c r="BJ587" i="5"/>
  <c r="BL587" i="5"/>
  <c r="BM587" i="5" s="1"/>
  <c r="BP589" i="5" l="1"/>
  <c r="BF589" i="5"/>
  <c r="BU589" i="5" s="1"/>
  <c r="BR589" i="5"/>
  <c r="BK589" i="5"/>
  <c r="BG589" i="5"/>
  <c r="BQ589" i="5"/>
  <c r="BT589" i="5"/>
  <c r="BE589" i="5"/>
  <c r="BN589" i="5"/>
  <c r="BH589" i="5"/>
  <c r="BI589" i="5"/>
  <c r="BS589" i="5"/>
  <c r="BO589" i="5"/>
  <c r="BD590" i="5"/>
  <c r="BJ588" i="5"/>
  <c r="BL588" i="5"/>
  <c r="BM588" i="5" s="1"/>
  <c r="BP590" i="5" l="1"/>
  <c r="BQ590" i="5"/>
  <c r="BE590" i="5"/>
  <c r="BT590" i="5"/>
  <c r="BO590" i="5"/>
  <c r="BS590" i="5"/>
  <c r="BG590" i="5"/>
  <c r="BD591" i="5"/>
  <c r="BH590" i="5"/>
  <c r="BF590" i="5"/>
  <c r="BU590" i="5" s="1"/>
  <c r="BK590" i="5"/>
  <c r="BR590" i="5"/>
  <c r="BI590" i="5"/>
  <c r="BN590" i="5"/>
  <c r="BL589" i="5"/>
  <c r="BM589" i="5" s="1"/>
  <c r="BJ589" i="5"/>
  <c r="BH591" i="5" l="1"/>
  <c r="BE591" i="5"/>
  <c r="BR591" i="5"/>
  <c r="BQ591" i="5"/>
  <c r="BT591" i="5"/>
  <c r="BS591" i="5"/>
  <c r="BO591" i="5"/>
  <c r="BG591" i="5"/>
  <c r="BD592" i="5"/>
  <c r="BF591" i="5"/>
  <c r="BU591" i="5" s="1"/>
  <c r="BI591" i="5"/>
  <c r="BP591" i="5"/>
  <c r="BN591" i="5"/>
  <c r="BK591" i="5"/>
  <c r="BJ590" i="5"/>
  <c r="BL590" i="5"/>
  <c r="BM590" i="5" s="1"/>
  <c r="BJ591" i="5" l="1"/>
  <c r="BL591" i="5"/>
  <c r="BM591" i="5" s="1"/>
  <c r="BP592" i="5"/>
  <c r="BG592" i="5"/>
  <c r="BH592" i="5"/>
  <c r="BE592" i="5"/>
  <c r="BF592" i="5"/>
  <c r="BU592" i="5" s="1"/>
  <c r="BO592" i="5"/>
  <c r="BI592" i="5"/>
  <c r="BQ592" i="5"/>
  <c r="BD593" i="5"/>
  <c r="BK592" i="5"/>
  <c r="BR592" i="5"/>
  <c r="BS592" i="5"/>
  <c r="BT592" i="5"/>
  <c r="BN592" i="5"/>
  <c r="BJ592" i="5" l="1"/>
  <c r="BL592" i="5"/>
  <c r="BM592" i="5" s="1"/>
  <c r="BE593" i="5"/>
  <c r="BI593" i="5"/>
  <c r="BN593" i="5"/>
  <c r="BK593" i="5"/>
  <c r="BQ593" i="5"/>
  <c r="BR593" i="5"/>
  <c r="BF593" i="5"/>
  <c r="BU593" i="5" s="1"/>
  <c r="BP593" i="5"/>
  <c r="BT593" i="5"/>
  <c r="BG593" i="5"/>
  <c r="BH593" i="5"/>
  <c r="BS593" i="5"/>
  <c r="BO593" i="5"/>
  <c r="BD594" i="5"/>
  <c r="BJ593" i="5" l="1"/>
  <c r="BL593" i="5"/>
  <c r="BM593" i="5" s="1"/>
  <c r="BN594" i="5"/>
  <c r="BK594" i="5"/>
  <c r="BD595" i="5"/>
  <c r="BG594" i="5"/>
  <c r="BH594" i="5"/>
  <c r="BQ594" i="5"/>
  <c r="BP594" i="5"/>
  <c r="BE594" i="5"/>
  <c r="BI594" i="5"/>
  <c r="BO594" i="5"/>
  <c r="BR594" i="5"/>
  <c r="BS594" i="5"/>
  <c r="BT594" i="5"/>
  <c r="BF594" i="5"/>
  <c r="BU594" i="5" s="1"/>
  <c r="BN595" i="5" l="1"/>
  <c r="BI595" i="5"/>
  <c r="BS595" i="5"/>
  <c r="BR595" i="5"/>
  <c r="BT595" i="5"/>
  <c r="BQ595" i="5"/>
  <c r="BD596" i="5"/>
  <c r="BG595" i="5"/>
  <c r="BK595" i="5"/>
  <c r="BH595" i="5"/>
  <c r="BO595" i="5"/>
  <c r="BE595" i="5"/>
  <c r="BF595" i="5"/>
  <c r="BU595" i="5" s="1"/>
  <c r="BP595" i="5"/>
  <c r="BJ594" i="5"/>
  <c r="BL594" i="5"/>
  <c r="BM594" i="5" s="1"/>
  <c r="BE596" i="5" l="1"/>
  <c r="BS596" i="5"/>
  <c r="BT596" i="5"/>
  <c r="BO596" i="5"/>
  <c r="BI596" i="5"/>
  <c r="BG596" i="5"/>
  <c r="BK596" i="5"/>
  <c r="BQ596" i="5"/>
  <c r="BH596" i="5"/>
  <c r="BP596" i="5"/>
  <c r="BN596" i="5"/>
  <c r="BF596" i="5"/>
  <c r="BU596" i="5" s="1"/>
  <c r="BD597" i="5"/>
  <c r="BR596" i="5"/>
  <c r="BL595" i="5"/>
  <c r="BM595" i="5" s="1"/>
  <c r="BJ595" i="5"/>
  <c r="BL596" i="5" l="1"/>
  <c r="BM596" i="5" s="1"/>
  <c r="BJ596" i="5"/>
  <c r="BI597" i="5"/>
  <c r="BD598" i="5"/>
  <c r="BG597" i="5"/>
  <c r="BF597" i="5"/>
  <c r="BU597" i="5" s="1"/>
  <c r="BP597" i="5"/>
  <c r="BK597" i="5"/>
  <c r="BR597" i="5"/>
  <c r="BN597" i="5"/>
  <c r="BE597" i="5"/>
  <c r="BQ597" i="5"/>
  <c r="BH597" i="5"/>
  <c r="BS597" i="5"/>
  <c r="BO597" i="5"/>
  <c r="BT597" i="5"/>
  <c r="BN598" i="5" l="1"/>
  <c r="BR598" i="5"/>
  <c r="BK598" i="5"/>
  <c r="BD599" i="5"/>
  <c r="BP598" i="5"/>
  <c r="BQ598" i="5"/>
  <c r="BE598" i="5"/>
  <c r="BO598" i="5"/>
  <c r="BT598" i="5"/>
  <c r="BI598" i="5"/>
  <c r="BF598" i="5"/>
  <c r="BU598" i="5" s="1"/>
  <c r="BS598" i="5"/>
  <c r="BH598" i="5"/>
  <c r="BG598" i="5"/>
  <c r="BJ597" i="5"/>
  <c r="BL597" i="5"/>
  <c r="BM597" i="5" s="1"/>
  <c r="BD600" i="5" l="1"/>
  <c r="BG599" i="5"/>
  <c r="BK599" i="5"/>
  <c r="BT599" i="5"/>
  <c r="BE599" i="5"/>
  <c r="BH599" i="5"/>
  <c r="BI599" i="5"/>
  <c r="BN599" i="5"/>
  <c r="BP599" i="5"/>
  <c r="BQ599" i="5"/>
  <c r="BR599" i="5"/>
  <c r="BF599" i="5"/>
  <c r="BU599" i="5" s="1"/>
  <c r="BS599" i="5"/>
  <c r="BO599" i="5"/>
  <c r="BJ598" i="5"/>
  <c r="BL598" i="5"/>
  <c r="BM598" i="5" s="1"/>
  <c r="BL599" i="5" l="1"/>
  <c r="BM599" i="5" s="1"/>
  <c r="BJ599" i="5"/>
  <c r="BP600" i="5"/>
  <c r="BS600" i="5"/>
  <c r="BT600" i="5"/>
  <c r="BF600" i="5"/>
  <c r="BU600" i="5" s="1"/>
  <c r="BD601" i="5"/>
  <c r="BO600" i="5"/>
  <c r="BH600" i="5"/>
  <c r="BE600" i="5"/>
  <c r="BG600" i="5"/>
  <c r="BQ600" i="5"/>
  <c r="BI600" i="5"/>
  <c r="BR600" i="5"/>
  <c r="BK600" i="5"/>
  <c r="BN600" i="5"/>
  <c r="BL600" i="5" l="1"/>
  <c r="BM600" i="5" s="1"/>
  <c r="BJ600" i="5"/>
  <c r="BI601" i="5"/>
  <c r="BD602" i="5"/>
  <c r="BS601" i="5"/>
  <c r="BO601" i="5"/>
  <c r="BQ601" i="5"/>
  <c r="BF601" i="5"/>
  <c r="BU601" i="5" s="1"/>
  <c r="BE601" i="5"/>
  <c r="BK601" i="5"/>
  <c r="BN601" i="5"/>
  <c r="BT601" i="5"/>
  <c r="BH601" i="5"/>
  <c r="BR601" i="5"/>
  <c r="BP601" i="5"/>
  <c r="BG601" i="5"/>
  <c r="BT602" i="5" l="1"/>
  <c r="BS602" i="5"/>
  <c r="BG602" i="5"/>
  <c r="BR602" i="5"/>
  <c r="BD603" i="5"/>
  <c r="BK602" i="5"/>
  <c r="BE602" i="5"/>
  <c r="BP602" i="5"/>
  <c r="BO602" i="5"/>
  <c r="BN602" i="5"/>
  <c r="BI602" i="5"/>
  <c r="BQ602" i="5"/>
  <c r="BF602" i="5"/>
  <c r="BU602" i="5" s="1"/>
  <c r="BH602" i="5"/>
  <c r="BL601" i="5"/>
  <c r="BM601" i="5" s="1"/>
  <c r="BJ601" i="5"/>
  <c r="BJ602" i="5" l="1"/>
  <c r="BL602" i="5"/>
  <c r="BM602" i="5" s="1"/>
  <c r="BP603" i="5"/>
  <c r="BS603" i="5"/>
  <c r="BO603" i="5"/>
  <c r="BN603" i="5"/>
  <c r="BD604" i="5"/>
  <c r="BT603" i="5"/>
  <c r="BE603" i="5"/>
  <c r="BK603" i="5"/>
  <c r="BQ603" i="5"/>
  <c r="BI603" i="5"/>
  <c r="BG603" i="5"/>
  <c r="BR603" i="5"/>
  <c r="BH603" i="5"/>
  <c r="BF603" i="5"/>
  <c r="BU603" i="5" s="1"/>
  <c r="BL603" i="5" l="1"/>
  <c r="BM603" i="5" s="1"/>
  <c r="BJ603" i="5"/>
  <c r="BR604" i="5"/>
  <c r="BO604" i="5"/>
  <c r="BN604" i="5"/>
  <c r="BK604" i="5"/>
  <c r="BQ604" i="5"/>
  <c r="BG604" i="5"/>
  <c r="BE604" i="5"/>
  <c r="BH604" i="5"/>
  <c r="BI604" i="5"/>
  <c r="BF604" i="5"/>
  <c r="BU604" i="5" s="1"/>
  <c r="BT604" i="5"/>
  <c r="BD605" i="5"/>
  <c r="BP604" i="5"/>
  <c r="BS604" i="5"/>
  <c r="BL604" i="5" l="1"/>
  <c r="BM604" i="5" s="1"/>
  <c r="BJ604" i="5"/>
  <c r="BS605" i="5"/>
  <c r="BE605" i="5"/>
  <c r="BR605" i="5"/>
  <c r="BH605" i="5"/>
  <c r="BQ605" i="5"/>
  <c r="BI605" i="5"/>
  <c r="BK605" i="5"/>
  <c r="BF605" i="5"/>
  <c r="BU605" i="5" s="1"/>
  <c r="BO605" i="5"/>
  <c r="BN605" i="5"/>
  <c r="BG605" i="5"/>
  <c r="BT605" i="5"/>
  <c r="BD606" i="5"/>
  <c r="BP605" i="5"/>
  <c r="BK606" i="5" l="1"/>
  <c r="BT606" i="5"/>
  <c r="BQ606" i="5"/>
  <c r="BG606" i="5"/>
  <c r="BN606" i="5"/>
  <c r="BE606" i="5"/>
  <c r="BI606" i="5"/>
  <c r="BS606" i="5"/>
  <c r="BO606" i="5"/>
  <c r="BH606" i="5"/>
  <c r="BR606" i="5"/>
  <c r="BP606" i="5"/>
  <c r="BF606" i="5"/>
  <c r="BU606" i="5" s="1"/>
  <c r="BD607" i="5"/>
  <c r="BL605" i="5"/>
  <c r="BM605" i="5" s="1"/>
  <c r="BJ605" i="5"/>
  <c r="BF607" i="5" l="1"/>
  <c r="BU607" i="5" s="1"/>
  <c r="BK607" i="5"/>
  <c r="BO607" i="5"/>
  <c r="BI607" i="5"/>
  <c r="BN607" i="5"/>
  <c r="BQ607" i="5"/>
  <c r="BE607" i="5"/>
  <c r="BG607" i="5"/>
  <c r="BT607" i="5"/>
  <c r="BH607" i="5"/>
  <c r="BD608" i="5"/>
  <c r="BS607" i="5"/>
  <c r="BP607" i="5"/>
  <c r="BR607" i="5"/>
  <c r="BL606" i="5"/>
  <c r="BM606" i="5" s="1"/>
  <c r="BJ606" i="5"/>
  <c r="BO608" i="5" l="1"/>
  <c r="BS608" i="5"/>
  <c r="BP608" i="5"/>
  <c r="BT608" i="5"/>
  <c r="BK608" i="5"/>
  <c r="BQ608" i="5"/>
  <c r="BF608" i="5"/>
  <c r="BU608" i="5" s="1"/>
  <c r="BH608" i="5"/>
  <c r="BE608" i="5"/>
  <c r="BI608" i="5"/>
  <c r="BR608" i="5"/>
  <c r="BG608" i="5"/>
  <c r="BN608" i="5"/>
  <c r="BD609" i="5"/>
  <c r="BJ607" i="5"/>
  <c r="BL607" i="5"/>
  <c r="BM607" i="5" s="1"/>
  <c r="BO609" i="5" l="1"/>
  <c r="BG609" i="5"/>
  <c r="BF609" i="5"/>
  <c r="BU609" i="5" s="1"/>
  <c r="BD610" i="5"/>
  <c r="BS609" i="5"/>
  <c r="BH609" i="5"/>
  <c r="BE609" i="5"/>
  <c r="BN609" i="5"/>
  <c r="BK609" i="5"/>
  <c r="BT609" i="5"/>
  <c r="BR609" i="5"/>
  <c r="BQ609" i="5"/>
  <c r="BP609" i="5"/>
  <c r="BI609" i="5"/>
  <c r="BJ608" i="5"/>
  <c r="BL608" i="5"/>
  <c r="BM608" i="5" s="1"/>
  <c r="BI610" i="5" l="1"/>
  <c r="BK610" i="5"/>
  <c r="BG610" i="5"/>
  <c r="BN610" i="5"/>
  <c r="BQ610" i="5"/>
  <c r="BH610" i="5"/>
  <c r="BS610" i="5"/>
  <c r="BE610" i="5"/>
  <c r="BT610" i="5"/>
  <c r="BR610" i="5"/>
  <c r="BP610" i="5"/>
  <c r="BD611" i="5"/>
  <c r="BF610" i="5"/>
  <c r="BU610" i="5" s="1"/>
  <c r="BO610" i="5"/>
  <c r="BL609" i="5"/>
  <c r="BM609" i="5" s="1"/>
  <c r="BJ609" i="5"/>
  <c r="BJ610" i="5" l="1"/>
  <c r="BL610" i="5"/>
  <c r="BM610" i="5" s="1"/>
  <c r="BH611" i="5"/>
  <c r="BE611" i="5"/>
  <c r="BF611" i="5"/>
  <c r="BU611" i="5" s="1"/>
  <c r="BT611" i="5"/>
  <c r="BG611" i="5"/>
  <c r="BN611" i="5"/>
  <c r="BP611" i="5"/>
  <c r="BS611" i="5"/>
  <c r="BR611" i="5"/>
  <c r="BI611" i="5"/>
  <c r="BQ611" i="5"/>
  <c r="BO611" i="5"/>
  <c r="BK611" i="5"/>
  <c r="BD612" i="5"/>
  <c r="BE612" i="5" l="1"/>
  <c r="BH612" i="5"/>
  <c r="BN612" i="5"/>
  <c r="BF612" i="5"/>
  <c r="BU612" i="5" s="1"/>
  <c r="BQ612" i="5"/>
  <c r="BT612" i="5"/>
  <c r="BR612" i="5"/>
  <c r="BP612" i="5"/>
  <c r="BD613" i="5"/>
  <c r="BG612" i="5"/>
  <c r="BO612" i="5"/>
  <c r="BS612" i="5"/>
  <c r="BK612" i="5"/>
  <c r="BI612" i="5"/>
  <c r="BL611" i="5"/>
  <c r="BM611" i="5" s="1"/>
  <c r="BJ611" i="5"/>
  <c r="BJ612" i="5" l="1"/>
  <c r="BL612" i="5"/>
  <c r="BM612" i="5" s="1"/>
  <c r="BG613" i="5"/>
  <c r="BR613" i="5"/>
  <c r="BO613" i="5"/>
  <c r="BH613" i="5"/>
  <c r="BS613" i="5"/>
  <c r="BI613" i="5"/>
  <c r="BN613" i="5"/>
  <c r="BT613" i="5"/>
  <c r="BE613" i="5"/>
  <c r="BQ613" i="5"/>
  <c r="BF613" i="5"/>
  <c r="BU613" i="5" s="1"/>
  <c r="BD614" i="5"/>
  <c r="BK613" i="5"/>
  <c r="BP613" i="5"/>
  <c r="BS614" i="5" l="1"/>
  <c r="BR614" i="5"/>
  <c r="BQ614" i="5"/>
  <c r="BN614" i="5"/>
  <c r="BF614" i="5"/>
  <c r="BU614" i="5" s="1"/>
  <c r="BI614" i="5"/>
  <c r="BT614" i="5"/>
  <c r="BH614" i="5"/>
  <c r="BP614" i="5"/>
  <c r="BK614" i="5"/>
  <c r="BO614" i="5"/>
  <c r="BD615" i="5"/>
  <c r="BE614" i="5"/>
  <c r="BG614" i="5"/>
  <c r="BL613" i="5"/>
  <c r="BM613" i="5" s="1"/>
  <c r="BJ613" i="5"/>
  <c r="BP615" i="5" l="1"/>
  <c r="BF615" i="5"/>
  <c r="BU615" i="5" s="1"/>
  <c r="BT615" i="5"/>
  <c r="BS615" i="5"/>
  <c r="BE615" i="5"/>
  <c r="BG615" i="5"/>
  <c r="BK615" i="5"/>
  <c r="BD616" i="5"/>
  <c r="BI615" i="5"/>
  <c r="BQ615" i="5"/>
  <c r="BO615" i="5"/>
  <c r="BH615" i="5"/>
  <c r="BR615" i="5"/>
  <c r="BN615" i="5"/>
  <c r="BJ614" i="5"/>
  <c r="BL614" i="5"/>
  <c r="BM614" i="5" s="1"/>
  <c r="BS616" i="5" l="1"/>
  <c r="BH616" i="5"/>
  <c r="BE616" i="5"/>
  <c r="BD617" i="5"/>
  <c r="BQ616" i="5"/>
  <c r="BF616" i="5"/>
  <c r="BU616" i="5" s="1"/>
  <c r="BR616" i="5"/>
  <c r="BP616" i="5"/>
  <c r="BG616" i="5"/>
  <c r="BO616" i="5"/>
  <c r="BN616" i="5"/>
  <c r="BK616" i="5"/>
  <c r="BT616" i="5"/>
  <c r="BI616" i="5"/>
  <c r="BL615" i="5"/>
  <c r="BM615" i="5" s="1"/>
  <c r="BJ615" i="5"/>
  <c r="BJ616" i="5" l="1"/>
  <c r="BL616" i="5"/>
  <c r="BM616" i="5" s="1"/>
  <c r="BT617" i="5"/>
  <c r="BS617" i="5"/>
  <c r="BP617" i="5"/>
  <c r="BK617" i="5"/>
  <c r="BQ617" i="5"/>
  <c r="BN617" i="5"/>
  <c r="BH617" i="5"/>
  <c r="BG617" i="5"/>
  <c r="BE617" i="5"/>
  <c r="BD618" i="5"/>
  <c r="BR617" i="5"/>
  <c r="BI617" i="5"/>
  <c r="BF617" i="5"/>
  <c r="BU617" i="5" s="1"/>
  <c r="BO617" i="5"/>
  <c r="BH618" i="5" l="1"/>
  <c r="BE618" i="5"/>
  <c r="BQ618" i="5"/>
  <c r="BT618" i="5"/>
  <c r="BP618" i="5"/>
  <c r="BN618" i="5"/>
  <c r="BG618" i="5"/>
  <c r="BK618" i="5"/>
  <c r="BF618" i="5"/>
  <c r="BU618" i="5" s="1"/>
  <c r="BD619" i="5"/>
  <c r="BR618" i="5"/>
  <c r="BI618" i="5"/>
  <c r="BO618" i="5"/>
  <c r="BS618" i="5"/>
  <c r="BJ617" i="5"/>
  <c r="BL617" i="5"/>
  <c r="BM617" i="5" s="1"/>
  <c r="BJ618" i="5" l="1"/>
  <c r="BL618" i="5"/>
  <c r="BM618" i="5" s="1"/>
  <c r="BH619" i="5"/>
  <c r="BQ619" i="5"/>
  <c r="BR619" i="5"/>
  <c r="BF619" i="5"/>
  <c r="BU619" i="5" s="1"/>
  <c r="BS619" i="5"/>
  <c r="BP619" i="5"/>
  <c r="BE619" i="5"/>
  <c r="BT619" i="5"/>
  <c r="BK619" i="5"/>
  <c r="BN619" i="5"/>
  <c r="BD620" i="5"/>
  <c r="BO619" i="5"/>
  <c r="BG619" i="5"/>
  <c r="BI619" i="5"/>
  <c r="BE620" i="5" l="1"/>
  <c r="BQ620" i="5"/>
  <c r="BK620" i="5"/>
  <c r="BS620" i="5"/>
  <c r="BI620" i="5"/>
  <c r="BT620" i="5"/>
  <c r="BF620" i="5"/>
  <c r="BU620" i="5" s="1"/>
  <c r="BH620" i="5"/>
  <c r="BD621" i="5"/>
  <c r="BO620" i="5"/>
  <c r="BP620" i="5"/>
  <c r="BN620" i="5"/>
  <c r="BR620" i="5"/>
  <c r="BG620" i="5"/>
  <c r="BL619" i="5"/>
  <c r="BM619" i="5" s="1"/>
  <c r="BJ619" i="5"/>
  <c r="BL620" i="5" l="1"/>
  <c r="BM620" i="5" s="1"/>
  <c r="BJ620" i="5"/>
  <c r="BI621" i="5"/>
  <c r="BT621" i="5"/>
  <c r="BP621" i="5"/>
  <c r="BR621" i="5"/>
  <c r="BS621" i="5"/>
  <c r="BN621" i="5"/>
  <c r="BQ621" i="5"/>
  <c r="BE621" i="5"/>
  <c r="BG621" i="5"/>
  <c r="BK621" i="5"/>
  <c r="BO621" i="5"/>
  <c r="BF621" i="5"/>
  <c r="BU621" i="5" s="1"/>
  <c r="BD622" i="5"/>
  <c r="BH621" i="5"/>
  <c r="BI622" i="5" l="1"/>
  <c r="BH622" i="5"/>
  <c r="BO622" i="5"/>
  <c r="BN622" i="5"/>
  <c r="BG622" i="5"/>
  <c r="BF622" i="5"/>
  <c r="BU622" i="5" s="1"/>
  <c r="BT622" i="5"/>
  <c r="BQ622" i="5"/>
  <c r="BS622" i="5"/>
  <c r="BR622" i="5"/>
  <c r="BE622" i="5"/>
  <c r="BK622" i="5"/>
  <c r="BD623" i="5"/>
  <c r="BP622" i="5"/>
  <c r="BL621" i="5"/>
  <c r="BM621" i="5" s="1"/>
  <c r="BJ621" i="5"/>
  <c r="BL622" i="5" l="1"/>
  <c r="BM622" i="5" s="1"/>
  <c r="BJ622" i="5"/>
  <c r="BG623" i="5"/>
  <c r="BD624" i="5"/>
  <c r="BS623" i="5"/>
  <c r="BI623" i="5"/>
  <c r="BO623" i="5"/>
  <c r="BF623" i="5"/>
  <c r="BU623" i="5" s="1"/>
  <c r="BE623" i="5"/>
  <c r="BP623" i="5"/>
  <c r="BH623" i="5"/>
  <c r="BQ623" i="5"/>
  <c r="BR623" i="5"/>
  <c r="BK623" i="5"/>
  <c r="BT623" i="5"/>
  <c r="BN623" i="5"/>
  <c r="BJ623" i="5" l="1"/>
  <c r="BL623" i="5"/>
  <c r="BM623" i="5" s="1"/>
  <c r="BF624" i="5"/>
  <c r="BU624" i="5" s="1"/>
  <c r="BK624" i="5"/>
  <c r="BN624" i="5"/>
  <c r="BR624" i="5"/>
  <c r="BT624" i="5"/>
  <c r="BD625" i="5"/>
  <c r="BO624" i="5"/>
  <c r="BG624" i="5"/>
  <c r="BP624" i="5"/>
  <c r="BS624" i="5"/>
  <c r="BE624" i="5"/>
  <c r="BH624" i="5"/>
  <c r="BQ624" i="5"/>
  <c r="BI624" i="5"/>
  <c r="BO625" i="5" l="1"/>
  <c r="BD626" i="5"/>
  <c r="BT625" i="5"/>
  <c r="BR625" i="5"/>
  <c r="BQ625" i="5"/>
  <c r="BG625" i="5"/>
  <c r="BH625" i="5"/>
  <c r="BF625" i="5"/>
  <c r="BU625" i="5" s="1"/>
  <c r="BI625" i="5"/>
  <c r="BE625" i="5"/>
  <c r="BK625" i="5"/>
  <c r="BN625" i="5"/>
  <c r="BS625" i="5"/>
  <c r="BP625" i="5"/>
  <c r="BL624" i="5"/>
  <c r="BM624" i="5" s="1"/>
  <c r="BJ624" i="5"/>
  <c r="BJ625" i="5" l="1"/>
  <c r="BL625" i="5"/>
  <c r="BM625" i="5" s="1"/>
  <c r="BF626" i="5"/>
  <c r="BU626" i="5" s="1"/>
  <c r="BH626" i="5"/>
  <c r="BK626" i="5"/>
  <c r="BN626" i="5"/>
  <c r="BE626" i="5"/>
  <c r="BG626" i="5"/>
  <c r="BI626" i="5"/>
  <c r="BP626" i="5"/>
  <c r="BS626" i="5"/>
  <c r="BO626" i="5"/>
  <c r="BQ626" i="5"/>
  <c r="BT626" i="5"/>
  <c r="BD627" i="5"/>
  <c r="BR626" i="5"/>
  <c r="BP627" i="5" l="1"/>
  <c r="BI627" i="5"/>
  <c r="BD628" i="5"/>
  <c r="BS627" i="5"/>
  <c r="BG627" i="5"/>
  <c r="BQ627" i="5"/>
  <c r="BH627" i="5"/>
  <c r="BR627" i="5"/>
  <c r="BO627" i="5"/>
  <c r="BT627" i="5"/>
  <c r="BK627" i="5"/>
  <c r="BN627" i="5"/>
  <c r="BE627" i="5"/>
  <c r="BF627" i="5"/>
  <c r="BU627" i="5" s="1"/>
  <c r="BJ626" i="5"/>
  <c r="BL626" i="5"/>
  <c r="BM626" i="5" s="1"/>
  <c r="BJ627" i="5" l="1"/>
  <c r="BL627" i="5"/>
  <c r="BM627" i="5" s="1"/>
  <c r="BO628" i="5"/>
  <c r="BP628" i="5"/>
  <c r="BE628" i="5"/>
  <c r="BF628" i="5"/>
  <c r="BU628" i="5" s="1"/>
  <c r="BT628" i="5"/>
  <c r="BK628" i="5"/>
  <c r="BR628" i="5"/>
  <c r="BN628" i="5"/>
  <c r="BS628" i="5"/>
  <c r="BD629" i="5"/>
  <c r="BI628" i="5"/>
  <c r="BQ628" i="5"/>
  <c r="BG628" i="5"/>
  <c r="BH628" i="5"/>
  <c r="BL628" i="5" l="1"/>
  <c r="BM628" i="5" s="1"/>
  <c r="BJ628" i="5"/>
  <c r="BN629" i="5"/>
  <c r="BD630" i="5"/>
  <c r="BH629" i="5"/>
  <c r="BQ629" i="5"/>
  <c r="BI629" i="5"/>
  <c r="BT629" i="5"/>
  <c r="BR629" i="5"/>
  <c r="BK629" i="5"/>
  <c r="BO629" i="5"/>
  <c r="BS629" i="5"/>
  <c r="BF629" i="5"/>
  <c r="BU629" i="5" s="1"/>
  <c r="BE629" i="5"/>
  <c r="BP629" i="5"/>
  <c r="BG629" i="5"/>
  <c r="BN630" i="5" l="1"/>
  <c r="BE630" i="5"/>
  <c r="BF630" i="5"/>
  <c r="BU630" i="5" s="1"/>
  <c r="BI630" i="5"/>
  <c r="BK630" i="5"/>
  <c r="BD631" i="5"/>
  <c r="BP630" i="5"/>
  <c r="BR630" i="5"/>
  <c r="BT630" i="5"/>
  <c r="BQ630" i="5"/>
  <c r="BS630" i="5"/>
  <c r="BG630" i="5"/>
  <c r="BH630" i="5"/>
  <c r="BO630" i="5"/>
  <c r="BJ629" i="5"/>
  <c r="BL629" i="5"/>
  <c r="BM629" i="5" s="1"/>
  <c r="BF631" i="5" l="1"/>
  <c r="BU631" i="5" s="1"/>
  <c r="BE631" i="5"/>
  <c r="BR631" i="5"/>
  <c r="BT631" i="5"/>
  <c r="BH631" i="5"/>
  <c r="BI631" i="5"/>
  <c r="BQ631" i="5"/>
  <c r="BG631" i="5"/>
  <c r="BO631" i="5"/>
  <c r="BN631" i="5"/>
  <c r="BK631" i="5"/>
  <c r="BD632" i="5"/>
  <c r="BS631" i="5"/>
  <c r="BP631" i="5"/>
  <c r="BJ630" i="5"/>
  <c r="BL630" i="5"/>
  <c r="BM630" i="5" s="1"/>
  <c r="BP632" i="5" l="1"/>
  <c r="BQ632" i="5"/>
  <c r="BE632" i="5"/>
  <c r="BT632" i="5"/>
  <c r="BI632" i="5"/>
  <c r="BN632" i="5"/>
  <c r="BH632" i="5"/>
  <c r="BK632" i="5"/>
  <c r="BF632" i="5"/>
  <c r="BU632" i="5" s="1"/>
  <c r="BR632" i="5"/>
  <c r="BD633" i="5"/>
  <c r="BG632" i="5"/>
  <c r="BS632" i="5"/>
  <c r="BO632" i="5"/>
  <c r="BL631" i="5"/>
  <c r="BM631" i="5" s="1"/>
  <c r="BJ631" i="5"/>
  <c r="BL632" i="5" l="1"/>
  <c r="BM632" i="5" s="1"/>
  <c r="BJ632" i="5"/>
  <c r="BP633" i="5"/>
  <c r="BS633" i="5"/>
  <c r="BE633" i="5"/>
  <c r="BK633" i="5"/>
  <c r="BT633" i="5"/>
  <c r="BN633" i="5"/>
  <c r="BF633" i="5"/>
  <c r="BU633" i="5" s="1"/>
  <c r="BI633" i="5"/>
  <c r="BH633" i="5"/>
  <c r="BG633" i="5"/>
  <c r="BR633" i="5"/>
  <c r="BD634" i="5"/>
  <c r="BO633" i="5"/>
  <c r="BQ633" i="5"/>
  <c r="BL633" i="5" l="1"/>
  <c r="BM633" i="5" s="1"/>
  <c r="BJ633" i="5"/>
  <c r="BT634" i="5"/>
  <c r="BD635" i="5"/>
  <c r="BO634" i="5"/>
  <c r="BP634" i="5"/>
  <c r="BE634" i="5"/>
  <c r="BH634" i="5"/>
  <c r="BF634" i="5"/>
  <c r="BU634" i="5" s="1"/>
  <c r="BK634" i="5"/>
  <c r="BQ634" i="5"/>
  <c r="BI634" i="5"/>
  <c r="BR634" i="5"/>
  <c r="BG634" i="5"/>
  <c r="BN634" i="5"/>
  <c r="BS634" i="5"/>
  <c r="BG635" i="5" l="1"/>
  <c r="BO635" i="5"/>
  <c r="BF635" i="5"/>
  <c r="BU635" i="5" s="1"/>
  <c r="BD636" i="5"/>
  <c r="BH635" i="5"/>
  <c r="BT635" i="5"/>
  <c r="BQ635" i="5"/>
  <c r="BE635" i="5"/>
  <c r="BS635" i="5"/>
  <c r="BK635" i="5"/>
  <c r="BR635" i="5"/>
  <c r="BN635" i="5"/>
  <c r="BI635" i="5"/>
  <c r="BP635" i="5"/>
  <c r="BL634" i="5"/>
  <c r="BM634" i="5" s="1"/>
  <c r="BJ634" i="5"/>
  <c r="BT636" i="5" l="1"/>
  <c r="BR636" i="5"/>
  <c r="BG636" i="5"/>
  <c r="BO636" i="5"/>
  <c r="BH636" i="5"/>
  <c r="BP636" i="5"/>
  <c r="BE636" i="5"/>
  <c r="BI636" i="5"/>
  <c r="BK636" i="5"/>
  <c r="BS636" i="5"/>
  <c r="BQ636" i="5"/>
  <c r="BN636" i="5"/>
  <c r="BD637" i="5"/>
  <c r="BF636" i="5"/>
  <c r="BU636" i="5" s="1"/>
  <c r="BJ635" i="5"/>
  <c r="BL635" i="5"/>
  <c r="BM635" i="5" s="1"/>
  <c r="BI637" i="5" l="1"/>
  <c r="BK637" i="5"/>
  <c r="BR637" i="5"/>
  <c r="BD638" i="5"/>
  <c r="BE637" i="5"/>
  <c r="BP637" i="5"/>
  <c r="BQ637" i="5"/>
  <c r="BT637" i="5"/>
  <c r="BF637" i="5"/>
  <c r="BU637" i="5" s="1"/>
  <c r="BH637" i="5"/>
  <c r="BN637" i="5"/>
  <c r="BG637" i="5"/>
  <c r="BO637" i="5"/>
  <c r="BS637" i="5"/>
  <c r="BL636" i="5"/>
  <c r="BM636" i="5" s="1"/>
  <c r="BJ636" i="5"/>
  <c r="BQ638" i="5" l="1"/>
  <c r="BT638" i="5"/>
  <c r="BS638" i="5"/>
  <c r="BK638" i="5"/>
  <c r="BD639" i="5"/>
  <c r="BR638" i="5"/>
  <c r="BI638" i="5"/>
  <c r="BP638" i="5"/>
  <c r="BF638" i="5"/>
  <c r="BU638" i="5" s="1"/>
  <c r="BN638" i="5"/>
  <c r="BH638" i="5"/>
  <c r="BO638" i="5"/>
  <c r="BG638" i="5"/>
  <c r="BE638" i="5"/>
  <c r="BJ637" i="5"/>
  <c r="BL637" i="5"/>
  <c r="BM637" i="5" s="1"/>
  <c r="BR639" i="5" l="1"/>
  <c r="BS639" i="5"/>
  <c r="BN639" i="5"/>
  <c r="BH639" i="5"/>
  <c r="BD640" i="5"/>
  <c r="BK639" i="5"/>
  <c r="BG639" i="5"/>
  <c r="BQ639" i="5"/>
  <c r="BP639" i="5"/>
  <c r="BO639" i="5"/>
  <c r="BI639" i="5"/>
  <c r="BE639" i="5"/>
  <c r="BF639" i="5"/>
  <c r="BU639" i="5" s="1"/>
  <c r="BT639" i="5"/>
  <c r="BJ638" i="5"/>
  <c r="BL638" i="5"/>
  <c r="BM638" i="5" s="1"/>
  <c r="BJ639" i="5" l="1"/>
  <c r="BL639" i="5"/>
  <c r="BM639" i="5" s="1"/>
  <c r="BI640" i="5"/>
  <c r="BR640" i="5"/>
  <c r="BQ640" i="5"/>
  <c r="BE640" i="5"/>
  <c r="BO640" i="5"/>
  <c r="BP640" i="5"/>
  <c r="BS640" i="5"/>
  <c r="BT640" i="5"/>
  <c r="BF640" i="5"/>
  <c r="BU640" i="5" s="1"/>
  <c r="BD641" i="5"/>
  <c r="BG640" i="5"/>
  <c r="BK640" i="5"/>
  <c r="BH640" i="5"/>
  <c r="BN640" i="5"/>
  <c r="BL640" i="5" l="1"/>
  <c r="BM640" i="5" s="1"/>
  <c r="BJ640" i="5"/>
  <c r="BG641" i="5"/>
  <c r="BF641" i="5"/>
  <c r="BU641" i="5" s="1"/>
  <c r="BD642" i="5"/>
  <c r="BO641" i="5"/>
  <c r="BH641" i="5"/>
  <c r="BN641" i="5"/>
  <c r="BK641" i="5"/>
  <c r="BI641" i="5"/>
  <c r="BE641" i="5"/>
  <c r="BP641" i="5"/>
  <c r="BR641" i="5"/>
  <c r="BT641" i="5"/>
  <c r="BS641" i="5"/>
  <c r="BQ641" i="5"/>
  <c r="BO642" i="5" l="1"/>
  <c r="BK642" i="5"/>
  <c r="BT642" i="5"/>
  <c r="BE642" i="5"/>
  <c r="BG642" i="5"/>
  <c r="BF642" i="5"/>
  <c r="BU642" i="5" s="1"/>
  <c r="BI642" i="5"/>
  <c r="BH642" i="5"/>
  <c r="BD643" i="5"/>
  <c r="BP642" i="5"/>
  <c r="BN642" i="5"/>
  <c r="BS642" i="5"/>
  <c r="BR642" i="5"/>
  <c r="BQ642" i="5"/>
  <c r="BJ641" i="5"/>
  <c r="BL641" i="5"/>
  <c r="BM641" i="5" s="1"/>
  <c r="BJ642" i="5" l="1"/>
  <c r="BL642" i="5"/>
  <c r="BM642" i="5" s="1"/>
  <c r="BE643" i="5"/>
  <c r="BI643" i="5"/>
  <c r="BR643" i="5"/>
  <c r="BQ643" i="5"/>
  <c r="BG643" i="5"/>
  <c r="BK643" i="5"/>
  <c r="BT643" i="5"/>
  <c r="BF643" i="5"/>
  <c r="BU643" i="5" s="1"/>
  <c r="BP643" i="5"/>
  <c r="BH643" i="5"/>
  <c r="BD644" i="5"/>
  <c r="BO643" i="5"/>
  <c r="BS643" i="5"/>
  <c r="BN643" i="5"/>
  <c r="BO644" i="5" l="1"/>
  <c r="BF644" i="5"/>
  <c r="BU644" i="5" s="1"/>
  <c r="BR644" i="5"/>
  <c r="BP644" i="5"/>
  <c r="BG644" i="5"/>
  <c r="BT644" i="5"/>
  <c r="BN644" i="5"/>
  <c r="BH644" i="5"/>
  <c r="BE644" i="5"/>
  <c r="BI644" i="5"/>
  <c r="BS644" i="5"/>
  <c r="BQ644" i="5"/>
  <c r="BK644" i="5"/>
  <c r="BD645" i="5"/>
  <c r="BL643" i="5"/>
  <c r="BM643" i="5" s="1"/>
  <c r="BJ643" i="5"/>
  <c r="BR645" i="5" l="1"/>
  <c r="BD646" i="5"/>
  <c r="BE645" i="5"/>
  <c r="BT645" i="5"/>
  <c r="BN645" i="5"/>
  <c r="BO645" i="5"/>
  <c r="BI645" i="5"/>
  <c r="BG645" i="5"/>
  <c r="BF645" i="5"/>
  <c r="BU645" i="5" s="1"/>
  <c r="BK645" i="5"/>
  <c r="BS645" i="5"/>
  <c r="BP645" i="5"/>
  <c r="BQ645" i="5"/>
  <c r="BH645" i="5"/>
  <c r="BJ644" i="5"/>
  <c r="BL644" i="5"/>
  <c r="BM644" i="5" s="1"/>
  <c r="BJ645" i="5" l="1"/>
  <c r="BL645" i="5"/>
  <c r="BM645" i="5" s="1"/>
  <c r="BT646" i="5"/>
  <c r="BR646" i="5"/>
  <c r="BN646" i="5"/>
  <c r="BH646" i="5"/>
  <c r="BI646" i="5"/>
  <c r="BP646" i="5"/>
  <c r="BG646" i="5"/>
  <c r="BF646" i="5"/>
  <c r="BU646" i="5" s="1"/>
  <c r="BE646" i="5"/>
  <c r="BS646" i="5"/>
  <c r="BK646" i="5"/>
  <c r="BD647" i="5"/>
  <c r="BO646" i="5"/>
  <c r="BQ646" i="5"/>
  <c r="BD648" i="5" l="1"/>
  <c r="BN647" i="5"/>
  <c r="BR647" i="5"/>
  <c r="BK647" i="5"/>
  <c r="BI647" i="5"/>
  <c r="BO647" i="5"/>
  <c r="BG647" i="5"/>
  <c r="BH647" i="5"/>
  <c r="BF647" i="5"/>
  <c r="BU647" i="5" s="1"/>
  <c r="BT647" i="5"/>
  <c r="BS647" i="5"/>
  <c r="BE647" i="5"/>
  <c r="BQ647" i="5"/>
  <c r="BP647" i="5"/>
  <c r="BL646" i="5"/>
  <c r="BM646" i="5" s="1"/>
  <c r="BJ646" i="5"/>
  <c r="BL647" i="5" l="1"/>
  <c r="BM647" i="5" s="1"/>
  <c r="BJ647" i="5"/>
  <c r="BO648" i="5"/>
  <c r="BQ648" i="5"/>
  <c r="BI648" i="5"/>
  <c r="BH648" i="5"/>
  <c r="BN648" i="5"/>
  <c r="BD649" i="5"/>
  <c r="BG648" i="5"/>
  <c r="BR648" i="5"/>
  <c r="BE648" i="5"/>
  <c r="BT648" i="5"/>
  <c r="BF648" i="5"/>
  <c r="BU648" i="5" s="1"/>
  <c r="BS648" i="5"/>
  <c r="BP648" i="5"/>
  <c r="BK648" i="5"/>
  <c r="BI649" i="5" l="1"/>
  <c r="BO649" i="5"/>
  <c r="BP649" i="5"/>
  <c r="BE649" i="5"/>
  <c r="BR649" i="5"/>
  <c r="BD650" i="5"/>
  <c r="BG649" i="5"/>
  <c r="BF649" i="5"/>
  <c r="BU649" i="5" s="1"/>
  <c r="BK649" i="5"/>
  <c r="BQ649" i="5"/>
  <c r="BS649" i="5"/>
  <c r="BH649" i="5"/>
  <c r="BN649" i="5"/>
  <c r="BT649" i="5"/>
  <c r="BJ648" i="5"/>
  <c r="BL648" i="5"/>
  <c r="BM648" i="5" s="1"/>
  <c r="BP650" i="5" l="1"/>
  <c r="BK650" i="5"/>
  <c r="BG650" i="5"/>
  <c r="BH650" i="5"/>
  <c r="BF650" i="5"/>
  <c r="BU650" i="5" s="1"/>
  <c r="BN650" i="5"/>
  <c r="BR650" i="5"/>
  <c r="BE650" i="5"/>
  <c r="BS650" i="5"/>
  <c r="BQ650" i="5"/>
  <c r="BO650" i="5"/>
  <c r="BD651" i="5"/>
  <c r="BT650" i="5"/>
  <c r="BI650" i="5"/>
  <c r="BJ649" i="5"/>
  <c r="BL649" i="5"/>
  <c r="BM649" i="5" s="1"/>
  <c r="BF651" i="5" l="1"/>
  <c r="BU651" i="5" s="1"/>
  <c r="BS651" i="5"/>
  <c r="BR651" i="5"/>
  <c r="BO651" i="5"/>
  <c r="BG651" i="5"/>
  <c r="BH651" i="5"/>
  <c r="BP651" i="5"/>
  <c r="BI651" i="5"/>
  <c r="BN651" i="5"/>
  <c r="BK651" i="5"/>
  <c r="BE651" i="5"/>
  <c r="BD652" i="5"/>
  <c r="BQ651" i="5"/>
  <c r="BT651" i="5"/>
  <c r="BL650" i="5"/>
  <c r="BM650" i="5" s="1"/>
  <c r="BJ650" i="5"/>
  <c r="BQ652" i="5" l="1"/>
  <c r="BK652" i="5"/>
  <c r="BR652" i="5"/>
  <c r="BD653" i="5"/>
  <c r="BT652" i="5"/>
  <c r="BF652" i="5"/>
  <c r="BU652" i="5" s="1"/>
  <c r="BS652" i="5"/>
  <c r="BN652" i="5"/>
  <c r="BP652" i="5"/>
  <c r="BG652" i="5"/>
  <c r="BI652" i="5"/>
  <c r="BE652" i="5"/>
  <c r="BO652" i="5"/>
  <c r="BH652" i="5"/>
  <c r="BJ651" i="5"/>
  <c r="BL651" i="5"/>
  <c r="BM651" i="5" s="1"/>
  <c r="BN653" i="5" l="1"/>
  <c r="BP653" i="5"/>
  <c r="BS653" i="5"/>
  <c r="BT653" i="5"/>
  <c r="BH653" i="5"/>
  <c r="BE653" i="5"/>
  <c r="BD654" i="5"/>
  <c r="BG653" i="5"/>
  <c r="BR653" i="5"/>
  <c r="BI653" i="5"/>
  <c r="BQ653" i="5"/>
  <c r="BK653" i="5"/>
  <c r="BF653" i="5"/>
  <c r="BU653" i="5" s="1"/>
  <c r="BO653" i="5"/>
  <c r="BL652" i="5"/>
  <c r="BM652" i="5" s="1"/>
  <c r="BJ652" i="5"/>
  <c r="BJ653" i="5" l="1"/>
  <c r="BL653" i="5"/>
  <c r="BM653" i="5" s="1"/>
  <c r="BQ654" i="5"/>
  <c r="BR654" i="5"/>
  <c r="BG654" i="5"/>
  <c r="BD655" i="5"/>
  <c r="BH654" i="5"/>
  <c r="BE654" i="5"/>
  <c r="BF654" i="5"/>
  <c r="BU654" i="5" s="1"/>
  <c r="BO654" i="5"/>
  <c r="BP654" i="5"/>
  <c r="BS654" i="5"/>
  <c r="BT654" i="5"/>
  <c r="BK654" i="5"/>
  <c r="BN654" i="5"/>
  <c r="BI654" i="5"/>
  <c r="BL654" i="5" l="1"/>
  <c r="BM654" i="5" s="1"/>
  <c r="BJ654" i="5"/>
  <c r="BS655" i="5"/>
  <c r="BP655" i="5"/>
  <c r="BQ655" i="5"/>
  <c r="BF655" i="5"/>
  <c r="BU655" i="5" s="1"/>
  <c r="BH655" i="5"/>
  <c r="BE655" i="5"/>
  <c r="BG655" i="5"/>
  <c r="BD656" i="5"/>
  <c r="BK655" i="5"/>
  <c r="BI655" i="5"/>
  <c r="BR655" i="5"/>
  <c r="BN655" i="5"/>
  <c r="BO655" i="5"/>
  <c r="BT655" i="5"/>
  <c r="BE656" i="5" l="1"/>
  <c r="BG656" i="5"/>
  <c r="BQ656" i="5"/>
  <c r="BD657" i="5"/>
  <c r="BT656" i="5"/>
  <c r="BH656" i="5"/>
  <c r="BN656" i="5"/>
  <c r="BS656" i="5"/>
  <c r="BR656" i="5"/>
  <c r="BF656" i="5"/>
  <c r="BU656" i="5" s="1"/>
  <c r="BP656" i="5"/>
  <c r="BO656" i="5"/>
  <c r="BK656" i="5"/>
  <c r="BI656" i="5"/>
  <c r="BJ655" i="5"/>
  <c r="BL655" i="5"/>
  <c r="BM655" i="5" s="1"/>
  <c r="BR657" i="5" l="1"/>
  <c r="BH657" i="5"/>
  <c r="BS657" i="5"/>
  <c r="BN657" i="5"/>
  <c r="BG657" i="5"/>
  <c r="BT657" i="5"/>
  <c r="BE657" i="5"/>
  <c r="BK657" i="5"/>
  <c r="BO657" i="5"/>
  <c r="BD658" i="5"/>
  <c r="BP657" i="5"/>
  <c r="BI657" i="5"/>
  <c r="BQ657" i="5"/>
  <c r="BF657" i="5"/>
  <c r="BU657" i="5" s="1"/>
  <c r="BL656" i="5"/>
  <c r="BM656" i="5" s="1"/>
  <c r="BJ656" i="5"/>
  <c r="BJ657" i="5" l="1"/>
  <c r="BL657" i="5"/>
  <c r="BM657" i="5" s="1"/>
  <c r="BG658" i="5"/>
  <c r="BI658" i="5"/>
  <c r="BR658" i="5"/>
  <c r="BF658" i="5"/>
  <c r="BU658" i="5" s="1"/>
  <c r="BQ658" i="5"/>
  <c r="BP658" i="5"/>
  <c r="BN658" i="5"/>
  <c r="BE658" i="5"/>
  <c r="BD659" i="5"/>
  <c r="BT658" i="5"/>
  <c r="BO658" i="5"/>
  <c r="BH658" i="5"/>
  <c r="BK658" i="5"/>
  <c r="BS658" i="5"/>
  <c r="BL658" i="5" l="1"/>
  <c r="BM658" i="5" s="1"/>
  <c r="BJ658" i="5"/>
  <c r="BE659" i="5"/>
  <c r="BP659" i="5"/>
  <c r="BT659" i="5"/>
  <c r="BD660" i="5"/>
  <c r="BN659" i="5"/>
  <c r="BQ659" i="5"/>
  <c r="BF659" i="5"/>
  <c r="BU659" i="5" s="1"/>
  <c r="BO659" i="5"/>
  <c r="BI659" i="5"/>
  <c r="BK659" i="5"/>
  <c r="BS659" i="5"/>
  <c r="BR659" i="5"/>
  <c r="BH659" i="5"/>
  <c r="BG659" i="5"/>
  <c r="BI660" i="5" l="1"/>
  <c r="BH660" i="5"/>
  <c r="BT660" i="5"/>
  <c r="BS660" i="5"/>
  <c r="BE660" i="5"/>
  <c r="BK660" i="5"/>
  <c r="BF660" i="5"/>
  <c r="BU660" i="5" s="1"/>
  <c r="BD661" i="5"/>
  <c r="BQ660" i="5"/>
  <c r="BG660" i="5"/>
  <c r="BP660" i="5"/>
  <c r="BN660" i="5"/>
  <c r="BR660" i="5"/>
  <c r="BO660" i="5"/>
  <c r="BL659" i="5"/>
  <c r="BM659" i="5" s="1"/>
  <c r="BJ659" i="5"/>
  <c r="BL660" i="5" l="1"/>
  <c r="BM660" i="5" s="1"/>
  <c r="BJ660" i="5"/>
  <c r="BQ661" i="5"/>
  <c r="BT661" i="5"/>
  <c r="BE661" i="5"/>
  <c r="BI661" i="5"/>
  <c r="BF661" i="5"/>
  <c r="BU661" i="5" s="1"/>
  <c r="BS661" i="5"/>
  <c r="BO661" i="5"/>
  <c r="BH661" i="5"/>
  <c r="BK661" i="5"/>
  <c r="BR661" i="5"/>
  <c r="BD662" i="5"/>
  <c r="BG661" i="5"/>
  <c r="BP661" i="5"/>
  <c r="BN661" i="5"/>
  <c r="BH662" i="5" l="1"/>
  <c r="BR662" i="5"/>
  <c r="BP662" i="5"/>
  <c r="BT662" i="5"/>
  <c r="BQ662" i="5"/>
  <c r="BI662" i="5"/>
  <c r="BO662" i="5"/>
  <c r="BF662" i="5"/>
  <c r="BU662" i="5" s="1"/>
  <c r="BK662" i="5"/>
  <c r="BD663" i="5"/>
  <c r="BN662" i="5"/>
  <c r="BG662" i="5"/>
  <c r="BS662" i="5"/>
  <c r="BE662" i="5"/>
  <c r="BJ661" i="5"/>
  <c r="BL661" i="5"/>
  <c r="BM661" i="5" s="1"/>
  <c r="BQ663" i="5" l="1"/>
  <c r="BG663" i="5"/>
  <c r="BT663" i="5"/>
  <c r="BP663" i="5"/>
  <c r="BN663" i="5"/>
  <c r="BD664" i="5"/>
  <c r="BF663" i="5"/>
  <c r="BU663" i="5" s="1"/>
  <c r="BR663" i="5"/>
  <c r="BI663" i="5"/>
  <c r="BH663" i="5"/>
  <c r="BK663" i="5"/>
  <c r="BE663" i="5"/>
  <c r="BO663" i="5"/>
  <c r="BS663" i="5"/>
  <c r="BJ662" i="5"/>
  <c r="BL662" i="5"/>
  <c r="BM662" i="5" s="1"/>
  <c r="BS664" i="5" l="1"/>
  <c r="BT664" i="5"/>
  <c r="BP664" i="5"/>
  <c r="BH664" i="5"/>
  <c r="BF664" i="5"/>
  <c r="BU664" i="5" s="1"/>
  <c r="BD665" i="5"/>
  <c r="BO664" i="5"/>
  <c r="BQ664" i="5"/>
  <c r="BK664" i="5"/>
  <c r="BE664" i="5"/>
  <c r="BI664" i="5"/>
  <c r="BR664" i="5"/>
  <c r="BG664" i="5"/>
  <c r="BN664" i="5"/>
  <c r="BL663" i="5"/>
  <c r="BM663" i="5" s="1"/>
  <c r="BJ663" i="5"/>
  <c r="BG665" i="5" l="1"/>
  <c r="BP665" i="5"/>
  <c r="BO665" i="5"/>
  <c r="BF665" i="5"/>
  <c r="BU665" i="5" s="1"/>
  <c r="BQ665" i="5"/>
  <c r="BR665" i="5"/>
  <c r="BD666" i="5"/>
  <c r="BI665" i="5"/>
  <c r="BT665" i="5"/>
  <c r="BE665" i="5"/>
  <c r="BN665" i="5"/>
  <c r="BS665" i="5"/>
  <c r="BK665" i="5"/>
  <c r="BH665" i="5"/>
  <c r="BL664" i="5"/>
  <c r="BM664" i="5" s="1"/>
  <c r="BJ664" i="5"/>
  <c r="BN666" i="5" l="1"/>
  <c r="BD667" i="5"/>
  <c r="BF666" i="5"/>
  <c r="BU666" i="5" s="1"/>
  <c r="BE666" i="5"/>
  <c r="BS666" i="5"/>
  <c r="BH666" i="5"/>
  <c r="BG666" i="5"/>
  <c r="BI666" i="5"/>
  <c r="BP666" i="5"/>
  <c r="BO666" i="5"/>
  <c r="BQ666" i="5"/>
  <c r="BK666" i="5"/>
  <c r="BR666" i="5"/>
  <c r="BT666" i="5"/>
  <c r="BJ665" i="5"/>
  <c r="BL665" i="5"/>
  <c r="BM665" i="5" s="1"/>
  <c r="BT667" i="5" l="1"/>
  <c r="BD668" i="5"/>
  <c r="BO667" i="5"/>
  <c r="BH667" i="5"/>
  <c r="BR667" i="5"/>
  <c r="BI667" i="5"/>
  <c r="BS667" i="5"/>
  <c r="BG667" i="5"/>
  <c r="BK667" i="5"/>
  <c r="BE667" i="5"/>
  <c r="BQ667" i="5"/>
  <c r="BN667" i="5"/>
  <c r="BF667" i="5"/>
  <c r="BU667" i="5" s="1"/>
  <c r="BP667" i="5"/>
  <c r="BJ666" i="5"/>
  <c r="BL666" i="5"/>
  <c r="BM666" i="5" s="1"/>
  <c r="BP668" i="5" l="1"/>
  <c r="BQ668" i="5"/>
  <c r="BI668" i="5"/>
  <c r="BG668" i="5"/>
  <c r="BE668" i="5"/>
  <c r="BN668" i="5"/>
  <c r="BS668" i="5"/>
  <c r="BK668" i="5"/>
  <c r="BO668" i="5"/>
  <c r="BT668" i="5"/>
  <c r="BF668" i="5"/>
  <c r="BU668" i="5" s="1"/>
  <c r="BH668" i="5"/>
  <c r="BD669" i="5"/>
  <c r="BR668" i="5"/>
  <c r="BL667" i="5"/>
  <c r="BM667" i="5" s="1"/>
  <c r="BJ667" i="5"/>
  <c r="BL668" i="5" l="1"/>
  <c r="BM668" i="5" s="1"/>
  <c r="BJ668" i="5"/>
  <c r="BN669" i="5"/>
  <c r="BD670" i="5"/>
  <c r="BQ669" i="5"/>
  <c r="BP669" i="5"/>
  <c r="BH669" i="5"/>
  <c r="BI669" i="5"/>
  <c r="BE669" i="5"/>
  <c r="BS669" i="5"/>
  <c r="BK669" i="5"/>
  <c r="BO669" i="5"/>
  <c r="BF669" i="5"/>
  <c r="BU669" i="5" s="1"/>
  <c r="BR669" i="5"/>
  <c r="BT669" i="5"/>
  <c r="BG669" i="5"/>
  <c r="BI670" i="5" l="1"/>
  <c r="BG670" i="5"/>
  <c r="BD671" i="5"/>
  <c r="BR670" i="5"/>
  <c r="BP670" i="5"/>
  <c r="BH670" i="5"/>
  <c r="BO670" i="5"/>
  <c r="BE670" i="5"/>
  <c r="BQ670" i="5"/>
  <c r="BT670" i="5"/>
  <c r="BN670" i="5"/>
  <c r="BS670" i="5"/>
  <c r="BK670" i="5"/>
  <c r="BF670" i="5"/>
  <c r="BU670" i="5" s="1"/>
  <c r="BL669" i="5"/>
  <c r="BM669" i="5" s="1"/>
  <c r="BJ669" i="5"/>
  <c r="BT671" i="5" l="1"/>
  <c r="BH671" i="5"/>
  <c r="BN671" i="5"/>
  <c r="BF671" i="5"/>
  <c r="BU671" i="5" s="1"/>
  <c r="BS671" i="5"/>
  <c r="BP671" i="5"/>
  <c r="BR671" i="5"/>
  <c r="BD672" i="5"/>
  <c r="BI671" i="5"/>
  <c r="BQ671" i="5"/>
  <c r="BG671" i="5"/>
  <c r="BE671" i="5"/>
  <c r="BK671" i="5"/>
  <c r="BO671" i="5"/>
  <c r="BJ670" i="5"/>
  <c r="BL670" i="5"/>
  <c r="BM670" i="5" s="1"/>
  <c r="BT672" i="5" l="1"/>
  <c r="BE672" i="5"/>
  <c r="BD673" i="5"/>
  <c r="BR672" i="5"/>
  <c r="BQ672" i="5"/>
  <c r="BH672" i="5"/>
  <c r="BN672" i="5"/>
  <c r="BF672" i="5"/>
  <c r="BU672" i="5" s="1"/>
  <c r="BG672" i="5"/>
  <c r="BS672" i="5"/>
  <c r="BO672" i="5"/>
  <c r="BK672" i="5"/>
  <c r="BI672" i="5"/>
  <c r="BP672" i="5"/>
  <c r="BL671" i="5"/>
  <c r="BM671" i="5" s="1"/>
  <c r="BJ671" i="5"/>
  <c r="BG673" i="5" l="1"/>
  <c r="BR673" i="5"/>
  <c r="BH673" i="5"/>
  <c r="BP673" i="5"/>
  <c r="BT673" i="5"/>
  <c r="BN673" i="5"/>
  <c r="BE673" i="5"/>
  <c r="BD674" i="5"/>
  <c r="BI673" i="5"/>
  <c r="BQ673" i="5"/>
  <c r="BK673" i="5"/>
  <c r="BO673" i="5"/>
  <c r="BS673" i="5"/>
  <c r="BF673" i="5"/>
  <c r="BU673" i="5" s="1"/>
  <c r="BL672" i="5"/>
  <c r="BM672" i="5" s="1"/>
  <c r="BJ672" i="5"/>
  <c r="BP674" i="5" l="1"/>
  <c r="BS674" i="5"/>
  <c r="BT674" i="5"/>
  <c r="BI674" i="5"/>
  <c r="BF674" i="5"/>
  <c r="BU674" i="5" s="1"/>
  <c r="BO674" i="5"/>
  <c r="BH674" i="5"/>
  <c r="BG674" i="5"/>
  <c r="BD675" i="5"/>
  <c r="BR674" i="5"/>
  <c r="BK674" i="5"/>
  <c r="BN674" i="5"/>
  <c r="BQ674" i="5"/>
  <c r="BE674" i="5"/>
  <c r="BJ673" i="5"/>
  <c r="BL673" i="5"/>
  <c r="BM673" i="5" s="1"/>
  <c r="BL674" i="5" l="1"/>
  <c r="BM674" i="5" s="1"/>
  <c r="BJ674" i="5"/>
  <c r="BP675" i="5"/>
  <c r="BG675" i="5"/>
  <c r="BD676" i="5"/>
  <c r="BS675" i="5"/>
  <c r="BK675" i="5"/>
  <c r="BE675" i="5"/>
  <c r="BI675" i="5"/>
  <c r="BT675" i="5"/>
  <c r="BF675" i="5"/>
  <c r="BU675" i="5" s="1"/>
  <c r="BO675" i="5"/>
  <c r="BH675" i="5"/>
  <c r="BQ675" i="5"/>
  <c r="BN675" i="5"/>
  <c r="BR675" i="5"/>
  <c r="BL675" i="5" l="1"/>
  <c r="BM675" i="5" s="1"/>
  <c r="BJ675" i="5"/>
  <c r="BO676" i="5"/>
  <c r="BG676" i="5"/>
  <c r="BH676" i="5"/>
  <c r="BR676" i="5"/>
  <c r="BF676" i="5"/>
  <c r="BU676" i="5" s="1"/>
  <c r="BK676" i="5"/>
  <c r="BQ676" i="5"/>
  <c r="BN676" i="5"/>
  <c r="BI676" i="5"/>
  <c r="BS676" i="5"/>
  <c r="BD677" i="5"/>
  <c r="BE676" i="5"/>
  <c r="BP676" i="5"/>
  <c r="BT676" i="5"/>
  <c r="BL676" i="5" l="1"/>
  <c r="BM676" i="5" s="1"/>
  <c r="BJ676" i="5"/>
  <c r="BQ677" i="5"/>
  <c r="BR677" i="5"/>
  <c r="BK677" i="5"/>
  <c r="BP677" i="5"/>
  <c r="BE677" i="5"/>
  <c r="BO677" i="5"/>
  <c r="BI677" i="5"/>
  <c r="BN677" i="5"/>
  <c r="BG677" i="5"/>
  <c r="BT677" i="5"/>
  <c r="BD678" i="5"/>
  <c r="BH677" i="5"/>
  <c r="BF677" i="5"/>
  <c r="BU677" i="5" s="1"/>
  <c r="BS677" i="5"/>
  <c r="BL677" i="5" l="1"/>
  <c r="BM677" i="5" s="1"/>
  <c r="BJ677" i="5"/>
  <c r="BT678" i="5"/>
  <c r="BR678" i="5"/>
  <c r="BI678" i="5"/>
  <c r="BD679" i="5"/>
  <c r="BQ678" i="5"/>
  <c r="BG678" i="5"/>
  <c r="BP678" i="5"/>
  <c r="BH678" i="5"/>
  <c r="BO678" i="5"/>
  <c r="BF678" i="5"/>
  <c r="BU678" i="5" s="1"/>
  <c r="BS678" i="5"/>
  <c r="BE678" i="5"/>
  <c r="BK678" i="5"/>
  <c r="BN678" i="5"/>
  <c r="BG679" i="5" l="1"/>
  <c r="BF679" i="5"/>
  <c r="BU679" i="5" s="1"/>
  <c r="BT679" i="5"/>
  <c r="BP679" i="5"/>
  <c r="BI679" i="5"/>
  <c r="BR679" i="5"/>
  <c r="BE679" i="5"/>
  <c r="BQ679" i="5"/>
  <c r="BK679" i="5"/>
  <c r="BN679" i="5"/>
  <c r="BD680" i="5"/>
  <c r="BH679" i="5"/>
  <c r="BO679" i="5"/>
  <c r="BS679" i="5"/>
  <c r="BJ678" i="5"/>
  <c r="BL678" i="5"/>
  <c r="BM678" i="5" s="1"/>
  <c r="BE680" i="5" l="1"/>
  <c r="BR680" i="5"/>
  <c r="BS680" i="5"/>
  <c r="BH680" i="5"/>
  <c r="BK680" i="5"/>
  <c r="BT680" i="5"/>
  <c r="BG680" i="5"/>
  <c r="BP680" i="5"/>
  <c r="BN680" i="5"/>
  <c r="BF680" i="5"/>
  <c r="BU680" i="5" s="1"/>
  <c r="BD681" i="5"/>
  <c r="BI680" i="5"/>
  <c r="BQ680" i="5"/>
  <c r="BO680" i="5"/>
  <c r="BL679" i="5"/>
  <c r="BM679" i="5" s="1"/>
  <c r="BJ679" i="5"/>
  <c r="BJ680" i="5" l="1"/>
  <c r="BL680" i="5"/>
  <c r="BM680" i="5" s="1"/>
  <c r="BF681" i="5"/>
  <c r="BU681" i="5" s="1"/>
  <c r="BQ681" i="5"/>
  <c r="BI681" i="5"/>
  <c r="BS681" i="5"/>
  <c r="BO681" i="5"/>
  <c r="BH681" i="5"/>
  <c r="BG681" i="5"/>
  <c r="BP681" i="5"/>
  <c r="BN681" i="5"/>
  <c r="BD682" i="5"/>
  <c r="BR681" i="5"/>
  <c r="BT681" i="5"/>
  <c r="BK681" i="5"/>
  <c r="BE681" i="5"/>
  <c r="BJ681" i="5" l="1"/>
  <c r="BL681" i="5"/>
  <c r="BM681" i="5" s="1"/>
  <c r="BN682" i="5"/>
  <c r="BH682" i="5"/>
  <c r="BS682" i="5"/>
  <c r="BG682" i="5"/>
  <c r="BE682" i="5"/>
  <c r="BF682" i="5"/>
  <c r="BU682" i="5" s="1"/>
  <c r="BD683" i="5"/>
  <c r="BP682" i="5"/>
  <c r="BR682" i="5"/>
  <c r="BK682" i="5"/>
  <c r="BO682" i="5"/>
  <c r="BT682" i="5"/>
  <c r="BQ682" i="5"/>
  <c r="BI682" i="5"/>
  <c r="BL682" i="5" l="1"/>
  <c r="BM682" i="5" s="1"/>
  <c r="BJ682" i="5"/>
  <c r="BK683" i="5"/>
  <c r="BF683" i="5"/>
  <c r="BU683" i="5" s="1"/>
  <c r="BP683" i="5"/>
  <c r="BN683" i="5"/>
  <c r="BQ683" i="5"/>
  <c r="BS683" i="5"/>
  <c r="BD684" i="5"/>
  <c r="BT683" i="5"/>
  <c r="BI683" i="5"/>
  <c r="BE683" i="5"/>
  <c r="BH683" i="5"/>
  <c r="BO683" i="5"/>
  <c r="BG683" i="5"/>
  <c r="BR683" i="5"/>
  <c r="BL683" i="5" l="1"/>
  <c r="BM683" i="5" s="1"/>
  <c r="BJ683" i="5"/>
  <c r="BT684" i="5"/>
  <c r="BK684" i="5"/>
  <c r="BF684" i="5"/>
  <c r="BU684" i="5" s="1"/>
  <c r="BP684" i="5"/>
  <c r="BN684" i="5"/>
  <c r="BS684" i="5"/>
  <c r="BG684" i="5"/>
  <c r="BI684" i="5"/>
  <c r="BE684" i="5"/>
  <c r="BH684" i="5"/>
  <c r="BD685" i="5"/>
  <c r="BO684" i="5"/>
  <c r="BR684" i="5"/>
  <c r="BQ684" i="5"/>
  <c r="BJ684" i="5" l="1"/>
  <c r="BL684" i="5"/>
  <c r="BM684" i="5" s="1"/>
  <c r="BI685" i="5"/>
  <c r="BE685" i="5"/>
  <c r="BN685" i="5"/>
  <c r="BO685" i="5"/>
  <c r="BK685" i="5"/>
  <c r="BS685" i="5"/>
  <c r="BR685" i="5"/>
  <c r="BF685" i="5"/>
  <c r="BU685" i="5" s="1"/>
  <c r="BD686" i="5"/>
  <c r="BG685" i="5"/>
  <c r="BP685" i="5"/>
  <c r="BH685" i="5"/>
  <c r="BT685" i="5"/>
  <c r="BQ685" i="5"/>
  <c r="BL685" i="5" l="1"/>
  <c r="BM685" i="5" s="1"/>
  <c r="BJ685" i="5"/>
  <c r="BG686" i="5"/>
  <c r="BR686" i="5"/>
  <c r="BE686" i="5"/>
  <c r="BN686" i="5"/>
  <c r="BO686" i="5"/>
  <c r="BQ686" i="5"/>
  <c r="BS686" i="5"/>
  <c r="BH686" i="5"/>
  <c r="BF686" i="5"/>
  <c r="BU686" i="5" s="1"/>
  <c r="BI686" i="5"/>
  <c r="BK686" i="5"/>
  <c r="BD687" i="5"/>
  <c r="BT686" i="5"/>
  <c r="BP686" i="5"/>
  <c r="BJ686" i="5" l="1"/>
  <c r="BL686" i="5"/>
  <c r="BM686" i="5" s="1"/>
  <c r="BF687" i="5"/>
  <c r="BU687" i="5" s="1"/>
  <c r="BE687" i="5"/>
  <c r="BI687" i="5"/>
  <c r="BD688" i="5"/>
  <c r="BS687" i="5"/>
  <c r="BG687" i="5"/>
  <c r="BH687" i="5"/>
  <c r="BR687" i="5"/>
  <c r="BK687" i="5"/>
  <c r="BO687" i="5"/>
  <c r="BQ687" i="5"/>
  <c r="BP687" i="5"/>
  <c r="BT687" i="5"/>
  <c r="BN687" i="5"/>
  <c r="BR688" i="5" l="1"/>
  <c r="BI688" i="5"/>
  <c r="BO688" i="5"/>
  <c r="BS688" i="5"/>
  <c r="BH688" i="5"/>
  <c r="BN688" i="5"/>
  <c r="BD689" i="5"/>
  <c r="BE688" i="5"/>
  <c r="BF688" i="5"/>
  <c r="BU688" i="5" s="1"/>
  <c r="BK688" i="5"/>
  <c r="BQ688" i="5"/>
  <c r="BT688" i="5"/>
  <c r="BP688" i="5"/>
  <c r="BG688" i="5"/>
  <c r="BL687" i="5"/>
  <c r="BM687" i="5" s="1"/>
  <c r="BJ687" i="5"/>
  <c r="BS689" i="5" l="1"/>
  <c r="BN689" i="5"/>
  <c r="BH689" i="5"/>
  <c r="BQ689" i="5"/>
  <c r="BP689" i="5"/>
  <c r="BI689" i="5"/>
  <c r="BD690" i="5"/>
  <c r="BR689" i="5"/>
  <c r="BK689" i="5"/>
  <c r="BO689" i="5"/>
  <c r="BE689" i="5"/>
  <c r="BF689" i="5"/>
  <c r="BU689" i="5" s="1"/>
  <c r="BG689" i="5"/>
  <c r="BT689" i="5"/>
  <c r="BL688" i="5"/>
  <c r="BM688" i="5" s="1"/>
  <c r="BJ688" i="5"/>
  <c r="BI690" i="5" l="1"/>
  <c r="BD691" i="5"/>
  <c r="BS690" i="5"/>
  <c r="BR690" i="5"/>
  <c r="BG690" i="5"/>
  <c r="BN690" i="5"/>
  <c r="BT690" i="5"/>
  <c r="BK690" i="5"/>
  <c r="BP690" i="5"/>
  <c r="BF690" i="5"/>
  <c r="BU690" i="5" s="1"/>
  <c r="BO690" i="5"/>
  <c r="BQ690" i="5"/>
  <c r="BH690" i="5"/>
  <c r="BE690" i="5"/>
  <c r="BJ689" i="5"/>
  <c r="BL689" i="5"/>
  <c r="BM689" i="5" s="1"/>
  <c r="BL690" i="5" l="1"/>
  <c r="BM690" i="5" s="1"/>
  <c r="BJ690" i="5"/>
  <c r="BS691" i="5"/>
  <c r="BN691" i="5"/>
  <c r="BI691" i="5"/>
  <c r="BE691" i="5"/>
  <c r="BG691" i="5"/>
  <c r="BQ691" i="5"/>
  <c r="BD692" i="5"/>
  <c r="BF691" i="5"/>
  <c r="BU691" i="5" s="1"/>
  <c r="BO691" i="5"/>
  <c r="BH691" i="5"/>
  <c r="BP691" i="5"/>
  <c r="BR691" i="5"/>
  <c r="BT691" i="5"/>
  <c r="BK691" i="5"/>
  <c r="BL691" i="5" l="1"/>
  <c r="BM691" i="5" s="1"/>
  <c r="BJ691" i="5"/>
  <c r="BG692" i="5"/>
  <c r="BT692" i="5"/>
  <c r="BS692" i="5"/>
  <c r="BK692" i="5"/>
  <c r="BI692" i="5"/>
  <c r="BE692" i="5"/>
  <c r="BD693" i="5"/>
  <c r="BR692" i="5"/>
  <c r="BH692" i="5"/>
  <c r="BN692" i="5"/>
  <c r="BQ692" i="5"/>
  <c r="BF692" i="5"/>
  <c r="BU692" i="5" s="1"/>
  <c r="BO692" i="5"/>
  <c r="BP692" i="5"/>
  <c r="BL692" i="5" l="1"/>
  <c r="BM692" i="5" s="1"/>
  <c r="BJ692" i="5"/>
  <c r="BP693" i="5"/>
  <c r="BG693" i="5"/>
  <c r="BK693" i="5"/>
  <c r="BD694" i="5"/>
  <c r="BO693" i="5"/>
  <c r="BF693" i="5"/>
  <c r="BU693" i="5" s="1"/>
  <c r="BE693" i="5"/>
  <c r="BS693" i="5"/>
  <c r="BT693" i="5"/>
  <c r="BN693" i="5"/>
  <c r="BI693" i="5"/>
  <c r="BH693" i="5"/>
  <c r="BR693" i="5"/>
  <c r="BQ693" i="5"/>
  <c r="BO694" i="5" l="1"/>
  <c r="BH694" i="5"/>
  <c r="BK694" i="5"/>
  <c r="BG694" i="5"/>
  <c r="BS694" i="5"/>
  <c r="BN694" i="5"/>
  <c r="BE694" i="5"/>
  <c r="BP694" i="5"/>
  <c r="BI694" i="5"/>
  <c r="BQ694" i="5"/>
  <c r="BT694" i="5"/>
  <c r="BF694" i="5"/>
  <c r="BU694" i="5" s="1"/>
  <c r="BR694" i="5"/>
  <c r="BD695" i="5"/>
  <c r="BJ693" i="5"/>
  <c r="BL693" i="5"/>
  <c r="BM693" i="5" s="1"/>
  <c r="BE695" i="5" l="1"/>
  <c r="BN695" i="5"/>
  <c r="BO695" i="5"/>
  <c r="BG695" i="5"/>
  <c r="BF695" i="5"/>
  <c r="BU695" i="5" s="1"/>
  <c r="BT695" i="5"/>
  <c r="BR695" i="5"/>
  <c r="BP695" i="5"/>
  <c r="BS695" i="5"/>
  <c r="BK695" i="5"/>
  <c r="BI695" i="5"/>
  <c r="BH695" i="5"/>
  <c r="BD696" i="5"/>
  <c r="BQ695" i="5"/>
  <c r="BJ694" i="5"/>
  <c r="BL694" i="5"/>
  <c r="BM694" i="5" s="1"/>
  <c r="BT696" i="5" l="1"/>
  <c r="BP696" i="5"/>
  <c r="BR696" i="5"/>
  <c r="BF696" i="5"/>
  <c r="BU696" i="5" s="1"/>
  <c r="BQ696" i="5"/>
  <c r="BI696" i="5"/>
  <c r="BN696" i="5"/>
  <c r="BO696" i="5"/>
  <c r="BH696" i="5"/>
  <c r="BK696" i="5"/>
  <c r="BG696" i="5"/>
  <c r="BS696" i="5"/>
  <c r="BD697" i="5"/>
  <c r="BE696" i="5"/>
  <c r="BJ695" i="5"/>
  <c r="BL695" i="5"/>
  <c r="BM695" i="5" s="1"/>
  <c r="BJ696" i="5" l="1"/>
  <c r="BL696" i="5"/>
  <c r="BM696" i="5" s="1"/>
  <c r="BR697" i="5"/>
  <c r="BO697" i="5"/>
  <c r="BP697" i="5"/>
  <c r="BT697" i="5"/>
  <c r="BF697" i="5"/>
  <c r="BU697" i="5" s="1"/>
  <c r="BD698" i="5"/>
  <c r="BQ697" i="5"/>
  <c r="BH697" i="5"/>
  <c r="BE697" i="5"/>
  <c r="BN697" i="5"/>
  <c r="BK697" i="5"/>
  <c r="BS697" i="5"/>
  <c r="BG697" i="5"/>
  <c r="BI697" i="5"/>
  <c r="BJ697" i="5" l="1"/>
  <c r="BL697" i="5"/>
  <c r="BM697" i="5" s="1"/>
  <c r="BS698" i="5"/>
  <c r="BT698" i="5"/>
  <c r="BE698" i="5"/>
  <c r="BI698" i="5"/>
  <c r="BD699" i="5"/>
  <c r="BG698" i="5"/>
  <c r="BH698" i="5"/>
  <c r="BK698" i="5"/>
  <c r="BP698" i="5"/>
  <c r="BN698" i="5"/>
  <c r="BF698" i="5"/>
  <c r="BU698" i="5" s="1"/>
  <c r="BQ698" i="5"/>
  <c r="BR698" i="5"/>
  <c r="BO698" i="5"/>
  <c r="BN699" i="5" l="1"/>
  <c r="BS699" i="5"/>
  <c r="BD700" i="5"/>
  <c r="BT699" i="5"/>
  <c r="BO699" i="5"/>
  <c r="BF699" i="5"/>
  <c r="BU699" i="5" s="1"/>
  <c r="BK699" i="5"/>
  <c r="BE699" i="5"/>
  <c r="BR699" i="5"/>
  <c r="BH699" i="5"/>
  <c r="BI699" i="5"/>
  <c r="BG699" i="5"/>
  <c r="BQ699" i="5"/>
  <c r="BP699" i="5"/>
  <c r="BL698" i="5"/>
  <c r="BM698" i="5" s="1"/>
  <c r="BJ698" i="5"/>
  <c r="BH700" i="5" l="1"/>
  <c r="BI700" i="5"/>
  <c r="BT700" i="5"/>
  <c r="BP700" i="5"/>
  <c r="BD701" i="5"/>
  <c r="BO700" i="5"/>
  <c r="BR700" i="5"/>
  <c r="BF700" i="5"/>
  <c r="BU700" i="5" s="1"/>
  <c r="BS700" i="5"/>
  <c r="BK700" i="5"/>
  <c r="BQ700" i="5"/>
  <c r="BN700" i="5"/>
  <c r="BG700" i="5"/>
  <c r="BE700" i="5"/>
  <c r="BL699" i="5"/>
  <c r="BM699" i="5" s="1"/>
  <c r="BJ699" i="5"/>
  <c r="BH701" i="5" l="1"/>
  <c r="BE701" i="5"/>
  <c r="BO701" i="5"/>
  <c r="BD702" i="5"/>
  <c r="BS701" i="5"/>
  <c r="BR701" i="5"/>
  <c r="BG701" i="5"/>
  <c r="BT701" i="5"/>
  <c r="BF701" i="5"/>
  <c r="BU701" i="5" s="1"/>
  <c r="BK701" i="5"/>
  <c r="BN701" i="5"/>
  <c r="BP701" i="5"/>
  <c r="BI701" i="5"/>
  <c r="BQ701" i="5"/>
  <c r="BL700" i="5"/>
  <c r="BM700" i="5" s="1"/>
  <c r="BJ700" i="5"/>
  <c r="BQ702" i="5" l="1"/>
  <c r="BF702" i="5"/>
  <c r="BU702" i="5" s="1"/>
  <c r="BT702" i="5"/>
  <c r="BH702" i="5"/>
  <c r="BG702" i="5"/>
  <c r="BS702" i="5"/>
  <c r="BI702" i="5"/>
  <c r="BE702" i="5"/>
  <c r="BR702" i="5"/>
  <c r="BD703" i="5"/>
  <c r="BN702" i="5"/>
  <c r="BO702" i="5"/>
  <c r="BP702" i="5"/>
  <c r="BK702" i="5"/>
  <c r="BL701" i="5"/>
  <c r="BM701" i="5" s="1"/>
  <c r="BJ701" i="5"/>
  <c r="BL702" i="5" l="1"/>
  <c r="BM702" i="5" s="1"/>
  <c r="BJ702" i="5"/>
  <c r="BR703" i="5"/>
  <c r="BN703" i="5"/>
  <c r="BP703" i="5"/>
  <c r="BF703" i="5"/>
  <c r="BU703" i="5" s="1"/>
  <c r="BQ703" i="5"/>
  <c r="BG703" i="5"/>
  <c r="BT703" i="5"/>
  <c r="BH703" i="5"/>
  <c r="BD704" i="5"/>
  <c r="BO703" i="5"/>
  <c r="BK703" i="5"/>
  <c r="BE703" i="5"/>
  <c r="BI703" i="5"/>
  <c r="BS703" i="5"/>
  <c r="BJ703" i="5" l="1"/>
  <c r="BL703" i="5"/>
  <c r="BM703" i="5" s="1"/>
  <c r="BI704" i="5"/>
  <c r="BP704" i="5"/>
  <c r="BT704" i="5"/>
  <c r="BD705" i="5"/>
  <c r="BN704" i="5"/>
  <c r="BO704" i="5"/>
  <c r="BS704" i="5"/>
  <c r="BQ704" i="5"/>
  <c r="BR704" i="5"/>
  <c r="BG704" i="5"/>
  <c r="BK704" i="5"/>
  <c r="BH704" i="5"/>
  <c r="BF704" i="5"/>
  <c r="BU704" i="5" s="1"/>
  <c r="BE704" i="5"/>
  <c r="BO705" i="5" l="1"/>
  <c r="BT705" i="5"/>
  <c r="BK705" i="5"/>
  <c r="BR705" i="5"/>
  <c r="BF705" i="5"/>
  <c r="BU705" i="5" s="1"/>
  <c r="BH705" i="5"/>
  <c r="BI705" i="5"/>
  <c r="BS705" i="5"/>
  <c r="BQ705" i="5"/>
  <c r="BP705" i="5"/>
  <c r="BG705" i="5"/>
  <c r="BE705" i="5"/>
  <c r="BN705" i="5"/>
  <c r="BD706" i="5"/>
  <c r="BL704" i="5"/>
  <c r="BM704" i="5" s="1"/>
  <c r="BJ704" i="5"/>
  <c r="BP706" i="5" l="1"/>
  <c r="BR706" i="5"/>
  <c r="BG706" i="5"/>
  <c r="BK706" i="5"/>
  <c r="BS706" i="5"/>
  <c r="BD707" i="5"/>
  <c r="BI706" i="5"/>
  <c r="BQ706" i="5"/>
  <c r="BN706" i="5"/>
  <c r="BH706" i="5"/>
  <c r="BE706" i="5"/>
  <c r="BO706" i="5"/>
  <c r="BF706" i="5"/>
  <c r="BU706" i="5" s="1"/>
  <c r="BT706" i="5"/>
  <c r="BL705" i="5"/>
  <c r="BM705" i="5" s="1"/>
  <c r="BJ705" i="5"/>
  <c r="BL706" i="5" l="1"/>
  <c r="BM706" i="5" s="1"/>
  <c r="BJ706" i="5"/>
  <c r="BS707" i="5"/>
  <c r="BK707" i="5"/>
  <c r="BO707" i="5"/>
  <c r="BN707" i="5"/>
  <c r="BQ707" i="5"/>
  <c r="BI707" i="5"/>
  <c r="BF707" i="5"/>
  <c r="BU707" i="5" s="1"/>
  <c r="BP707" i="5"/>
  <c r="BD708" i="5"/>
  <c r="BR707" i="5"/>
  <c r="BG707" i="5"/>
  <c r="BT707" i="5"/>
  <c r="BE707" i="5"/>
  <c r="BH707" i="5"/>
  <c r="BJ707" i="5" l="1"/>
  <c r="BL707" i="5"/>
  <c r="BM707" i="5" s="1"/>
  <c r="BH708" i="5"/>
  <c r="BQ708" i="5"/>
  <c r="BR708" i="5"/>
  <c r="BP708" i="5"/>
  <c r="BE708" i="5"/>
  <c r="BO708" i="5"/>
  <c r="BT708" i="5"/>
  <c r="BI708" i="5"/>
  <c r="BF708" i="5"/>
  <c r="BU708" i="5" s="1"/>
  <c r="BD709" i="5"/>
  <c r="BS708" i="5"/>
  <c r="BG708" i="5"/>
  <c r="BK708" i="5"/>
  <c r="BN708" i="5"/>
  <c r="BL708" i="5" l="1"/>
  <c r="BM708" i="5" s="1"/>
  <c r="BJ708" i="5"/>
  <c r="BG709" i="5"/>
  <c r="BH709" i="5"/>
  <c r="BE709" i="5"/>
  <c r="BQ709" i="5"/>
  <c r="BK709" i="5"/>
  <c r="BF709" i="5"/>
  <c r="BU709" i="5" s="1"/>
  <c r="BN709" i="5"/>
  <c r="BR709" i="5"/>
  <c r="BI709" i="5"/>
  <c r="BO709" i="5"/>
  <c r="BD710" i="5"/>
  <c r="BS709" i="5"/>
  <c r="BP709" i="5"/>
  <c r="BT709" i="5"/>
  <c r="BL709" i="5" l="1"/>
  <c r="BM709" i="5" s="1"/>
  <c r="BJ709" i="5"/>
  <c r="BT710" i="5"/>
  <c r="BE710" i="5"/>
  <c r="BS710" i="5"/>
  <c r="BN710" i="5"/>
  <c r="BR710" i="5"/>
  <c r="BH710" i="5"/>
  <c r="BP710" i="5"/>
  <c r="BO710" i="5"/>
  <c r="BK710" i="5"/>
  <c r="BI710" i="5"/>
  <c r="BG710" i="5"/>
  <c r="BF710" i="5"/>
  <c r="BU710" i="5" s="1"/>
  <c r="BD711" i="5"/>
  <c r="BQ710" i="5"/>
  <c r="BS711" i="5" l="1"/>
  <c r="BH711" i="5"/>
  <c r="BQ711" i="5"/>
  <c r="BN711" i="5"/>
  <c r="BT711" i="5"/>
  <c r="BF711" i="5"/>
  <c r="BU711" i="5" s="1"/>
  <c r="BD712" i="5"/>
  <c r="BG711" i="5"/>
  <c r="BI711" i="5"/>
  <c r="BP711" i="5"/>
  <c r="BR711" i="5"/>
  <c r="BE711" i="5"/>
  <c r="BO711" i="5"/>
  <c r="BK711" i="5"/>
  <c r="BJ710" i="5"/>
  <c r="BL710" i="5"/>
  <c r="BM710" i="5" s="1"/>
  <c r="BJ711" i="5" l="1"/>
  <c r="BL711" i="5"/>
  <c r="BM711" i="5" s="1"/>
  <c r="BI712" i="5"/>
  <c r="BE712" i="5"/>
  <c r="BF712" i="5"/>
  <c r="BU712" i="5" s="1"/>
  <c r="BN712" i="5"/>
  <c r="BO712" i="5"/>
  <c r="BG712" i="5"/>
  <c r="BR712" i="5"/>
  <c r="BQ712" i="5"/>
  <c r="BK712" i="5"/>
  <c r="BT712" i="5"/>
  <c r="BS712" i="5"/>
  <c r="BD713" i="5"/>
  <c r="BH712" i="5"/>
  <c r="BP712" i="5"/>
  <c r="BR713" i="5" l="1"/>
  <c r="BQ713" i="5"/>
  <c r="BI713" i="5"/>
  <c r="BD714" i="5"/>
  <c r="BT713" i="5"/>
  <c r="BE713" i="5"/>
  <c r="BH713" i="5"/>
  <c r="BO713" i="5"/>
  <c r="BS713" i="5"/>
  <c r="BF713" i="5"/>
  <c r="BU713" i="5" s="1"/>
  <c r="BP713" i="5"/>
  <c r="BG713" i="5"/>
  <c r="BK713" i="5"/>
  <c r="BN713" i="5"/>
  <c r="BL712" i="5"/>
  <c r="BM712" i="5" s="1"/>
  <c r="BJ712" i="5"/>
  <c r="BJ713" i="5" l="1"/>
  <c r="BL713" i="5"/>
  <c r="BM713" i="5" s="1"/>
  <c r="BF714" i="5"/>
  <c r="BU714" i="5" s="1"/>
  <c r="BO714" i="5"/>
  <c r="BI714" i="5"/>
  <c r="BS714" i="5"/>
  <c r="BP714" i="5"/>
  <c r="BE714" i="5"/>
  <c r="BT714" i="5"/>
  <c r="BK714" i="5"/>
  <c r="BD715" i="5"/>
  <c r="BQ714" i="5"/>
  <c r="BR714" i="5"/>
  <c r="BN714" i="5"/>
  <c r="BH714" i="5"/>
  <c r="BG714" i="5"/>
  <c r="BL714" i="5" l="1"/>
  <c r="BM714" i="5" s="1"/>
  <c r="BJ714" i="5"/>
  <c r="BP715" i="5"/>
  <c r="BI715" i="5"/>
  <c r="BD716" i="5"/>
  <c r="BQ715" i="5"/>
  <c r="BE715" i="5"/>
  <c r="BK715" i="5"/>
  <c r="BH715" i="5"/>
  <c r="BO715" i="5"/>
  <c r="BS715" i="5"/>
  <c r="BG715" i="5"/>
  <c r="BR715" i="5"/>
  <c r="BT715" i="5"/>
  <c r="BN715" i="5"/>
  <c r="BF715" i="5"/>
  <c r="BU715" i="5" s="1"/>
  <c r="BJ715" i="5" l="1"/>
  <c r="BL715" i="5"/>
  <c r="BM715" i="5" s="1"/>
  <c r="BS716" i="5"/>
  <c r="BQ716" i="5"/>
  <c r="BI716" i="5"/>
  <c r="BK716" i="5"/>
  <c r="BP716" i="5"/>
  <c r="BO716" i="5"/>
  <c r="BH716" i="5"/>
  <c r="BT716" i="5"/>
  <c r="BF716" i="5"/>
  <c r="BU716" i="5" s="1"/>
  <c r="BG716" i="5"/>
  <c r="BE716" i="5"/>
  <c r="BD717" i="5"/>
  <c r="BR716" i="5"/>
  <c r="BN716" i="5"/>
  <c r="BE717" i="5" l="1"/>
  <c r="BS717" i="5"/>
  <c r="BI717" i="5"/>
  <c r="BF717" i="5"/>
  <c r="BU717" i="5" s="1"/>
  <c r="BQ717" i="5"/>
  <c r="BD718" i="5"/>
  <c r="BT717" i="5"/>
  <c r="BP717" i="5"/>
  <c r="BG717" i="5"/>
  <c r="BO717" i="5"/>
  <c r="BN717" i="5"/>
  <c r="BH717" i="5"/>
  <c r="BR717" i="5"/>
  <c r="BK717" i="5"/>
  <c r="BJ716" i="5"/>
  <c r="BL716" i="5"/>
  <c r="BM716" i="5" s="1"/>
  <c r="BE718" i="5" l="1"/>
  <c r="BF718" i="5"/>
  <c r="BU718" i="5" s="1"/>
  <c r="BK718" i="5"/>
  <c r="BN718" i="5"/>
  <c r="BD719" i="5"/>
  <c r="BS718" i="5"/>
  <c r="BR718" i="5"/>
  <c r="BI718" i="5"/>
  <c r="BO718" i="5"/>
  <c r="BT718" i="5"/>
  <c r="BG718" i="5"/>
  <c r="BQ718" i="5"/>
  <c r="BH718" i="5"/>
  <c r="BP718" i="5"/>
  <c r="BJ717" i="5"/>
  <c r="BL717" i="5"/>
  <c r="BM717" i="5" s="1"/>
  <c r="BJ718" i="5" l="1"/>
  <c r="BL718" i="5"/>
  <c r="BM718" i="5" s="1"/>
  <c r="BF719" i="5"/>
  <c r="BU719" i="5" s="1"/>
  <c r="BQ719" i="5"/>
  <c r="BG719" i="5"/>
  <c r="BT719" i="5"/>
  <c r="BD720" i="5"/>
  <c r="BR719" i="5"/>
  <c r="BI719" i="5"/>
  <c r="BN719" i="5"/>
  <c r="BH719" i="5"/>
  <c r="BE719" i="5"/>
  <c r="BO719" i="5"/>
  <c r="BP719" i="5"/>
  <c r="BK719" i="5"/>
  <c r="BS719" i="5"/>
  <c r="BR720" i="5" l="1"/>
  <c r="BQ720" i="5"/>
  <c r="BH720" i="5"/>
  <c r="BP720" i="5"/>
  <c r="BG720" i="5"/>
  <c r="BS720" i="5"/>
  <c r="BT720" i="5"/>
  <c r="BF720" i="5"/>
  <c r="BU720" i="5" s="1"/>
  <c r="BK720" i="5"/>
  <c r="BI720" i="5"/>
  <c r="BD721" i="5"/>
  <c r="BN720" i="5"/>
  <c r="BO720" i="5"/>
  <c r="BE720" i="5"/>
  <c r="BL719" i="5"/>
  <c r="BM719" i="5" s="1"/>
  <c r="BJ719" i="5"/>
  <c r="BE721" i="5" l="1"/>
  <c r="BK721" i="5"/>
  <c r="BP721" i="5"/>
  <c r="BF721" i="5"/>
  <c r="BU721" i="5" s="1"/>
  <c r="BG721" i="5"/>
  <c r="BN721" i="5"/>
  <c r="BT721" i="5"/>
  <c r="BS721" i="5"/>
  <c r="BI721" i="5"/>
  <c r="BQ721" i="5"/>
  <c r="BD722" i="5"/>
  <c r="BH721" i="5"/>
  <c r="BR721" i="5"/>
  <c r="BO721" i="5"/>
  <c r="BL720" i="5"/>
  <c r="BM720" i="5" s="1"/>
  <c r="BJ720" i="5"/>
  <c r="BI722" i="5" l="1"/>
  <c r="BD723" i="5"/>
  <c r="BN722" i="5"/>
  <c r="BQ722" i="5"/>
  <c r="BT722" i="5"/>
  <c r="BO722" i="5"/>
  <c r="BR722" i="5"/>
  <c r="BK722" i="5"/>
  <c r="BE722" i="5"/>
  <c r="BG722" i="5"/>
  <c r="BH722" i="5"/>
  <c r="BP722" i="5"/>
  <c r="BF722" i="5"/>
  <c r="BU722" i="5" s="1"/>
  <c r="BS722" i="5"/>
  <c r="BL721" i="5"/>
  <c r="BM721" i="5" s="1"/>
  <c r="BJ721" i="5"/>
  <c r="BJ722" i="5" l="1"/>
  <c r="BL722" i="5"/>
  <c r="BM722" i="5" s="1"/>
  <c r="BG723" i="5"/>
  <c r="BN723" i="5"/>
  <c r="BR723" i="5"/>
  <c r="BT723" i="5"/>
  <c r="BI723" i="5"/>
  <c r="BS723" i="5"/>
  <c r="BP723" i="5"/>
  <c r="BK723" i="5"/>
  <c r="BO723" i="5"/>
  <c r="BD724" i="5"/>
  <c r="BE723" i="5"/>
  <c r="BF723" i="5"/>
  <c r="BU723" i="5" s="1"/>
  <c r="BQ723" i="5"/>
  <c r="BH723" i="5"/>
  <c r="BL723" i="5" l="1"/>
  <c r="BM723" i="5" s="1"/>
  <c r="BJ723" i="5"/>
  <c r="BO724" i="5"/>
  <c r="BK724" i="5"/>
  <c r="BE724" i="5"/>
  <c r="BF724" i="5"/>
  <c r="BU724" i="5" s="1"/>
  <c r="BT724" i="5"/>
  <c r="BQ724" i="5"/>
  <c r="BH724" i="5"/>
  <c r="BN724" i="5"/>
  <c r="BS724" i="5"/>
  <c r="BI724" i="5"/>
  <c r="BR724" i="5"/>
  <c r="BG724" i="5"/>
  <c r="BD725" i="5"/>
  <c r="BP724" i="5"/>
  <c r="BD726" i="5" l="1"/>
  <c r="BK725" i="5"/>
  <c r="BF725" i="5"/>
  <c r="BU725" i="5" s="1"/>
  <c r="BT725" i="5"/>
  <c r="BP725" i="5"/>
  <c r="BG725" i="5"/>
  <c r="BN725" i="5"/>
  <c r="BS725" i="5"/>
  <c r="BQ725" i="5"/>
  <c r="BH725" i="5"/>
  <c r="BE725" i="5"/>
  <c r="BI725" i="5"/>
  <c r="BO725" i="5"/>
  <c r="BR725" i="5"/>
  <c r="BJ724" i="5"/>
  <c r="BL724" i="5"/>
  <c r="BM724" i="5" s="1"/>
  <c r="BJ725" i="5" l="1"/>
  <c r="BL725" i="5"/>
  <c r="BM725" i="5" s="1"/>
  <c r="BT726" i="5"/>
  <c r="BK726" i="5"/>
  <c r="BQ726" i="5"/>
  <c r="BD727" i="5"/>
  <c r="BR726" i="5"/>
  <c r="BE726" i="5"/>
  <c r="BO726" i="5"/>
  <c r="BF726" i="5"/>
  <c r="BU726" i="5" s="1"/>
  <c r="BI726" i="5"/>
  <c r="BH726" i="5"/>
  <c r="BP726" i="5"/>
  <c r="BG726" i="5"/>
  <c r="BN726" i="5"/>
  <c r="BS726" i="5"/>
  <c r="BJ726" i="5" l="1"/>
  <c r="BL726" i="5"/>
  <c r="BM726" i="5" s="1"/>
  <c r="BS727" i="5"/>
  <c r="BG727" i="5"/>
  <c r="BN727" i="5"/>
  <c r="BE727" i="5"/>
  <c r="BQ727" i="5"/>
  <c r="BK727" i="5"/>
  <c r="BI727" i="5"/>
  <c r="BO727" i="5"/>
  <c r="BF727" i="5"/>
  <c r="BU727" i="5" s="1"/>
  <c r="BH727" i="5"/>
  <c r="BP727" i="5"/>
  <c r="BT727" i="5"/>
  <c r="BR727" i="5"/>
  <c r="BD728" i="5"/>
  <c r="BQ728" i="5" l="1"/>
  <c r="BE728" i="5"/>
  <c r="BF728" i="5"/>
  <c r="BU728" i="5" s="1"/>
  <c r="BD729" i="5"/>
  <c r="BG728" i="5"/>
  <c r="BH728" i="5"/>
  <c r="BI728" i="5"/>
  <c r="BR728" i="5"/>
  <c r="BS728" i="5"/>
  <c r="BP728" i="5"/>
  <c r="BO728" i="5"/>
  <c r="BN728" i="5"/>
  <c r="BT728" i="5"/>
  <c r="BK728" i="5"/>
  <c r="BL727" i="5"/>
  <c r="BM727" i="5" s="1"/>
  <c r="BJ727" i="5"/>
  <c r="BJ728" i="5" l="1"/>
  <c r="BL728" i="5"/>
  <c r="BM728" i="5" s="1"/>
  <c r="BI729" i="5"/>
  <c r="BE729" i="5"/>
  <c r="BN729" i="5"/>
  <c r="BF729" i="5"/>
  <c r="BU729" i="5" s="1"/>
  <c r="BT729" i="5"/>
  <c r="BK729" i="5"/>
  <c r="BS729" i="5"/>
  <c r="BP729" i="5"/>
  <c r="BD730" i="5"/>
  <c r="BO729" i="5"/>
  <c r="BH729" i="5"/>
  <c r="BG729" i="5"/>
  <c r="BQ729" i="5"/>
  <c r="BR729" i="5"/>
  <c r="BL729" i="5" l="1"/>
  <c r="BM729" i="5" s="1"/>
  <c r="BJ729" i="5"/>
  <c r="BR730" i="5"/>
  <c r="BD731" i="5"/>
  <c r="BK730" i="5"/>
  <c r="BI730" i="5"/>
  <c r="BS730" i="5"/>
  <c r="BT730" i="5"/>
  <c r="BG730" i="5"/>
  <c r="BE730" i="5"/>
  <c r="BH730" i="5"/>
  <c r="BF730" i="5"/>
  <c r="BU730" i="5" s="1"/>
  <c r="BQ730" i="5"/>
  <c r="BP730" i="5"/>
  <c r="BO730" i="5"/>
  <c r="BN730" i="5"/>
  <c r="BJ730" i="5" l="1"/>
  <c r="BL730" i="5"/>
  <c r="BM730" i="5" s="1"/>
  <c r="BR731" i="5"/>
  <c r="BO731" i="5"/>
  <c r="BK731" i="5"/>
  <c r="BF731" i="5"/>
  <c r="BU731" i="5" s="1"/>
  <c r="BE731" i="5"/>
  <c r="BS731" i="5"/>
  <c r="BP731" i="5"/>
  <c r="BG731" i="5"/>
  <c r="BQ731" i="5"/>
  <c r="BI731" i="5"/>
  <c r="BD732" i="5"/>
  <c r="BN731" i="5"/>
  <c r="BT731" i="5"/>
  <c r="BH731" i="5"/>
  <c r="BL731" i="5" l="1"/>
  <c r="BM731" i="5" s="1"/>
  <c r="BJ731" i="5"/>
  <c r="BD733" i="5"/>
  <c r="BS732" i="5"/>
  <c r="BK732" i="5"/>
  <c r="BI732" i="5"/>
  <c r="BR732" i="5"/>
  <c r="BO732" i="5"/>
  <c r="BG732" i="5"/>
  <c r="BT732" i="5"/>
  <c r="BH732" i="5"/>
  <c r="BN732" i="5"/>
  <c r="BF732" i="5"/>
  <c r="BU732" i="5" s="1"/>
  <c r="BP732" i="5"/>
  <c r="BQ732" i="5"/>
  <c r="BE732" i="5"/>
  <c r="BK733" i="5" l="1"/>
  <c r="BS733" i="5"/>
  <c r="BP733" i="5"/>
  <c r="BF733" i="5"/>
  <c r="BU733" i="5" s="1"/>
  <c r="BG733" i="5"/>
  <c r="BE733" i="5"/>
  <c r="BR733" i="5"/>
  <c r="BI733" i="5"/>
  <c r="BQ733" i="5"/>
  <c r="BN733" i="5"/>
  <c r="BT733" i="5"/>
  <c r="BO733" i="5"/>
  <c r="BD734" i="5"/>
  <c r="BH733" i="5"/>
  <c r="BL732" i="5"/>
  <c r="BM732" i="5" s="1"/>
  <c r="BJ732" i="5"/>
  <c r="BF734" i="5" l="1"/>
  <c r="BU734" i="5" s="1"/>
  <c r="BP734" i="5"/>
  <c r="BH734" i="5"/>
  <c r="BI734" i="5"/>
  <c r="BE734" i="5"/>
  <c r="BG734" i="5"/>
  <c r="BD735" i="5"/>
  <c r="BS734" i="5"/>
  <c r="BN734" i="5"/>
  <c r="BQ734" i="5"/>
  <c r="BK734" i="5"/>
  <c r="BO734" i="5"/>
  <c r="BR734" i="5"/>
  <c r="BT734" i="5"/>
  <c r="BL733" i="5"/>
  <c r="BM733" i="5" s="1"/>
  <c r="BJ733" i="5"/>
  <c r="BQ735" i="5" l="1"/>
  <c r="BD736" i="5"/>
  <c r="BH735" i="5"/>
  <c r="BG735" i="5"/>
  <c r="BE735" i="5"/>
  <c r="BF735" i="5"/>
  <c r="BU735" i="5" s="1"/>
  <c r="BN735" i="5"/>
  <c r="BP735" i="5"/>
  <c r="BR735" i="5"/>
  <c r="BI735" i="5"/>
  <c r="BO735" i="5"/>
  <c r="BS735" i="5"/>
  <c r="BK735" i="5"/>
  <c r="BT735" i="5"/>
  <c r="BJ734" i="5"/>
  <c r="BL734" i="5"/>
  <c r="BM734" i="5" s="1"/>
  <c r="BJ735" i="5" l="1"/>
  <c r="BL735" i="5"/>
  <c r="BM735" i="5" s="1"/>
  <c r="BE736" i="5"/>
  <c r="BK736" i="5"/>
  <c r="BG736" i="5"/>
  <c r="BR736" i="5"/>
  <c r="BN736" i="5"/>
  <c r="BD737" i="5"/>
  <c r="BH736" i="5"/>
  <c r="BI736" i="5"/>
  <c r="BP736" i="5"/>
  <c r="BS736" i="5"/>
  <c r="BF736" i="5"/>
  <c r="BU736" i="5" s="1"/>
  <c r="BT736" i="5"/>
  <c r="BO736" i="5"/>
  <c r="BQ736" i="5"/>
  <c r="BF737" i="5" l="1"/>
  <c r="BU737" i="5" s="1"/>
  <c r="BP737" i="5"/>
  <c r="BE737" i="5"/>
  <c r="BT737" i="5"/>
  <c r="BN737" i="5"/>
  <c r="BI737" i="5"/>
  <c r="BD738" i="5"/>
  <c r="BG737" i="5"/>
  <c r="BH737" i="5"/>
  <c r="BK737" i="5"/>
  <c r="BS737" i="5"/>
  <c r="BO737" i="5"/>
  <c r="BQ737" i="5"/>
  <c r="BR737" i="5"/>
  <c r="BL736" i="5"/>
  <c r="BM736" i="5" s="1"/>
  <c r="BJ736" i="5"/>
  <c r="BJ737" i="5" l="1"/>
  <c r="BL737" i="5"/>
  <c r="BM737" i="5" s="1"/>
  <c r="BQ738" i="5"/>
  <c r="BP738" i="5"/>
  <c r="BS738" i="5"/>
  <c r="BR738" i="5"/>
  <c r="BT738" i="5"/>
  <c r="BO738" i="5"/>
  <c r="BI738" i="5"/>
  <c r="BH738" i="5"/>
  <c r="BG738" i="5"/>
  <c r="BE738" i="5"/>
  <c r="BN738" i="5"/>
  <c r="BK738" i="5"/>
  <c r="BD739" i="5"/>
  <c r="BF738" i="5"/>
  <c r="BU738" i="5" s="1"/>
  <c r="BP739" i="5" l="1"/>
  <c r="BQ739" i="5"/>
  <c r="BT739" i="5"/>
  <c r="BO739" i="5"/>
  <c r="BI739" i="5"/>
  <c r="BD740" i="5"/>
  <c r="BH739" i="5"/>
  <c r="BR739" i="5"/>
  <c r="BF739" i="5"/>
  <c r="BU739" i="5" s="1"/>
  <c r="BK739" i="5"/>
  <c r="BS739" i="5"/>
  <c r="BE739" i="5"/>
  <c r="BG739" i="5"/>
  <c r="BN739" i="5"/>
  <c r="BL738" i="5"/>
  <c r="BM738" i="5" s="1"/>
  <c r="BJ738" i="5"/>
  <c r="BL739" i="5" l="1"/>
  <c r="BM739" i="5" s="1"/>
  <c r="BJ739" i="5"/>
  <c r="BE740" i="5"/>
  <c r="BO740" i="5"/>
  <c r="BD741" i="5"/>
  <c r="BS740" i="5"/>
  <c r="BH740" i="5"/>
  <c r="BG740" i="5"/>
  <c r="BN740" i="5"/>
  <c r="BF740" i="5"/>
  <c r="BU740" i="5" s="1"/>
  <c r="BI740" i="5"/>
  <c r="BT740" i="5"/>
  <c r="BR740" i="5"/>
  <c r="BQ740" i="5"/>
  <c r="BP740" i="5"/>
  <c r="BK740" i="5"/>
  <c r="BO741" i="5" l="1"/>
  <c r="BI741" i="5"/>
  <c r="BE741" i="5"/>
  <c r="BR741" i="5"/>
  <c r="BK741" i="5"/>
  <c r="BF741" i="5"/>
  <c r="BU741" i="5" s="1"/>
  <c r="BS741" i="5"/>
  <c r="BT741" i="5"/>
  <c r="BD742" i="5"/>
  <c r="BQ741" i="5"/>
  <c r="BP741" i="5"/>
  <c r="BG741" i="5"/>
  <c r="BN741" i="5"/>
  <c r="BH741" i="5"/>
  <c r="BJ740" i="5"/>
  <c r="BL740" i="5"/>
  <c r="BM740" i="5" s="1"/>
  <c r="BL741" i="5" l="1"/>
  <c r="BM741" i="5" s="1"/>
  <c r="BJ741" i="5"/>
  <c r="BI742" i="5"/>
  <c r="BE742" i="5"/>
  <c r="BH742" i="5"/>
  <c r="BP742" i="5"/>
  <c r="BO742" i="5"/>
  <c r="BR742" i="5"/>
  <c r="BD743" i="5"/>
  <c r="BK742" i="5"/>
  <c r="BT742" i="5"/>
  <c r="BS742" i="5"/>
  <c r="BQ742" i="5"/>
  <c r="BF742" i="5"/>
  <c r="BU742" i="5" s="1"/>
  <c r="BG742" i="5"/>
  <c r="BN742" i="5"/>
  <c r="BL742" i="5" l="1"/>
  <c r="BM742" i="5" s="1"/>
  <c r="BJ742" i="5"/>
  <c r="BS743" i="5"/>
  <c r="BT743" i="5"/>
  <c r="BG743" i="5"/>
  <c r="BQ743" i="5"/>
  <c r="BD744" i="5"/>
  <c r="BK743" i="5"/>
  <c r="BF743" i="5"/>
  <c r="BU743" i="5" s="1"/>
  <c r="BO743" i="5"/>
  <c r="BR743" i="5"/>
  <c r="BE743" i="5"/>
  <c r="BH743" i="5"/>
  <c r="BI743" i="5"/>
  <c r="BP743" i="5"/>
  <c r="BN743" i="5"/>
  <c r="BJ743" i="5" l="1"/>
  <c r="BL743" i="5"/>
  <c r="BM743" i="5" s="1"/>
  <c r="BP744" i="5"/>
  <c r="BD745" i="5"/>
  <c r="BI744" i="5"/>
  <c r="BK744" i="5"/>
  <c r="BO744" i="5"/>
  <c r="BR744" i="5"/>
  <c r="BH744" i="5"/>
  <c r="BS744" i="5"/>
  <c r="BN744" i="5"/>
  <c r="BQ744" i="5"/>
  <c r="BG744" i="5"/>
  <c r="BE744" i="5"/>
  <c r="BF744" i="5"/>
  <c r="BU744" i="5" s="1"/>
  <c r="BT744" i="5"/>
  <c r="BJ744" i="5" l="1"/>
  <c r="BL744" i="5"/>
  <c r="BM744" i="5" s="1"/>
  <c r="BN745" i="5"/>
  <c r="BE745" i="5"/>
  <c r="BD746" i="5"/>
  <c r="BS745" i="5"/>
  <c r="BQ745" i="5"/>
  <c r="BI745" i="5"/>
  <c r="BH745" i="5"/>
  <c r="BO745" i="5"/>
  <c r="BK745" i="5"/>
  <c r="BF745" i="5"/>
  <c r="BU745" i="5" s="1"/>
  <c r="BT745" i="5"/>
  <c r="BR745" i="5"/>
  <c r="BP745" i="5"/>
  <c r="BG745" i="5"/>
  <c r="BH746" i="5" l="1"/>
  <c r="BP746" i="5"/>
  <c r="BD747" i="5"/>
  <c r="BG746" i="5"/>
  <c r="BF746" i="5"/>
  <c r="BU746" i="5" s="1"/>
  <c r="BO746" i="5"/>
  <c r="BR746" i="5"/>
  <c r="BT746" i="5"/>
  <c r="BQ746" i="5"/>
  <c r="BS746" i="5"/>
  <c r="BK746" i="5"/>
  <c r="BN746" i="5"/>
  <c r="BE746" i="5"/>
  <c r="BI746" i="5"/>
  <c r="BJ745" i="5"/>
  <c r="BL745" i="5"/>
  <c r="BM745" i="5" s="1"/>
  <c r="BR747" i="5" l="1"/>
  <c r="BN747" i="5"/>
  <c r="BT747" i="5"/>
  <c r="BD748" i="5"/>
  <c r="BF747" i="5"/>
  <c r="BU747" i="5" s="1"/>
  <c r="BQ747" i="5"/>
  <c r="BS747" i="5"/>
  <c r="BO747" i="5"/>
  <c r="BK747" i="5"/>
  <c r="BI747" i="5"/>
  <c r="BE747" i="5"/>
  <c r="BG747" i="5"/>
  <c r="BH747" i="5"/>
  <c r="BP747" i="5"/>
  <c r="BJ746" i="5"/>
  <c r="BL746" i="5"/>
  <c r="BM746" i="5" s="1"/>
  <c r="BI748" i="5" l="1"/>
  <c r="BP748" i="5"/>
  <c r="BH748" i="5"/>
  <c r="BE748" i="5"/>
  <c r="BF748" i="5"/>
  <c r="BU748" i="5" s="1"/>
  <c r="BO748" i="5"/>
  <c r="BT748" i="5"/>
  <c r="BG748" i="5"/>
  <c r="BN748" i="5"/>
  <c r="BK748" i="5"/>
  <c r="BS748" i="5"/>
  <c r="BR748" i="5"/>
  <c r="BD749" i="5"/>
  <c r="BQ748" i="5"/>
  <c r="BJ747" i="5"/>
  <c r="BL747" i="5"/>
  <c r="BM747" i="5" s="1"/>
  <c r="BS749" i="5" l="1"/>
  <c r="BO749" i="5"/>
  <c r="BR749" i="5"/>
  <c r="BI749" i="5"/>
  <c r="BD750" i="5"/>
  <c r="BK749" i="5"/>
  <c r="BN749" i="5"/>
  <c r="BE749" i="5"/>
  <c r="BQ749" i="5"/>
  <c r="BG749" i="5"/>
  <c r="BT749" i="5"/>
  <c r="BH749" i="5"/>
  <c r="BF749" i="5"/>
  <c r="BU749" i="5" s="1"/>
  <c r="BP749" i="5"/>
  <c r="BJ748" i="5"/>
  <c r="BL748" i="5"/>
  <c r="BM748" i="5" s="1"/>
  <c r="BR750" i="5" l="1"/>
  <c r="BD751" i="5"/>
  <c r="BK750" i="5"/>
  <c r="BF750" i="5"/>
  <c r="BU750" i="5" s="1"/>
  <c r="BP750" i="5"/>
  <c r="BN750" i="5"/>
  <c r="BQ750" i="5"/>
  <c r="BG750" i="5"/>
  <c r="BT750" i="5"/>
  <c r="BH750" i="5"/>
  <c r="BO750" i="5"/>
  <c r="BI750" i="5"/>
  <c r="BS750" i="5"/>
  <c r="BE750" i="5"/>
  <c r="BL749" i="5"/>
  <c r="BM749" i="5" s="1"/>
  <c r="BJ749" i="5"/>
  <c r="BL750" i="5" l="1"/>
  <c r="BM750" i="5" s="1"/>
  <c r="BJ750" i="5"/>
  <c r="BT751" i="5"/>
  <c r="BK751" i="5"/>
  <c r="BF751" i="5"/>
  <c r="BU751" i="5" s="1"/>
  <c r="BS751" i="5"/>
  <c r="BN751" i="5"/>
  <c r="BO751" i="5"/>
  <c r="BR751" i="5"/>
  <c r="BE751" i="5"/>
  <c r="BP751" i="5"/>
  <c r="BG751" i="5"/>
  <c r="BQ751" i="5"/>
  <c r="BH751" i="5"/>
  <c r="BI751" i="5"/>
  <c r="BD752" i="5"/>
  <c r="BP752" i="5" l="1"/>
  <c r="BH752" i="5"/>
  <c r="BN752" i="5"/>
  <c r="BE752" i="5"/>
  <c r="BO752" i="5"/>
  <c r="BQ752" i="5"/>
  <c r="BI752" i="5"/>
  <c r="BT752" i="5"/>
  <c r="BS752" i="5"/>
  <c r="BK752" i="5"/>
  <c r="BF752" i="5"/>
  <c r="BU752" i="5" s="1"/>
  <c r="BR752" i="5"/>
  <c r="BG752" i="5"/>
  <c r="BD753" i="5"/>
  <c r="BJ751" i="5"/>
  <c r="BL751" i="5"/>
  <c r="BM751" i="5" s="1"/>
  <c r="BO753" i="5" l="1"/>
  <c r="BT753" i="5"/>
  <c r="BH753" i="5"/>
  <c r="BG753" i="5"/>
  <c r="BS753" i="5"/>
  <c r="BQ753" i="5"/>
  <c r="BE753" i="5"/>
  <c r="BN753" i="5"/>
  <c r="BD754" i="5"/>
  <c r="BP753" i="5"/>
  <c r="BR753" i="5"/>
  <c r="BF753" i="5"/>
  <c r="BU753" i="5" s="1"/>
  <c r="BK753" i="5"/>
  <c r="BI753" i="5"/>
  <c r="BJ752" i="5"/>
  <c r="BL752" i="5"/>
  <c r="BM752" i="5" s="1"/>
  <c r="BL753" i="5" l="1"/>
  <c r="BM753" i="5" s="1"/>
  <c r="BJ753" i="5"/>
  <c r="BO754" i="5"/>
  <c r="BN754" i="5"/>
  <c r="BF754" i="5"/>
  <c r="BU754" i="5" s="1"/>
  <c r="BI754" i="5"/>
  <c r="BK754" i="5"/>
  <c r="BR754" i="5"/>
  <c r="BE754" i="5"/>
  <c r="BS754" i="5"/>
  <c r="BT754" i="5"/>
  <c r="BG754" i="5"/>
  <c r="BD755" i="5"/>
  <c r="BH754" i="5"/>
  <c r="BP754" i="5"/>
  <c r="BQ754" i="5"/>
  <c r="BJ754" i="5" l="1"/>
  <c r="BL754" i="5"/>
  <c r="BM754" i="5" s="1"/>
  <c r="BE755" i="5"/>
  <c r="BR755" i="5"/>
  <c r="BO755" i="5"/>
  <c r="BP755" i="5"/>
  <c r="BK755" i="5"/>
  <c r="BT755" i="5"/>
  <c r="BF755" i="5"/>
  <c r="BU755" i="5" s="1"/>
  <c r="BI755" i="5"/>
  <c r="BQ755" i="5"/>
  <c r="BS755" i="5"/>
  <c r="BD756" i="5"/>
  <c r="BH755" i="5"/>
  <c r="BN755" i="5"/>
  <c r="BG755" i="5"/>
  <c r="BL755" i="5" l="1"/>
  <c r="BM755" i="5" s="1"/>
  <c r="BJ755" i="5"/>
  <c r="BH756" i="5"/>
  <c r="BN756" i="5"/>
  <c r="BO756" i="5"/>
  <c r="BQ756" i="5"/>
  <c r="BK756" i="5"/>
  <c r="BR756" i="5"/>
  <c r="BF756" i="5"/>
  <c r="BU756" i="5" s="1"/>
  <c r="BP756" i="5"/>
  <c r="BE756" i="5"/>
  <c r="BT756" i="5"/>
  <c r="BS756" i="5"/>
  <c r="BG756" i="5"/>
  <c r="BI756" i="5"/>
  <c r="BD757" i="5"/>
  <c r="BJ756" i="5" l="1"/>
  <c r="BL756" i="5"/>
  <c r="BM756" i="5" s="1"/>
  <c r="BN757" i="5"/>
  <c r="BO757" i="5"/>
  <c r="BG757" i="5"/>
  <c r="BF757" i="5"/>
  <c r="BU757" i="5" s="1"/>
  <c r="BI757" i="5"/>
  <c r="BH757" i="5"/>
  <c r="BE757" i="5"/>
  <c r="BT757" i="5"/>
  <c r="BS757" i="5"/>
  <c r="BR757" i="5"/>
  <c r="BK757" i="5"/>
  <c r="BP757" i="5"/>
  <c r="BQ757" i="5"/>
  <c r="BD758" i="5"/>
  <c r="BP758" i="5" l="1"/>
  <c r="BN758" i="5"/>
  <c r="BS758" i="5"/>
  <c r="BE758" i="5"/>
  <c r="BH758" i="5"/>
  <c r="BG758" i="5"/>
  <c r="BD759" i="5"/>
  <c r="BO758" i="5"/>
  <c r="BI758" i="5"/>
  <c r="BF758" i="5"/>
  <c r="BU758" i="5" s="1"/>
  <c r="BT758" i="5"/>
  <c r="BK758" i="5"/>
  <c r="BQ758" i="5"/>
  <c r="BR758" i="5"/>
  <c r="BL757" i="5"/>
  <c r="BM757" i="5" s="1"/>
  <c r="BJ757" i="5"/>
  <c r="BP759" i="5" l="1"/>
  <c r="BR759" i="5"/>
  <c r="BF759" i="5"/>
  <c r="BU759" i="5" s="1"/>
  <c r="BE759" i="5"/>
  <c r="BH759" i="5"/>
  <c r="BO759" i="5"/>
  <c r="BI759" i="5"/>
  <c r="BN759" i="5"/>
  <c r="BQ759" i="5"/>
  <c r="BK759" i="5"/>
  <c r="BD760" i="5"/>
  <c r="BG759" i="5"/>
  <c r="BT759" i="5"/>
  <c r="BS759" i="5"/>
  <c r="BJ758" i="5"/>
  <c r="BL758" i="5"/>
  <c r="BM758" i="5" s="1"/>
  <c r="BR760" i="5" l="1"/>
  <c r="BI760" i="5"/>
  <c r="BF760" i="5"/>
  <c r="BU760" i="5" s="1"/>
  <c r="BH760" i="5"/>
  <c r="BK760" i="5"/>
  <c r="BQ760" i="5"/>
  <c r="BD761" i="5"/>
  <c r="BP760" i="5"/>
  <c r="BN760" i="5"/>
  <c r="BO760" i="5"/>
  <c r="BG760" i="5"/>
  <c r="BS760" i="5"/>
  <c r="BE760" i="5"/>
  <c r="BT760" i="5"/>
  <c r="BL759" i="5"/>
  <c r="BM759" i="5" s="1"/>
  <c r="BJ759" i="5"/>
  <c r="BR761" i="5" l="1"/>
  <c r="BI761" i="5"/>
  <c r="BP761" i="5"/>
  <c r="BN761" i="5"/>
  <c r="BG761" i="5"/>
  <c r="BO761" i="5"/>
  <c r="BS761" i="5"/>
  <c r="BF761" i="5"/>
  <c r="BU761" i="5" s="1"/>
  <c r="BQ761" i="5"/>
  <c r="BK761" i="5"/>
  <c r="BD762" i="5"/>
  <c r="BE761" i="5"/>
  <c r="BT761" i="5"/>
  <c r="BH761" i="5"/>
  <c r="BJ760" i="5"/>
  <c r="BL760" i="5"/>
  <c r="BM760" i="5" s="1"/>
  <c r="BP762" i="5" l="1"/>
  <c r="BH762" i="5"/>
  <c r="BD763" i="5"/>
  <c r="BQ762" i="5"/>
  <c r="BG762" i="5"/>
  <c r="BO762" i="5"/>
  <c r="BR762" i="5"/>
  <c r="BF762" i="5"/>
  <c r="BU762" i="5" s="1"/>
  <c r="BE762" i="5"/>
  <c r="BN762" i="5"/>
  <c r="BK762" i="5"/>
  <c r="BI762" i="5"/>
  <c r="BT762" i="5"/>
  <c r="BS762" i="5"/>
  <c r="BJ761" i="5"/>
  <c r="BL761" i="5"/>
  <c r="BM761" i="5" s="1"/>
  <c r="BN763" i="5" l="1"/>
  <c r="BS763" i="5"/>
  <c r="BQ763" i="5"/>
  <c r="BH763" i="5"/>
  <c r="BR763" i="5"/>
  <c r="BI763" i="5"/>
  <c r="BE763" i="5"/>
  <c r="BF763" i="5"/>
  <c r="BU763" i="5" s="1"/>
  <c r="BP763" i="5"/>
  <c r="BT763" i="5"/>
  <c r="BK763" i="5"/>
  <c r="BO763" i="5"/>
  <c r="BG763" i="5"/>
  <c r="BD764" i="5"/>
  <c r="BJ762" i="5"/>
  <c r="BL762" i="5"/>
  <c r="BM762" i="5" s="1"/>
  <c r="BQ764" i="5" l="1"/>
  <c r="BG764" i="5"/>
  <c r="BT764" i="5"/>
  <c r="BS764" i="5"/>
  <c r="BE764" i="5"/>
  <c r="BR764" i="5"/>
  <c r="BD765" i="5"/>
  <c r="BN764" i="5"/>
  <c r="BH764" i="5"/>
  <c r="BP764" i="5"/>
  <c r="BK764" i="5"/>
  <c r="BO764" i="5"/>
  <c r="BF764" i="5"/>
  <c r="BU764" i="5" s="1"/>
  <c r="BI764" i="5"/>
  <c r="BJ763" i="5"/>
  <c r="BL763" i="5"/>
  <c r="BM763" i="5" s="1"/>
  <c r="BL764" i="5" l="1"/>
  <c r="BM764" i="5" s="1"/>
  <c r="BJ764" i="5"/>
  <c r="BO765" i="5"/>
  <c r="BG765" i="5"/>
  <c r="BS765" i="5"/>
  <c r="BI765" i="5"/>
  <c r="BH765" i="5"/>
  <c r="BQ765" i="5"/>
  <c r="BK765" i="5"/>
  <c r="BF765" i="5"/>
  <c r="BU765" i="5" s="1"/>
  <c r="BR765" i="5"/>
  <c r="BD766" i="5"/>
  <c r="BE765" i="5"/>
  <c r="BN765" i="5"/>
  <c r="BP765" i="5"/>
  <c r="BT765" i="5"/>
  <c r="BI766" i="5" l="1"/>
  <c r="BK766" i="5"/>
  <c r="BF766" i="5"/>
  <c r="BU766" i="5" s="1"/>
  <c r="BH766" i="5"/>
  <c r="BS766" i="5"/>
  <c r="BN766" i="5"/>
  <c r="BD767" i="5"/>
  <c r="BO766" i="5"/>
  <c r="BE766" i="5"/>
  <c r="BP766" i="5"/>
  <c r="BQ766" i="5"/>
  <c r="BT766" i="5"/>
  <c r="BR766" i="5"/>
  <c r="BG766" i="5"/>
  <c r="BL765" i="5"/>
  <c r="BM765" i="5" s="1"/>
  <c r="BJ765" i="5"/>
  <c r="BN767" i="5" l="1"/>
  <c r="BR767" i="5"/>
  <c r="BS767" i="5"/>
  <c r="BI767" i="5"/>
  <c r="BK767" i="5"/>
  <c r="BG767" i="5"/>
  <c r="BH767" i="5"/>
  <c r="BT767" i="5"/>
  <c r="BP767" i="5"/>
  <c r="BF767" i="5"/>
  <c r="BU767" i="5" s="1"/>
  <c r="BE767" i="5"/>
  <c r="BO767" i="5"/>
  <c r="BQ767" i="5"/>
  <c r="BD768" i="5"/>
  <c r="BJ766" i="5"/>
  <c r="BL766" i="5"/>
  <c r="BM766" i="5" s="1"/>
  <c r="BL767" i="5" l="1"/>
  <c r="BM767" i="5" s="1"/>
  <c r="BJ767" i="5"/>
  <c r="BN768" i="5"/>
  <c r="BD769" i="5"/>
  <c r="BS768" i="5"/>
  <c r="BE768" i="5"/>
  <c r="BQ768" i="5"/>
  <c r="BI768" i="5"/>
  <c r="BR768" i="5"/>
  <c r="BF768" i="5"/>
  <c r="BU768" i="5" s="1"/>
  <c r="BH768" i="5"/>
  <c r="BT768" i="5"/>
  <c r="BO768" i="5"/>
  <c r="BP768" i="5"/>
  <c r="BK768" i="5"/>
  <c r="BG768" i="5"/>
  <c r="BR769" i="5" l="1"/>
  <c r="BP769" i="5"/>
  <c r="BT769" i="5"/>
  <c r="BH769" i="5"/>
  <c r="BG769" i="5"/>
  <c r="BO769" i="5"/>
  <c r="BS769" i="5"/>
  <c r="BD770" i="5"/>
  <c r="BN769" i="5"/>
  <c r="BK769" i="5"/>
  <c r="BQ769" i="5"/>
  <c r="BF769" i="5"/>
  <c r="BU769" i="5" s="1"/>
  <c r="BI769" i="5"/>
  <c r="BE769" i="5"/>
  <c r="BL768" i="5"/>
  <c r="BM768" i="5" s="1"/>
  <c r="BJ768" i="5"/>
  <c r="BT770" i="5" l="1"/>
  <c r="BG770" i="5"/>
  <c r="BS770" i="5"/>
  <c r="BF770" i="5"/>
  <c r="BU770" i="5" s="1"/>
  <c r="BR770" i="5"/>
  <c r="BO770" i="5"/>
  <c r="BP770" i="5"/>
  <c r="BQ770" i="5"/>
  <c r="BD771" i="5"/>
  <c r="BE770" i="5"/>
  <c r="BK770" i="5"/>
  <c r="BI770" i="5"/>
  <c r="BN770" i="5"/>
  <c r="BH770" i="5"/>
  <c r="BJ769" i="5"/>
  <c r="BL769" i="5"/>
  <c r="BM769" i="5" s="1"/>
  <c r="BJ770" i="5" l="1"/>
  <c r="BL770" i="5"/>
  <c r="BM770" i="5" s="1"/>
  <c r="BT771" i="5"/>
  <c r="BH771" i="5"/>
  <c r="BG771" i="5"/>
  <c r="BS771" i="5"/>
  <c r="BR771" i="5"/>
  <c r="BQ771" i="5"/>
  <c r="BF771" i="5"/>
  <c r="BU771" i="5" s="1"/>
  <c r="BD772" i="5"/>
  <c r="BP771" i="5"/>
  <c r="BE771" i="5"/>
  <c r="BO771" i="5"/>
  <c r="BI771" i="5"/>
  <c r="BN771" i="5"/>
  <c r="BK771" i="5"/>
  <c r="BJ771" i="5" l="1"/>
  <c r="BL771" i="5"/>
  <c r="BM771" i="5" s="1"/>
  <c r="BI772" i="5"/>
  <c r="BR772" i="5"/>
  <c r="BT772" i="5"/>
  <c r="BH772" i="5"/>
  <c r="BD773" i="5"/>
  <c r="BG772" i="5"/>
  <c r="BK772" i="5"/>
  <c r="BE772" i="5"/>
  <c r="BO772" i="5"/>
  <c r="BN772" i="5"/>
  <c r="BF772" i="5"/>
  <c r="BU772" i="5" s="1"/>
  <c r="BS772" i="5"/>
  <c r="BP772" i="5"/>
  <c r="BQ772" i="5"/>
  <c r="BI773" i="5" l="1"/>
  <c r="BP773" i="5"/>
  <c r="BK773" i="5"/>
  <c r="BH773" i="5"/>
  <c r="BF773" i="5"/>
  <c r="BU773" i="5" s="1"/>
  <c r="BE773" i="5"/>
  <c r="BQ773" i="5"/>
  <c r="BR773" i="5"/>
  <c r="BG773" i="5"/>
  <c r="BT773" i="5"/>
  <c r="BD774" i="5"/>
  <c r="BS773" i="5"/>
  <c r="BO773" i="5"/>
  <c r="BN773" i="5"/>
  <c r="BL772" i="5"/>
  <c r="BM772" i="5" s="1"/>
  <c r="BJ772" i="5"/>
  <c r="BG774" i="5" l="1"/>
  <c r="BP774" i="5"/>
  <c r="BF774" i="5"/>
  <c r="BU774" i="5" s="1"/>
  <c r="BS774" i="5"/>
  <c r="BE774" i="5"/>
  <c r="BR774" i="5"/>
  <c r="BQ774" i="5"/>
  <c r="BN774" i="5"/>
  <c r="BD775" i="5"/>
  <c r="BH774" i="5"/>
  <c r="BT774" i="5"/>
  <c r="BK774" i="5"/>
  <c r="BO774" i="5"/>
  <c r="BI774" i="5"/>
  <c r="BJ773" i="5"/>
  <c r="BL773" i="5"/>
  <c r="BM773" i="5" s="1"/>
  <c r="BL774" i="5" l="1"/>
  <c r="BM774" i="5" s="1"/>
  <c r="BJ774" i="5"/>
  <c r="BS775" i="5"/>
  <c r="BT775" i="5"/>
  <c r="BG775" i="5"/>
  <c r="BO775" i="5"/>
  <c r="BF775" i="5"/>
  <c r="BU775" i="5" s="1"/>
  <c r="BN775" i="5"/>
  <c r="BI775" i="5"/>
  <c r="BQ775" i="5"/>
  <c r="BH775" i="5"/>
  <c r="BP775" i="5"/>
  <c r="BR775" i="5"/>
  <c r="BE775" i="5"/>
  <c r="BD776" i="5"/>
  <c r="BK775" i="5"/>
  <c r="BL775" i="5" l="1"/>
  <c r="BM775" i="5" s="1"/>
  <c r="BJ775" i="5"/>
  <c r="BT776" i="5"/>
  <c r="BI776" i="5"/>
  <c r="BF776" i="5"/>
  <c r="BU776" i="5" s="1"/>
  <c r="BK776" i="5"/>
  <c r="BN776" i="5"/>
  <c r="BS776" i="5"/>
  <c r="BH776" i="5"/>
  <c r="BD777" i="5"/>
  <c r="BG776" i="5"/>
  <c r="BP776" i="5"/>
  <c r="BE776" i="5"/>
  <c r="BR776" i="5"/>
  <c r="BO776" i="5"/>
  <c r="BQ776" i="5"/>
  <c r="BL776" i="5" l="1"/>
  <c r="BM776" i="5" s="1"/>
  <c r="BJ776" i="5"/>
  <c r="BG777" i="5"/>
  <c r="BD778" i="5"/>
  <c r="BR777" i="5"/>
  <c r="BK777" i="5"/>
  <c r="BT777" i="5"/>
  <c r="BS777" i="5"/>
  <c r="BP777" i="5"/>
  <c r="BE777" i="5"/>
  <c r="BN777" i="5"/>
  <c r="BF777" i="5"/>
  <c r="BU777" i="5" s="1"/>
  <c r="BQ777" i="5"/>
  <c r="BO777" i="5"/>
  <c r="BI777" i="5"/>
  <c r="BH777" i="5"/>
  <c r="BJ777" i="5" l="1"/>
  <c r="BL777" i="5"/>
  <c r="BM777" i="5" s="1"/>
  <c r="BG778" i="5"/>
  <c r="BD779" i="5"/>
  <c r="BH778" i="5"/>
  <c r="BQ778" i="5"/>
  <c r="BE778" i="5"/>
  <c r="BK778" i="5"/>
  <c r="BP778" i="5"/>
  <c r="BS778" i="5"/>
  <c r="BN778" i="5"/>
  <c r="BT778" i="5"/>
  <c r="BI778" i="5"/>
  <c r="BR778" i="5"/>
  <c r="BO778" i="5"/>
  <c r="BF778" i="5"/>
  <c r="BU778" i="5" s="1"/>
  <c r="BL778" i="5" l="1"/>
  <c r="BM778" i="5" s="1"/>
  <c r="BJ778" i="5"/>
  <c r="BR779" i="5"/>
  <c r="BQ779" i="5"/>
  <c r="BK779" i="5"/>
  <c r="BE779" i="5"/>
  <c r="BG779" i="5"/>
  <c r="BI779" i="5"/>
  <c r="BS779" i="5"/>
  <c r="BN779" i="5"/>
  <c r="BF779" i="5"/>
  <c r="BU779" i="5" s="1"/>
  <c r="BP779" i="5"/>
  <c r="BT779" i="5"/>
  <c r="BO779" i="5"/>
  <c r="BH779" i="5"/>
  <c r="BD780" i="5"/>
  <c r="BE780" i="5" l="1"/>
  <c r="BR780" i="5"/>
  <c r="BQ780" i="5"/>
  <c r="BO780" i="5"/>
  <c r="BH780" i="5"/>
  <c r="BS780" i="5"/>
  <c r="BF780" i="5"/>
  <c r="BU780" i="5" s="1"/>
  <c r="BN780" i="5"/>
  <c r="BT780" i="5"/>
  <c r="BP780" i="5"/>
  <c r="BD781" i="5"/>
  <c r="BK780" i="5"/>
  <c r="BG780" i="5"/>
  <c r="BI780" i="5"/>
  <c r="BL779" i="5"/>
  <c r="BM779" i="5" s="1"/>
  <c r="BJ779" i="5"/>
  <c r="BJ780" i="5" l="1"/>
  <c r="BL780" i="5"/>
  <c r="BM780" i="5" s="1"/>
  <c r="BI781" i="5"/>
  <c r="BN781" i="5"/>
  <c r="BS781" i="5"/>
  <c r="BP781" i="5"/>
  <c r="BO781" i="5"/>
  <c r="BT781" i="5"/>
  <c r="BK781" i="5"/>
  <c r="BF781" i="5"/>
  <c r="BU781" i="5" s="1"/>
  <c r="BH781" i="5"/>
  <c r="BG781" i="5"/>
  <c r="BE781" i="5"/>
  <c r="BR781" i="5"/>
  <c r="BD782" i="5"/>
  <c r="BQ781" i="5"/>
  <c r="BG782" i="5" l="1"/>
  <c r="BQ782" i="5"/>
  <c r="BO782" i="5"/>
  <c r="BR782" i="5"/>
  <c r="BS782" i="5"/>
  <c r="BI782" i="5"/>
  <c r="BF782" i="5"/>
  <c r="BU782" i="5" s="1"/>
  <c r="BK782" i="5"/>
  <c r="BT782" i="5"/>
  <c r="BH782" i="5"/>
  <c r="BD783" i="5"/>
  <c r="BP782" i="5"/>
  <c r="BN782" i="5"/>
  <c r="BE782" i="5"/>
  <c r="BL781" i="5"/>
  <c r="BM781" i="5" s="1"/>
  <c r="BJ781" i="5"/>
  <c r="BL782" i="5" l="1"/>
  <c r="BM782" i="5" s="1"/>
  <c r="BJ782" i="5"/>
  <c r="BF783" i="5"/>
  <c r="BU783" i="5" s="1"/>
  <c r="BT783" i="5"/>
  <c r="BH783" i="5"/>
  <c r="BR783" i="5"/>
  <c r="BK783" i="5"/>
  <c r="BO783" i="5"/>
  <c r="BI783" i="5"/>
  <c r="BQ783" i="5"/>
  <c r="BG783" i="5"/>
  <c r="BD784" i="5"/>
  <c r="BE783" i="5"/>
  <c r="BP783" i="5"/>
  <c r="BN783" i="5"/>
  <c r="BS783" i="5"/>
  <c r="BL783" i="5" l="1"/>
  <c r="BM783" i="5" s="1"/>
  <c r="BJ783" i="5"/>
  <c r="BG784" i="5"/>
  <c r="BE784" i="5"/>
  <c r="BS784" i="5"/>
  <c r="BP784" i="5"/>
  <c r="BR784" i="5"/>
  <c r="BQ784" i="5"/>
  <c r="BH784" i="5"/>
  <c r="BT784" i="5"/>
  <c r="BN784" i="5"/>
  <c r="BK784" i="5"/>
  <c r="BO784" i="5"/>
  <c r="BD785" i="5"/>
  <c r="BI784" i="5"/>
  <c r="BF784" i="5"/>
  <c r="BU784" i="5" s="1"/>
  <c r="BL784" i="5" l="1"/>
  <c r="BM784" i="5" s="1"/>
  <c r="BJ784" i="5"/>
  <c r="BF785" i="5"/>
  <c r="BU785" i="5" s="1"/>
  <c r="BP785" i="5"/>
  <c r="BD786" i="5"/>
  <c r="BQ785" i="5"/>
  <c r="BG785" i="5"/>
  <c r="BH785" i="5"/>
  <c r="BI785" i="5"/>
  <c r="BK785" i="5"/>
  <c r="BN785" i="5"/>
  <c r="BE785" i="5"/>
  <c r="BS785" i="5"/>
  <c r="BR785" i="5"/>
  <c r="BT785" i="5"/>
  <c r="BO785" i="5"/>
  <c r="BT786" i="5" l="1"/>
  <c r="BH786" i="5"/>
  <c r="BI786" i="5"/>
  <c r="BS786" i="5"/>
  <c r="BD787" i="5"/>
  <c r="BN786" i="5"/>
  <c r="BE786" i="5"/>
  <c r="BO786" i="5"/>
  <c r="BP786" i="5"/>
  <c r="BF786" i="5"/>
  <c r="BU786" i="5" s="1"/>
  <c r="BR786" i="5"/>
  <c r="BG786" i="5"/>
  <c r="BK786" i="5"/>
  <c r="BQ786" i="5"/>
  <c r="BJ785" i="5"/>
  <c r="BL785" i="5"/>
  <c r="BM785" i="5" s="1"/>
  <c r="BJ786" i="5" l="1"/>
  <c r="BL786" i="5"/>
  <c r="BM786" i="5" s="1"/>
  <c r="BG787" i="5"/>
  <c r="BH787" i="5"/>
  <c r="BP787" i="5"/>
  <c r="BF787" i="5"/>
  <c r="BU787" i="5" s="1"/>
  <c r="BT787" i="5"/>
  <c r="BN787" i="5"/>
  <c r="BD788" i="5"/>
  <c r="BO787" i="5"/>
  <c r="BE787" i="5"/>
  <c r="BR787" i="5"/>
  <c r="BQ787" i="5"/>
  <c r="BS787" i="5"/>
  <c r="BK787" i="5"/>
  <c r="BI787" i="5"/>
  <c r="BL787" i="5" l="1"/>
  <c r="BM787" i="5" s="1"/>
  <c r="BJ787" i="5"/>
  <c r="BF788" i="5"/>
  <c r="BU788" i="5" s="1"/>
  <c r="BG788" i="5"/>
  <c r="BH788" i="5"/>
  <c r="BI788" i="5"/>
  <c r="BD789" i="5"/>
  <c r="BP788" i="5"/>
  <c r="BS788" i="5"/>
  <c r="BT788" i="5"/>
  <c r="BQ788" i="5"/>
  <c r="BN788" i="5"/>
  <c r="BO788" i="5"/>
  <c r="BR788" i="5"/>
  <c r="BK788" i="5"/>
  <c r="BE788" i="5"/>
  <c r="BL788" i="5" l="1"/>
  <c r="BM788" i="5" s="1"/>
  <c r="BJ788" i="5"/>
  <c r="BF789" i="5"/>
  <c r="BU789" i="5" s="1"/>
  <c r="BH789" i="5"/>
  <c r="BQ789" i="5"/>
  <c r="BN789" i="5"/>
  <c r="BS789" i="5"/>
  <c r="BR789" i="5"/>
  <c r="BI789" i="5"/>
  <c r="BO789" i="5"/>
  <c r="BP789" i="5"/>
  <c r="BE789" i="5"/>
  <c r="BT789" i="5"/>
  <c r="BK789" i="5"/>
  <c r="BG789" i="5"/>
  <c r="BD790" i="5"/>
  <c r="BO790" i="5" l="1"/>
  <c r="BF790" i="5"/>
  <c r="BU790" i="5" s="1"/>
  <c r="BE790" i="5"/>
  <c r="BP790" i="5"/>
  <c r="BR790" i="5"/>
  <c r="BI790" i="5"/>
  <c r="BS790" i="5"/>
  <c r="BT790" i="5"/>
  <c r="BG790" i="5"/>
  <c r="BH790" i="5"/>
  <c r="BN790" i="5"/>
  <c r="BK790" i="5"/>
  <c r="BQ790" i="5"/>
  <c r="BD791" i="5"/>
  <c r="BJ789" i="5"/>
  <c r="BL789" i="5"/>
  <c r="BM789" i="5" s="1"/>
  <c r="BT791" i="5" l="1"/>
  <c r="BD792" i="5"/>
  <c r="BP791" i="5"/>
  <c r="BH791" i="5"/>
  <c r="BI791" i="5"/>
  <c r="BR791" i="5"/>
  <c r="BG791" i="5"/>
  <c r="BK791" i="5"/>
  <c r="BO791" i="5"/>
  <c r="BS791" i="5"/>
  <c r="BE791" i="5"/>
  <c r="BN791" i="5"/>
  <c r="BQ791" i="5"/>
  <c r="BF791" i="5"/>
  <c r="BU791" i="5" s="1"/>
  <c r="BL790" i="5"/>
  <c r="BM790" i="5" s="1"/>
  <c r="BJ790" i="5"/>
  <c r="BL791" i="5" l="1"/>
  <c r="BM791" i="5" s="1"/>
  <c r="BJ791" i="5"/>
  <c r="BG792" i="5"/>
  <c r="BD793" i="5"/>
  <c r="BK792" i="5"/>
  <c r="BR792" i="5"/>
  <c r="BH792" i="5"/>
  <c r="BP792" i="5"/>
  <c r="BO792" i="5"/>
  <c r="BN792" i="5"/>
  <c r="BE792" i="5"/>
  <c r="BI792" i="5"/>
  <c r="BS792" i="5"/>
  <c r="BT792" i="5"/>
  <c r="BQ792" i="5"/>
  <c r="BF792" i="5"/>
  <c r="BU792" i="5" s="1"/>
  <c r="BL792" i="5" l="1"/>
  <c r="BM792" i="5" s="1"/>
  <c r="BJ792" i="5"/>
  <c r="BO793" i="5"/>
  <c r="BP793" i="5"/>
  <c r="BS793" i="5"/>
  <c r="BT793" i="5"/>
  <c r="BE793" i="5"/>
  <c r="BD794" i="5"/>
  <c r="BQ793" i="5"/>
  <c r="BF793" i="5"/>
  <c r="BU793" i="5" s="1"/>
  <c r="BI793" i="5"/>
  <c r="BN793" i="5"/>
  <c r="BR793" i="5"/>
  <c r="BK793" i="5"/>
  <c r="BH793" i="5"/>
  <c r="BG793" i="5"/>
  <c r="BJ793" i="5" l="1"/>
  <c r="BL793" i="5"/>
  <c r="BM793" i="5" s="1"/>
  <c r="BE794" i="5"/>
  <c r="BR794" i="5"/>
  <c r="BG794" i="5"/>
  <c r="BP794" i="5"/>
  <c r="BN794" i="5"/>
  <c r="BT794" i="5"/>
  <c r="BI794" i="5"/>
  <c r="BQ794" i="5"/>
  <c r="BH794" i="5"/>
  <c r="BS794" i="5"/>
  <c r="BK794" i="5"/>
  <c r="BO794" i="5"/>
  <c r="BD795" i="5"/>
  <c r="BF794" i="5"/>
  <c r="BU794" i="5" s="1"/>
  <c r="BJ794" i="5" l="1"/>
  <c r="BL794" i="5"/>
  <c r="BM794" i="5" s="1"/>
  <c r="BP795" i="5"/>
  <c r="BH795" i="5"/>
  <c r="BQ795" i="5"/>
  <c r="BK795" i="5"/>
  <c r="BN795" i="5"/>
  <c r="BS795" i="5"/>
  <c r="BO795" i="5"/>
  <c r="BD796" i="5"/>
  <c r="BG795" i="5"/>
  <c r="BE795" i="5"/>
  <c r="BR795" i="5"/>
  <c r="BT795" i="5"/>
  <c r="BI795" i="5"/>
  <c r="BF795" i="5"/>
  <c r="BU795" i="5" s="1"/>
  <c r="BT796" i="5" l="1"/>
  <c r="BP796" i="5"/>
  <c r="BQ796" i="5"/>
  <c r="BR796" i="5"/>
  <c r="BF796" i="5"/>
  <c r="BU796" i="5" s="1"/>
  <c r="BN796" i="5"/>
  <c r="BH796" i="5"/>
  <c r="BG796" i="5"/>
  <c r="BK796" i="5"/>
  <c r="BD797" i="5"/>
  <c r="BE796" i="5"/>
  <c r="BO796" i="5"/>
  <c r="BS796" i="5"/>
  <c r="BI796" i="5"/>
  <c r="BL795" i="5"/>
  <c r="BM795" i="5" s="1"/>
  <c r="BJ795" i="5"/>
  <c r="BP797" i="5" l="1"/>
  <c r="BG797" i="5"/>
  <c r="BK797" i="5"/>
  <c r="BF797" i="5"/>
  <c r="BU797" i="5" s="1"/>
  <c r="BO797" i="5"/>
  <c r="BR797" i="5"/>
  <c r="BS797" i="5"/>
  <c r="BN797" i="5"/>
  <c r="BD798" i="5"/>
  <c r="BQ797" i="5"/>
  <c r="BE797" i="5"/>
  <c r="BI797" i="5"/>
  <c r="BH797" i="5"/>
  <c r="BT797" i="5"/>
  <c r="BJ796" i="5"/>
  <c r="BL796" i="5"/>
  <c r="BM796" i="5" s="1"/>
  <c r="BL797" i="5" l="1"/>
  <c r="BM797" i="5" s="1"/>
  <c r="BJ797" i="5"/>
  <c r="BR798" i="5"/>
  <c r="BT798" i="5"/>
  <c r="BS798" i="5"/>
  <c r="BP798" i="5"/>
  <c r="BK798" i="5"/>
  <c r="BE798" i="5"/>
  <c r="BQ798" i="5"/>
  <c r="BN798" i="5"/>
  <c r="BI798" i="5"/>
  <c r="BH798" i="5"/>
  <c r="BG798" i="5"/>
  <c r="BD799" i="5"/>
  <c r="BF798" i="5"/>
  <c r="BU798" i="5" s="1"/>
  <c r="BO798" i="5"/>
  <c r="BJ798" i="5" l="1"/>
  <c r="BL798" i="5"/>
  <c r="BM798" i="5" s="1"/>
  <c r="BQ799" i="5"/>
  <c r="BH799" i="5"/>
  <c r="BN799" i="5"/>
  <c r="BG799" i="5"/>
  <c r="BK799" i="5"/>
  <c r="BE799" i="5"/>
  <c r="BF799" i="5"/>
  <c r="BU799" i="5" s="1"/>
  <c r="BI799" i="5"/>
  <c r="BO799" i="5"/>
  <c r="BP799" i="5"/>
  <c r="BS799" i="5"/>
  <c r="BR799" i="5"/>
  <c r="BT799" i="5"/>
  <c r="BD800" i="5"/>
  <c r="BL799" i="5" l="1"/>
  <c r="BM799" i="5" s="1"/>
  <c r="BJ799" i="5"/>
  <c r="BI800" i="5"/>
  <c r="BO800" i="5"/>
  <c r="BS800" i="5"/>
  <c r="BQ800" i="5"/>
  <c r="BE800" i="5"/>
  <c r="BF800" i="5"/>
  <c r="BU800" i="5" s="1"/>
  <c r="BN800" i="5"/>
  <c r="BT800" i="5"/>
  <c r="BP800" i="5"/>
  <c r="BR800" i="5"/>
  <c r="BD801" i="5"/>
  <c r="BG800" i="5"/>
  <c r="BK800" i="5"/>
  <c r="BH800" i="5"/>
  <c r="BJ800" i="5" l="1"/>
  <c r="BL800" i="5"/>
  <c r="BM800" i="5" s="1"/>
  <c r="BD802" i="5"/>
  <c r="BO801" i="5"/>
  <c r="BF801" i="5"/>
  <c r="BU801" i="5" s="1"/>
  <c r="BH801" i="5"/>
  <c r="BQ801" i="5"/>
  <c r="BG801" i="5"/>
  <c r="BP801" i="5"/>
  <c r="BN801" i="5"/>
  <c r="BE801" i="5"/>
  <c r="BR801" i="5"/>
  <c r="BK801" i="5"/>
  <c r="BI801" i="5"/>
  <c r="BS801" i="5"/>
  <c r="BT801" i="5"/>
  <c r="BJ801" i="5" l="1"/>
  <c r="BL801" i="5"/>
  <c r="BM801" i="5" s="1"/>
  <c r="BI802" i="5"/>
  <c r="BQ802" i="5"/>
  <c r="BP802" i="5"/>
  <c r="BF802" i="5"/>
  <c r="BU802" i="5" s="1"/>
  <c r="BD803" i="5"/>
  <c r="BH802" i="5"/>
  <c r="BG802" i="5"/>
  <c r="BT802" i="5"/>
  <c r="BK802" i="5"/>
  <c r="BS802" i="5"/>
  <c r="BN802" i="5"/>
  <c r="BE802" i="5"/>
  <c r="BR802" i="5"/>
  <c r="BO802" i="5"/>
  <c r="BF803" i="5" l="1"/>
  <c r="BU803" i="5" s="1"/>
  <c r="BP803" i="5"/>
  <c r="BS803" i="5"/>
  <c r="BD804" i="5"/>
  <c r="BI803" i="5"/>
  <c r="BO803" i="5"/>
  <c r="BR803" i="5"/>
  <c r="BN803" i="5"/>
  <c r="BT803" i="5"/>
  <c r="BE803" i="5"/>
  <c r="BQ803" i="5"/>
  <c r="BG803" i="5"/>
  <c r="BK803" i="5"/>
  <c r="BH803" i="5"/>
  <c r="BJ802" i="5"/>
  <c r="BL802" i="5"/>
  <c r="BM802" i="5" s="1"/>
  <c r="BG804" i="5" l="1"/>
  <c r="BF804" i="5"/>
  <c r="BU804" i="5" s="1"/>
  <c r="BP804" i="5"/>
  <c r="BI804" i="5"/>
  <c r="BD805" i="5"/>
  <c r="BK804" i="5"/>
  <c r="BT804" i="5"/>
  <c r="BN804" i="5"/>
  <c r="BE804" i="5"/>
  <c r="BR804" i="5"/>
  <c r="BQ804" i="5"/>
  <c r="BH804" i="5"/>
  <c r="BO804" i="5"/>
  <c r="BS804" i="5"/>
  <c r="BL803" i="5"/>
  <c r="BM803" i="5" s="1"/>
  <c r="BJ803" i="5"/>
  <c r="BJ804" i="5" l="1"/>
  <c r="BL804" i="5"/>
  <c r="BM804" i="5" s="1"/>
  <c r="BE805" i="5"/>
  <c r="BS805" i="5"/>
  <c r="BI805" i="5"/>
  <c r="BN805" i="5"/>
  <c r="BO805" i="5"/>
  <c r="BT805" i="5"/>
  <c r="BH805" i="5"/>
  <c r="BD806" i="5"/>
  <c r="BQ805" i="5"/>
  <c r="BP805" i="5"/>
  <c r="BR805" i="5"/>
  <c r="BF805" i="5"/>
  <c r="BU805" i="5" s="1"/>
  <c r="BG805" i="5"/>
  <c r="BK805" i="5"/>
  <c r="BL805" i="5" l="1"/>
  <c r="BM805" i="5" s="1"/>
  <c r="BJ805" i="5"/>
  <c r="BI806" i="5"/>
  <c r="BS806" i="5"/>
  <c r="BN806" i="5"/>
  <c r="BG806" i="5"/>
  <c r="BE806" i="5"/>
  <c r="BT806" i="5"/>
  <c r="BO806" i="5"/>
  <c r="BK806" i="5"/>
  <c r="BH806" i="5"/>
  <c r="BD807" i="5"/>
  <c r="BR806" i="5"/>
  <c r="BQ806" i="5"/>
  <c r="BF806" i="5"/>
  <c r="BU806" i="5" s="1"/>
  <c r="BP806" i="5"/>
  <c r="BT807" i="5" l="1"/>
  <c r="BG807" i="5"/>
  <c r="BE807" i="5"/>
  <c r="BH807" i="5"/>
  <c r="BR807" i="5"/>
  <c r="BO807" i="5"/>
  <c r="BN807" i="5"/>
  <c r="BK807" i="5"/>
  <c r="BS807" i="5"/>
  <c r="BD808" i="5"/>
  <c r="BQ807" i="5"/>
  <c r="BI807" i="5"/>
  <c r="BP807" i="5"/>
  <c r="BF807" i="5"/>
  <c r="BU807" i="5" s="1"/>
  <c r="BL806" i="5"/>
  <c r="BM806" i="5" s="1"/>
  <c r="BJ806" i="5"/>
  <c r="BJ807" i="5" l="1"/>
  <c r="BL807" i="5"/>
  <c r="BM807" i="5" s="1"/>
  <c r="BT808" i="5"/>
  <c r="BQ808" i="5"/>
  <c r="BP808" i="5"/>
  <c r="BI808" i="5"/>
  <c r="BN808" i="5"/>
  <c r="BS808" i="5"/>
  <c r="BF808" i="5"/>
  <c r="BU808" i="5" s="1"/>
  <c r="BD809" i="5"/>
  <c r="BH808" i="5"/>
  <c r="BR808" i="5"/>
  <c r="BO808" i="5"/>
  <c r="BK808" i="5"/>
  <c r="BE808" i="5"/>
  <c r="BG808" i="5"/>
  <c r="BH809" i="5" l="1"/>
  <c r="BD810" i="5"/>
  <c r="BN809" i="5"/>
  <c r="BS809" i="5"/>
  <c r="BT809" i="5"/>
  <c r="BK809" i="5"/>
  <c r="BP809" i="5"/>
  <c r="BE809" i="5"/>
  <c r="BO809" i="5"/>
  <c r="BG809" i="5"/>
  <c r="BI809" i="5"/>
  <c r="BQ809" i="5"/>
  <c r="BF809" i="5"/>
  <c r="BU809" i="5" s="1"/>
  <c r="BR809" i="5"/>
  <c r="BJ808" i="5"/>
  <c r="BL808" i="5"/>
  <c r="BM808" i="5" s="1"/>
  <c r="BL809" i="5" l="1"/>
  <c r="BM809" i="5" s="1"/>
  <c r="BJ809" i="5"/>
  <c r="BE810" i="5"/>
  <c r="BG810" i="5"/>
  <c r="BT810" i="5"/>
  <c r="BH810" i="5"/>
  <c r="BK810" i="5"/>
  <c r="BF810" i="5"/>
  <c r="BU810" i="5" s="1"/>
  <c r="BP810" i="5"/>
  <c r="BQ810" i="5"/>
  <c r="BD811" i="5"/>
  <c r="BN810" i="5"/>
  <c r="BR810" i="5"/>
  <c r="BO810" i="5"/>
  <c r="BS810" i="5"/>
  <c r="BI810" i="5"/>
  <c r="BJ810" i="5" l="1"/>
  <c r="BL810" i="5"/>
  <c r="BM810" i="5" s="1"/>
  <c r="BK811" i="5"/>
  <c r="BO811" i="5"/>
  <c r="BT811" i="5"/>
  <c r="BQ811" i="5"/>
  <c r="BF811" i="5"/>
  <c r="BU811" i="5" s="1"/>
  <c r="BG811" i="5"/>
  <c r="BD812" i="5"/>
  <c r="BI811" i="5"/>
  <c r="BR811" i="5"/>
  <c r="BN811" i="5"/>
  <c r="BE811" i="5"/>
  <c r="BP811" i="5"/>
  <c r="BH811" i="5"/>
  <c r="BS811" i="5"/>
  <c r="BL811" i="5" l="1"/>
  <c r="BM811" i="5" s="1"/>
  <c r="BJ811" i="5"/>
  <c r="BT812" i="5"/>
  <c r="BE812" i="5"/>
  <c r="BD813" i="5"/>
  <c r="BN812" i="5"/>
  <c r="BR812" i="5"/>
  <c r="BK812" i="5"/>
  <c r="BG812" i="5"/>
  <c r="BH812" i="5"/>
  <c r="BP812" i="5"/>
  <c r="BO812" i="5"/>
  <c r="BS812" i="5"/>
  <c r="BI812" i="5"/>
  <c r="BF812" i="5"/>
  <c r="BU812" i="5" s="1"/>
  <c r="BQ812" i="5"/>
  <c r="BJ812" i="5" l="1"/>
  <c r="BL812" i="5"/>
  <c r="BM812" i="5" s="1"/>
  <c r="BF813" i="5"/>
  <c r="BU813" i="5" s="1"/>
  <c r="BK813" i="5"/>
  <c r="BS813" i="5"/>
  <c r="BH813" i="5"/>
  <c r="BO813" i="5"/>
  <c r="BN813" i="5"/>
  <c r="BG813" i="5"/>
  <c r="BE813" i="5"/>
  <c r="BI813" i="5"/>
  <c r="BP813" i="5"/>
  <c r="BQ813" i="5"/>
  <c r="BT813" i="5"/>
  <c r="BR813" i="5"/>
  <c r="BD814" i="5"/>
  <c r="BR814" i="5" l="1"/>
  <c r="BK814" i="5"/>
  <c r="BE814" i="5"/>
  <c r="BT814" i="5"/>
  <c r="BQ814" i="5"/>
  <c r="BS814" i="5"/>
  <c r="BD815" i="5"/>
  <c r="BG814" i="5"/>
  <c r="BN814" i="5"/>
  <c r="BI814" i="5"/>
  <c r="BP814" i="5"/>
  <c r="BF814" i="5"/>
  <c r="BU814" i="5" s="1"/>
  <c r="BH814" i="5"/>
  <c r="BO814" i="5"/>
  <c r="BJ813" i="5"/>
  <c r="BL813" i="5"/>
  <c r="BM813" i="5" s="1"/>
  <c r="BR815" i="5" l="1"/>
  <c r="BT815" i="5"/>
  <c r="BN815" i="5"/>
  <c r="BO815" i="5"/>
  <c r="BF815" i="5"/>
  <c r="BU815" i="5" s="1"/>
  <c r="BG815" i="5"/>
  <c r="BI815" i="5"/>
  <c r="BK815" i="5"/>
  <c r="BE815" i="5"/>
  <c r="BH815" i="5"/>
  <c r="BP815" i="5"/>
  <c r="BD816" i="5"/>
  <c r="BQ815" i="5"/>
  <c r="BS815" i="5"/>
  <c r="BL814" i="5"/>
  <c r="BM814" i="5" s="1"/>
  <c r="BJ814" i="5"/>
  <c r="BL815" i="5" l="1"/>
  <c r="BM815" i="5" s="1"/>
  <c r="BJ815" i="5"/>
  <c r="BD817" i="5"/>
  <c r="BT816" i="5"/>
  <c r="BO816" i="5"/>
  <c r="BS816" i="5"/>
  <c r="BQ816" i="5"/>
  <c r="BH816" i="5"/>
  <c r="BN816" i="5"/>
  <c r="BP816" i="5"/>
  <c r="BI816" i="5"/>
  <c r="BG816" i="5"/>
  <c r="BF816" i="5"/>
  <c r="BU816" i="5" s="1"/>
  <c r="BE816" i="5"/>
  <c r="BR816" i="5"/>
  <c r="BK816" i="5"/>
  <c r="BL816" i="5" l="1"/>
  <c r="BM816" i="5" s="1"/>
  <c r="BJ816" i="5"/>
  <c r="BK817" i="5"/>
  <c r="BD818" i="5"/>
  <c r="BO817" i="5"/>
  <c r="BE817" i="5"/>
  <c r="BF817" i="5"/>
  <c r="BU817" i="5" s="1"/>
  <c r="BN817" i="5"/>
  <c r="BR817" i="5"/>
  <c r="BP817" i="5"/>
  <c r="BT817" i="5"/>
  <c r="BG817" i="5"/>
  <c r="BQ817" i="5"/>
  <c r="BI817" i="5"/>
  <c r="BH817" i="5"/>
  <c r="BS817" i="5"/>
  <c r="BI818" i="5" l="1"/>
  <c r="BT818" i="5"/>
  <c r="BF818" i="5"/>
  <c r="BU818" i="5" s="1"/>
  <c r="BE818" i="5"/>
  <c r="BR818" i="5"/>
  <c r="BH818" i="5"/>
  <c r="BS818" i="5"/>
  <c r="BD819" i="5"/>
  <c r="BO818" i="5"/>
  <c r="BP818" i="5"/>
  <c r="BQ818" i="5"/>
  <c r="BN818" i="5"/>
  <c r="BK818" i="5"/>
  <c r="BG818" i="5"/>
  <c r="BJ817" i="5"/>
  <c r="BL817" i="5"/>
  <c r="BM817" i="5" s="1"/>
  <c r="BL818" i="5" l="1"/>
  <c r="BM818" i="5" s="1"/>
  <c r="BJ818" i="5"/>
  <c r="BN819" i="5"/>
  <c r="BI819" i="5"/>
  <c r="BG819" i="5"/>
  <c r="BO819" i="5"/>
  <c r="BE819" i="5"/>
  <c r="BF819" i="5"/>
  <c r="BU819" i="5" s="1"/>
  <c r="BQ819" i="5"/>
  <c r="BS819" i="5"/>
  <c r="BR819" i="5"/>
  <c r="BD820" i="5"/>
  <c r="BH819" i="5"/>
  <c r="BK819" i="5"/>
  <c r="BT819" i="5"/>
  <c r="BP819" i="5"/>
  <c r="BS820" i="5" l="1"/>
  <c r="BQ820" i="5"/>
  <c r="BH820" i="5"/>
  <c r="BE820" i="5"/>
  <c r="BR820" i="5"/>
  <c r="BF820" i="5"/>
  <c r="BU820" i="5" s="1"/>
  <c r="BK820" i="5"/>
  <c r="BT820" i="5"/>
  <c r="BO820" i="5"/>
  <c r="BI820" i="5"/>
  <c r="BD821" i="5"/>
  <c r="BN820" i="5"/>
  <c r="BG820" i="5"/>
  <c r="BP820" i="5"/>
  <c r="BL819" i="5"/>
  <c r="BM819" i="5" s="1"/>
  <c r="BJ819" i="5"/>
  <c r="BL820" i="5" l="1"/>
  <c r="BM820" i="5" s="1"/>
  <c r="BJ820" i="5"/>
  <c r="BS821" i="5"/>
  <c r="BF821" i="5"/>
  <c r="BU821" i="5" s="1"/>
  <c r="BR821" i="5"/>
  <c r="BO821" i="5"/>
  <c r="BP821" i="5"/>
  <c r="BD822" i="5"/>
  <c r="BH821" i="5"/>
  <c r="BT821" i="5"/>
  <c r="BQ821" i="5"/>
  <c r="BE821" i="5"/>
  <c r="BK821" i="5"/>
  <c r="BI821" i="5"/>
  <c r="BN821" i="5"/>
  <c r="BG821" i="5"/>
  <c r="BJ821" i="5" l="1"/>
  <c r="BL821" i="5"/>
  <c r="BM821" i="5" s="1"/>
  <c r="BT822" i="5"/>
  <c r="BQ822" i="5"/>
  <c r="BG822" i="5"/>
  <c r="BE822" i="5"/>
  <c r="BN822" i="5"/>
  <c r="BR822" i="5"/>
  <c r="BS822" i="5"/>
  <c r="BI822" i="5"/>
  <c r="BD823" i="5"/>
  <c r="BF822" i="5"/>
  <c r="BU822" i="5" s="1"/>
  <c r="BH822" i="5"/>
  <c r="BO822" i="5"/>
  <c r="BP822" i="5"/>
  <c r="BK822" i="5"/>
  <c r="BG823" i="5" l="1"/>
  <c r="BP823" i="5"/>
  <c r="BT823" i="5"/>
  <c r="BK823" i="5"/>
  <c r="BO823" i="5"/>
  <c r="BS823" i="5"/>
  <c r="BN823" i="5"/>
  <c r="BQ823" i="5"/>
  <c r="BI823" i="5"/>
  <c r="BF823" i="5"/>
  <c r="BU823" i="5" s="1"/>
  <c r="BE823" i="5"/>
  <c r="BH823" i="5"/>
  <c r="BR823" i="5"/>
  <c r="BD824" i="5"/>
  <c r="BJ822" i="5"/>
  <c r="BL822" i="5"/>
  <c r="BM822" i="5" s="1"/>
  <c r="BJ823" i="5" l="1"/>
  <c r="BL823" i="5"/>
  <c r="BM823" i="5" s="1"/>
  <c r="BH824" i="5"/>
  <c r="BD825" i="5"/>
  <c r="BR824" i="5"/>
  <c r="BG824" i="5"/>
  <c r="BF824" i="5"/>
  <c r="BU824" i="5" s="1"/>
  <c r="BT824" i="5"/>
  <c r="BQ824" i="5"/>
  <c r="BE824" i="5"/>
  <c r="BK824" i="5"/>
  <c r="BI824" i="5"/>
  <c r="BS824" i="5"/>
  <c r="BN824" i="5"/>
  <c r="BP824" i="5"/>
  <c r="BO824" i="5"/>
  <c r="BR825" i="5" l="1"/>
  <c r="BQ825" i="5"/>
  <c r="BS825" i="5"/>
  <c r="BF825" i="5"/>
  <c r="BU825" i="5" s="1"/>
  <c r="BH825" i="5"/>
  <c r="BO825" i="5"/>
  <c r="BP825" i="5"/>
  <c r="BN825" i="5"/>
  <c r="BD826" i="5"/>
  <c r="BG825" i="5"/>
  <c r="BI825" i="5"/>
  <c r="BE825" i="5"/>
  <c r="BT825" i="5"/>
  <c r="BK825" i="5"/>
  <c r="BJ824" i="5"/>
  <c r="BL824" i="5"/>
  <c r="BM824" i="5" s="1"/>
  <c r="BL825" i="5" l="1"/>
  <c r="BM825" i="5" s="1"/>
  <c r="BJ825" i="5"/>
  <c r="BQ826" i="5"/>
  <c r="BO826" i="5"/>
  <c r="BP826" i="5"/>
  <c r="BS826" i="5"/>
  <c r="BK826" i="5"/>
  <c r="BD827" i="5"/>
  <c r="BH826" i="5"/>
  <c r="BG826" i="5"/>
  <c r="BR826" i="5"/>
  <c r="BN826" i="5"/>
  <c r="BT826" i="5"/>
  <c r="BE826" i="5"/>
  <c r="BF826" i="5"/>
  <c r="BU826" i="5" s="1"/>
  <c r="BI826" i="5"/>
  <c r="BG827" i="5" l="1"/>
  <c r="BR827" i="5"/>
  <c r="BS827" i="5"/>
  <c r="BQ827" i="5"/>
  <c r="BI827" i="5"/>
  <c r="BT827" i="5"/>
  <c r="BH827" i="5"/>
  <c r="BK827" i="5"/>
  <c r="BO827" i="5"/>
  <c r="BN827" i="5"/>
  <c r="BF827" i="5"/>
  <c r="BU827" i="5" s="1"/>
  <c r="BD828" i="5"/>
  <c r="BP827" i="5"/>
  <c r="BE827" i="5"/>
  <c r="BL826" i="5"/>
  <c r="BM826" i="5" s="1"/>
  <c r="BJ826" i="5"/>
  <c r="BJ827" i="5" l="1"/>
  <c r="BL827" i="5"/>
  <c r="BM827" i="5" s="1"/>
  <c r="BN828" i="5"/>
  <c r="BR828" i="5"/>
  <c r="BF828" i="5"/>
  <c r="BU828" i="5" s="1"/>
  <c r="BG828" i="5"/>
  <c r="BD829" i="5"/>
  <c r="BH828" i="5"/>
  <c r="BK828" i="5"/>
  <c r="BT828" i="5"/>
  <c r="BI828" i="5"/>
  <c r="BP828" i="5"/>
  <c r="BS828" i="5"/>
  <c r="BE828" i="5"/>
  <c r="BQ828" i="5"/>
  <c r="BO828" i="5"/>
  <c r="BD830" i="5" l="1"/>
  <c r="BI829" i="5"/>
  <c r="BG829" i="5"/>
  <c r="BP829" i="5"/>
  <c r="BN829" i="5"/>
  <c r="BT829" i="5"/>
  <c r="BK829" i="5"/>
  <c r="BE829" i="5"/>
  <c r="BO829" i="5"/>
  <c r="BH829" i="5"/>
  <c r="BS829" i="5"/>
  <c r="BR829" i="5"/>
  <c r="BF829" i="5"/>
  <c r="BU829" i="5" s="1"/>
  <c r="BQ829" i="5"/>
  <c r="BJ828" i="5"/>
  <c r="BL828" i="5"/>
  <c r="BM828" i="5" s="1"/>
  <c r="BJ829" i="5" l="1"/>
  <c r="BL829" i="5"/>
  <c r="BM829" i="5" s="1"/>
  <c r="BO830" i="5"/>
  <c r="BI830" i="5"/>
  <c r="BP830" i="5"/>
  <c r="BN830" i="5"/>
  <c r="BH830" i="5"/>
  <c r="BD831" i="5"/>
  <c r="BE830" i="5"/>
  <c r="BS830" i="5"/>
  <c r="BF830" i="5"/>
  <c r="BU830" i="5" s="1"/>
  <c r="BQ830" i="5"/>
  <c r="BK830" i="5"/>
  <c r="BT830" i="5"/>
  <c r="BR830" i="5"/>
  <c r="BG830" i="5"/>
  <c r="BK831" i="5" l="1"/>
  <c r="BN831" i="5"/>
  <c r="BR831" i="5"/>
  <c r="BD832" i="5"/>
  <c r="BO831" i="5"/>
  <c r="BT831" i="5"/>
  <c r="BP831" i="5"/>
  <c r="BF831" i="5"/>
  <c r="BU831" i="5" s="1"/>
  <c r="BE831" i="5"/>
  <c r="BI831" i="5"/>
  <c r="BH831" i="5"/>
  <c r="BG831" i="5"/>
  <c r="BS831" i="5"/>
  <c r="BQ831" i="5"/>
  <c r="BJ830" i="5"/>
  <c r="BL830" i="5"/>
  <c r="BM830" i="5" s="1"/>
  <c r="BK832" i="5" l="1"/>
  <c r="BO832" i="5"/>
  <c r="BS832" i="5"/>
  <c r="BR832" i="5"/>
  <c r="BG832" i="5"/>
  <c r="BF832" i="5"/>
  <c r="BU832" i="5" s="1"/>
  <c r="BQ832" i="5"/>
  <c r="BE832" i="5"/>
  <c r="BT832" i="5"/>
  <c r="BP832" i="5"/>
  <c r="BD833" i="5"/>
  <c r="BN832" i="5"/>
  <c r="BH832" i="5"/>
  <c r="BI832" i="5"/>
  <c r="BL831" i="5"/>
  <c r="BM831" i="5" s="1"/>
  <c r="BJ831" i="5"/>
  <c r="BN833" i="5" l="1"/>
  <c r="BQ833" i="5"/>
  <c r="BP833" i="5"/>
  <c r="BI833" i="5"/>
  <c r="BE833" i="5"/>
  <c r="BK833" i="5"/>
  <c r="BG833" i="5"/>
  <c r="BT833" i="5"/>
  <c r="BS833" i="5"/>
  <c r="BD834" i="5"/>
  <c r="BO833" i="5"/>
  <c r="BR833" i="5"/>
  <c r="BH833" i="5"/>
  <c r="BF833" i="5"/>
  <c r="BU833" i="5" s="1"/>
  <c r="BL832" i="5"/>
  <c r="BM832" i="5" s="1"/>
  <c r="BJ832" i="5"/>
  <c r="BL833" i="5" l="1"/>
  <c r="BM833" i="5" s="1"/>
  <c r="BJ833" i="5"/>
  <c r="BN834" i="5"/>
  <c r="BS834" i="5"/>
  <c r="BK834" i="5"/>
  <c r="BP834" i="5"/>
  <c r="BR834" i="5"/>
  <c r="BT834" i="5"/>
  <c r="BG834" i="5"/>
  <c r="BF834" i="5"/>
  <c r="BU834" i="5" s="1"/>
  <c r="BH834" i="5"/>
  <c r="BE834" i="5"/>
  <c r="BQ834" i="5"/>
  <c r="BO834" i="5"/>
  <c r="BD835" i="5"/>
  <c r="BI834" i="5"/>
  <c r="BH835" i="5" l="1"/>
  <c r="BT835" i="5"/>
  <c r="BF835" i="5"/>
  <c r="BU835" i="5" s="1"/>
  <c r="BN835" i="5"/>
  <c r="BR835" i="5"/>
  <c r="BD836" i="5"/>
  <c r="BS835" i="5"/>
  <c r="BI835" i="5"/>
  <c r="BQ835" i="5"/>
  <c r="BO835" i="5"/>
  <c r="BG835" i="5"/>
  <c r="BP835" i="5"/>
  <c r="BE835" i="5"/>
  <c r="BK835" i="5"/>
  <c r="BJ834" i="5"/>
  <c r="BL834" i="5"/>
  <c r="BM834" i="5" s="1"/>
  <c r="BI836" i="5" l="1"/>
  <c r="BQ836" i="5"/>
  <c r="BP836" i="5"/>
  <c r="BG836" i="5"/>
  <c r="BN836" i="5"/>
  <c r="BK836" i="5"/>
  <c r="BH836" i="5"/>
  <c r="BS836" i="5"/>
  <c r="BD837" i="5"/>
  <c r="BF836" i="5"/>
  <c r="BU836" i="5" s="1"/>
  <c r="BO836" i="5"/>
  <c r="BR836" i="5"/>
  <c r="BT836" i="5"/>
  <c r="BE836" i="5"/>
  <c r="BJ835" i="5"/>
  <c r="BL835" i="5"/>
  <c r="BM835" i="5" s="1"/>
  <c r="BJ836" i="5" l="1"/>
  <c r="BL836" i="5"/>
  <c r="BM836" i="5" s="1"/>
  <c r="BD838" i="5"/>
  <c r="BK837" i="5"/>
  <c r="BN837" i="5"/>
  <c r="BR837" i="5"/>
  <c r="BI837" i="5"/>
  <c r="BG837" i="5"/>
  <c r="BF837" i="5"/>
  <c r="BU837" i="5" s="1"/>
  <c r="BE837" i="5"/>
  <c r="BO837" i="5"/>
  <c r="BP837" i="5"/>
  <c r="BT837" i="5"/>
  <c r="BS837" i="5"/>
  <c r="BQ837" i="5"/>
  <c r="BH837" i="5"/>
  <c r="BJ837" i="5" l="1"/>
  <c r="BL837" i="5"/>
  <c r="BM837" i="5" s="1"/>
  <c r="BE838" i="5"/>
  <c r="BS838" i="5"/>
  <c r="BF838" i="5"/>
  <c r="BU838" i="5" s="1"/>
  <c r="BD839" i="5"/>
  <c r="BP838" i="5"/>
  <c r="BO838" i="5"/>
  <c r="BI838" i="5"/>
  <c r="BQ838" i="5"/>
  <c r="BG838" i="5"/>
  <c r="BH838" i="5"/>
  <c r="BN838" i="5"/>
  <c r="BT838" i="5"/>
  <c r="BK838" i="5"/>
  <c r="BR838" i="5"/>
  <c r="BD840" i="5" l="1"/>
  <c r="BT839" i="5"/>
  <c r="BQ839" i="5"/>
  <c r="BK839" i="5"/>
  <c r="BG839" i="5"/>
  <c r="BN839" i="5"/>
  <c r="BI839" i="5"/>
  <c r="BE839" i="5"/>
  <c r="BS839" i="5"/>
  <c r="BO839" i="5"/>
  <c r="BP839" i="5"/>
  <c r="BH839" i="5"/>
  <c r="BR839" i="5"/>
  <c r="BF839" i="5"/>
  <c r="BU839" i="5" s="1"/>
  <c r="BJ838" i="5"/>
  <c r="BL838" i="5"/>
  <c r="BM838" i="5" s="1"/>
  <c r="BJ839" i="5" l="1"/>
  <c r="BL839" i="5"/>
  <c r="BM839" i="5" s="1"/>
  <c r="BI840" i="5"/>
  <c r="BK840" i="5"/>
  <c r="BN840" i="5"/>
  <c r="BQ840" i="5"/>
  <c r="BR840" i="5"/>
  <c r="BF840" i="5"/>
  <c r="BU840" i="5" s="1"/>
  <c r="BG840" i="5"/>
  <c r="BE840" i="5"/>
  <c r="BD841" i="5"/>
  <c r="BO840" i="5"/>
  <c r="BS840" i="5"/>
  <c r="BP840" i="5"/>
  <c r="BH840" i="5"/>
  <c r="BT840" i="5"/>
  <c r="BL840" i="5" l="1"/>
  <c r="BM840" i="5" s="1"/>
  <c r="BJ840" i="5"/>
  <c r="BR841" i="5"/>
  <c r="BO841" i="5"/>
  <c r="BI841" i="5"/>
  <c r="BD842" i="5"/>
  <c r="BF841" i="5"/>
  <c r="BU841" i="5" s="1"/>
  <c r="BK841" i="5"/>
  <c r="BT841" i="5"/>
  <c r="BH841" i="5"/>
  <c r="BE841" i="5"/>
  <c r="BG841" i="5"/>
  <c r="BQ841" i="5"/>
  <c r="BN841" i="5"/>
  <c r="BS841" i="5"/>
  <c r="BP841" i="5"/>
  <c r="BL841" i="5" l="1"/>
  <c r="BM841" i="5" s="1"/>
  <c r="BJ841" i="5"/>
  <c r="BH842" i="5"/>
  <c r="BQ842" i="5"/>
  <c r="BN842" i="5"/>
  <c r="BT842" i="5"/>
  <c r="BR842" i="5"/>
  <c r="BS842" i="5"/>
  <c r="BI842" i="5"/>
  <c r="BO842" i="5"/>
  <c r="BF842" i="5"/>
  <c r="BU842" i="5" s="1"/>
  <c r="BD843" i="5"/>
  <c r="BP842" i="5"/>
  <c r="BK842" i="5"/>
  <c r="BE842" i="5"/>
  <c r="BG842" i="5"/>
  <c r="BR843" i="5" l="1"/>
  <c r="BD844" i="5"/>
  <c r="BN843" i="5"/>
  <c r="BK843" i="5"/>
  <c r="BH843" i="5"/>
  <c r="BF843" i="5"/>
  <c r="BU843" i="5" s="1"/>
  <c r="BP843" i="5"/>
  <c r="BE843" i="5"/>
  <c r="BQ843" i="5"/>
  <c r="BT843" i="5"/>
  <c r="BS843" i="5"/>
  <c r="BI843" i="5"/>
  <c r="BO843" i="5"/>
  <c r="BG843" i="5"/>
  <c r="BL842" i="5"/>
  <c r="BM842" i="5" s="1"/>
  <c r="BJ842" i="5"/>
  <c r="BL843" i="5" l="1"/>
  <c r="BM843" i="5" s="1"/>
  <c r="BJ843" i="5"/>
  <c r="BR844" i="5"/>
  <c r="BS844" i="5"/>
  <c r="BK844" i="5"/>
  <c r="BN844" i="5"/>
  <c r="BT844" i="5"/>
  <c r="BI844" i="5"/>
  <c r="BE844" i="5"/>
  <c r="BD845" i="5"/>
  <c r="BF844" i="5"/>
  <c r="BU844" i="5" s="1"/>
  <c r="BQ844" i="5"/>
  <c r="BH844" i="5"/>
  <c r="BO844" i="5"/>
  <c r="BP844" i="5"/>
  <c r="BG844" i="5"/>
  <c r="BJ844" i="5" l="1"/>
  <c r="BL844" i="5"/>
  <c r="BM844" i="5" s="1"/>
  <c r="BK845" i="5"/>
  <c r="BT845" i="5"/>
  <c r="BQ845" i="5"/>
  <c r="BH845" i="5"/>
  <c r="BI845" i="5"/>
  <c r="BD846" i="5"/>
  <c r="BP845" i="5"/>
  <c r="BS845" i="5"/>
  <c r="BO845" i="5"/>
  <c r="BR845" i="5"/>
  <c r="BE845" i="5"/>
  <c r="BG845" i="5"/>
  <c r="BF845" i="5"/>
  <c r="BU845" i="5" s="1"/>
  <c r="BN845" i="5"/>
  <c r="BN846" i="5" l="1"/>
  <c r="BS846" i="5"/>
  <c r="BF846" i="5"/>
  <c r="BU846" i="5" s="1"/>
  <c r="BK846" i="5"/>
  <c r="BG846" i="5"/>
  <c r="BT846" i="5"/>
  <c r="BI846" i="5"/>
  <c r="BH846" i="5"/>
  <c r="BD847" i="5"/>
  <c r="BR846" i="5"/>
  <c r="BE846" i="5"/>
  <c r="BQ846" i="5"/>
  <c r="BP846" i="5"/>
  <c r="BO846" i="5"/>
  <c r="BL845" i="5"/>
  <c r="BM845" i="5" s="1"/>
  <c r="BJ845" i="5"/>
  <c r="BJ846" i="5" l="1"/>
  <c r="BL846" i="5"/>
  <c r="BM846" i="5" s="1"/>
  <c r="BN847" i="5"/>
  <c r="BD848" i="5"/>
  <c r="BE847" i="5"/>
  <c r="BR847" i="5"/>
  <c r="BI847" i="5"/>
  <c r="BT847" i="5"/>
  <c r="BH847" i="5"/>
  <c r="BP847" i="5"/>
  <c r="BF847" i="5"/>
  <c r="BU847" i="5" s="1"/>
  <c r="BO847" i="5"/>
  <c r="BS847" i="5"/>
  <c r="BK847" i="5"/>
  <c r="BG847" i="5"/>
  <c r="BQ847" i="5"/>
  <c r="BJ847" i="5" l="1"/>
  <c r="BL847" i="5"/>
  <c r="BM847" i="5" s="1"/>
  <c r="BH848" i="5"/>
  <c r="BG848" i="5"/>
  <c r="BI848" i="5"/>
  <c r="BR848" i="5"/>
  <c r="BO848" i="5"/>
  <c r="BF848" i="5"/>
  <c r="BU848" i="5" s="1"/>
  <c r="BS848" i="5"/>
  <c r="BN848" i="5"/>
  <c r="BD849" i="5"/>
  <c r="BK848" i="5"/>
  <c r="BQ848" i="5"/>
  <c r="BE848" i="5"/>
  <c r="BP848" i="5"/>
  <c r="BT848" i="5"/>
  <c r="BD850" i="5" l="1"/>
  <c r="BG849" i="5"/>
  <c r="BS849" i="5"/>
  <c r="BF849" i="5"/>
  <c r="BU849" i="5" s="1"/>
  <c r="BO849" i="5"/>
  <c r="BP849" i="5"/>
  <c r="BQ849" i="5"/>
  <c r="BK849" i="5"/>
  <c r="BH849" i="5"/>
  <c r="BT849" i="5"/>
  <c r="BI849" i="5"/>
  <c r="BN849" i="5"/>
  <c r="BR849" i="5"/>
  <c r="BE849" i="5"/>
  <c r="BL848" i="5"/>
  <c r="BM848" i="5" s="1"/>
  <c r="BJ848" i="5"/>
  <c r="BL849" i="5" l="1"/>
  <c r="BM849" i="5" s="1"/>
  <c r="BJ849" i="5"/>
  <c r="BN850" i="5"/>
  <c r="BG850" i="5"/>
  <c r="BH850" i="5"/>
  <c r="BT850" i="5"/>
  <c r="BE850" i="5"/>
  <c r="BO850" i="5"/>
  <c r="BR850" i="5"/>
  <c r="BI850" i="5"/>
  <c r="BS850" i="5"/>
  <c r="BQ850" i="5"/>
  <c r="BP850" i="5"/>
  <c r="BD851" i="5"/>
  <c r="BK850" i="5"/>
  <c r="BF850" i="5"/>
  <c r="BU850" i="5" s="1"/>
  <c r="BK851" i="5" l="1"/>
  <c r="BR851" i="5"/>
  <c r="BQ851" i="5"/>
  <c r="BN851" i="5"/>
  <c r="BE851" i="5"/>
  <c r="BS851" i="5"/>
  <c r="BI851" i="5"/>
  <c r="BH851" i="5"/>
  <c r="BP851" i="5"/>
  <c r="BF851" i="5"/>
  <c r="BU851" i="5" s="1"/>
  <c r="BD852" i="5"/>
  <c r="BG851" i="5"/>
  <c r="BO851" i="5"/>
  <c r="BT851" i="5"/>
  <c r="BJ850" i="5"/>
  <c r="BL850" i="5"/>
  <c r="BM850" i="5" s="1"/>
  <c r="BP852" i="5" l="1"/>
  <c r="BE852" i="5"/>
  <c r="BQ852" i="5"/>
  <c r="BI852" i="5"/>
  <c r="BS852" i="5"/>
  <c r="BK852" i="5"/>
  <c r="BG852" i="5"/>
  <c r="BO852" i="5"/>
  <c r="BH852" i="5"/>
  <c r="BF852" i="5"/>
  <c r="BU852" i="5" s="1"/>
  <c r="BT852" i="5"/>
  <c r="BN852" i="5"/>
  <c r="BD853" i="5"/>
  <c r="BR852" i="5"/>
  <c r="BL851" i="5"/>
  <c r="BM851" i="5" s="1"/>
  <c r="BJ851" i="5"/>
  <c r="BL852" i="5" l="1"/>
  <c r="BM852" i="5" s="1"/>
  <c r="BJ852" i="5"/>
  <c r="BT853" i="5"/>
  <c r="BQ853" i="5"/>
  <c r="BR853" i="5"/>
  <c r="BN853" i="5"/>
  <c r="BE853" i="5"/>
  <c r="BK853" i="5"/>
  <c r="BF853" i="5"/>
  <c r="BU853" i="5" s="1"/>
  <c r="BI853" i="5"/>
  <c r="BH853" i="5"/>
  <c r="BS853" i="5"/>
  <c r="BG853" i="5"/>
  <c r="BO853" i="5"/>
  <c r="BP853" i="5"/>
  <c r="BD854" i="5"/>
  <c r="BS854" i="5" l="1"/>
  <c r="BO854" i="5"/>
  <c r="BH854" i="5"/>
  <c r="BQ854" i="5"/>
  <c r="BG854" i="5"/>
  <c r="BP854" i="5"/>
  <c r="BE854" i="5"/>
  <c r="BK854" i="5"/>
  <c r="BF854" i="5"/>
  <c r="BU854" i="5" s="1"/>
  <c r="BN854" i="5"/>
  <c r="BI854" i="5"/>
  <c r="BR854" i="5"/>
  <c r="BT854" i="5"/>
  <c r="BD855" i="5"/>
  <c r="BJ853" i="5"/>
  <c r="BL853" i="5"/>
  <c r="BM853" i="5" s="1"/>
  <c r="BJ854" i="5" l="1"/>
  <c r="BL854" i="5"/>
  <c r="BM854" i="5" s="1"/>
  <c r="BD856" i="5"/>
  <c r="BR855" i="5"/>
  <c r="BG855" i="5"/>
  <c r="BF855" i="5"/>
  <c r="BU855" i="5" s="1"/>
  <c r="BP855" i="5"/>
  <c r="BQ855" i="5"/>
  <c r="BO855" i="5"/>
  <c r="BS855" i="5"/>
  <c r="BN855" i="5"/>
  <c r="BK855" i="5"/>
  <c r="BE855" i="5"/>
  <c r="BT855" i="5"/>
  <c r="BI855" i="5"/>
  <c r="BH855" i="5"/>
  <c r="BL855" i="5" l="1"/>
  <c r="BM855" i="5" s="1"/>
  <c r="BJ855" i="5"/>
  <c r="BT856" i="5"/>
  <c r="BQ856" i="5"/>
  <c r="BK856" i="5"/>
  <c r="BP856" i="5"/>
  <c r="BF856" i="5"/>
  <c r="BU856" i="5" s="1"/>
  <c r="BI856" i="5"/>
  <c r="BN856" i="5"/>
  <c r="BG856" i="5"/>
  <c r="BR856" i="5"/>
  <c r="BE856" i="5"/>
  <c r="BO856" i="5"/>
  <c r="BD857" i="5"/>
  <c r="BH856" i="5"/>
  <c r="BS856" i="5"/>
  <c r="BJ856" i="5" l="1"/>
  <c r="BL856" i="5"/>
  <c r="BM856" i="5" s="1"/>
  <c r="BE857" i="5"/>
  <c r="BO857" i="5"/>
  <c r="BN857" i="5"/>
  <c r="BK857" i="5"/>
  <c r="BQ857" i="5"/>
  <c r="BD858" i="5"/>
  <c r="BF857" i="5"/>
  <c r="BU857" i="5" s="1"/>
  <c r="BT857" i="5"/>
  <c r="BG857" i="5"/>
  <c r="BR857" i="5"/>
  <c r="BS857" i="5"/>
  <c r="BH857" i="5"/>
  <c r="BI857" i="5"/>
  <c r="BP857" i="5"/>
  <c r="BJ857" i="5" l="1"/>
  <c r="BL857" i="5"/>
  <c r="BM857" i="5" s="1"/>
  <c r="BI858" i="5"/>
  <c r="BR858" i="5"/>
  <c r="BO858" i="5"/>
  <c r="BK858" i="5"/>
  <c r="BH858" i="5"/>
  <c r="BG858" i="5"/>
  <c r="BN858" i="5"/>
  <c r="BD859" i="5"/>
  <c r="BQ858" i="5"/>
  <c r="BF858" i="5"/>
  <c r="BU858" i="5" s="1"/>
  <c r="BE858" i="5"/>
  <c r="BT858" i="5"/>
  <c r="BS858" i="5"/>
  <c r="BP858" i="5"/>
  <c r="BK859" i="5" l="1"/>
  <c r="BG859" i="5"/>
  <c r="BI859" i="5"/>
  <c r="BT859" i="5"/>
  <c r="BF859" i="5"/>
  <c r="BU859" i="5" s="1"/>
  <c r="BR859" i="5"/>
  <c r="BN859" i="5"/>
  <c r="BO859" i="5"/>
  <c r="BQ859" i="5"/>
  <c r="BD860" i="5"/>
  <c r="BS859" i="5"/>
  <c r="BP859" i="5"/>
  <c r="BE859" i="5"/>
  <c r="BH859" i="5"/>
  <c r="BJ858" i="5"/>
  <c r="BL858" i="5"/>
  <c r="BM858" i="5" s="1"/>
  <c r="BK860" i="5" l="1"/>
  <c r="BE860" i="5"/>
  <c r="BT860" i="5"/>
  <c r="BD861" i="5"/>
  <c r="BI860" i="5"/>
  <c r="BP860" i="5"/>
  <c r="BG860" i="5"/>
  <c r="BR860" i="5"/>
  <c r="BN860" i="5"/>
  <c r="BQ860" i="5"/>
  <c r="BO860" i="5"/>
  <c r="BS860" i="5"/>
  <c r="BH860" i="5"/>
  <c r="BF860" i="5"/>
  <c r="BU860" i="5" s="1"/>
  <c r="BL859" i="5"/>
  <c r="BM859" i="5" s="1"/>
  <c r="BJ859" i="5"/>
  <c r="BH861" i="5" l="1"/>
  <c r="BK861" i="5"/>
  <c r="BP861" i="5"/>
  <c r="BF861" i="5"/>
  <c r="BU861" i="5" s="1"/>
  <c r="BR861" i="5"/>
  <c r="BI861" i="5"/>
  <c r="BG861" i="5"/>
  <c r="BN861" i="5"/>
  <c r="BO861" i="5"/>
  <c r="BT861" i="5"/>
  <c r="BE861" i="5"/>
  <c r="BD862" i="5"/>
  <c r="BQ861" i="5"/>
  <c r="BS861" i="5"/>
  <c r="BJ860" i="5"/>
  <c r="BL860" i="5"/>
  <c r="BM860" i="5" s="1"/>
  <c r="BG862" i="5" l="1"/>
  <c r="BK862" i="5"/>
  <c r="BS862" i="5"/>
  <c r="BI862" i="5"/>
  <c r="BH862" i="5"/>
  <c r="BR862" i="5"/>
  <c r="BN862" i="5"/>
  <c r="BQ862" i="5"/>
  <c r="BF862" i="5"/>
  <c r="BU862" i="5" s="1"/>
  <c r="BE862" i="5"/>
  <c r="BT862" i="5"/>
  <c r="BD863" i="5"/>
  <c r="BO862" i="5"/>
  <c r="BP862" i="5"/>
  <c r="BL861" i="5"/>
  <c r="BM861" i="5" s="1"/>
  <c r="BJ861" i="5"/>
  <c r="BK863" i="5" l="1"/>
  <c r="BP863" i="5"/>
  <c r="BD864" i="5"/>
  <c r="BI863" i="5"/>
  <c r="BR863" i="5"/>
  <c r="BH863" i="5"/>
  <c r="BG863" i="5"/>
  <c r="BE863" i="5"/>
  <c r="BF863" i="5"/>
  <c r="BU863" i="5" s="1"/>
  <c r="BQ863" i="5"/>
  <c r="BT863" i="5"/>
  <c r="BO863" i="5"/>
  <c r="BN863" i="5"/>
  <c r="BS863" i="5"/>
  <c r="BJ862" i="5"/>
  <c r="BL862" i="5"/>
  <c r="BM862" i="5" s="1"/>
  <c r="BK864" i="5" l="1"/>
  <c r="BP864" i="5"/>
  <c r="BI864" i="5"/>
  <c r="BT864" i="5"/>
  <c r="BQ864" i="5"/>
  <c r="BO864" i="5"/>
  <c r="BF864" i="5"/>
  <c r="BU864" i="5" s="1"/>
  <c r="BG864" i="5"/>
  <c r="BH864" i="5"/>
  <c r="BE864" i="5"/>
  <c r="BR864" i="5"/>
  <c r="BD865" i="5"/>
  <c r="BS864" i="5"/>
  <c r="BN864" i="5"/>
  <c r="BL863" i="5"/>
  <c r="BM863" i="5" s="1"/>
  <c r="BJ863" i="5"/>
  <c r="BD866" i="5" l="1"/>
  <c r="BP865" i="5"/>
  <c r="BT865" i="5"/>
  <c r="BK865" i="5"/>
  <c r="BF865" i="5"/>
  <c r="BU865" i="5" s="1"/>
  <c r="BH865" i="5"/>
  <c r="BG865" i="5"/>
  <c r="BR865" i="5"/>
  <c r="BS865" i="5"/>
  <c r="BE865" i="5"/>
  <c r="BN865" i="5"/>
  <c r="BI865" i="5"/>
  <c r="BO865" i="5"/>
  <c r="BQ865" i="5"/>
  <c r="BJ864" i="5"/>
  <c r="BL864" i="5"/>
  <c r="BM864" i="5" s="1"/>
  <c r="BJ865" i="5" l="1"/>
  <c r="BL865" i="5"/>
  <c r="BM865" i="5" s="1"/>
  <c r="BE866" i="5"/>
  <c r="BS866" i="5"/>
  <c r="BQ866" i="5"/>
  <c r="BF866" i="5"/>
  <c r="BU866" i="5" s="1"/>
  <c r="BI866" i="5"/>
  <c r="BD867" i="5"/>
  <c r="BH866" i="5"/>
  <c r="BP866" i="5"/>
  <c r="BO866" i="5"/>
  <c r="BK866" i="5"/>
  <c r="BN866" i="5"/>
  <c r="BR866" i="5"/>
  <c r="BG866" i="5"/>
  <c r="BT866" i="5"/>
  <c r="BD868" i="5" l="1"/>
  <c r="BQ867" i="5"/>
  <c r="BH867" i="5"/>
  <c r="BG867" i="5"/>
  <c r="BE867" i="5"/>
  <c r="BF867" i="5"/>
  <c r="BU867" i="5" s="1"/>
  <c r="BN867" i="5"/>
  <c r="BP867" i="5"/>
  <c r="BR867" i="5"/>
  <c r="BS867" i="5"/>
  <c r="BK867" i="5"/>
  <c r="BO867" i="5"/>
  <c r="BT867" i="5"/>
  <c r="BI867" i="5"/>
  <c r="BL866" i="5"/>
  <c r="BM866" i="5" s="1"/>
  <c r="BJ866" i="5"/>
  <c r="BL867" i="5" l="1"/>
  <c r="BM867" i="5" s="1"/>
  <c r="BJ867" i="5"/>
  <c r="BT868" i="5"/>
  <c r="BK868" i="5"/>
  <c r="BO868" i="5"/>
  <c r="BE868" i="5"/>
  <c r="BI868" i="5"/>
  <c r="BD869" i="5"/>
  <c r="BH868" i="5"/>
  <c r="BQ868" i="5"/>
  <c r="BG868" i="5"/>
  <c r="BF868" i="5"/>
  <c r="BU868" i="5" s="1"/>
  <c r="BS868" i="5"/>
  <c r="BP868" i="5"/>
  <c r="BR868" i="5"/>
  <c r="BN868" i="5"/>
  <c r="BD870" i="5" l="1"/>
  <c r="BK869" i="5"/>
  <c r="BN869" i="5"/>
  <c r="BT869" i="5"/>
  <c r="BF869" i="5"/>
  <c r="BU869" i="5" s="1"/>
  <c r="BO869" i="5"/>
  <c r="BQ869" i="5"/>
  <c r="BS869" i="5"/>
  <c r="BG869" i="5"/>
  <c r="BH869" i="5"/>
  <c r="BI869" i="5"/>
  <c r="BP869" i="5"/>
  <c r="BE869" i="5"/>
  <c r="BR869" i="5"/>
  <c r="BJ868" i="5"/>
  <c r="BL868" i="5"/>
  <c r="BM868" i="5" s="1"/>
  <c r="BL869" i="5" l="1"/>
  <c r="BM869" i="5" s="1"/>
  <c r="BJ869" i="5"/>
  <c r="BO870" i="5"/>
  <c r="BE870" i="5"/>
  <c r="BH870" i="5"/>
  <c r="BQ870" i="5"/>
  <c r="BT870" i="5"/>
  <c r="BP870" i="5"/>
  <c r="BK870" i="5"/>
  <c r="BI870" i="5"/>
  <c r="BS870" i="5"/>
  <c r="BF870" i="5"/>
  <c r="BU870" i="5" s="1"/>
  <c r="BR870" i="5"/>
  <c r="BN870" i="5"/>
  <c r="BD871" i="5"/>
  <c r="BG870" i="5"/>
  <c r="BG871" i="5" l="1"/>
  <c r="BT871" i="5"/>
  <c r="BQ871" i="5"/>
  <c r="BE871" i="5"/>
  <c r="BP871" i="5"/>
  <c r="BD872" i="5"/>
  <c r="BH871" i="5"/>
  <c r="BK871" i="5"/>
  <c r="BN871" i="5"/>
  <c r="BO871" i="5"/>
  <c r="BI871" i="5"/>
  <c r="BF871" i="5"/>
  <c r="BU871" i="5" s="1"/>
  <c r="BR871" i="5"/>
  <c r="BS871" i="5"/>
  <c r="BJ870" i="5"/>
  <c r="BL870" i="5"/>
  <c r="BM870" i="5" s="1"/>
  <c r="BL871" i="5" l="1"/>
  <c r="BM871" i="5" s="1"/>
  <c r="BJ871" i="5"/>
  <c r="BT872" i="5"/>
  <c r="BQ872" i="5"/>
  <c r="BI872" i="5"/>
  <c r="BD873" i="5"/>
  <c r="BE872" i="5"/>
  <c r="BK872" i="5"/>
  <c r="BO872" i="5"/>
  <c r="BP872" i="5"/>
  <c r="BN872" i="5"/>
  <c r="BS872" i="5"/>
  <c r="BF872" i="5"/>
  <c r="BU872" i="5" s="1"/>
  <c r="BR872" i="5"/>
  <c r="BG872" i="5"/>
  <c r="BH872" i="5"/>
  <c r="BN873" i="5" l="1"/>
  <c r="BP873" i="5"/>
  <c r="BS873" i="5"/>
  <c r="BQ873" i="5"/>
  <c r="BH873" i="5"/>
  <c r="BO873" i="5"/>
  <c r="BE873" i="5"/>
  <c r="BD874" i="5"/>
  <c r="BF873" i="5"/>
  <c r="BU873" i="5" s="1"/>
  <c r="BK873" i="5"/>
  <c r="BI873" i="5"/>
  <c r="BR873" i="5"/>
  <c r="BT873" i="5"/>
  <c r="BG873" i="5"/>
  <c r="BL872" i="5"/>
  <c r="BM872" i="5" s="1"/>
  <c r="BJ872" i="5"/>
  <c r="BL873" i="5" l="1"/>
  <c r="BM873" i="5" s="1"/>
  <c r="BJ873" i="5"/>
  <c r="BO874" i="5"/>
  <c r="BD875" i="5"/>
  <c r="BF874" i="5"/>
  <c r="BU874" i="5" s="1"/>
  <c r="BT874" i="5"/>
  <c r="BH874" i="5"/>
  <c r="BG874" i="5"/>
  <c r="BN874" i="5"/>
  <c r="BP874" i="5"/>
  <c r="BS874" i="5"/>
  <c r="BI874" i="5"/>
  <c r="BE874" i="5"/>
  <c r="BK874" i="5"/>
  <c r="BR874" i="5"/>
  <c r="BQ874" i="5"/>
  <c r="BL874" i="5" l="1"/>
  <c r="BM874" i="5" s="1"/>
  <c r="BJ874" i="5"/>
  <c r="BG875" i="5"/>
  <c r="BI875" i="5"/>
  <c r="BO875" i="5"/>
  <c r="BP875" i="5"/>
  <c r="BS875" i="5"/>
  <c r="BK875" i="5"/>
  <c r="BR875" i="5"/>
  <c r="BN875" i="5"/>
  <c r="BT875" i="5"/>
  <c r="BD876" i="5"/>
  <c r="BQ875" i="5"/>
  <c r="BH875" i="5"/>
  <c r="BE875" i="5"/>
  <c r="BF875" i="5"/>
  <c r="BU875" i="5" s="1"/>
  <c r="BL875" i="5" l="1"/>
  <c r="BM875" i="5" s="1"/>
  <c r="BJ875" i="5"/>
  <c r="BK876" i="5"/>
  <c r="BS876" i="5"/>
  <c r="BI876" i="5"/>
  <c r="BQ876" i="5"/>
  <c r="BD877" i="5"/>
  <c r="BO876" i="5"/>
  <c r="BE876" i="5"/>
  <c r="BT876" i="5"/>
  <c r="BF876" i="5"/>
  <c r="BU876" i="5" s="1"/>
  <c r="BN876" i="5"/>
  <c r="BH876" i="5"/>
  <c r="BP876" i="5"/>
  <c r="BG876" i="5"/>
  <c r="BR876" i="5"/>
  <c r="BD878" i="5" l="1"/>
  <c r="BT877" i="5"/>
  <c r="BS877" i="5"/>
  <c r="BI877" i="5"/>
  <c r="BP877" i="5"/>
  <c r="BF877" i="5"/>
  <c r="BU877" i="5" s="1"/>
  <c r="BH877" i="5"/>
  <c r="BR877" i="5"/>
  <c r="BO877" i="5"/>
  <c r="BN877" i="5"/>
  <c r="BG877" i="5"/>
  <c r="BK877" i="5"/>
  <c r="BQ877" i="5"/>
  <c r="BE877" i="5"/>
  <c r="BL876" i="5"/>
  <c r="BM876" i="5" s="1"/>
  <c r="BJ876" i="5"/>
  <c r="BJ877" i="5" l="1"/>
  <c r="BL877" i="5"/>
  <c r="BM877" i="5" s="1"/>
  <c r="BG878" i="5"/>
  <c r="BQ878" i="5"/>
  <c r="BF878" i="5"/>
  <c r="BU878" i="5" s="1"/>
  <c r="BN878" i="5"/>
  <c r="BD879" i="5"/>
  <c r="BE878" i="5"/>
  <c r="BO878" i="5"/>
  <c r="BP878" i="5"/>
  <c r="BS878" i="5"/>
  <c r="BR878" i="5"/>
  <c r="BI878" i="5"/>
  <c r="BT878" i="5"/>
  <c r="BK878" i="5"/>
  <c r="BH878" i="5"/>
  <c r="BG879" i="5" l="1"/>
  <c r="BI879" i="5"/>
  <c r="BP879" i="5"/>
  <c r="BQ879" i="5"/>
  <c r="BH879" i="5"/>
  <c r="BO879" i="5"/>
  <c r="BK879" i="5"/>
  <c r="BN879" i="5"/>
  <c r="BD880" i="5"/>
  <c r="BE879" i="5"/>
  <c r="BT879" i="5"/>
  <c r="BS879" i="5"/>
  <c r="BR879" i="5"/>
  <c r="BF879" i="5"/>
  <c r="BU879" i="5" s="1"/>
  <c r="BL878" i="5"/>
  <c r="BM878" i="5" s="1"/>
  <c r="BJ878" i="5"/>
  <c r="BL879" i="5" l="1"/>
  <c r="BM879" i="5" s="1"/>
  <c r="BJ879" i="5"/>
  <c r="BQ880" i="5"/>
  <c r="BE880" i="5"/>
  <c r="BR880" i="5"/>
  <c r="BD881" i="5"/>
  <c r="BO880" i="5"/>
  <c r="BP880" i="5"/>
  <c r="BS880" i="5"/>
  <c r="BI880" i="5"/>
  <c r="BN880" i="5"/>
  <c r="BF880" i="5"/>
  <c r="BU880" i="5" s="1"/>
  <c r="BT880" i="5"/>
  <c r="BH880" i="5"/>
  <c r="BK880" i="5"/>
  <c r="BG880" i="5"/>
  <c r="BD882" i="5" l="1"/>
  <c r="BS881" i="5"/>
  <c r="BG881" i="5"/>
  <c r="BI881" i="5"/>
  <c r="BO881" i="5"/>
  <c r="BF881" i="5"/>
  <c r="BU881" i="5" s="1"/>
  <c r="BP881" i="5"/>
  <c r="BE881" i="5"/>
  <c r="BT881" i="5"/>
  <c r="BQ881" i="5"/>
  <c r="BR881" i="5"/>
  <c r="BH881" i="5"/>
  <c r="BN881" i="5"/>
  <c r="BK881" i="5"/>
  <c r="BL880" i="5"/>
  <c r="BM880" i="5" s="1"/>
  <c r="BJ880" i="5"/>
  <c r="BJ881" i="5" l="1"/>
  <c r="BL881" i="5"/>
  <c r="BM881" i="5" s="1"/>
  <c r="BN882" i="5"/>
  <c r="BR882" i="5"/>
  <c r="BK882" i="5"/>
  <c r="BO882" i="5"/>
  <c r="BS882" i="5"/>
  <c r="BQ882" i="5"/>
  <c r="BH882" i="5"/>
  <c r="BT882" i="5"/>
  <c r="BP882" i="5"/>
  <c r="BG882" i="5"/>
  <c r="BE882" i="5"/>
  <c r="BD883" i="5"/>
  <c r="BI882" i="5"/>
  <c r="BF882" i="5"/>
  <c r="BU882" i="5" s="1"/>
  <c r="BD884" i="5" l="1"/>
  <c r="BT883" i="5"/>
  <c r="BE883" i="5"/>
  <c r="BO883" i="5"/>
  <c r="BI883" i="5"/>
  <c r="BF883" i="5"/>
  <c r="BU883" i="5" s="1"/>
  <c r="BH883" i="5"/>
  <c r="BK883" i="5"/>
  <c r="BN883" i="5"/>
  <c r="BG883" i="5"/>
  <c r="BS883" i="5"/>
  <c r="BR883" i="5"/>
  <c r="BP883" i="5"/>
  <c r="BQ883" i="5"/>
  <c r="BJ882" i="5"/>
  <c r="BL882" i="5"/>
  <c r="BM882" i="5" s="1"/>
  <c r="BJ883" i="5" l="1"/>
  <c r="BL883" i="5"/>
  <c r="BM883" i="5" s="1"/>
  <c r="BG884" i="5"/>
  <c r="BO884" i="5"/>
  <c r="BQ884" i="5"/>
  <c r="BE884" i="5"/>
  <c r="BI884" i="5"/>
  <c r="BS884" i="5"/>
  <c r="BK884" i="5"/>
  <c r="BD885" i="5"/>
  <c r="BR884" i="5"/>
  <c r="BT884" i="5"/>
  <c r="BN884" i="5"/>
  <c r="BH884" i="5"/>
  <c r="BP884" i="5"/>
  <c r="BF884" i="5"/>
  <c r="BU884" i="5" s="1"/>
  <c r="BE885" i="5" l="1"/>
  <c r="BK885" i="5"/>
  <c r="BH885" i="5"/>
  <c r="BR885" i="5"/>
  <c r="BO885" i="5"/>
  <c r="BQ885" i="5"/>
  <c r="BG885" i="5"/>
  <c r="BF885" i="5"/>
  <c r="BU885" i="5" s="1"/>
  <c r="BI885" i="5"/>
  <c r="BS885" i="5"/>
  <c r="BN885" i="5"/>
  <c r="BD886" i="5"/>
  <c r="BT885" i="5"/>
  <c r="BP885" i="5"/>
  <c r="BL884" i="5"/>
  <c r="BM884" i="5" s="1"/>
  <c r="BJ884" i="5"/>
  <c r="BH886" i="5" l="1"/>
  <c r="BI886" i="5"/>
  <c r="BT886" i="5"/>
  <c r="BO886" i="5"/>
  <c r="BP886" i="5"/>
  <c r="BE886" i="5"/>
  <c r="BS886" i="5"/>
  <c r="BR886" i="5"/>
  <c r="BF886" i="5"/>
  <c r="BU886" i="5" s="1"/>
  <c r="BK886" i="5"/>
  <c r="BN886" i="5"/>
  <c r="BG886" i="5"/>
  <c r="BQ886" i="5"/>
  <c r="BD887" i="5"/>
  <c r="BL885" i="5"/>
  <c r="BM885" i="5" s="1"/>
  <c r="BJ885" i="5"/>
  <c r="BJ886" i="5" l="1"/>
  <c r="BL886" i="5"/>
  <c r="BM886" i="5" s="1"/>
  <c r="BD888" i="5"/>
  <c r="BE887" i="5"/>
  <c r="BQ887" i="5"/>
  <c r="BN887" i="5"/>
  <c r="BO887" i="5"/>
  <c r="BT887" i="5"/>
  <c r="BI887" i="5"/>
  <c r="BP887" i="5"/>
  <c r="BR887" i="5"/>
  <c r="BF887" i="5"/>
  <c r="BU887" i="5" s="1"/>
  <c r="BS887" i="5"/>
  <c r="BK887" i="5"/>
  <c r="BH887" i="5"/>
  <c r="BG887" i="5"/>
  <c r="BJ887" i="5" l="1"/>
  <c r="BL887" i="5"/>
  <c r="BM887" i="5" s="1"/>
  <c r="BT888" i="5"/>
  <c r="BQ888" i="5"/>
  <c r="BG888" i="5"/>
  <c r="BP888" i="5"/>
  <c r="BE888" i="5"/>
  <c r="BF888" i="5"/>
  <c r="BU888" i="5" s="1"/>
  <c r="BO888" i="5"/>
  <c r="BD889" i="5"/>
  <c r="BK888" i="5"/>
  <c r="BI888" i="5"/>
  <c r="BR888" i="5"/>
  <c r="BS888" i="5"/>
  <c r="BN888" i="5"/>
  <c r="BH888" i="5"/>
  <c r="BL888" i="5" l="1"/>
  <c r="BM888" i="5" s="1"/>
  <c r="BJ888" i="5"/>
  <c r="BK889" i="5"/>
  <c r="BG889" i="5"/>
  <c r="BR889" i="5"/>
  <c r="BD890" i="5"/>
  <c r="BQ889" i="5"/>
  <c r="BF889" i="5"/>
  <c r="BU889" i="5" s="1"/>
  <c r="BO889" i="5"/>
  <c r="BS889" i="5"/>
  <c r="BI889" i="5"/>
  <c r="BN889" i="5"/>
  <c r="BT889" i="5"/>
  <c r="BE889" i="5"/>
  <c r="BP889" i="5"/>
  <c r="BH889" i="5"/>
  <c r="BJ889" i="5" l="1"/>
  <c r="BL889" i="5"/>
  <c r="BM889" i="5" s="1"/>
  <c r="BN890" i="5"/>
  <c r="BG890" i="5"/>
  <c r="BT890" i="5"/>
  <c r="BF890" i="5"/>
  <c r="BU890" i="5" s="1"/>
  <c r="BS890" i="5"/>
  <c r="BI890" i="5"/>
  <c r="BD891" i="5"/>
  <c r="BK890" i="5"/>
  <c r="BE890" i="5"/>
  <c r="BH890" i="5"/>
  <c r="BP890" i="5"/>
  <c r="BQ890" i="5"/>
  <c r="BR890" i="5"/>
  <c r="BO890" i="5"/>
  <c r="BL890" i="5" l="1"/>
  <c r="BM890" i="5" s="1"/>
  <c r="BJ890" i="5"/>
  <c r="BT891" i="5"/>
  <c r="BD892" i="5"/>
  <c r="BG891" i="5"/>
  <c r="BK891" i="5"/>
  <c r="BQ891" i="5"/>
  <c r="BH891" i="5"/>
  <c r="BE891" i="5"/>
  <c r="BP891" i="5"/>
  <c r="BN891" i="5"/>
  <c r="BF891" i="5"/>
  <c r="BU891" i="5" s="1"/>
  <c r="BI891" i="5"/>
  <c r="BO891" i="5"/>
  <c r="BS891" i="5"/>
  <c r="BR891" i="5"/>
  <c r="BJ891" i="5" l="1"/>
  <c r="BL891" i="5"/>
  <c r="BM891" i="5" s="1"/>
  <c r="BP892" i="5"/>
  <c r="BH892" i="5"/>
  <c r="BI892" i="5"/>
  <c r="BG892" i="5"/>
  <c r="BQ892" i="5"/>
  <c r="BR892" i="5"/>
  <c r="BN892" i="5"/>
  <c r="BD893" i="5"/>
  <c r="BO892" i="5"/>
  <c r="BK892" i="5"/>
  <c r="BE892" i="5"/>
  <c r="BT892" i="5"/>
  <c r="BS892" i="5"/>
  <c r="BF892" i="5"/>
  <c r="BU892" i="5" s="1"/>
  <c r="BO893" i="5" l="1"/>
  <c r="BQ893" i="5"/>
  <c r="BI893" i="5"/>
  <c r="BN893" i="5"/>
  <c r="BT893" i="5"/>
  <c r="BP893" i="5"/>
  <c r="BD894" i="5"/>
  <c r="BH893" i="5"/>
  <c r="BR893" i="5"/>
  <c r="BE893" i="5"/>
  <c r="BF893" i="5"/>
  <c r="BU893" i="5" s="1"/>
  <c r="BS893" i="5"/>
  <c r="BK893" i="5"/>
  <c r="BG893" i="5"/>
  <c r="BL892" i="5"/>
  <c r="BM892" i="5" s="1"/>
  <c r="BJ892" i="5"/>
  <c r="BF894" i="5" l="1"/>
  <c r="BU894" i="5" s="1"/>
  <c r="BT894" i="5"/>
  <c r="BI894" i="5"/>
  <c r="BK894" i="5"/>
  <c r="BR894" i="5"/>
  <c r="BH894" i="5"/>
  <c r="BD895" i="5"/>
  <c r="BQ894" i="5"/>
  <c r="BE894" i="5"/>
  <c r="BG894" i="5"/>
  <c r="BP894" i="5"/>
  <c r="BO894" i="5"/>
  <c r="BS894" i="5"/>
  <c r="BN894" i="5"/>
  <c r="BL893" i="5"/>
  <c r="BM893" i="5" s="1"/>
  <c r="BJ893" i="5"/>
  <c r="BL894" i="5" l="1"/>
  <c r="BM894" i="5" s="1"/>
  <c r="BJ894" i="5"/>
  <c r="BK895" i="5"/>
  <c r="BG895" i="5"/>
  <c r="BO895" i="5"/>
  <c r="BR895" i="5"/>
  <c r="BH895" i="5"/>
  <c r="BI895" i="5"/>
  <c r="BN895" i="5"/>
  <c r="BE895" i="5"/>
  <c r="BF895" i="5"/>
  <c r="BU895" i="5" s="1"/>
  <c r="BQ895" i="5"/>
  <c r="BD896" i="5"/>
  <c r="BS895" i="5"/>
  <c r="BP895" i="5"/>
  <c r="BT895" i="5"/>
  <c r="BH896" i="5" l="1"/>
  <c r="BF896" i="5"/>
  <c r="BU896" i="5" s="1"/>
  <c r="BN896" i="5"/>
  <c r="BE896" i="5"/>
  <c r="BG896" i="5"/>
  <c r="BI896" i="5"/>
  <c r="BS896" i="5"/>
  <c r="BT896" i="5"/>
  <c r="BQ896" i="5"/>
  <c r="BK896" i="5"/>
  <c r="BO896" i="5"/>
  <c r="BR896" i="5"/>
  <c r="BD897" i="5"/>
  <c r="BP896" i="5"/>
  <c r="BJ895" i="5"/>
  <c r="BL895" i="5"/>
  <c r="BM895" i="5" s="1"/>
  <c r="BD898" i="5" l="1"/>
  <c r="BR897" i="5"/>
  <c r="BF897" i="5"/>
  <c r="BU897" i="5" s="1"/>
  <c r="BP897" i="5"/>
  <c r="BO897" i="5"/>
  <c r="BG897" i="5"/>
  <c r="BQ897" i="5"/>
  <c r="BN897" i="5"/>
  <c r="BS897" i="5"/>
  <c r="BE897" i="5"/>
  <c r="BH897" i="5"/>
  <c r="BK897" i="5"/>
  <c r="BT897" i="5"/>
  <c r="BI897" i="5"/>
  <c r="BL896" i="5"/>
  <c r="BM896" i="5" s="1"/>
  <c r="BJ896" i="5"/>
  <c r="BL897" i="5" l="1"/>
  <c r="BM897" i="5" s="1"/>
  <c r="BJ897" i="5"/>
  <c r="BO898" i="5"/>
  <c r="BS898" i="5"/>
  <c r="BG898" i="5"/>
  <c r="BP898" i="5"/>
  <c r="BH898" i="5"/>
  <c r="BF898" i="5"/>
  <c r="BU898" i="5" s="1"/>
  <c r="BI898" i="5"/>
  <c r="BQ898" i="5"/>
  <c r="BR898" i="5"/>
  <c r="BK898" i="5"/>
  <c r="BE898" i="5"/>
  <c r="BT898" i="5"/>
  <c r="BD899" i="5"/>
  <c r="BN898" i="5"/>
  <c r="BQ899" i="5" l="1"/>
  <c r="BH899" i="5"/>
  <c r="BO899" i="5"/>
  <c r="BF899" i="5"/>
  <c r="BU899" i="5" s="1"/>
  <c r="BP899" i="5"/>
  <c r="BD900" i="5"/>
  <c r="BE899" i="5"/>
  <c r="BT899" i="5"/>
  <c r="BI899" i="5"/>
  <c r="BN899" i="5"/>
  <c r="BR899" i="5"/>
  <c r="BG899" i="5"/>
  <c r="BK899" i="5"/>
  <c r="BS899" i="5"/>
  <c r="BL898" i="5"/>
  <c r="BM898" i="5" s="1"/>
  <c r="BJ898" i="5"/>
  <c r="BL899" i="5" l="1"/>
  <c r="BM899" i="5" s="1"/>
  <c r="BJ899" i="5"/>
  <c r="BG900" i="5"/>
  <c r="BN900" i="5"/>
  <c r="BK900" i="5"/>
  <c r="BP900" i="5"/>
  <c r="BR900" i="5"/>
  <c r="BH900" i="5"/>
  <c r="BF900" i="5"/>
  <c r="BU900" i="5" s="1"/>
  <c r="BE900" i="5"/>
  <c r="BS900" i="5"/>
  <c r="BI900" i="5"/>
  <c r="BD901" i="5"/>
  <c r="BT900" i="5"/>
  <c r="BQ900" i="5"/>
  <c r="BO900" i="5"/>
  <c r="BR901" i="5" l="1"/>
  <c r="BQ901" i="5"/>
  <c r="BI901" i="5"/>
  <c r="BH901" i="5"/>
  <c r="BG901" i="5"/>
  <c r="BD902" i="5"/>
  <c r="BK901" i="5"/>
  <c r="BP901" i="5"/>
  <c r="BS901" i="5"/>
  <c r="BO901" i="5"/>
  <c r="BT901" i="5"/>
  <c r="BE901" i="5"/>
  <c r="BF901" i="5"/>
  <c r="BU901" i="5" s="1"/>
  <c r="BN901" i="5"/>
  <c r="BJ900" i="5"/>
  <c r="BL900" i="5"/>
  <c r="BM900" i="5" s="1"/>
  <c r="BJ901" i="5" l="1"/>
  <c r="BL901" i="5"/>
  <c r="BM901" i="5" s="1"/>
  <c r="BO902" i="5"/>
  <c r="BG902" i="5"/>
  <c r="BH902" i="5"/>
  <c r="BI902" i="5"/>
  <c r="BK902" i="5"/>
  <c r="BE902" i="5"/>
  <c r="BT902" i="5"/>
  <c r="BQ902" i="5"/>
  <c r="BF902" i="5"/>
  <c r="BU902" i="5" s="1"/>
  <c r="BR902" i="5"/>
  <c r="BN902" i="5"/>
  <c r="BS902" i="5"/>
  <c r="BD903" i="5"/>
  <c r="BP902" i="5"/>
  <c r="BD904" i="5" l="1"/>
  <c r="BN903" i="5"/>
  <c r="BT903" i="5"/>
  <c r="BS903" i="5"/>
  <c r="BF903" i="5"/>
  <c r="BU903" i="5" s="1"/>
  <c r="BK903" i="5"/>
  <c r="BE903" i="5"/>
  <c r="BP903" i="5"/>
  <c r="BR903" i="5"/>
  <c r="BH903" i="5"/>
  <c r="BO903" i="5"/>
  <c r="BQ903" i="5"/>
  <c r="BI903" i="5"/>
  <c r="BG903" i="5"/>
  <c r="BL902" i="5"/>
  <c r="BM902" i="5" s="1"/>
  <c r="BJ902" i="5"/>
  <c r="BJ903" i="5" l="1"/>
  <c r="BL903" i="5"/>
  <c r="BM903" i="5" s="1"/>
  <c r="BK904" i="5"/>
  <c r="BH904" i="5"/>
  <c r="BS904" i="5"/>
  <c r="BQ904" i="5"/>
  <c r="BG904" i="5"/>
  <c r="BP904" i="5"/>
  <c r="BT904" i="5"/>
  <c r="BE904" i="5"/>
  <c r="BF904" i="5"/>
  <c r="BU904" i="5" s="1"/>
  <c r="BD905" i="5"/>
  <c r="BO904" i="5"/>
  <c r="BR904" i="5"/>
  <c r="BN904" i="5"/>
  <c r="BI904" i="5"/>
  <c r="BD906" i="5" l="1"/>
  <c r="BS905" i="5"/>
  <c r="BF905" i="5"/>
  <c r="BU905" i="5" s="1"/>
  <c r="BH905" i="5"/>
  <c r="BN905" i="5"/>
  <c r="BR905" i="5"/>
  <c r="BO905" i="5"/>
  <c r="BG905" i="5"/>
  <c r="BI905" i="5"/>
  <c r="BE905" i="5"/>
  <c r="BQ905" i="5"/>
  <c r="BT905" i="5"/>
  <c r="BP905" i="5"/>
  <c r="BK905" i="5"/>
  <c r="BJ904" i="5"/>
  <c r="BL904" i="5"/>
  <c r="BM904" i="5" s="1"/>
  <c r="BJ905" i="5" l="1"/>
  <c r="BL905" i="5"/>
  <c r="BM905" i="5" s="1"/>
  <c r="BO906" i="5"/>
  <c r="BH906" i="5"/>
  <c r="BR906" i="5"/>
  <c r="BK906" i="5"/>
  <c r="BE906" i="5"/>
  <c r="BI906" i="5"/>
  <c r="BF906" i="5"/>
  <c r="BU906" i="5" s="1"/>
  <c r="BG906" i="5"/>
  <c r="BP906" i="5"/>
  <c r="BD907" i="5"/>
  <c r="BT906" i="5"/>
  <c r="BN906" i="5"/>
  <c r="BQ906" i="5"/>
  <c r="BS906" i="5"/>
  <c r="BJ906" i="5" l="1"/>
  <c r="BL906" i="5"/>
  <c r="BM906" i="5" s="1"/>
  <c r="BF907" i="5"/>
  <c r="BU907" i="5" s="1"/>
  <c r="BS907" i="5"/>
  <c r="BG907" i="5"/>
  <c r="BQ907" i="5"/>
  <c r="BI907" i="5"/>
  <c r="BK907" i="5"/>
  <c r="BT907" i="5"/>
  <c r="BO907" i="5"/>
  <c r="BR907" i="5"/>
  <c r="BN907" i="5"/>
  <c r="BD908" i="5"/>
  <c r="BE907" i="5"/>
  <c r="BP907" i="5"/>
  <c r="BH907" i="5"/>
  <c r="BL907" i="5" l="1"/>
  <c r="BM907" i="5" s="1"/>
  <c r="BJ907" i="5"/>
  <c r="BI908" i="5"/>
  <c r="BR908" i="5"/>
  <c r="BQ908" i="5"/>
  <c r="BN908" i="5"/>
  <c r="BS908" i="5"/>
  <c r="BE908" i="5"/>
  <c r="BF908" i="5"/>
  <c r="BU908" i="5" s="1"/>
  <c r="BT908" i="5"/>
  <c r="BK908" i="5"/>
  <c r="BO908" i="5"/>
  <c r="BD909" i="5"/>
  <c r="BP908" i="5"/>
  <c r="BG908" i="5"/>
  <c r="BH908" i="5"/>
  <c r="BN909" i="5" l="1"/>
  <c r="BS909" i="5"/>
  <c r="BR909" i="5"/>
  <c r="BT909" i="5"/>
  <c r="BH909" i="5"/>
  <c r="BI909" i="5"/>
  <c r="BP909" i="5"/>
  <c r="BQ909" i="5"/>
  <c r="BK909" i="5"/>
  <c r="BE909" i="5"/>
  <c r="BO909" i="5"/>
  <c r="BG909" i="5"/>
  <c r="BD910" i="5"/>
  <c r="BF909" i="5"/>
  <c r="BU909" i="5" s="1"/>
  <c r="BL908" i="5"/>
  <c r="BM908" i="5" s="1"/>
  <c r="BJ908" i="5"/>
  <c r="BG910" i="5" l="1"/>
  <c r="BR910" i="5"/>
  <c r="BN910" i="5"/>
  <c r="BP910" i="5"/>
  <c r="BK910" i="5"/>
  <c r="BI910" i="5"/>
  <c r="BE910" i="5"/>
  <c r="BH910" i="5"/>
  <c r="BF910" i="5"/>
  <c r="BU910" i="5" s="1"/>
  <c r="BS910" i="5"/>
  <c r="BT910" i="5"/>
  <c r="BQ910" i="5"/>
  <c r="BD911" i="5"/>
  <c r="BO910" i="5"/>
  <c r="BL909" i="5"/>
  <c r="BM909" i="5" s="1"/>
  <c r="BJ909" i="5"/>
  <c r="BL910" i="5" l="1"/>
  <c r="BM910" i="5" s="1"/>
  <c r="BJ910" i="5"/>
  <c r="BD912" i="5"/>
  <c r="BG911" i="5"/>
  <c r="BE911" i="5"/>
  <c r="BF911" i="5"/>
  <c r="BU911" i="5" s="1"/>
  <c r="BH911" i="5"/>
  <c r="BT911" i="5"/>
  <c r="BS911" i="5"/>
  <c r="BK911" i="5"/>
  <c r="BN911" i="5"/>
  <c r="BQ911" i="5"/>
  <c r="BP911" i="5"/>
  <c r="BR911" i="5"/>
  <c r="BO911" i="5"/>
  <c r="BI911" i="5"/>
  <c r="BO912" i="5" l="1"/>
  <c r="BK912" i="5"/>
  <c r="BE912" i="5"/>
  <c r="BR912" i="5"/>
  <c r="BF912" i="5"/>
  <c r="BU912" i="5" s="1"/>
  <c r="BT912" i="5"/>
  <c r="BP912" i="5"/>
  <c r="BN912" i="5"/>
  <c r="BQ912" i="5"/>
  <c r="BS912" i="5"/>
  <c r="BD913" i="5"/>
  <c r="BG912" i="5"/>
  <c r="BH912" i="5"/>
  <c r="BI912" i="5"/>
  <c r="BJ911" i="5"/>
  <c r="BL911" i="5"/>
  <c r="BM911" i="5" s="1"/>
  <c r="BH913" i="5" l="1"/>
  <c r="BD914" i="5"/>
  <c r="BE913" i="5"/>
  <c r="BK913" i="5"/>
  <c r="BN913" i="5"/>
  <c r="BR913" i="5"/>
  <c r="BQ913" i="5"/>
  <c r="BP913" i="5"/>
  <c r="BG913" i="5"/>
  <c r="BT913" i="5"/>
  <c r="BI913" i="5"/>
  <c r="BS913" i="5"/>
  <c r="BF913" i="5"/>
  <c r="BU913" i="5" s="1"/>
  <c r="BO913" i="5"/>
  <c r="BJ912" i="5"/>
  <c r="BL912" i="5"/>
  <c r="BM912" i="5" s="1"/>
  <c r="BJ913" i="5" l="1"/>
  <c r="BL913" i="5"/>
  <c r="BM913" i="5" s="1"/>
  <c r="BP914" i="5"/>
  <c r="BK914" i="5"/>
  <c r="BO914" i="5"/>
  <c r="BG914" i="5"/>
  <c r="BR914" i="5"/>
  <c r="BS914" i="5"/>
  <c r="BI914" i="5"/>
  <c r="BH914" i="5"/>
  <c r="BQ914" i="5"/>
  <c r="BN914" i="5"/>
  <c r="BT914" i="5"/>
  <c r="BE914" i="5"/>
  <c r="BF914" i="5"/>
  <c r="BU914" i="5" s="1"/>
  <c r="BD915" i="5"/>
  <c r="BL914" i="5" l="1"/>
  <c r="BM914" i="5" s="1"/>
  <c r="BJ914" i="5"/>
  <c r="BK915" i="5"/>
  <c r="BO915" i="5"/>
  <c r="BE915" i="5"/>
  <c r="BQ915" i="5"/>
  <c r="BR915" i="5"/>
  <c r="BH915" i="5"/>
  <c r="BD916" i="5"/>
  <c r="BG915" i="5"/>
  <c r="BT915" i="5"/>
  <c r="BS915" i="5"/>
  <c r="BN915" i="5"/>
  <c r="BF915" i="5"/>
  <c r="BU915" i="5" s="1"/>
  <c r="BI915" i="5"/>
  <c r="BP915" i="5"/>
  <c r="BJ915" i="5" l="1"/>
  <c r="BL915" i="5"/>
  <c r="BM915" i="5" s="1"/>
  <c r="BS916" i="5"/>
  <c r="BG916" i="5"/>
  <c r="BD917" i="5"/>
  <c r="BK916" i="5"/>
  <c r="BQ916" i="5"/>
  <c r="BI916" i="5"/>
  <c r="BR916" i="5"/>
  <c r="BE916" i="5"/>
  <c r="BN916" i="5"/>
  <c r="BT916" i="5"/>
  <c r="BH916" i="5"/>
  <c r="BO916" i="5"/>
  <c r="BF916" i="5"/>
  <c r="BU916" i="5" s="1"/>
  <c r="BP916" i="5"/>
  <c r="BD918" i="5" l="1"/>
  <c r="BF917" i="5"/>
  <c r="BU917" i="5" s="1"/>
  <c r="BR917" i="5"/>
  <c r="BQ917" i="5"/>
  <c r="BO917" i="5"/>
  <c r="BG917" i="5"/>
  <c r="BT917" i="5"/>
  <c r="BI917" i="5"/>
  <c r="BN917" i="5"/>
  <c r="BH917" i="5"/>
  <c r="BP917" i="5"/>
  <c r="BE917" i="5"/>
  <c r="BS917" i="5"/>
  <c r="BK917" i="5"/>
  <c r="BL916" i="5"/>
  <c r="BM916" i="5" s="1"/>
  <c r="BJ916" i="5"/>
  <c r="BJ917" i="5" l="1"/>
  <c r="BL917" i="5"/>
  <c r="BM917" i="5" s="1"/>
  <c r="BS918" i="5"/>
  <c r="BN918" i="5"/>
  <c r="BO918" i="5"/>
  <c r="BF918" i="5"/>
  <c r="BU918" i="5" s="1"/>
  <c r="BK918" i="5"/>
  <c r="BH918" i="5"/>
  <c r="BT918" i="5"/>
  <c r="BE918" i="5"/>
  <c r="BR918" i="5"/>
  <c r="BP918" i="5"/>
  <c r="BQ918" i="5"/>
  <c r="BD919" i="5"/>
  <c r="BI918" i="5"/>
  <c r="BG918" i="5"/>
  <c r="BJ918" i="5" l="1"/>
  <c r="BL918" i="5"/>
  <c r="BM918" i="5" s="1"/>
  <c r="BG919" i="5"/>
  <c r="BI919" i="5"/>
  <c r="BE919" i="5"/>
  <c r="BF919" i="5"/>
  <c r="BU919" i="5" s="1"/>
  <c r="BP919" i="5"/>
  <c r="BO919" i="5"/>
  <c r="BD920" i="5"/>
  <c r="BT919" i="5"/>
  <c r="BS919" i="5"/>
  <c r="BR919" i="5"/>
  <c r="BK919" i="5"/>
  <c r="BN919" i="5"/>
  <c r="BQ919" i="5"/>
  <c r="BH919" i="5"/>
  <c r="BJ919" i="5" l="1"/>
  <c r="BL919" i="5"/>
  <c r="BM919" i="5" s="1"/>
  <c r="BQ920" i="5"/>
  <c r="BS920" i="5"/>
  <c r="BF920" i="5"/>
  <c r="BU920" i="5" s="1"/>
  <c r="BP920" i="5"/>
  <c r="BT920" i="5"/>
  <c r="BO920" i="5"/>
  <c r="BI920" i="5"/>
  <c r="BD921" i="5"/>
  <c r="BE920" i="5"/>
  <c r="BK920" i="5"/>
  <c r="BG920" i="5"/>
  <c r="BH920" i="5"/>
  <c r="BR920" i="5"/>
  <c r="BN920" i="5"/>
  <c r="BJ920" i="5" l="1"/>
  <c r="BL920" i="5"/>
  <c r="BM920" i="5" s="1"/>
  <c r="BG921" i="5"/>
  <c r="BN921" i="5"/>
  <c r="BT921" i="5"/>
  <c r="BQ921" i="5"/>
  <c r="BK921" i="5"/>
  <c r="BP921" i="5"/>
  <c r="BH921" i="5"/>
  <c r="BR921" i="5"/>
  <c r="BD922" i="5"/>
  <c r="BF921" i="5"/>
  <c r="BU921" i="5" s="1"/>
  <c r="BI921" i="5"/>
  <c r="BE921" i="5"/>
  <c r="BS921" i="5"/>
  <c r="BO921" i="5"/>
  <c r="BF922" i="5" l="1"/>
  <c r="BU922" i="5" s="1"/>
  <c r="BO922" i="5"/>
  <c r="BQ922" i="5"/>
  <c r="BR922" i="5"/>
  <c r="BE922" i="5"/>
  <c r="BK922" i="5"/>
  <c r="BD923" i="5"/>
  <c r="BI922" i="5"/>
  <c r="BP922" i="5"/>
  <c r="BN922" i="5"/>
  <c r="BG922" i="5"/>
  <c r="BS922" i="5"/>
  <c r="BH922" i="5"/>
  <c r="BT922" i="5"/>
  <c r="BJ921" i="5"/>
  <c r="BL921" i="5"/>
  <c r="BM921" i="5" s="1"/>
  <c r="BH923" i="5" l="1"/>
  <c r="BP923" i="5"/>
  <c r="BE923" i="5"/>
  <c r="BD924" i="5"/>
  <c r="BK923" i="5"/>
  <c r="BN923" i="5"/>
  <c r="BS923" i="5"/>
  <c r="BR923" i="5"/>
  <c r="BG923" i="5"/>
  <c r="BO923" i="5"/>
  <c r="BQ923" i="5"/>
  <c r="BI923" i="5"/>
  <c r="BF923" i="5"/>
  <c r="BU923" i="5" s="1"/>
  <c r="BT923" i="5"/>
  <c r="BJ922" i="5"/>
  <c r="BL922" i="5"/>
  <c r="BM922" i="5" s="1"/>
  <c r="BF924" i="5" l="1"/>
  <c r="BU924" i="5" s="1"/>
  <c r="BS924" i="5"/>
  <c r="BR924" i="5"/>
  <c r="BH924" i="5"/>
  <c r="BN924" i="5"/>
  <c r="BQ924" i="5"/>
  <c r="BO924" i="5"/>
  <c r="BG924" i="5"/>
  <c r="BK924" i="5"/>
  <c r="BE924" i="5"/>
  <c r="BD925" i="5"/>
  <c r="BT924" i="5"/>
  <c r="BP924" i="5"/>
  <c r="BI924" i="5"/>
  <c r="BL923" i="5"/>
  <c r="BM923" i="5" s="1"/>
  <c r="BJ923" i="5"/>
  <c r="BK925" i="5" l="1"/>
  <c r="BD926" i="5"/>
  <c r="BT925" i="5"/>
  <c r="BN925" i="5"/>
  <c r="BG925" i="5"/>
  <c r="BH925" i="5"/>
  <c r="BP925" i="5"/>
  <c r="BI925" i="5"/>
  <c r="BQ925" i="5"/>
  <c r="BS925" i="5"/>
  <c r="BE925" i="5"/>
  <c r="BF925" i="5"/>
  <c r="BU925" i="5" s="1"/>
  <c r="BR925" i="5"/>
  <c r="BO925" i="5"/>
  <c r="BL924" i="5"/>
  <c r="BM924" i="5" s="1"/>
  <c r="BJ924" i="5"/>
  <c r="BS926" i="5" l="1"/>
  <c r="BF926" i="5"/>
  <c r="BU926" i="5" s="1"/>
  <c r="BR926" i="5"/>
  <c r="BO926" i="5"/>
  <c r="BQ926" i="5"/>
  <c r="BP926" i="5"/>
  <c r="BD927" i="5"/>
  <c r="BI926" i="5"/>
  <c r="BK926" i="5"/>
  <c r="BN926" i="5"/>
  <c r="BT926" i="5"/>
  <c r="BE926" i="5"/>
  <c r="BG926" i="5"/>
  <c r="BH926" i="5"/>
  <c r="BL925" i="5"/>
  <c r="BM925" i="5" s="1"/>
  <c r="BJ925" i="5"/>
  <c r="BD928" i="5" l="1"/>
  <c r="BI927" i="5"/>
  <c r="BP927" i="5"/>
  <c r="BE927" i="5"/>
  <c r="BO927" i="5"/>
  <c r="BT927" i="5"/>
  <c r="BH927" i="5"/>
  <c r="BQ927" i="5"/>
  <c r="BS927" i="5"/>
  <c r="BR927" i="5"/>
  <c r="BN927" i="5"/>
  <c r="BK927" i="5"/>
  <c r="BG927" i="5"/>
  <c r="BF927" i="5"/>
  <c r="BU927" i="5" s="1"/>
  <c r="BJ926" i="5"/>
  <c r="BL926" i="5"/>
  <c r="BM926" i="5" s="1"/>
  <c r="BL927" i="5" l="1"/>
  <c r="BM927" i="5" s="1"/>
  <c r="BJ927" i="5"/>
  <c r="BD929" i="5"/>
  <c r="BF928" i="5"/>
  <c r="BU928" i="5" s="1"/>
  <c r="BT928" i="5"/>
  <c r="BK928" i="5"/>
  <c r="BP928" i="5"/>
  <c r="BS928" i="5"/>
  <c r="BR928" i="5"/>
  <c r="BN928" i="5"/>
  <c r="BG928" i="5"/>
  <c r="BI928" i="5"/>
  <c r="BO928" i="5"/>
  <c r="BE928" i="5"/>
  <c r="BH928" i="5"/>
  <c r="BQ928" i="5"/>
  <c r="BL928" i="5" l="1"/>
  <c r="BM928" i="5" s="1"/>
  <c r="BJ928" i="5"/>
  <c r="BR929" i="5"/>
  <c r="BN929" i="5"/>
  <c r="BI929" i="5"/>
  <c r="BF929" i="5"/>
  <c r="BU929" i="5" s="1"/>
  <c r="BP929" i="5"/>
  <c r="BG929" i="5"/>
  <c r="BQ929" i="5"/>
  <c r="BT929" i="5"/>
  <c r="BE929" i="5"/>
  <c r="BS929" i="5"/>
  <c r="BH929" i="5"/>
  <c r="BK929" i="5"/>
  <c r="BD930" i="5"/>
  <c r="BO929" i="5"/>
  <c r="BJ929" i="5" l="1"/>
  <c r="BL929" i="5"/>
  <c r="BM929" i="5" s="1"/>
  <c r="BP930" i="5"/>
  <c r="BI930" i="5"/>
  <c r="BE930" i="5"/>
  <c r="BS930" i="5"/>
  <c r="BN930" i="5"/>
  <c r="BQ930" i="5"/>
  <c r="BT930" i="5"/>
  <c r="BR930" i="5"/>
  <c r="BK930" i="5"/>
  <c r="BH930" i="5"/>
  <c r="BO930" i="5"/>
  <c r="BF930" i="5"/>
  <c r="BU930" i="5" s="1"/>
  <c r="BG930" i="5"/>
  <c r="BD931" i="5"/>
  <c r="BO931" i="5" l="1"/>
  <c r="BF931" i="5"/>
  <c r="BU931" i="5" s="1"/>
  <c r="BH931" i="5"/>
  <c r="BI931" i="5"/>
  <c r="BR931" i="5"/>
  <c r="BK931" i="5"/>
  <c r="BQ931" i="5"/>
  <c r="BE931" i="5"/>
  <c r="BN931" i="5"/>
  <c r="BP931" i="5"/>
  <c r="BG931" i="5"/>
  <c r="BD932" i="5"/>
  <c r="BS931" i="5"/>
  <c r="BT931" i="5"/>
  <c r="BJ930" i="5"/>
  <c r="BL930" i="5"/>
  <c r="BM930" i="5" s="1"/>
  <c r="BT932" i="5" l="1"/>
  <c r="BP932" i="5"/>
  <c r="BF932" i="5"/>
  <c r="BU932" i="5" s="1"/>
  <c r="BQ932" i="5"/>
  <c r="BK932" i="5"/>
  <c r="BN932" i="5"/>
  <c r="BS932" i="5"/>
  <c r="BG932" i="5"/>
  <c r="BD933" i="5"/>
  <c r="BO932" i="5"/>
  <c r="BH932" i="5"/>
  <c r="BI932" i="5"/>
  <c r="BR932" i="5"/>
  <c r="BE932" i="5"/>
  <c r="BL931" i="5"/>
  <c r="BM931" i="5" s="1"/>
  <c r="BJ931" i="5"/>
  <c r="BL932" i="5" l="1"/>
  <c r="BM932" i="5" s="1"/>
  <c r="BJ932" i="5"/>
  <c r="BI933" i="5"/>
  <c r="BP933" i="5"/>
  <c r="BG933" i="5"/>
  <c r="BO933" i="5"/>
  <c r="BH933" i="5"/>
  <c r="BN933" i="5"/>
  <c r="BK933" i="5"/>
  <c r="BT933" i="5"/>
  <c r="BD934" i="5"/>
  <c r="BR933" i="5"/>
  <c r="BF933" i="5"/>
  <c r="BU933" i="5" s="1"/>
  <c r="BS933" i="5"/>
  <c r="BE933" i="5"/>
  <c r="BQ933" i="5"/>
  <c r="BG934" i="5" l="1"/>
  <c r="BI934" i="5"/>
  <c r="BF934" i="5"/>
  <c r="BU934" i="5" s="1"/>
  <c r="BK934" i="5"/>
  <c r="BO934" i="5"/>
  <c r="BP934" i="5"/>
  <c r="BS934" i="5"/>
  <c r="BH934" i="5"/>
  <c r="BE934" i="5"/>
  <c r="BN934" i="5"/>
  <c r="BD935" i="5"/>
  <c r="BR934" i="5"/>
  <c r="BT934" i="5"/>
  <c r="BQ934" i="5"/>
  <c r="BJ933" i="5"/>
  <c r="BL933" i="5"/>
  <c r="BM933" i="5" s="1"/>
  <c r="BL934" i="5" l="1"/>
  <c r="BM934" i="5" s="1"/>
  <c r="BJ934" i="5"/>
  <c r="BN935" i="5"/>
  <c r="BE935" i="5"/>
  <c r="BK935" i="5"/>
  <c r="BS935" i="5"/>
  <c r="BT935" i="5"/>
  <c r="BH935" i="5"/>
  <c r="BD936" i="5"/>
  <c r="BO935" i="5"/>
  <c r="BF935" i="5"/>
  <c r="BU935" i="5" s="1"/>
  <c r="BP935" i="5"/>
  <c r="BI935" i="5"/>
  <c r="BQ935" i="5"/>
  <c r="BG935" i="5"/>
  <c r="BR935" i="5"/>
  <c r="BL935" i="5" l="1"/>
  <c r="BM935" i="5" s="1"/>
  <c r="BJ935" i="5"/>
  <c r="BN936" i="5"/>
  <c r="BS936" i="5"/>
  <c r="BK936" i="5"/>
  <c r="BD937" i="5"/>
  <c r="BQ936" i="5"/>
  <c r="BE936" i="5"/>
  <c r="BT936" i="5"/>
  <c r="BH936" i="5"/>
  <c r="BR936" i="5"/>
  <c r="BP936" i="5"/>
  <c r="BO936" i="5"/>
  <c r="BG936" i="5"/>
  <c r="BF936" i="5"/>
  <c r="BU936" i="5" s="1"/>
  <c r="BI936" i="5"/>
  <c r="BR937" i="5" l="1"/>
  <c r="BH937" i="5"/>
  <c r="BQ937" i="5"/>
  <c r="BS937" i="5"/>
  <c r="BI937" i="5"/>
  <c r="BG937" i="5"/>
  <c r="BO937" i="5"/>
  <c r="BP937" i="5"/>
  <c r="BF937" i="5"/>
  <c r="BU937" i="5" s="1"/>
  <c r="BT937" i="5"/>
  <c r="BE937" i="5"/>
  <c r="BK937" i="5"/>
  <c r="BN937" i="5"/>
  <c r="BD938" i="5"/>
  <c r="BJ936" i="5"/>
  <c r="BL936" i="5"/>
  <c r="BM936" i="5" s="1"/>
  <c r="BT938" i="5" l="1"/>
  <c r="BQ938" i="5"/>
  <c r="BR938" i="5"/>
  <c r="BO938" i="5"/>
  <c r="BS938" i="5"/>
  <c r="BI938" i="5"/>
  <c r="BP938" i="5"/>
  <c r="BG938" i="5"/>
  <c r="BK938" i="5"/>
  <c r="BN938" i="5"/>
  <c r="BD939" i="5"/>
  <c r="BH938" i="5"/>
  <c r="BF938" i="5"/>
  <c r="BU938" i="5" s="1"/>
  <c r="BE938" i="5"/>
  <c r="BL937" i="5"/>
  <c r="BM937" i="5" s="1"/>
  <c r="BJ937" i="5"/>
  <c r="BF939" i="5" l="1"/>
  <c r="BU939" i="5" s="1"/>
  <c r="BH939" i="5"/>
  <c r="BO939" i="5"/>
  <c r="BG939" i="5"/>
  <c r="BI939" i="5"/>
  <c r="BD940" i="5"/>
  <c r="BN939" i="5"/>
  <c r="BK939" i="5"/>
  <c r="BE939" i="5"/>
  <c r="BR939" i="5"/>
  <c r="BT939" i="5"/>
  <c r="BP939" i="5"/>
  <c r="BS939" i="5"/>
  <c r="BQ939" i="5"/>
  <c r="BL938" i="5"/>
  <c r="BM938" i="5" s="1"/>
  <c r="BJ938" i="5"/>
  <c r="BL939" i="5" l="1"/>
  <c r="BM939" i="5" s="1"/>
  <c r="BJ939" i="5"/>
  <c r="BO940" i="5"/>
  <c r="BD941" i="5"/>
  <c r="BP940" i="5"/>
  <c r="BK940" i="5"/>
  <c r="BT940" i="5"/>
  <c r="BS940" i="5"/>
  <c r="BG940" i="5"/>
  <c r="BI940" i="5"/>
  <c r="BN940" i="5"/>
  <c r="BE940" i="5"/>
  <c r="BH940" i="5"/>
  <c r="BF940" i="5"/>
  <c r="BU940" i="5" s="1"/>
  <c r="BR940" i="5"/>
  <c r="BQ940" i="5"/>
  <c r="BL940" i="5" l="1"/>
  <c r="BM940" i="5" s="1"/>
  <c r="BJ940" i="5"/>
  <c r="BI941" i="5"/>
  <c r="BK941" i="5"/>
  <c r="BG941" i="5"/>
  <c r="BN941" i="5"/>
  <c r="BR941" i="5"/>
  <c r="BD942" i="5"/>
  <c r="BO941" i="5"/>
  <c r="BT941" i="5"/>
  <c r="BF941" i="5"/>
  <c r="BU941" i="5" s="1"/>
  <c r="BQ941" i="5"/>
  <c r="BE941" i="5"/>
  <c r="BH941" i="5"/>
  <c r="BS941" i="5"/>
  <c r="BP941" i="5"/>
  <c r="BG942" i="5" l="1"/>
  <c r="BS942" i="5"/>
  <c r="BE942" i="5"/>
  <c r="BO942" i="5"/>
  <c r="BP942" i="5"/>
  <c r="BR942" i="5"/>
  <c r="BH942" i="5"/>
  <c r="BQ942" i="5"/>
  <c r="BF942" i="5"/>
  <c r="BU942" i="5" s="1"/>
  <c r="BN942" i="5"/>
  <c r="BI942" i="5"/>
  <c r="BT942" i="5"/>
  <c r="BK942" i="5"/>
  <c r="BD943" i="5"/>
  <c r="BJ941" i="5"/>
  <c r="BL941" i="5"/>
  <c r="BM941" i="5" s="1"/>
  <c r="BG943" i="5" l="1"/>
  <c r="BF943" i="5"/>
  <c r="BU943" i="5" s="1"/>
  <c r="BR943" i="5"/>
  <c r="BK943" i="5"/>
  <c r="BH943" i="5"/>
  <c r="BS943" i="5"/>
  <c r="BE943" i="5"/>
  <c r="BQ943" i="5"/>
  <c r="BT943" i="5"/>
  <c r="BD944" i="5"/>
  <c r="BI943" i="5"/>
  <c r="BP943" i="5"/>
  <c r="BO943" i="5"/>
  <c r="BN943" i="5"/>
  <c r="BL942" i="5"/>
  <c r="BM942" i="5" s="1"/>
  <c r="BJ942" i="5"/>
  <c r="BJ943" i="5" l="1"/>
  <c r="BL943" i="5"/>
  <c r="BM943" i="5" s="1"/>
  <c r="BN944" i="5"/>
  <c r="BQ944" i="5"/>
  <c r="BK944" i="5"/>
  <c r="BP944" i="5"/>
  <c r="BD945" i="5"/>
  <c r="BS944" i="5"/>
  <c r="BI944" i="5"/>
  <c r="BO944" i="5"/>
  <c r="BR944" i="5"/>
  <c r="BE944" i="5"/>
  <c r="BT944" i="5"/>
  <c r="BG944" i="5"/>
  <c r="BH944" i="5"/>
  <c r="BF944" i="5"/>
  <c r="BU944" i="5" s="1"/>
  <c r="BH945" i="5" l="1"/>
  <c r="BF945" i="5"/>
  <c r="BU945" i="5" s="1"/>
  <c r="BI945" i="5"/>
  <c r="BR945" i="5"/>
  <c r="BT945" i="5"/>
  <c r="BE945" i="5"/>
  <c r="BO945" i="5"/>
  <c r="BG945" i="5"/>
  <c r="BD946" i="5"/>
  <c r="BS945" i="5"/>
  <c r="BK945" i="5"/>
  <c r="BQ945" i="5"/>
  <c r="BN945" i="5"/>
  <c r="BP945" i="5"/>
  <c r="BJ944" i="5"/>
  <c r="BL944" i="5"/>
  <c r="BM944" i="5" s="1"/>
  <c r="BL945" i="5" l="1"/>
  <c r="BM945" i="5" s="1"/>
  <c r="BJ945" i="5"/>
  <c r="BI946" i="5"/>
  <c r="BO946" i="5"/>
  <c r="BR946" i="5"/>
  <c r="BD947" i="5"/>
  <c r="BE946" i="5"/>
  <c r="BG946" i="5"/>
  <c r="BK946" i="5"/>
  <c r="BP946" i="5"/>
  <c r="BT946" i="5"/>
  <c r="BH946" i="5"/>
  <c r="BF946" i="5"/>
  <c r="BU946" i="5" s="1"/>
  <c r="BN946" i="5"/>
  <c r="BQ946" i="5"/>
  <c r="BS946" i="5"/>
  <c r="BK947" i="5" l="1"/>
  <c r="BP947" i="5"/>
  <c r="BH947" i="5"/>
  <c r="BF947" i="5"/>
  <c r="BU947" i="5" s="1"/>
  <c r="BS947" i="5"/>
  <c r="BN947" i="5"/>
  <c r="BD948" i="5"/>
  <c r="BG947" i="5"/>
  <c r="BO947" i="5"/>
  <c r="BR947" i="5"/>
  <c r="BE947" i="5"/>
  <c r="BQ947" i="5"/>
  <c r="BT947" i="5"/>
  <c r="BI947" i="5"/>
  <c r="BJ946" i="5"/>
  <c r="BL946" i="5"/>
  <c r="BM946" i="5" s="1"/>
  <c r="BS948" i="5" l="1"/>
  <c r="BD949" i="5"/>
  <c r="BQ948" i="5"/>
  <c r="BI948" i="5"/>
  <c r="BE948" i="5"/>
  <c r="BP948" i="5"/>
  <c r="BO948" i="5"/>
  <c r="BG948" i="5"/>
  <c r="BH948" i="5"/>
  <c r="BT948" i="5"/>
  <c r="BK948" i="5"/>
  <c r="BR948" i="5"/>
  <c r="BF948" i="5"/>
  <c r="BU948" i="5" s="1"/>
  <c r="BN948" i="5"/>
  <c r="BL947" i="5"/>
  <c r="BM947" i="5" s="1"/>
  <c r="BJ947" i="5"/>
  <c r="BJ948" i="5" l="1"/>
  <c r="BL948" i="5"/>
  <c r="BM948" i="5" s="1"/>
  <c r="BR949" i="5"/>
  <c r="BK949" i="5"/>
  <c r="BT949" i="5"/>
  <c r="BF949" i="5"/>
  <c r="BU949" i="5" s="1"/>
  <c r="BN949" i="5"/>
  <c r="BO949" i="5"/>
  <c r="BD950" i="5"/>
  <c r="BS949" i="5"/>
  <c r="BI949" i="5"/>
  <c r="BH949" i="5"/>
  <c r="BG949" i="5"/>
  <c r="BE949" i="5"/>
  <c r="BQ949" i="5"/>
  <c r="BP949" i="5"/>
  <c r="BJ949" i="5" l="1"/>
  <c r="BL949" i="5"/>
  <c r="BM949" i="5" s="1"/>
  <c r="BF950" i="5"/>
  <c r="BU950" i="5" s="1"/>
  <c r="BG950" i="5"/>
  <c r="BE950" i="5"/>
  <c r="BK950" i="5"/>
  <c r="BI950" i="5"/>
  <c r="BT950" i="5"/>
  <c r="BO950" i="5"/>
  <c r="BR950" i="5"/>
  <c r="BH950" i="5"/>
  <c r="BP950" i="5"/>
  <c r="BD951" i="5"/>
  <c r="BQ950" i="5"/>
  <c r="BN950" i="5"/>
  <c r="BS950" i="5"/>
  <c r="BJ950" i="5" l="1"/>
  <c r="BL950" i="5"/>
  <c r="BM950" i="5" s="1"/>
  <c r="BN951" i="5"/>
  <c r="BQ951" i="5"/>
  <c r="BF951" i="5"/>
  <c r="BU951" i="5" s="1"/>
  <c r="BH951" i="5"/>
  <c r="BR951" i="5"/>
  <c r="BD952" i="5"/>
  <c r="BK951" i="5"/>
  <c r="BO951" i="5"/>
  <c r="BP951" i="5"/>
  <c r="BI951" i="5"/>
  <c r="BS951" i="5"/>
  <c r="BT951" i="5"/>
  <c r="BE951" i="5"/>
  <c r="BG951" i="5"/>
  <c r="BK952" i="5" l="1"/>
  <c r="BT952" i="5"/>
  <c r="BF952" i="5"/>
  <c r="BU952" i="5" s="1"/>
  <c r="BQ952" i="5"/>
  <c r="BP952" i="5"/>
  <c r="BR952" i="5"/>
  <c r="BD953" i="5"/>
  <c r="BH952" i="5"/>
  <c r="BN952" i="5"/>
  <c r="BS952" i="5"/>
  <c r="BG952" i="5"/>
  <c r="BI952" i="5"/>
  <c r="BO952" i="5"/>
  <c r="BE952" i="5"/>
  <c r="BL951" i="5"/>
  <c r="BM951" i="5" s="1"/>
  <c r="BJ951" i="5"/>
  <c r="BH953" i="5" l="1"/>
  <c r="BN953" i="5"/>
  <c r="BT953" i="5"/>
  <c r="BS953" i="5"/>
  <c r="BE953" i="5"/>
  <c r="BD954" i="5"/>
  <c r="BI953" i="5"/>
  <c r="BG953" i="5"/>
  <c r="BQ953" i="5"/>
  <c r="BO953" i="5"/>
  <c r="BP953" i="5"/>
  <c r="BK953" i="5"/>
  <c r="BF953" i="5"/>
  <c r="BU953" i="5" s="1"/>
  <c r="BR953" i="5"/>
  <c r="BJ952" i="5"/>
  <c r="BL952" i="5"/>
  <c r="BM952" i="5" s="1"/>
  <c r="BN954" i="5" l="1"/>
  <c r="BT954" i="5"/>
  <c r="BK954" i="5"/>
  <c r="BQ954" i="5"/>
  <c r="BF954" i="5"/>
  <c r="BU954" i="5" s="1"/>
  <c r="BR954" i="5"/>
  <c r="BD955" i="5"/>
  <c r="BO954" i="5"/>
  <c r="BS954" i="5"/>
  <c r="BG954" i="5"/>
  <c r="BH954" i="5"/>
  <c r="BE954" i="5"/>
  <c r="BP954" i="5"/>
  <c r="BI954" i="5"/>
  <c r="BJ953" i="5"/>
  <c r="BL953" i="5"/>
  <c r="BM953" i="5" s="1"/>
  <c r="BQ955" i="5" l="1"/>
  <c r="BE955" i="5"/>
  <c r="BN955" i="5"/>
  <c r="BR955" i="5"/>
  <c r="BI955" i="5"/>
  <c r="BH955" i="5"/>
  <c r="BK955" i="5"/>
  <c r="BT955" i="5"/>
  <c r="BS955" i="5"/>
  <c r="BP955" i="5"/>
  <c r="BO955" i="5"/>
  <c r="BF955" i="5"/>
  <c r="BU955" i="5" s="1"/>
  <c r="BG955" i="5"/>
  <c r="BD956" i="5"/>
  <c r="BJ954" i="5"/>
  <c r="BL954" i="5"/>
  <c r="BM954" i="5" s="1"/>
  <c r="BR956" i="5" l="1"/>
  <c r="BT956" i="5"/>
  <c r="BE956" i="5"/>
  <c r="BK956" i="5"/>
  <c r="BG956" i="5"/>
  <c r="BQ956" i="5"/>
  <c r="BP956" i="5"/>
  <c r="BO956" i="5"/>
  <c r="BD957" i="5"/>
  <c r="BI956" i="5"/>
  <c r="BS956" i="5"/>
  <c r="BF956" i="5"/>
  <c r="BU956" i="5" s="1"/>
  <c r="BN956" i="5"/>
  <c r="BH956" i="5"/>
  <c r="BL955" i="5"/>
  <c r="BM955" i="5" s="1"/>
  <c r="BJ955" i="5"/>
  <c r="BJ956" i="5" l="1"/>
  <c r="BL956" i="5"/>
  <c r="BM956" i="5" s="1"/>
  <c r="BS957" i="5"/>
  <c r="BP957" i="5"/>
  <c r="BG957" i="5"/>
  <c r="BR957" i="5"/>
  <c r="BO957" i="5"/>
  <c r="BQ957" i="5"/>
  <c r="BN957" i="5"/>
  <c r="BE957" i="5"/>
  <c r="BD958" i="5"/>
  <c r="BI957" i="5"/>
  <c r="BH957" i="5"/>
  <c r="BF957" i="5"/>
  <c r="BU957" i="5" s="1"/>
  <c r="BT957" i="5"/>
  <c r="BK957" i="5"/>
  <c r="BJ957" i="5" l="1"/>
  <c r="BL957" i="5"/>
  <c r="BM957" i="5" s="1"/>
  <c r="BF958" i="5"/>
  <c r="BU958" i="5" s="1"/>
  <c r="BP958" i="5"/>
  <c r="BD959" i="5"/>
  <c r="BR958" i="5"/>
  <c r="BE958" i="5"/>
  <c r="BT958" i="5"/>
  <c r="BS958" i="5"/>
  <c r="BO958" i="5"/>
  <c r="BG958" i="5"/>
  <c r="BH958" i="5"/>
  <c r="BI958" i="5"/>
  <c r="BQ958" i="5"/>
  <c r="BK958" i="5"/>
  <c r="BN958" i="5"/>
  <c r="BF959" i="5" l="1"/>
  <c r="BU959" i="5" s="1"/>
  <c r="BQ959" i="5"/>
  <c r="BK959" i="5"/>
  <c r="BI959" i="5"/>
  <c r="BO959" i="5"/>
  <c r="BH959" i="5"/>
  <c r="BT959" i="5"/>
  <c r="BR959" i="5"/>
  <c r="BS959" i="5"/>
  <c r="BD960" i="5"/>
  <c r="BN959" i="5"/>
  <c r="BP959" i="5"/>
  <c r="BG959" i="5"/>
  <c r="BE959" i="5"/>
  <c r="BL958" i="5"/>
  <c r="BM958" i="5" s="1"/>
  <c r="BJ958" i="5"/>
  <c r="BJ959" i="5" l="1"/>
  <c r="BL959" i="5"/>
  <c r="BM959" i="5" s="1"/>
  <c r="BP960" i="5"/>
  <c r="BT960" i="5"/>
  <c r="BD961" i="5"/>
  <c r="BN960" i="5"/>
  <c r="BF960" i="5"/>
  <c r="BU960" i="5" s="1"/>
  <c r="BK960" i="5"/>
  <c r="BI960" i="5"/>
  <c r="BG960" i="5"/>
  <c r="BO960" i="5"/>
  <c r="BH960" i="5"/>
  <c r="BS960" i="5"/>
  <c r="BQ960" i="5"/>
  <c r="BR960" i="5"/>
  <c r="BE960" i="5"/>
  <c r="BN961" i="5" l="1"/>
  <c r="BO961" i="5"/>
  <c r="BP961" i="5"/>
  <c r="BE961" i="5"/>
  <c r="BD962" i="5"/>
  <c r="BI961" i="5"/>
  <c r="BH961" i="5"/>
  <c r="BQ961" i="5"/>
  <c r="BK961" i="5"/>
  <c r="BT961" i="5"/>
  <c r="BR961" i="5"/>
  <c r="BF961" i="5"/>
  <c r="BU961" i="5" s="1"/>
  <c r="BS961" i="5"/>
  <c r="BG961" i="5"/>
  <c r="BL960" i="5"/>
  <c r="BM960" i="5" s="1"/>
  <c r="BJ960" i="5"/>
  <c r="BN962" i="5" l="1"/>
  <c r="BG962" i="5"/>
  <c r="BF962" i="5"/>
  <c r="BU962" i="5" s="1"/>
  <c r="BO962" i="5"/>
  <c r="BD963" i="5"/>
  <c r="BP962" i="5"/>
  <c r="BK962" i="5"/>
  <c r="BE962" i="5"/>
  <c r="BQ962" i="5"/>
  <c r="BS962" i="5"/>
  <c r="BT962" i="5"/>
  <c r="BI962" i="5"/>
  <c r="BH962" i="5"/>
  <c r="BR962" i="5"/>
  <c r="BJ961" i="5"/>
  <c r="BL961" i="5"/>
  <c r="BM961" i="5" s="1"/>
  <c r="BL962" i="5" l="1"/>
  <c r="BM962" i="5" s="1"/>
  <c r="BJ962" i="5"/>
  <c r="BG963" i="5"/>
  <c r="BS963" i="5"/>
  <c r="BN963" i="5"/>
  <c r="BR963" i="5"/>
  <c r="BE963" i="5"/>
  <c r="BF963" i="5"/>
  <c r="BU963" i="5" s="1"/>
  <c r="BO963" i="5"/>
  <c r="BT963" i="5"/>
  <c r="BP963" i="5"/>
  <c r="BQ963" i="5"/>
  <c r="BD964" i="5"/>
  <c r="BI963" i="5"/>
  <c r="BK963" i="5"/>
  <c r="BH963" i="5"/>
  <c r="BJ963" i="5" l="1"/>
  <c r="BL963" i="5"/>
  <c r="BM963" i="5" s="1"/>
  <c r="BQ964" i="5"/>
  <c r="BG964" i="5"/>
  <c r="BN964" i="5"/>
  <c r="BO964" i="5"/>
  <c r="BT964" i="5"/>
  <c r="BR964" i="5"/>
  <c r="BI964" i="5"/>
  <c r="BS964" i="5"/>
  <c r="BH964" i="5"/>
  <c r="BD965" i="5"/>
  <c r="BK964" i="5"/>
  <c r="BP964" i="5"/>
  <c r="BF964" i="5"/>
  <c r="BU964" i="5" s="1"/>
  <c r="BE964" i="5"/>
  <c r="BE965" i="5" l="1"/>
  <c r="BS965" i="5"/>
  <c r="BD966" i="5"/>
  <c r="BP965" i="5"/>
  <c r="BI965" i="5"/>
  <c r="BO965" i="5"/>
  <c r="BQ965" i="5"/>
  <c r="BT965" i="5"/>
  <c r="BH965" i="5"/>
  <c r="BK965" i="5"/>
  <c r="BR965" i="5"/>
  <c r="BG965" i="5"/>
  <c r="BN965" i="5"/>
  <c r="BF965" i="5"/>
  <c r="BU965" i="5" s="1"/>
  <c r="BL964" i="5"/>
  <c r="BM964" i="5" s="1"/>
  <c r="BJ964" i="5"/>
  <c r="BD967" i="5" l="1"/>
  <c r="BQ966" i="5"/>
  <c r="BE966" i="5"/>
  <c r="BT966" i="5"/>
  <c r="BG966" i="5"/>
  <c r="BF966" i="5"/>
  <c r="BU966" i="5" s="1"/>
  <c r="BH966" i="5"/>
  <c r="BS966" i="5"/>
  <c r="BN966" i="5"/>
  <c r="BK966" i="5"/>
  <c r="BI966" i="5"/>
  <c r="BR966" i="5"/>
  <c r="BP966" i="5"/>
  <c r="BO966" i="5"/>
  <c r="BL965" i="5"/>
  <c r="BM965" i="5" s="1"/>
  <c r="BJ965" i="5"/>
  <c r="BL966" i="5" l="1"/>
  <c r="BM966" i="5" s="1"/>
  <c r="BJ966" i="5"/>
  <c r="BD968" i="5"/>
  <c r="BR967" i="5"/>
  <c r="BT967" i="5"/>
  <c r="BN967" i="5"/>
  <c r="BP967" i="5"/>
  <c r="BE967" i="5"/>
  <c r="BQ967" i="5"/>
  <c r="BO967" i="5"/>
  <c r="BG967" i="5"/>
  <c r="BK967" i="5"/>
  <c r="BH967" i="5"/>
  <c r="BI967" i="5"/>
  <c r="BF967" i="5"/>
  <c r="BU967" i="5" s="1"/>
  <c r="BS967" i="5"/>
  <c r="BJ967" i="5" l="1"/>
  <c r="BL967" i="5"/>
  <c r="BM967" i="5" s="1"/>
  <c r="BS968" i="5"/>
  <c r="BH968" i="5"/>
  <c r="BG968" i="5"/>
  <c r="BN968" i="5"/>
  <c r="BD969" i="5"/>
  <c r="BE968" i="5"/>
  <c r="BK968" i="5"/>
  <c r="BP968" i="5"/>
  <c r="BT968" i="5"/>
  <c r="BO968" i="5"/>
  <c r="BQ968" i="5"/>
  <c r="BF968" i="5"/>
  <c r="BU968" i="5" s="1"/>
  <c r="BR968" i="5"/>
  <c r="BI968" i="5"/>
  <c r="BF969" i="5" l="1"/>
  <c r="BU969" i="5" s="1"/>
  <c r="BQ969" i="5"/>
  <c r="BO969" i="5"/>
  <c r="BS969" i="5"/>
  <c r="BR969" i="5"/>
  <c r="BP969" i="5"/>
  <c r="BN969" i="5"/>
  <c r="BE969" i="5"/>
  <c r="BT969" i="5"/>
  <c r="BI969" i="5"/>
  <c r="BD970" i="5"/>
  <c r="BH969" i="5"/>
  <c r="BG969" i="5"/>
  <c r="BK969" i="5"/>
  <c r="BJ968" i="5"/>
  <c r="BL968" i="5"/>
  <c r="BM968" i="5" s="1"/>
  <c r="BJ969" i="5" l="1"/>
  <c r="BL969" i="5"/>
  <c r="BM969" i="5" s="1"/>
  <c r="BK970" i="5"/>
  <c r="BT970" i="5"/>
  <c r="BH970" i="5"/>
  <c r="BN970" i="5"/>
  <c r="BF970" i="5"/>
  <c r="BU970" i="5" s="1"/>
  <c r="BO970" i="5"/>
  <c r="BQ970" i="5"/>
  <c r="BG970" i="5"/>
  <c r="BD971" i="5"/>
  <c r="BR970" i="5"/>
  <c r="BI970" i="5"/>
  <c r="BS970" i="5"/>
  <c r="BP970" i="5"/>
  <c r="BE970" i="5"/>
  <c r="BK971" i="5" l="1"/>
  <c r="BQ971" i="5"/>
  <c r="BP971" i="5"/>
  <c r="BS971" i="5"/>
  <c r="BD972" i="5"/>
  <c r="BT971" i="5"/>
  <c r="BH971" i="5"/>
  <c r="BI971" i="5"/>
  <c r="BF971" i="5"/>
  <c r="BU971" i="5" s="1"/>
  <c r="BN971" i="5"/>
  <c r="BR971" i="5"/>
  <c r="BE971" i="5"/>
  <c r="BG971" i="5"/>
  <c r="BO971" i="5"/>
  <c r="BL970" i="5"/>
  <c r="BM970" i="5" s="1"/>
  <c r="BJ970" i="5"/>
  <c r="BR972" i="5" l="1"/>
  <c r="BI972" i="5"/>
  <c r="BP972" i="5"/>
  <c r="BE972" i="5"/>
  <c r="BO972" i="5"/>
  <c r="BD973" i="5"/>
  <c r="BH972" i="5"/>
  <c r="BQ972" i="5"/>
  <c r="BT972" i="5"/>
  <c r="BN972" i="5"/>
  <c r="BG972" i="5"/>
  <c r="BS972" i="5"/>
  <c r="BK972" i="5"/>
  <c r="BF972" i="5"/>
  <c r="BU972" i="5" s="1"/>
  <c r="BJ971" i="5"/>
  <c r="BL971" i="5"/>
  <c r="BM971" i="5" s="1"/>
  <c r="BT973" i="5" l="1"/>
  <c r="BQ973" i="5"/>
  <c r="BR973" i="5"/>
  <c r="BH973" i="5"/>
  <c r="BG973" i="5"/>
  <c r="BS973" i="5"/>
  <c r="BK973" i="5"/>
  <c r="BI973" i="5"/>
  <c r="BO973" i="5"/>
  <c r="BE973" i="5"/>
  <c r="BF973" i="5"/>
  <c r="BU973" i="5" s="1"/>
  <c r="BP973" i="5"/>
  <c r="BN973" i="5"/>
  <c r="BD974" i="5"/>
  <c r="BL972" i="5"/>
  <c r="BM972" i="5" s="1"/>
  <c r="BJ972" i="5"/>
  <c r="BK974" i="5" l="1"/>
  <c r="BR974" i="5"/>
  <c r="BT974" i="5"/>
  <c r="BG974" i="5"/>
  <c r="BD975" i="5"/>
  <c r="BS974" i="5"/>
  <c r="BP974" i="5"/>
  <c r="BE974" i="5"/>
  <c r="BN974" i="5"/>
  <c r="BH974" i="5"/>
  <c r="BI974" i="5"/>
  <c r="BO974" i="5"/>
  <c r="BQ974" i="5"/>
  <c r="BF974" i="5"/>
  <c r="BU974" i="5" s="1"/>
  <c r="BL973" i="5"/>
  <c r="BM973" i="5" s="1"/>
  <c r="BJ973" i="5"/>
  <c r="BK975" i="5" l="1"/>
  <c r="BI975" i="5"/>
  <c r="BH975" i="5"/>
  <c r="BO975" i="5"/>
  <c r="BF975" i="5"/>
  <c r="BU975" i="5" s="1"/>
  <c r="BE975" i="5"/>
  <c r="BT975" i="5"/>
  <c r="BN975" i="5"/>
  <c r="BP975" i="5"/>
  <c r="BD976" i="5"/>
  <c r="BS975" i="5"/>
  <c r="BQ975" i="5"/>
  <c r="BG975" i="5"/>
  <c r="BR975" i="5"/>
  <c r="BL974" i="5"/>
  <c r="BM974" i="5" s="1"/>
  <c r="BJ974" i="5"/>
  <c r="BD977" i="5" l="1"/>
  <c r="BH976" i="5"/>
  <c r="BS976" i="5"/>
  <c r="BQ976" i="5"/>
  <c r="BI976" i="5"/>
  <c r="BO976" i="5"/>
  <c r="BN976" i="5"/>
  <c r="BT976" i="5"/>
  <c r="BF976" i="5"/>
  <c r="BU976" i="5" s="1"/>
  <c r="BG976" i="5"/>
  <c r="BK976" i="5"/>
  <c r="BE976" i="5"/>
  <c r="BP976" i="5"/>
  <c r="BR976" i="5"/>
  <c r="BL975" i="5"/>
  <c r="BM975" i="5" s="1"/>
  <c r="BJ975" i="5"/>
  <c r="BJ976" i="5" l="1"/>
  <c r="BL976" i="5"/>
  <c r="BM976" i="5" s="1"/>
  <c r="BF977" i="5"/>
  <c r="BU977" i="5" s="1"/>
  <c r="BT977" i="5"/>
  <c r="BR977" i="5"/>
  <c r="BG977" i="5"/>
  <c r="BO977" i="5"/>
  <c r="BE977" i="5"/>
  <c r="BP977" i="5"/>
  <c r="BQ977" i="5"/>
  <c r="BS977" i="5"/>
  <c r="BN977" i="5"/>
  <c r="BH977" i="5"/>
  <c r="BD978" i="5"/>
  <c r="BI977" i="5"/>
  <c r="BK977" i="5"/>
  <c r="BD979" i="5" l="1"/>
  <c r="BT978" i="5"/>
  <c r="BR978" i="5"/>
  <c r="BG978" i="5"/>
  <c r="BE978" i="5"/>
  <c r="BI978" i="5"/>
  <c r="BS978" i="5"/>
  <c r="BQ978" i="5"/>
  <c r="BF978" i="5"/>
  <c r="BU978" i="5" s="1"/>
  <c r="BP978" i="5"/>
  <c r="BO978" i="5"/>
  <c r="BK978" i="5"/>
  <c r="BH978" i="5"/>
  <c r="BN978" i="5"/>
  <c r="BL977" i="5"/>
  <c r="BM977" i="5" s="1"/>
  <c r="BJ977" i="5"/>
  <c r="BL978" i="5" l="1"/>
  <c r="BM978" i="5" s="1"/>
  <c r="BJ978" i="5"/>
  <c r="BK979" i="5"/>
  <c r="BT979" i="5"/>
  <c r="BQ979" i="5"/>
  <c r="BN979" i="5"/>
  <c r="BI979" i="5"/>
  <c r="BO979" i="5"/>
  <c r="BR979" i="5"/>
  <c r="BH979" i="5"/>
  <c r="BP979" i="5"/>
  <c r="BG979" i="5"/>
  <c r="BE979" i="5"/>
  <c r="BF979" i="5"/>
  <c r="BU979" i="5" s="1"/>
  <c r="BS979" i="5"/>
  <c r="BD980" i="5"/>
  <c r="BQ980" i="5" l="1"/>
  <c r="BG980" i="5"/>
  <c r="BR980" i="5"/>
  <c r="BP980" i="5"/>
  <c r="BI980" i="5"/>
  <c r="BE980" i="5"/>
  <c r="BH980" i="5"/>
  <c r="BO980" i="5"/>
  <c r="BS980" i="5"/>
  <c r="BT980" i="5"/>
  <c r="BD981" i="5"/>
  <c r="BN980" i="5"/>
  <c r="BK980" i="5"/>
  <c r="BF980" i="5"/>
  <c r="BU980" i="5" s="1"/>
  <c r="BJ979" i="5"/>
  <c r="BL979" i="5"/>
  <c r="BM979" i="5" s="1"/>
  <c r="BS981" i="5" l="1"/>
  <c r="BK981" i="5"/>
  <c r="BE981" i="5"/>
  <c r="BQ981" i="5"/>
  <c r="BN981" i="5"/>
  <c r="BT981" i="5"/>
  <c r="BG981" i="5"/>
  <c r="BR981" i="5"/>
  <c r="BI981" i="5"/>
  <c r="BH981" i="5"/>
  <c r="BP981" i="5"/>
  <c r="BF981" i="5"/>
  <c r="BU981" i="5" s="1"/>
  <c r="BD982" i="5"/>
  <c r="BO981" i="5"/>
  <c r="BL980" i="5"/>
  <c r="BM980" i="5" s="1"/>
  <c r="BJ980" i="5"/>
  <c r="BK982" i="5" l="1"/>
  <c r="BH982" i="5"/>
  <c r="BP982" i="5"/>
  <c r="BI982" i="5"/>
  <c r="BS982" i="5"/>
  <c r="BF982" i="5"/>
  <c r="BU982" i="5" s="1"/>
  <c r="BR982" i="5"/>
  <c r="BT982" i="5"/>
  <c r="BD983" i="5"/>
  <c r="BN982" i="5"/>
  <c r="BQ982" i="5"/>
  <c r="BG982" i="5"/>
  <c r="BO982" i="5"/>
  <c r="BE982" i="5"/>
  <c r="BJ981" i="5"/>
  <c r="BL981" i="5"/>
  <c r="BM981" i="5" s="1"/>
  <c r="BK983" i="5" l="1"/>
  <c r="BO983" i="5"/>
  <c r="BH983" i="5"/>
  <c r="BP983" i="5"/>
  <c r="BR983" i="5"/>
  <c r="BN983" i="5"/>
  <c r="BT983" i="5"/>
  <c r="BQ983" i="5"/>
  <c r="BI983" i="5"/>
  <c r="BE983" i="5"/>
  <c r="BD984" i="5"/>
  <c r="BF983" i="5"/>
  <c r="BU983" i="5" s="1"/>
  <c r="BG983" i="5"/>
  <c r="BS983" i="5"/>
  <c r="BL982" i="5"/>
  <c r="BM982" i="5" s="1"/>
  <c r="BJ982" i="5"/>
  <c r="BD985" i="5" l="1"/>
  <c r="BO984" i="5"/>
  <c r="BE984" i="5"/>
  <c r="BT984" i="5"/>
  <c r="BR984" i="5"/>
  <c r="BN984" i="5"/>
  <c r="BF984" i="5"/>
  <c r="BU984" i="5" s="1"/>
  <c r="BI984" i="5"/>
  <c r="BQ984" i="5"/>
  <c r="BS984" i="5"/>
  <c r="BG984" i="5"/>
  <c r="BK984" i="5"/>
  <c r="BP984" i="5"/>
  <c r="BH984" i="5"/>
  <c r="BJ983" i="5"/>
  <c r="BL983" i="5"/>
  <c r="BM983" i="5" s="1"/>
  <c r="BJ984" i="5" l="1"/>
  <c r="BL984" i="5"/>
  <c r="BM984" i="5" s="1"/>
  <c r="BF985" i="5"/>
  <c r="BU985" i="5" s="1"/>
  <c r="BQ985" i="5"/>
  <c r="BP985" i="5"/>
  <c r="BS985" i="5"/>
  <c r="BK985" i="5"/>
  <c r="BI985" i="5"/>
  <c r="BO985" i="5"/>
  <c r="BG985" i="5"/>
  <c r="BT985" i="5"/>
  <c r="BD986" i="5"/>
  <c r="BH985" i="5"/>
  <c r="BN985" i="5"/>
  <c r="BR985" i="5"/>
  <c r="BE985" i="5"/>
  <c r="BJ985" i="5" l="1"/>
  <c r="BL985" i="5"/>
  <c r="BM985" i="5" s="1"/>
  <c r="BD987" i="5"/>
  <c r="BS986" i="5"/>
  <c r="BT986" i="5"/>
  <c r="BI986" i="5"/>
  <c r="BF986" i="5"/>
  <c r="BU986" i="5" s="1"/>
  <c r="BR986" i="5"/>
  <c r="BO986" i="5"/>
  <c r="BQ986" i="5"/>
  <c r="BE986" i="5"/>
  <c r="BH986" i="5"/>
  <c r="BN986" i="5"/>
  <c r="BG986" i="5"/>
  <c r="BK986" i="5"/>
  <c r="BP986" i="5"/>
  <c r="BJ986" i="5" l="1"/>
  <c r="BL986" i="5"/>
  <c r="BM986" i="5" s="1"/>
  <c r="BO987" i="5"/>
  <c r="BQ987" i="5"/>
  <c r="BD988" i="5"/>
  <c r="BN987" i="5"/>
  <c r="BS987" i="5"/>
  <c r="BF987" i="5"/>
  <c r="BU987" i="5" s="1"/>
  <c r="BH987" i="5"/>
  <c r="BK987" i="5"/>
  <c r="BR987" i="5"/>
  <c r="BI987" i="5"/>
  <c r="BT987" i="5"/>
  <c r="BG987" i="5"/>
  <c r="BE987" i="5"/>
  <c r="BP987" i="5"/>
  <c r="BD989" i="5" l="1"/>
  <c r="BQ988" i="5"/>
  <c r="BS988" i="5"/>
  <c r="BN988" i="5"/>
  <c r="BI988" i="5"/>
  <c r="BH988" i="5"/>
  <c r="BO988" i="5"/>
  <c r="BR988" i="5"/>
  <c r="BT988" i="5"/>
  <c r="BP988" i="5"/>
  <c r="BE988" i="5"/>
  <c r="BG988" i="5"/>
  <c r="BK988" i="5"/>
  <c r="BF988" i="5"/>
  <c r="BU988" i="5" s="1"/>
  <c r="BJ987" i="5"/>
  <c r="BL987" i="5"/>
  <c r="BM987" i="5" s="1"/>
  <c r="BJ988" i="5" l="1"/>
  <c r="BL988" i="5"/>
  <c r="BM988" i="5" s="1"/>
  <c r="BT989" i="5"/>
  <c r="BR989" i="5"/>
  <c r="BF989" i="5"/>
  <c r="BU989" i="5" s="1"/>
  <c r="BI989" i="5"/>
  <c r="BS989" i="5"/>
  <c r="BE989" i="5"/>
  <c r="BN989" i="5"/>
  <c r="BQ989" i="5"/>
  <c r="BD990" i="5"/>
  <c r="BG989" i="5"/>
  <c r="BP989" i="5"/>
  <c r="BK989" i="5"/>
  <c r="BH989" i="5"/>
  <c r="BO989" i="5"/>
  <c r="BL989" i="5" l="1"/>
  <c r="BM989" i="5" s="1"/>
  <c r="BJ989" i="5"/>
  <c r="BP990" i="5"/>
  <c r="BF990" i="5"/>
  <c r="BU990" i="5" s="1"/>
  <c r="BD991" i="5"/>
  <c r="BR990" i="5"/>
  <c r="BN990" i="5"/>
  <c r="BE990" i="5"/>
  <c r="BS990" i="5"/>
  <c r="BG990" i="5"/>
  <c r="BH990" i="5"/>
  <c r="BT990" i="5"/>
  <c r="BO990" i="5"/>
  <c r="BI990" i="5"/>
  <c r="BQ990" i="5"/>
  <c r="BK990" i="5"/>
  <c r="BJ990" i="5" l="1"/>
  <c r="BL990" i="5"/>
  <c r="BM990" i="5" s="1"/>
  <c r="BF991" i="5"/>
  <c r="BU991" i="5" s="1"/>
  <c r="BK991" i="5"/>
  <c r="BE991" i="5"/>
  <c r="BS991" i="5"/>
  <c r="BO991" i="5"/>
  <c r="BG991" i="5"/>
  <c r="BI991" i="5"/>
  <c r="BP991" i="5"/>
  <c r="BN991" i="5"/>
  <c r="BQ991" i="5"/>
  <c r="BT991" i="5"/>
  <c r="BD992" i="5"/>
  <c r="BR991" i="5"/>
  <c r="BH991" i="5"/>
  <c r="BH992" i="5" l="1"/>
  <c r="BR992" i="5"/>
  <c r="BI992" i="5"/>
  <c r="BG992" i="5"/>
  <c r="BS992" i="5"/>
  <c r="BF992" i="5"/>
  <c r="BU992" i="5" s="1"/>
  <c r="BP992" i="5"/>
  <c r="BO992" i="5"/>
  <c r="BD993" i="5"/>
  <c r="BK992" i="5"/>
  <c r="BQ992" i="5"/>
  <c r="BN992" i="5"/>
  <c r="BT992" i="5"/>
  <c r="BE992" i="5"/>
  <c r="BL991" i="5"/>
  <c r="BM991" i="5" s="1"/>
  <c r="BJ991" i="5"/>
  <c r="BJ992" i="5" l="1"/>
  <c r="BL992" i="5"/>
  <c r="BM992" i="5" s="1"/>
  <c r="BH993" i="5"/>
  <c r="BD994" i="5"/>
  <c r="BG993" i="5"/>
  <c r="BI993" i="5"/>
  <c r="BO993" i="5"/>
  <c r="BQ993" i="5"/>
  <c r="BP993" i="5"/>
  <c r="BE993" i="5"/>
  <c r="BK993" i="5"/>
  <c r="BN993" i="5"/>
  <c r="BF993" i="5"/>
  <c r="BU993" i="5" s="1"/>
  <c r="BT993" i="5"/>
  <c r="BR993" i="5"/>
  <c r="BS993" i="5"/>
  <c r="BT994" i="5" l="1"/>
  <c r="BN994" i="5"/>
  <c r="BK994" i="5"/>
  <c r="BI994" i="5"/>
  <c r="BE994" i="5"/>
  <c r="BD995" i="5"/>
  <c r="BP994" i="5"/>
  <c r="BO994" i="5"/>
  <c r="BG994" i="5"/>
  <c r="BF994" i="5"/>
  <c r="BU994" i="5" s="1"/>
  <c r="BQ994" i="5"/>
  <c r="BR994" i="5"/>
  <c r="BH994" i="5"/>
  <c r="BS994" i="5"/>
  <c r="BJ993" i="5"/>
  <c r="BL993" i="5"/>
  <c r="BM993" i="5" s="1"/>
  <c r="BK995" i="5" l="1"/>
  <c r="BN995" i="5"/>
  <c r="BH995" i="5"/>
  <c r="BI995" i="5"/>
  <c r="BD996" i="5"/>
  <c r="BS995" i="5"/>
  <c r="BE995" i="5"/>
  <c r="BG995" i="5"/>
  <c r="BF995" i="5"/>
  <c r="BU995" i="5" s="1"/>
  <c r="BQ995" i="5"/>
  <c r="BO995" i="5"/>
  <c r="BR995" i="5"/>
  <c r="BP995" i="5"/>
  <c r="BT995" i="5"/>
  <c r="BJ994" i="5"/>
  <c r="BL994" i="5"/>
  <c r="BM994" i="5" s="1"/>
  <c r="BD997" i="5" l="1"/>
  <c r="BP996" i="5"/>
  <c r="BN996" i="5"/>
  <c r="BR996" i="5"/>
  <c r="BS996" i="5"/>
  <c r="BT996" i="5"/>
  <c r="BO996" i="5"/>
  <c r="BF996" i="5"/>
  <c r="BU996" i="5" s="1"/>
  <c r="BE996" i="5"/>
  <c r="BG996" i="5"/>
  <c r="BI996" i="5"/>
  <c r="BK996" i="5"/>
  <c r="BH996" i="5"/>
  <c r="BQ996" i="5"/>
  <c r="BJ995" i="5"/>
  <c r="BL995" i="5"/>
  <c r="BM995" i="5" s="1"/>
  <c r="BJ996" i="5" l="1"/>
  <c r="BL996" i="5"/>
  <c r="BM996" i="5" s="1"/>
  <c r="BT997" i="5"/>
  <c r="BO997" i="5"/>
  <c r="BG997" i="5"/>
  <c r="BE997" i="5"/>
  <c r="BH997" i="5"/>
  <c r="BR997" i="5"/>
  <c r="BN997" i="5"/>
  <c r="BS997" i="5"/>
  <c r="BK997" i="5"/>
  <c r="BD998" i="5"/>
  <c r="BQ997" i="5"/>
  <c r="BF997" i="5"/>
  <c r="BU997" i="5" s="1"/>
  <c r="BI997" i="5"/>
  <c r="BP997" i="5"/>
  <c r="BL997" i="5" l="1"/>
  <c r="BM997" i="5" s="1"/>
  <c r="BJ997" i="5"/>
  <c r="BK998" i="5"/>
  <c r="BF998" i="5"/>
  <c r="BU998" i="5" s="1"/>
  <c r="BR998" i="5"/>
  <c r="BE998" i="5"/>
  <c r="BP998" i="5"/>
  <c r="BO998" i="5"/>
  <c r="BH998" i="5"/>
  <c r="BS998" i="5"/>
  <c r="BQ998" i="5"/>
  <c r="BG998" i="5"/>
  <c r="BI998" i="5"/>
  <c r="BN998" i="5"/>
  <c r="BT998" i="5"/>
  <c r="BD999" i="5"/>
  <c r="BK999" i="5" l="1"/>
  <c r="BR999" i="5"/>
  <c r="BH999" i="5"/>
  <c r="BG999" i="5"/>
  <c r="BS999" i="5"/>
  <c r="BF999" i="5"/>
  <c r="BU999" i="5" s="1"/>
  <c r="BD1000" i="5"/>
  <c r="BP999" i="5"/>
  <c r="BN999" i="5"/>
  <c r="BT999" i="5"/>
  <c r="BQ999" i="5"/>
  <c r="BE999" i="5"/>
  <c r="BO999" i="5"/>
  <c r="BI999" i="5"/>
  <c r="BL998" i="5"/>
  <c r="BM998" i="5" s="1"/>
  <c r="BJ998" i="5"/>
  <c r="BD1001" i="5" l="1"/>
  <c r="BK1000" i="5"/>
  <c r="BG1000" i="5"/>
  <c r="BR1000" i="5"/>
  <c r="BH1000" i="5"/>
  <c r="BT1000" i="5"/>
  <c r="BN1000" i="5"/>
  <c r="BI1000" i="5"/>
  <c r="BS1000" i="5"/>
  <c r="BO1000" i="5"/>
  <c r="BE1000" i="5"/>
  <c r="BQ1000" i="5"/>
  <c r="BP1000" i="5"/>
  <c r="BF1000" i="5"/>
  <c r="BU1000" i="5" s="1"/>
  <c r="BJ999" i="5"/>
  <c r="BL999" i="5"/>
  <c r="BM999" i="5" s="1"/>
  <c r="BL1000" i="5" l="1"/>
  <c r="BM1000" i="5" s="1"/>
  <c r="BJ1000" i="5"/>
  <c r="BK1001" i="5"/>
  <c r="BN1001" i="5"/>
  <c r="BH1001" i="5"/>
  <c r="BP1001" i="5"/>
  <c r="BQ1001" i="5"/>
  <c r="BT1001" i="5"/>
  <c r="BI1001" i="5"/>
  <c r="BE1001" i="5"/>
  <c r="BF1001" i="5"/>
  <c r="BU1001" i="5" s="1"/>
  <c r="BS1001" i="5"/>
  <c r="BG1001" i="5"/>
  <c r="BR1001" i="5"/>
  <c r="BD1002" i="5"/>
  <c r="BO1001" i="5"/>
  <c r="BL1001" i="5" l="1"/>
  <c r="BM1001" i="5" s="1"/>
  <c r="BJ1001" i="5"/>
  <c r="BK1002" i="5"/>
  <c r="BN1002" i="5"/>
  <c r="BI1002" i="5"/>
  <c r="BP1002" i="5"/>
  <c r="BE1002" i="5"/>
  <c r="BT1002" i="5"/>
  <c r="BO1002" i="5"/>
  <c r="BH1002" i="5"/>
  <c r="BG1002" i="5"/>
  <c r="BF1002" i="5"/>
  <c r="BU1002" i="5" s="1"/>
  <c r="BQ1002" i="5"/>
  <c r="BR1002" i="5"/>
  <c r="BS1002" i="5"/>
  <c r="BJ1002" i="5" l="1"/>
  <c r="BL1002" i="5"/>
  <c r="BM100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Fredy Ríos Garrido</author>
  </authors>
  <commentList>
    <comment ref="C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Goal Systems:</t>
        </r>
        <r>
          <rPr>
            <sz val="9"/>
            <color indexed="81"/>
            <rFont val="Tahoma"/>
            <family val="2"/>
          </rPr>
          <t xml:space="preserve">
Seleccione una Ruta
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Goal Systems:</t>
        </r>
        <r>
          <rPr>
            <sz val="9"/>
            <color indexed="81"/>
            <rFont val="Tahoma"/>
            <family val="2"/>
          </rPr>
          <t xml:space="preserve">
Escriba, en formato "hh:mm", el horario deseado de la primer salida en T1</t>
        </r>
      </text>
    </comment>
    <comment ref="C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Goal Systems:</t>
        </r>
        <r>
          <rPr>
            <sz val="9"/>
            <color indexed="81"/>
            <rFont val="Tahoma"/>
            <family val="2"/>
          </rPr>
          <t xml:space="preserve">
Escriba, en formato "hh:mm", el horario deseado de la última salida en T1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Fredy Ríos Garrido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Goal Systems:
</t>
        </r>
        <r>
          <rPr>
            <sz val="9"/>
            <color indexed="81"/>
            <rFont val="Tahoma"/>
            <family val="2"/>
          </rPr>
          <t>Seleccione el Tipo de Viaje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Fredy Ríos Garrido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Goal Systems:
</t>
        </r>
        <r>
          <rPr>
            <sz val="9"/>
            <color indexed="81"/>
            <rFont val="Tahoma"/>
            <family val="2"/>
          </rPr>
          <t>La primer franja de tiempo por ruta debe iniciar en cero "0"</t>
        </r>
      </text>
    </comment>
  </commentList>
</comments>
</file>

<file path=xl/sharedStrings.xml><?xml version="1.0" encoding="utf-8"?>
<sst xmlns="http://schemas.openxmlformats.org/spreadsheetml/2006/main" count="118" uniqueCount="64">
  <si>
    <t>Ruta</t>
  </si>
  <si>
    <t>Ruta:</t>
  </si>
  <si>
    <t>Nomenclatura:</t>
  </si>
  <si>
    <t>Primer salida T1:</t>
  </si>
  <si>
    <t>Última salida T1:</t>
  </si>
  <si>
    <t>ID</t>
  </si>
  <si>
    <t>T. Ciclo</t>
  </si>
  <si>
    <t>Terminal 1</t>
  </si>
  <si>
    <t>T. Recorrido S1</t>
  </si>
  <si>
    <t>Terminal 2</t>
  </si>
  <si>
    <t>T. Recorrido S2</t>
  </si>
  <si>
    <t>Desde</t>
  </si>
  <si>
    <t>Hasta</t>
  </si>
  <si>
    <t>Flota</t>
  </si>
  <si>
    <t>N</t>
  </si>
  <si>
    <t>Count</t>
  </si>
  <si>
    <t>DESDE</t>
  </si>
  <si>
    <t>HASTA</t>
  </si>
  <si>
    <t>FLOTA</t>
  </si>
  <si>
    <t>Linea</t>
  </si>
  <si>
    <t>Chain 2</t>
  </si>
  <si>
    <t>Intervalo</t>
  </si>
  <si>
    <t>Descripción corta línea</t>
  </si>
  <si>
    <t>Descripción corta trayecto</t>
  </si>
  <si>
    <t>Sentido</t>
  </si>
  <si>
    <t>Descripción de la parada</t>
  </si>
  <si>
    <t>Salidas ópt.</t>
  </si>
  <si>
    <t>Tipo viaje</t>
  </si>
  <si>
    <t>Terminal 1:</t>
  </si>
  <si>
    <t>Terminal 2:</t>
  </si>
  <si>
    <t>Inicia Servicio:</t>
  </si>
  <si>
    <t xml:space="preserve">Horas trabajadas: </t>
  </si>
  <si>
    <t>Intervalo Final:</t>
  </si>
  <si>
    <t>Hora Fin:</t>
  </si>
  <si>
    <t>TC</t>
  </si>
  <si>
    <t>TR S1</t>
  </si>
  <si>
    <t>TR S2</t>
  </si>
  <si>
    <t>Tipo de Viaje</t>
  </si>
  <si>
    <t>Tipo de Viaje:</t>
  </si>
  <si>
    <t>VIAJE PUEBLA</t>
  </si>
  <si>
    <t>VIAJE PADRON</t>
  </si>
  <si>
    <t>Origen</t>
  </si>
  <si>
    <t>ESTANDAR</t>
  </si>
  <si>
    <t>id</t>
  </si>
  <si>
    <t>Frec. mín.</t>
  </si>
  <si>
    <t>Frec. máx.</t>
  </si>
  <si>
    <t>Frec. ópt.</t>
  </si>
  <si>
    <t>Trayecto</t>
  </si>
  <si>
    <t>Destino</t>
  </si>
  <si>
    <t>Mínimo</t>
  </si>
  <si>
    <t>Máximo</t>
  </si>
  <si>
    <t>Óptimo</t>
  </si>
  <si>
    <t>Cap. mín.</t>
  </si>
  <si>
    <t>Cap. máx.</t>
  </si>
  <si>
    <t>Cap. ópt.</t>
  </si>
  <si>
    <t>Terminal</t>
  </si>
  <si>
    <t>Tramo</t>
  </si>
  <si>
    <t>R93</t>
  </si>
  <si>
    <t>Centro</t>
  </si>
  <si>
    <t>Barrio</t>
  </si>
  <si>
    <t>MIN</t>
  </si>
  <si>
    <t>hora</t>
  </si>
  <si>
    <t># de buses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</si>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</sst>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0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552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7">
    <xf numFmtId="0" fontId="0" fillId="0" borderId="0" xfId="0"/>
    <xf numFmtId="0" fontId="0" fillId="3" borderId="0" xfId="0" applyFill="1"/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1" fillId="2" borderId="1" xfId="0" applyFont="1" applyFill="1" applyBorder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1" fillId="2" borderId="7" xfId="0" applyFont="1" applyFill="1" applyBorder="1" applyAlignment="1" applyProtection="1">
      <alignment horizontal="center"/>
      <protection hidden="1"/>
    </xf>
    <xf numFmtId="0" fontId="0" fillId="6" borderId="1" xfId="0" applyFill="1" applyBorder="1" applyProtection="1">
      <protection locked="0" hidden="1"/>
    </xf>
    <xf numFmtId="0" fontId="0" fillId="0" borderId="1" xfId="0" applyBorder="1" applyAlignment="1" applyProtection="1">
      <alignment horizontal="center"/>
      <protection hidden="1"/>
    </xf>
    <xf numFmtId="20" fontId="0" fillId="0" borderId="1" xfId="0" applyNumberFormat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  <protection hidden="1"/>
    </xf>
    <xf numFmtId="20" fontId="1" fillId="5" borderId="1" xfId="0" applyNumberFormat="1" applyFont="1" applyFill="1" applyBorder="1" applyAlignment="1" applyProtection="1">
      <alignment horizontal="center"/>
      <protection locked="0"/>
    </xf>
    <xf numFmtId="0" fontId="0" fillId="7" borderId="0" xfId="0" applyFill="1"/>
    <xf numFmtId="0" fontId="1" fillId="2" borderId="0" xfId="0" applyFont="1" applyFill="1" applyAlignment="1">
      <alignment horizontal="center"/>
    </xf>
    <xf numFmtId="20" fontId="1" fillId="2" borderId="1" xfId="0" applyNumberFormat="1" applyFont="1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20" fontId="1" fillId="3" borderId="1" xfId="0" applyNumberFormat="1" applyFont="1" applyFill="1" applyBorder="1" applyAlignment="1" applyProtection="1">
      <alignment horizontal="center"/>
      <protection hidden="1"/>
    </xf>
    <xf numFmtId="0" fontId="3" fillId="5" borderId="2" xfId="0" applyFont="1" applyFill="1" applyBorder="1" applyAlignment="1" applyProtection="1">
      <alignment horizontal="center" vertical="top"/>
      <protection hidden="1"/>
    </xf>
    <xf numFmtId="20" fontId="0" fillId="5" borderId="1" xfId="0" applyNumberFormat="1" applyFill="1" applyBorder="1" applyAlignment="1" applyProtection="1">
      <alignment horizontal="center"/>
      <protection hidden="1"/>
    </xf>
    <xf numFmtId="0" fontId="0" fillId="5" borderId="1" xfId="0" applyFill="1" applyBorder="1" applyAlignment="1" applyProtection="1">
      <alignment horizontal="center"/>
      <protection hidden="1"/>
    </xf>
    <xf numFmtId="0" fontId="3" fillId="0" borderId="2" xfId="0" applyFont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0" fontId="2" fillId="3" borderId="2" xfId="0" applyFont="1" applyFill="1" applyBorder="1" applyAlignment="1" applyProtection="1">
      <alignment horizontal="left" vertical="center"/>
      <protection locked="0"/>
    </xf>
    <xf numFmtId="0" fontId="2" fillId="3" borderId="3" xfId="0" applyFont="1" applyFill="1" applyBorder="1" applyAlignment="1" applyProtection="1">
      <alignment horizontal="left" vertical="center"/>
      <protection hidden="1"/>
    </xf>
    <xf numFmtId="0" fontId="3" fillId="5" borderId="2" xfId="0" applyFont="1" applyFill="1" applyBorder="1" applyAlignment="1" applyProtection="1">
      <alignment horizontal="left" vertical="top"/>
      <protection hidden="1"/>
    </xf>
    <xf numFmtId="0" fontId="0" fillId="0" borderId="0" xfId="0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 vertical="top"/>
      <protection locked="0"/>
    </xf>
    <xf numFmtId="1" fontId="4" fillId="0" borderId="4" xfId="0" applyNumberFormat="1" applyFont="1" applyBorder="1" applyAlignment="1" applyProtection="1">
      <alignment horizontal="center" vertical="top" shrinkToFit="1"/>
      <protection locked="0"/>
    </xf>
    <xf numFmtId="1" fontId="4" fillId="0" borderId="5" xfId="0" applyNumberFormat="1" applyFont="1" applyBorder="1" applyAlignment="1" applyProtection="1">
      <alignment horizontal="center" vertical="top" shrinkToFit="1"/>
      <protection locked="0"/>
    </xf>
    <xf numFmtId="0" fontId="1" fillId="0" borderId="6" xfId="0" applyFont="1" applyBorder="1" applyAlignment="1" applyProtection="1">
      <alignment horizontal="center"/>
      <protection locked="0"/>
    </xf>
    <xf numFmtId="1" fontId="4" fillId="0" borderId="2" xfId="0" applyNumberFormat="1" applyFont="1" applyBorder="1" applyAlignment="1" applyProtection="1">
      <alignment horizontal="center" vertical="top" shrinkToFit="1"/>
      <protection locked="0"/>
    </xf>
    <xf numFmtId="1" fontId="4" fillId="0" borderId="3" xfId="0" applyNumberFormat="1" applyFont="1" applyBorder="1" applyAlignment="1" applyProtection="1">
      <alignment horizontal="center" vertical="top" shrinkToFi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1" fontId="5" fillId="0" borderId="2" xfId="0" applyNumberFormat="1" applyFont="1" applyBorder="1" applyAlignment="1" applyProtection="1">
      <alignment horizontal="center" vertical="top" shrinkToFit="1"/>
      <protection locked="0"/>
    </xf>
    <xf numFmtId="20" fontId="0" fillId="0" borderId="0" xfId="0" applyNumberFormat="1" applyProtection="1">
      <protection locked="0"/>
    </xf>
    <xf numFmtId="0" fontId="0" fillId="0" borderId="1" xfId="0" applyBorder="1" applyProtection="1">
      <protection hidden="1"/>
    </xf>
    <xf numFmtId="21" fontId="0" fillId="0" borderId="1" xfId="0" applyNumberFormat="1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0" xfId="0" applyFill="1" applyProtection="1">
      <protection hidden="1"/>
    </xf>
    <xf numFmtId="20" fontId="0" fillId="3" borderId="0" xfId="0" applyNumberFormat="1" applyFill="1" applyProtection="1">
      <protection hidden="1"/>
    </xf>
    <xf numFmtId="20" fontId="0" fillId="0" borderId="0" xfId="0" applyNumberFormat="1" applyProtection="1">
      <protection hidden="1"/>
    </xf>
    <xf numFmtId="20" fontId="0" fillId="0" borderId="0" xfId="0" applyNumberFormat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43" fontId="0" fillId="0" borderId="0" xfId="1" applyFont="1" applyProtection="1">
      <protection hidden="1"/>
    </xf>
    <xf numFmtId="20" fontId="0" fillId="0" borderId="0" xfId="1" applyNumberFormat="1" applyFont="1" applyAlignment="1" applyProtection="1">
      <alignment horizontal="center"/>
      <protection hidden="1"/>
    </xf>
    <xf numFmtId="0" fontId="0" fillId="8" borderId="0" xfId="0" applyFill="1" applyProtection="1">
      <protection hidden="1"/>
    </xf>
    <xf numFmtId="0" fontId="0" fillId="8" borderId="0" xfId="0" applyFill="1" applyAlignment="1" applyProtection="1">
      <alignment horizontal="center"/>
      <protection hidden="1"/>
    </xf>
    <xf numFmtId="20" fontId="0" fillId="8" borderId="0" xfId="0" applyNumberFormat="1" applyFill="1" applyAlignment="1" applyProtection="1">
      <alignment horizontal="center"/>
      <protection hidden="1"/>
    </xf>
    <xf numFmtId="20" fontId="0" fillId="3" borderId="0" xfId="0" applyNumberFormat="1" applyFill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8" borderId="0" xfId="0" applyFill="1" applyProtection="1">
      <protection locked="0"/>
    </xf>
    <xf numFmtId="0" fontId="0" fillId="3" borderId="0" xfId="0" applyFill="1" applyProtection="1">
      <protection locked="0"/>
    </xf>
    <xf numFmtId="20" fontId="1" fillId="3" borderId="1" xfId="0" applyNumberFormat="1" applyFont="1" applyFill="1" applyBorder="1" applyAlignment="1" applyProtection="1">
      <alignment horizontal="center"/>
      <protection locked="0"/>
    </xf>
    <xf numFmtId="20" fontId="0" fillId="0" borderId="1" xfId="0" applyNumberFormat="1" applyBorder="1" applyAlignment="1" applyProtection="1">
      <alignment horizontal="center"/>
      <protection locked="0"/>
    </xf>
    <xf numFmtId="20" fontId="0" fillId="0" borderId="1" xfId="0" applyNumberFormat="1" applyBorder="1" applyProtection="1">
      <protection locked="0"/>
    </xf>
    <xf numFmtId="20" fontId="0" fillId="3" borderId="0" xfId="0" applyNumberFormat="1" applyFill="1" applyProtection="1">
      <protection locked="0"/>
    </xf>
    <xf numFmtId="2" fontId="0" fillId="0" borderId="0" xfId="0" applyNumberFormat="1" applyProtection="1"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2" fontId="1" fillId="3" borderId="1" xfId="0" applyNumberFormat="1" applyFont="1" applyFill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1" fontId="0" fillId="0" borderId="1" xfId="0" applyNumberFormat="1" applyBorder="1" applyProtection="1">
      <protection locked="0"/>
    </xf>
    <xf numFmtId="1" fontId="0" fillId="3" borderId="0" xfId="0" applyNumberFormat="1" applyFill="1" applyProtection="1">
      <protection locked="0"/>
    </xf>
    <xf numFmtId="1" fontId="0" fillId="0" borderId="0" xfId="0" applyNumberFormat="1" applyProtection="1">
      <protection locked="0"/>
    </xf>
    <xf numFmtId="21" fontId="0" fillId="0" borderId="0" xfId="0" applyNumberFormat="1" applyProtection="1">
      <protection hidden="1"/>
    </xf>
    <xf numFmtId="0" fontId="0" fillId="5" borderId="0" xfId="0" applyFill="1" applyProtection="1">
      <protection hidden="1"/>
    </xf>
    <xf numFmtId="21" fontId="0" fillId="3" borderId="1" xfId="0" applyNumberFormat="1" applyFill="1" applyBorder="1" applyProtection="1">
      <protection hidden="1"/>
    </xf>
    <xf numFmtId="21" fontId="0" fillId="0" borderId="1" xfId="0" applyNumberFormat="1" applyBorder="1" applyProtection="1">
      <protection hidden="1"/>
    </xf>
    <xf numFmtId="0" fontId="0" fillId="5" borderId="1" xfId="0" applyFill="1" applyBorder="1" applyProtection="1">
      <protection hidden="1"/>
    </xf>
    <xf numFmtId="21" fontId="0" fillId="5" borderId="1" xfId="0" applyNumberFormat="1" applyFill="1" applyBorder="1" applyProtection="1">
      <protection hidden="1"/>
    </xf>
    <xf numFmtId="21" fontId="0" fillId="5" borderId="1" xfId="0" applyNumberFormat="1" applyFill="1" applyBorder="1" applyAlignment="1" applyProtection="1">
      <alignment horizontal="center"/>
      <protection hidden="1"/>
    </xf>
    <xf numFmtId="21" fontId="0" fillId="0" borderId="0" xfId="0" applyNumberFormat="1" applyAlignment="1" applyProtection="1">
      <alignment horizontal="center"/>
      <protection hidden="1"/>
    </xf>
    <xf numFmtId="46" fontId="0" fillId="0" borderId="0" xfId="0" applyNumberFormat="1" applyProtection="1">
      <protection hidden="1"/>
    </xf>
    <xf numFmtId="0" fontId="0" fillId="3" borderId="1" xfId="0" applyFill="1" applyBorder="1" applyProtection="1">
      <protection hidden="1"/>
    </xf>
    <xf numFmtId="21" fontId="0" fillId="3" borderId="1" xfId="0" applyNumberFormat="1" applyFill="1" applyBorder="1" applyAlignment="1" applyProtection="1">
      <alignment horizontal="center"/>
      <protection hidden="1"/>
    </xf>
    <xf numFmtId="0" fontId="0" fillId="7" borderId="0" xfId="0" applyFill="1" applyProtection="1">
      <protection hidden="1"/>
    </xf>
    <xf numFmtId="0" fontId="0" fillId="7" borderId="0" xfId="0" applyFill="1" applyAlignment="1" applyProtection="1">
      <alignment horizontal="center"/>
      <protection hidden="1"/>
    </xf>
    <xf numFmtId="21" fontId="0" fillId="7" borderId="0" xfId="0" applyNumberFormat="1" applyFill="1" applyProtection="1">
      <protection hidden="1"/>
    </xf>
    <xf numFmtId="20" fontId="0" fillId="7" borderId="0" xfId="0" applyNumberFormat="1" applyFill="1" applyProtection="1">
      <protection hidden="1"/>
    </xf>
    <xf numFmtId="0" fontId="0" fillId="7" borderId="0" xfId="0" applyFill="1" applyProtection="1">
      <protection locked="0"/>
    </xf>
    <xf numFmtId="1" fontId="0" fillId="0" borderId="0" xfId="0" applyNumberFormat="1" applyProtection="1">
      <protection hidden="1"/>
    </xf>
    <xf numFmtId="1" fontId="1" fillId="3" borderId="1" xfId="0" applyNumberFormat="1" applyFont="1" applyFill="1" applyBorder="1" applyAlignment="1" applyProtection="1">
      <alignment horizontal="center"/>
      <protection hidden="1"/>
    </xf>
    <xf numFmtId="1" fontId="0" fillId="0" borderId="1" xfId="0" applyNumberFormat="1" applyBorder="1" applyAlignment="1" applyProtection="1">
      <alignment horizontal="center"/>
      <protection hidden="1"/>
    </xf>
    <xf numFmtId="1" fontId="0" fillId="7" borderId="0" xfId="0" applyNumberFormat="1" applyFill="1" applyProtection="1">
      <protection hidden="1"/>
    </xf>
    <xf numFmtId="0" fontId="0" fillId="9" borderId="0" xfId="0" applyFill="1" applyProtection="1">
      <protection hidden="1"/>
    </xf>
    <xf numFmtId="0" fontId="1" fillId="9" borderId="1" xfId="0" applyFont="1" applyFill="1" applyBorder="1" applyAlignment="1" applyProtection="1">
      <alignment horizontal="center"/>
      <protection hidden="1"/>
    </xf>
    <xf numFmtId="0" fontId="0" fillId="9" borderId="1" xfId="0" applyFill="1" applyBorder="1" applyAlignment="1" applyProtection="1">
      <alignment horizontal="center"/>
      <protection hidden="1"/>
    </xf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20232AD-7D71-4E26-8651-BA6F68424E5A}">
  <we:reference id="wa200005271" version="2.6.0.0" store="es-ES" storeType="OMEX"/>
  <we:alternateReferences>
    <we:reference id="wa200005271" version="2.6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</sheetPr>
  <dimension ref="A1:KW1003"/>
  <sheetViews>
    <sheetView tabSelected="1" topLeftCell="AG1" zoomScaleNormal="100" workbookViewId="0">
      <selection activeCell="AP3" sqref="AP3"/>
    </sheetView>
  </sheetViews>
  <sheetFormatPr baseColWidth="10" defaultRowHeight="15" x14ac:dyDescent="0.25"/>
  <cols>
    <col min="1" max="1" width="10.85546875" style="2" customWidth="1"/>
    <col min="2" max="2" width="15.5703125" style="2" bestFit="1" customWidth="1"/>
    <col min="3" max="3" width="27" style="2" bestFit="1" customWidth="1"/>
    <col min="4" max="4" width="11.42578125" style="2" customWidth="1"/>
    <col min="5" max="5" width="16.7109375" style="2" customWidth="1"/>
    <col min="6" max="6" width="20" style="3" customWidth="1"/>
    <col min="7" max="9" width="11.42578125" style="2" customWidth="1"/>
    <col min="10" max="10" width="15.28515625" style="2" customWidth="1"/>
    <col min="11" max="18" width="11.42578125" style="2" customWidth="1"/>
    <col min="19" max="19" width="11.42578125" style="64" customWidth="1"/>
    <col min="20" max="20" width="11.42578125" style="2" customWidth="1"/>
    <col min="21" max="22" width="11.42578125" style="65" customWidth="1"/>
    <col min="23" max="23" width="16.85546875" style="65" customWidth="1"/>
    <col min="24" max="32" width="11.42578125" style="65" customWidth="1"/>
    <col min="33" max="35" width="11.42578125" style="2" customWidth="1"/>
    <col min="36" max="36" width="21.28515625" style="2" customWidth="1"/>
    <col min="37" max="37" width="24.140625" style="2" customWidth="1"/>
    <col min="38" max="38" width="7.85546875" style="2" customWidth="1"/>
    <col min="39" max="39" width="22.7109375" style="2" customWidth="1"/>
    <col min="40" max="42" width="11.42578125" style="2" customWidth="1"/>
    <col min="43" max="43" width="11.42578125" style="40" customWidth="1"/>
    <col min="44" max="44" width="15.7109375" style="2" customWidth="1"/>
    <col min="45" max="45" width="11.42578125" style="2" customWidth="1"/>
    <col min="46" max="46" width="21.28515625" style="2" customWidth="1"/>
    <col min="47" max="47" width="24.140625" style="2" customWidth="1"/>
    <col min="48" max="48" width="11.42578125" style="2" customWidth="1"/>
    <col min="49" max="49" width="22.7109375" style="2" customWidth="1"/>
    <col min="50" max="52" width="11.42578125" style="2" customWidth="1"/>
    <col min="53" max="53" width="11.42578125" style="40" customWidth="1"/>
    <col min="54" max="54" width="16.7109375" style="2" customWidth="1"/>
    <col min="55" max="56" width="11.42578125" style="2" customWidth="1"/>
    <col min="57" max="57" width="21.28515625" style="2" customWidth="1"/>
    <col min="58" max="58" width="32" style="2" customWidth="1"/>
    <col min="59" max="59" width="11.42578125" style="84" customWidth="1"/>
    <col min="60" max="61" width="11.42578125" style="2" customWidth="1"/>
    <col min="62" max="62" width="11.42578125" style="80" customWidth="1"/>
    <col min="63" max="65" width="11.42578125" style="40" customWidth="1"/>
    <col min="66" max="66" width="22.7109375" style="2" customWidth="1"/>
    <col min="67" max="67" width="9.28515625" style="2" customWidth="1"/>
    <col min="68" max="68" width="9.5703125" style="2" customWidth="1"/>
    <col min="69" max="69" width="8.85546875" style="2" customWidth="1"/>
    <col min="70" max="70" width="16.7109375" style="2" customWidth="1"/>
    <col min="71" max="71" width="8.85546875" style="2" customWidth="1"/>
    <col min="72" max="72" width="6.5703125" style="2" customWidth="1"/>
    <col min="73" max="73" width="140.5703125" style="2" customWidth="1"/>
    <col min="74" max="309" width="11.42578125" style="21"/>
  </cols>
  <sheetData>
    <row r="1" spans="2:73" x14ac:dyDescent="0.25">
      <c r="I1" s="2">
        <f>MAX(I3:I1002)</f>
        <v>59</v>
      </c>
      <c r="V1" s="65">
        <f>MAX(V3:V1002)</f>
        <v>59</v>
      </c>
    </row>
    <row r="2" spans="2:73" x14ac:dyDescent="0.25">
      <c r="AI2" s="3"/>
      <c r="AJ2" s="5" t="s">
        <v>22</v>
      </c>
      <c r="AK2" s="6" t="s">
        <v>23</v>
      </c>
      <c r="AL2" s="5" t="s">
        <v>24</v>
      </c>
      <c r="AM2" s="5" t="s">
        <v>25</v>
      </c>
      <c r="AN2" s="5" t="s">
        <v>11</v>
      </c>
      <c r="AO2" s="5" t="s">
        <v>12</v>
      </c>
      <c r="AP2" s="5" t="s">
        <v>63</v>
      </c>
      <c r="AQ2" s="14" t="s">
        <v>26</v>
      </c>
      <c r="AR2" s="5" t="s">
        <v>27</v>
      </c>
      <c r="AT2" s="5" t="s">
        <v>22</v>
      </c>
      <c r="AU2" s="5" t="s">
        <v>23</v>
      </c>
      <c r="AV2" s="5" t="s">
        <v>24</v>
      </c>
      <c r="AW2" s="5" t="s">
        <v>25</v>
      </c>
      <c r="AX2" s="5" t="s">
        <v>11</v>
      </c>
      <c r="AY2" s="5" t="s">
        <v>12</v>
      </c>
      <c r="AZ2" s="5" t="s">
        <v>63</v>
      </c>
      <c r="BA2" s="14" t="s">
        <v>26</v>
      </c>
      <c r="BB2" s="5" t="s">
        <v>27</v>
      </c>
      <c r="BC2" s="2">
        <f>MAX(AI:AI,AS:AS)</f>
        <v>60</v>
      </c>
      <c r="BE2" s="5" t="s">
        <v>22</v>
      </c>
      <c r="BF2" s="15" t="s">
        <v>23</v>
      </c>
      <c r="BG2" s="85" t="s">
        <v>24</v>
      </c>
      <c r="BH2" s="15" t="s">
        <v>11</v>
      </c>
      <c r="BI2" s="15" t="s">
        <v>12</v>
      </c>
      <c r="BJ2" s="81" t="s">
        <v>60</v>
      </c>
      <c r="BK2" s="16" t="s">
        <v>44</v>
      </c>
      <c r="BL2" s="16" t="s">
        <v>45</v>
      </c>
      <c r="BM2" s="16" t="s">
        <v>46</v>
      </c>
      <c r="BN2" s="15" t="s">
        <v>25</v>
      </c>
      <c r="BO2" s="15" t="s">
        <v>52</v>
      </c>
      <c r="BP2" s="15" t="s">
        <v>53</v>
      </c>
      <c r="BQ2" s="15" t="s">
        <v>54</v>
      </c>
      <c r="BR2" s="15" t="s">
        <v>27</v>
      </c>
      <c r="BS2" s="15" t="s">
        <v>55</v>
      </c>
      <c r="BT2" s="15" t="s">
        <v>56</v>
      </c>
      <c r="BU2" s="7" t="str">
        <f>IF(BF2="","","="&amp;""""&amp;BF2&amp;""""&amp;","&amp;"="&amp;""""&amp;BG2&amp;""""&amp;","&amp;"="&amp;""""&amp;BH2&amp;""""&amp;","&amp;"="&amp;""""&amp;BI2&amp;""""&amp;","&amp;"="&amp;""""&amp;BK2&amp;""""&amp;","&amp;"="&amp;""""&amp;BL2&amp;""""&amp;","&amp;"="&amp;""""&amp;BM2&amp;""""&amp;","&amp;"="&amp;""""&amp;BN2&amp;""""&amp;","&amp;"="&amp;""""&amp;BO2&amp;""""&amp;","&amp;"="&amp;""""&amp;BP2&amp;""""&amp;","&amp;"="&amp;""""&amp;BQ2&amp;""""&amp;","&amp;"="&amp;""""&amp;BR2&amp;""""&amp;","&amp;"="&amp;""""&amp;BS2&amp;""""&amp;","&amp;"="&amp;""""&amp;BT2&amp;""""&amp;",")</f>
        <v>="Descripción corta trayecto",="Sentido",="Desde",="Hasta",="Frec. mín.",="Frec. máx.",="Frec. ópt.",="Descripción de la parada",="Cap. mín.",="Cap. máx.",="Cap. ópt.",="Tipo viaje",="Terminal",="Tramo",</v>
      </c>
    </row>
    <row r="3" spans="2:73" x14ac:dyDescent="0.25">
      <c r="B3" s="4" t="s">
        <v>1</v>
      </c>
      <c r="C3" s="11" t="s">
        <v>57</v>
      </c>
      <c r="E3" s="35"/>
      <c r="F3" s="36"/>
      <c r="H3" s="35">
        <f>IFERROR(IF(MINUTE(M3)&lt;&gt;MINUTE(M2),MAX($H$2:H2)+1,IF(AND(MINUTE(M2)=0,MINUTE(M3)=0),1,"")),"")</f>
        <v>1</v>
      </c>
      <c r="I3" s="35">
        <f>IF(K3="","",I2+1)</f>
        <v>1</v>
      </c>
      <c r="J3" s="35" t="str">
        <f>IFERROR($C$4&amp;"_"&amp;IF(HOUR(L3)&lt;1,HOUR(L3)+24,HOUR(L3)),"")</f>
        <v>R93_4</v>
      </c>
      <c r="K3" s="66">
        <f>F4</f>
        <v>0.18125000000000002</v>
      </c>
      <c r="L3" s="67">
        <f t="shared" ref="L3:L66" si="0">IFERROR(HOUR(K3)*$E$16+MINUTE(K3)*$E$17+IF(SECOND(K3)&lt;30,0,$E$17),"")</f>
        <v>0.18124999999999999</v>
      </c>
      <c r="M3" s="36">
        <f>IFERROR(IF(L4&lt;L3,L4+$E$18,L4)-L3,"")</f>
        <v>1.3194444444444453E-2</v>
      </c>
      <c r="N3" s="35">
        <f>IF(H3="","",IF(H3=MAX($H$3:$H$1002),IFERROR(VLOOKUP(MAX($H$3:H3)+1,$H$3:$I$1002,2,0),MAX(I3:I1002))-VLOOKUP(H3,$H$3:$I$1002,2,0)+1,IFERROR(VLOOKUP(MAX($H$3:H3)+1,$H$3:$I$1002,2,0),MAX(I3:I1002))-VLOOKUP(H3,$H$3:$I$1002,2,0)))</f>
        <v>1</v>
      </c>
      <c r="P3" s="35">
        <f>IFERROR(IF(P2+1&lt;=MAX($H$3:$H$1002),P2+1,""),"")</f>
        <v>1</v>
      </c>
      <c r="Q3" s="67">
        <f>IF(P3="","",VLOOKUP(P3,$H$3:$L$1002,5,0))</f>
        <v>0.18124999999999999</v>
      </c>
      <c r="R3" s="67">
        <f>IF(P3="","",IF(Q4="",VLOOKUP(MAX($I$3:$I$1002),$I$3:$L$1002,4,0),Q4))</f>
        <v>0.19444444444444445</v>
      </c>
      <c r="S3" s="67">
        <f>IF(P3="","",VLOOKUP(P3,$H$3:$N$1002,6,0))</f>
        <v>1.3194444444444453E-2</v>
      </c>
      <c r="U3" s="68">
        <f>IFERROR(IF(Z3=0,"",IF(MINUTE(Z3)&lt;&gt;MINUTE(Z2),MAX($U$2:U2)+1,IF(AND(MINUTE(Z2)=0,MINUTE(Z3)=0),1,""))),"")</f>
        <v>1</v>
      </c>
      <c r="V3" s="68">
        <f>IF(X3="","",V2+1)</f>
        <v>1</v>
      </c>
      <c r="W3" s="68" t="str">
        <f>IFERROR($C$4&amp;"_"&amp;IF(HOUR(Y3)&lt;1,HOUR(Y3)+24,HOUR(Y3)),"")</f>
        <v>R93_5</v>
      </c>
      <c r="X3" s="69">
        <f>IFERROR(L3+VLOOKUP(J3,'Tiempos de ciclo'!$P$3:$Q$398,2,0),"")</f>
        <v>0.20833333333333331</v>
      </c>
      <c r="Y3" s="69">
        <f t="shared" ref="Y3:Y66" si="1">IFERROR(HOUR(X3)*$E$16+MINUTE(X3)*$E$17+IF(SECOND(X3)&lt;30,0,$E$17),"")</f>
        <v>0.20833333333333331</v>
      </c>
      <c r="Z3" s="70">
        <f>IFERROR(IF(Y4&lt;Y3,Y4+$E$18,Y4)-Y3,"")</f>
        <v>1.3194444444444453E-2</v>
      </c>
      <c r="AA3" s="68">
        <f>IF(U3="","",IF(U3=MAX($U$3:$U$1002),IFERROR(VLOOKUP(MAX($U$3:U3)+1,$U$3:$V$1002,2,0),MAX(V3:V1002))-VLOOKUP(U3,$U$3:$V$1002,2,0)+1,IFERROR(VLOOKUP(MAX($U$3:U3)+1,$U$3:$V$1002,2,0),MAX(V3:V1002))-VLOOKUP(U3,$U$3:$V$1002,2,0)))</f>
        <v>1</v>
      </c>
      <c r="AC3" s="68">
        <f>IFERROR(IF(AC2+1&lt;=MAX($U$3:$U$1002),AC2+1,""),"")</f>
        <v>1</v>
      </c>
      <c r="AD3" s="69">
        <f>IF(AC3="","",VLOOKUP(AC3,$U$3:$Y$1002,5,0))</f>
        <v>0.20833333333333331</v>
      </c>
      <c r="AE3" s="69">
        <f>IF(AC3="","",IF(AD4="",VLOOKUP(MAX($V$3:$V$1002),$V$3:$Y$1002,4,0),AD4))</f>
        <v>0.22152777777777777</v>
      </c>
      <c r="AF3" s="69">
        <f>IF(AC3="","",VLOOKUP(AC3,$U$3:$AA$1002,6,0))</f>
        <v>1.3194444444444453E-2</v>
      </c>
      <c r="AI3" s="3">
        <f>IF(AJ3="","",AI2+1)</f>
        <v>1</v>
      </c>
      <c r="AJ3" s="8" t="str">
        <f t="shared" ref="AJ3:AJ66" si="2">IF(P3="","",$C$4)</f>
        <v>R93</v>
      </c>
      <c r="AK3" s="8" t="str">
        <f>AJ3</f>
        <v>R93</v>
      </c>
      <c r="AL3" s="8">
        <f>IFERROR(IF(AM3="","",1),"")</f>
        <v>1</v>
      </c>
      <c r="AM3" s="8" t="str">
        <f>IFERROR(IF(AQ3="","",$F$8),"")</f>
        <v>Centro</v>
      </c>
      <c r="AN3" s="9" t="str">
        <f t="shared" ref="AN3:AN66" si="3">IF(Q3="","",CONCATENATE(IF(HOUR(Q3)&lt;2,HOUR(Q3)+24,IF(HOUR(Q3)&lt;10,CONCATENATE(0,HOUR(Q3)),HOUR(Q3))),":",IF(MINUTE(Q3)&lt;10,CONCATENATE(0,MINUTE(Q3)),MINUTE(Q3))))</f>
        <v>04:21</v>
      </c>
      <c r="AO3" s="9" t="str">
        <f t="shared" ref="AO3:AO66" si="4">IF(R3="","",CONCATENATE(IF(HOUR(R3)&lt;2,HOUR(R3)+24,IF(HOUR(R3)&lt;10,CONCATENATE(0,HOUR(R3)),HOUR(R3))),":",IF(MINUTE(R3)&lt;10,CONCATENATE(0,MINUTE(R3)),MINUTE(R3))))</f>
        <v>04:40</v>
      </c>
      <c r="AP3" s="8">
        <f>+IFERROR(AQ3*1440,"")</f>
        <v>19.000000000000014</v>
      </c>
      <c r="AQ3" s="9">
        <f t="shared" ref="AQ3:AQ66" si="5">S3</f>
        <v>1.3194444444444453E-2</v>
      </c>
      <c r="AR3" s="8" t="str">
        <f>IF(AM3="","",$F$12)</f>
        <v>ESTANDAR</v>
      </c>
      <c r="AS3" s="2">
        <f>IF(AT3="","",MAX(AI:AI)+1)</f>
        <v>31</v>
      </c>
      <c r="AT3" s="8" t="str">
        <f>IF(AD3="","",$C$4)</f>
        <v>R93</v>
      </c>
      <c r="AU3" s="8" t="str">
        <f>AT3</f>
        <v>R93</v>
      </c>
      <c r="AV3" s="8">
        <f>IF(AW3="","",2)</f>
        <v>2</v>
      </c>
      <c r="AW3" s="8" t="str">
        <f>IF(BA3="","",$F$10)</f>
        <v>Barrio</v>
      </c>
      <c r="AX3" s="9" t="str">
        <f t="shared" ref="AX3:AX66" si="6">IFERROR(IF(AF3="","",CONCATENATE(IF(HOUR(AD3)&lt;2,HOUR(AD3)+24,IF(HOUR(AD3)&lt;10,CONCATENATE(0,HOUR(AD3)),HOUR(AD3))),":",IF(MINUTE(AD3)&lt;10,CONCATENATE(0,MINUTE(AD3)),MINUTE(AD3)))),"")</f>
        <v>05:00</v>
      </c>
      <c r="AY3" s="9" t="str">
        <f t="shared" ref="AY3:AY66" si="7">IFERROR(IF(AF3="","",CONCATENATE(IF(HOUR(AE3)&lt;2,HOUR(AE3)+24,IF(HOUR(AE3)&lt;10,CONCATENATE(0,HOUR(AE3)),HOUR(AE3))),":",IF(MINUTE(AE3)&lt;10,CONCATENATE(0,MINUTE(AE3)),MINUTE(AE3)))),"")</f>
        <v>05:19</v>
      </c>
      <c r="AZ3" s="8">
        <f>+IFERROR(BA3*1440,"")</f>
        <v>19.000000000000014</v>
      </c>
      <c r="BA3" s="9">
        <f>AF3</f>
        <v>1.3194444444444453E-2</v>
      </c>
      <c r="BB3" s="8" t="str">
        <f>IF(AW3="","",$F$12)</f>
        <v>ESTANDAR</v>
      </c>
      <c r="BD3" s="3">
        <f>IFERROR(IF(BD2+1&gt;$BC$2,"",BD2+1),"")</f>
        <v>1</v>
      </c>
      <c r="BE3" s="8" t="str">
        <f t="shared" ref="BE3:BE66" si="8">IFERROR(VLOOKUP(BD3,$AI$3:$AR$1003,2,0),VLOOKUP(BD3,$AS$3:$BB$1003,2,0))</f>
        <v>R93</v>
      </c>
      <c r="BF3" s="8" t="str">
        <f t="shared" ref="BF3:BF66" si="9">IFERROR(VLOOKUP(BD3,$AI$3:$AR$1003,3,0),VLOOKUP(BD3,$AS$3:$BB$1003,3,0))</f>
        <v>R93</v>
      </c>
      <c r="BG3" s="86">
        <f t="shared" ref="BG3:BG66" si="10">IFERROR(VLOOKUP(BD3,$AI$3:$AR$1003,4,0),VLOOKUP(BD3,$AS$3:$BB$1003,4,0))</f>
        <v>1</v>
      </c>
      <c r="BH3" s="9" t="str">
        <f t="shared" ref="BH3:BH66" si="11">IFERROR(VLOOKUP(BD3,$AI$3:$AR$1003,6,0),VLOOKUP(BD3,$AS$3:$BB$1003,6,0))</f>
        <v>04:21</v>
      </c>
      <c r="BI3" s="9" t="str">
        <f t="shared" ref="BI3:BI66" si="12">IFERROR(VLOOKUP(BD3,$AI$3:$AR$1003,7,0),VLOOKUP(BD3,$AS$3:$BB$1003,7,0))</f>
        <v>04:40</v>
      </c>
      <c r="BJ3" s="82">
        <f t="shared" ref="BJ3:BJ66" si="13">BK3*1440</f>
        <v>27360.000000000022</v>
      </c>
      <c r="BK3" s="9">
        <f t="shared" ref="BK3:BK66" si="14">IFERROR(VLOOKUP(BD3,$AI$3:$AR$1003,8,0),VLOOKUP(BD3,$AS$3:$BB$1003,8,0))</f>
        <v>19.000000000000014</v>
      </c>
      <c r="BL3" s="9">
        <f>BK3</f>
        <v>19.000000000000014</v>
      </c>
      <c r="BM3" s="9">
        <f>BL3</f>
        <v>19.000000000000014</v>
      </c>
      <c r="BN3" s="8" t="str">
        <f t="shared" ref="BN3:BN66" si="15">IFERROR(VLOOKUP(BD3,$AI$3:$AR$1003,5,0),VLOOKUP(BD3,$AS$3:$BB$1003,5,0))</f>
        <v>Centro</v>
      </c>
      <c r="BO3" s="8">
        <f>IF(BD3="","",0)</f>
        <v>0</v>
      </c>
      <c r="BP3" s="8">
        <f>IF(BD3="","",0)</f>
        <v>0</v>
      </c>
      <c r="BQ3" s="8">
        <f>IF(BD3="","",0)</f>
        <v>0</v>
      </c>
      <c r="BR3" s="8">
        <f t="shared" ref="BR3:BR66" si="16">IFERROR(VLOOKUP(BD3,$AI$3:$AR$1003,9,0),VLOOKUP(BD3,$AS$3:$BB$1003,9,0))</f>
        <v>1.3194444444444453E-2</v>
      </c>
      <c r="BS3" s="8">
        <f>IF(BD3="","",0)</f>
        <v>0</v>
      </c>
      <c r="BT3" s="8">
        <f>IF(BD3="","",0)</f>
        <v>0</v>
      </c>
      <c r="BU3" s="7" t="str">
        <f>IF(BF3="","","="&amp;""""&amp;BF3&amp;""""&amp;","&amp;"="&amp;""""&amp;BG3&amp;""""&amp;","&amp;"="&amp;""""&amp;BH3&amp;""""&amp;","&amp;"="&amp;""""&amp;BI3&amp;""""&amp;","&amp;"="&amp;""""&amp;TEXT(BK3,"hh:mm")&amp;""""&amp;","&amp;"="&amp;""""&amp;TEXT(BL3,"hh:mm")&amp;""""&amp;","&amp;"="&amp;""""&amp;TEXT(BM3,"hh:mm")&amp;""""&amp;","&amp;"="&amp;""""&amp;BN3&amp;""""&amp;","&amp;"="&amp;""""&amp;BO3&amp;""""&amp;","&amp;"="&amp;""""&amp;BP3&amp;""""&amp;","&amp;"="&amp;""""&amp;BQ3&amp;""""&amp;","&amp;"="&amp;""""&amp;BR3&amp;""""&amp;","&amp;"="&amp;""""&amp;BS3&amp;""""&amp;","&amp;"="&amp;""""&amp;BT3&amp;""""&amp;",")</f>
        <v>="R93",="1",="04:21",="04:40",="00:00",="00:00",="00:00",="Centro",="0",="0",="0",="0.0131944444444445",="0",="0",</v>
      </c>
    </row>
    <row r="4" spans="2:73" x14ac:dyDescent="0.25">
      <c r="B4" s="4" t="s">
        <v>2</v>
      </c>
      <c r="C4" s="10" t="str">
        <f>IF(C3="","Seleccione Ruta",VLOOKUP(C3,'Flota Variable'!$C$4:$D$35,2,0))</f>
        <v>R93</v>
      </c>
      <c r="E4" s="35" t="s">
        <v>30</v>
      </c>
      <c r="F4" s="36">
        <f>C5</f>
        <v>0.18125000000000002</v>
      </c>
      <c r="H4" s="35">
        <f>IFERROR(IF(MINUTE(M4)&lt;&gt;MINUTE(M3),MAX($H$2:H3)+1,IF(AND(MINUTE(M3)=0,MINUTE(M4)=0),1,"")),"")</f>
        <v>2</v>
      </c>
      <c r="I4" s="35">
        <f t="shared" ref="I4:I67" si="17">IF(K4="","",I3+1)</f>
        <v>2</v>
      </c>
      <c r="J4" s="35" t="str">
        <f t="shared" ref="J4:J67" si="18">IFERROR($C$4&amp;"_"&amp;IF(HOUR(L4)&lt;1,HOUR(L4)+24,HOUR(L4)),"")</f>
        <v>R93_4</v>
      </c>
      <c r="K4" s="67">
        <f>IFERROR(IF(VLOOKUP(J3,'Flota Variable'!$AS$4:$AU$707,3,0)+K3&gt;$F$7,"",VLOOKUP(J3,'Flota Variable'!$AS$4:$AU$707,3,0)+K3),"")</f>
        <v>0.19461805555555559</v>
      </c>
      <c r="L4" s="67">
        <f t="shared" si="0"/>
        <v>0.19444444444444445</v>
      </c>
      <c r="M4" s="36">
        <f t="shared" ref="M4:M67" si="19">IFERROR(IF(L5&lt;L4,L5+$E$18,L5)-L4,"")</f>
        <v>1.3888888888888867E-2</v>
      </c>
      <c r="N4" s="35">
        <f>IF(H4="","",IF(H4=MAX($H$3:$H$1002),IFERROR(VLOOKUP(MAX($H$3:H4)+1,$H$3:$I$1002,2,0),MAX(I4:I1003))-VLOOKUP(H4,$H$3:$I$1002,2,0)+1,IFERROR(VLOOKUP(MAX($H$3:H4)+1,$H$3:$I$1002,2,0),MAX(I4:I1003))-VLOOKUP(H4,$H$3:$I$1002,2,0)))</f>
        <v>1</v>
      </c>
      <c r="P4" s="35">
        <f t="shared" ref="P4:P67" si="20">IFERROR(IF(P3+1&lt;=MAX($H$3:$H$1002),P3+1,""),"")</f>
        <v>2</v>
      </c>
      <c r="Q4" s="67">
        <f t="shared" ref="Q4:Q67" si="21">IF(P4="","",VLOOKUP(P4,$H$3:$L$1002,5,0))</f>
        <v>0.19444444444444445</v>
      </c>
      <c r="R4" s="67">
        <f t="shared" ref="R4:R67" si="22">IF(P4="","",IF(Q5="",VLOOKUP(MAX($I$3:$I$1002),$I$3:$L$1002,4,0),Q5))</f>
        <v>0.20833333333333331</v>
      </c>
      <c r="S4" s="67">
        <f t="shared" ref="S4:S67" si="23">IF(P4="","",VLOOKUP(P4,$H$3:$N$1002,6,0))</f>
        <v>1.3888888888888867E-2</v>
      </c>
      <c r="U4" s="68">
        <f>IFERROR(IF(Z4=0,"",IF(MINUTE(Z4)&lt;&gt;MINUTE(Z3),MAX($U$2:U3)+1,IF(AND(MINUTE(Z3)=0,MINUTE(Z4)=0),1,""))),"")</f>
        <v>2</v>
      </c>
      <c r="V4" s="68">
        <f t="shared" ref="V4:V67" si="24">IF(X4="","",V3+1)</f>
        <v>2</v>
      </c>
      <c r="W4" s="68" t="str">
        <f t="shared" ref="W4:W67" si="25">IFERROR($C$4&amp;"_"&amp;IF(HOUR(Y4)&lt;1,HOUR(Y4)+24,HOUR(Y4)),"")</f>
        <v>R93_5</v>
      </c>
      <c r="X4" s="69">
        <f>IFERROR(L4+VLOOKUP(J4,'Tiempos de ciclo'!$P$3:$Q$398,2,0),"")</f>
        <v>0.22152777777777777</v>
      </c>
      <c r="Y4" s="69">
        <f t="shared" si="1"/>
        <v>0.22152777777777777</v>
      </c>
      <c r="Z4" s="70">
        <f t="shared" ref="Z4:Z67" si="26">IFERROR(IF(Y5&lt;Y4,Y5+$E$18,Y5)-Y4,"")</f>
        <v>1.3888888888888895E-2</v>
      </c>
      <c r="AA4" s="68">
        <f>IF(U4="","",IF(U4=MAX($U$3:$U$1002),IFERROR(VLOOKUP(MAX($U$3:U4)+1,$U$3:$V$1002,2,0),MAX(V4:V1003))-VLOOKUP(U4,$U$3:$V$1002,2,0)+1,IFERROR(VLOOKUP(MAX($U$3:U4)+1,$U$3:$V$1002,2,0),MAX(V4:V1003))-VLOOKUP(U4,$U$3:$V$1002,2,0)))</f>
        <v>1</v>
      </c>
      <c r="AC4" s="68">
        <f t="shared" ref="AC4:AC67" si="27">IFERROR(IF(AC3+1&lt;=MAX($U$3:$U$1002),AC3+1,""),"")</f>
        <v>2</v>
      </c>
      <c r="AD4" s="69">
        <f t="shared" ref="AD4:AD67" si="28">IF(AC4="","",VLOOKUP(AC4,$U$3:$Y$1002,5,0))</f>
        <v>0.22152777777777777</v>
      </c>
      <c r="AE4" s="69">
        <f t="shared" ref="AE4:AE67" si="29">IF(AC4="","",IF(AD5="",VLOOKUP(MAX($V$3:$V$1002),$V$3:$Y$1002,4,0),AD5))</f>
        <v>0.23541666666666666</v>
      </c>
      <c r="AF4" s="69">
        <f t="shared" ref="AF4:AF67" si="30">IF(AC4="","",VLOOKUP(AC4,$U$3:$AA$1002,6,0))</f>
        <v>1.3888888888888895E-2</v>
      </c>
      <c r="AI4" s="3">
        <f t="shared" ref="AI4:AI5" si="31">IF(AJ4="","",AI3+1)</f>
        <v>2</v>
      </c>
      <c r="AJ4" s="8" t="str">
        <f t="shared" si="2"/>
        <v>R93</v>
      </c>
      <c r="AK4" s="8" t="str">
        <f t="shared" ref="AK4:AK5" si="32">AJ4</f>
        <v>R93</v>
      </c>
      <c r="AL4" s="8">
        <f t="shared" ref="AL4:AL5" si="33">IFERROR(IF(AM4="","",1),"")</f>
        <v>1</v>
      </c>
      <c r="AM4" s="8" t="str">
        <f t="shared" ref="AM4:AM5" si="34">IFERROR(IF(AQ4="","",$F$8),"")</f>
        <v>Centro</v>
      </c>
      <c r="AN4" s="9" t="str">
        <f t="shared" si="3"/>
        <v>04:40</v>
      </c>
      <c r="AO4" s="9" t="str">
        <f t="shared" si="4"/>
        <v>05:00</v>
      </c>
      <c r="AP4" s="8">
        <f t="shared" ref="AP4:AP67" si="35">+IFERROR(AQ4*1440,"")</f>
        <v>19.999999999999968</v>
      </c>
      <c r="AQ4" s="9">
        <f t="shared" si="5"/>
        <v>1.3888888888888867E-2</v>
      </c>
      <c r="AR4" s="8" t="str">
        <f t="shared" ref="AR4:AR67" si="36">IF(AM4="","",$F$12)</f>
        <v>ESTANDAR</v>
      </c>
      <c r="AS4" s="2">
        <f t="shared" ref="AS4:AS5" si="37">IF(AT4="","",AS3+1)</f>
        <v>32</v>
      </c>
      <c r="AT4" s="8" t="str">
        <f t="shared" ref="AT4:AT67" si="38">IF(AD4="","",$C$4)</f>
        <v>R93</v>
      </c>
      <c r="AU4" s="8" t="str">
        <f t="shared" ref="AU4:AU5" si="39">AT4</f>
        <v>R93</v>
      </c>
      <c r="AV4" s="8">
        <f t="shared" ref="AV4:AV5" si="40">IF(AW4="","",2)</f>
        <v>2</v>
      </c>
      <c r="AW4" s="8" t="str">
        <f t="shared" ref="AW4:AW67" si="41">IF(BA4="","",$F$10)</f>
        <v>Barrio</v>
      </c>
      <c r="AX4" s="9" t="str">
        <f t="shared" si="6"/>
        <v>05:19</v>
      </c>
      <c r="AY4" s="9" t="str">
        <f t="shared" si="7"/>
        <v>05:39</v>
      </c>
      <c r="AZ4" s="8">
        <f t="shared" ref="AZ4:AZ67" si="42">+IFERROR(BA4*1440,"")</f>
        <v>20.000000000000007</v>
      </c>
      <c r="BA4" s="9">
        <f t="shared" ref="BA4:BA67" si="43">AF4</f>
        <v>1.3888888888888895E-2</v>
      </c>
      <c r="BB4" s="8" t="str">
        <f t="shared" ref="BB4:BB67" si="44">IF(AW4="","",$F$12)</f>
        <v>ESTANDAR</v>
      </c>
      <c r="BD4" s="3">
        <f t="shared" ref="BD4:BD67" si="45">IFERROR(IF(BD3+1&gt;$BC$2,"",BD3+1),"")</f>
        <v>2</v>
      </c>
      <c r="BE4" s="8" t="str">
        <f t="shared" si="8"/>
        <v>R93</v>
      </c>
      <c r="BF4" s="8" t="str">
        <f t="shared" si="9"/>
        <v>R93</v>
      </c>
      <c r="BG4" s="86">
        <f t="shared" si="10"/>
        <v>1</v>
      </c>
      <c r="BH4" s="9" t="str">
        <f t="shared" si="11"/>
        <v>04:40</v>
      </c>
      <c r="BI4" s="9" t="str">
        <f t="shared" si="12"/>
        <v>05:00</v>
      </c>
      <c r="BJ4" s="82">
        <f t="shared" si="13"/>
        <v>28799.999999999953</v>
      </c>
      <c r="BK4" s="9">
        <f t="shared" si="14"/>
        <v>19.999999999999968</v>
      </c>
      <c r="BL4" s="9">
        <f t="shared" ref="BL4:BM4" si="46">BK4</f>
        <v>19.999999999999968</v>
      </c>
      <c r="BM4" s="9">
        <f t="shared" si="46"/>
        <v>19.999999999999968</v>
      </c>
      <c r="BN4" s="8" t="str">
        <f t="shared" si="15"/>
        <v>Centro</v>
      </c>
      <c r="BO4" s="8">
        <f t="shared" ref="BO4:BO67" si="47">IF(BD4="","",0)</f>
        <v>0</v>
      </c>
      <c r="BP4" s="8">
        <f t="shared" ref="BP4:BP67" si="48">IF(BD4="","",0)</f>
        <v>0</v>
      </c>
      <c r="BQ4" s="8">
        <f t="shared" ref="BQ4:BQ67" si="49">IF(BD4="","",0)</f>
        <v>0</v>
      </c>
      <c r="BR4" s="8">
        <f t="shared" si="16"/>
        <v>1.3888888888888867E-2</v>
      </c>
      <c r="BS4" s="8">
        <f t="shared" ref="BS4:BS67" si="50">IF(BD4="","",0)</f>
        <v>0</v>
      </c>
      <c r="BT4" s="8">
        <f t="shared" ref="BT4:BT67" si="51">IF(BD4="","",0)</f>
        <v>0</v>
      </c>
      <c r="BU4" s="7" t="str">
        <f t="shared" ref="BU4:BU67" si="52">IF(BF4="","","="&amp;""""&amp;BF4&amp;""""&amp;","&amp;"="&amp;""""&amp;BG4&amp;""""&amp;","&amp;"="&amp;""""&amp;BH4&amp;""""&amp;","&amp;"="&amp;""""&amp;BI4&amp;""""&amp;","&amp;"="&amp;""""&amp;TEXT(BK4,"hh:mm")&amp;""""&amp;","&amp;"="&amp;""""&amp;TEXT(BL4,"hh:mm")&amp;""""&amp;","&amp;"="&amp;""""&amp;TEXT(BM4,"hh:mm")&amp;""""&amp;","&amp;"="&amp;""""&amp;BN4&amp;""""&amp;","&amp;"="&amp;""""&amp;BO4&amp;""""&amp;","&amp;"="&amp;""""&amp;BP4&amp;""""&amp;","&amp;"="&amp;""""&amp;BQ4&amp;""""&amp;","&amp;"="&amp;""""&amp;BR4&amp;""""&amp;","&amp;"="&amp;""""&amp;BS4&amp;""""&amp;","&amp;"="&amp;""""&amp;BT4&amp;""""&amp;",")</f>
        <v>="R93",="1",="04:40",="05:00",="00:00",="00:00",="00:00",="Centro",="0",="0",="0",="0.0138888888888889",="0",="0",</v>
      </c>
    </row>
    <row r="5" spans="2:73" x14ac:dyDescent="0.25">
      <c r="B5" s="4" t="s">
        <v>3</v>
      </c>
      <c r="C5" s="11">
        <v>0.18125000000000002</v>
      </c>
      <c r="E5" s="35" t="s">
        <v>31</v>
      </c>
      <c r="F5" s="36">
        <f>C6-C5</f>
        <v>0.77638888888888891</v>
      </c>
      <c r="H5" s="35">
        <f>IFERROR(IF(MINUTE(M5)&lt;&gt;MINUTE(M4),MAX($H$2:H4)+1,IF(AND(MINUTE(M4)=0,MINUTE(M5)=0),1,"")),"")</f>
        <v>3</v>
      </c>
      <c r="I5" s="35">
        <f t="shared" si="17"/>
        <v>3</v>
      </c>
      <c r="J5" s="35" t="str">
        <f t="shared" si="18"/>
        <v>R93_5</v>
      </c>
      <c r="K5" s="67">
        <f>IFERROR(IF(VLOOKUP(J4,'Flota Variable'!$AS$4:$AU$707,3,0)+K4&gt;$F$7,"",VLOOKUP(J4,'Flota Variable'!$AS$4:$AU$707,3,0)+K4),"")</f>
        <v>0.20798611111111115</v>
      </c>
      <c r="L5" s="67">
        <f t="shared" si="0"/>
        <v>0.20833333333333331</v>
      </c>
      <c r="M5" s="36">
        <f t="shared" si="19"/>
        <v>1.3194444444444453E-2</v>
      </c>
      <c r="N5" s="35">
        <f>IF(H5="","",IF(H5=MAX($H$3:$H$1002),IFERROR(VLOOKUP(MAX($H$3:H5)+1,$H$3:$I$1002,2,0),MAX(I5:I1004))-VLOOKUP(H5,$H$3:$I$1002,2,0)+1,IFERROR(VLOOKUP(MAX($H$3:H5)+1,$H$3:$I$1002,2,0),MAX(I5:I1004))-VLOOKUP(H5,$H$3:$I$1002,2,0)))</f>
        <v>3</v>
      </c>
      <c r="P5" s="35">
        <f t="shared" si="20"/>
        <v>3</v>
      </c>
      <c r="Q5" s="67">
        <f t="shared" si="21"/>
        <v>0.20833333333333331</v>
      </c>
      <c r="R5" s="67">
        <f t="shared" si="22"/>
        <v>0.24791666666666665</v>
      </c>
      <c r="S5" s="67">
        <f t="shared" si="23"/>
        <v>1.3194444444444453E-2</v>
      </c>
      <c r="U5" s="68">
        <f>IFERROR(IF(Z5=0,"",IF(MINUTE(Z5)&lt;&gt;MINUTE(Z4),MAX($U$2:U4)+1,IF(AND(MINUTE(Z4)=0,MINUTE(Z5)=0),1,""))),"")</f>
        <v>3</v>
      </c>
      <c r="V5" s="68">
        <f t="shared" si="24"/>
        <v>3</v>
      </c>
      <c r="W5" s="68" t="str">
        <f t="shared" si="25"/>
        <v>R93_5</v>
      </c>
      <c r="X5" s="69">
        <f>IFERROR(L5+VLOOKUP(J5,'Tiempos de ciclo'!$P$3:$Q$398,2,0),"")</f>
        <v>0.23541666666666666</v>
      </c>
      <c r="Y5" s="69">
        <f t="shared" si="1"/>
        <v>0.23541666666666666</v>
      </c>
      <c r="Z5" s="70">
        <f t="shared" si="26"/>
        <v>1.3194444444444425E-2</v>
      </c>
      <c r="AA5" s="68">
        <f>IF(U5="","",IF(U5=MAX($U$3:$U$1002),IFERROR(VLOOKUP(MAX($U$3:U5)+1,$U$3:$V$1002,2,0),MAX(V5:V1004))-VLOOKUP(U5,$U$3:$V$1002,2,0)+1,IFERROR(VLOOKUP(MAX($U$3:U5)+1,$U$3:$V$1002,2,0),MAX(V5:V1004))-VLOOKUP(U5,$U$3:$V$1002,2,0)))</f>
        <v>3</v>
      </c>
      <c r="AC5" s="68">
        <f t="shared" si="27"/>
        <v>3</v>
      </c>
      <c r="AD5" s="69">
        <f t="shared" si="28"/>
        <v>0.23541666666666666</v>
      </c>
      <c r="AE5" s="69">
        <f t="shared" si="29"/>
        <v>0.27500000000000002</v>
      </c>
      <c r="AF5" s="69">
        <f t="shared" si="30"/>
        <v>1.3194444444444425E-2</v>
      </c>
      <c r="AI5" s="3">
        <f t="shared" si="31"/>
        <v>3</v>
      </c>
      <c r="AJ5" s="8" t="str">
        <f t="shared" si="2"/>
        <v>R93</v>
      </c>
      <c r="AK5" s="8" t="str">
        <f t="shared" si="32"/>
        <v>R93</v>
      </c>
      <c r="AL5" s="8">
        <f t="shared" si="33"/>
        <v>1</v>
      </c>
      <c r="AM5" s="8" t="str">
        <f t="shared" si="34"/>
        <v>Centro</v>
      </c>
      <c r="AN5" s="9" t="str">
        <f t="shared" si="3"/>
        <v>05:00</v>
      </c>
      <c r="AO5" s="9" t="str">
        <f t="shared" si="4"/>
        <v>05:57</v>
      </c>
      <c r="AP5" s="8">
        <f t="shared" si="35"/>
        <v>19.000000000000014</v>
      </c>
      <c r="AQ5" s="9">
        <f t="shared" si="5"/>
        <v>1.3194444444444453E-2</v>
      </c>
      <c r="AR5" s="8" t="str">
        <f t="shared" si="36"/>
        <v>ESTANDAR</v>
      </c>
      <c r="AS5" s="2">
        <f t="shared" si="37"/>
        <v>33</v>
      </c>
      <c r="AT5" s="8" t="str">
        <f t="shared" si="38"/>
        <v>R93</v>
      </c>
      <c r="AU5" s="8" t="str">
        <f t="shared" si="39"/>
        <v>R93</v>
      </c>
      <c r="AV5" s="8">
        <f t="shared" si="40"/>
        <v>2</v>
      </c>
      <c r="AW5" s="8" t="str">
        <f t="shared" si="41"/>
        <v>Barrio</v>
      </c>
      <c r="AX5" s="9" t="str">
        <f t="shared" si="6"/>
        <v>05:39</v>
      </c>
      <c r="AY5" s="9" t="str">
        <f t="shared" si="7"/>
        <v>06:36</v>
      </c>
      <c r="AZ5" s="8">
        <f t="shared" si="42"/>
        <v>18.999999999999972</v>
      </c>
      <c r="BA5" s="9">
        <f t="shared" si="43"/>
        <v>1.3194444444444425E-2</v>
      </c>
      <c r="BB5" s="8" t="str">
        <f t="shared" si="44"/>
        <v>ESTANDAR</v>
      </c>
      <c r="BD5" s="3">
        <f t="shared" si="45"/>
        <v>3</v>
      </c>
      <c r="BE5" s="8" t="str">
        <f t="shared" si="8"/>
        <v>R93</v>
      </c>
      <c r="BF5" s="8" t="str">
        <f t="shared" si="9"/>
        <v>R93</v>
      </c>
      <c r="BG5" s="86">
        <f t="shared" si="10"/>
        <v>1</v>
      </c>
      <c r="BH5" s="9" t="str">
        <f t="shared" si="11"/>
        <v>05:00</v>
      </c>
      <c r="BI5" s="9" t="str">
        <f t="shared" si="12"/>
        <v>05:57</v>
      </c>
      <c r="BJ5" s="82">
        <f t="shared" si="13"/>
        <v>27360.000000000022</v>
      </c>
      <c r="BK5" s="9">
        <f t="shared" si="14"/>
        <v>19.000000000000014</v>
      </c>
      <c r="BL5" s="9">
        <f t="shared" ref="BL5:BM5" si="53">BK5</f>
        <v>19.000000000000014</v>
      </c>
      <c r="BM5" s="9">
        <f t="shared" si="53"/>
        <v>19.000000000000014</v>
      </c>
      <c r="BN5" s="8" t="str">
        <f t="shared" si="15"/>
        <v>Centro</v>
      </c>
      <c r="BO5" s="8">
        <f t="shared" si="47"/>
        <v>0</v>
      </c>
      <c r="BP5" s="8">
        <f t="shared" si="48"/>
        <v>0</v>
      </c>
      <c r="BQ5" s="8">
        <f t="shared" si="49"/>
        <v>0</v>
      </c>
      <c r="BR5" s="8">
        <f t="shared" si="16"/>
        <v>1.3194444444444453E-2</v>
      </c>
      <c r="BS5" s="8">
        <f t="shared" si="50"/>
        <v>0</v>
      </c>
      <c r="BT5" s="8">
        <f t="shared" si="51"/>
        <v>0</v>
      </c>
      <c r="BU5" s="7" t="str">
        <f t="shared" si="52"/>
        <v>="R93",="1",="05:00",="05:57",="00:00",="00:00",="00:00",="Centro",="0",="0",="0",="0.0131944444444445",="0",="0",</v>
      </c>
    </row>
    <row r="6" spans="2:73" x14ac:dyDescent="0.25">
      <c r="B6" s="4" t="s">
        <v>4</v>
      </c>
      <c r="C6" s="11">
        <v>0.95763888888888893</v>
      </c>
      <c r="E6" s="35" t="s">
        <v>32</v>
      </c>
      <c r="F6" s="36">
        <f>VLOOKUP(C4&amp;"_"&amp;IF(HOUR(C6)&lt;1,HOUR(C6)+24,HOUR(C6)),'Flota Variable'!$AS$4:$AU$707,3,0)/2</f>
        <v>6.6840277777777783E-3</v>
      </c>
      <c r="H6" s="35" t="str">
        <f>IFERROR(IF(MINUTE(M6)&lt;&gt;MINUTE(M5),MAX($H$2:H5)+1,IF(AND(MINUTE(M5)=0,MINUTE(M6)=0),1,"")),"")</f>
        <v/>
      </c>
      <c r="I6" s="35">
        <f t="shared" si="17"/>
        <v>4</v>
      </c>
      <c r="J6" s="35" t="str">
        <f t="shared" si="18"/>
        <v>R93_5</v>
      </c>
      <c r="K6" s="67">
        <f>IFERROR(IF(VLOOKUP(J5,'Flota Variable'!$AS$4:$AU$707,3,0)+K5&gt;$F$7,"",VLOOKUP(J5,'Flota Variable'!$AS$4:$AU$707,3,0)+K5),"")</f>
        <v>0.22135416666666671</v>
      </c>
      <c r="L6" s="67">
        <f t="shared" si="0"/>
        <v>0.22152777777777777</v>
      </c>
      <c r="M6" s="36">
        <f t="shared" si="19"/>
        <v>1.3194444444444425E-2</v>
      </c>
      <c r="N6" s="35" t="str">
        <f>IF(H6="","",IF(H6=MAX($H$3:$H$1002),IFERROR(VLOOKUP(MAX($H$3:H6)+1,$H$3:$I$1002,2,0),MAX(I6:I1005))-VLOOKUP(H6,$H$3:$I$1002,2,0)+1,IFERROR(VLOOKUP(MAX($H$3:H6)+1,$H$3:$I$1002,2,0),MAX(I6:I1005))-VLOOKUP(H6,$H$3:$I$1002,2,0)))</f>
        <v/>
      </c>
      <c r="P6" s="35">
        <f t="shared" si="20"/>
        <v>4</v>
      </c>
      <c r="Q6" s="67">
        <f t="shared" si="21"/>
        <v>0.24791666666666665</v>
      </c>
      <c r="R6" s="67">
        <f t="shared" si="22"/>
        <v>0.26180555555555557</v>
      </c>
      <c r="S6" s="67">
        <f t="shared" si="23"/>
        <v>1.3888888888888923E-2</v>
      </c>
      <c r="U6" s="68" t="str">
        <f>IFERROR(IF(Z6=0,"",IF(MINUTE(Z6)&lt;&gt;MINUTE(Z5),MAX($U$2:U5)+1,IF(AND(MINUTE(Z5)=0,MINUTE(Z6)=0),1,""))),"")</f>
        <v/>
      </c>
      <c r="V6" s="68">
        <f t="shared" si="24"/>
        <v>4</v>
      </c>
      <c r="W6" s="68" t="str">
        <f t="shared" si="25"/>
        <v>R93_5</v>
      </c>
      <c r="X6" s="69">
        <f>IFERROR(L6+VLOOKUP(J6,'Tiempos de ciclo'!$P$3:$Q$398,2,0),"")</f>
        <v>0.24861111111111112</v>
      </c>
      <c r="Y6" s="69">
        <f t="shared" si="1"/>
        <v>0.24861111111111109</v>
      </c>
      <c r="Z6" s="70">
        <f t="shared" si="26"/>
        <v>1.3194444444444481E-2</v>
      </c>
      <c r="AA6" s="68" t="str">
        <f>IF(U6="","",IF(U6=MAX($U$3:$U$1002),IFERROR(VLOOKUP(MAX($U$3:U6)+1,$U$3:$V$1002,2,0),MAX(V6:V1005))-VLOOKUP(U6,$U$3:$V$1002,2,0)+1,IFERROR(VLOOKUP(MAX($U$3:U6)+1,$U$3:$V$1002,2,0),MAX(V6:V1005))-VLOOKUP(U6,$U$3:$V$1002,2,0)))</f>
        <v/>
      </c>
      <c r="AC6" s="68">
        <f t="shared" si="27"/>
        <v>4</v>
      </c>
      <c r="AD6" s="69">
        <f t="shared" si="28"/>
        <v>0.27500000000000002</v>
      </c>
      <c r="AE6" s="69">
        <f t="shared" si="29"/>
        <v>0.28888888888888886</v>
      </c>
      <c r="AF6" s="69">
        <f t="shared" si="30"/>
        <v>1.388888888888884E-2</v>
      </c>
      <c r="AI6" s="3">
        <f t="shared" ref="AI6:AI69" si="54">IF(AJ6="","",AI5+1)</f>
        <v>4</v>
      </c>
      <c r="AJ6" s="8" t="str">
        <f t="shared" si="2"/>
        <v>R93</v>
      </c>
      <c r="AK6" s="8" t="str">
        <f t="shared" ref="AK6:AK69" si="55">AJ6</f>
        <v>R93</v>
      </c>
      <c r="AL6" s="8">
        <f t="shared" ref="AL6:AL69" si="56">IFERROR(IF(AM6="","",1),"")</f>
        <v>1</v>
      </c>
      <c r="AM6" s="8" t="str">
        <f t="shared" ref="AM6:AM69" si="57">IFERROR(IF(AQ6="","",$F$8),"")</f>
        <v>Centro</v>
      </c>
      <c r="AN6" s="9" t="str">
        <f t="shared" si="3"/>
        <v>05:57</v>
      </c>
      <c r="AO6" s="9" t="str">
        <f t="shared" si="4"/>
        <v>06:17</v>
      </c>
      <c r="AP6" s="8">
        <f t="shared" si="35"/>
        <v>20.00000000000005</v>
      </c>
      <c r="AQ6" s="9">
        <f t="shared" si="5"/>
        <v>1.3888888888888923E-2</v>
      </c>
      <c r="AR6" s="8" t="str">
        <f t="shared" si="36"/>
        <v>ESTANDAR</v>
      </c>
      <c r="AS6" s="2">
        <f t="shared" ref="AS6:AS69" si="58">IF(AT6="","",AS5+1)</f>
        <v>34</v>
      </c>
      <c r="AT6" s="8" t="str">
        <f t="shared" si="38"/>
        <v>R93</v>
      </c>
      <c r="AU6" s="8" t="str">
        <f t="shared" ref="AU6:AU69" si="59">AT6</f>
        <v>R93</v>
      </c>
      <c r="AV6" s="8">
        <f t="shared" ref="AV6:AV69" si="60">IF(AW6="","",2)</f>
        <v>2</v>
      </c>
      <c r="AW6" s="8" t="str">
        <f t="shared" si="41"/>
        <v>Barrio</v>
      </c>
      <c r="AX6" s="9" t="str">
        <f t="shared" si="6"/>
        <v>06:36</v>
      </c>
      <c r="AY6" s="9" t="str">
        <f t="shared" si="7"/>
        <v>06:56</v>
      </c>
      <c r="AZ6" s="8">
        <f t="shared" si="42"/>
        <v>19.999999999999929</v>
      </c>
      <c r="BA6" s="9">
        <f t="shared" si="43"/>
        <v>1.388888888888884E-2</v>
      </c>
      <c r="BB6" s="8" t="str">
        <f t="shared" si="44"/>
        <v>ESTANDAR</v>
      </c>
      <c r="BD6" s="3">
        <f t="shared" si="45"/>
        <v>4</v>
      </c>
      <c r="BE6" s="8" t="str">
        <f t="shared" si="8"/>
        <v>R93</v>
      </c>
      <c r="BF6" s="8" t="str">
        <f t="shared" si="9"/>
        <v>R93</v>
      </c>
      <c r="BG6" s="86">
        <f t="shared" si="10"/>
        <v>1</v>
      </c>
      <c r="BH6" s="9" t="str">
        <f t="shared" si="11"/>
        <v>05:57</v>
      </c>
      <c r="BI6" s="9" t="str">
        <f t="shared" si="12"/>
        <v>06:17</v>
      </c>
      <c r="BJ6" s="82">
        <f t="shared" si="13"/>
        <v>28800.000000000073</v>
      </c>
      <c r="BK6" s="9">
        <f t="shared" si="14"/>
        <v>20.00000000000005</v>
      </c>
      <c r="BL6" s="9">
        <f t="shared" ref="BL6:BM6" si="61">BK6</f>
        <v>20.00000000000005</v>
      </c>
      <c r="BM6" s="9">
        <f t="shared" si="61"/>
        <v>20.00000000000005</v>
      </c>
      <c r="BN6" s="8" t="str">
        <f t="shared" si="15"/>
        <v>Centro</v>
      </c>
      <c r="BO6" s="8">
        <f t="shared" si="47"/>
        <v>0</v>
      </c>
      <c r="BP6" s="8">
        <f t="shared" si="48"/>
        <v>0</v>
      </c>
      <c r="BQ6" s="8">
        <f t="shared" si="49"/>
        <v>0</v>
      </c>
      <c r="BR6" s="8">
        <f t="shared" si="16"/>
        <v>1.3888888888888923E-2</v>
      </c>
      <c r="BS6" s="8">
        <f t="shared" si="50"/>
        <v>0</v>
      </c>
      <c r="BT6" s="8">
        <f t="shared" si="51"/>
        <v>0</v>
      </c>
      <c r="BU6" s="7" t="str">
        <f t="shared" si="52"/>
        <v>="R93",="1",="05:57",="06:17",="00:00",="00:00",="00:00",="Centro",="0",="0",="0",="0.0138888888888889",="0",="0",</v>
      </c>
    </row>
    <row r="7" spans="2:73" x14ac:dyDescent="0.25">
      <c r="E7" s="35" t="s">
        <v>33</v>
      </c>
      <c r="F7" s="36">
        <f>C6+F6</f>
        <v>0.9643229166666667</v>
      </c>
      <c r="H7" s="35" t="str">
        <f>IFERROR(IF(MINUTE(M7)&lt;&gt;MINUTE(M6),MAX($H$2:H6)+1,IF(AND(MINUTE(M6)=0,MINUTE(M7)=0),1,"")),"")</f>
        <v/>
      </c>
      <c r="I7" s="35">
        <f t="shared" si="17"/>
        <v>5</v>
      </c>
      <c r="J7" s="35" t="str">
        <f t="shared" si="18"/>
        <v>R93_5</v>
      </c>
      <c r="K7" s="67">
        <f>IFERROR(IF(VLOOKUP(J6,'Flota Variable'!$AS$4:$AU$707,3,0)+K6&gt;$F$7,"",VLOOKUP(J6,'Flota Variable'!$AS$4:$AU$707,3,0)+K6),"")</f>
        <v>0.23472222222222228</v>
      </c>
      <c r="L7" s="67">
        <f t="shared" si="0"/>
        <v>0.23472222222222219</v>
      </c>
      <c r="M7" s="36">
        <f t="shared" si="19"/>
        <v>1.3194444444444453E-2</v>
      </c>
      <c r="N7" s="35" t="str">
        <f>IF(H7="","",IF(H7=MAX($H$3:$H$1002),IFERROR(VLOOKUP(MAX($H$3:H7)+1,$H$3:$I$1002,2,0),MAX(I7:I1006))-VLOOKUP(H7,$H$3:$I$1002,2,0)+1,IFERROR(VLOOKUP(MAX($H$3:H7)+1,$H$3:$I$1002,2,0),MAX(I7:I1006))-VLOOKUP(H7,$H$3:$I$1002,2,0)))</f>
        <v/>
      </c>
      <c r="P7" s="35">
        <f t="shared" si="20"/>
        <v>5</v>
      </c>
      <c r="Q7" s="67">
        <f t="shared" si="21"/>
        <v>0.26180555555555557</v>
      </c>
      <c r="R7" s="67">
        <f t="shared" si="22"/>
        <v>0.30138888888888887</v>
      </c>
      <c r="S7" s="67">
        <f t="shared" si="23"/>
        <v>1.3194444444444453E-2</v>
      </c>
      <c r="U7" s="68" t="str">
        <f>IFERROR(IF(Z7=0,"",IF(MINUTE(Z7)&lt;&gt;MINUTE(Z6),MAX($U$2:U6)+1,IF(AND(MINUTE(Z6)=0,MINUTE(Z7)=0),1,""))),"")</f>
        <v/>
      </c>
      <c r="V7" s="68">
        <f t="shared" si="24"/>
        <v>5</v>
      </c>
      <c r="W7" s="68" t="str">
        <f t="shared" si="25"/>
        <v>R93_6</v>
      </c>
      <c r="X7" s="69">
        <f>IFERROR(L7+VLOOKUP(J7,'Tiempos de ciclo'!$P$3:$Q$398,2,0),"")</f>
        <v>0.26180555555555551</v>
      </c>
      <c r="Y7" s="69">
        <f t="shared" si="1"/>
        <v>0.26180555555555557</v>
      </c>
      <c r="Z7" s="70">
        <f t="shared" si="26"/>
        <v>1.3194444444444453E-2</v>
      </c>
      <c r="AA7" s="68" t="str">
        <f>IF(U7="","",IF(U7=MAX($U$3:$U$1002),IFERROR(VLOOKUP(MAX($U$3:U7)+1,$U$3:$V$1002,2,0),MAX(V7:V1006))-VLOOKUP(U7,$U$3:$V$1002,2,0)+1,IFERROR(VLOOKUP(MAX($U$3:U7)+1,$U$3:$V$1002,2,0),MAX(V7:V1006))-VLOOKUP(U7,$U$3:$V$1002,2,0)))</f>
        <v/>
      </c>
      <c r="AC7" s="68">
        <f t="shared" si="27"/>
        <v>5</v>
      </c>
      <c r="AD7" s="69">
        <f t="shared" si="28"/>
        <v>0.28888888888888886</v>
      </c>
      <c r="AE7" s="69">
        <f t="shared" si="29"/>
        <v>0.32847222222222217</v>
      </c>
      <c r="AF7" s="69">
        <f t="shared" si="30"/>
        <v>1.3194444444444453E-2</v>
      </c>
      <c r="AI7" s="3">
        <f t="shared" si="54"/>
        <v>5</v>
      </c>
      <c r="AJ7" s="8" t="str">
        <f t="shared" si="2"/>
        <v>R93</v>
      </c>
      <c r="AK7" s="8" t="str">
        <f t="shared" si="55"/>
        <v>R93</v>
      </c>
      <c r="AL7" s="8">
        <f t="shared" si="56"/>
        <v>1</v>
      </c>
      <c r="AM7" s="8" t="str">
        <f t="shared" si="57"/>
        <v>Centro</v>
      </c>
      <c r="AN7" s="9" t="str">
        <f t="shared" si="3"/>
        <v>06:17</v>
      </c>
      <c r="AO7" s="9" t="str">
        <f t="shared" si="4"/>
        <v>07:14</v>
      </c>
      <c r="AP7" s="8">
        <f t="shared" si="35"/>
        <v>19.000000000000014</v>
      </c>
      <c r="AQ7" s="9">
        <f t="shared" si="5"/>
        <v>1.3194444444444453E-2</v>
      </c>
      <c r="AR7" s="8" t="str">
        <f t="shared" si="36"/>
        <v>ESTANDAR</v>
      </c>
      <c r="AS7" s="2">
        <f t="shared" si="58"/>
        <v>35</v>
      </c>
      <c r="AT7" s="8" t="str">
        <f t="shared" si="38"/>
        <v>R93</v>
      </c>
      <c r="AU7" s="8" t="str">
        <f t="shared" si="59"/>
        <v>R93</v>
      </c>
      <c r="AV7" s="8">
        <f t="shared" si="60"/>
        <v>2</v>
      </c>
      <c r="AW7" s="8" t="str">
        <f t="shared" si="41"/>
        <v>Barrio</v>
      </c>
      <c r="AX7" s="9" t="str">
        <f t="shared" si="6"/>
        <v>06:56</v>
      </c>
      <c r="AY7" s="9" t="str">
        <f t="shared" si="7"/>
        <v>07:53</v>
      </c>
      <c r="AZ7" s="8">
        <f t="shared" si="42"/>
        <v>19.000000000000014</v>
      </c>
      <c r="BA7" s="9">
        <f t="shared" si="43"/>
        <v>1.3194444444444453E-2</v>
      </c>
      <c r="BB7" s="8" t="str">
        <f t="shared" si="44"/>
        <v>ESTANDAR</v>
      </c>
      <c r="BD7" s="3">
        <f t="shared" si="45"/>
        <v>5</v>
      </c>
      <c r="BE7" s="8" t="str">
        <f t="shared" si="8"/>
        <v>R93</v>
      </c>
      <c r="BF7" s="8" t="str">
        <f t="shared" si="9"/>
        <v>R93</v>
      </c>
      <c r="BG7" s="86">
        <f t="shared" si="10"/>
        <v>1</v>
      </c>
      <c r="BH7" s="9" t="str">
        <f t="shared" si="11"/>
        <v>06:17</v>
      </c>
      <c r="BI7" s="9" t="str">
        <f t="shared" si="12"/>
        <v>07:14</v>
      </c>
      <c r="BJ7" s="82">
        <f t="shared" si="13"/>
        <v>27360.000000000022</v>
      </c>
      <c r="BK7" s="9">
        <f t="shared" si="14"/>
        <v>19.000000000000014</v>
      </c>
      <c r="BL7" s="9">
        <f t="shared" ref="BL7:BM7" si="62">BK7</f>
        <v>19.000000000000014</v>
      </c>
      <c r="BM7" s="9">
        <f t="shared" si="62"/>
        <v>19.000000000000014</v>
      </c>
      <c r="BN7" s="8" t="str">
        <f t="shared" si="15"/>
        <v>Centro</v>
      </c>
      <c r="BO7" s="8">
        <f t="shared" si="47"/>
        <v>0</v>
      </c>
      <c r="BP7" s="8">
        <f t="shared" si="48"/>
        <v>0</v>
      </c>
      <c r="BQ7" s="8">
        <f t="shared" si="49"/>
        <v>0</v>
      </c>
      <c r="BR7" s="8">
        <f t="shared" si="16"/>
        <v>1.3194444444444453E-2</v>
      </c>
      <c r="BS7" s="8">
        <f t="shared" si="50"/>
        <v>0</v>
      </c>
      <c r="BT7" s="8">
        <f t="shared" si="51"/>
        <v>0</v>
      </c>
      <c r="BU7" s="7" t="str">
        <f t="shared" si="52"/>
        <v>="R93",="1",="06:17",="07:14",="00:00",="00:00",="00:00",="Centro",="0",="0",="0",="0.0131944444444445",="0",="0",</v>
      </c>
    </row>
    <row r="8" spans="2:73" x14ac:dyDescent="0.25">
      <c r="E8" s="35" t="s">
        <v>28</v>
      </c>
      <c r="F8" s="8" t="str">
        <f>VLOOKUP(C4,'Flota Variable'!$D$4:$J$35,4,0)</f>
        <v>Centro</v>
      </c>
      <c r="H8" s="35">
        <f>IFERROR(IF(MINUTE(M8)&lt;&gt;MINUTE(M7),MAX($H$2:H7)+1,IF(AND(MINUTE(M7)=0,MINUTE(M8)=0),1,"")),"")</f>
        <v>4</v>
      </c>
      <c r="I8" s="35">
        <f t="shared" si="17"/>
        <v>6</v>
      </c>
      <c r="J8" s="35" t="str">
        <f t="shared" si="18"/>
        <v>R93_5</v>
      </c>
      <c r="K8" s="67">
        <f>IFERROR(IF(VLOOKUP(J7,'Flota Variable'!$AS$4:$AU$707,3,0)+K7&gt;$F$7,"",VLOOKUP(J7,'Flota Variable'!$AS$4:$AU$707,3,0)+K7),"")</f>
        <v>0.24809027777777784</v>
      </c>
      <c r="L8" s="67">
        <f t="shared" si="0"/>
        <v>0.24791666666666665</v>
      </c>
      <c r="M8" s="36">
        <f t="shared" si="19"/>
        <v>1.3888888888888923E-2</v>
      </c>
      <c r="N8" s="35">
        <f>IF(H8="","",IF(H8=MAX($H$3:$H$1002),IFERROR(VLOOKUP(MAX($H$3:H8)+1,$H$3:$I$1002,2,0),MAX(I8:I1007))-VLOOKUP(H8,$H$3:$I$1002,2,0)+1,IFERROR(VLOOKUP(MAX($H$3:H8)+1,$H$3:$I$1002,2,0),MAX(I8:I1007))-VLOOKUP(H8,$H$3:$I$1002,2,0)))</f>
        <v>1</v>
      </c>
      <c r="P8" s="35">
        <f t="shared" si="20"/>
        <v>6</v>
      </c>
      <c r="Q8" s="67">
        <f t="shared" si="21"/>
        <v>0.30138888888888887</v>
      </c>
      <c r="R8" s="67">
        <f t="shared" si="22"/>
        <v>0.31527777777777777</v>
      </c>
      <c r="S8" s="67">
        <f t="shared" si="23"/>
        <v>1.3888888888888895E-2</v>
      </c>
      <c r="U8" s="68">
        <f>IFERROR(IF(Z8=0,"",IF(MINUTE(Z8)&lt;&gt;MINUTE(Z7),MAX($U$2:U7)+1,IF(AND(MINUTE(Z7)=0,MINUTE(Z8)=0),1,""))),"")</f>
        <v>4</v>
      </c>
      <c r="V8" s="68">
        <f t="shared" si="24"/>
        <v>6</v>
      </c>
      <c r="W8" s="68" t="str">
        <f t="shared" si="25"/>
        <v>R93_6</v>
      </c>
      <c r="X8" s="69">
        <f>IFERROR(L8+VLOOKUP(J8,'Tiempos de ciclo'!$P$3:$Q$398,2,0),"")</f>
        <v>0.27499999999999997</v>
      </c>
      <c r="Y8" s="69">
        <f t="shared" si="1"/>
        <v>0.27500000000000002</v>
      </c>
      <c r="Z8" s="70">
        <f t="shared" si="26"/>
        <v>1.388888888888884E-2</v>
      </c>
      <c r="AA8" s="68">
        <f>IF(U8="","",IF(U8=MAX($U$3:$U$1002),IFERROR(VLOOKUP(MAX($U$3:U8)+1,$U$3:$V$1002,2,0),MAX(V8:V1007))-VLOOKUP(U8,$U$3:$V$1002,2,0)+1,IFERROR(VLOOKUP(MAX($U$3:U8)+1,$U$3:$V$1002,2,0),MAX(V8:V1007))-VLOOKUP(U8,$U$3:$V$1002,2,0)))</f>
        <v>1</v>
      </c>
      <c r="AC8" s="68">
        <f t="shared" si="27"/>
        <v>6</v>
      </c>
      <c r="AD8" s="69">
        <f t="shared" si="28"/>
        <v>0.32847222222222217</v>
      </c>
      <c r="AE8" s="69">
        <f t="shared" si="29"/>
        <v>0.34236111111111112</v>
      </c>
      <c r="AF8" s="69">
        <f t="shared" si="30"/>
        <v>1.3888888888888951E-2</v>
      </c>
      <c r="AI8" s="3">
        <f t="shared" si="54"/>
        <v>6</v>
      </c>
      <c r="AJ8" s="8" t="str">
        <f t="shared" si="2"/>
        <v>R93</v>
      </c>
      <c r="AK8" s="8" t="str">
        <f t="shared" si="55"/>
        <v>R93</v>
      </c>
      <c r="AL8" s="8">
        <f t="shared" si="56"/>
        <v>1</v>
      </c>
      <c r="AM8" s="8" t="str">
        <f t="shared" si="57"/>
        <v>Centro</v>
      </c>
      <c r="AN8" s="9" t="str">
        <f t="shared" si="3"/>
        <v>07:14</v>
      </c>
      <c r="AO8" s="9" t="str">
        <f t="shared" si="4"/>
        <v>07:34</v>
      </c>
      <c r="AP8" s="8">
        <f t="shared" si="35"/>
        <v>20.000000000000007</v>
      </c>
      <c r="AQ8" s="9">
        <f t="shared" si="5"/>
        <v>1.3888888888888895E-2</v>
      </c>
      <c r="AR8" s="8" t="str">
        <f t="shared" si="36"/>
        <v>ESTANDAR</v>
      </c>
      <c r="AS8" s="2">
        <f t="shared" si="58"/>
        <v>36</v>
      </c>
      <c r="AT8" s="8" t="str">
        <f t="shared" si="38"/>
        <v>R93</v>
      </c>
      <c r="AU8" s="8" t="str">
        <f t="shared" si="59"/>
        <v>R93</v>
      </c>
      <c r="AV8" s="8">
        <f t="shared" si="60"/>
        <v>2</v>
      </c>
      <c r="AW8" s="8" t="str">
        <f t="shared" si="41"/>
        <v>Barrio</v>
      </c>
      <c r="AX8" s="9" t="str">
        <f t="shared" si="6"/>
        <v>07:53</v>
      </c>
      <c r="AY8" s="9" t="str">
        <f t="shared" si="7"/>
        <v>08:13</v>
      </c>
      <c r="AZ8" s="8">
        <f t="shared" si="42"/>
        <v>20.000000000000089</v>
      </c>
      <c r="BA8" s="9">
        <f t="shared" si="43"/>
        <v>1.3888888888888951E-2</v>
      </c>
      <c r="BB8" s="8" t="str">
        <f t="shared" si="44"/>
        <v>ESTANDAR</v>
      </c>
      <c r="BD8" s="3">
        <f t="shared" si="45"/>
        <v>6</v>
      </c>
      <c r="BE8" s="8" t="str">
        <f t="shared" si="8"/>
        <v>R93</v>
      </c>
      <c r="BF8" s="8" t="str">
        <f t="shared" si="9"/>
        <v>R93</v>
      </c>
      <c r="BG8" s="86">
        <f t="shared" si="10"/>
        <v>1</v>
      </c>
      <c r="BH8" s="9" t="str">
        <f t="shared" si="11"/>
        <v>07:14</v>
      </c>
      <c r="BI8" s="9" t="str">
        <f t="shared" si="12"/>
        <v>07:34</v>
      </c>
      <c r="BJ8" s="82">
        <f t="shared" si="13"/>
        <v>28800.000000000011</v>
      </c>
      <c r="BK8" s="9">
        <f t="shared" si="14"/>
        <v>20.000000000000007</v>
      </c>
      <c r="BL8" s="9">
        <f t="shared" ref="BL8:BM8" si="63">BK8</f>
        <v>20.000000000000007</v>
      </c>
      <c r="BM8" s="9">
        <f t="shared" si="63"/>
        <v>20.000000000000007</v>
      </c>
      <c r="BN8" s="8" t="str">
        <f t="shared" si="15"/>
        <v>Centro</v>
      </c>
      <c r="BO8" s="8">
        <f t="shared" si="47"/>
        <v>0</v>
      </c>
      <c r="BP8" s="8">
        <f t="shared" si="48"/>
        <v>0</v>
      </c>
      <c r="BQ8" s="8">
        <f t="shared" si="49"/>
        <v>0</v>
      </c>
      <c r="BR8" s="8">
        <f t="shared" si="16"/>
        <v>1.3888888888888895E-2</v>
      </c>
      <c r="BS8" s="8">
        <f t="shared" si="50"/>
        <v>0</v>
      </c>
      <c r="BT8" s="8">
        <f t="shared" si="51"/>
        <v>0</v>
      </c>
      <c r="BU8" s="7" t="str">
        <f t="shared" si="52"/>
        <v>="R93",="1",="07:14",="07:34",="00:00",="00:00",="00:00",="Centro",="0",="0",="0",="0.0138888888888889",="0",="0",</v>
      </c>
    </row>
    <row r="9" spans="2:73" x14ac:dyDescent="0.25">
      <c r="E9" s="35"/>
      <c r="F9" s="36"/>
      <c r="H9" s="35">
        <f>IFERROR(IF(MINUTE(M9)&lt;&gt;MINUTE(M8),MAX($H$2:H8)+1,IF(AND(MINUTE(M8)=0,MINUTE(M9)=0),1,"")),"")</f>
        <v>5</v>
      </c>
      <c r="I9" s="35">
        <f t="shared" si="17"/>
        <v>7</v>
      </c>
      <c r="J9" s="35" t="str">
        <f t="shared" si="18"/>
        <v>R93_6</v>
      </c>
      <c r="K9" s="67">
        <f>IFERROR(IF(VLOOKUP(J8,'Flota Variable'!$AS$4:$AU$707,3,0)+K8&gt;$F$7,"",VLOOKUP(J8,'Flota Variable'!$AS$4:$AU$707,3,0)+K8),"")</f>
        <v>0.2614583333333334</v>
      </c>
      <c r="L9" s="67">
        <f t="shared" si="0"/>
        <v>0.26180555555555557</v>
      </c>
      <c r="M9" s="36">
        <f t="shared" si="19"/>
        <v>1.3194444444444453E-2</v>
      </c>
      <c r="N9" s="35">
        <f>IF(H9="","",IF(H9=MAX($H$3:$H$1002),IFERROR(VLOOKUP(MAX($H$3:H9)+1,$H$3:$I$1002,2,0),MAX(I9:I1008))-VLOOKUP(H9,$H$3:$I$1002,2,0)+1,IFERROR(VLOOKUP(MAX($H$3:H9)+1,$H$3:$I$1002,2,0),MAX(I9:I1008))-VLOOKUP(H9,$H$3:$I$1002,2,0)))</f>
        <v>3</v>
      </c>
      <c r="P9" s="35">
        <f t="shared" si="20"/>
        <v>7</v>
      </c>
      <c r="Q9" s="67">
        <f t="shared" si="21"/>
        <v>0.31527777777777777</v>
      </c>
      <c r="R9" s="67">
        <f t="shared" si="22"/>
        <v>0.35486111111111107</v>
      </c>
      <c r="S9" s="67">
        <f t="shared" si="23"/>
        <v>1.3194444444444398E-2</v>
      </c>
      <c r="U9" s="68">
        <f>IFERROR(IF(Z9=0,"",IF(MINUTE(Z9)&lt;&gt;MINUTE(Z8),MAX($U$2:U8)+1,IF(AND(MINUTE(Z8)=0,MINUTE(Z9)=0),1,""))),"")</f>
        <v>5</v>
      </c>
      <c r="V9" s="68">
        <f t="shared" si="24"/>
        <v>7</v>
      </c>
      <c r="W9" s="68" t="str">
        <f t="shared" si="25"/>
        <v>R93_6</v>
      </c>
      <c r="X9" s="69">
        <f>IFERROR(L9+VLOOKUP(J9,'Tiempos de ciclo'!$P$3:$Q$398,2,0),"")</f>
        <v>0.28888888888888892</v>
      </c>
      <c r="Y9" s="69">
        <f t="shared" si="1"/>
        <v>0.28888888888888886</v>
      </c>
      <c r="Z9" s="70">
        <f t="shared" si="26"/>
        <v>1.3194444444444453E-2</v>
      </c>
      <c r="AA9" s="68">
        <f>IF(U9="","",IF(U9=MAX($U$3:$U$1002),IFERROR(VLOOKUP(MAX($U$3:U9)+1,$U$3:$V$1002,2,0),MAX(V9:V1008))-VLOOKUP(U9,$U$3:$V$1002,2,0)+1,IFERROR(VLOOKUP(MAX($U$3:U9)+1,$U$3:$V$1002,2,0),MAX(V9:V1008))-VLOOKUP(U9,$U$3:$V$1002,2,0)))</f>
        <v>3</v>
      </c>
      <c r="AC9" s="68">
        <f t="shared" si="27"/>
        <v>7</v>
      </c>
      <c r="AD9" s="69">
        <f t="shared" si="28"/>
        <v>0.34236111111111112</v>
      </c>
      <c r="AE9" s="69">
        <f t="shared" si="29"/>
        <v>0.38194444444444442</v>
      </c>
      <c r="AF9" s="69">
        <f t="shared" si="30"/>
        <v>1.3194444444444398E-2</v>
      </c>
      <c r="AI9" s="3">
        <f t="shared" si="54"/>
        <v>7</v>
      </c>
      <c r="AJ9" s="8" t="str">
        <f t="shared" si="2"/>
        <v>R93</v>
      </c>
      <c r="AK9" s="8" t="str">
        <f t="shared" si="55"/>
        <v>R93</v>
      </c>
      <c r="AL9" s="8">
        <f t="shared" si="56"/>
        <v>1</v>
      </c>
      <c r="AM9" s="8" t="str">
        <f t="shared" si="57"/>
        <v>Centro</v>
      </c>
      <c r="AN9" s="9" t="str">
        <f t="shared" si="3"/>
        <v>07:34</v>
      </c>
      <c r="AO9" s="9" t="str">
        <f t="shared" si="4"/>
        <v>08:31</v>
      </c>
      <c r="AP9" s="8">
        <f t="shared" si="35"/>
        <v>18.999999999999932</v>
      </c>
      <c r="AQ9" s="9">
        <f t="shared" si="5"/>
        <v>1.3194444444444398E-2</v>
      </c>
      <c r="AR9" s="8" t="str">
        <f t="shared" si="36"/>
        <v>ESTANDAR</v>
      </c>
      <c r="AS9" s="2">
        <f t="shared" si="58"/>
        <v>37</v>
      </c>
      <c r="AT9" s="8" t="str">
        <f t="shared" si="38"/>
        <v>R93</v>
      </c>
      <c r="AU9" s="8" t="str">
        <f t="shared" si="59"/>
        <v>R93</v>
      </c>
      <c r="AV9" s="8">
        <f t="shared" si="60"/>
        <v>2</v>
      </c>
      <c r="AW9" s="8" t="str">
        <f t="shared" si="41"/>
        <v>Barrio</v>
      </c>
      <c r="AX9" s="9" t="str">
        <f t="shared" si="6"/>
        <v>08:13</v>
      </c>
      <c r="AY9" s="9" t="str">
        <f t="shared" si="7"/>
        <v>09:10</v>
      </c>
      <c r="AZ9" s="8">
        <f t="shared" si="42"/>
        <v>18.999999999999932</v>
      </c>
      <c r="BA9" s="9">
        <f t="shared" si="43"/>
        <v>1.3194444444444398E-2</v>
      </c>
      <c r="BB9" s="8" t="str">
        <f t="shared" si="44"/>
        <v>ESTANDAR</v>
      </c>
      <c r="BD9" s="3">
        <f t="shared" si="45"/>
        <v>7</v>
      </c>
      <c r="BE9" s="8" t="str">
        <f t="shared" si="8"/>
        <v>R93</v>
      </c>
      <c r="BF9" s="8" t="str">
        <f t="shared" si="9"/>
        <v>R93</v>
      </c>
      <c r="BG9" s="86">
        <f t="shared" si="10"/>
        <v>1</v>
      </c>
      <c r="BH9" s="9" t="str">
        <f t="shared" si="11"/>
        <v>07:34</v>
      </c>
      <c r="BI9" s="9" t="str">
        <f t="shared" si="12"/>
        <v>08:31</v>
      </c>
      <c r="BJ9" s="82">
        <f t="shared" si="13"/>
        <v>27359.999999999902</v>
      </c>
      <c r="BK9" s="9">
        <f t="shared" si="14"/>
        <v>18.999999999999932</v>
      </c>
      <c r="BL9" s="9">
        <f t="shared" ref="BL9:BM9" si="64">BK9</f>
        <v>18.999999999999932</v>
      </c>
      <c r="BM9" s="9">
        <f t="shared" si="64"/>
        <v>18.999999999999932</v>
      </c>
      <c r="BN9" s="8" t="str">
        <f t="shared" si="15"/>
        <v>Centro</v>
      </c>
      <c r="BO9" s="8">
        <f t="shared" si="47"/>
        <v>0</v>
      </c>
      <c r="BP9" s="8">
        <f t="shared" si="48"/>
        <v>0</v>
      </c>
      <c r="BQ9" s="8">
        <f t="shared" si="49"/>
        <v>0</v>
      </c>
      <c r="BR9" s="8">
        <f t="shared" si="16"/>
        <v>1.3194444444444398E-2</v>
      </c>
      <c r="BS9" s="8">
        <f t="shared" si="50"/>
        <v>0</v>
      </c>
      <c r="BT9" s="8">
        <f t="shared" si="51"/>
        <v>0</v>
      </c>
      <c r="BU9" s="7" t="str">
        <f t="shared" si="52"/>
        <v>="R93",="1",="07:34",="08:31",="00:00",="00:00",="00:00",="Centro",="0",="0",="0",="0.0131944444444444",="0",="0",</v>
      </c>
    </row>
    <row r="10" spans="2:73" x14ac:dyDescent="0.25">
      <c r="E10" s="35" t="s">
        <v>29</v>
      </c>
      <c r="F10" s="8" t="str">
        <f>VLOOKUP(C4,'Flota Variable'!$D$4:$J$35,6,0)</f>
        <v>Barrio</v>
      </c>
      <c r="H10" s="35" t="str">
        <f>IFERROR(IF(MINUTE(M10)&lt;&gt;MINUTE(M9),MAX($H$2:H9)+1,IF(AND(MINUTE(M9)=0,MINUTE(M10)=0),1,"")),"")</f>
        <v/>
      </c>
      <c r="I10" s="35">
        <f t="shared" si="17"/>
        <v>8</v>
      </c>
      <c r="J10" s="35" t="str">
        <f t="shared" si="18"/>
        <v>R93_6</v>
      </c>
      <c r="K10" s="67">
        <f>IFERROR(IF(VLOOKUP(J9,'Flota Variable'!$AS$4:$AU$707,3,0)+K9&gt;$F$7,"",VLOOKUP(J9,'Flota Variable'!$AS$4:$AU$707,3,0)+K9),"")</f>
        <v>0.27482638888888894</v>
      </c>
      <c r="L10" s="67">
        <f t="shared" si="0"/>
        <v>0.27500000000000002</v>
      </c>
      <c r="M10" s="36">
        <f t="shared" si="19"/>
        <v>1.3194444444444398E-2</v>
      </c>
      <c r="N10" s="35" t="str">
        <f>IF(H10="","",IF(H10=MAX($H$3:$H$1002),IFERROR(VLOOKUP(MAX($H$3:H10)+1,$H$3:$I$1002,2,0),MAX(I10:I1009))-VLOOKUP(H10,$H$3:$I$1002,2,0)+1,IFERROR(VLOOKUP(MAX($H$3:H10)+1,$H$3:$I$1002,2,0),MAX(I10:I1009))-VLOOKUP(H10,$H$3:$I$1002,2,0)))</f>
        <v/>
      </c>
      <c r="P10" s="35">
        <f t="shared" si="20"/>
        <v>8</v>
      </c>
      <c r="Q10" s="67">
        <f t="shared" si="21"/>
        <v>0.35486111111111107</v>
      </c>
      <c r="R10" s="67">
        <f t="shared" si="22"/>
        <v>0.36874999999999997</v>
      </c>
      <c r="S10" s="67">
        <f t="shared" si="23"/>
        <v>1.3888888888888895E-2</v>
      </c>
      <c r="U10" s="68" t="str">
        <f>IFERROR(IF(Z10=0,"",IF(MINUTE(Z10)&lt;&gt;MINUTE(Z9),MAX($U$2:U9)+1,IF(AND(MINUTE(Z9)=0,MINUTE(Z10)=0),1,""))),"")</f>
        <v/>
      </c>
      <c r="V10" s="68">
        <f t="shared" si="24"/>
        <v>8</v>
      </c>
      <c r="W10" s="68" t="str">
        <f t="shared" si="25"/>
        <v>R93_7</v>
      </c>
      <c r="X10" s="69">
        <f>IFERROR(L10+VLOOKUP(J10,'Tiempos de ciclo'!$P$3:$Q$398,2,0),"")</f>
        <v>0.30208333333333337</v>
      </c>
      <c r="Y10" s="69">
        <f t="shared" si="1"/>
        <v>0.30208333333333331</v>
      </c>
      <c r="Z10" s="70">
        <f t="shared" si="26"/>
        <v>1.3194444444444453E-2</v>
      </c>
      <c r="AA10" s="68" t="str">
        <f>IF(U10="","",IF(U10=MAX($U$3:$U$1002),IFERROR(VLOOKUP(MAX($U$3:U10)+1,$U$3:$V$1002,2,0),MAX(V10:V1009))-VLOOKUP(U10,$U$3:$V$1002,2,0)+1,IFERROR(VLOOKUP(MAX($U$3:U10)+1,$U$3:$V$1002,2,0),MAX(V10:V1009))-VLOOKUP(U10,$U$3:$V$1002,2,0)))</f>
        <v/>
      </c>
      <c r="AC10" s="68">
        <f t="shared" si="27"/>
        <v>8</v>
      </c>
      <c r="AD10" s="69">
        <f t="shared" si="28"/>
        <v>0.38194444444444442</v>
      </c>
      <c r="AE10" s="69">
        <f t="shared" si="29"/>
        <v>0.39583333333333331</v>
      </c>
      <c r="AF10" s="69">
        <f t="shared" si="30"/>
        <v>1.3888888888888895E-2</v>
      </c>
      <c r="AI10" s="3">
        <f t="shared" si="54"/>
        <v>8</v>
      </c>
      <c r="AJ10" s="8" t="str">
        <f t="shared" si="2"/>
        <v>R93</v>
      </c>
      <c r="AK10" s="8" t="str">
        <f t="shared" si="55"/>
        <v>R93</v>
      </c>
      <c r="AL10" s="8">
        <f t="shared" si="56"/>
        <v>1</v>
      </c>
      <c r="AM10" s="8" t="str">
        <f t="shared" si="57"/>
        <v>Centro</v>
      </c>
      <c r="AN10" s="9" t="str">
        <f t="shared" si="3"/>
        <v>08:31</v>
      </c>
      <c r="AO10" s="9" t="str">
        <f t="shared" si="4"/>
        <v>08:51</v>
      </c>
      <c r="AP10" s="8">
        <f t="shared" si="35"/>
        <v>20.000000000000007</v>
      </c>
      <c r="AQ10" s="9">
        <f t="shared" si="5"/>
        <v>1.3888888888888895E-2</v>
      </c>
      <c r="AR10" s="8" t="str">
        <f t="shared" si="36"/>
        <v>ESTANDAR</v>
      </c>
      <c r="AS10" s="2">
        <f t="shared" si="58"/>
        <v>38</v>
      </c>
      <c r="AT10" s="8" t="str">
        <f t="shared" si="38"/>
        <v>R93</v>
      </c>
      <c r="AU10" s="8" t="str">
        <f t="shared" si="59"/>
        <v>R93</v>
      </c>
      <c r="AV10" s="8">
        <f t="shared" si="60"/>
        <v>2</v>
      </c>
      <c r="AW10" s="8" t="str">
        <f t="shared" si="41"/>
        <v>Barrio</v>
      </c>
      <c r="AX10" s="9" t="str">
        <f t="shared" si="6"/>
        <v>09:10</v>
      </c>
      <c r="AY10" s="9" t="str">
        <f t="shared" si="7"/>
        <v>09:30</v>
      </c>
      <c r="AZ10" s="8">
        <f t="shared" si="42"/>
        <v>20.000000000000007</v>
      </c>
      <c r="BA10" s="9">
        <f t="shared" si="43"/>
        <v>1.3888888888888895E-2</v>
      </c>
      <c r="BB10" s="8" t="str">
        <f t="shared" si="44"/>
        <v>ESTANDAR</v>
      </c>
      <c r="BD10" s="3">
        <f t="shared" si="45"/>
        <v>8</v>
      </c>
      <c r="BE10" s="8" t="str">
        <f t="shared" si="8"/>
        <v>R93</v>
      </c>
      <c r="BF10" s="8" t="str">
        <f t="shared" si="9"/>
        <v>R93</v>
      </c>
      <c r="BG10" s="86">
        <f t="shared" si="10"/>
        <v>1</v>
      </c>
      <c r="BH10" s="9" t="str">
        <f t="shared" si="11"/>
        <v>08:31</v>
      </c>
      <c r="BI10" s="9" t="str">
        <f t="shared" si="12"/>
        <v>08:51</v>
      </c>
      <c r="BJ10" s="82">
        <f t="shared" si="13"/>
        <v>28800.000000000011</v>
      </c>
      <c r="BK10" s="9">
        <f t="shared" si="14"/>
        <v>20.000000000000007</v>
      </c>
      <c r="BL10" s="9">
        <f t="shared" ref="BL10:BM10" si="65">BK10</f>
        <v>20.000000000000007</v>
      </c>
      <c r="BM10" s="9">
        <f t="shared" si="65"/>
        <v>20.000000000000007</v>
      </c>
      <c r="BN10" s="8" t="str">
        <f t="shared" si="15"/>
        <v>Centro</v>
      </c>
      <c r="BO10" s="8">
        <f t="shared" si="47"/>
        <v>0</v>
      </c>
      <c r="BP10" s="8">
        <f t="shared" si="48"/>
        <v>0</v>
      </c>
      <c r="BQ10" s="8">
        <f t="shared" si="49"/>
        <v>0</v>
      </c>
      <c r="BR10" s="8">
        <f t="shared" si="16"/>
        <v>1.3888888888888895E-2</v>
      </c>
      <c r="BS10" s="8">
        <f t="shared" si="50"/>
        <v>0</v>
      </c>
      <c r="BT10" s="8">
        <f t="shared" si="51"/>
        <v>0</v>
      </c>
      <c r="BU10" s="7" t="str">
        <f t="shared" si="52"/>
        <v>="R93",="1",="08:31",="08:51",="00:00",="00:00",="00:00",="Centro",="0",="0",="0",="0.0138888888888889",="0",="0",</v>
      </c>
    </row>
    <row r="11" spans="2:73" x14ac:dyDescent="0.25">
      <c r="E11" s="35"/>
      <c r="F11" s="36"/>
      <c r="H11" s="35" t="str">
        <f>IFERROR(IF(MINUTE(M11)&lt;&gt;MINUTE(M10),MAX($H$2:H10)+1,IF(AND(MINUTE(M10)=0,MINUTE(M11)=0),1,"")),"")</f>
        <v/>
      </c>
      <c r="I11" s="35">
        <f t="shared" si="17"/>
        <v>9</v>
      </c>
      <c r="J11" s="35" t="str">
        <f t="shared" si="18"/>
        <v>R93_6</v>
      </c>
      <c r="K11" s="67">
        <f>IFERROR(IF(VLOOKUP(J10,'Flota Variable'!$AS$4:$AU$707,3,0)+K10&gt;$F$7,"",VLOOKUP(J10,'Flota Variable'!$AS$4:$AU$707,3,0)+K10),"")</f>
        <v>0.28819444444444448</v>
      </c>
      <c r="L11" s="67">
        <f t="shared" si="0"/>
        <v>0.28819444444444442</v>
      </c>
      <c r="M11" s="36">
        <f t="shared" si="19"/>
        <v>1.3194444444444453E-2</v>
      </c>
      <c r="N11" s="35" t="str">
        <f>IF(H11="","",IF(H11=MAX($H$3:$H$1002),IFERROR(VLOOKUP(MAX($H$3:H11)+1,$H$3:$I$1002,2,0),MAX(I11:I1010))-VLOOKUP(H11,$H$3:$I$1002,2,0)+1,IFERROR(VLOOKUP(MAX($H$3:H11)+1,$H$3:$I$1002,2,0),MAX(I11:I1010))-VLOOKUP(H11,$H$3:$I$1002,2,0)))</f>
        <v/>
      </c>
      <c r="P11" s="35">
        <f t="shared" si="20"/>
        <v>9</v>
      </c>
      <c r="Q11" s="67">
        <f t="shared" si="21"/>
        <v>0.36874999999999997</v>
      </c>
      <c r="R11" s="67">
        <f t="shared" si="22"/>
        <v>0.40833333333333333</v>
      </c>
      <c r="S11" s="67">
        <f t="shared" si="23"/>
        <v>1.3194444444444453E-2</v>
      </c>
      <c r="U11" s="68" t="str">
        <f>IFERROR(IF(Z11=0,"",IF(MINUTE(Z11)&lt;&gt;MINUTE(Z10),MAX($U$2:U10)+1,IF(AND(MINUTE(Z10)=0,MINUTE(Z11)=0),1,""))),"")</f>
        <v/>
      </c>
      <c r="V11" s="68">
        <f t="shared" si="24"/>
        <v>9</v>
      </c>
      <c r="W11" s="68" t="str">
        <f t="shared" si="25"/>
        <v>R93_7</v>
      </c>
      <c r="X11" s="69">
        <f>IFERROR(L11+VLOOKUP(J11,'Tiempos de ciclo'!$P$3:$Q$398,2,0),"")</f>
        <v>0.31527777777777777</v>
      </c>
      <c r="Y11" s="69">
        <f t="shared" si="1"/>
        <v>0.31527777777777777</v>
      </c>
      <c r="Z11" s="70">
        <f t="shared" si="26"/>
        <v>1.3194444444444398E-2</v>
      </c>
      <c r="AA11" s="68" t="str">
        <f>IF(U11="","",IF(U11=MAX($U$3:$U$1002),IFERROR(VLOOKUP(MAX($U$3:U11)+1,$U$3:$V$1002,2,0),MAX(V11:V1010))-VLOOKUP(U11,$U$3:$V$1002,2,0)+1,IFERROR(VLOOKUP(MAX($U$3:U11)+1,$U$3:$V$1002,2,0),MAX(V11:V1010))-VLOOKUP(U11,$U$3:$V$1002,2,0)))</f>
        <v/>
      </c>
      <c r="AC11" s="68">
        <f t="shared" si="27"/>
        <v>9</v>
      </c>
      <c r="AD11" s="69">
        <f t="shared" si="28"/>
        <v>0.39583333333333331</v>
      </c>
      <c r="AE11" s="69">
        <f t="shared" si="29"/>
        <v>0.43541666666666662</v>
      </c>
      <c r="AF11" s="69">
        <f t="shared" si="30"/>
        <v>1.3194444444444453E-2</v>
      </c>
      <c r="AI11" s="3">
        <f t="shared" si="54"/>
        <v>9</v>
      </c>
      <c r="AJ11" s="8" t="str">
        <f t="shared" si="2"/>
        <v>R93</v>
      </c>
      <c r="AK11" s="8" t="str">
        <f t="shared" si="55"/>
        <v>R93</v>
      </c>
      <c r="AL11" s="8">
        <f t="shared" si="56"/>
        <v>1</v>
      </c>
      <c r="AM11" s="8" t="str">
        <f t="shared" si="57"/>
        <v>Centro</v>
      </c>
      <c r="AN11" s="9" t="str">
        <f t="shared" si="3"/>
        <v>08:51</v>
      </c>
      <c r="AO11" s="9" t="str">
        <f t="shared" si="4"/>
        <v>09:48</v>
      </c>
      <c r="AP11" s="8">
        <f t="shared" si="35"/>
        <v>19.000000000000014</v>
      </c>
      <c r="AQ11" s="9">
        <f t="shared" si="5"/>
        <v>1.3194444444444453E-2</v>
      </c>
      <c r="AR11" s="8" t="str">
        <f t="shared" si="36"/>
        <v>ESTANDAR</v>
      </c>
      <c r="AS11" s="2">
        <f t="shared" si="58"/>
        <v>39</v>
      </c>
      <c r="AT11" s="8" t="str">
        <f t="shared" si="38"/>
        <v>R93</v>
      </c>
      <c r="AU11" s="8" t="str">
        <f t="shared" si="59"/>
        <v>R93</v>
      </c>
      <c r="AV11" s="8">
        <f t="shared" si="60"/>
        <v>2</v>
      </c>
      <c r="AW11" s="8" t="str">
        <f t="shared" si="41"/>
        <v>Barrio</v>
      </c>
      <c r="AX11" s="9" t="str">
        <f t="shared" si="6"/>
        <v>09:30</v>
      </c>
      <c r="AY11" s="9" t="str">
        <f t="shared" si="7"/>
        <v>10:27</v>
      </c>
      <c r="AZ11" s="8">
        <f t="shared" si="42"/>
        <v>19.000000000000014</v>
      </c>
      <c r="BA11" s="9">
        <f t="shared" si="43"/>
        <v>1.3194444444444453E-2</v>
      </c>
      <c r="BB11" s="8" t="str">
        <f t="shared" si="44"/>
        <v>ESTANDAR</v>
      </c>
      <c r="BD11" s="3">
        <f t="shared" si="45"/>
        <v>9</v>
      </c>
      <c r="BE11" s="8" t="str">
        <f t="shared" si="8"/>
        <v>R93</v>
      </c>
      <c r="BF11" s="8" t="str">
        <f t="shared" si="9"/>
        <v>R93</v>
      </c>
      <c r="BG11" s="86">
        <f t="shared" si="10"/>
        <v>1</v>
      </c>
      <c r="BH11" s="9" t="str">
        <f t="shared" si="11"/>
        <v>08:51</v>
      </c>
      <c r="BI11" s="9" t="str">
        <f t="shared" si="12"/>
        <v>09:48</v>
      </c>
      <c r="BJ11" s="82">
        <f t="shared" si="13"/>
        <v>27360.000000000022</v>
      </c>
      <c r="BK11" s="9">
        <f t="shared" si="14"/>
        <v>19.000000000000014</v>
      </c>
      <c r="BL11" s="9">
        <f t="shared" ref="BL11:BM11" si="66">BK11</f>
        <v>19.000000000000014</v>
      </c>
      <c r="BM11" s="9">
        <f t="shared" si="66"/>
        <v>19.000000000000014</v>
      </c>
      <c r="BN11" s="8" t="str">
        <f t="shared" si="15"/>
        <v>Centro</v>
      </c>
      <c r="BO11" s="8">
        <f t="shared" si="47"/>
        <v>0</v>
      </c>
      <c r="BP11" s="8">
        <f t="shared" si="48"/>
        <v>0</v>
      </c>
      <c r="BQ11" s="8">
        <f t="shared" si="49"/>
        <v>0</v>
      </c>
      <c r="BR11" s="8">
        <f t="shared" si="16"/>
        <v>1.3194444444444453E-2</v>
      </c>
      <c r="BS11" s="8">
        <f t="shared" si="50"/>
        <v>0</v>
      </c>
      <c r="BT11" s="8">
        <f t="shared" si="51"/>
        <v>0</v>
      </c>
      <c r="BU11" s="7" t="str">
        <f t="shared" si="52"/>
        <v>="R93",="1",="08:51",="09:48",="00:00",="00:00",="00:00",="Centro",="0",="0",="0",="0.0131944444444445",="0",="0",</v>
      </c>
    </row>
    <row r="12" spans="2:73" x14ac:dyDescent="0.25">
      <c r="E12" s="35" t="s">
        <v>38</v>
      </c>
      <c r="F12" s="8" t="str">
        <f>VLOOKUP(C3,'Flota Variable'!$C$3:$E$35,3,0)</f>
        <v>ESTANDAR</v>
      </c>
      <c r="H12" s="35">
        <f>IFERROR(IF(MINUTE(M12)&lt;&gt;MINUTE(M11),MAX($H$2:H11)+1,IF(AND(MINUTE(M11)=0,MINUTE(M12)=0),1,"")),"")</f>
        <v>6</v>
      </c>
      <c r="I12" s="35">
        <f t="shared" si="17"/>
        <v>10</v>
      </c>
      <c r="J12" s="35" t="str">
        <f t="shared" si="18"/>
        <v>R93_7</v>
      </c>
      <c r="K12" s="67">
        <f>IFERROR(IF(VLOOKUP(J11,'Flota Variable'!$AS$4:$AU$707,3,0)+K11&gt;$F$7,"",VLOOKUP(J11,'Flota Variable'!$AS$4:$AU$707,3,0)+K11),"")</f>
        <v>0.30156250000000001</v>
      </c>
      <c r="L12" s="67">
        <f t="shared" si="0"/>
        <v>0.30138888888888887</v>
      </c>
      <c r="M12" s="36">
        <f t="shared" si="19"/>
        <v>1.3888888888888895E-2</v>
      </c>
      <c r="N12" s="35">
        <f>IF(H12="","",IF(H12=MAX($H$3:$H$1002),IFERROR(VLOOKUP(MAX($H$3:H12)+1,$H$3:$I$1002,2,0),MAX(I12:I1011))-VLOOKUP(H12,$H$3:$I$1002,2,0)+1,IFERROR(VLOOKUP(MAX($H$3:H12)+1,$H$3:$I$1002,2,0),MAX(I12:I1011))-VLOOKUP(H12,$H$3:$I$1002,2,0)))</f>
        <v>1</v>
      </c>
      <c r="P12" s="35">
        <f t="shared" si="20"/>
        <v>10</v>
      </c>
      <c r="Q12" s="67">
        <f t="shared" si="21"/>
        <v>0.40833333333333333</v>
      </c>
      <c r="R12" s="67">
        <f t="shared" si="22"/>
        <v>0.42222222222222217</v>
      </c>
      <c r="S12" s="67">
        <f t="shared" si="23"/>
        <v>1.388888888888884E-2</v>
      </c>
      <c r="U12" s="68">
        <f>IFERROR(IF(Z12=0,"",IF(MINUTE(Z12)&lt;&gt;MINUTE(Z11),MAX($U$2:U11)+1,IF(AND(MINUTE(Z11)=0,MINUTE(Z12)=0),1,""))),"")</f>
        <v>6</v>
      </c>
      <c r="V12" s="68">
        <f t="shared" si="24"/>
        <v>10</v>
      </c>
      <c r="W12" s="68" t="str">
        <f t="shared" si="25"/>
        <v>R93_7</v>
      </c>
      <c r="X12" s="69">
        <f>IFERROR(L12+VLOOKUP(J12,'Tiempos de ciclo'!$P$3:$Q$398,2,0),"")</f>
        <v>0.32847222222222222</v>
      </c>
      <c r="Y12" s="69">
        <f t="shared" si="1"/>
        <v>0.32847222222222217</v>
      </c>
      <c r="Z12" s="70">
        <f t="shared" si="26"/>
        <v>1.3888888888888951E-2</v>
      </c>
      <c r="AA12" s="68">
        <f>IF(U12="","",IF(U12=MAX($U$3:$U$1002),IFERROR(VLOOKUP(MAX($U$3:U12)+1,$U$3:$V$1002,2,0),MAX(V12:V1011))-VLOOKUP(U12,$U$3:$V$1002,2,0)+1,IFERROR(VLOOKUP(MAX($U$3:U12)+1,$U$3:$V$1002,2,0),MAX(V12:V1011))-VLOOKUP(U12,$U$3:$V$1002,2,0)))</f>
        <v>1</v>
      </c>
      <c r="AC12" s="68">
        <f t="shared" si="27"/>
        <v>10</v>
      </c>
      <c r="AD12" s="69">
        <f t="shared" si="28"/>
        <v>0.43541666666666662</v>
      </c>
      <c r="AE12" s="69">
        <f t="shared" si="29"/>
        <v>0.44930555555555551</v>
      </c>
      <c r="AF12" s="69">
        <f t="shared" si="30"/>
        <v>1.3888888888888895E-2</v>
      </c>
      <c r="AI12" s="3">
        <f t="shared" si="54"/>
        <v>10</v>
      </c>
      <c r="AJ12" s="8" t="str">
        <f t="shared" si="2"/>
        <v>R93</v>
      </c>
      <c r="AK12" s="8" t="str">
        <f t="shared" si="55"/>
        <v>R93</v>
      </c>
      <c r="AL12" s="8">
        <f t="shared" si="56"/>
        <v>1</v>
      </c>
      <c r="AM12" s="8" t="str">
        <f t="shared" si="57"/>
        <v>Centro</v>
      </c>
      <c r="AN12" s="9" t="str">
        <f t="shared" si="3"/>
        <v>09:48</v>
      </c>
      <c r="AO12" s="9" t="str">
        <f t="shared" si="4"/>
        <v>10:08</v>
      </c>
      <c r="AP12" s="8">
        <f t="shared" si="35"/>
        <v>19.999999999999929</v>
      </c>
      <c r="AQ12" s="9">
        <f t="shared" si="5"/>
        <v>1.388888888888884E-2</v>
      </c>
      <c r="AR12" s="8" t="str">
        <f t="shared" si="36"/>
        <v>ESTANDAR</v>
      </c>
      <c r="AS12" s="2">
        <f t="shared" si="58"/>
        <v>40</v>
      </c>
      <c r="AT12" s="8" t="str">
        <f t="shared" si="38"/>
        <v>R93</v>
      </c>
      <c r="AU12" s="8" t="str">
        <f t="shared" si="59"/>
        <v>R93</v>
      </c>
      <c r="AV12" s="8">
        <f t="shared" si="60"/>
        <v>2</v>
      </c>
      <c r="AW12" s="8" t="str">
        <f t="shared" si="41"/>
        <v>Barrio</v>
      </c>
      <c r="AX12" s="9" t="str">
        <f t="shared" si="6"/>
        <v>10:27</v>
      </c>
      <c r="AY12" s="9" t="str">
        <f t="shared" si="7"/>
        <v>10:47</v>
      </c>
      <c r="AZ12" s="8">
        <f t="shared" si="42"/>
        <v>20.000000000000007</v>
      </c>
      <c r="BA12" s="9">
        <f t="shared" si="43"/>
        <v>1.3888888888888895E-2</v>
      </c>
      <c r="BB12" s="8" t="str">
        <f t="shared" si="44"/>
        <v>ESTANDAR</v>
      </c>
      <c r="BD12" s="3">
        <f t="shared" si="45"/>
        <v>10</v>
      </c>
      <c r="BE12" s="8" t="str">
        <f t="shared" si="8"/>
        <v>R93</v>
      </c>
      <c r="BF12" s="8" t="str">
        <f t="shared" si="9"/>
        <v>R93</v>
      </c>
      <c r="BG12" s="86">
        <f t="shared" si="10"/>
        <v>1</v>
      </c>
      <c r="BH12" s="9" t="str">
        <f t="shared" si="11"/>
        <v>09:48</v>
      </c>
      <c r="BI12" s="9" t="str">
        <f t="shared" si="12"/>
        <v>10:08</v>
      </c>
      <c r="BJ12" s="82">
        <f t="shared" si="13"/>
        <v>28799.999999999898</v>
      </c>
      <c r="BK12" s="9">
        <f t="shared" si="14"/>
        <v>19.999999999999929</v>
      </c>
      <c r="BL12" s="9">
        <f t="shared" ref="BL12:BM12" si="67">BK12</f>
        <v>19.999999999999929</v>
      </c>
      <c r="BM12" s="9">
        <f t="shared" si="67"/>
        <v>19.999999999999929</v>
      </c>
      <c r="BN12" s="8" t="str">
        <f t="shared" si="15"/>
        <v>Centro</v>
      </c>
      <c r="BO12" s="8">
        <f t="shared" si="47"/>
        <v>0</v>
      </c>
      <c r="BP12" s="8">
        <f t="shared" si="48"/>
        <v>0</v>
      </c>
      <c r="BQ12" s="8">
        <f t="shared" si="49"/>
        <v>0</v>
      </c>
      <c r="BR12" s="8">
        <f t="shared" si="16"/>
        <v>1.388888888888884E-2</v>
      </c>
      <c r="BS12" s="8">
        <f t="shared" si="50"/>
        <v>0</v>
      </c>
      <c r="BT12" s="8">
        <f t="shared" si="51"/>
        <v>0</v>
      </c>
      <c r="BU12" s="7" t="str">
        <f t="shared" si="52"/>
        <v>="R93",="1",="09:48",="10:08",="00:00",="00:00",="00:00",="Centro",="0",="0",="0",="0.0138888888888888",="0",="0",</v>
      </c>
    </row>
    <row r="13" spans="2:73" x14ac:dyDescent="0.25">
      <c r="F13" s="71"/>
      <c r="H13" s="35">
        <f>IFERROR(IF(MINUTE(M13)&lt;&gt;MINUTE(M12),MAX($H$2:H12)+1,IF(AND(MINUTE(M12)=0,MINUTE(M13)=0),1,"")),"")</f>
        <v>7</v>
      </c>
      <c r="I13" s="35">
        <f t="shared" si="17"/>
        <v>11</v>
      </c>
      <c r="J13" s="35" t="str">
        <f t="shared" si="18"/>
        <v>R93_7</v>
      </c>
      <c r="K13" s="67">
        <f>IFERROR(IF(VLOOKUP(J12,'Flota Variable'!$AS$4:$AU$707,3,0)+K12&gt;$F$7,"",VLOOKUP(J12,'Flota Variable'!$AS$4:$AU$707,3,0)+K12),"")</f>
        <v>0.31493055555555555</v>
      </c>
      <c r="L13" s="67">
        <f t="shared" si="0"/>
        <v>0.31527777777777777</v>
      </c>
      <c r="M13" s="36">
        <f t="shared" si="19"/>
        <v>1.3194444444444398E-2</v>
      </c>
      <c r="N13" s="35">
        <f>IF(H13="","",IF(H13=MAX($H$3:$H$1002),IFERROR(VLOOKUP(MAX($H$3:H13)+1,$H$3:$I$1002,2,0),MAX(I13:I1012))-VLOOKUP(H13,$H$3:$I$1002,2,0)+1,IFERROR(VLOOKUP(MAX($H$3:H13)+1,$H$3:$I$1002,2,0),MAX(I13:I1012))-VLOOKUP(H13,$H$3:$I$1002,2,0)))</f>
        <v>3</v>
      </c>
      <c r="P13" s="35">
        <f t="shared" si="20"/>
        <v>11</v>
      </c>
      <c r="Q13" s="67">
        <f t="shared" si="21"/>
        <v>0.42222222222222217</v>
      </c>
      <c r="R13" s="67">
        <f t="shared" si="22"/>
        <v>0.46180555555555552</v>
      </c>
      <c r="S13" s="67">
        <f t="shared" si="23"/>
        <v>1.3194444444444453E-2</v>
      </c>
      <c r="U13" s="68">
        <f>IFERROR(IF(Z13=0,"",IF(MINUTE(Z13)&lt;&gt;MINUTE(Z12),MAX($U$2:U12)+1,IF(AND(MINUTE(Z12)=0,MINUTE(Z13)=0),1,""))),"")</f>
        <v>7</v>
      </c>
      <c r="V13" s="68">
        <f t="shared" si="24"/>
        <v>11</v>
      </c>
      <c r="W13" s="68" t="str">
        <f t="shared" si="25"/>
        <v>R93_8</v>
      </c>
      <c r="X13" s="69">
        <f>IFERROR(L13+VLOOKUP(J13,'Tiempos de ciclo'!$P$3:$Q$398,2,0),"")</f>
        <v>0.34236111111111112</v>
      </c>
      <c r="Y13" s="69">
        <f t="shared" si="1"/>
        <v>0.34236111111111112</v>
      </c>
      <c r="Z13" s="70">
        <f t="shared" si="26"/>
        <v>1.3194444444444398E-2</v>
      </c>
      <c r="AA13" s="68">
        <f>IF(U13="","",IF(U13=MAX($U$3:$U$1002),IFERROR(VLOOKUP(MAX($U$3:U13)+1,$U$3:$V$1002,2,0),MAX(V13:V1012))-VLOOKUP(U13,$U$3:$V$1002,2,0)+1,IFERROR(VLOOKUP(MAX($U$3:U13)+1,$U$3:$V$1002,2,0),MAX(V13:V1012))-VLOOKUP(U13,$U$3:$V$1002,2,0)))</f>
        <v>3</v>
      </c>
      <c r="AC13" s="68">
        <f t="shared" si="27"/>
        <v>11</v>
      </c>
      <c r="AD13" s="69">
        <f t="shared" si="28"/>
        <v>0.44930555555555551</v>
      </c>
      <c r="AE13" s="69">
        <f t="shared" si="29"/>
        <v>0.48888888888888887</v>
      </c>
      <c r="AF13" s="69">
        <f t="shared" si="30"/>
        <v>1.3194444444444453E-2</v>
      </c>
      <c r="AI13" s="3">
        <f t="shared" si="54"/>
        <v>11</v>
      </c>
      <c r="AJ13" s="8" t="str">
        <f t="shared" si="2"/>
        <v>R93</v>
      </c>
      <c r="AK13" s="8" t="str">
        <f t="shared" si="55"/>
        <v>R93</v>
      </c>
      <c r="AL13" s="8">
        <f t="shared" si="56"/>
        <v>1</v>
      </c>
      <c r="AM13" s="8" t="str">
        <f t="shared" si="57"/>
        <v>Centro</v>
      </c>
      <c r="AN13" s="9" t="str">
        <f t="shared" si="3"/>
        <v>10:08</v>
      </c>
      <c r="AO13" s="9" t="str">
        <f t="shared" si="4"/>
        <v>11:05</v>
      </c>
      <c r="AP13" s="8">
        <f t="shared" si="35"/>
        <v>19.000000000000014</v>
      </c>
      <c r="AQ13" s="9">
        <f t="shared" si="5"/>
        <v>1.3194444444444453E-2</v>
      </c>
      <c r="AR13" s="8" t="str">
        <f t="shared" si="36"/>
        <v>ESTANDAR</v>
      </c>
      <c r="AS13" s="2">
        <f t="shared" si="58"/>
        <v>41</v>
      </c>
      <c r="AT13" s="8" t="str">
        <f t="shared" si="38"/>
        <v>R93</v>
      </c>
      <c r="AU13" s="8" t="str">
        <f t="shared" si="59"/>
        <v>R93</v>
      </c>
      <c r="AV13" s="8">
        <f t="shared" si="60"/>
        <v>2</v>
      </c>
      <c r="AW13" s="8" t="str">
        <f t="shared" si="41"/>
        <v>Barrio</v>
      </c>
      <c r="AX13" s="9" t="str">
        <f t="shared" si="6"/>
        <v>10:47</v>
      </c>
      <c r="AY13" s="9" t="str">
        <f t="shared" si="7"/>
        <v>11:44</v>
      </c>
      <c r="AZ13" s="8">
        <f t="shared" si="42"/>
        <v>19.000000000000014</v>
      </c>
      <c r="BA13" s="9">
        <f t="shared" si="43"/>
        <v>1.3194444444444453E-2</v>
      </c>
      <c r="BB13" s="8" t="str">
        <f t="shared" si="44"/>
        <v>ESTANDAR</v>
      </c>
      <c r="BD13" s="3">
        <f t="shared" si="45"/>
        <v>11</v>
      </c>
      <c r="BE13" s="8" t="str">
        <f t="shared" si="8"/>
        <v>R93</v>
      </c>
      <c r="BF13" s="8" t="str">
        <f t="shared" si="9"/>
        <v>R93</v>
      </c>
      <c r="BG13" s="86">
        <f t="shared" si="10"/>
        <v>1</v>
      </c>
      <c r="BH13" s="9" t="str">
        <f t="shared" si="11"/>
        <v>10:08</v>
      </c>
      <c r="BI13" s="9" t="str">
        <f t="shared" si="12"/>
        <v>11:05</v>
      </c>
      <c r="BJ13" s="82">
        <f t="shared" si="13"/>
        <v>27360.000000000022</v>
      </c>
      <c r="BK13" s="9">
        <f t="shared" si="14"/>
        <v>19.000000000000014</v>
      </c>
      <c r="BL13" s="9">
        <f t="shared" ref="BL13:BM13" si="68">BK13</f>
        <v>19.000000000000014</v>
      </c>
      <c r="BM13" s="9">
        <f t="shared" si="68"/>
        <v>19.000000000000014</v>
      </c>
      <c r="BN13" s="8" t="str">
        <f t="shared" si="15"/>
        <v>Centro</v>
      </c>
      <c r="BO13" s="8">
        <f t="shared" si="47"/>
        <v>0</v>
      </c>
      <c r="BP13" s="8">
        <f t="shared" si="48"/>
        <v>0</v>
      </c>
      <c r="BQ13" s="8">
        <f t="shared" si="49"/>
        <v>0</v>
      </c>
      <c r="BR13" s="8">
        <f t="shared" si="16"/>
        <v>1.3194444444444453E-2</v>
      </c>
      <c r="BS13" s="8">
        <f t="shared" si="50"/>
        <v>0</v>
      </c>
      <c r="BT13" s="8">
        <f t="shared" si="51"/>
        <v>0</v>
      </c>
      <c r="BU13" s="7" t="str">
        <f t="shared" si="52"/>
        <v>="R93",="1",="10:08",="11:05",="00:00",="00:00",="00:00",="Centro",="0",="0",="0",="0.0131944444444445",="0",="0",</v>
      </c>
    </row>
    <row r="14" spans="2:73" x14ac:dyDescent="0.25">
      <c r="H14" s="35" t="str">
        <f>IFERROR(IF(MINUTE(M14)&lt;&gt;MINUTE(M13),MAX($H$2:H13)+1,IF(AND(MINUTE(M13)=0,MINUTE(M14)=0),1,"")),"")</f>
        <v/>
      </c>
      <c r="I14" s="35">
        <f t="shared" si="17"/>
        <v>12</v>
      </c>
      <c r="J14" s="35" t="str">
        <f t="shared" si="18"/>
        <v>R93_7</v>
      </c>
      <c r="K14" s="67">
        <f>IFERROR(IF(VLOOKUP(J13,'Flota Variable'!$AS$4:$AU$707,3,0)+K13&gt;$F$7,"",VLOOKUP(J13,'Flota Variable'!$AS$4:$AU$707,3,0)+K13),"")</f>
        <v>0.32829861111111108</v>
      </c>
      <c r="L14" s="67">
        <f t="shared" si="0"/>
        <v>0.32847222222222217</v>
      </c>
      <c r="M14" s="36">
        <f t="shared" si="19"/>
        <v>1.3194444444444509E-2</v>
      </c>
      <c r="N14" s="35" t="str">
        <f>IF(H14="","",IF(H14=MAX($H$3:$H$1002),IFERROR(VLOOKUP(MAX($H$3:H14)+1,$H$3:$I$1002,2,0),MAX(I14:I1013))-VLOOKUP(H14,$H$3:$I$1002,2,0)+1,IFERROR(VLOOKUP(MAX($H$3:H14)+1,$H$3:$I$1002,2,0),MAX(I14:I1013))-VLOOKUP(H14,$H$3:$I$1002,2,0)))</f>
        <v/>
      </c>
      <c r="P14" s="35">
        <f t="shared" si="20"/>
        <v>12</v>
      </c>
      <c r="Q14" s="67">
        <f t="shared" si="21"/>
        <v>0.46180555555555552</v>
      </c>
      <c r="R14" s="67">
        <f t="shared" si="22"/>
        <v>0.47569444444444442</v>
      </c>
      <c r="S14" s="67">
        <f t="shared" si="23"/>
        <v>1.3888888888888895E-2</v>
      </c>
      <c r="U14" s="68" t="str">
        <f>IFERROR(IF(Z14=0,"",IF(MINUTE(Z14)&lt;&gt;MINUTE(Z13),MAX($U$2:U13)+1,IF(AND(MINUTE(Z13)=0,MINUTE(Z14)=0),1,""))),"")</f>
        <v/>
      </c>
      <c r="V14" s="68">
        <f t="shared" si="24"/>
        <v>12</v>
      </c>
      <c r="W14" s="68" t="str">
        <f t="shared" si="25"/>
        <v>R93_8</v>
      </c>
      <c r="X14" s="69">
        <f>IFERROR(L14+VLOOKUP(J14,'Tiempos de ciclo'!$P$3:$Q$398,2,0),"")</f>
        <v>0.35555555555555551</v>
      </c>
      <c r="Y14" s="69">
        <f t="shared" si="1"/>
        <v>0.35555555555555551</v>
      </c>
      <c r="Z14" s="70">
        <f t="shared" si="26"/>
        <v>1.3194444444444453E-2</v>
      </c>
      <c r="AA14" s="68" t="str">
        <f>IF(U14="","",IF(U14=MAX($U$3:$U$1002),IFERROR(VLOOKUP(MAX($U$3:U14)+1,$U$3:$V$1002,2,0),MAX(V14:V1013))-VLOOKUP(U14,$U$3:$V$1002,2,0)+1,IFERROR(VLOOKUP(MAX($U$3:U14)+1,$U$3:$V$1002,2,0),MAX(V14:V1013))-VLOOKUP(U14,$U$3:$V$1002,2,0)))</f>
        <v/>
      </c>
      <c r="AC14" s="68">
        <f t="shared" si="27"/>
        <v>12</v>
      </c>
      <c r="AD14" s="69">
        <f t="shared" si="28"/>
        <v>0.48888888888888887</v>
      </c>
      <c r="AE14" s="69">
        <f t="shared" si="29"/>
        <v>0.50277777777777777</v>
      </c>
      <c r="AF14" s="69">
        <f t="shared" si="30"/>
        <v>1.3888888888888895E-2</v>
      </c>
      <c r="AI14" s="3">
        <f t="shared" si="54"/>
        <v>12</v>
      </c>
      <c r="AJ14" s="8" t="str">
        <f t="shared" si="2"/>
        <v>R93</v>
      </c>
      <c r="AK14" s="8" t="str">
        <f t="shared" si="55"/>
        <v>R93</v>
      </c>
      <c r="AL14" s="8">
        <f t="shared" si="56"/>
        <v>1</v>
      </c>
      <c r="AM14" s="8" t="str">
        <f t="shared" si="57"/>
        <v>Centro</v>
      </c>
      <c r="AN14" s="9" t="str">
        <f t="shared" si="3"/>
        <v>11:05</v>
      </c>
      <c r="AO14" s="9" t="str">
        <f t="shared" si="4"/>
        <v>11:25</v>
      </c>
      <c r="AP14" s="8">
        <f t="shared" si="35"/>
        <v>20.000000000000007</v>
      </c>
      <c r="AQ14" s="9">
        <f t="shared" si="5"/>
        <v>1.3888888888888895E-2</v>
      </c>
      <c r="AR14" s="8" t="str">
        <f t="shared" si="36"/>
        <v>ESTANDAR</v>
      </c>
      <c r="AS14" s="2">
        <f t="shared" si="58"/>
        <v>42</v>
      </c>
      <c r="AT14" s="8" t="str">
        <f t="shared" si="38"/>
        <v>R93</v>
      </c>
      <c r="AU14" s="8" t="str">
        <f t="shared" si="59"/>
        <v>R93</v>
      </c>
      <c r="AV14" s="8">
        <f t="shared" si="60"/>
        <v>2</v>
      </c>
      <c r="AW14" s="8" t="str">
        <f t="shared" si="41"/>
        <v>Barrio</v>
      </c>
      <c r="AX14" s="9" t="str">
        <f t="shared" si="6"/>
        <v>11:44</v>
      </c>
      <c r="AY14" s="9" t="str">
        <f t="shared" si="7"/>
        <v>12:04</v>
      </c>
      <c r="AZ14" s="8">
        <f t="shared" si="42"/>
        <v>20.000000000000007</v>
      </c>
      <c r="BA14" s="9">
        <f t="shared" si="43"/>
        <v>1.3888888888888895E-2</v>
      </c>
      <c r="BB14" s="8" t="str">
        <f t="shared" si="44"/>
        <v>ESTANDAR</v>
      </c>
      <c r="BD14" s="3">
        <f t="shared" si="45"/>
        <v>12</v>
      </c>
      <c r="BE14" s="8" t="str">
        <f t="shared" si="8"/>
        <v>R93</v>
      </c>
      <c r="BF14" s="8" t="str">
        <f t="shared" si="9"/>
        <v>R93</v>
      </c>
      <c r="BG14" s="86">
        <f t="shared" si="10"/>
        <v>1</v>
      </c>
      <c r="BH14" s="9" t="str">
        <f t="shared" si="11"/>
        <v>11:05</v>
      </c>
      <c r="BI14" s="9" t="str">
        <f t="shared" si="12"/>
        <v>11:25</v>
      </c>
      <c r="BJ14" s="82">
        <f t="shared" si="13"/>
        <v>28800.000000000011</v>
      </c>
      <c r="BK14" s="9">
        <f t="shared" si="14"/>
        <v>20.000000000000007</v>
      </c>
      <c r="BL14" s="9">
        <f t="shared" ref="BL14:BM14" si="69">BK14</f>
        <v>20.000000000000007</v>
      </c>
      <c r="BM14" s="9">
        <f t="shared" si="69"/>
        <v>20.000000000000007</v>
      </c>
      <c r="BN14" s="8" t="str">
        <f t="shared" si="15"/>
        <v>Centro</v>
      </c>
      <c r="BO14" s="8">
        <f t="shared" si="47"/>
        <v>0</v>
      </c>
      <c r="BP14" s="8">
        <f t="shared" si="48"/>
        <v>0</v>
      </c>
      <c r="BQ14" s="8">
        <f t="shared" si="49"/>
        <v>0</v>
      </c>
      <c r="BR14" s="8">
        <f t="shared" si="16"/>
        <v>1.3888888888888895E-2</v>
      </c>
      <c r="BS14" s="8">
        <f t="shared" si="50"/>
        <v>0</v>
      </c>
      <c r="BT14" s="8">
        <f t="shared" si="51"/>
        <v>0</v>
      </c>
      <c r="BU14" s="7" t="str">
        <f t="shared" si="52"/>
        <v>="R93",="1",="11:05",="11:25",="00:00",="00:00",="00:00",="Centro",="0",="0",="0",="0.0138888888888889",="0",="0",</v>
      </c>
    </row>
    <row r="15" spans="2:73" x14ac:dyDescent="0.25">
      <c r="H15" s="35" t="str">
        <f>IFERROR(IF(MINUTE(M15)&lt;&gt;MINUTE(M14),MAX($H$2:H14)+1,IF(AND(MINUTE(M14)=0,MINUTE(M15)=0),1,"")),"")</f>
        <v/>
      </c>
      <c r="I15" s="35">
        <f t="shared" si="17"/>
        <v>13</v>
      </c>
      <c r="J15" s="35" t="str">
        <f t="shared" si="18"/>
        <v>R93_8</v>
      </c>
      <c r="K15" s="67">
        <f>IFERROR(IF(VLOOKUP(J14,'Flota Variable'!$AS$4:$AU$707,3,0)+K14&gt;$F$7,"",VLOOKUP(J14,'Flota Variable'!$AS$4:$AU$707,3,0)+K14),"")</f>
        <v>0.34166666666666662</v>
      </c>
      <c r="L15" s="67">
        <f t="shared" si="0"/>
        <v>0.34166666666666667</v>
      </c>
      <c r="M15" s="36">
        <f t="shared" si="19"/>
        <v>1.3194444444444398E-2</v>
      </c>
      <c r="N15" s="35" t="str">
        <f>IF(H15="","",IF(H15=MAX($H$3:$H$1002),IFERROR(VLOOKUP(MAX($H$3:H15)+1,$H$3:$I$1002,2,0),MAX(I15:I1014))-VLOOKUP(H15,$H$3:$I$1002,2,0)+1,IFERROR(VLOOKUP(MAX($H$3:H15)+1,$H$3:$I$1002,2,0),MAX(I15:I1014))-VLOOKUP(H15,$H$3:$I$1002,2,0)))</f>
        <v/>
      </c>
      <c r="P15" s="35">
        <f t="shared" si="20"/>
        <v>13</v>
      </c>
      <c r="Q15" s="67">
        <f t="shared" si="21"/>
        <v>0.47569444444444442</v>
      </c>
      <c r="R15" s="67">
        <f t="shared" si="22"/>
        <v>0.51527777777777772</v>
      </c>
      <c r="S15" s="67">
        <f t="shared" si="23"/>
        <v>1.3194444444444453E-2</v>
      </c>
      <c r="U15" s="68" t="str">
        <f>IFERROR(IF(Z15=0,"",IF(MINUTE(Z15)&lt;&gt;MINUTE(Z14),MAX($U$2:U14)+1,IF(AND(MINUTE(Z14)=0,MINUTE(Z15)=0),1,""))),"")</f>
        <v/>
      </c>
      <c r="V15" s="68">
        <f t="shared" si="24"/>
        <v>13</v>
      </c>
      <c r="W15" s="68" t="str">
        <f t="shared" si="25"/>
        <v>R93_8</v>
      </c>
      <c r="X15" s="69">
        <f>IFERROR(L15+VLOOKUP(J15,'Tiempos de ciclo'!$P$3:$Q$398,2,0),"")</f>
        <v>0.36875000000000002</v>
      </c>
      <c r="Y15" s="69">
        <f t="shared" si="1"/>
        <v>0.36874999999999997</v>
      </c>
      <c r="Z15" s="70">
        <f t="shared" si="26"/>
        <v>1.3194444444444453E-2</v>
      </c>
      <c r="AA15" s="68" t="str">
        <f>IF(U15="","",IF(U15=MAX($U$3:$U$1002),IFERROR(VLOOKUP(MAX($U$3:U15)+1,$U$3:$V$1002,2,0),MAX(V15:V1014))-VLOOKUP(U15,$U$3:$V$1002,2,0)+1,IFERROR(VLOOKUP(MAX($U$3:U15)+1,$U$3:$V$1002,2,0),MAX(V15:V1014))-VLOOKUP(U15,$U$3:$V$1002,2,0)))</f>
        <v/>
      </c>
      <c r="AC15" s="68">
        <f t="shared" si="27"/>
        <v>13</v>
      </c>
      <c r="AD15" s="69">
        <f t="shared" si="28"/>
        <v>0.50277777777777777</v>
      </c>
      <c r="AE15" s="69">
        <f t="shared" si="29"/>
        <v>0.54236111111111107</v>
      </c>
      <c r="AF15" s="69">
        <f t="shared" si="30"/>
        <v>1.3194444444444509E-2</v>
      </c>
      <c r="AI15" s="3">
        <f t="shared" si="54"/>
        <v>13</v>
      </c>
      <c r="AJ15" s="8" t="str">
        <f t="shared" si="2"/>
        <v>R93</v>
      </c>
      <c r="AK15" s="8" t="str">
        <f t="shared" si="55"/>
        <v>R93</v>
      </c>
      <c r="AL15" s="8">
        <f t="shared" si="56"/>
        <v>1</v>
      </c>
      <c r="AM15" s="8" t="str">
        <f t="shared" si="57"/>
        <v>Centro</v>
      </c>
      <c r="AN15" s="9" t="str">
        <f t="shared" si="3"/>
        <v>11:25</v>
      </c>
      <c r="AO15" s="9" t="str">
        <f t="shared" si="4"/>
        <v>12:22</v>
      </c>
      <c r="AP15" s="8">
        <f t="shared" si="35"/>
        <v>19.000000000000014</v>
      </c>
      <c r="AQ15" s="9">
        <f t="shared" si="5"/>
        <v>1.3194444444444453E-2</v>
      </c>
      <c r="AR15" s="8" t="str">
        <f t="shared" si="36"/>
        <v>ESTANDAR</v>
      </c>
      <c r="AS15" s="2">
        <f t="shared" si="58"/>
        <v>43</v>
      </c>
      <c r="AT15" s="8" t="str">
        <f t="shared" si="38"/>
        <v>R93</v>
      </c>
      <c r="AU15" s="8" t="str">
        <f t="shared" si="59"/>
        <v>R93</v>
      </c>
      <c r="AV15" s="8">
        <f t="shared" si="60"/>
        <v>2</v>
      </c>
      <c r="AW15" s="8" t="str">
        <f t="shared" si="41"/>
        <v>Barrio</v>
      </c>
      <c r="AX15" s="9" t="str">
        <f t="shared" si="6"/>
        <v>12:04</v>
      </c>
      <c r="AY15" s="9" t="str">
        <f t="shared" si="7"/>
        <v>13:01</v>
      </c>
      <c r="AZ15" s="8">
        <f t="shared" si="42"/>
        <v>19.000000000000092</v>
      </c>
      <c r="BA15" s="9">
        <f t="shared" si="43"/>
        <v>1.3194444444444509E-2</v>
      </c>
      <c r="BB15" s="8" t="str">
        <f t="shared" si="44"/>
        <v>ESTANDAR</v>
      </c>
      <c r="BD15" s="3">
        <f t="shared" si="45"/>
        <v>13</v>
      </c>
      <c r="BE15" s="8" t="str">
        <f t="shared" si="8"/>
        <v>R93</v>
      </c>
      <c r="BF15" s="8" t="str">
        <f t="shared" si="9"/>
        <v>R93</v>
      </c>
      <c r="BG15" s="86">
        <f t="shared" si="10"/>
        <v>1</v>
      </c>
      <c r="BH15" s="9" t="str">
        <f t="shared" si="11"/>
        <v>11:25</v>
      </c>
      <c r="BI15" s="9" t="str">
        <f t="shared" si="12"/>
        <v>12:22</v>
      </c>
      <c r="BJ15" s="82">
        <f t="shared" si="13"/>
        <v>27360.000000000022</v>
      </c>
      <c r="BK15" s="9">
        <f t="shared" si="14"/>
        <v>19.000000000000014</v>
      </c>
      <c r="BL15" s="9">
        <f t="shared" ref="BL15:BM15" si="70">BK15</f>
        <v>19.000000000000014</v>
      </c>
      <c r="BM15" s="9">
        <f t="shared" si="70"/>
        <v>19.000000000000014</v>
      </c>
      <c r="BN15" s="8" t="str">
        <f t="shared" si="15"/>
        <v>Centro</v>
      </c>
      <c r="BO15" s="8">
        <f t="shared" si="47"/>
        <v>0</v>
      </c>
      <c r="BP15" s="8">
        <f t="shared" si="48"/>
        <v>0</v>
      </c>
      <c r="BQ15" s="8">
        <f t="shared" si="49"/>
        <v>0</v>
      </c>
      <c r="BR15" s="8">
        <f t="shared" si="16"/>
        <v>1.3194444444444453E-2</v>
      </c>
      <c r="BS15" s="8">
        <f t="shared" si="50"/>
        <v>0</v>
      </c>
      <c r="BT15" s="8">
        <f t="shared" si="51"/>
        <v>0</v>
      </c>
      <c r="BU15" s="7" t="str">
        <f t="shared" si="52"/>
        <v>="R93",="1",="11:25",="12:22",="00:00",="00:00",="00:00",="Centro",="0",="0",="0",="0.0131944444444445",="0",="0",</v>
      </c>
    </row>
    <row r="16" spans="2:73" x14ac:dyDescent="0.25">
      <c r="E16" s="64">
        <v>4.1666666666666664E-2</v>
      </c>
      <c r="H16" s="35">
        <f>IFERROR(IF(MINUTE(M16)&lt;&gt;MINUTE(M15),MAX($H$2:H15)+1,IF(AND(MINUTE(M15)=0,MINUTE(M16)=0),1,"")),"")</f>
        <v>8</v>
      </c>
      <c r="I16" s="35">
        <f t="shared" si="17"/>
        <v>14</v>
      </c>
      <c r="J16" s="35" t="str">
        <f t="shared" si="18"/>
        <v>R93_8</v>
      </c>
      <c r="K16" s="67">
        <f>IFERROR(IF(VLOOKUP(J15,'Flota Variable'!$AS$4:$AU$707,3,0)+K15&gt;$F$7,"",VLOOKUP(J15,'Flota Variable'!$AS$4:$AU$707,3,0)+K15),"")</f>
        <v>0.35503472222222215</v>
      </c>
      <c r="L16" s="67">
        <f t="shared" si="0"/>
        <v>0.35486111111111107</v>
      </c>
      <c r="M16" s="36">
        <f t="shared" si="19"/>
        <v>1.3888888888888895E-2</v>
      </c>
      <c r="N16" s="35">
        <f>IF(H16="","",IF(H16=MAX($H$3:$H$1002),IFERROR(VLOOKUP(MAX($H$3:H16)+1,$H$3:$I$1002,2,0),MAX(I16:I1015))-VLOOKUP(H16,$H$3:$I$1002,2,0)+1,IFERROR(VLOOKUP(MAX($H$3:H16)+1,$H$3:$I$1002,2,0),MAX(I16:I1015))-VLOOKUP(H16,$H$3:$I$1002,2,0)))</f>
        <v>1</v>
      </c>
      <c r="P16" s="35">
        <f t="shared" si="20"/>
        <v>14</v>
      </c>
      <c r="Q16" s="67">
        <f t="shared" si="21"/>
        <v>0.51527777777777772</v>
      </c>
      <c r="R16" s="67">
        <f t="shared" si="22"/>
        <v>0.52916666666666667</v>
      </c>
      <c r="S16" s="67">
        <f t="shared" si="23"/>
        <v>1.3888888888888951E-2</v>
      </c>
      <c r="U16" s="68">
        <f>IFERROR(IF(Z16=0,"",IF(MINUTE(Z16)&lt;&gt;MINUTE(Z15),MAX($U$2:U15)+1,IF(AND(MINUTE(Z15)=0,MINUTE(Z16)=0),1,""))),"")</f>
        <v>8</v>
      </c>
      <c r="V16" s="68">
        <f t="shared" si="24"/>
        <v>14</v>
      </c>
      <c r="W16" s="68" t="str">
        <f t="shared" si="25"/>
        <v>R93_9</v>
      </c>
      <c r="X16" s="69">
        <f>IFERROR(L16+VLOOKUP(J16,'Tiempos de ciclo'!$P$3:$Q$398,2,0),"")</f>
        <v>0.38194444444444442</v>
      </c>
      <c r="Y16" s="69">
        <f t="shared" si="1"/>
        <v>0.38194444444444442</v>
      </c>
      <c r="Z16" s="70">
        <f t="shared" si="26"/>
        <v>1.3888888888888895E-2</v>
      </c>
      <c r="AA16" s="68">
        <f>IF(U16="","",IF(U16=MAX($U$3:$U$1002),IFERROR(VLOOKUP(MAX($U$3:U16)+1,$U$3:$V$1002,2,0),MAX(V16:V1015))-VLOOKUP(U16,$U$3:$V$1002,2,0)+1,IFERROR(VLOOKUP(MAX($U$3:U16)+1,$U$3:$V$1002,2,0),MAX(V16:V1015))-VLOOKUP(U16,$U$3:$V$1002,2,0)))</f>
        <v>1</v>
      </c>
      <c r="AC16" s="68">
        <f t="shared" si="27"/>
        <v>14</v>
      </c>
      <c r="AD16" s="69">
        <f t="shared" si="28"/>
        <v>0.54236111111111107</v>
      </c>
      <c r="AE16" s="69">
        <f t="shared" si="29"/>
        <v>0.55624999999999991</v>
      </c>
      <c r="AF16" s="69">
        <f t="shared" si="30"/>
        <v>1.388888888888884E-2</v>
      </c>
      <c r="AI16" s="3">
        <f t="shared" si="54"/>
        <v>14</v>
      </c>
      <c r="AJ16" s="8" t="str">
        <f t="shared" si="2"/>
        <v>R93</v>
      </c>
      <c r="AK16" s="8" t="str">
        <f t="shared" si="55"/>
        <v>R93</v>
      </c>
      <c r="AL16" s="8">
        <f t="shared" si="56"/>
        <v>1</v>
      </c>
      <c r="AM16" s="8" t="str">
        <f t="shared" si="57"/>
        <v>Centro</v>
      </c>
      <c r="AN16" s="9" t="str">
        <f t="shared" si="3"/>
        <v>12:22</v>
      </c>
      <c r="AO16" s="9" t="str">
        <f t="shared" si="4"/>
        <v>12:42</v>
      </c>
      <c r="AP16" s="8">
        <f t="shared" si="35"/>
        <v>20.000000000000089</v>
      </c>
      <c r="AQ16" s="9">
        <f t="shared" si="5"/>
        <v>1.3888888888888951E-2</v>
      </c>
      <c r="AR16" s="8" t="str">
        <f t="shared" si="36"/>
        <v>ESTANDAR</v>
      </c>
      <c r="AS16" s="2">
        <f t="shared" si="58"/>
        <v>44</v>
      </c>
      <c r="AT16" s="8" t="str">
        <f t="shared" si="38"/>
        <v>R93</v>
      </c>
      <c r="AU16" s="8" t="str">
        <f t="shared" si="59"/>
        <v>R93</v>
      </c>
      <c r="AV16" s="8">
        <f t="shared" si="60"/>
        <v>2</v>
      </c>
      <c r="AW16" s="8" t="str">
        <f t="shared" si="41"/>
        <v>Barrio</v>
      </c>
      <c r="AX16" s="9" t="str">
        <f t="shared" si="6"/>
        <v>13:01</v>
      </c>
      <c r="AY16" s="9" t="str">
        <f t="shared" si="7"/>
        <v>13:21</v>
      </c>
      <c r="AZ16" s="8">
        <f t="shared" si="42"/>
        <v>19.999999999999929</v>
      </c>
      <c r="BA16" s="9">
        <f t="shared" si="43"/>
        <v>1.388888888888884E-2</v>
      </c>
      <c r="BB16" s="8" t="str">
        <f t="shared" si="44"/>
        <v>ESTANDAR</v>
      </c>
      <c r="BD16" s="3">
        <f t="shared" si="45"/>
        <v>14</v>
      </c>
      <c r="BE16" s="8" t="str">
        <f t="shared" si="8"/>
        <v>R93</v>
      </c>
      <c r="BF16" s="8" t="str">
        <f t="shared" si="9"/>
        <v>R93</v>
      </c>
      <c r="BG16" s="86">
        <f t="shared" si="10"/>
        <v>1</v>
      </c>
      <c r="BH16" s="9" t="str">
        <f t="shared" si="11"/>
        <v>12:22</v>
      </c>
      <c r="BI16" s="9" t="str">
        <f t="shared" si="12"/>
        <v>12:42</v>
      </c>
      <c r="BJ16" s="82">
        <f t="shared" si="13"/>
        <v>28800.000000000127</v>
      </c>
      <c r="BK16" s="9">
        <f t="shared" si="14"/>
        <v>20.000000000000089</v>
      </c>
      <c r="BL16" s="9">
        <f t="shared" ref="BL16:BM16" si="71">BK16</f>
        <v>20.000000000000089</v>
      </c>
      <c r="BM16" s="9">
        <f t="shared" si="71"/>
        <v>20.000000000000089</v>
      </c>
      <c r="BN16" s="8" t="str">
        <f t="shared" si="15"/>
        <v>Centro</v>
      </c>
      <c r="BO16" s="8">
        <f t="shared" si="47"/>
        <v>0</v>
      </c>
      <c r="BP16" s="8">
        <f t="shared" si="48"/>
        <v>0</v>
      </c>
      <c r="BQ16" s="8">
        <f t="shared" si="49"/>
        <v>0</v>
      </c>
      <c r="BR16" s="8">
        <f t="shared" si="16"/>
        <v>1.3888888888888951E-2</v>
      </c>
      <c r="BS16" s="8">
        <f t="shared" si="50"/>
        <v>0</v>
      </c>
      <c r="BT16" s="8">
        <f t="shared" si="51"/>
        <v>0</v>
      </c>
      <c r="BU16" s="7" t="str">
        <f t="shared" si="52"/>
        <v>="R93",="1",="12:22",="12:42",="00:00",="00:00",="00:00",="Centro",="0",="0",="0",="0.013888888888889",="0",="0",</v>
      </c>
    </row>
    <row r="17" spans="5:73" x14ac:dyDescent="0.25">
      <c r="E17" s="64">
        <v>6.9444444444444447E-4</v>
      </c>
      <c r="H17" s="35">
        <f>IFERROR(IF(MINUTE(M17)&lt;&gt;MINUTE(M16),MAX($H$2:H16)+1,IF(AND(MINUTE(M16)=0,MINUTE(M17)=0),1,"")),"")</f>
        <v>9</v>
      </c>
      <c r="I17" s="35">
        <f t="shared" si="17"/>
        <v>15</v>
      </c>
      <c r="J17" s="35" t="str">
        <f t="shared" si="18"/>
        <v>R93_8</v>
      </c>
      <c r="K17" s="67">
        <f>IFERROR(IF(VLOOKUP(J16,'Flota Variable'!$AS$4:$AU$707,3,0)+K16&gt;$F$7,"",VLOOKUP(J16,'Flota Variable'!$AS$4:$AU$707,3,0)+K16),"")</f>
        <v>0.36840277777777769</v>
      </c>
      <c r="L17" s="67">
        <f t="shared" si="0"/>
        <v>0.36874999999999997</v>
      </c>
      <c r="M17" s="36">
        <f t="shared" si="19"/>
        <v>1.3194444444444453E-2</v>
      </c>
      <c r="N17" s="35">
        <f>IF(H17="","",IF(H17=MAX($H$3:$H$1002),IFERROR(VLOOKUP(MAX($H$3:H17)+1,$H$3:$I$1002,2,0),MAX(I17:I1016))-VLOOKUP(H17,$H$3:$I$1002,2,0)+1,IFERROR(VLOOKUP(MAX($H$3:H17)+1,$H$3:$I$1002,2,0),MAX(I17:I1016))-VLOOKUP(H17,$H$3:$I$1002,2,0)))</f>
        <v>3</v>
      </c>
      <c r="P17" s="35">
        <f t="shared" si="20"/>
        <v>15</v>
      </c>
      <c r="Q17" s="67">
        <f t="shared" si="21"/>
        <v>0.52916666666666667</v>
      </c>
      <c r="R17" s="67">
        <f t="shared" si="22"/>
        <v>0.56874999999999998</v>
      </c>
      <c r="S17" s="67">
        <f t="shared" si="23"/>
        <v>1.3194444444444398E-2</v>
      </c>
      <c r="U17" s="68">
        <f>IFERROR(IF(Z17=0,"",IF(MINUTE(Z17)&lt;&gt;MINUTE(Z16),MAX($U$2:U16)+1,IF(AND(MINUTE(Z16)=0,MINUTE(Z17)=0),1,""))),"")</f>
        <v>9</v>
      </c>
      <c r="V17" s="68">
        <f t="shared" si="24"/>
        <v>15</v>
      </c>
      <c r="W17" s="68" t="str">
        <f t="shared" si="25"/>
        <v>R93_9</v>
      </c>
      <c r="X17" s="69">
        <f>IFERROR(L17+VLOOKUP(J17,'Tiempos de ciclo'!$P$3:$Q$398,2,0),"")</f>
        <v>0.39583333333333331</v>
      </c>
      <c r="Y17" s="69">
        <f t="shared" si="1"/>
        <v>0.39583333333333331</v>
      </c>
      <c r="Z17" s="70">
        <f t="shared" si="26"/>
        <v>1.3194444444444453E-2</v>
      </c>
      <c r="AA17" s="68">
        <f>IF(U17="","",IF(U17=MAX($U$3:$U$1002),IFERROR(VLOOKUP(MAX($U$3:U17)+1,$U$3:$V$1002,2,0),MAX(V17:V1016))-VLOOKUP(U17,$U$3:$V$1002,2,0)+1,IFERROR(VLOOKUP(MAX($U$3:U17)+1,$U$3:$V$1002,2,0),MAX(V17:V1016))-VLOOKUP(U17,$U$3:$V$1002,2,0)))</f>
        <v>3</v>
      </c>
      <c r="AC17" s="68">
        <f t="shared" si="27"/>
        <v>15</v>
      </c>
      <c r="AD17" s="69">
        <f t="shared" si="28"/>
        <v>0.55624999999999991</v>
      </c>
      <c r="AE17" s="69">
        <f t="shared" si="29"/>
        <v>0.59583333333333321</v>
      </c>
      <c r="AF17" s="69">
        <f t="shared" si="30"/>
        <v>1.3194444444444509E-2</v>
      </c>
      <c r="AI17" s="3">
        <f t="shared" si="54"/>
        <v>15</v>
      </c>
      <c r="AJ17" s="8" t="str">
        <f t="shared" si="2"/>
        <v>R93</v>
      </c>
      <c r="AK17" s="8" t="str">
        <f t="shared" si="55"/>
        <v>R93</v>
      </c>
      <c r="AL17" s="8">
        <f t="shared" si="56"/>
        <v>1</v>
      </c>
      <c r="AM17" s="8" t="str">
        <f t="shared" si="57"/>
        <v>Centro</v>
      </c>
      <c r="AN17" s="9" t="str">
        <f t="shared" si="3"/>
        <v>12:42</v>
      </c>
      <c r="AO17" s="9" t="str">
        <f t="shared" si="4"/>
        <v>13:39</v>
      </c>
      <c r="AP17" s="8">
        <f t="shared" si="35"/>
        <v>18.999999999999932</v>
      </c>
      <c r="AQ17" s="9">
        <f t="shared" si="5"/>
        <v>1.3194444444444398E-2</v>
      </c>
      <c r="AR17" s="8" t="str">
        <f t="shared" si="36"/>
        <v>ESTANDAR</v>
      </c>
      <c r="AS17" s="2">
        <f t="shared" si="58"/>
        <v>45</v>
      </c>
      <c r="AT17" s="8" t="str">
        <f t="shared" si="38"/>
        <v>R93</v>
      </c>
      <c r="AU17" s="8" t="str">
        <f t="shared" si="59"/>
        <v>R93</v>
      </c>
      <c r="AV17" s="8">
        <f t="shared" si="60"/>
        <v>2</v>
      </c>
      <c r="AW17" s="8" t="str">
        <f t="shared" si="41"/>
        <v>Barrio</v>
      </c>
      <c r="AX17" s="9" t="str">
        <f t="shared" si="6"/>
        <v>13:21</v>
      </c>
      <c r="AY17" s="9" t="str">
        <f t="shared" si="7"/>
        <v>14:18</v>
      </c>
      <c r="AZ17" s="8">
        <f t="shared" si="42"/>
        <v>19.000000000000092</v>
      </c>
      <c r="BA17" s="9">
        <f t="shared" si="43"/>
        <v>1.3194444444444509E-2</v>
      </c>
      <c r="BB17" s="8" t="str">
        <f t="shared" si="44"/>
        <v>ESTANDAR</v>
      </c>
      <c r="BD17" s="3">
        <f t="shared" si="45"/>
        <v>15</v>
      </c>
      <c r="BE17" s="8" t="str">
        <f t="shared" si="8"/>
        <v>R93</v>
      </c>
      <c r="BF17" s="8" t="str">
        <f t="shared" si="9"/>
        <v>R93</v>
      </c>
      <c r="BG17" s="86">
        <f t="shared" si="10"/>
        <v>1</v>
      </c>
      <c r="BH17" s="9" t="str">
        <f t="shared" si="11"/>
        <v>12:42</v>
      </c>
      <c r="BI17" s="9" t="str">
        <f t="shared" si="12"/>
        <v>13:39</v>
      </c>
      <c r="BJ17" s="82">
        <f t="shared" si="13"/>
        <v>27359.999999999902</v>
      </c>
      <c r="BK17" s="9">
        <f t="shared" si="14"/>
        <v>18.999999999999932</v>
      </c>
      <c r="BL17" s="9">
        <f t="shared" ref="BL17:BM17" si="72">BK17</f>
        <v>18.999999999999932</v>
      </c>
      <c r="BM17" s="9">
        <f t="shared" si="72"/>
        <v>18.999999999999932</v>
      </c>
      <c r="BN17" s="8" t="str">
        <f t="shared" si="15"/>
        <v>Centro</v>
      </c>
      <c r="BO17" s="8">
        <f t="shared" si="47"/>
        <v>0</v>
      </c>
      <c r="BP17" s="8">
        <f t="shared" si="48"/>
        <v>0</v>
      </c>
      <c r="BQ17" s="8">
        <f t="shared" si="49"/>
        <v>0</v>
      </c>
      <c r="BR17" s="8">
        <f t="shared" si="16"/>
        <v>1.3194444444444398E-2</v>
      </c>
      <c r="BS17" s="8">
        <f t="shared" si="50"/>
        <v>0</v>
      </c>
      <c r="BT17" s="8">
        <f t="shared" si="51"/>
        <v>0</v>
      </c>
      <c r="BU17" s="7" t="str">
        <f t="shared" si="52"/>
        <v>="R93",="1",="12:42",="13:39",="00:00",="00:00",="00:00",="Centro",="0",="0",="0",="0.0131944444444444",="0",="0",</v>
      </c>
    </row>
    <row r="18" spans="5:73" x14ac:dyDescent="0.25">
      <c r="E18" s="72">
        <v>1</v>
      </c>
      <c r="H18" s="35" t="str">
        <f>IFERROR(IF(MINUTE(M18)&lt;&gt;MINUTE(M17),MAX($H$2:H17)+1,IF(AND(MINUTE(M17)=0,MINUTE(M18)=0),1,"")),"")</f>
        <v/>
      </c>
      <c r="I18" s="35">
        <f t="shared" si="17"/>
        <v>16</v>
      </c>
      <c r="J18" s="35" t="str">
        <f t="shared" si="18"/>
        <v>R93_9</v>
      </c>
      <c r="K18" s="67">
        <f>IFERROR(IF(VLOOKUP(J17,'Flota Variable'!$AS$4:$AU$707,3,0)+K17&gt;$F$7,"",VLOOKUP(J17,'Flota Variable'!$AS$4:$AU$707,3,0)+K17),"")</f>
        <v>0.38177083333333323</v>
      </c>
      <c r="L18" s="67">
        <f t="shared" si="0"/>
        <v>0.38194444444444442</v>
      </c>
      <c r="M18" s="36">
        <f t="shared" si="19"/>
        <v>1.3194444444444453E-2</v>
      </c>
      <c r="N18" s="35" t="str">
        <f>IF(H18="","",IF(H18=MAX($H$3:$H$1002),IFERROR(VLOOKUP(MAX($H$3:H18)+1,$H$3:$I$1002,2,0),MAX(I18:I1017))-VLOOKUP(H18,$H$3:$I$1002,2,0)+1,IFERROR(VLOOKUP(MAX($H$3:H18)+1,$H$3:$I$1002,2,0),MAX(I18:I1017))-VLOOKUP(H18,$H$3:$I$1002,2,0)))</f>
        <v/>
      </c>
      <c r="P18" s="35">
        <f t="shared" si="20"/>
        <v>16</v>
      </c>
      <c r="Q18" s="67">
        <f t="shared" si="21"/>
        <v>0.56874999999999998</v>
      </c>
      <c r="R18" s="67">
        <f t="shared" si="22"/>
        <v>0.58263888888888882</v>
      </c>
      <c r="S18" s="67">
        <f t="shared" si="23"/>
        <v>1.388888888888884E-2</v>
      </c>
      <c r="U18" s="68" t="str">
        <f>IFERROR(IF(Z18=0,"",IF(MINUTE(Z18)&lt;&gt;MINUTE(Z17),MAX($U$2:U17)+1,IF(AND(MINUTE(Z17)=0,MINUTE(Z18)=0),1,""))),"")</f>
        <v/>
      </c>
      <c r="V18" s="68">
        <f t="shared" si="24"/>
        <v>16</v>
      </c>
      <c r="W18" s="68" t="str">
        <f t="shared" si="25"/>
        <v>R93_9</v>
      </c>
      <c r="X18" s="69">
        <f>IFERROR(L18+VLOOKUP(J18,'Tiempos de ciclo'!$P$3:$Q$398,2,0),"")</f>
        <v>0.40902777777777777</v>
      </c>
      <c r="Y18" s="69">
        <f t="shared" si="1"/>
        <v>0.40902777777777777</v>
      </c>
      <c r="Z18" s="70">
        <f t="shared" si="26"/>
        <v>1.3194444444444398E-2</v>
      </c>
      <c r="AA18" s="68" t="str">
        <f>IF(U18="","",IF(U18=MAX($U$3:$U$1002),IFERROR(VLOOKUP(MAX($U$3:U18)+1,$U$3:$V$1002,2,0),MAX(V18:V1017))-VLOOKUP(U18,$U$3:$V$1002,2,0)+1,IFERROR(VLOOKUP(MAX($U$3:U18)+1,$U$3:$V$1002,2,0),MAX(V18:V1017))-VLOOKUP(U18,$U$3:$V$1002,2,0)))</f>
        <v/>
      </c>
      <c r="AC18" s="68">
        <f t="shared" si="27"/>
        <v>16</v>
      </c>
      <c r="AD18" s="69">
        <f t="shared" si="28"/>
        <v>0.59583333333333321</v>
      </c>
      <c r="AE18" s="69">
        <f t="shared" si="29"/>
        <v>0.60972222222222217</v>
      </c>
      <c r="AF18" s="69">
        <f t="shared" si="30"/>
        <v>1.3888888888888951E-2</v>
      </c>
      <c r="AI18" s="3">
        <f t="shared" si="54"/>
        <v>16</v>
      </c>
      <c r="AJ18" s="8" t="str">
        <f t="shared" si="2"/>
        <v>R93</v>
      </c>
      <c r="AK18" s="8" t="str">
        <f t="shared" si="55"/>
        <v>R93</v>
      </c>
      <c r="AL18" s="8">
        <f t="shared" si="56"/>
        <v>1</v>
      </c>
      <c r="AM18" s="8" t="str">
        <f t="shared" si="57"/>
        <v>Centro</v>
      </c>
      <c r="AN18" s="9" t="str">
        <f t="shared" si="3"/>
        <v>13:39</v>
      </c>
      <c r="AO18" s="9" t="str">
        <f t="shared" si="4"/>
        <v>13:59</v>
      </c>
      <c r="AP18" s="8">
        <f t="shared" si="35"/>
        <v>19.999999999999929</v>
      </c>
      <c r="AQ18" s="9">
        <f t="shared" si="5"/>
        <v>1.388888888888884E-2</v>
      </c>
      <c r="AR18" s="8" t="str">
        <f t="shared" si="36"/>
        <v>ESTANDAR</v>
      </c>
      <c r="AS18" s="2">
        <f t="shared" si="58"/>
        <v>46</v>
      </c>
      <c r="AT18" s="8" t="str">
        <f t="shared" si="38"/>
        <v>R93</v>
      </c>
      <c r="AU18" s="8" t="str">
        <f t="shared" si="59"/>
        <v>R93</v>
      </c>
      <c r="AV18" s="8">
        <f t="shared" si="60"/>
        <v>2</v>
      </c>
      <c r="AW18" s="8" t="str">
        <f t="shared" si="41"/>
        <v>Barrio</v>
      </c>
      <c r="AX18" s="9" t="str">
        <f t="shared" si="6"/>
        <v>14:18</v>
      </c>
      <c r="AY18" s="9" t="str">
        <f t="shared" si="7"/>
        <v>14:38</v>
      </c>
      <c r="AZ18" s="8">
        <f t="shared" si="42"/>
        <v>20.000000000000089</v>
      </c>
      <c r="BA18" s="9">
        <f t="shared" si="43"/>
        <v>1.3888888888888951E-2</v>
      </c>
      <c r="BB18" s="8" t="str">
        <f t="shared" si="44"/>
        <v>ESTANDAR</v>
      </c>
      <c r="BD18" s="3">
        <f t="shared" si="45"/>
        <v>16</v>
      </c>
      <c r="BE18" s="8" t="str">
        <f t="shared" si="8"/>
        <v>R93</v>
      </c>
      <c r="BF18" s="8" t="str">
        <f t="shared" si="9"/>
        <v>R93</v>
      </c>
      <c r="BG18" s="86">
        <f t="shared" si="10"/>
        <v>1</v>
      </c>
      <c r="BH18" s="9" t="str">
        <f t="shared" si="11"/>
        <v>13:39</v>
      </c>
      <c r="BI18" s="9" t="str">
        <f t="shared" si="12"/>
        <v>13:59</v>
      </c>
      <c r="BJ18" s="82">
        <f t="shared" si="13"/>
        <v>28799.999999999898</v>
      </c>
      <c r="BK18" s="9">
        <f t="shared" si="14"/>
        <v>19.999999999999929</v>
      </c>
      <c r="BL18" s="9">
        <f t="shared" ref="BL18:BM18" si="73">BK18</f>
        <v>19.999999999999929</v>
      </c>
      <c r="BM18" s="9">
        <f t="shared" si="73"/>
        <v>19.999999999999929</v>
      </c>
      <c r="BN18" s="8" t="str">
        <f t="shared" si="15"/>
        <v>Centro</v>
      </c>
      <c r="BO18" s="8">
        <f t="shared" si="47"/>
        <v>0</v>
      </c>
      <c r="BP18" s="8">
        <f t="shared" si="48"/>
        <v>0</v>
      </c>
      <c r="BQ18" s="8">
        <f t="shared" si="49"/>
        <v>0</v>
      </c>
      <c r="BR18" s="8">
        <f t="shared" si="16"/>
        <v>1.388888888888884E-2</v>
      </c>
      <c r="BS18" s="8">
        <f t="shared" si="50"/>
        <v>0</v>
      </c>
      <c r="BT18" s="8">
        <f t="shared" si="51"/>
        <v>0</v>
      </c>
      <c r="BU18" s="7" t="str">
        <f t="shared" si="52"/>
        <v>="R93",="1",="13:39",="13:59",="00:00",="00:00",="00:00",="Centro",="0",="0",="0",="0.0138888888888888",="0",="0",</v>
      </c>
    </row>
    <row r="19" spans="5:73" x14ac:dyDescent="0.25">
      <c r="H19" s="35" t="str">
        <f>IFERROR(IF(MINUTE(M19)&lt;&gt;MINUTE(M18),MAX($H$2:H18)+1,IF(AND(MINUTE(M18)=0,MINUTE(M19)=0),1,"")),"")</f>
        <v/>
      </c>
      <c r="I19" s="35">
        <f t="shared" si="17"/>
        <v>17</v>
      </c>
      <c r="J19" s="35" t="str">
        <f t="shared" si="18"/>
        <v>R93_9</v>
      </c>
      <c r="K19" s="67">
        <f>IFERROR(IF(VLOOKUP(J18,'Flota Variable'!$AS$4:$AU$707,3,0)+K18&gt;$F$7,"",VLOOKUP(J18,'Flota Variable'!$AS$4:$AU$707,3,0)+K18),"")</f>
        <v>0.39513888888888876</v>
      </c>
      <c r="L19" s="67">
        <f t="shared" si="0"/>
        <v>0.39513888888888887</v>
      </c>
      <c r="M19" s="36">
        <f t="shared" si="19"/>
        <v>1.3194444444444453E-2</v>
      </c>
      <c r="N19" s="35" t="str">
        <f>IF(H19="","",IF(H19=MAX($H$3:$H$1002),IFERROR(VLOOKUP(MAX($H$3:H19)+1,$H$3:$I$1002,2,0),MAX(I19:I1018))-VLOOKUP(H19,$H$3:$I$1002,2,0)+1,IFERROR(VLOOKUP(MAX($H$3:H19)+1,$H$3:$I$1002,2,0),MAX(I19:I1018))-VLOOKUP(H19,$H$3:$I$1002,2,0)))</f>
        <v/>
      </c>
      <c r="P19" s="35">
        <f t="shared" si="20"/>
        <v>17</v>
      </c>
      <c r="Q19" s="67">
        <f t="shared" si="21"/>
        <v>0.58263888888888882</v>
      </c>
      <c r="R19" s="67">
        <f t="shared" si="22"/>
        <v>0.62222222222222212</v>
      </c>
      <c r="S19" s="67">
        <f t="shared" si="23"/>
        <v>1.3194444444444398E-2</v>
      </c>
      <c r="U19" s="68" t="str">
        <f>IFERROR(IF(Z19=0,"",IF(MINUTE(Z19)&lt;&gt;MINUTE(Z18),MAX($U$2:U18)+1,IF(AND(MINUTE(Z18)=0,MINUTE(Z19)=0),1,""))),"")</f>
        <v/>
      </c>
      <c r="V19" s="68">
        <f t="shared" si="24"/>
        <v>17</v>
      </c>
      <c r="W19" s="68" t="str">
        <f t="shared" si="25"/>
        <v>R93_10</v>
      </c>
      <c r="X19" s="69">
        <f>IFERROR(L19+VLOOKUP(J19,'Tiempos de ciclo'!$P$3:$Q$398,2,0),"")</f>
        <v>0.42222222222222222</v>
      </c>
      <c r="Y19" s="69">
        <f t="shared" si="1"/>
        <v>0.42222222222222217</v>
      </c>
      <c r="Z19" s="70">
        <f t="shared" si="26"/>
        <v>1.3194444444444453E-2</v>
      </c>
      <c r="AA19" s="68" t="str">
        <f>IF(U19="","",IF(U19=MAX($U$3:$U$1002),IFERROR(VLOOKUP(MAX($U$3:U19)+1,$U$3:$V$1002,2,0),MAX(V19:V1018))-VLOOKUP(U19,$U$3:$V$1002,2,0)+1,IFERROR(VLOOKUP(MAX($U$3:U19)+1,$U$3:$V$1002,2,0),MAX(V19:V1018))-VLOOKUP(U19,$U$3:$V$1002,2,0)))</f>
        <v/>
      </c>
      <c r="AC19" s="68">
        <f t="shared" si="27"/>
        <v>17</v>
      </c>
      <c r="AD19" s="69">
        <f t="shared" si="28"/>
        <v>0.60972222222222217</v>
      </c>
      <c r="AE19" s="69">
        <f t="shared" si="29"/>
        <v>0.64930555555555558</v>
      </c>
      <c r="AF19" s="69">
        <f t="shared" si="30"/>
        <v>1.3194444444444398E-2</v>
      </c>
      <c r="AI19" s="3">
        <f t="shared" si="54"/>
        <v>17</v>
      </c>
      <c r="AJ19" s="8" t="str">
        <f t="shared" si="2"/>
        <v>R93</v>
      </c>
      <c r="AK19" s="8" t="str">
        <f t="shared" si="55"/>
        <v>R93</v>
      </c>
      <c r="AL19" s="8">
        <f t="shared" si="56"/>
        <v>1</v>
      </c>
      <c r="AM19" s="8" t="str">
        <f t="shared" si="57"/>
        <v>Centro</v>
      </c>
      <c r="AN19" s="9" t="str">
        <f t="shared" si="3"/>
        <v>13:59</v>
      </c>
      <c r="AO19" s="9" t="str">
        <f t="shared" si="4"/>
        <v>14:56</v>
      </c>
      <c r="AP19" s="8">
        <f t="shared" si="35"/>
        <v>18.999999999999932</v>
      </c>
      <c r="AQ19" s="9">
        <f t="shared" si="5"/>
        <v>1.3194444444444398E-2</v>
      </c>
      <c r="AR19" s="8" t="str">
        <f t="shared" si="36"/>
        <v>ESTANDAR</v>
      </c>
      <c r="AS19" s="2">
        <f t="shared" si="58"/>
        <v>47</v>
      </c>
      <c r="AT19" s="8" t="str">
        <f t="shared" si="38"/>
        <v>R93</v>
      </c>
      <c r="AU19" s="8" t="str">
        <f t="shared" si="59"/>
        <v>R93</v>
      </c>
      <c r="AV19" s="8">
        <f t="shared" si="60"/>
        <v>2</v>
      </c>
      <c r="AW19" s="8" t="str">
        <f t="shared" si="41"/>
        <v>Barrio</v>
      </c>
      <c r="AX19" s="9" t="str">
        <f t="shared" si="6"/>
        <v>14:38</v>
      </c>
      <c r="AY19" s="9" t="str">
        <f t="shared" si="7"/>
        <v>15:35</v>
      </c>
      <c r="AZ19" s="8">
        <f t="shared" si="42"/>
        <v>18.999999999999932</v>
      </c>
      <c r="BA19" s="9">
        <f t="shared" si="43"/>
        <v>1.3194444444444398E-2</v>
      </c>
      <c r="BB19" s="8" t="str">
        <f t="shared" si="44"/>
        <v>ESTANDAR</v>
      </c>
      <c r="BD19" s="3">
        <f t="shared" si="45"/>
        <v>17</v>
      </c>
      <c r="BE19" s="8" t="str">
        <f t="shared" si="8"/>
        <v>R93</v>
      </c>
      <c r="BF19" s="8" t="str">
        <f t="shared" si="9"/>
        <v>R93</v>
      </c>
      <c r="BG19" s="86">
        <f t="shared" si="10"/>
        <v>1</v>
      </c>
      <c r="BH19" s="9" t="str">
        <f t="shared" si="11"/>
        <v>13:59</v>
      </c>
      <c r="BI19" s="9" t="str">
        <f t="shared" si="12"/>
        <v>14:56</v>
      </c>
      <c r="BJ19" s="82">
        <f t="shared" si="13"/>
        <v>27359.999999999902</v>
      </c>
      <c r="BK19" s="9">
        <f t="shared" si="14"/>
        <v>18.999999999999932</v>
      </c>
      <c r="BL19" s="9">
        <f t="shared" ref="BL19:BM19" si="74">BK19</f>
        <v>18.999999999999932</v>
      </c>
      <c r="BM19" s="9">
        <f t="shared" si="74"/>
        <v>18.999999999999932</v>
      </c>
      <c r="BN19" s="8" t="str">
        <f t="shared" si="15"/>
        <v>Centro</v>
      </c>
      <c r="BO19" s="8">
        <f t="shared" si="47"/>
        <v>0</v>
      </c>
      <c r="BP19" s="8">
        <f t="shared" si="48"/>
        <v>0</v>
      </c>
      <c r="BQ19" s="8">
        <f t="shared" si="49"/>
        <v>0</v>
      </c>
      <c r="BR19" s="8">
        <f t="shared" si="16"/>
        <v>1.3194444444444398E-2</v>
      </c>
      <c r="BS19" s="8">
        <f t="shared" si="50"/>
        <v>0</v>
      </c>
      <c r="BT19" s="8">
        <f t="shared" si="51"/>
        <v>0</v>
      </c>
      <c r="BU19" s="7" t="str">
        <f t="shared" si="52"/>
        <v>="R93",="1",="13:59",="14:56",="00:00",="00:00",="00:00",="Centro",="0",="0",="0",="0.0131944444444444",="0",="0",</v>
      </c>
    </row>
    <row r="20" spans="5:73" x14ac:dyDescent="0.25">
      <c r="H20" s="35">
        <f>IFERROR(IF(MINUTE(M20)&lt;&gt;MINUTE(M19),MAX($H$2:H19)+1,IF(AND(MINUTE(M19)=0,MINUTE(M20)=0),1,"")),"")</f>
        <v>10</v>
      </c>
      <c r="I20" s="35">
        <f t="shared" si="17"/>
        <v>18</v>
      </c>
      <c r="J20" s="35" t="str">
        <f t="shared" si="18"/>
        <v>R93_9</v>
      </c>
      <c r="K20" s="67">
        <f>IFERROR(IF(VLOOKUP(J19,'Flota Variable'!$AS$4:$AU$707,3,0)+K19&gt;$F$7,"",VLOOKUP(J19,'Flota Variable'!$AS$4:$AU$707,3,0)+K19),"")</f>
        <v>0.4085069444444443</v>
      </c>
      <c r="L20" s="67">
        <f t="shared" si="0"/>
        <v>0.40833333333333333</v>
      </c>
      <c r="M20" s="36">
        <f t="shared" si="19"/>
        <v>1.388888888888884E-2</v>
      </c>
      <c r="N20" s="35">
        <f>IF(H20="","",IF(H20=MAX($H$3:$H$1002),IFERROR(VLOOKUP(MAX($H$3:H20)+1,$H$3:$I$1002,2,0),MAX(I20:I1019))-VLOOKUP(H20,$H$3:$I$1002,2,0)+1,IFERROR(VLOOKUP(MAX($H$3:H20)+1,$H$3:$I$1002,2,0),MAX(I20:I1019))-VLOOKUP(H20,$H$3:$I$1002,2,0)))</f>
        <v>1</v>
      </c>
      <c r="P20" s="35">
        <f t="shared" si="20"/>
        <v>18</v>
      </c>
      <c r="Q20" s="67">
        <f t="shared" si="21"/>
        <v>0.62222222222222212</v>
      </c>
      <c r="R20" s="67">
        <f t="shared" si="22"/>
        <v>0.63611111111111107</v>
      </c>
      <c r="S20" s="67">
        <f t="shared" si="23"/>
        <v>1.3888888888888951E-2</v>
      </c>
      <c r="U20" s="68">
        <f>IFERROR(IF(Z20=0,"",IF(MINUTE(Z20)&lt;&gt;MINUTE(Z19),MAX($U$2:U19)+1,IF(AND(MINUTE(Z19)=0,MINUTE(Z20)=0),1,""))),"")</f>
        <v>10</v>
      </c>
      <c r="V20" s="68">
        <f t="shared" si="24"/>
        <v>18</v>
      </c>
      <c r="W20" s="68" t="str">
        <f t="shared" si="25"/>
        <v>R93_10</v>
      </c>
      <c r="X20" s="69">
        <f>IFERROR(L20+VLOOKUP(J20,'Tiempos de ciclo'!$P$3:$Q$398,2,0),"")</f>
        <v>0.43541666666666667</v>
      </c>
      <c r="Y20" s="69">
        <f t="shared" si="1"/>
        <v>0.43541666666666662</v>
      </c>
      <c r="Z20" s="70">
        <f t="shared" si="26"/>
        <v>1.3888888888888895E-2</v>
      </c>
      <c r="AA20" s="68">
        <f>IF(U20="","",IF(U20=MAX($U$3:$U$1002),IFERROR(VLOOKUP(MAX($U$3:U20)+1,$U$3:$V$1002,2,0),MAX(V20:V1019))-VLOOKUP(U20,$U$3:$V$1002,2,0)+1,IFERROR(VLOOKUP(MAX($U$3:U20)+1,$U$3:$V$1002,2,0),MAX(V20:V1019))-VLOOKUP(U20,$U$3:$V$1002,2,0)))</f>
        <v>1</v>
      </c>
      <c r="AC20" s="68">
        <f t="shared" si="27"/>
        <v>18</v>
      </c>
      <c r="AD20" s="69">
        <f t="shared" si="28"/>
        <v>0.64930555555555558</v>
      </c>
      <c r="AE20" s="69">
        <f t="shared" si="29"/>
        <v>0.66319444444444442</v>
      </c>
      <c r="AF20" s="69">
        <f t="shared" si="30"/>
        <v>1.388888888888884E-2</v>
      </c>
      <c r="AI20" s="3">
        <f t="shared" si="54"/>
        <v>18</v>
      </c>
      <c r="AJ20" s="8" t="str">
        <f t="shared" si="2"/>
        <v>R93</v>
      </c>
      <c r="AK20" s="8" t="str">
        <f t="shared" si="55"/>
        <v>R93</v>
      </c>
      <c r="AL20" s="8">
        <f t="shared" si="56"/>
        <v>1</v>
      </c>
      <c r="AM20" s="8" t="str">
        <f t="shared" si="57"/>
        <v>Centro</v>
      </c>
      <c r="AN20" s="9" t="str">
        <f t="shared" si="3"/>
        <v>14:56</v>
      </c>
      <c r="AO20" s="9" t="str">
        <f t="shared" si="4"/>
        <v>15:16</v>
      </c>
      <c r="AP20" s="8">
        <f t="shared" si="35"/>
        <v>20.000000000000089</v>
      </c>
      <c r="AQ20" s="9">
        <f t="shared" si="5"/>
        <v>1.3888888888888951E-2</v>
      </c>
      <c r="AR20" s="8" t="str">
        <f t="shared" si="36"/>
        <v>ESTANDAR</v>
      </c>
      <c r="AS20" s="2">
        <f t="shared" si="58"/>
        <v>48</v>
      </c>
      <c r="AT20" s="8" t="str">
        <f t="shared" si="38"/>
        <v>R93</v>
      </c>
      <c r="AU20" s="8" t="str">
        <f t="shared" si="59"/>
        <v>R93</v>
      </c>
      <c r="AV20" s="8">
        <f t="shared" si="60"/>
        <v>2</v>
      </c>
      <c r="AW20" s="8" t="str">
        <f t="shared" si="41"/>
        <v>Barrio</v>
      </c>
      <c r="AX20" s="9" t="str">
        <f t="shared" si="6"/>
        <v>15:35</v>
      </c>
      <c r="AY20" s="9" t="str">
        <f t="shared" si="7"/>
        <v>15:55</v>
      </c>
      <c r="AZ20" s="8">
        <f t="shared" si="42"/>
        <v>19.999999999999929</v>
      </c>
      <c r="BA20" s="9">
        <f t="shared" si="43"/>
        <v>1.388888888888884E-2</v>
      </c>
      <c r="BB20" s="8" t="str">
        <f t="shared" si="44"/>
        <v>ESTANDAR</v>
      </c>
      <c r="BD20" s="3">
        <f t="shared" si="45"/>
        <v>18</v>
      </c>
      <c r="BE20" s="8" t="str">
        <f t="shared" si="8"/>
        <v>R93</v>
      </c>
      <c r="BF20" s="8" t="str">
        <f t="shared" si="9"/>
        <v>R93</v>
      </c>
      <c r="BG20" s="86">
        <f t="shared" si="10"/>
        <v>1</v>
      </c>
      <c r="BH20" s="9" t="str">
        <f t="shared" si="11"/>
        <v>14:56</v>
      </c>
      <c r="BI20" s="9" t="str">
        <f t="shared" si="12"/>
        <v>15:16</v>
      </c>
      <c r="BJ20" s="82">
        <f t="shared" si="13"/>
        <v>28800.000000000127</v>
      </c>
      <c r="BK20" s="9">
        <f t="shared" si="14"/>
        <v>20.000000000000089</v>
      </c>
      <c r="BL20" s="9">
        <f t="shared" ref="BL20:BM20" si="75">BK20</f>
        <v>20.000000000000089</v>
      </c>
      <c r="BM20" s="9">
        <f t="shared" si="75"/>
        <v>20.000000000000089</v>
      </c>
      <c r="BN20" s="8" t="str">
        <f t="shared" si="15"/>
        <v>Centro</v>
      </c>
      <c r="BO20" s="8">
        <f t="shared" si="47"/>
        <v>0</v>
      </c>
      <c r="BP20" s="8">
        <f t="shared" si="48"/>
        <v>0</v>
      </c>
      <c r="BQ20" s="8">
        <f t="shared" si="49"/>
        <v>0</v>
      </c>
      <c r="BR20" s="8">
        <f t="shared" si="16"/>
        <v>1.3888888888888951E-2</v>
      </c>
      <c r="BS20" s="8">
        <f t="shared" si="50"/>
        <v>0</v>
      </c>
      <c r="BT20" s="8">
        <f t="shared" si="51"/>
        <v>0</v>
      </c>
      <c r="BU20" s="7" t="str">
        <f t="shared" si="52"/>
        <v>="R93",="1",="14:56",="15:16",="00:00",="00:00",="00:00",="Centro",="0",="0",="0",="0.013888888888889",="0",="0",</v>
      </c>
    </row>
    <row r="21" spans="5:73" x14ac:dyDescent="0.25">
      <c r="H21" s="35">
        <f>IFERROR(IF(MINUTE(M21)&lt;&gt;MINUTE(M20),MAX($H$2:H20)+1,IF(AND(MINUTE(M20)=0,MINUTE(M21)=0),1,"")),"")</f>
        <v>11</v>
      </c>
      <c r="I21" s="35">
        <f t="shared" si="17"/>
        <v>19</v>
      </c>
      <c r="J21" s="35" t="str">
        <f t="shared" si="18"/>
        <v>R93_10</v>
      </c>
      <c r="K21" s="67">
        <f>IFERROR(IF(VLOOKUP(J20,'Flota Variable'!$AS$4:$AU$707,3,0)+K20&gt;$F$7,"",VLOOKUP(J20,'Flota Variable'!$AS$4:$AU$707,3,0)+K20),"")</f>
        <v>0.42187499999999983</v>
      </c>
      <c r="L21" s="67">
        <f t="shared" si="0"/>
        <v>0.42222222222222217</v>
      </c>
      <c r="M21" s="36">
        <f t="shared" si="19"/>
        <v>1.3194444444444453E-2</v>
      </c>
      <c r="N21" s="35">
        <f>IF(H21="","",IF(H21=MAX($H$3:$H$1002),IFERROR(VLOOKUP(MAX($H$3:H21)+1,$H$3:$I$1002,2,0),MAX(I21:I1020))-VLOOKUP(H21,$H$3:$I$1002,2,0)+1,IFERROR(VLOOKUP(MAX($H$3:H21)+1,$H$3:$I$1002,2,0),MAX(I21:I1020))-VLOOKUP(H21,$H$3:$I$1002,2,0)))</f>
        <v>3</v>
      </c>
      <c r="P21" s="35">
        <f t="shared" si="20"/>
        <v>19</v>
      </c>
      <c r="Q21" s="67">
        <f t="shared" si="21"/>
        <v>0.63611111111111107</v>
      </c>
      <c r="R21" s="67">
        <f t="shared" si="22"/>
        <v>0.67569444444444438</v>
      </c>
      <c r="S21" s="67">
        <f t="shared" si="23"/>
        <v>1.3194444444444509E-2</v>
      </c>
      <c r="U21" s="68">
        <f>IFERROR(IF(Z21=0,"",IF(MINUTE(Z21)&lt;&gt;MINUTE(Z20),MAX($U$2:U20)+1,IF(AND(MINUTE(Z20)=0,MINUTE(Z21)=0),1,""))),"")</f>
        <v>11</v>
      </c>
      <c r="V21" s="68">
        <f t="shared" si="24"/>
        <v>19</v>
      </c>
      <c r="W21" s="68" t="str">
        <f t="shared" si="25"/>
        <v>R93_10</v>
      </c>
      <c r="X21" s="69">
        <f>IFERROR(L21+VLOOKUP(J21,'Tiempos de ciclo'!$P$3:$Q$398,2,0),"")</f>
        <v>0.44930555555555551</v>
      </c>
      <c r="Y21" s="69">
        <f t="shared" si="1"/>
        <v>0.44930555555555551</v>
      </c>
      <c r="Z21" s="70">
        <f t="shared" si="26"/>
        <v>1.3194444444444453E-2</v>
      </c>
      <c r="AA21" s="68">
        <f>IF(U21="","",IF(U21=MAX($U$3:$U$1002),IFERROR(VLOOKUP(MAX($U$3:U21)+1,$U$3:$V$1002,2,0),MAX(V21:V1020))-VLOOKUP(U21,$U$3:$V$1002,2,0)+1,IFERROR(VLOOKUP(MAX($U$3:U21)+1,$U$3:$V$1002,2,0),MAX(V21:V1020))-VLOOKUP(U21,$U$3:$V$1002,2,0)))</f>
        <v>3</v>
      </c>
      <c r="AC21" s="68">
        <f t="shared" si="27"/>
        <v>19</v>
      </c>
      <c r="AD21" s="69">
        <f t="shared" si="28"/>
        <v>0.66319444444444442</v>
      </c>
      <c r="AE21" s="69">
        <f t="shared" si="29"/>
        <v>0.70277777777777772</v>
      </c>
      <c r="AF21" s="69">
        <f t="shared" si="30"/>
        <v>1.3194444444444398E-2</v>
      </c>
      <c r="AI21" s="3">
        <f t="shared" si="54"/>
        <v>19</v>
      </c>
      <c r="AJ21" s="8" t="str">
        <f t="shared" si="2"/>
        <v>R93</v>
      </c>
      <c r="AK21" s="8" t="str">
        <f t="shared" si="55"/>
        <v>R93</v>
      </c>
      <c r="AL21" s="8">
        <f t="shared" si="56"/>
        <v>1</v>
      </c>
      <c r="AM21" s="8" t="str">
        <f t="shared" si="57"/>
        <v>Centro</v>
      </c>
      <c r="AN21" s="9" t="str">
        <f t="shared" si="3"/>
        <v>15:16</v>
      </c>
      <c r="AO21" s="9" t="str">
        <f t="shared" si="4"/>
        <v>16:13</v>
      </c>
      <c r="AP21" s="8">
        <f t="shared" si="35"/>
        <v>19.000000000000092</v>
      </c>
      <c r="AQ21" s="9">
        <f t="shared" si="5"/>
        <v>1.3194444444444509E-2</v>
      </c>
      <c r="AR21" s="8" t="str">
        <f t="shared" si="36"/>
        <v>ESTANDAR</v>
      </c>
      <c r="AS21" s="2">
        <f t="shared" si="58"/>
        <v>49</v>
      </c>
      <c r="AT21" s="8" t="str">
        <f t="shared" si="38"/>
        <v>R93</v>
      </c>
      <c r="AU21" s="8" t="str">
        <f t="shared" si="59"/>
        <v>R93</v>
      </c>
      <c r="AV21" s="8">
        <f t="shared" si="60"/>
        <v>2</v>
      </c>
      <c r="AW21" s="8" t="str">
        <f t="shared" si="41"/>
        <v>Barrio</v>
      </c>
      <c r="AX21" s="9" t="str">
        <f t="shared" si="6"/>
        <v>15:55</v>
      </c>
      <c r="AY21" s="9" t="str">
        <f t="shared" si="7"/>
        <v>16:52</v>
      </c>
      <c r="AZ21" s="8">
        <f t="shared" si="42"/>
        <v>18.999999999999932</v>
      </c>
      <c r="BA21" s="9">
        <f t="shared" si="43"/>
        <v>1.3194444444444398E-2</v>
      </c>
      <c r="BB21" s="8" t="str">
        <f t="shared" si="44"/>
        <v>ESTANDAR</v>
      </c>
      <c r="BD21" s="3">
        <f t="shared" si="45"/>
        <v>19</v>
      </c>
      <c r="BE21" s="8" t="str">
        <f t="shared" si="8"/>
        <v>R93</v>
      </c>
      <c r="BF21" s="8" t="str">
        <f t="shared" si="9"/>
        <v>R93</v>
      </c>
      <c r="BG21" s="86">
        <f t="shared" si="10"/>
        <v>1</v>
      </c>
      <c r="BH21" s="9" t="str">
        <f t="shared" si="11"/>
        <v>15:16</v>
      </c>
      <c r="BI21" s="9" t="str">
        <f t="shared" si="12"/>
        <v>16:13</v>
      </c>
      <c r="BJ21" s="82">
        <f t="shared" si="13"/>
        <v>27360.000000000135</v>
      </c>
      <c r="BK21" s="9">
        <f t="shared" si="14"/>
        <v>19.000000000000092</v>
      </c>
      <c r="BL21" s="9">
        <f t="shared" ref="BL21:BM21" si="76">BK21</f>
        <v>19.000000000000092</v>
      </c>
      <c r="BM21" s="9">
        <f t="shared" si="76"/>
        <v>19.000000000000092</v>
      </c>
      <c r="BN21" s="8" t="str">
        <f t="shared" si="15"/>
        <v>Centro</v>
      </c>
      <c r="BO21" s="8">
        <f t="shared" si="47"/>
        <v>0</v>
      </c>
      <c r="BP21" s="8">
        <f t="shared" si="48"/>
        <v>0</v>
      </c>
      <c r="BQ21" s="8">
        <f t="shared" si="49"/>
        <v>0</v>
      </c>
      <c r="BR21" s="8">
        <f t="shared" si="16"/>
        <v>1.3194444444444509E-2</v>
      </c>
      <c r="BS21" s="8">
        <f t="shared" si="50"/>
        <v>0</v>
      </c>
      <c r="BT21" s="8">
        <f t="shared" si="51"/>
        <v>0</v>
      </c>
      <c r="BU21" s="7" t="str">
        <f t="shared" si="52"/>
        <v>="R93",="1",="15:16",="16:13",="00:00",="00:00",="00:00",="Centro",="0",="0",="0",="0.0131944444444445",="0",="0",</v>
      </c>
    </row>
    <row r="22" spans="5:73" x14ac:dyDescent="0.25">
      <c r="H22" s="35" t="str">
        <f>IFERROR(IF(MINUTE(M22)&lt;&gt;MINUTE(M21),MAX($H$2:H21)+1,IF(AND(MINUTE(M21)=0,MINUTE(M22)=0),1,"")),"")</f>
        <v/>
      </c>
      <c r="I22" s="35">
        <f t="shared" si="17"/>
        <v>20</v>
      </c>
      <c r="J22" s="35" t="str">
        <f t="shared" si="18"/>
        <v>R93_10</v>
      </c>
      <c r="K22" s="67">
        <f>IFERROR(IF(VLOOKUP(J21,'Flota Variable'!$AS$4:$AU$707,3,0)+K21&gt;$F$7,"",VLOOKUP(J21,'Flota Variable'!$AS$4:$AU$707,3,0)+K21),"")</f>
        <v>0.43524305555555537</v>
      </c>
      <c r="L22" s="67">
        <f t="shared" si="0"/>
        <v>0.43541666666666662</v>
      </c>
      <c r="M22" s="36">
        <f t="shared" si="19"/>
        <v>1.3194444444444453E-2</v>
      </c>
      <c r="N22" s="35" t="str">
        <f>IF(H22="","",IF(H22=MAX($H$3:$H$1002),IFERROR(VLOOKUP(MAX($H$3:H22)+1,$H$3:$I$1002,2,0),MAX(I22:I1021))-VLOOKUP(H22,$H$3:$I$1002,2,0)+1,IFERROR(VLOOKUP(MAX($H$3:H22)+1,$H$3:$I$1002,2,0),MAX(I22:I1021))-VLOOKUP(H22,$H$3:$I$1002,2,0)))</f>
        <v/>
      </c>
      <c r="P22" s="35">
        <f t="shared" si="20"/>
        <v>20</v>
      </c>
      <c r="Q22" s="67">
        <f t="shared" si="21"/>
        <v>0.67569444444444438</v>
      </c>
      <c r="R22" s="67">
        <f t="shared" si="22"/>
        <v>0.68958333333333333</v>
      </c>
      <c r="S22" s="67">
        <f t="shared" si="23"/>
        <v>1.3888888888888951E-2</v>
      </c>
      <c r="U22" s="68" t="str">
        <f>IFERROR(IF(Z22=0,"",IF(MINUTE(Z22)&lt;&gt;MINUTE(Z21),MAX($U$2:U21)+1,IF(AND(MINUTE(Z21)=0,MINUTE(Z22)=0),1,""))),"")</f>
        <v/>
      </c>
      <c r="V22" s="68">
        <f t="shared" si="24"/>
        <v>20</v>
      </c>
      <c r="W22" s="68" t="str">
        <f t="shared" si="25"/>
        <v>R93_11</v>
      </c>
      <c r="X22" s="69">
        <f>IFERROR(L22+VLOOKUP(J22,'Tiempos de ciclo'!$P$3:$Q$398,2,0),"")</f>
        <v>0.46249999999999997</v>
      </c>
      <c r="Y22" s="69">
        <f t="shared" si="1"/>
        <v>0.46249999999999997</v>
      </c>
      <c r="Z22" s="70">
        <f t="shared" si="26"/>
        <v>1.3194444444444453E-2</v>
      </c>
      <c r="AA22" s="68" t="str">
        <f>IF(U22="","",IF(U22=MAX($U$3:$U$1002),IFERROR(VLOOKUP(MAX($U$3:U22)+1,$U$3:$V$1002,2,0),MAX(V22:V1021))-VLOOKUP(U22,$U$3:$V$1002,2,0)+1,IFERROR(VLOOKUP(MAX($U$3:U22)+1,$U$3:$V$1002,2,0),MAX(V22:V1021))-VLOOKUP(U22,$U$3:$V$1002,2,0)))</f>
        <v/>
      </c>
      <c r="AC22" s="68">
        <f t="shared" si="27"/>
        <v>20</v>
      </c>
      <c r="AD22" s="69">
        <f t="shared" si="28"/>
        <v>0.70277777777777772</v>
      </c>
      <c r="AE22" s="69">
        <f t="shared" si="29"/>
        <v>0.71666666666666656</v>
      </c>
      <c r="AF22" s="69">
        <f t="shared" si="30"/>
        <v>1.388888888888884E-2</v>
      </c>
      <c r="AI22" s="3">
        <f t="shared" si="54"/>
        <v>20</v>
      </c>
      <c r="AJ22" s="8" t="str">
        <f t="shared" si="2"/>
        <v>R93</v>
      </c>
      <c r="AK22" s="8" t="str">
        <f t="shared" si="55"/>
        <v>R93</v>
      </c>
      <c r="AL22" s="8">
        <f t="shared" si="56"/>
        <v>1</v>
      </c>
      <c r="AM22" s="8" t="str">
        <f t="shared" si="57"/>
        <v>Centro</v>
      </c>
      <c r="AN22" s="9" t="str">
        <f t="shared" si="3"/>
        <v>16:13</v>
      </c>
      <c r="AO22" s="9" t="str">
        <f t="shared" si="4"/>
        <v>16:33</v>
      </c>
      <c r="AP22" s="8">
        <f t="shared" si="35"/>
        <v>20.000000000000089</v>
      </c>
      <c r="AQ22" s="9">
        <f t="shared" si="5"/>
        <v>1.3888888888888951E-2</v>
      </c>
      <c r="AR22" s="8" t="str">
        <f t="shared" si="36"/>
        <v>ESTANDAR</v>
      </c>
      <c r="AS22" s="2">
        <f t="shared" si="58"/>
        <v>50</v>
      </c>
      <c r="AT22" s="8" t="str">
        <f t="shared" si="38"/>
        <v>R93</v>
      </c>
      <c r="AU22" s="8" t="str">
        <f t="shared" si="59"/>
        <v>R93</v>
      </c>
      <c r="AV22" s="8">
        <f t="shared" si="60"/>
        <v>2</v>
      </c>
      <c r="AW22" s="8" t="str">
        <f t="shared" si="41"/>
        <v>Barrio</v>
      </c>
      <c r="AX22" s="9" t="str">
        <f t="shared" si="6"/>
        <v>16:52</v>
      </c>
      <c r="AY22" s="9" t="str">
        <f t="shared" si="7"/>
        <v>17:12</v>
      </c>
      <c r="AZ22" s="8">
        <f t="shared" si="42"/>
        <v>19.999999999999929</v>
      </c>
      <c r="BA22" s="9">
        <f t="shared" si="43"/>
        <v>1.388888888888884E-2</v>
      </c>
      <c r="BB22" s="8" t="str">
        <f t="shared" si="44"/>
        <v>ESTANDAR</v>
      </c>
      <c r="BD22" s="3">
        <f t="shared" si="45"/>
        <v>20</v>
      </c>
      <c r="BE22" s="8" t="str">
        <f t="shared" si="8"/>
        <v>R93</v>
      </c>
      <c r="BF22" s="8" t="str">
        <f t="shared" si="9"/>
        <v>R93</v>
      </c>
      <c r="BG22" s="86">
        <f t="shared" si="10"/>
        <v>1</v>
      </c>
      <c r="BH22" s="9" t="str">
        <f t="shared" si="11"/>
        <v>16:13</v>
      </c>
      <c r="BI22" s="9" t="str">
        <f t="shared" si="12"/>
        <v>16:33</v>
      </c>
      <c r="BJ22" s="82">
        <f t="shared" si="13"/>
        <v>28800.000000000127</v>
      </c>
      <c r="BK22" s="9">
        <f t="shared" si="14"/>
        <v>20.000000000000089</v>
      </c>
      <c r="BL22" s="9">
        <f t="shared" ref="BL22:BM22" si="77">BK22</f>
        <v>20.000000000000089</v>
      </c>
      <c r="BM22" s="9">
        <f t="shared" si="77"/>
        <v>20.000000000000089</v>
      </c>
      <c r="BN22" s="8" t="str">
        <f t="shared" si="15"/>
        <v>Centro</v>
      </c>
      <c r="BO22" s="8">
        <f t="shared" si="47"/>
        <v>0</v>
      </c>
      <c r="BP22" s="8">
        <f t="shared" si="48"/>
        <v>0</v>
      </c>
      <c r="BQ22" s="8">
        <f t="shared" si="49"/>
        <v>0</v>
      </c>
      <c r="BR22" s="8">
        <f t="shared" si="16"/>
        <v>1.3888888888888951E-2</v>
      </c>
      <c r="BS22" s="8">
        <f t="shared" si="50"/>
        <v>0</v>
      </c>
      <c r="BT22" s="8">
        <f t="shared" si="51"/>
        <v>0</v>
      </c>
      <c r="BU22" s="7" t="str">
        <f t="shared" si="52"/>
        <v>="R93",="1",="16:13",="16:33",="00:00",="00:00",="00:00",="Centro",="0",="0",="0",="0.013888888888889",="0",="0",</v>
      </c>
    </row>
    <row r="23" spans="5:73" x14ac:dyDescent="0.25">
      <c r="H23" s="35" t="str">
        <f>IFERROR(IF(MINUTE(M23)&lt;&gt;MINUTE(M22),MAX($H$2:H22)+1,IF(AND(MINUTE(M22)=0,MINUTE(M23)=0),1,"")),"")</f>
        <v/>
      </c>
      <c r="I23" s="35">
        <f t="shared" si="17"/>
        <v>21</v>
      </c>
      <c r="J23" s="35" t="str">
        <f t="shared" si="18"/>
        <v>R93_10</v>
      </c>
      <c r="K23" s="67">
        <f>IFERROR(IF(VLOOKUP(J22,'Flota Variable'!$AS$4:$AU$707,3,0)+K22&gt;$F$7,"",VLOOKUP(J22,'Flota Variable'!$AS$4:$AU$707,3,0)+K22),"")</f>
        <v>0.44861111111111091</v>
      </c>
      <c r="L23" s="67">
        <f t="shared" si="0"/>
        <v>0.44861111111111107</v>
      </c>
      <c r="M23" s="36">
        <f t="shared" si="19"/>
        <v>1.3194444444444453E-2</v>
      </c>
      <c r="N23" s="35" t="str">
        <f>IF(H23="","",IF(H23=MAX($H$3:$H$1002),IFERROR(VLOOKUP(MAX($H$3:H23)+1,$H$3:$I$1002,2,0),MAX(I23:I1022))-VLOOKUP(H23,$H$3:$I$1002,2,0)+1,IFERROR(VLOOKUP(MAX($H$3:H23)+1,$H$3:$I$1002,2,0),MAX(I23:I1022))-VLOOKUP(H23,$H$3:$I$1002,2,0)))</f>
        <v/>
      </c>
      <c r="P23" s="35">
        <f t="shared" si="20"/>
        <v>21</v>
      </c>
      <c r="Q23" s="67">
        <f t="shared" si="21"/>
        <v>0.68958333333333333</v>
      </c>
      <c r="R23" s="67">
        <f t="shared" si="22"/>
        <v>0.72916666666666663</v>
      </c>
      <c r="S23" s="67">
        <f t="shared" si="23"/>
        <v>1.3194444444444398E-2</v>
      </c>
      <c r="U23" s="68" t="str">
        <f>IFERROR(IF(Z23=0,"",IF(MINUTE(Z23)&lt;&gt;MINUTE(Z22),MAX($U$2:U22)+1,IF(AND(MINUTE(Z22)=0,MINUTE(Z23)=0),1,""))),"")</f>
        <v/>
      </c>
      <c r="V23" s="68">
        <f t="shared" si="24"/>
        <v>21</v>
      </c>
      <c r="W23" s="68" t="str">
        <f t="shared" si="25"/>
        <v>R93_11</v>
      </c>
      <c r="X23" s="69">
        <f>IFERROR(L23+VLOOKUP(J23,'Tiempos de ciclo'!$P$3:$Q$398,2,0),"")</f>
        <v>0.47569444444444442</v>
      </c>
      <c r="Y23" s="69">
        <f t="shared" si="1"/>
        <v>0.47569444444444442</v>
      </c>
      <c r="Z23" s="70">
        <f t="shared" si="26"/>
        <v>1.3194444444444453E-2</v>
      </c>
      <c r="AA23" s="68" t="str">
        <f>IF(U23="","",IF(U23=MAX($U$3:$U$1002),IFERROR(VLOOKUP(MAX($U$3:U23)+1,$U$3:$V$1002,2,0),MAX(V23:V1022))-VLOOKUP(U23,$U$3:$V$1002,2,0)+1,IFERROR(VLOOKUP(MAX($U$3:U23)+1,$U$3:$V$1002,2,0),MAX(V23:V1022))-VLOOKUP(U23,$U$3:$V$1002,2,0)))</f>
        <v/>
      </c>
      <c r="AC23" s="68">
        <f t="shared" si="27"/>
        <v>21</v>
      </c>
      <c r="AD23" s="69">
        <f t="shared" si="28"/>
        <v>0.71666666666666656</v>
      </c>
      <c r="AE23" s="69">
        <f t="shared" si="29"/>
        <v>0.75624999999999998</v>
      </c>
      <c r="AF23" s="69">
        <f t="shared" si="30"/>
        <v>1.3194444444444509E-2</v>
      </c>
      <c r="AI23" s="3">
        <f t="shared" si="54"/>
        <v>21</v>
      </c>
      <c r="AJ23" s="8" t="str">
        <f t="shared" si="2"/>
        <v>R93</v>
      </c>
      <c r="AK23" s="8" t="str">
        <f t="shared" si="55"/>
        <v>R93</v>
      </c>
      <c r="AL23" s="8">
        <f t="shared" si="56"/>
        <v>1</v>
      </c>
      <c r="AM23" s="8" t="str">
        <f t="shared" si="57"/>
        <v>Centro</v>
      </c>
      <c r="AN23" s="9" t="str">
        <f t="shared" si="3"/>
        <v>16:33</v>
      </c>
      <c r="AO23" s="9" t="str">
        <f t="shared" si="4"/>
        <v>17:30</v>
      </c>
      <c r="AP23" s="8">
        <f t="shared" si="35"/>
        <v>18.999999999999932</v>
      </c>
      <c r="AQ23" s="9">
        <f t="shared" si="5"/>
        <v>1.3194444444444398E-2</v>
      </c>
      <c r="AR23" s="8" t="str">
        <f t="shared" si="36"/>
        <v>ESTANDAR</v>
      </c>
      <c r="AS23" s="2">
        <f t="shared" si="58"/>
        <v>51</v>
      </c>
      <c r="AT23" s="8" t="str">
        <f t="shared" si="38"/>
        <v>R93</v>
      </c>
      <c r="AU23" s="8" t="str">
        <f t="shared" si="59"/>
        <v>R93</v>
      </c>
      <c r="AV23" s="8">
        <f t="shared" si="60"/>
        <v>2</v>
      </c>
      <c r="AW23" s="8" t="str">
        <f t="shared" si="41"/>
        <v>Barrio</v>
      </c>
      <c r="AX23" s="9" t="str">
        <f t="shared" si="6"/>
        <v>17:12</v>
      </c>
      <c r="AY23" s="9" t="str">
        <f t="shared" si="7"/>
        <v>18:09</v>
      </c>
      <c r="AZ23" s="8">
        <f t="shared" si="42"/>
        <v>19.000000000000092</v>
      </c>
      <c r="BA23" s="9">
        <f t="shared" si="43"/>
        <v>1.3194444444444509E-2</v>
      </c>
      <c r="BB23" s="8" t="str">
        <f t="shared" si="44"/>
        <v>ESTANDAR</v>
      </c>
      <c r="BD23" s="3">
        <f t="shared" si="45"/>
        <v>21</v>
      </c>
      <c r="BE23" s="8" t="str">
        <f t="shared" si="8"/>
        <v>R93</v>
      </c>
      <c r="BF23" s="8" t="str">
        <f t="shared" si="9"/>
        <v>R93</v>
      </c>
      <c r="BG23" s="86">
        <f t="shared" si="10"/>
        <v>1</v>
      </c>
      <c r="BH23" s="9" t="str">
        <f t="shared" si="11"/>
        <v>16:33</v>
      </c>
      <c r="BI23" s="9" t="str">
        <f t="shared" si="12"/>
        <v>17:30</v>
      </c>
      <c r="BJ23" s="82">
        <f t="shared" si="13"/>
        <v>27359.999999999902</v>
      </c>
      <c r="BK23" s="9">
        <f t="shared" si="14"/>
        <v>18.999999999999932</v>
      </c>
      <c r="BL23" s="9">
        <f t="shared" ref="BL23:BM23" si="78">BK23</f>
        <v>18.999999999999932</v>
      </c>
      <c r="BM23" s="9">
        <f t="shared" si="78"/>
        <v>18.999999999999932</v>
      </c>
      <c r="BN23" s="8" t="str">
        <f t="shared" si="15"/>
        <v>Centro</v>
      </c>
      <c r="BO23" s="8">
        <f t="shared" si="47"/>
        <v>0</v>
      </c>
      <c r="BP23" s="8">
        <f t="shared" si="48"/>
        <v>0</v>
      </c>
      <c r="BQ23" s="8">
        <f t="shared" si="49"/>
        <v>0</v>
      </c>
      <c r="BR23" s="8">
        <f t="shared" si="16"/>
        <v>1.3194444444444398E-2</v>
      </c>
      <c r="BS23" s="8">
        <f t="shared" si="50"/>
        <v>0</v>
      </c>
      <c r="BT23" s="8">
        <f t="shared" si="51"/>
        <v>0</v>
      </c>
      <c r="BU23" s="7" t="str">
        <f t="shared" si="52"/>
        <v>="R93",="1",="16:33",="17:30",="00:00",="00:00",="00:00",="Centro",="0",="0",="0",="0.0131944444444444",="0",="0",</v>
      </c>
    </row>
    <row r="24" spans="5:73" x14ac:dyDescent="0.25">
      <c r="H24" s="35">
        <f>IFERROR(IF(MINUTE(M24)&lt;&gt;MINUTE(M23),MAX($H$2:H23)+1,IF(AND(MINUTE(M23)=0,MINUTE(M24)=0),1,"")),"")</f>
        <v>12</v>
      </c>
      <c r="I24" s="35">
        <f t="shared" si="17"/>
        <v>22</v>
      </c>
      <c r="J24" s="35" t="str">
        <f t="shared" si="18"/>
        <v>R93_11</v>
      </c>
      <c r="K24" s="67">
        <f>IFERROR(IF(VLOOKUP(J23,'Flota Variable'!$AS$4:$AU$707,3,0)+K23&gt;$F$7,"",VLOOKUP(J23,'Flota Variable'!$AS$4:$AU$707,3,0)+K23),"")</f>
        <v>0.46197916666666644</v>
      </c>
      <c r="L24" s="67">
        <f t="shared" si="0"/>
        <v>0.46180555555555552</v>
      </c>
      <c r="M24" s="36">
        <f t="shared" si="19"/>
        <v>1.3888888888888895E-2</v>
      </c>
      <c r="N24" s="35">
        <f>IF(H24="","",IF(H24=MAX($H$3:$H$1002),IFERROR(VLOOKUP(MAX($H$3:H24)+1,$H$3:$I$1002,2,0),MAX(I24:I1023))-VLOOKUP(H24,$H$3:$I$1002,2,0)+1,IFERROR(VLOOKUP(MAX($H$3:H24)+1,$H$3:$I$1002,2,0),MAX(I24:I1023))-VLOOKUP(H24,$H$3:$I$1002,2,0)))</f>
        <v>1</v>
      </c>
      <c r="P24" s="35">
        <f t="shared" si="20"/>
        <v>22</v>
      </c>
      <c r="Q24" s="67">
        <f t="shared" si="21"/>
        <v>0.72916666666666663</v>
      </c>
      <c r="R24" s="67">
        <f t="shared" si="22"/>
        <v>0.74305555555555547</v>
      </c>
      <c r="S24" s="67">
        <f t="shared" si="23"/>
        <v>1.388888888888884E-2</v>
      </c>
      <c r="U24" s="68">
        <f>IFERROR(IF(Z24=0,"",IF(MINUTE(Z24)&lt;&gt;MINUTE(Z23),MAX($U$2:U23)+1,IF(AND(MINUTE(Z23)=0,MINUTE(Z24)=0),1,""))),"")</f>
        <v>12</v>
      </c>
      <c r="V24" s="68">
        <f t="shared" si="24"/>
        <v>22</v>
      </c>
      <c r="W24" s="68" t="str">
        <f t="shared" si="25"/>
        <v>R93_11</v>
      </c>
      <c r="X24" s="69">
        <f>IFERROR(L24+VLOOKUP(J24,'Tiempos de ciclo'!$P$3:$Q$398,2,0),"")</f>
        <v>0.48888888888888887</v>
      </c>
      <c r="Y24" s="69">
        <f t="shared" si="1"/>
        <v>0.48888888888888887</v>
      </c>
      <c r="Z24" s="70">
        <f t="shared" si="26"/>
        <v>1.3888888888888895E-2</v>
      </c>
      <c r="AA24" s="68">
        <f>IF(U24="","",IF(U24=MAX($U$3:$U$1002),IFERROR(VLOOKUP(MAX($U$3:U24)+1,$U$3:$V$1002,2,0),MAX(V24:V1023))-VLOOKUP(U24,$U$3:$V$1002,2,0)+1,IFERROR(VLOOKUP(MAX($U$3:U24)+1,$U$3:$V$1002,2,0),MAX(V24:V1023))-VLOOKUP(U24,$U$3:$V$1002,2,0)))</f>
        <v>1</v>
      </c>
      <c r="AC24" s="68">
        <f t="shared" si="27"/>
        <v>22</v>
      </c>
      <c r="AD24" s="69">
        <f t="shared" si="28"/>
        <v>0.75624999999999998</v>
      </c>
      <c r="AE24" s="69">
        <f t="shared" si="29"/>
        <v>0.77013888888888893</v>
      </c>
      <c r="AF24" s="69">
        <f t="shared" si="30"/>
        <v>1.3888888888888951E-2</v>
      </c>
      <c r="AI24" s="3">
        <f t="shared" si="54"/>
        <v>22</v>
      </c>
      <c r="AJ24" s="8" t="str">
        <f t="shared" si="2"/>
        <v>R93</v>
      </c>
      <c r="AK24" s="8" t="str">
        <f t="shared" si="55"/>
        <v>R93</v>
      </c>
      <c r="AL24" s="8">
        <f t="shared" si="56"/>
        <v>1</v>
      </c>
      <c r="AM24" s="8" t="str">
        <f t="shared" si="57"/>
        <v>Centro</v>
      </c>
      <c r="AN24" s="9" t="str">
        <f t="shared" si="3"/>
        <v>17:30</v>
      </c>
      <c r="AO24" s="9" t="str">
        <f t="shared" si="4"/>
        <v>17:50</v>
      </c>
      <c r="AP24" s="8">
        <f t="shared" si="35"/>
        <v>19.999999999999929</v>
      </c>
      <c r="AQ24" s="9">
        <f t="shared" si="5"/>
        <v>1.388888888888884E-2</v>
      </c>
      <c r="AR24" s="8" t="str">
        <f t="shared" si="36"/>
        <v>ESTANDAR</v>
      </c>
      <c r="AS24" s="2">
        <f t="shared" si="58"/>
        <v>52</v>
      </c>
      <c r="AT24" s="8" t="str">
        <f t="shared" si="38"/>
        <v>R93</v>
      </c>
      <c r="AU24" s="8" t="str">
        <f t="shared" si="59"/>
        <v>R93</v>
      </c>
      <c r="AV24" s="8">
        <f t="shared" si="60"/>
        <v>2</v>
      </c>
      <c r="AW24" s="8" t="str">
        <f t="shared" si="41"/>
        <v>Barrio</v>
      </c>
      <c r="AX24" s="9" t="str">
        <f t="shared" si="6"/>
        <v>18:09</v>
      </c>
      <c r="AY24" s="9" t="str">
        <f t="shared" si="7"/>
        <v>18:29</v>
      </c>
      <c r="AZ24" s="8">
        <f t="shared" si="42"/>
        <v>20.000000000000089</v>
      </c>
      <c r="BA24" s="9">
        <f t="shared" si="43"/>
        <v>1.3888888888888951E-2</v>
      </c>
      <c r="BB24" s="8" t="str">
        <f t="shared" si="44"/>
        <v>ESTANDAR</v>
      </c>
      <c r="BD24" s="3">
        <f t="shared" si="45"/>
        <v>22</v>
      </c>
      <c r="BE24" s="8" t="str">
        <f t="shared" si="8"/>
        <v>R93</v>
      </c>
      <c r="BF24" s="8" t="str">
        <f t="shared" si="9"/>
        <v>R93</v>
      </c>
      <c r="BG24" s="86">
        <f t="shared" si="10"/>
        <v>1</v>
      </c>
      <c r="BH24" s="9" t="str">
        <f t="shared" si="11"/>
        <v>17:30</v>
      </c>
      <c r="BI24" s="9" t="str">
        <f t="shared" si="12"/>
        <v>17:50</v>
      </c>
      <c r="BJ24" s="82">
        <f t="shared" si="13"/>
        <v>28799.999999999898</v>
      </c>
      <c r="BK24" s="9">
        <f t="shared" si="14"/>
        <v>19.999999999999929</v>
      </c>
      <c r="BL24" s="9">
        <f t="shared" ref="BL24:BM24" si="79">BK24</f>
        <v>19.999999999999929</v>
      </c>
      <c r="BM24" s="9">
        <f t="shared" si="79"/>
        <v>19.999999999999929</v>
      </c>
      <c r="BN24" s="8" t="str">
        <f t="shared" si="15"/>
        <v>Centro</v>
      </c>
      <c r="BO24" s="8">
        <f t="shared" si="47"/>
        <v>0</v>
      </c>
      <c r="BP24" s="8">
        <f t="shared" si="48"/>
        <v>0</v>
      </c>
      <c r="BQ24" s="8">
        <f t="shared" si="49"/>
        <v>0</v>
      </c>
      <c r="BR24" s="8">
        <f t="shared" si="16"/>
        <v>1.388888888888884E-2</v>
      </c>
      <c r="BS24" s="8">
        <f t="shared" si="50"/>
        <v>0</v>
      </c>
      <c r="BT24" s="8">
        <f t="shared" si="51"/>
        <v>0</v>
      </c>
      <c r="BU24" s="7" t="str">
        <f t="shared" si="52"/>
        <v>="R93",="1",="17:30",="17:50",="00:00",="00:00",="00:00",="Centro",="0",="0",="0",="0.0138888888888888",="0",="0",</v>
      </c>
    </row>
    <row r="25" spans="5:73" x14ac:dyDescent="0.25">
      <c r="H25" s="35">
        <f>IFERROR(IF(MINUTE(M25)&lt;&gt;MINUTE(M24),MAX($H$2:H24)+1,IF(AND(MINUTE(M24)=0,MINUTE(M25)=0),1,"")),"")</f>
        <v>13</v>
      </c>
      <c r="I25" s="35">
        <f t="shared" si="17"/>
        <v>23</v>
      </c>
      <c r="J25" s="35" t="str">
        <f t="shared" si="18"/>
        <v>R93_11</v>
      </c>
      <c r="K25" s="67">
        <f>IFERROR(IF(VLOOKUP(J24,'Flota Variable'!$AS$4:$AU$707,3,0)+K24&gt;$F$7,"",VLOOKUP(J24,'Flota Variable'!$AS$4:$AU$707,3,0)+K24),"")</f>
        <v>0.47534722222222198</v>
      </c>
      <c r="L25" s="67">
        <f t="shared" si="0"/>
        <v>0.47569444444444442</v>
      </c>
      <c r="M25" s="36">
        <f t="shared" si="19"/>
        <v>1.3194444444444453E-2</v>
      </c>
      <c r="N25" s="35">
        <f>IF(H25="","",IF(H25=MAX($H$3:$H$1002),IFERROR(VLOOKUP(MAX($H$3:H25)+1,$H$3:$I$1002,2,0),MAX(I25:I1024))-VLOOKUP(H25,$H$3:$I$1002,2,0)+1,IFERROR(VLOOKUP(MAX($H$3:H25)+1,$H$3:$I$1002,2,0),MAX(I25:I1024))-VLOOKUP(H25,$H$3:$I$1002,2,0)))</f>
        <v>3</v>
      </c>
      <c r="P25" s="35">
        <f t="shared" si="20"/>
        <v>23</v>
      </c>
      <c r="Q25" s="67">
        <f t="shared" si="21"/>
        <v>0.74305555555555547</v>
      </c>
      <c r="R25" s="67">
        <f t="shared" si="22"/>
        <v>0.78263888888888888</v>
      </c>
      <c r="S25" s="67">
        <f t="shared" si="23"/>
        <v>1.3194444444444509E-2</v>
      </c>
      <c r="U25" s="68">
        <f>IFERROR(IF(Z25=0,"",IF(MINUTE(Z25)&lt;&gt;MINUTE(Z24),MAX($U$2:U24)+1,IF(AND(MINUTE(Z24)=0,MINUTE(Z25)=0),1,""))),"")</f>
        <v>13</v>
      </c>
      <c r="V25" s="68">
        <f t="shared" si="24"/>
        <v>23</v>
      </c>
      <c r="W25" s="68" t="str">
        <f t="shared" si="25"/>
        <v>R93_12</v>
      </c>
      <c r="X25" s="69">
        <f>IFERROR(L25+VLOOKUP(J25,'Tiempos de ciclo'!$P$3:$Q$398,2,0),"")</f>
        <v>0.50277777777777777</v>
      </c>
      <c r="Y25" s="69">
        <f t="shared" si="1"/>
        <v>0.50277777777777777</v>
      </c>
      <c r="Z25" s="70">
        <f t="shared" si="26"/>
        <v>1.3194444444444509E-2</v>
      </c>
      <c r="AA25" s="68">
        <f>IF(U25="","",IF(U25=MAX($U$3:$U$1002),IFERROR(VLOOKUP(MAX($U$3:U25)+1,$U$3:$V$1002,2,0),MAX(V25:V1024))-VLOOKUP(U25,$U$3:$V$1002,2,0)+1,IFERROR(VLOOKUP(MAX($U$3:U25)+1,$U$3:$V$1002,2,0),MAX(V25:V1024))-VLOOKUP(U25,$U$3:$V$1002,2,0)))</f>
        <v>3</v>
      </c>
      <c r="AC25" s="68">
        <f t="shared" si="27"/>
        <v>23</v>
      </c>
      <c r="AD25" s="69">
        <f t="shared" si="28"/>
        <v>0.77013888888888893</v>
      </c>
      <c r="AE25" s="69">
        <f t="shared" si="29"/>
        <v>0.80972222222222223</v>
      </c>
      <c r="AF25" s="69">
        <f t="shared" si="30"/>
        <v>1.3194444444444398E-2</v>
      </c>
      <c r="AI25" s="3">
        <f t="shared" si="54"/>
        <v>23</v>
      </c>
      <c r="AJ25" s="8" t="str">
        <f t="shared" si="2"/>
        <v>R93</v>
      </c>
      <c r="AK25" s="8" t="str">
        <f t="shared" si="55"/>
        <v>R93</v>
      </c>
      <c r="AL25" s="8">
        <f t="shared" si="56"/>
        <v>1</v>
      </c>
      <c r="AM25" s="8" t="str">
        <f t="shared" si="57"/>
        <v>Centro</v>
      </c>
      <c r="AN25" s="9" t="str">
        <f t="shared" si="3"/>
        <v>17:50</v>
      </c>
      <c r="AO25" s="9" t="str">
        <f t="shared" si="4"/>
        <v>18:47</v>
      </c>
      <c r="AP25" s="8">
        <f t="shared" si="35"/>
        <v>19.000000000000092</v>
      </c>
      <c r="AQ25" s="9">
        <f t="shared" si="5"/>
        <v>1.3194444444444509E-2</v>
      </c>
      <c r="AR25" s="8" t="str">
        <f t="shared" si="36"/>
        <v>ESTANDAR</v>
      </c>
      <c r="AS25" s="2">
        <f t="shared" si="58"/>
        <v>53</v>
      </c>
      <c r="AT25" s="8" t="str">
        <f t="shared" si="38"/>
        <v>R93</v>
      </c>
      <c r="AU25" s="8" t="str">
        <f t="shared" si="59"/>
        <v>R93</v>
      </c>
      <c r="AV25" s="8">
        <f t="shared" si="60"/>
        <v>2</v>
      </c>
      <c r="AW25" s="8" t="str">
        <f t="shared" si="41"/>
        <v>Barrio</v>
      </c>
      <c r="AX25" s="9" t="str">
        <f t="shared" si="6"/>
        <v>18:29</v>
      </c>
      <c r="AY25" s="9" t="str">
        <f t="shared" si="7"/>
        <v>19:26</v>
      </c>
      <c r="AZ25" s="8">
        <f t="shared" si="42"/>
        <v>18.999999999999932</v>
      </c>
      <c r="BA25" s="9">
        <f t="shared" si="43"/>
        <v>1.3194444444444398E-2</v>
      </c>
      <c r="BB25" s="8" t="str">
        <f t="shared" si="44"/>
        <v>ESTANDAR</v>
      </c>
      <c r="BD25" s="3">
        <f t="shared" si="45"/>
        <v>23</v>
      </c>
      <c r="BE25" s="8" t="str">
        <f t="shared" si="8"/>
        <v>R93</v>
      </c>
      <c r="BF25" s="8" t="str">
        <f t="shared" si="9"/>
        <v>R93</v>
      </c>
      <c r="BG25" s="86">
        <f t="shared" si="10"/>
        <v>1</v>
      </c>
      <c r="BH25" s="9" t="str">
        <f t="shared" si="11"/>
        <v>17:50</v>
      </c>
      <c r="BI25" s="9" t="str">
        <f t="shared" si="12"/>
        <v>18:47</v>
      </c>
      <c r="BJ25" s="82">
        <f t="shared" si="13"/>
        <v>27360.000000000135</v>
      </c>
      <c r="BK25" s="9">
        <f t="shared" si="14"/>
        <v>19.000000000000092</v>
      </c>
      <c r="BL25" s="9">
        <f t="shared" ref="BL25:BM25" si="80">BK25</f>
        <v>19.000000000000092</v>
      </c>
      <c r="BM25" s="9">
        <f t="shared" si="80"/>
        <v>19.000000000000092</v>
      </c>
      <c r="BN25" s="8" t="str">
        <f t="shared" si="15"/>
        <v>Centro</v>
      </c>
      <c r="BO25" s="8">
        <f t="shared" si="47"/>
        <v>0</v>
      </c>
      <c r="BP25" s="8">
        <f t="shared" si="48"/>
        <v>0</v>
      </c>
      <c r="BQ25" s="8">
        <f t="shared" si="49"/>
        <v>0</v>
      </c>
      <c r="BR25" s="8">
        <f t="shared" si="16"/>
        <v>1.3194444444444509E-2</v>
      </c>
      <c r="BS25" s="8">
        <f t="shared" si="50"/>
        <v>0</v>
      </c>
      <c r="BT25" s="8">
        <f t="shared" si="51"/>
        <v>0</v>
      </c>
      <c r="BU25" s="7" t="str">
        <f t="shared" si="52"/>
        <v>="R93",="1",="17:50",="18:47",="00:00",="00:00",="00:00",="Centro",="0",="0",="0",="0.0131944444444445",="0",="0",</v>
      </c>
    </row>
    <row r="26" spans="5:73" x14ac:dyDescent="0.25">
      <c r="E26" s="2" t="s">
        <v>39</v>
      </c>
      <c r="H26" s="35" t="str">
        <f>IFERROR(IF(MINUTE(M26)&lt;&gt;MINUTE(M25),MAX($H$2:H25)+1,IF(AND(MINUTE(M25)=0,MINUTE(M26)=0),1,"")),"")</f>
        <v/>
      </c>
      <c r="I26" s="35">
        <f t="shared" si="17"/>
        <v>24</v>
      </c>
      <c r="J26" s="35" t="str">
        <f t="shared" si="18"/>
        <v>R93_11</v>
      </c>
      <c r="K26" s="67">
        <f>IFERROR(IF(VLOOKUP(J25,'Flota Variable'!$AS$4:$AU$707,3,0)+K25&gt;$F$7,"",VLOOKUP(J25,'Flota Variable'!$AS$4:$AU$707,3,0)+K25),"")</f>
        <v>0.48871527777777751</v>
      </c>
      <c r="L26" s="67">
        <f t="shared" si="0"/>
        <v>0.48888888888888887</v>
      </c>
      <c r="M26" s="36">
        <f t="shared" si="19"/>
        <v>1.3194444444444453E-2</v>
      </c>
      <c r="N26" s="35" t="str">
        <f>IF(H26="","",IF(H26=MAX($H$3:$H$1002),IFERROR(VLOOKUP(MAX($H$3:H26)+1,$H$3:$I$1002,2,0),MAX(I26:I1025))-VLOOKUP(H26,$H$3:$I$1002,2,0)+1,IFERROR(VLOOKUP(MAX($H$3:H26)+1,$H$3:$I$1002,2,0),MAX(I26:I1025))-VLOOKUP(H26,$H$3:$I$1002,2,0)))</f>
        <v/>
      </c>
      <c r="P26" s="35">
        <f t="shared" si="20"/>
        <v>24</v>
      </c>
      <c r="Q26" s="67">
        <f t="shared" si="21"/>
        <v>0.78263888888888888</v>
      </c>
      <c r="R26" s="67">
        <f t="shared" si="22"/>
        <v>0.79652777777777772</v>
      </c>
      <c r="S26" s="67">
        <f t="shared" si="23"/>
        <v>1.388888888888884E-2</v>
      </c>
      <c r="U26" s="68" t="str">
        <f>IFERROR(IF(Z26=0,"",IF(MINUTE(Z26)&lt;&gt;MINUTE(Z25),MAX($U$2:U25)+1,IF(AND(MINUTE(Z25)=0,MINUTE(Z26)=0),1,""))),"")</f>
        <v/>
      </c>
      <c r="V26" s="68">
        <f t="shared" si="24"/>
        <v>24</v>
      </c>
      <c r="W26" s="68" t="str">
        <f t="shared" si="25"/>
        <v>R93_12</v>
      </c>
      <c r="X26" s="69">
        <f>IFERROR(L26+VLOOKUP(J26,'Tiempos de ciclo'!$P$3:$Q$398,2,0),"")</f>
        <v>0.51597222222222217</v>
      </c>
      <c r="Y26" s="69">
        <f t="shared" si="1"/>
        <v>0.51597222222222228</v>
      </c>
      <c r="Z26" s="70">
        <f t="shared" si="26"/>
        <v>1.3194444444444398E-2</v>
      </c>
      <c r="AA26" s="68" t="str">
        <f>IF(U26="","",IF(U26=MAX($U$3:$U$1002),IFERROR(VLOOKUP(MAX($U$3:U26)+1,$U$3:$V$1002,2,0),MAX(V26:V1025))-VLOOKUP(U26,$U$3:$V$1002,2,0)+1,IFERROR(VLOOKUP(MAX($U$3:U26)+1,$U$3:$V$1002,2,0),MAX(V26:V1025))-VLOOKUP(U26,$U$3:$V$1002,2,0)))</f>
        <v/>
      </c>
      <c r="AC26" s="68">
        <f t="shared" si="27"/>
        <v>24</v>
      </c>
      <c r="AD26" s="69">
        <f t="shared" si="28"/>
        <v>0.80972222222222223</v>
      </c>
      <c r="AE26" s="69">
        <f t="shared" si="29"/>
        <v>0.82361111111111107</v>
      </c>
      <c r="AF26" s="69">
        <f t="shared" si="30"/>
        <v>1.388888888888884E-2</v>
      </c>
      <c r="AI26" s="3">
        <f t="shared" si="54"/>
        <v>24</v>
      </c>
      <c r="AJ26" s="8" t="str">
        <f t="shared" si="2"/>
        <v>R93</v>
      </c>
      <c r="AK26" s="8" t="str">
        <f t="shared" si="55"/>
        <v>R93</v>
      </c>
      <c r="AL26" s="8">
        <f t="shared" si="56"/>
        <v>1</v>
      </c>
      <c r="AM26" s="8" t="str">
        <f t="shared" si="57"/>
        <v>Centro</v>
      </c>
      <c r="AN26" s="9" t="str">
        <f t="shared" si="3"/>
        <v>18:47</v>
      </c>
      <c r="AO26" s="9" t="str">
        <f t="shared" si="4"/>
        <v>19:07</v>
      </c>
      <c r="AP26" s="8">
        <f t="shared" si="35"/>
        <v>19.999999999999929</v>
      </c>
      <c r="AQ26" s="9">
        <f t="shared" si="5"/>
        <v>1.388888888888884E-2</v>
      </c>
      <c r="AR26" s="8" t="str">
        <f t="shared" si="36"/>
        <v>ESTANDAR</v>
      </c>
      <c r="AS26" s="2">
        <f t="shared" si="58"/>
        <v>54</v>
      </c>
      <c r="AT26" s="8" t="str">
        <f t="shared" si="38"/>
        <v>R93</v>
      </c>
      <c r="AU26" s="8" t="str">
        <f t="shared" si="59"/>
        <v>R93</v>
      </c>
      <c r="AV26" s="8">
        <f t="shared" si="60"/>
        <v>2</v>
      </c>
      <c r="AW26" s="8" t="str">
        <f t="shared" si="41"/>
        <v>Barrio</v>
      </c>
      <c r="AX26" s="9" t="str">
        <f t="shared" si="6"/>
        <v>19:26</v>
      </c>
      <c r="AY26" s="9" t="str">
        <f t="shared" si="7"/>
        <v>19:46</v>
      </c>
      <c r="AZ26" s="8">
        <f t="shared" si="42"/>
        <v>19.999999999999929</v>
      </c>
      <c r="BA26" s="9">
        <f t="shared" si="43"/>
        <v>1.388888888888884E-2</v>
      </c>
      <c r="BB26" s="8" t="str">
        <f t="shared" si="44"/>
        <v>ESTANDAR</v>
      </c>
      <c r="BD26" s="3">
        <f t="shared" si="45"/>
        <v>24</v>
      </c>
      <c r="BE26" s="8" t="str">
        <f t="shared" si="8"/>
        <v>R93</v>
      </c>
      <c r="BF26" s="8" t="str">
        <f t="shared" si="9"/>
        <v>R93</v>
      </c>
      <c r="BG26" s="86">
        <f t="shared" si="10"/>
        <v>1</v>
      </c>
      <c r="BH26" s="9" t="str">
        <f t="shared" si="11"/>
        <v>18:47</v>
      </c>
      <c r="BI26" s="9" t="str">
        <f t="shared" si="12"/>
        <v>19:07</v>
      </c>
      <c r="BJ26" s="82">
        <f t="shared" si="13"/>
        <v>28799.999999999898</v>
      </c>
      <c r="BK26" s="9">
        <f t="shared" si="14"/>
        <v>19.999999999999929</v>
      </c>
      <c r="BL26" s="9">
        <f t="shared" ref="BL26:BM26" si="81">BK26</f>
        <v>19.999999999999929</v>
      </c>
      <c r="BM26" s="9">
        <f t="shared" si="81"/>
        <v>19.999999999999929</v>
      </c>
      <c r="BN26" s="8" t="str">
        <f t="shared" si="15"/>
        <v>Centro</v>
      </c>
      <c r="BO26" s="8">
        <f t="shared" si="47"/>
        <v>0</v>
      </c>
      <c r="BP26" s="8">
        <f t="shared" si="48"/>
        <v>0</v>
      </c>
      <c r="BQ26" s="8">
        <f t="shared" si="49"/>
        <v>0</v>
      </c>
      <c r="BR26" s="8">
        <f t="shared" si="16"/>
        <v>1.388888888888884E-2</v>
      </c>
      <c r="BS26" s="8">
        <f t="shared" si="50"/>
        <v>0</v>
      </c>
      <c r="BT26" s="8">
        <f t="shared" si="51"/>
        <v>0</v>
      </c>
      <c r="BU26" s="7" t="str">
        <f t="shared" si="52"/>
        <v>="R93",="1",="18:47",="19:07",="00:00",="00:00",="00:00",="Centro",="0",="0",="0",="0.0138888888888888",="0",="0",</v>
      </c>
    </row>
    <row r="27" spans="5:73" x14ac:dyDescent="0.25">
      <c r="E27" s="2" t="s">
        <v>40</v>
      </c>
      <c r="H27" s="35" t="str">
        <f>IFERROR(IF(MINUTE(M27)&lt;&gt;MINUTE(M26),MAX($H$2:H26)+1,IF(AND(MINUTE(M26)=0,MINUTE(M27)=0),1,"")),"")</f>
        <v/>
      </c>
      <c r="I27" s="35">
        <f t="shared" si="17"/>
        <v>25</v>
      </c>
      <c r="J27" s="35" t="str">
        <f t="shared" si="18"/>
        <v>R93_12</v>
      </c>
      <c r="K27" s="67">
        <f>IFERROR(IF(VLOOKUP(J26,'Flota Variable'!$AS$4:$AU$707,3,0)+K26&gt;$F$7,"",VLOOKUP(J26,'Flota Variable'!$AS$4:$AU$707,3,0)+K26),"")</f>
        <v>0.5020833333333331</v>
      </c>
      <c r="L27" s="67">
        <f t="shared" si="0"/>
        <v>0.50208333333333333</v>
      </c>
      <c r="M27" s="36">
        <f t="shared" si="19"/>
        <v>1.3194444444444398E-2</v>
      </c>
      <c r="N27" s="35" t="str">
        <f>IF(H27="","",IF(H27=MAX($H$3:$H$1002),IFERROR(VLOOKUP(MAX($H$3:H27)+1,$H$3:$I$1002,2,0),MAX(I27:I1026))-VLOOKUP(H27,$H$3:$I$1002,2,0)+1,IFERROR(VLOOKUP(MAX($H$3:H27)+1,$H$3:$I$1002,2,0),MAX(I27:I1026))-VLOOKUP(H27,$H$3:$I$1002,2,0)))</f>
        <v/>
      </c>
      <c r="P27" s="35">
        <f t="shared" si="20"/>
        <v>25</v>
      </c>
      <c r="Q27" s="67">
        <f t="shared" si="21"/>
        <v>0.79652777777777772</v>
      </c>
      <c r="R27" s="67">
        <f t="shared" si="22"/>
        <v>0.83611111111111103</v>
      </c>
      <c r="S27" s="67">
        <f t="shared" si="23"/>
        <v>1.3194444444444509E-2</v>
      </c>
      <c r="U27" s="68" t="str">
        <f>IFERROR(IF(Z27=0,"",IF(MINUTE(Z27)&lt;&gt;MINUTE(Z26),MAX($U$2:U26)+1,IF(AND(MINUTE(Z26)=0,MINUTE(Z27)=0),1,""))),"")</f>
        <v/>
      </c>
      <c r="V27" s="68">
        <f t="shared" si="24"/>
        <v>25</v>
      </c>
      <c r="W27" s="68" t="str">
        <f t="shared" si="25"/>
        <v>R93_12</v>
      </c>
      <c r="X27" s="69">
        <f>IFERROR(L27+VLOOKUP(J27,'Tiempos de ciclo'!$P$3:$Q$398,2,0),"")</f>
        <v>0.52916666666666667</v>
      </c>
      <c r="Y27" s="69">
        <f t="shared" si="1"/>
        <v>0.52916666666666667</v>
      </c>
      <c r="Z27" s="70">
        <f t="shared" si="26"/>
        <v>1.3194444444444398E-2</v>
      </c>
      <c r="AA27" s="68" t="str">
        <f>IF(U27="","",IF(U27=MAX($U$3:$U$1002),IFERROR(VLOOKUP(MAX($U$3:U27)+1,$U$3:$V$1002,2,0),MAX(V27:V1026))-VLOOKUP(U27,$U$3:$V$1002,2,0)+1,IFERROR(VLOOKUP(MAX($U$3:U27)+1,$U$3:$V$1002,2,0),MAX(V27:V1026))-VLOOKUP(U27,$U$3:$V$1002,2,0)))</f>
        <v/>
      </c>
      <c r="AC27" s="68">
        <f t="shared" si="27"/>
        <v>25</v>
      </c>
      <c r="AD27" s="69">
        <f t="shared" si="28"/>
        <v>0.82361111111111107</v>
      </c>
      <c r="AE27" s="69">
        <f t="shared" si="29"/>
        <v>0.86319444444444438</v>
      </c>
      <c r="AF27" s="69">
        <f t="shared" si="30"/>
        <v>1.3194444444444398E-2</v>
      </c>
      <c r="AI27" s="3">
        <f t="shared" si="54"/>
        <v>25</v>
      </c>
      <c r="AJ27" s="8" t="str">
        <f t="shared" si="2"/>
        <v>R93</v>
      </c>
      <c r="AK27" s="8" t="str">
        <f t="shared" si="55"/>
        <v>R93</v>
      </c>
      <c r="AL27" s="8">
        <f t="shared" si="56"/>
        <v>1</v>
      </c>
      <c r="AM27" s="8" t="str">
        <f t="shared" si="57"/>
        <v>Centro</v>
      </c>
      <c r="AN27" s="9" t="str">
        <f t="shared" si="3"/>
        <v>19:07</v>
      </c>
      <c r="AO27" s="9" t="str">
        <f t="shared" si="4"/>
        <v>20:04</v>
      </c>
      <c r="AP27" s="8">
        <f t="shared" si="35"/>
        <v>19.000000000000092</v>
      </c>
      <c r="AQ27" s="9">
        <f t="shared" si="5"/>
        <v>1.3194444444444509E-2</v>
      </c>
      <c r="AR27" s="8" t="str">
        <f t="shared" si="36"/>
        <v>ESTANDAR</v>
      </c>
      <c r="AS27" s="2">
        <f t="shared" si="58"/>
        <v>55</v>
      </c>
      <c r="AT27" s="8" t="str">
        <f t="shared" si="38"/>
        <v>R93</v>
      </c>
      <c r="AU27" s="8" t="str">
        <f t="shared" si="59"/>
        <v>R93</v>
      </c>
      <c r="AV27" s="8">
        <f t="shared" si="60"/>
        <v>2</v>
      </c>
      <c r="AW27" s="8" t="str">
        <f t="shared" si="41"/>
        <v>Barrio</v>
      </c>
      <c r="AX27" s="9" t="str">
        <f t="shared" si="6"/>
        <v>19:46</v>
      </c>
      <c r="AY27" s="9" t="str">
        <f t="shared" si="7"/>
        <v>20:43</v>
      </c>
      <c r="AZ27" s="8">
        <f t="shared" si="42"/>
        <v>18.999999999999932</v>
      </c>
      <c r="BA27" s="9">
        <f t="shared" si="43"/>
        <v>1.3194444444444398E-2</v>
      </c>
      <c r="BB27" s="8" t="str">
        <f t="shared" si="44"/>
        <v>ESTANDAR</v>
      </c>
      <c r="BD27" s="3">
        <f t="shared" si="45"/>
        <v>25</v>
      </c>
      <c r="BE27" s="8" t="str">
        <f t="shared" si="8"/>
        <v>R93</v>
      </c>
      <c r="BF27" s="8" t="str">
        <f t="shared" si="9"/>
        <v>R93</v>
      </c>
      <c r="BG27" s="86">
        <f t="shared" si="10"/>
        <v>1</v>
      </c>
      <c r="BH27" s="9" t="str">
        <f t="shared" si="11"/>
        <v>19:07</v>
      </c>
      <c r="BI27" s="9" t="str">
        <f t="shared" si="12"/>
        <v>20:04</v>
      </c>
      <c r="BJ27" s="82">
        <f t="shared" si="13"/>
        <v>27360.000000000135</v>
      </c>
      <c r="BK27" s="9">
        <f t="shared" si="14"/>
        <v>19.000000000000092</v>
      </c>
      <c r="BL27" s="9">
        <f t="shared" ref="BL27:BM27" si="82">BK27</f>
        <v>19.000000000000092</v>
      </c>
      <c r="BM27" s="9">
        <f t="shared" si="82"/>
        <v>19.000000000000092</v>
      </c>
      <c r="BN27" s="8" t="str">
        <f t="shared" si="15"/>
        <v>Centro</v>
      </c>
      <c r="BO27" s="8">
        <f t="shared" si="47"/>
        <v>0</v>
      </c>
      <c r="BP27" s="8">
        <f t="shared" si="48"/>
        <v>0</v>
      </c>
      <c r="BQ27" s="8">
        <f t="shared" si="49"/>
        <v>0</v>
      </c>
      <c r="BR27" s="8">
        <f t="shared" si="16"/>
        <v>1.3194444444444509E-2</v>
      </c>
      <c r="BS27" s="8">
        <f t="shared" si="50"/>
        <v>0</v>
      </c>
      <c r="BT27" s="8">
        <f t="shared" si="51"/>
        <v>0</v>
      </c>
      <c r="BU27" s="7" t="str">
        <f t="shared" si="52"/>
        <v>="R93",="1",="19:07",="20:04",="00:00",="00:00",="00:00",="Centro",="0",="0",="0",="0.0131944444444445",="0",="0",</v>
      </c>
    </row>
    <row r="28" spans="5:73" x14ac:dyDescent="0.25">
      <c r="H28" s="35">
        <f>IFERROR(IF(MINUTE(M28)&lt;&gt;MINUTE(M27),MAX($H$2:H27)+1,IF(AND(MINUTE(M27)=0,MINUTE(M28)=0),1,"")),"")</f>
        <v>14</v>
      </c>
      <c r="I28" s="35">
        <f t="shared" si="17"/>
        <v>26</v>
      </c>
      <c r="J28" s="35" t="str">
        <f t="shared" si="18"/>
        <v>R93_12</v>
      </c>
      <c r="K28" s="67">
        <f>IFERROR(IF(VLOOKUP(J27,'Flota Variable'!$AS$4:$AU$707,3,0)+K27&gt;$F$7,"",VLOOKUP(J27,'Flota Variable'!$AS$4:$AU$707,3,0)+K27),"")</f>
        <v>0.51545138888888864</v>
      </c>
      <c r="L28" s="67">
        <f t="shared" si="0"/>
        <v>0.51527777777777772</v>
      </c>
      <c r="M28" s="36">
        <f t="shared" si="19"/>
        <v>1.3888888888888951E-2</v>
      </c>
      <c r="N28" s="35">
        <f>IF(H28="","",IF(H28=MAX($H$3:$H$1002),IFERROR(VLOOKUP(MAX($H$3:H28)+1,$H$3:$I$1002,2,0),MAX(I28:I1027))-VLOOKUP(H28,$H$3:$I$1002,2,0)+1,IFERROR(VLOOKUP(MAX($H$3:H28)+1,$H$3:$I$1002,2,0),MAX(I28:I1027))-VLOOKUP(H28,$H$3:$I$1002,2,0)))</f>
        <v>1</v>
      </c>
      <c r="P28" s="35">
        <f t="shared" si="20"/>
        <v>26</v>
      </c>
      <c r="Q28" s="67">
        <f t="shared" si="21"/>
        <v>0.83611111111111103</v>
      </c>
      <c r="R28" s="67">
        <f t="shared" si="22"/>
        <v>0.85</v>
      </c>
      <c r="S28" s="67">
        <f t="shared" si="23"/>
        <v>1.3888888888888951E-2</v>
      </c>
      <c r="U28" s="68">
        <f>IFERROR(IF(Z28=0,"",IF(MINUTE(Z28)&lt;&gt;MINUTE(Z27),MAX($U$2:U27)+1,IF(AND(MINUTE(Z27)=0,MINUTE(Z28)=0),1,""))),"")</f>
        <v>14</v>
      </c>
      <c r="V28" s="68">
        <f t="shared" si="24"/>
        <v>26</v>
      </c>
      <c r="W28" s="68" t="str">
        <f t="shared" si="25"/>
        <v>R93_13</v>
      </c>
      <c r="X28" s="69">
        <f>IFERROR(L28+VLOOKUP(J28,'Tiempos de ciclo'!$P$3:$Q$398,2,0),"")</f>
        <v>0.54236111111111107</v>
      </c>
      <c r="Y28" s="69">
        <f t="shared" si="1"/>
        <v>0.54236111111111107</v>
      </c>
      <c r="Z28" s="70">
        <f t="shared" si="26"/>
        <v>1.388888888888884E-2</v>
      </c>
      <c r="AA28" s="68">
        <f>IF(U28="","",IF(U28=MAX($U$3:$U$1002),IFERROR(VLOOKUP(MAX($U$3:U28)+1,$U$3:$V$1002,2,0),MAX(V28:V1027))-VLOOKUP(U28,$U$3:$V$1002,2,0)+1,IFERROR(VLOOKUP(MAX($U$3:U28)+1,$U$3:$V$1002,2,0),MAX(V28:V1027))-VLOOKUP(U28,$U$3:$V$1002,2,0)))</f>
        <v>1</v>
      </c>
      <c r="AC28" s="68">
        <f t="shared" si="27"/>
        <v>26</v>
      </c>
      <c r="AD28" s="69">
        <f t="shared" si="28"/>
        <v>0.86319444444444438</v>
      </c>
      <c r="AE28" s="69">
        <f t="shared" si="29"/>
        <v>0.87708333333333333</v>
      </c>
      <c r="AF28" s="69">
        <f t="shared" si="30"/>
        <v>1.3888888888888951E-2</v>
      </c>
      <c r="AI28" s="3">
        <f t="shared" si="54"/>
        <v>26</v>
      </c>
      <c r="AJ28" s="8" t="str">
        <f t="shared" si="2"/>
        <v>R93</v>
      </c>
      <c r="AK28" s="8" t="str">
        <f t="shared" si="55"/>
        <v>R93</v>
      </c>
      <c r="AL28" s="8">
        <f t="shared" si="56"/>
        <v>1</v>
      </c>
      <c r="AM28" s="8" t="str">
        <f t="shared" si="57"/>
        <v>Centro</v>
      </c>
      <c r="AN28" s="9" t="str">
        <f t="shared" si="3"/>
        <v>20:04</v>
      </c>
      <c r="AO28" s="9" t="str">
        <f t="shared" si="4"/>
        <v>20:24</v>
      </c>
      <c r="AP28" s="8">
        <f t="shared" si="35"/>
        <v>20.000000000000089</v>
      </c>
      <c r="AQ28" s="9">
        <f t="shared" si="5"/>
        <v>1.3888888888888951E-2</v>
      </c>
      <c r="AR28" s="8" t="str">
        <f t="shared" si="36"/>
        <v>ESTANDAR</v>
      </c>
      <c r="AS28" s="2">
        <f t="shared" si="58"/>
        <v>56</v>
      </c>
      <c r="AT28" s="8" t="str">
        <f t="shared" si="38"/>
        <v>R93</v>
      </c>
      <c r="AU28" s="8" t="str">
        <f t="shared" si="59"/>
        <v>R93</v>
      </c>
      <c r="AV28" s="8">
        <f t="shared" si="60"/>
        <v>2</v>
      </c>
      <c r="AW28" s="8" t="str">
        <f t="shared" si="41"/>
        <v>Barrio</v>
      </c>
      <c r="AX28" s="9" t="str">
        <f t="shared" si="6"/>
        <v>20:43</v>
      </c>
      <c r="AY28" s="9" t="str">
        <f t="shared" si="7"/>
        <v>21:03</v>
      </c>
      <c r="AZ28" s="8">
        <f t="shared" si="42"/>
        <v>20.000000000000089</v>
      </c>
      <c r="BA28" s="9">
        <f t="shared" si="43"/>
        <v>1.3888888888888951E-2</v>
      </c>
      <c r="BB28" s="8" t="str">
        <f t="shared" si="44"/>
        <v>ESTANDAR</v>
      </c>
      <c r="BD28" s="3">
        <f t="shared" si="45"/>
        <v>26</v>
      </c>
      <c r="BE28" s="8" t="str">
        <f t="shared" si="8"/>
        <v>R93</v>
      </c>
      <c r="BF28" s="8" t="str">
        <f t="shared" si="9"/>
        <v>R93</v>
      </c>
      <c r="BG28" s="86">
        <f t="shared" si="10"/>
        <v>1</v>
      </c>
      <c r="BH28" s="9" t="str">
        <f t="shared" si="11"/>
        <v>20:04</v>
      </c>
      <c r="BI28" s="9" t="str">
        <f t="shared" si="12"/>
        <v>20:24</v>
      </c>
      <c r="BJ28" s="82">
        <f t="shared" si="13"/>
        <v>28800.000000000127</v>
      </c>
      <c r="BK28" s="9">
        <f t="shared" si="14"/>
        <v>20.000000000000089</v>
      </c>
      <c r="BL28" s="9">
        <f t="shared" ref="BL28:BM28" si="83">BK28</f>
        <v>20.000000000000089</v>
      </c>
      <c r="BM28" s="9">
        <f t="shared" si="83"/>
        <v>20.000000000000089</v>
      </c>
      <c r="BN28" s="8" t="str">
        <f t="shared" si="15"/>
        <v>Centro</v>
      </c>
      <c r="BO28" s="8">
        <f t="shared" si="47"/>
        <v>0</v>
      </c>
      <c r="BP28" s="8">
        <f t="shared" si="48"/>
        <v>0</v>
      </c>
      <c r="BQ28" s="8">
        <f t="shared" si="49"/>
        <v>0</v>
      </c>
      <c r="BR28" s="8">
        <f t="shared" si="16"/>
        <v>1.3888888888888951E-2</v>
      </c>
      <c r="BS28" s="8">
        <f t="shared" si="50"/>
        <v>0</v>
      </c>
      <c r="BT28" s="8">
        <f t="shared" si="51"/>
        <v>0</v>
      </c>
      <c r="BU28" s="7" t="str">
        <f t="shared" si="52"/>
        <v>="R93",="1",="20:04",="20:24",="00:00",="00:00",="00:00",="Centro",="0",="0",="0",="0.013888888888889",="0",="0",</v>
      </c>
    </row>
    <row r="29" spans="5:73" x14ac:dyDescent="0.25">
      <c r="H29" s="35">
        <f>IFERROR(IF(MINUTE(M29)&lt;&gt;MINUTE(M28),MAX($H$2:H28)+1,IF(AND(MINUTE(M28)=0,MINUTE(M29)=0),1,"")),"")</f>
        <v>15</v>
      </c>
      <c r="I29" s="35">
        <f t="shared" si="17"/>
        <v>27</v>
      </c>
      <c r="J29" s="35" t="str">
        <f t="shared" si="18"/>
        <v>R93_12</v>
      </c>
      <c r="K29" s="67">
        <f>IFERROR(IF(VLOOKUP(J28,'Flota Variable'!$AS$4:$AU$707,3,0)+K28&gt;$F$7,"",VLOOKUP(J28,'Flota Variable'!$AS$4:$AU$707,3,0)+K28),"")</f>
        <v>0.52881944444444418</v>
      </c>
      <c r="L29" s="67">
        <f t="shared" si="0"/>
        <v>0.52916666666666667</v>
      </c>
      <c r="M29" s="36">
        <f t="shared" si="19"/>
        <v>1.3194444444444398E-2</v>
      </c>
      <c r="N29" s="35">
        <f>IF(H29="","",IF(H29=MAX($H$3:$H$1002),IFERROR(VLOOKUP(MAX($H$3:H29)+1,$H$3:$I$1002,2,0),MAX(I29:I1028))-VLOOKUP(H29,$H$3:$I$1002,2,0)+1,IFERROR(VLOOKUP(MAX($H$3:H29)+1,$H$3:$I$1002,2,0),MAX(I29:I1028))-VLOOKUP(H29,$H$3:$I$1002,2,0)))</f>
        <v>3</v>
      </c>
      <c r="P29" s="35">
        <f t="shared" si="20"/>
        <v>27</v>
      </c>
      <c r="Q29" s="67">
        <f t="shared" si="21"/>
        <v>0.85</v>
      </c>
      <c r="R29" s="67">
        <f t="shared" si="22"/>
        <v>0.88958333333333328</v>
      </c>
      <c r="S29" s="67">
        <f t="shared" si="23"/>
        <v>1.3194444444444398E-2</v>
      </c>
      <c r="U29" s="68">
        <f>IFERROR(IF(Z29=0,"",IF(MINUTE(Z29)&lt;&gt;MINUTE(Z28),MAX($U$2:U28)+1,IF(AND(MINUTE(Z28)=0,MINUTE(Z29)=0),1,""))),"")</f>
        <v>15</v>
      </c>
      <c r="V29" s="68">
        <f t="shared" si="24"/>
        <v>27</v>
      </c>
      <c r="W29" s="68" t="str">
        <f t="shared" si="25"/>
        <v>R93_13</v>
      </c>
      <c r="X29" s="69">
        <f>IFERROR(L29+VLOOKUP(J29,'Tiempos de ciclo'!$P$3:$Q$398,2,0),"")</f>
        <v>0.55625000000000002</v>
      </c>
      <c r="Y29" s="69">
        <f t="shared" si="1"/>
        <v>0.55624999999999991</v>
      </c>
      <c r="Z29" s="70">
        <f t="shared" si="26"/>
        <v>1.3194444444444509E-2</v>
      </c>
      <c r="AA29" s="68">
        <f>IF(U29="","",IF(U29=MAX($U$3:$U$1002),IFERROR(VLOOKUP(MAX($U$3:U29)+1,$U$3:$V$1002,2,0),MAX(V29:V1028))-VLOOKUP(U29,$U$3:$V$1002,2,0)+1,IFERROR(VLOOKUP(MAX($U$3:U29)+1,$U$3:$V$1002,2,0),MAX(V29:V1028))-VLOOKUP(U29,$U$3:$V$1002,2,0)))</f>
        <v>3</v>
      </c>
      <c r="AC29" s="68">
        <f t="shared" si="27"/>
        <v>27</v>
      </c>
      <c r="AD29" s="69">
        <f t="shared" si="28"/>
        <v>0.87708333333333333</v>
      </c>
      <c r="AE29" s="69">
        <f t="shared" si="29"/>
        <v>0.91666666666666663</v>
      </c>
      <c r="AF29" s="69">
        <f t="shared" si="30"/>
        <v>1.3194444444444398E-2</v>
      </c>
      <c r="AI29" s="3">
        <f t="shared" si="54"/>
        <v>27</v>
      </c>
      <c r="AJ29" s="8" t="str">
        <f t="shared" si="2"/>
        <v>R93</v>
      </c>
      <c r="AK29" s="8" t="str">
        <f t="shared" si="55"/>
        <v>R93</v>
      </c>
      <c r="AL29" s="8">
        <f t="shared" si="56"/>
        <v>1</v>
      </c>
      <c r="AM29" s="8" t="str">
        <f t="shared" si="57"/>
        <v>Centro</v>
      </c>
      <c r="AN29" s="9" t="str">
        <f t="shared" si="3"/>
        <v>20:24</v>
      </c>
      <c r="AO29" s="9" t="str">
        <f t="shared" si="4"/>
        <v>21:21</v>
      </c>
      <c r="AP29" s="8">
        <f t="shared" si="35"/>
        <v>18.999999999999932</v>
      </c>
      <c r="AQ29" s="9">
        <f t="shared" si="5"/>
        <v>1.3194444444444398E-2</v>
      </c>
      <c r="AR29" s="8" t="str">
        <f t="shared" si="36"/>
        <v>ESTANDAR</v>
      </c>
      <c r="AS29" s="2">
        <f t="shared" si="58"/>
        <v>57</v>
      </c>
      <c r="AT29" s="8" t="str">
        <f t="shared" si="38"/>
        <v>R93</v>
      </c>
      <c r="AU29" s="8" t="str">
        <f t="shared" si="59"/>
        <v>R93</v>
      </c>
      <c r="AV29" s="8">
        <f t="shared" si="60"/>
        <v>2</v>
      </c>
      <c r="AW29" s="8" t="str">
        <f t="shared" si="41"/>
        <v>Barrio</v>
      </c>
      <c r="AX29" s="9" t="str">
        <f t="shared" si="6"/>
        <v>21:03</v>
      </c>
      <c r="AY29" s="9" t="str">
        <f t="shared" si="7"/>
        <v>22:00</v>
      </c>
      <c r="AZ29" s="8">
        <f t="shared" si="42"/>
        <v>18.999999999999932</v>
      </c>
      <c r="BA29" s="9">
        <f t="shared" si="43"/>
        <v>1.3194444444444398E-2</v>
      </c>
      <c r="BB29" s="8" t="str">
        <f t="shared" si="44"/>
        <v>ESTANDAR</v>
      </c>
      <c r="BD29" s="3">
        <f t="shared" si="45"/>
        <v>27</v>
      </c>
      <c r="BE29" s="8" t="str">
        <f t="shared" si="8"/>
        <v>R93</v>
      </c>
      <c r="BF29" s="8" t="str">
        <f t="shared" si="9"/>
        <v>R93</v>
      </c>
      <c r="BG29" s="86">
        <f t="shared" si="10"/>
        <v>1</v>
      </c>
      <c r="BH29" s="9" t="str">
        <f t="shared" si="11"/>
        <v>20:24</v>
      </c>
      <c r="BI29" s="9" t="str">
        <f t="shared" si="12"/>
        <v>21:21</v>
      </c>
      <c r="BJ29" s="82">
        <f t="shared" si="13"/>
        <v>27359.999999999902</v>
      </c>
      <c r="BK29" s="9">
        <f t="shared" si="14"/>
        <v>18.999999999999932</v>
      </c>
      <c r="BL29" s="9">
        <f t="shared" ref="BL29:BM29" si="84">BK29</f>
        <v>18.999999999999932</v>
      </c>
      <c r="BM29" s="9">
        <f t="shared" si="84"/>
        <v>18.999999999999932</v>
      </c>
      <c r="BN29" s="8" t="str">
        <f t="shared" si="15"/>
        <v>Centro</v>
      </c>
      <c r="BO29" s="8">
        <f t="shared" si="47"/>
        <v>0</v>
      </c>
      <c r="BP29" s="8">
        <f t="shared" si="48"/>
        <v>0</v>
      </c>
      <c r="BQ29" s="8">
        <f t="shared" si="49"/>
        <v>0</v>
      </c>
      <c r="BR29" s="8">
        <f t="shared" si="16"/>
        <v>1.3194444444444398E-2</v>
      </c>
      <c r="BS29" s="8">
        <f t="shared" si="50"/>
        <v>0</v>
      </c>
      <c r="BT29" s="8">
        <f t="shared" si="51"/>
        <v>0</v>
      </c>
      <c r="BU29" s="7" t="str">
        <f t="shared" si="52"/>
        <v>="R93",="1",="20:24",="21:21",="00:00",="00:00",="00:00",="Centro",="0",="0",="0",="0.0131944444444444",="0",="0",</v>
      </c>
    </row>
    <row r="30" spans="5:73" x14ac:dyDescent="0.25">
      <c r="H30" s="35" t="str">
        <f>IFERROR(IF(MINUTE(M30)&lt;&gt;MINUTE(M29),MAX($H$2:H29)+1,IF(AND(MINUTE(M29)=0,MINUTE(M30)=0),1,"")),"")</f>
        <v/>
      </c>
      <c r="I30" s="35">
        <f t="shared" si="17"/>
        <v>28</v>
      </c>
      <c r="J30" s="35" t="str">
        <f t="shared" si="18"/>
        <v>R93_13</v>
      </c>
      <c r="K30" s="67">
        <f>IFERROR(IF(VLOOKUP(J29,'Flota Variable'!$AS$4:$AU$707,3,0)+K29&gt;$F$7,"",VLOOKUP(J29,'Flota Variable'!$AS$4:$AU$707,3,0)+K29),"")</f>
        <v>0.54218749999999971</v>
      </c>
      <c r="L30" s="67">
        <f t="shared" si="0"/>
        <v>0.54236111111111107</v>
      </c>
      <c r="M30" s="36">
        <f t="shared" si="19"/>
        <v>1.3194444444444398E-2</v>
      </c>
      <c r="N30" s="35" t="str">
        <f>IF(H30="","",IF(H30=MAX($H$3:$H$1002),IFERROR(VLOOKUP(MAX($H$3:H30)+1,$H$3:$I$1002,2,0),MAX(I30:I1029))-VLOOKUP(H30,$H$3:$I$1002,2,0)+1,IFERROR(VLOOKUP(MAX($H$3:H30)+1,$H$3:$I$1002,2,0),MAX(I30:I1029))-VLOOKUP(H30,$H$3:$I$1002,2,0)))</f>
        <v/>
      </c>
      <c r="P30" s="35">
        <f t="shared" si="20"/>
        <v>28</v>
      </c>
      <c r="Q30" s="67">
        <f t="shared" si="21"/>
        <v>0.88958333333333328</v>
      </c>
      <c r="R30" s="67">
        <f t="shared" si="22"/>
        <v>0.90347222222222223</v>
      </c>
      <c r="S30" s="67">
        <f t="shared" si="23"/>
        <v>1.3888888888888951E-2</v>
      </c>
      <c r="U30" s="68" t="str">
        <f>IFERROR(IF(Z30=0,"",IF(MINUTE(Z30)&lt;&gt;MINUTE(Z29),MAX($U$2:U29)+1,IF(AND(MINUTE(Z29)=0,MINUTE(Z30)=0),1,""))),"")</f>
        <v/>
      </c>
      <c r="V30" s="68">
        <f t="shared" si="24"/>
        <v>28</v>
      </c>
      <c r="W30" s="68" t="str">
        <f t="shared" si="25"/>
        <v>R93_13</v>
      </c>
      <c r="X30" s="69">
        <f>IFERROR(L30+VLOOKUP(J30,'Tiempos de ciclo'!$P$3:$Q$398,2,0),"")</f>
        <v>0.56944444444444442</v>
      </c>
      <c r="Y30" s="69">
        <f t="shared" si="1"/>
        <v>0.56944444444444442</v>
      </c>
      <c r="Z30" s="70">
        <f t="shared" si="26"/>
        <v>1.3194444444444398E-2</v>
      </c>
      <c r="AA30" s="68" t="str">
        <f>IF(U30="","",IF(U30=MAX($U$3:$U$1002),IFERROR(VLOOKUP(MAX($U$3:U30)+1,$U$3:$V$1002,2,0),MAX(V30:V1029))-VLOOKUP(U30,$U$3:$V$1002,2,0)+1,IFERROR(VLOOKUP(MAX($U$3:U30)+1,$U$3:$V$1002,2,0),MAX(V30:V1029))-VLOOKUP(U30,$U$3:$V$1002,2,0)))</f>
        <v/>
      </c>
      <c r="AC30" s="68">
        <f t="shared" si="27"/>
        <v>28</v>
      </c>
      <c r="AD30" s="69">
        <f t="shared" si="28"/>
        <v>0.91666666666666663</v>
      </c>
      <c r="AE30" s="69">
        <f t="shared" si="29"/>
        <v>0.93055555555555547</v>
      </c>
      <c r="AF30" s="69">
        <f t="shared" si="30"/>
        <v>1.388888888888884E-2</v>
      </c>
      <c r="AI30" s="3">
        <f t="shared" si="54"/>
        <v>28</v>
      </c>
      <c r="AJ30" s="8" t="str">
        <f t="shared" si="2"/>
        <v>R93</v>
      </c>
      <c r="AK30" s="8" t="str">
        <f t="shared" si="55"/>
        <v>R93</v>
      </c>
      <c r="AL30" s="8">
        <f t="shared" si="56"/>
        <v>1</v>
      </c>
      <c r="AM30" s="8" t="str">
        <f t="shared" si="57"/>
        <v>Centro</v>
      </c>
      <c r="AN30" s="9" t="str">
        <f t="shared" si="3"/>
        <v>21:21</v>
      </c>
      <c r="AO30" s="9" t="str">
        <f t="shared" si="4"/>
        <v>21:41</v>
      </c>
      <c r="AP30" s="8">
        <f t="shared" si="35"/>
        <v>20.000000000000089</v>
      </c>
      <c r="AQ30" s="9">
        <f t="shared" si="5"/>
        <v>1.3888888888888951E-2</v>
      </c>
      <c r="AR30" s="8" t="str">
        <f t="shared" si="36"/>
        <v>ESTANDAR</v>
      </c>
      <c r="AS30" s="2">
        <f t="shared" si="58"/>
        <v>58</v>
      </c>
      <c r="AT30" s="8" t="str">
        <f t="shared" si="38"/>
        <v>R93</v>
      </c>
      <c r="AU30" s="8" t="str">
        <f t="shared" si="59"/>
        <v>R93</v>
      </c>
      <c r="AV30" s="8">
        <f t="shared" si="60"/>
        <v>2</v>
      </c>
      <c r="AW30" s="8" t="str">
        <f t="shared" si="41"/>
        <v>Barrio</v>
      </c>
      <c r="AX30" s="9" t="str">
        <f t="shared" si="6"/>
        <v>22:00</v>
      </c>
      <c r="AY30" s="9" t="str">
        <f t="shared" si="7"/>
        <v>22:20</v>
      </c>
      <c r="AZ30" s="8">
        <f t="shared" si="42"/>
        <v>19.999999999999929</v>
      </c>
      <c r="BA30" s="9">
        <f t="shared" si="43"/>
        <v>1.388888888888884E-2</v>
      </c>
      <c r="BB30" s="8" t="str">
        <f t="shared" si="44"/>
        <v>ESTANDAR</v>
      </c>
      <c r="BD30" s="3">
        <f t="shared" si="45"/>
        <v>28</v>
      </c>
      <c r="BE30" s="8" t="str">
        <f t="shared" si="8"/>
        <v>R93</v>
      </c>
      <c r="BF30" s="8" t="str">
        <f t="shared" si="9"/>
        <v>R93</v>
      </c>
      <c r="BG30" s="86">
        <f t="shared" si="10"/>
        <v>1</v>
      </c>
      <c r="BH30" s="9" t="str">
        <f t="shared" si="11"/>
        <v>21:21</v>
      </c>
      <c r="BI30" s="9" t="str">
        <f t="shared" si="12"/>
        <v>21:41</v>
      </c>
      <c r="BJ30" s="82">
        <f t="shared" si="13"/>
        <v>28800.000000000127</v>
      </c>
      <c r="BK30" s="9">
        <f t="shared" si="14"/>
        <v>20.000000000000089</v>
      </c>
      <c r="BL30" s="9">
        <f t="shared" ref="BL30:BM30" si="85">BK30</f>
        <v>20.000000000000089</v>
      </c>
      <c r="BM30" s="9">
        <f t="shared" si="85"/>
        <v>20.000000000000089</v>
      </c>
      <c r="BN30" s="8" t="str">
        <f t="shared" si="15"/>
        <v>Centro</v>
      </c>
      <c r="BO30" s="8">
        <f t="shared" si="47"/>
        <v>0</v>
      </c>
      <c r="BP30" s="8">
        <f t="shared" si="48"/>
        <v>0</v>
      </c>
      <c r="BQ30" s="8">
        <f t="shared" si="49"/>
        <v>0</v>
      </c>
      <c r="BR30" s="8">
        <f t="shared" si="16"/>
        <v>1.3888888888888951E-2</v>
      </c>
      <c r="BS30" s="8">
        <f t="shared" si="50"/>
        <v>0</v>
      </c>
      <c r="BT30" s="8">
        <f t="shared" si="51"/>
        <v>0</v>
      </c>
      <c r="BU30" s="7" t="str">
        <f t="shared" si="52"/>
        <v>="R93",="1",="21:21",="21:41",="00:00",="00:00",="00:00",="Centro",="0",="0",="0",="0.013888888888889",="0",="0",</v>
      </c>
    </row>
    <row r="31" spans="5:73" x14ac:dyDescent="0.25">
      <c r="H31" s="35" t="str">
        <f>IFERROR(IF(MINUTE(M31)&lt;&gt;MINUTE(M30),MAX($H$2:H30)+1,IF(AND(MINUTE(M30)=0,MINUTE(M31)=0),1,"")),"")</f>
        <v/>
      </c>
      <c r="I31" s="35">
        <f t="shared" si="17"/>
        <v>29</v>
      </c>
      <c r="J31" s="35" t="str">
        <f t="shared" si="18"/>
        <v>R93_13</v>
      </c>
      <c r="K31" s="67">
        <f>IFERROR(IF(VLOOKUP(J30,'Flota Variable'!$AS$4:$AU$707,3,0)+K30&gt;$F$7,"",VLOOKUP(J30,'Flota Variable'!$AS$4:$AU$707,3,0)+K30),"")</f>
        <v>0.55555555555555525</v>
      </c>
      <c r="L31" s="67">
        <f t="shared" si="0"/>
        <v>0.55555555555555547</v>
      </c>
      <c r="M31" s="36">
        <f t="shared" si="19"/>
        <v>1.3194444444444509E-2</v>
      </c>
      <c r="N31" s="35" t="str">
        <f>IF(H31="","",IF(H31=MAX($H$3:$H$1002),IFERROR(VLOOKUP(MAX($H$3:H31)+1,$H$3:$I$1002,2,0),MAX(I31:I1030))-VLOOKUP(H31,$H$3:$I$1002,2,0)+1,IFERROR(VLOOKUP(MAX($H$3:H31)+1,$H$3:$I$1002,2,0),MAX(I31:I1030))-VLOOKUP(H31,$H$3:$I$1002,2,0)))</f>
        <v/>
      </c>
      <c r="P31" s="35">
        <f t="shared" si="20"/>
        <v>29</v>
      </c>
      <c r="Q31" s="67">
        <f t="shared" si="21"/>
        <v>0.90347222222222223</v>
      </c>
      <c r="R31" s="67">
        <f t="shared" si="22"/>
        <v>0.94305555555555554</v>
      </c>
      <c r="S31" s="67">
        <f t="shared" si="23"/>
        <v>1.3194444444444398E-2</v>
      </c>
      <c r="U31" s="68" t="str">
        <f>IFERROR(IF(Z31=0,"",IF(MINUTE(Z31)&lt;&gt;MINUTE(Z30),MAX($U$2:U30)+1,IF(AND(MINUTE(Z30)=0,MINUTE(Z31)=0),1,""))),"")</f>
        <v/>
      </c>
      <c r="V31" s="68">
        <f t="shared" si="24"/>
        <v>29</v>
      </c>
      <c r="W31" s="68" t="str">
        <f t="shared" si="25"/>
        <v>R93_13</v>
      </c>
      <c r="X31" s="69">
        <f>IFERROR(L31+VLOOKUP(J31,'Tiempos de ciclo'!$P$3:$Q$398,2,0),"")</f>
        <v>0.58263888888888882</v>
      </c>
      <c r="Y31" s="69">
        <f t="shared" si="1"/>
        <v>0.58263888888888882</v>
      </c>
      <c r="Z31" s="70">
        <f t="shared" si="26"/>
        <v>1.3194444444444398E-2</v>
      </c>
      <c r="AA31" s="68" t="str">
        <f>IF(U31="","",IF(U31=MAX($U$3:$U$1002),IFERROR(VLOOKUP(MAX($U$3:U31)+1,$U$3:$V$1002,2,0),MAX(V31:V1030))-VLOOKUP(U31,$U$3:$V$1002,2,0)+1,IFERROR(VLOOKUP(MAX($U$3:U31)+1,$U$3:$V$1002,2,0),MAX(V31:V1030))-VLOOKUP(U31,$U$3:$V$1002,2,0)))</f>
        <v/>
      </c>
      <c r="AC31" s="68">
        <f t="shared" si="27"/>
        <v>29</v>
      </c>
      <c r="AD31" s="69">
        <f t="shared" si="28"/>
        <v>0.93055555555555547</v>
      </c>
      <c r="AE31" s="69">
        <f t="shared" si="29"/>
        <v>0.97013888888888877</v>
      </c>
      <c r="AF31" s="69">
        <f t="shared" si="30"/>
        <v>1.3194444444444509E-2</v>
      </c>
      <c r="AI31" s="3">
        <f t="shared" si="54"/>
        <v>29</v>
      </c>
      <c r="AJ31" s="8" t="str">
        <f t="shared" si="2"/>
        <v>R93</v>
      </c>
      <c r="AK31" s="8" t="str">
        <f t="shared" si="55"/>
        <v>R93</v>
      </c>
      <c r="AL31" s="8">
        <f t="shared" si="56"/>
        <v>1</v>
      </c>
      <c r="AM31" s="8" t="str">
        <f t="shared" si="57"/>
        <v>Centro</v>
      </c>
      <c r="AN31" s="9" t="str">
        <f t="shared" si="3"/>
        <v>21:41</v>
      </c>
      <c r="AO31" s="9" t="str">
        <f t="shared" si="4"/>
        <v>22:38</v>
      </c>
      <c r="AP31" s="8">
        <f t="shared" si="35"/>
        <v>18.999999999999932</v>
      </c>
      <c r="AQ31" s="9">
        <f t="shared" si="5"/>
        <v>1.3194444444444398E-2</v>
      </c>
      <c r="AR31" s="8" t="str">
        <f t="shared" si="36"/>
        <v>ESTANDAR</v>
      </c>
      <c r="AS31" s="2">
        <f t="shared" si="58"/>
        <v>59</v>
      </c>
      <c r="AT31" s="8" t="str">
        <f t="shared" si="38"/>
        <v>R93</v>
      </c>
      <c r="AU31" s="8" t="str">
        <f t="shared" si="59"/>
        <v>R93</v>
      </c>
      <c r="AV31" s="8">
        <f t="shared" si="60"/>
        <v>2</v>
      </c>
      <c r="AW31" s="8" t="str">
        <f t="shared" si="41"/>
        <v>Barrio</v>
      </c>
      <c r="AX31" s="9" t="str">
        <f t="shared" si="6"/>
        <v>22:20</v>
      </c>
      <c r="AY31" s="9" t="str">
        <f t="shared" si="7"/>
        <v>23:17</v>
      </c>
      <c r="AZ31" s="8">
        <f t="shared" si="42"/>
        <v>19.000000000000092</v>
      </c>
      <c r="BA31" s="9">
        <f t="shared" si="43"/>
        <v>1.3194444444444509E-2</v>
      </c>
      <c r="BB31" s="8" t="str">
        <f t="shared" si="44"/>
        <v>ESTANDAR</v>
      </c>
      <c r="BD31" s="3">
        <f t="shared" si="45"/>
        <v>29</v>
      </c>
      <c r="BE31" s="8" t="str">
        <f t="shared" si="8"/>
        <v>R93</v>
      </c>
      <c r="BF31" s="8" t="str">
        <f t="shared" si="9"/>
        <v>R93</v>
      </c>
      <c r="BG31" s="86">
        <f t="shared" si="10"/>
        <v>1</v>
      </c>
      <c r="BH31" s="9" t="str">
        <f t="shared" si="11"/>
        <v>21:41</v>
      </c>
      <c r="BI31" s="9" t="str">
        <f t="shared" si="12"/>
        <v>22:38</v>
      </c>
      <c r="BJ31" s="82">
        <f t="shared" si="13"/>
        <v>27359.999999999902</v>
      </c>
      <c r="BK31" s="9">
        <f t="shared" si="14"/>
        <v>18.999999999999932</v>
      </c>
      <c r="BL31" s="9">
        <f t="shared" ref="BL31:BM31" si="86">BK31</f>
        <v>18.999999999999932</v>
      </c>
      <c r="BM31" s="9">
        <f t="shared" si="86"/>
        <v>18.999999999999932</v>
      </c>
      <c r="BN31" s="8" t="str">
        <f t="shared" si="15"/>
        <v>Centro</v>
      </c>
      <c r="BO31" s="8">
        <f t="shared" si="47"/>
        <v>0</v>
      </c>
      <c r="BP31" s="8">
        <f t="shared" si="48"/>
        <v>0</v>
      </c>
      <c r="BQ31" s="8">
        <f t="shared" si="49"/>
        <v>0</v>
      </c>
      <c r="BR31" s="8">
        <f t="shared" si="16"/>
        <v>1.3194444444444398E-2</v>
      </c>
      <c r="BS31" s="8">
        <f t="shared" si="50"/>
        <v>0</v>
      </c>
      <c r="BT31" s="8">
        <f t="shared" si="51"/>
        <v>0</v>
      </c>
      <c r="BU31" s="7" t="str">
        <f t="shared" si="52"/>
        <v>="R93",="1",="21:41",="22:38",="00:00",="00:00",="00:00",="Centro",="0",="0",="0",="0.0131944444444444",="0",="0",</v>
      </c>
    </row>
    <row r="32" spans="5:73" x14ac:dyDescent="0.25">
      <c r="H32" s="35">
        <f>IFERROR(IF(MINUTE(M32)&lt;&gt;MINUTE(M31),MAX($H$2:H31)+1,IF(AND(MINUTE(M31)=0,MINUTE(M32)=0),1,"")),"")</f>
        <v>16</v>
      </c>
      <c r="I32" s="35">
        <f t="shared" si="17"/>
        <v>30</v>
      </c>
      <c r="J32" s="35" t="str">
        <f t="shared" si="18"/>
        <v>R93_13</v>
      </c>
      <c r="K32" s="67">
        <f>IFERROR(IF(VLOOKUP(J31,'Flota Variable'!$AS$4:$AU$707,3,0)+K31&gt;$F$7,"",VLOOKUP(J31,'Flota Variable'!$AS$4:$AU$707,3,0)+K31),"")</f>
        <v>0.56892361111111078</v>
      </c>
      <c r="L32" s="67">
        <f t="shared" si="0"/>
        <v>0.56874999999999998</v>
      </c>
      <c r="M32" s="36">
        <f t="shared" si="19"/>
        <v>1.388888888888884E-2</v>
      </c>
      <c r="N32" s="35">
        <f>IF(H32="","",IF(H32=MAX($H$3:$H$1002),IFERROR(VLOOKUP(MAX($H$3:H32)+1,$H$3:$I$1002,2,0),MAX(I32:I1031))-VLOOKUP(H32,$H$3:$I$1002,2,0)+1,IFERROR(VLOOKUP(MAX($H$3:H32)+1,$H$3:$I$1002,2,0),MAX(I32:I1031))-VLOOKUP(H32,$H$3:$I$1002,2,0)))</f>
        <v>1</v>
      </c>
      <c r="P32" s="35">
        <f t="shared" si="20"/>
        <v>30</v>
      </c>
      <c r="Q32" s="67">
        <f t="shared" si="21"/>
        <v>0.94305555555555554</v>
      </c>
      <c r="R32" s="67">
        <f t="shared" si="22"/>
        <v>0.95694444444444438</v>
      </c>
      <c r="S32" s="67">
        <f t="shared" si="23"/>
        <v>1.388888888888884E-2</v>
      </c>
      <c r="U32" s="68">
        <f>IFERROR(IF(Z32=0,"",IF(MINUTE(Z32)&lt;&gt;MINUTE(Z31),MAX($U$2:U31)+1,IF(AND(MINUTE(Z31)=0,MINUTE(Z32)=0),1,""))),"")</f>
        <v>16</v>
      </c>
      <c r="V32" s="68">
        <f t="shared" si="24"/>
        <v>30</v>
      </c>
      <c r="W32" s="68" t="str">
        <f t="shared" si="25"/>
        <v>R93_14</v>
      </c>
      <c r="X32" s="69">
        <f>IFERROR(L32+VLOOKUP(J32,'Tiempos de ciclo'!$P$3:$Q$398,2,0),"")</f>
        <v>0.59583333333333333</v>
      </c>
      <c r="Y32" s="69">
        <f t="shared" si="1"/>
        <v>0.59583333333333321</v>
      </c>
      <c r="Z32" s="70">
        <f t="shared" si="26"/>
        <v>1.3888888888888951E-2</v>
      </c>
      <c r="AA32" s="68">
        <f>IF(U32="","",IF(U32=MAX($U$3:$U$1002),IFERROR(VLOOKUP(MAX($U$3:U32)+1,$U$3:$V$1002,2,0),MAX(V32:V1031))-VLOOKUP(U32,$U$3:$V$1002,2,0)+1,IFERROR(VLOOKUP(MAX($U$3:U32)+1,$U$3:$V$1002,2,0),MAX(V32:V1031))-VLOOKUP(U32,$U$3:$V$1002,2,0)))</f>
        <v>1</v>
      </c>
      <c r="AC32" s="68">
        <f t="shared" si="27"/>
        <v>30</v>
      </c>
      <c r="AD32" s="69">
        <f t="shared" si="28"/>
        <v>0.97013888888888877</v>
      </c>
      <c r="AE32" s="69">
        <f t="shared" si="29"/>
        <v>0.98402777777777772</v>
      </c>
      <c r="AF32" s="69">
        <f t="shared" si="30"/>
        <v>1.3888888888888951E-2</v>
      </c>
      <c r="AI32" s="3">
        <f t="shared" si="54"/>
        <v>30</v>
      </c>
      <c r="AJ32" s="8" t="str">
        <f t="shared" si="2"/>
        <v>R93</v>
      </c>
      <c r="AK32" s="8" t="str">
        <f t="shared" si="55"/>
        <v>R93</v>
      </c>
      <c r="AL32" s="8">
        <f t="shared" si="56"/>
        <v>1</v>
      </c>
      <c r="AM32" s="8" t="str">
        <f t="shared" si="57"/>
        <v>Centro</v>
      </c>
      <c r="AN32" s="9" t="str">
        <f t="shared" si="3"/>
        <v>22:38</v>
      </c>
      <c r="AO32" s="9" t="str">
        <f t="shared" si="4"/>
        <v>22:58</v>
      </c>
      <c r="AP32" s="8">
        <f t="shared" si="35"/>
        <v>19.999999999999929</v>
      </c>
      <c r="AQ32" s="9">
        <f t="shared" si="5"/>
        <v>1.388888888888884E-2</v>
      </c>
      <c r="AR32" s="8" t="str">
        <f t="shared" si="36"/>
        <v>ESTANDAR</v>
      </c>
      <c r="AS32" s="2">
        <f t="shared" si="58"/>
        <v>60</v>
      </c>
      <c r="AT32" s="8" t="str">
        <f t="shared" si="38"/>
        <v>R93</v>
      </c>
      <c r="AU32" s="8" t="str">
        <f t="shared" si="59"/>
        <v>R93</v>
      </c>
      <c r="AV32" s="8">
        <f t="shared" si="60"/>
        <v>2</v>
      </c>
      <c r="AW32" s="8" t="str">
        <f t="shared" si="41"/>
        <v>Barrio</v>
      </c>
      <c r="AX32" s="9" t="str">
        <f t="shared" si="6"/>
        <v>23:17</v>
      </c>
      <c r="AY32" s="9" t="str">
        <f t="shared" si="7"/>
        <v>23:37</v>
      </c>
      <c r="AZ32" s="8">
        <f t="shared" si="42"/>
        <v>20.000000000000089</v>
      </c>
      <c r="BA32" s="9">
        <f t="shared" si="43"/>
        <v>1.3888888888888951E-2</v>
      </c>
      <c r="BB32" s="8" t="str">
        <f t="shared" si="44"/>
        <v>ESTANDAR</v>
      </c>
      <c r="BD32" s="3">
        <f t="shared" si="45"/>
        <v>30</v>
      </c>
      <c r="BE32" s="8" t="str">
        <f t="shared" si="8"/>
        <v>R93</v>
      </c>
      <c r="BF32" s="8" t="str">
        <f t="shared" si="9"/>
        <v>R93</v>
      </c>
      <c r="BG32" s="86">
        <f t="shared" si="10"/>
        <v>1</v>
      </c>
      <c r="BH32" s="9" t="str">
        <f t="shared" si="11"/>
        <v>22:38</v>
      </c>
      <c r="BI32" s="9" t="str">
        <f t="shared" si="12"/>
        <v>22:58</v>
      </c>
      <c r="BJ32" s="82">
        <f t="shared" si="13"/>
        <v>28799.999999999898</v>
      </c>
      <c r="BK32" s="9">
        <f t="shared" si="14"/>
        <v>19.999999999999929</v>
      </c>
      <c r="BL32" s="9">
        <f t="shared" ref="BL32:BM32" si="87">BK32</f>
        <v>19.999999999999929</v>
      </c>
      <c r="BM32" s="9">
        <f t="shared" si="87"/>
        <v>19.999999999999929</v>
      </c>
      <c r="BN32" s="8" t="str">
        <f t="shared" si="15"/>
        <v>Centro</v>
      </c>
      <c r="BO32" s="8">
        <f t="shared" si="47"/>
        <v>0</v>
      </c>
      <c r="BP32" s="8">
        <f t="shared" si="48"/>
        <v>0</v>
      </c>
      <c r="BQ32" s="8">
        <f t="shared" si="49"/>
        <v>0</v>
      </c>
      <c r="BR32" s="8">
        <f t="shared" si="16"/>
        <v>1.388888888888884E-2</v>
      </c>
      <c r="BS32" s="8">
        <f t="shared" si="50"/>
        <v>0</v>
      </c>
      <c r="BT32" s="8">
        <f t="shared" si="51"/>
        <v>0</v>
      </c>
      <c r="BU32" s="7" t="str">
        <f t="shared" si="52"/>
        <v>="R93",="1",="22:38",="22:58",="00:00",="00:00",="00:00",="Centro",="0",="0",="0",="0.0138888888888888",="0",="0",</v>
      </c>
    </row>
    <row r="33" spans="8:73" x14ac:dyDescent="0.25">
      <c r="H33" s="35">
        <f>IFERROR(IF(MINUTE(M33)&lt;&gt;MINUTE(M32),MAX($H$2:H32)+1,IF(AND(MINUTE(M32)=0,MINUTE(M33)=0),1,"")),"")</f>
        <v>17</v>
      </c>
      <c r="I33" s="35">
        <f t="shared" si="17"/>
        <v>31</v>
      </c>
      <c r="J33" s="35" t="str">
        <f t="shared" si="18"/>
        <v>R93_13</v>
      </c>
      <c r="K33" s="67">
        <f>IFERROR(IF(VLOOKUP(J32,'Flota Variable'!$AS$4:$AU$707,3,0)+K32&gt;$F$7,"",VLOOKUP(J32,'Flota Variable'!$AS$4:$AU$707,3,0)+K32),"")</f>
        <v>0.58229166666666632</v>
      </c>
      <c r="L33" s="67">
        <f t="shared" si="0"/>
        <v>0.58263888888888882</v>
      </c>
      <c r="M33" s="36">
        <f t="shared" si="19"/>
        <v>1.3194444444444398E-2</v>
      </c>
      <c r="N33" s="35">
        <f>IF(H33="","",IF(H33=MAX($H$3:$H$1002),IFERROR(VLOOKUP(MAX($H$3:H33)+1,$H$3:$I$1002,2,0),MAX(I33:I1032))-VLOOKUP(H33,$H$3:$I$1002,2,0)+1,IFERROR(VLOOKUP(MAX($H$3:H33)+1,$H$3:$I$1002,2,0),MAX(I33:I1032))-VLOOKUP(H33,$H$3:$I$1002,2,0)))</f>
        <v>3</v>
      </c>
      <c r="P33" s="35" t="str">
        <f t="shared" si="20"/>
        <v/>
      </c>
      <c r="Q33" s="67" t="str">
        <f t="shared" si="21"/>
        <v/>
      </c>
      <c r="R33" s="67" t="str">
        <f t="shared" si="22"/>
        <v/>
      </c>
      <c r="S33" s="67" t="str">
        <f t="shared" si="23"/>
        <v/>
      </c>
      <c r="U33" s="68">
        <f>IFERROR(IF(Z33=0,"",IF(MINUTE(Z33)&lt;&gt;MINUTE(Z32),MAX($U$2:U32)+1,IF(AND(MINUTE(Z32)=0,MINUTE(Z33)=0),1,""))),"")</f>
        <v>17</v>
      </c>
      <c r="V33" s="68">
        <f t="shared" si="24"/>
        <v>31</v>
      </c>
      <c r="W33" s="68" t="str">
        <f t="shared" si="25"/>
        <v>R93_14</v>
      </c>
      <c r="X33" s="69">
        <f>IFERROR(L33+VLOOKUP(J33,'Tiempos de ciclo'!$P$3:$Q$398,2,0),"")</f>
        <v>0.60972222222222217</v>
      </c>
      <c r="Y33" s="69">
        <f t="shared" si="1"/>
        <v>0.60972222222222217</v>
      </c>
      <c r="Z33" s="70">
        <f t="shared" si="26"/>
        <v>1.3194444444444398E-2</v>
      </c>
      <c r="AA33" s="68">
        <f>IF(U33="","",IF(U33=MAX($U$3:$U$1002),IFERROR(VLOOKUP(MAX($U$3:U33)+1,$U$3:$V$1002,2,0),MAX(V33:V1032))-VLOOKUP(U33,$U$3:$V$1002,2,0)+1,IFERROR(VLOOKUP(MAX($U$3:U33)+1,$U$3:$V$1002,2,0),MAX(V33:V1032))-VLOOKUP(U33,$U$3:$V$1002,2,0)))</f>
        <v>3</v>
      </c>
      <c r="AC33" s="68" t="str">
        <f t="shared" si="27"/>
        <v/>
      </c>
      <c r="AD33" s="69" t="str">
        <f t="shared" si="28"/>
        <v/>
      </c>
      <c r="AE33" s="69" t="str">
        <f t="shared" si="29"/>
        <v/>
      </c>
      <c r="AF33" s="69" t="str">
        <f t="shared" si="30"/>
        <v/>
      </c>
      <c r="AI33" s="3" t="str">
        <f t="shared" si="54"/>
        <v/>
      </c>
      <c r="AJ33" s="8" t="str">
        <f t="shared" si="2"/>
        <v/>
      </c>
      <c r="AK33" s="8" t="str">
        <f t="shared" si="55"/>
        <v/>
      </c>
      <c r="AL33" s="8" t="str">
        <f t="shared" si="56"/>
        <v/>
      </c>
      <c r="AM33" s="8" t="str">
        <f t="shared" si="57"/>
        <v/>
      </c>
      <c r="AN33" s="9" t="str">
        <f t="shared" si="3"/>
        <v/>
      </c>
      <c r="AO33" s="9" t="str">
        <f t="shared" si="4"/>
        <v/>
      </c>
      <c r="AP33" s="8" t="str">
        <f t="shared" si="35"/>
        <v/>
      </c>
      <c r="AQ33" s="9" t="str">
        <f t="shared" si="5"/>
        <v/>
      </c>
      <c r="AR33" s="8" t="str">
        <f t="shared" si="36"/>
        <v/>
      </c>
      <c r="AS33" s="2" t="str">
        <f t="shared" si="58"/>
        <v/>
      </c>
      <c r="AT33" s="8" t="str">
        <f t="shared" si="38"/>
        <v/>
      </c>
      <c r="AU33" s="8" t="str">
        <f t="shared" si="59"/>
        <v/>
      </c>
      <c r="AV33" s="8" t="str">
        <f t="shared" si="60"/>
        <v/>
      </c>
      <c r="AW33" s="8" t="str">
        <f t="shared" si="41"/>
        <v/>
      </c>
      <c r="AX33" s="9" t="str">
        <f t="shared" si="6"/>
        <v/>
      </c>
      <c r="AY33" s="9" t="str">
        <f t="shared" si="7"/>
        <v/>
      </c>
      <c r="AZ33" s="8" t="str">
        <f t="shared" si="42"/>
        <v/>
      </c>
      <c r="BA33" s="9" t="str">
        <f t="shared" si="43"/>
        <v/>
      </c>
      <c r="BB33" s="8" t="str">
        <f t="shared" si="44"/>
        <v/>
      </c>
      <c r="BD33" s="3">
        <f t="shared" si="45"/>
        <v>31</v>
      </c>
      <c r="BE33" s="8" t="str">
        <f t="shared" si="8"/>
        <v>R93</v>
      </c>
      <c r="BF33" s="8" t="str">
        <f t="shared" si="9"/>
        <v>R93</v>
      </c>
      <c r="BG33" s="86">
        <f t="shared" si="10"/>
        <v>2</v>
      </c>
      <c r="BH33" s="9" t="str">
        <f t="shared" si="11"/>
        <v>05:00</v>
      </c>
      <c r="BI33" s="9" t="str">
        <f t="shared" si="12"/>
        <v>05:19</v>
      </c>
      <c r="BJ33" s="82">
        <f t="shared" si="13"/>
        <v>27360.000000000022</v>
      </c>
      <c r="BK33" s="9">
        <f t="shared" si="14"/>
        <v>19.000000000000014</v>
      </c>
      <c r="BL33" s="9">
        <f t="shared" ref="BL33:BM33" si="88">BK33</f>
        <v>19.000000000000014</v>
      </c>
      <c r="BM33" s="9">
        <f t="shared" si="88"/>
        <v>19.000000000000014</v>
      </c>
      <c r="BN33" s="8" t="str">
        <f t="shared" si="15"/>
        <v>Barrio</v>
      </c>
      <c r="BO33" s="8">
        <f t="shared" si="47"/>
        <v>0</v>
      </c>
      <c r="BP33" s="8">
        <f t="shared" si="48"/>
        <v>0</v>
      </c>
      <c r="BQ33" s="8">
        <f t="shared" si="49"/>
        <v>0</v>
      </c>
      <c r="BR33" s="8">
        <f t="shared" si="16"/>
        <v>1.3194444444444453E-2</v>
      </c>
      <c r="BS33" s="8">
        <f t="shared" si="50"/>
        <v>0</v>
      </c>
      <c r="BT33" s="8">
        <f t="shared" si="51"/>
        <v>0</v>
      </c>
      <c r="BU33" s="7" t="str">
        <f t="shared" si="52"/>
        <v>="R93",="2",="05:00",="05:19",="00:00",="00:00",="00:00",="Barrio",="0",="0",="0",="0.0131944444444445",="0",="0",</v>
      </c>
    </row>
    <row r="34" spans="8:73" x14ac:dyDescent="0.25">
      <c r="H34" s="35" t="str">
        <f>IFERROR(IF(MINUTE(M34)&lt;&gt;MINUTE(M33),MAX($H$2:H33)+1,IF(AND(MINUTE(M33)=0,MINUTE(M34)=0),1,"")),"")</f>
        <v/>
      </c>
      <c r="I34" s="35">
        <f t="shared" si="17"/>
        <v>32</v>
      </c>
      <c r="J34" s="35" t="str">
        <f t="shared" si="18"/>
        <v>R93_14</v>
      </c>
      <c r="K34" s="67">
        <f>IFERROR(IF(VLOOKUP(J33,'Flota Variable'!$AS$4:$AU$707,3,0)+K33&gt;$F$7,"",VLOOKUP(J33,'Flota Variable'!$AS$4:$AU$707,3,0)+K33),"")</f>
        <v>0.59565972222222185</v>
      </c>
      <c r="L34" s="67">
        <f t="shared" si="0"/>
        <v>0.59583333333333321</v>
      </c>
      <c r="M34" s="36">
        <f t="shared" si="19"/>
        <v>1.3194444444444509E-2</v>
      </c>
      <c r="N34" s="35" t="str">
        <f>IF(H34="","",IF(H34=MAX($H$3:$H$1002),IFERROR(VLOOKUP(MAX($H$3:H34)+1,$H$3:$I$1002,2,0),MAX(I34:I1033))-VLOOKUP(H34,$H$3:$I$1002,2,0)+1,IFERROR(VLOOKUP(MAX($H$3:H34)+1,$H$3:$I$1002,2,0),MAX(I34:I1033))-VLOOKUP(H34,$H$3:$I$1002,2,0)))</f>
        <v/>
      </c>
      <c r="P34" s="35" t="str">
        <f t="shared" si="20"/>
        <v/>
      </c>
      <c r="Q34" s="67" t="str">
        <f t="shared" si="21"/>
        <v/>
      </c>
      <c r="R34" s="67" t="str">
        <f t="shared" si="22"/>
        <v/>
      </c>
      <c r="S34" s="67" t="str">
        <f t="shared" si="23"/>
        <v/>
      </c>
      <c r="U34" s="68" t="str">
        <f>IFERROR(IF(Z34=0,"",IF(MINUTE(Z34)&lt;&gt;MINUTE(Z33),MAX($U$2:U33)+1,IF(AND(MINUTE(Z33)=0,MINUTE(Z34)=0),1,""))),"")</f>
        <v/>
      </c>
      <c r="V34" s="68">
        <f t="shared" si="24"/>
        <v>32</v>
      </c>
      <c r="W34" s="68" t="str">
        <f t="shared" si="25"/>
        <v>R93_14</v>
      </c>
      <c r="X34" s="69">
        <f>IFERROR(L34+VLOOKUP(J34,'Tiempos de ciclo'!$P$3:$Q$398,2,0),"")</f>
        <v>0.62291666666666656</v>
      </c>
      <c r="Y34" s="69">
        <f t="shared" si="1"/>
        <v>0.62291666666666656</v>
      </c>
      <c r="Z34" s="70">
        <f t="shared" si="26"/>
        <v>1.3194444444444509E-2</v>
      </c>
      <c r="AA34" s="68" t="str">
        <f>IF(U34="","",IF(U34=MAX($U$3:$U$1002),IFERROR(VLOOKUP(MAX($U$3:U34)+1,$U$3:$V$1002,2,0),MAX(V34:V1033))-VLOOKUP(U34,$U$3:$V$1002,2,0)+1,IFERROR(VLOOKUP(MAX($U$3:U34)+1,$U$3:$V$1002,2,0),MAX(V34:V1033))-VLOOKUP(U34,$U$3:$V$1002,2,0)))</f>
        <v/>
      </c>
      <c r="AC34" s="68" t="str">
        <f t="shared" si="27"/>
        <v/>
      </c>
      <c r="AD34" s="69" t="str">
        <f t="shared" si="28"/>
        <v/>
      </c>
      <c r="AE34" s="69" t="str">
        <f t="shared" si="29"/>
        <v/>
      </c>
      <c r="AF34" s="69" t="str">
        <f t="shared" si="30"/>
        <v/>
      </c>
      <c r="AI34" s="3" t="str">
        <f t="shared" si="54"/>
        <v/>
      </c>
      <c r="AJ34" s="8" t="str">
        <f t="shared" si="2"/>
        <v/>
      </c>
      <c r="AK34" s="8" t="str">
        <f t="shared" si="55"/>
        <v/>
      </c>
      <c r="AL34" s="8" t="str">
        <f t="shared" si="56"/>
        <v/>
      </c>
      <c r="AM34" s="8" t="str">
        <f t="shared" si="57"/>
        <v/>
      </c>
      <c r="AN34" s="9" t="str">
        <f t="shared" si="3"/>
        <v/>
      </c>
      <c r="AO34" s="9" t="str">
        <f t="shared" si="4"/>
        <v/>
      </c>
      <c r="AP34" s="8" t="str">
        <f t="shared" si="35"/>
        <v/>
      </c>
      <c r="AQ34" s="9" t="str">
        <f t="shared" si="5"/>
        <v/>
      </c>
      <c r="AR34" s="8" t="str">
        <f t="shared" si="36"/>
        <v/>
      </c>
      <c r="AS34" s="2" t="str">
        <f t="shared" si="58"/>
        <v/>
      </c>
      <c r="AT34" s="8" t="str">
        <f t="shared" si="38"/>
        <v/>
      </c>
      <c r="AU34" s="8" t="str">
        <f t="shared" si="59"/>
        <v/>
      </c>
      <c r="AV34" s="8" t="str">
        <f t="shared" si="60"/>
        <v/>
      </c>
      <c r="AW34" s="8" t="str">
        <f t="shared" si="41"/>
        <v/>
      </c>
      <c r="AX34" s="9" t="str">
        <f t="shared" si="6"/>
        <v/>
      </c>
      <c r="AY34" s="9" t="str">
        <f t="shared" si="7"/>
        <v/>
      </c>
      <c r="AZ34" s="8" t="str">
        <f t="shared" si="42"/>
        <v/>
      </c>
      <c r="BA34" s="9" t="str">
        <f t="shared" si="43"/>
        <v/>
      </c>
      <c r="BB34" s="8" t="str">
        <f t="shared" si="44"/>
        <v/>
      </c>
      <c r="BD34" s="3">
        <f t="shared" si="45"/>
        <v>32</v>
      </c>
      <c r="BE34" s="8" t="str">
        <f t="shared" si="8"/>
        <v>R93</v>
      </c>
      <c r="BF34" s="8" t="str">
        <f t="shared" si="9"/>
        <v>R93</v>
      </c>
      <c r="BG34" s="86">
        <f t="shared" si="10"/>
        <v>2</v>
      </c>
      <c r="BH34" s="9" t="str">
        <f t="shared" si="11"/>
        <v>05:19</v>
      </c>
      <c r="BI34" s="9" t="str">
        <f t="shared" si="12"/>
        <v>05:39</v>
      </c>
      <c r="BJ34" s="82">
        <f t="shared" si="13"/>
        <v>28800.000000000011</v>
      </c>
      <c r="BK34" s="9">
        <f t="shared" si="14"/>
        <v>20.000000000000007</v>
      </c>
      <c r="BL34" s="9">
        <f t="shared" ref="BL34:BM34" si="89">BK34</f>
        <v>20.000000000000007</v>
      </c>
      <c r="BM34" s="9">
        <f t="shared" si="89"/>
        <v>20.000000000000007</v>
      </c>
      <c r="BN34" s="8" t="str">
        <f t="shared" si="15"/>
        <v>Barrio</v>
      </c>
      <c r="BO34" s="8">
        <f t="shared" si="47"/>
        <v>0</v>
      </c>
      <c r="BP34" s="8">
        <f t="shared" si="48"/>
        <v>0</v>
      </c>
      <c r="BQ34" s="8">
        <f t="shared" si="49"/>
        <v>0</v>
      </c>
      <c r="BR34" s="8">
        <f t="shared" si="16"/>
        <v>1.3888888888888895E-2</v>
      </c>
      <c r="BS34" s="8">
        <f t="shared" si="50"/>
        <v>0</v>
      </c>
      <c r="BT34" s="8">
        <f t="shared" si="51"/>
        <v>0</v>
      </c>
      <c r="BU34" s="7" t="str">
        <f t="shared" si="52"/>
        <v>="R93",="2",="05:19",="05:39",="00:00",="00:00",="00:00",="Barrio",="0",="0",="0",="0.0138888888888889",="0",="0",</v>
      </c>
    </row>
    <row r="35" spans="8:73" x14ac:dyDescent="0.25">
      <c r="H35" s="35" t="str">
        <f>IFERROR(IF(MINUTE(M35)&lt;&gt;MINUTE(M34),MAX($H$2:H34)+1,IF(AND(MINUTE(M34)=0,MINUTE(M35)=0),1,"")),"")</f>
        <v/>
      </c>
      <c r="I35" s="35">
        <f t="shared" si="17"/>
        <v>33</v>
      </c>
      <c r="J35" s="35" t="str">
        <f t="shared" si="18"/>
        <v>R93_14</v>
      </c>
      <c r="K35" s="67">
        <f>IFERROR(IF(VLOOKUP(J34,'Flota Variable'!$AS$4:$AU$707,3,0)+K34&gt;$F$7,"",VLOOKUP(J34,'Flota Variable'!$AS$4:$AU$707,3,0)+K34),"")</f>
        <v>0.60902777777777739</v>
      </c>
      <c r="L35" s="67">
        <f t="shared" si="0"/>
        <v>0.60902777777777772</v>
      </c>
      <c r="M35" s="36">
        <f t="shared" si="19"/>
        <v>1.3194444444444398E-2</v>
      </c>
      <c r="N35" s="35" t="str">
        <f>IF(H35="","",IF(H35=MAX($H$3:$H$1002),IFERROR(VLOOKUP(MAX($H$3:H35)+1,$H$3:$I$1002,2,0),MAX(I35:I1034))-VLOOKUP(H35,$H$3:$I$1002,2,0)+1,IFERROR(VLOOKUP(MAX($H$3:H35)+1,$H$3:$I$1002,2,0),MAX(I35:I1034))-VLOOKUP(H35,$H$3:$I$1002,2,0)))</f>
        <v/>
      </c>
      <c r="P35" s="35" t="str">
        <f t="shared" si="20"/>
        <v/>
      </c>
      <c r="Q35" s="67" t="str">
        <f t="shared" si="21"/>
        <v/>
      </c>
      <c r="R35" s="67" t="str">
        <f t="shared" si="22"/>
        <v/>
      </c>
      <c r="S35" s="67" t="str">
        <f t="shared" si="23"/>
        <v/>
      </c>
      <c r="U35" s="68" t="str">
        <f>IFERROR(IF(Z35=0,"",IF(MINUTE(Z35)&lt;&gt;MINUTE(Z34),MAX($U$2:U34)+1,IF(AND(MINUTE(Z34)=0,MINUTE(Z35)=0),1,""))),"")</f>
        <v/>
      </c>
      <c r="V35" s="68">
        <f t="shared" si="24"/>
        <v>33</v>
      </c>
      <c r="W35" s="68" t="str">
        <f t="shared" si="25"/>
        <v>R93_15</v>
      </c>
      <c r="X35" s="69">
        <f>IFERROR(L35+VLOOKUP(J35,'Tiempos de ciclo'!$P$3:$Q$398,2,0),"")</f>
        <v>0.63611111111111107</v>
      </c>
      <c r="Y35" s="69">
        <f t="shared" si="1"/>
        <v>0.63611111111111107</v>
      </c>
      <c r="Z35" s="70">
        <f t="shared" si="26"/>
        <v>1.3194444444444509E-2</v>
      </c>
      <c r="AA35" s="68" t="str">
        <f>IF(U35="","",IF(U35=MAX($U$3:$U$1002),IFERROR(VLOOKUP(MAX($U$3:U35)+1,$U$3:$V$1002,2,0),MAX(V35:V1034))-VLOOKUP(U35,$U$3:$V$1002,2,0)+1,IFERROR(VLOOKUP(MAX($U$3:U35)+1,$U$3:$V$1002,2,0),MAX(V35:V1034))-VLOOKUP(U35,$U$3:$V$1002,2,0)))</f>
        <v/>
      </c>
      <c r="AC35" s="68" t="str">
        <f t="shared" si="27"/>
        <v/>
      </c>
      <c r="AD35" s="69" t="str">
        <f t="shared" si="28"/>
        <v/>
      </c>
      <c r="AE35" s="69" t="str">
        <f t="shared" si="29"/>
        <v/>
      </c>
      <c r="AF35" s="69" t="str">
        <f t="shared" si="30"/>
        <v/>
      </c>
      <c r="AI35" s="3" t="str">
        <f t="shared" si="54"/>
        <v/>
      </c>
      <c r="AJ35" s="8" t="str">
        <f t="shared" si="2"/>
        <v/>
      </c>
      <c r="AK35" s="8" t="str">
        <f t="shared" si="55"/>
        <v/>
      </c>
      <c r="AL35" s="8" t="str">
        <f t="shared" si="56"/>
        <v/>
      </c>
      <c r="AM35" s="8" t="str">
        <f t="shared" si="57"/>
        <v/>
      </c>
      <c r="AN35" s="9" t="str">
        <f t="shared" si="3"/>
        <v/>
      </c>
      <c r="AO35" s="9" t="str">
        <f t="shared" si="4"/>
        <v/>
      </c>
      <c r="AP35" s="8" t="str">
        <f t="shared" si="35"/>
        <v/>
      </c>
      <c r="AQ35" s="9" t="str">
        <f t="shared" si="5"/>
        <v/>
      </c>
      <c r="AR35" s="8" t="str">
        <f t="shared" si="36"/>
        <v/>
      </c>
      <c r="AS35" s="2" t="str">
        <f t="shared" si="58"/>
        <v/>
      </c>
      <c r="AT35" s="8" t="str">
        <f t="shared" si="38"/>
        <v/>
      </c>
      <c r="AU35" s="8" t="str">
        <f t="shared" si="59"/>
        <v/>
      </c>
      <c r="AV35" s="8" t="str">
        <f t="shared" si="60"/>
        <v/>
      </c>
      <c r="AW35" s="8" t="str">
        <f t="shared" si="41"/>
        <v/>
      </c>
      <c r="AX35" s="9" t="str">
        <f t="shared" si="6"/>
        <v/>
      </c>
      <c r="AY35" s="9" t="str">
        <f t="shared" si="7"/>
        <v/>
      </c>
      <c r="AZ35" s="8" t="str">
        <f t="shared" si="42"/>
        <v/>
      </c>
      <c r="BA35" s="9" t="str">
        <f t="shared" si="43"/>
        <v/>
      </c>
      <c r="BB35" s="8" t="str">
        <f t="shared" si="44"/>
        <v/>
      </c>
      <c r="BD35" s="3">
        <f t="shared" si="45"/>
        <v>33</v>
      </c>
      <c r="BE35" s="8" t="str">
        <f t="shared" si="8"/>
        <v>R93</v>
      </c>
      <c r="BF35" s="8" t="str">
        <f t="shared" si="9"/>
        <v>R93</v>
      </c>
      <c r="BG35" s="86">
        <f t="shared" si="10"/>
        <v>2</v>
      </c>
      <c r="BH35" s="9" t="str">
        <f t="shared" si="11"/>
        <v>05:39</v>
      </c>
      <c r="BI35" s="9" t="str">
        <f t="shared" si="12"/>
        <v>06:36</v>
      </c>
      <c r="BJ35" s="82">
        <f t="shared" si="13"/>
        <v>27359.99999999996</v>
      </c>
      <c r="BK35" s="9">
        <f t="shared" si="14"/>
        <v>18.999999999999972</v>
      </c>
      <c r="BL35" s="9">
        <f t="shared" ref="BL35:BM35" si="90">BK35</f>
        <v>18.999999999999972</v>
      </c>
      <c r="BM35" s="9">
        <f t="shared" si="90"/>
        <v>18.999999999999972</v>
      </c>
      <c r="BN35" s="8" t="str">
        <f t="shared" si="15"/>
        <v>Barrio</v>
      </c>
      <c r="BO35" s="8">
        <f t="shared" si="47"/>
        <v>0</v>
      </c>
      <c r="BP35" s="8">
        <f t="shared" si="48"/>
        <v>0</v>
      </c>
      <c r="BQ35" s="8">
        <f t="shared" si="49"/>
        <v>0</v>
      </c>
      <c r="BR35" s="8">
        <f t="shared" si="16"/>
        <v>1.3194444444444425E-2</v>
      </c>
      <c r="BS35" s="8">
        <f t="shared" si="50"/>
        <v>0</v>
      </c>
      <c r="BT35" s="8">
        <f t="shared" si="51"/>
        <v>0</v>
      </c>
      <c r="BU35" s="7" t="str">
        <f t="shared" si="52"/>
        <v>="R93",="2",="05:39",="06:36",="00:00",="00:00",="00:00",="Barrio",="0",="0",="0",="0.0131944444444444",="0",="0",</v>
      </c>
    </row>
    <row r="36" spans="8:73" x14ac:dyDescent="0.25">
      <c r="H36" s="35">
        <f>IFERROR(IF(MINUTE(M36)&lt;&gt;MINUTE(M35),MAX($H$2:H35)+1,IF(AND(MINUTE(M35)=0,MINUTE(M36)=0),1,"")),"")</f>
        <v>18</v>
      </c>
      <c r="I36" s="35">
        <f t="shared" si="17"/>
        <v>34</v>
      </c>
      <c r="J36" s="35" t="str">
        <f t="shared" si="18"/>
        <v>R93_14</v>
      </c>
      <c r="K36" s="67">
        <f>IFERROR(IF(VLOOKUP(J35,'Flota Variable'!$AS$4:$AU$707,3,0)+K35&gt;$F$7,"",VLOOKUP(J35,'Flota Variable'!$AS$4:$AU$707,3,0)+K35),"")</f>
        <v>0.62239583333333293</v>
      </c>
      <c r="L36" s="67">
        <f t="shared" si="0"/>
        <v>0.62222222222222212</v>
      </c>
      <c r="M36" s="36">
        <f t="shared" si="19"/>
        <v>1.3888888888888951E-2</v>
      </c>
      <c r="N36" s="35">
        <f>IF(H36="","",IF(H36=MAX($H$3:$H$1002),IFERROR(VLOOKUP(MAX($H$3:H36)+1,$H$3:$I$1002,2,0),MAX(I36:I1035))-VLOOKUP(H36,$H$3:$I$1002,2,0)+1,IFERROR(VLOOKUP(MAX($H$3:H36)+1,$H$3:$I$1002,2,0),MAX(I36:I1035))-VLOOKUP(H36,$H$3:$I$1002,2,0)))</f>
        <v>1</v>
      </c>
      <c r="P36" s="35" t="str">
        <f t="shared" si="20"/>
        <v/>
      </c>
      <c r="Q36" s="67" t="str">
        <f t="shared" si="21"/>
        <v/>
      </c>
      <c r="R36" s="67" t="str">
        <f t="shared" si="22"/>
        <v/>
      </c>
      <c r="S36" s="67" t="str">
        <f t="shared" si="23"/>
        <v/>
      </c>
      <c r="U36" s="68">
        <f>IFERROR(IF(Z36=0,"",IF(MINUTE(Z36)&lt;&gt;MINUTE(Z35),MAX($U$2:U35)+1,IF(AND(MINUTE(Z35)=0,MINUTE(Z36)=0),1,""))),"")</f>
        <v>18</v>
      </c>
      <c r="V36" s="68">
        <f t="shared" si="24"/>
        <v>34</v>
      </c>
      <c r="W36" s="68" t="str">
        <f t="shared" si="25"/>
        <v>R93_15</v>
      </c>
      <c r="X36" s="69">
        <f>IFERROR(L36+VLOOKUP(J36,'Tiempos de ciclo'!$P$3:$Q$398,2,0),"")</f>
        <v>0.64930555555555547</v>
      </c>
      <c r="Y36" s="69">
        <f t="shared" si="1"/>
        <v>0.64930555555555558</v>
      </c>
      <c r="Z36" s="70">
        <f t="shared" si="26"/>
        <v>1.388888888888884E-2</v>
      </c>
      <c r="AA36" s="68">
        <f>IF(U36="","",IF(U36=MAX($U$3:$U$1002),IFERROR(VLOOKUP(MAX($U$3:U36)+1,$U$3:$V$1002,2,0),MAX(V36:V1035))-VLOOKUP(U36,$U$3:$V$1002,2,0)+1,IFERROR(VLOOKUP(MAX($U$3:U36)+1,$U$3:$V$1002,2,0),MAX(V36:V1035))-VLOOKUP(U36,$U$3:$V$1002,2,0)))</f>
        <v>1</v>
      </c>
      <c r="AC36" s="68" t="str">
        <f t="shared" si="27"/>
        <v/>
      </c>
      <c r="AD36" s="69" t="str">
        <f t="shared" si="28"/>
        <v/>
      </c>
      <c r="AE36" s="69" t="str">
        <f t="shared" si="29"/>
        <v/>
      </c>
      <c r="AF36" s="69" t="str">
        <f t="shared" si="30"/>
        <v/>
      </c>
      <c r="AI36" s="3" t="str">
        <f t="shared" si="54"/>
        <v/>
      </c>
      <c r="AJ36" s="8" t="str">
        <f t="shared" si="2"/>
        <v/>
      </c>
      <c r="AK36" s="8" t="str">
        <f t="shared" si="55"/>
        <v/>
      </c>
      <c r="AL36" s="8" t="str">
        <f t="shared" si="56"/>
        <v/>
      </c>
      <c r="AM36" s="8" t="str">
        <f t="shared" si="57"/>
        <v/>
      </c>
      <c r="AN36" s="9" t="str">
        <f t="shared" si="3"/>
        <v/>
      </c>
      <c r="AO36" s="9" t="str">
        <f t="shared" si="4"/>
        <v/>
      </c>
      <c r="AP36" s="8" t="str">
        <f t="shared" si="35"/>
        <v/>
      </c>
      <c r="AQ36" s="9" t="str">
        <f t="shared" si="5"/>
        <v/>
      </c>
      <c r="AR36" s="8" t="str">
        <f t="shared" si="36"/>
        <v/>
      </c>
      <c r="AS36" s="2" t="str">
        <f t="shared" si="58"/>
        <v/>
      </c>
      <c r="AT36" s="8" t="str">
        <f t="shared" si="38"/>
        <v/>
      </c>
      <c r="AU36" s="8" t="str">
        <f t="shared" si="59"/>
        <v/>
      </c>
      <c r="AV36" s="8" t="str">
        <f t="shared" si="60"/>
        <v/>
      </c>
      <c r="AW36" s="8" t="str">
        <f t="shared" si="41"/>
        <v/>
      </c>
      <c r="AX36" s="9" t="str">
        <f t="shared" si="6"/>
        <v/>
      </c>
      <c r="AY36" s="9" t="str">
        <f t="shared" si="7"/>
        <v/>
      </c>
      <c r="AZ36" s="8" t="str">
        <f t="shared" si="42"/>
        <v/>
      </c>
      <c r="BA36" s="9" t="str">
        <f t="shared" si="43"/>
        <v/>
      </c>
      <c r="BB36" s="8" t="str">
        <f t="shared" si="44"/>
        <v/>
      </c>
      <c r="BD36" s="3">
        <f t="shared" si="45"/>
        <v>34</v>
      </c>
      <c r="BE36" s="8" t="str">
        <f t="shared" si="8"/>
        <v>R93</v>
      </c>
      <c r="BF36" s="8" t="str">
        <f t="shared" si="9"/>
        <v>R93</v>
      </c>
      <c r="BG36" s="86">
        <f t="shared" si="10"/>
        <v>2</v>
      </c>
      <c r="BH36" s="9" t="str">
        <f t="shared" si="11"/>
        <v>06:36</v>
      </c>
      <c r="BI36" s="9" t="str">
        <f t="shared" si="12"/>
        <v>06:56</v>
      </c>
      <c r="BJ36" s="82">
        <f t="shared" si="13"/>
        <v>28799.999999999898</v>
      </c>
      <c r="BK36" s="9">
        <f t="shared" si="14"/>
        <v>19.999999999999929</v>
      </c>
      <c r="BL36" s="9">
        <f t="shared" ref="BL36:BM36" si="91">BK36</f>
        <v>19.999999999999929</v>
      </c>
      <c r="BM36" s="9">
        <f t="shared" si="91"/>
        <v>19.999999999999929</v>
      </c>
      <c r="BN36" s="8" t="str">
        <f t="shared" si="15"/>
        <v>Barrio</v>
      </c>
      <c r="BO36" s="8">
        <f t="shared" si="47"/>
        <v>0</v>
      </c>
      <c r="BP36" s="8">
        <f t="shared" si="48"/>
        <v>0</v>
      </c>
      <c r="BQ36" s="8">
        <f t="shared" si="49"/>
        <v>0</v>
      </c>
      <c r="BR36" s="8">
        <f t="shared" si="16"/>
        <v>1.388888888888884E-2</v>
      </c>
      <c r="BS36" s="8">
        <f t="shared" si="50"/>
        <v>0</v>
      </c>
      <c r="BT36" s="8">
        <f t="shared" si="51"/>
        <v>0</v>
      </c>
      <c r="BU36" s="7" t="str">
        <f t="shared" si="52"/>
        <v>="R93",="2",="06:36",="06:56",="00:00",="00:00",="00:00",="Barrio",="0",="0",="0",="0.0138888888888888",="0",="0",</v>
      </c>
    </row>
    <row r="37" spans="8:73" x14ac:dyDescent="0.25">
      <c r="H37" s="35">
        <f>IFERROR(IF(MINUTE(M37)&lt;&gt;MINUTE(M36),MAX($H$2:H36)+1,IF(AND(MINUTE(M36)=0,MINUTE(M37)=0),1,"")),"")</f>
        <v>19</v>
      </c>
      <c r="I37" s="35">
        <f t="shared" si="17"/>
        <v>35</v>
      </c>
      <c r="J37" s="35" t="str">
        <f t="shared" si="18"/>
        <v>R93_15</v>
      </c>
      <c r="K37" s="67">
        <f>IFERROR(IF(VLOOKUP(J36,'Flota Variable'!$AS$4:$AU$707,3,0)+K36&gt;$F$7,"",VLOOKUP(J36,'Flota Variable'!$AS$4:$AU$707,3,0)+K36),"")</f>
        <v>0.63576388888888846</v>
      </c>
      <c r="L37" s="67">
        <f t="shared" si="0"/>
        <v>0.63611111111111107</v>
      </c>
      <c r="M37" s="36">
        <f t="shared" si="19"/>
        <v>1.3194444444444509E-2</v>
      </c>
      <c r="N37" s="35">
        <f>IF(H37="","",IF(H37=MAX($H$3:$H$1002),IFERROR(VLOOKUP(MAX($H$3:H37)+1,$H$3:$I$1002,2,0),MAX(I37:I1036))-VLOOKUP(H37,$H$3:$I$1002,2,0)+1,IFERROR(VLOOKUP(MAX($H$3:H37)+1,$H$3:$I$1002,2,0),MAX(I37:I1036))-VLOOKUP(H37,$H$3:$I$1002,2,0)))</f>
        <v>3</v>
      </c>
      <c r="P37" s="35" t="str">
        <f t="shared" si="20"/>
        <v/>
      </c>
      <c r="Q37" s="67" t="str">
        <f t="shared" si="21"/>
        <v/>
      </c>
      <c r="R37" s="67" t="str">
        <f t="shared" si="22"/>
        <v/>
      </c>
      <c r="S37" s="67" t="str">
        <f t="shared" si="23"/>
        <v/>
      </c>
      <c r="U37" s="68">
        <f>IFERROR(IF(Z37=0,"",IF(MINUTE(Z37)&lt;&gt;MINUTE(Z36),MAX($U$2:U36)+1,IF(AND(MINUTE(Z36)=0,MINUTE(Z37)=0),1,""))),"")</f>
        <v>19</v>
      </c>
      <c r="V37" s="68">
        <f t="shared" si="24"/>
        <v>35</v>
      </c>
      <c r="W37" s="68" t="str">
        <f t="shared" si="25"/>
        <v>R93_15</v>
      </c>
      <c r="X37" s="69">
        <f>IFERROR(L37+VLOOKUP(J37,'Tiempos de ciclo'!$P$3:$Q$398,2,0),"")</f>
        <v>0.66319444444444442</v>
      </c>
      <c r="Y37" s="69">
        <f t="shared" si="1"/>
        <v>0.66319444444444442</v>
      </c>
      <c r="Z37" s="70">
        <f t="shared" si="26"/>
        <v>1.3194444444444398E-2</v>
      </c>
      <c r="AA37" s="68">
        <f>IF(U37="","",IF(U37=MAX($U$3:$U$1002),IFERROR(VLOOKUP(MAX($U$3:U37)+1,$U$3:$V$1002,2,0),MAX(V37:V1036))-VLOOKUP(U37,$U$3:$V$1002,2,0)+1,IFERROR(VLOOKUP(MAX($U$3:U37)+1,$U$3:$V$1002,2,0),MAX(V37:V1036))-VLOOKUP(U37,$U$3:$V$1002,2,0)))</f>
        <v>3</v>
      </c>
      <c r="AC37" s="68" t="str">
        <f t="shared" si="27"/>
        <v/>
      </c>
      <c r="AD37" s="69" t="str">
        <f t="shared" si="28"/>
        <v/>
      </c>
      <c r="AE37" s="69" t="str">
        <f t="shared" si="29"/>
        <v/>
      </c>
      <c r="AF37" s="69" t="str">
        <f t="shared" si="30"/>
        <v/>
      </c>
      <c r="AI37" s="3" t="str">
        <f t="shared" si="54"/>
        <v/>
      </c>
      <c r="AJ37" s="8" t="str">
        <f t="shared" si="2"/>
        <v/>
      </c>
      <c r="AK37" s="8" t="str">
        <f t="shared" si="55"/>
        <v/>
      </c>
      <c r="AL37" s="8" t="str">
        <f t="shared" si="56"/>
        <v/>
      </c>
      <c r="AM37" s="8" t="str">
        <f t="shared" si="57"/>
        <v/>
      </c>
      <c r="AN37" s="9" t="str">
        <f t="shared" si="3"/>
        <v/>
      </c>
      <c r="AO37" s="9" t="str">
        <f t="shared" si="4"/>
        <v/>
      </c>
      <c r="AP37" s="8" t="str">
        <f t="shared" si="35"/>
        <v/>
      </c>
      <c r="AQ37" s="9" t="str">
        <f t="shared" si="5"/>
        <v/>
      </c>
      <c r="AR37" s="8" t="str">
        <f t="shared" si="36"/>
        <v/>
      </c>
      <c r="AS37" s="2" t="str">
        <f t="shared" si="58"/>
        <v/>
      </c>
      <c r="AT37" s="8" t="str">
        <f t="shared" si="38"/>
        <v/>
      </c>
      <c r="AU37" s="8" t="str">
        <f t="shared" si="59"/>
        <v/>
      </c>
      <c r="AV37" s="8" t="str">
        <f t="shared" si="60"/>
        <v/>
      </c>
      <c r="AW37" s="8" t="str">
        <f t="shared" si="41"/>
        <v/>
      </c>
      <c r="AX37" s="9" t="str">
        <f t="shared" si="6"/>
        <v/>
      </c>
      <c r="AY37" s="9" t="str">
        <f t="shared" si="7"/>
        <v/>
      </c>
      <c r="AZ37" s="8" t="str">
        <f t="shared" si="42"/>
        <v/>
      </c>
      <c r="BA37" s="9" t="str">
        <f t="shared" si="43"/>
        <v/>
      </c>
      <c r="BB37" s="8" t="str">
        <f t="shared" si="44"/>
        <v/>
      </c>
      <c r="BD37" s="3">
        <f t="shared" si="45"/>
        <v>35</v>
      </c>
      <c r="BE37" s="8" t="str">
        <f t="shared" si="8"/>
        <v>R93</v>
      </c>
      <c r="BF37" s="8" t="str">
        <f t="shared" si="9"/>
        <v>R93</v>
      </c>
      <c r="BG37" s="86">
        <f t="shared" si="10"/>
        <v>2</v>
      </c>
      <c r="BH37" s="9" t="str">
        <f t="shared" si="11"/>
        <v>06:56</v>
      </c>
      <c r="BI37" s="9" t="str">
        <f t="shared" si="12"/>
        <v>07:53</v>
      </c>
      <c r="BJ37" s="82">
        <f t="shared" si="13"/>
        <v>27360.000000000022</v>
      </c>
      <c r="BK37" s="9">
        <f t="shared" si="14"/>
        <v>19.000000000000014</v>
      </c>
      <c r="BL37" s="9">
        <f t="shared" ref="BL37:BM37" si="92">BK37</f>
        <v>19.000000000000014</v>
      </c>
      <c r="BM37" s="9">
        <f t="shared" si="92"/>
        <v>19.000000000000014</v>
      </c>
      <c r="BN37" s="8" t="str">
        <f t="shared" si="15"/>
        <v>Barrio</v>
      </c>
      <c r="BO37" s="8">
        <f t="shared" si="47"/>
        <v>0</v>
      </c>
      <c r="BP37" s="8">
        <f t="shared" si="48"/>
        <v>0</v>
      </c>
      <c r="BQ37" s="8">
        <f t="shared" si="49"/>
        <v>0</v>
      </c>
      <c r="BR37" s="8">
        <f t="shared" si="16"/>
        <v>1.3194444444444453E-2</v>
      </c>
      <c r="BS37" s="8">
        <f t="shared" si="50"/>
        <v>0</v>
      </c>
      <c r="BT37" s="8">
        <f t="shared" si="51"/>
        <v>0</v>
      </c>
      <c r="BU37" s="7" t="str">
        <f t="shared" si="52"/>
        <v>="R93",="2",="06:56",="07:53",="00:00",="00:00",="00:00",="Barrio",="0",="0",="0",="0.0131944444444445",="0",="0",</v>
      </c>
    </row>
    <row r="38" spans="8:73" x14ac:dyDescent="0.25">
      <c r="H38" s="35" t="str">
        <f>IFERROR(IF(MINUTE(M38)&lt;&gt;MINUTE(M37),MAX($H$2:H37)+1,IF(AND(MINUTE(M37)=0,MINUTE(M38)=0),1,"")),"")</f>
        <v/>
      </c>
      <c r="I38" s="35">
        <f t="shared" si="17"/>
        <v>36</v>
      </c>
      <c r="J38" s="35" t="str">
        <f t="shared" si="18"/>
        <v>R93_15</v>
      </c>
      <c r="K38" s="67">
        <f>IFERROR(IF(VLOOKUP(J37,'Flota Variable'!$AS$4:$AU$707,3,0)+K37&gt;$F$7,"",VLOOKUP(J37,'Flota Variable'!$AS$4:$AU$707,3,0)+K37),"")</f>
        <v>0.649131944444444</v>
      </c>
      <c r="L38" s="67">
        <f t="shared" si="0"/>
        <v>0.64930555555555558</v>
      </c>
      <c r="M38" s="36">
        <f t="shared" si="19"/>
        <v>1.3194444444444398E-2</v>
      </c>
      <c r="N38" s="35" t="str">
        <f>IF(H38="","",IF(H38=MAX($H$3:$H$1002),IFERROR(VLOOKUP(MAX($H$3:H38)+1,$H$3:$I$1002,2,0),MAX(I38:I1037))-VLOOKUP(H38,$H$3:$I$1002,2,0)+1,IFERROR(VLOOKUP(MAX($H$3:H38)+1,$H$3:$I$1002,2,0),MAX(I38:I1037))-VLOOKUP(H38,$H$3:$I$1002,2,0)))</f>
        <v/>
      </c>
      <c r="P38" s="35" t="str">
        <f t="shared" si="20"/>
        <v/>
      </c>
      <c r="Q38" s="67" t="str">
        <f t="shared" si="21"/>
        <v/>
      </c>
      <c r="R38" s="67" t="str">
        <f t="shared" si="22"/>
        <v/>
      </c>
      <c r="S38" s="67" t="str">
        <f t="shared" si="23"/>
        <v/>
      </c>
      <c r="U38" s="68" t="str">
        <f>IFERROR(IF(Z38=0,"",IF(MINUTE(Z38)&lt;&gt;MINUTE(Z37),MAX($U$2:U37)+1,IF(AND(MINUTE(Z37)=0,MINUTE(Z38)=0),1,""))),"")</f>
        <v/>
      </c>
      <c r="V38" s="68">
        <f t="shared" si="24"/>
        <v>36</v>
      </c>
      <c r="W38" s="68" t="str">
        <f t="shared" si="25"/>
        <v>R93_16</v>
      </c>
      <c r="X38" s="69">
        <f>IFERROR(L38+VLOOKUP(J38,'Tiempos de ciclo'!$P$3:$Q$398,2,0),"")</f>
        <v>0.67638888888888893</v>
      </c>
      <c r="Y38" s="69">
        <f t="shared" si="1"/>
        <v>0.67638888888888882</v>
      </c>
      <c r="Z38" s="70">
        <f t="shared" si="26"/>
        <v>1.3194444444444509E-2</v>
      </c>
      <c r="AA38" s="68" t="str">
        <f>IF(U38="","",IF(U38=MAX($U$3:$U$1002),IFERROR(VLOOKUP(MAX($U$3:U38)+1,$U$3:$V$1002,2,0),MAX(V38:V1037))-VLOOKUP(U38,$U$3:$V$1002,2,0)+1,IFERROR(VLOOKUP(MAX($U$3:U38)+1,$U$3:$V$1002,2,0),MAX(V38:V1037))-VLOOKUP(U38,$U$3:$V$1002,2,0)))</f>
        <v/>
      </c>
      <c r="AC38" s="68" t="str">
        <f t="shared" si="27"/>
        <v/>
      </c>
      <c r="AD38" s="69" t="str">
        <f t="shared" si="28"/>
        <v/>
      </c>
      <c r="AE38" s="69" t="str">
        <f t="shared" si="29"/>
        <v/>
      </c>
      <c r="AF38" s="69" t="str">
        <f t="shared" si="30"/>
        <v/>
      </c>
      <c r="AI38" s="3" t="str">
        <f t="shared" si="54"/>
        <v/>
      </c>
      <c r="AJ38" s="8" t="str">
        <f t="shared" si="2"/>
        <v/>
      </c>
      <c r="AK38" s="8" t="str">
        <f t="shared" si="55"/>
        <v/>
      </c>
      <c r="AL38" s="8" t="str">
        <f t="shared" si="56"/>
        <v/>
      </c>
      <c r="AM38" s="8" t="str">
        <f t="shared" si="57"/>
        <v/>
      </c>
      <c r="AN38" s="9" t="str">
        <f t="shared" si="3"/>
        <v/>
      </c>
      <c r="AO38" s="9" t="str">
        <f t="shared" si="4"/>
        <v/>
      </c>
      <c r="AP38" s="8" t="str">
        <f t="shared" si="35"/>
        <v/>
      </c>
      <c r="AQ38" s="9" t="str">
        <f t="shared" si="5"/>
        <v/>
      </c>
      <c r="AR38" s="8" t="str">
        <f t="shared" si="36"/>
        <v/>
      </c>
      <c r="AS38" s="2" t="str">
        <f t="shared" si="58"/>
        <v/>
      </c>
      <c r="AT38" s="8" t="str">
        <f t="shared" si="38"/>
        <v/>
      </c>
      <c r="AU38" s="8" t="str">
        <f t="shared" si="59"/>
        <v/>
      </c>
      <c r="AV38" s="8" t="str">
        <f t="shared" si="60"/>
        <v/>
      </c>
      <c r="AW38" s="8" t="str">
        <f t="shared" si="41"/>
        <v/>
      </c>
      <c r="AX38" s="9" t="str">
        <f t="shared" si="6"/>
        <v/>
      </c>
      <c r="AY38" s="9" t="str">
        <f t="shared" si="7"/>
        <v/>
      </c>
      <c r="AZ38" s="8" t="str">
        <f t="shared" si="42"/>
        <v/>
      </c>
      <c r="BA38" s="9" t="str">
        <f t="shared" si="43"/>
        <v/>
      </c>
      <c r="BB38" s="8" t="str">
        <f t="shared" si="44"/>
        <v/>
      </c>
      <c r="BD38" s="3">
        <f t="shared" si="45"/>
        <v>36</v>
      </c>
      <c r="BE38" s="8" t="str">
        <f t="shared" si="8"/>
        <v>R93</v>
      </c>
      <c r="BF38" s="8" t="str">
        <f t="shared" si="9"/>
        <v>R93</v>
      </c>
      <c r="BG38" s="86">
        <f t="shared" si="10"/>
        <v>2</v>
      </c>
      <c r="BH38" s="9" t="str">
        <f t="shared" si="11"/>
        <v>07:53</v>
      </c>
      <c r="BI38" s="9" t="str">
        <f t="shared" si="12"/>
        <v>08:13</v>
      </c>
      <c r="BJ38" s="82">
        <f t="shared" si="13"/>
        <v>28800.000000000127</v>
      </c>
      <c r="BK38" s="9">
        <f t="shared" si="14"/>
        <v>20.000000000000089</v>
      </c>
      <c r="BL38" s="9">
        <f t="shared" ref="BL38:BM38" si="93">BK38</f>
        <v>20.000000000000089</v>
      </c>
      <c r="BM38" s="9">
        <f t="shared" si="93"/>
        <v>20.000000000000089</v>
      </c>
      <c r="BN38" s="8" t="str">
        <f t="shared" si="15"/>
        <v>Barrio</v>
      </c>
      <c r="BO38" s="8">
        <f t="shared" si="47"/>
        <v>0</v>
      </c>
      <c r="BP38" s="8">
        <f t="shared" si="48"/>
        <v>0</v>
      </c>
      <c r="BQ38" s="8">
        <f t="shared" si="49"/>
        <v>0</v>
      </c>
      <c r="BR38" s="8">
        <f t="shared" si="16"/>
        <v>1.3888888888888951E-2</v>
      </c>
      <c r="BS38" s="8">
        <f t="shared" si="50"/>
        <v>0</v>
      </c>
      <c r="BT38" s="8">
        <f t="shared" si="51"/>
        <v>0</v>
      </c>
      <c r="BU38" s="7" t="str">
        <f t="shared" si="52"/>
        <v>="R93",="2",="07:53",="08:13",="00:00",="00:00",="00:00",="Barrio",="0",="0",="0",="0.013888888888889",="0",="0",</v>
      </c>
    </row>
    <row r="39" spans="8:73" x14ac:dyDescent="0.25">
      <c r="H39" s="35" t="str">
        <f>IFERROR(IF(MINUTE(M39)&lt;&gt;MINUTE(M38),MAX($H$2:H38)+1,IF(AND(MINUTE(M38)=0,MINUTE(M39)=0),1,"")),"")</f>
        <v/>
      </c>
      <c r="I39" s="73">
        <f t="shared" si="17"/>
        <v>37</v>
      </c>
      <c r="J39" s="73" t="str">
        <f t="shared" si="18"/>
        <v>R93_15</v>
      </c>
      <c r="K39" s="66">
        <f>IFERROR(IF(VLOOKUP(J38,'Flota Variable'!$AS$4:$AU$707,3,0)+K38&gt;$F$7,"",VLOOKUP(J38,'Flota Variable'!$AS$4:$AU$707,3,0)+K38),"")</f>
        <v>0.66249999999999953</v>
      </c>
      <c r="L39" s="66">
        <f t="shared" si="0"/>
        <v>0.66249999999999998</v>
      </c>
      <c r="M39" s="74">
        <f t="shared" si="19"/>
        <v>1.3194444444444398E-2</v>
      </c>
      <c r="N39" s="35" t="str">
        <f>IF(H39="","",IF(H39=MAX($H$3:$H$1002),IFERROR(VLOOKUP(MAX($H$3:H39)+1,$H$3:$I$1002,2,0),MAX(I39:I1038))-VLOOKUP(H39,$H$3:$I$1002,2,0)+1,IFERROR(VLOOKUP(MAX($H$3:H39)+1,$H$3:$I$1002,2,0),MAX(I39:I1038))-VLOOKUP(H39,$H$3:$I$1002,2,0)))</f>
        <v/>
      </c>
      <c r="P39" s="35" t="str">
        <f t="shared" si="20"/>
        <v/>
      </c>
      <c r="Q39" s="67" t="str">
        <f t="shared" si="21"/>
        <v/>
      </c>
      <c r="R39" s="67" t="str">
        <f t="shared" si="22"/>
        <v/>
      </c>
      <c r="S39" s="67" t="str">
        <f t="shared" si="23"/>
        <v/>
      </c>
      <c r="U39" s="68" t="str">
        <f>IFERROR(IF(Z39=0,"",IF(MINUTE(Z39)&lt;&gt;MINUTE(Z38),MAX($U$2:U38)+1,IF(AND(MINUTE(Z38)=0,MINUTE(Z39)=0),1,""))),"")</f>
        <v/>
      </c>
      <c r="V39" s="68">
        <f t="shared" si="24"/>
        <v>37</v>
      </c>
      <c r="W39" s="68" t="str">
        <f t="shared" si="25"/>
        <v>R93_16</v>
      </c>
      <c r="X39" s="69">
        <f>IFERROR(L39+VLOOKUP(J39,'Tiempos de ciclo'!$P$3:$Q$398,2,0),"")</f>
        <v>0.68958333333333333</v>
      </c>
      <c r="Y39" s="69">
        <f t="shared" si="1"/>
        <v>0.68958333333333333</v>
      </c>
      <c r="Z39" s="70">
        <f t="shared" si="26"/>
        <v>1.3194444444444398E-2</v>
      </c>
      <c r="AA39" s="68" t="str">
        <f>IF(U39="","",IF(U39=MAX($U$3:$U$1002),IFERROR(VLOOKUP(MAX($U$3:U39)+1,$U$3:$V$1002,2,0),MAX(V39:V1038))-VLOOKUP(U39,$U$3:$V$1002,2,0)+1,IFERROR(VLOOKUP(MAX($U$3:U39)+1,$U$3:$V$1002,2,0),MAX(V39:V1038))-VLOOKUP(U39,$U$3:$V$1002,2,0)))</f>
        <v/>
      </c>
      <c r="AC39" s="68" t="str">
        <f t="shared" si="27"/>
        <v/>
      </c>
      <c r="AD39" s="69" t="str">
        <f t="shared" si="28"/>
        <v/>
      </c>
      <c r="AE39" s="69" t="str">
        <f t="shared" si="29"/>
        <v/>
      </c>
      <c r="AF39" s="69" t="str">
        <f t="shared" si="30"/>
        <v/>
      </c>
      <c r="AI39" s="3" t="str">
        <f t="shared" si="54"/>
        <v/>
      </c>
      <c r="AJ39" s="8" t="str">
        <f t="shared" si="2"/>
        <v/>
      </c>
      <c r="AK39" s="8" t="str">
        <f t="shared" si="55"/>
        <v/>
      </c>
      <c r="AL39" s="8" t="str">
        <f t="shared" si="56"/>
        <v/>
      </c>
      <c r="AM39" s="8" t="str">
        <f t="shared" si="57"/>
        <v/>
      </c>
      <c r="AN39" s="9" t="str">
        <f t="shared" si="3"/>
        <v/>
      </c>
      <c r="AO39" s="9" t="str">
        <f t="shared" si="4"/>
        <v/>
      </c>
      <c r="AP39" s="8" t="str">
        <f t="shared" si="35"/>
        <v/>
      </c>
      <c r="AQ39" s="9" t="str">
        <f t="shared" si="5"/>
        <v/>
      </c>
      <c r="AR39" s="8" t="str">
        <f t="shared" si="36"/>
        <v/>
      </c>
      <c r="AS39" s="2" t="str">
        <f t="shared" si="58"/>
        <v/>
      </c>
      <c r="AT39" s="8" t="str">
        <f t="shared" si="38"/>
        <v/>
      </c>
      <c r="AU39" s="8" t="str">
        <f t="shared" si="59"/>
        <v/>
      </c>
      <c r="AV39" s="8" t="str">
        <f t="shared" si="60"/>
        <v/>
      </c>
      <c r="AW39" s="8" t="str">
        <f t="shared" si="41"/>
        <v/>
      </c>
      <c r="AX39" s="9" t="str">
        <f t="shared" si="6"/>
        <v/>
      </c>
      <c r="AY39" s="9" t="str">
        <f t="shared" si="7"/>
        <v/>
      </c>
      <c r="AZ39" s="8" t="str">
        <f t="shared" si="42"/>
        <v/>
      </c>
      <c r="BA39" s="9" t="str">
        <f t="shared" si="43"/>
        <v/>
      </c>
      <c r="BB39" s="8" t="str">
        <f t="shared" si="44"/>
        <v/>
      </c>
      <c r="BD39" s="3">
        <f t="shared" si="45"/>
        <v>37</v>
      </c>
      <c r="BE39" s="8" t="str">
        <f t="shared" si="8"/>
        <v>R93</v>
      </c>
      <c r="BF39" s="8" t="str">
        <f t="shared" si="9"/>
        <v>R93</v>
      </c>
      <c r="BG39" s="86">
        <f t="shared" si="10"/>
        <v>2</v>
      </c>
      <c r="BH39" s="9" t="str">
        <f t="shared" si="11"/>
        <v>08:13</v>
      </c>
      <c r="BI39" s="9" t="str">
        <f t="shared" si="12"/>
        <v>09:10</v>
      </c>
      <c r="BJ39" s="82">
        <f t="shared" si="13"/>
        <v>27359.999999999902</v>
      </c>
      <c r="BK39" s="9">
        <f t="shared" si="14"/>
        <v>18.999999999999932</v>
      </c>
      <c r="BL39" s="9">
        <f t="shared" ref="BL39:BM39" si="94">BK39</f>
        <v>18.999999999999932</v>
      </c>
      <c r="BM39" s="9">
        <f t="shared" si="94"/>
        <v>18.999999999999932</v>
      </c>
      <c r="BN39" s="8" t="str">
        <f t="shared" si="15"/>
        <v>Barrio</v>
      </c>
      <c r="BO39" s="8">
        <f t="shared" si="47"/>
        <v>0</v>
      </c>
      <c r="BP39" s="8">
        <f t="shared" si="48"/>
        <v>0</v>
      </c>
      <c r="BQ39" s="8">
        <f t="shared" si="49"/>
        <v>0</v>
      </c>
      <c r="BR39" s="8">
        <f t="shared" si="16"/>
        <v>1.3194444444444398E-2</v>
      </c>
      <c r="BS39" s="8">
        <f t="shared" si="50"/>
        <v>0</v>
      </c>
      <c r="BT39" s="8">
        <f t="shared" si="51"/>
        <v>0</v>
      </c>
      <c r="BU39" s="7" t="str">
        <f t="shared" si="52"/>
        <v>="R93",="2",="08:13",="09:10",="00:00",="00:00",="00:00",="Barrio",="0",="0",="0",="0.0131944444444444",="0",="0",</v>
      </c>
    </row>
    <row r="40" spans="8:73" x14ac:dyDescent="0.25">
      <c r="H40" s="35">
        <f>IFERROR(IF(MINUTE(M40)&lt;&gt;MINUTE(M39),MAX($H$2:H39)+1,IF(AND(MINUTE(M39)=0,MINUTE(M40)=0),1,"")),"")</f>
        <v>20</v>
      </c>
      <c r="I40" s="73">
        <f t="shared" si="17"/>
        <v>38</v>
      </c>
      <c r="J40" s="73" t="str">
        <f t="shared" si="18"/>
        <v>R93_16</v>
      </c>
      <c r="K40" s="66">
        <f>IFERROR(IF(VLOOKUP(J39,'Flota Variable'!$AS$4:$AU$707,3,0)+K39&gt;$F$7,"",VLOOKUP(J39,'Flota Variable'!$AS$4:$AU$707,3,0)+K39),"")</f>
        <v>0.67586805555555507</v>
      </c>
      <c r="L40" s="66">
        <f t="shared" si="0"/>
        <v>0.67569444444444438</v>
      </c>
      <c r="M40" s="74">
        <f t="shared" si="19"/>
        <v>1.3888888888888951E-2</v>
      </c>
      <c r="N40" s="35">
        <f>IF(H40="","",IF(H40=MAX($H$3:$H$1002),IFERROR(VLOOKUP(MAX($H$3:H40)+1,$H$3:$I$1002,2,0),MAX(I40:I1039))-VLOOKUP(H40,$H$3:$I$1002,2,0)+1,IFERROR(VLOOKUP(MAX($H$3:H40)+1,$H$3:$I$1002,2,0),MAX(I40:I1039))-VLOOKUP(H40,$H$3:$I$1002,2,0)))</f>
        <v>1</v>
      </c>
      <c r="P40" s="35" t="str">
        <f t="shared" si="20"/>
        <v/>
      </c>
      <c r="Q40" s="67" t="str">
        <f t="shared" si="21"/>
        <v/>
      </c>
      <c r="R40" s="67" t="str">
        <f t="shared" si="22"/>
        <v/>
      </c>
      <c r="S40" s="67" t="str">
        <f t="shared" si="23"/>
        <v/>
      </c>
      <c r="U40" s="68">
        <f>IFERROR(IF(Z40=0,"",IF(MINUTE(Z40)&lt;&gt;MINUTE(Z39),MAX($U$2:U39)+1,IF(AND(MINUTE(Z39)=0,MINUTE(Z40)=0),1,""))),"")</f>
        <v>20</v>
      </c>
      <c r="V40" s="68">
        <f t="shared" si="24"/>
        <v>38</v>
      </c>
      <c r="W40" s="68" t="str">
        <f t="shared" si="25"/>
        <v>R93_16</v>
      </c>
      <c r="X40" s="69">
        <f>IFERROR(L40+VLOOKUP(J40,'Tiempos de ciclo'!$P$3:$Q$398,2,0),"")</f>
        <v>0.70277777777777772</v>
      </c>
      <c r="Y40" s="69">
        <f t="shared" si="1"/>
        <v>0.70277777777777772</v>
      </c>
      <c r="Z40" s="70">
        <f t="shared" si="26"/>
        <v>1.388888888888884E-2</v>
      </c>
      <c r="AA40" s="68">
        <f>IF(U40="","",IF(U40=MAX($U$3:$U$1002),IFERROR(VLOOKUP(MAX($U$3:U40)+1,$U$3:$V$1002,2,0),MAX(V40:V1039))-VLOOKUP(U40,$U$3:$V$1002,2,0)+1,IFERROR(VLOOKUP(MAX($U$3:U40)+1,$U$3:$V$1002,2,0),MAX(V40:V1039))-VLOOKUP(U40,$U$3:$V$1002,2,0)))</f>
        <v>1</v>
      </c>
      <c r="AC40" s="68" t="str">
        <f t="shared" si="27"/>
        <v/>
      </c>
      <c r="AD40" s="69" t="str">
        <f t="shared" si="28"/>
        <v/>
      </c>
      <c r="AE40" s="69" t="str">
        <f t="shared" si="29"/>
        <v/>
      </c>
      <c r="AF40" s="69" t="str">
        <f t="shared" si="30"/>
        <v/>
      </c>
      <c r="AI40" s="3" t="str">
        <f t="shared" si="54"/>
        <v/>
      </c>
      <c r="AJ40" s="8" t="str">
        <f t="shared" si="2"/>
        <v/>
      </c>
      <c r="AK40" s="8" t="str">
        <f t="shared" si="55"/>
        <v/>
      </c>
      <c r="AL40" s="8" t="str">
        <f t="shared" si="56"/>
        <v/>
      </c>
      <c r="AM40" s="8" t="str">
        <f t="shared" si="57"/>
        <v/>
      </c>
      <c r="AN40" s="9" t="str">
        <f t="shared" si="3"/>
        <v/>
      </c>
      <c r="AO40" s="9" t="str">
        <f t="shared" si="4"/>
        <v/>
      </c>
      <c r="AP40" s="8" t="str">
        <f t="shared" si="35"/>
        <v/>
      </c>
      <c r="AQ40" s="9" t="str">
        <f t="shared" si="5"/>
        <v/>
      </c>
      <c r="AR40" s="8" t="str">
        <f t="shared" si="36"/>
        <v/>
      </c>
      <c r="AS40" s="2" t="str">
        <f t="shared" si="58"/>
        <v/>
      </c>
      <c r="AT40" s="8" t="str">
        <f t="shared" si="38"/>
        <v/>
      </c>
      <c r="AU40" s="8" t="str">
        <f t="shared" si="59"/>
        <v/>
      </c>
      <c r="AV40" s="8" t="str">
        <f t="shared" si="60"/>
        <v/>
      </c>
      <c r="AW40" s="8" t="str">
        <f t="shared" si="41"/>
        <v/>
      </c>
      <c r="AX40" s="9" t="str">
        <f t="shared" si="6"/>
        <v/>
      </c>
      <c r="AY40" s="9" t="str">
        <f t="shared" si="7"/>
        <v/>
      </c>
      <c r="AZ40" s="8" t="str">
        <f t="shared" si="42"/>
        <v/>
      </c>
      <c r="BA40" s="9" t="str">
        <f t="shared" si="43"/>
        <v/>
      </c>
      <c r="BB40" s="8" t="str">
        <f t="shared" si="44"/>
        <v/>
      </c>
      <c r="BD40" s="3">
        <f t="shared" si="45"/>
        <v>38</v>
      </c>
      <c r="BE40" s="8" t="str">
        <f t="shared" si="8"/>
        <v>R93</v>
      </c>
      <c r="BF40" s="8" t="str">
        <f t="shared" si="9"/>
        <v>R93</v>
      </c>
      <c r="BG40" s="86">
        <f t="shared" si="10"/>
        <v>2</v>
      </c>
      <c r="BH40" s="9" t="str">
        <f t="shared" si="11"/>
        <v>09:10</v>
      </c>
      <c r="BI40" s="9" t="str">
        <f t="shared" si="12"/>
        <v>09:30</v>
      </c>
      <c r="BJ40" s="82">
        <f t="shared" si="13"/>
        <v>28800.000000000011</v>
      </c>
      <c r="BK40" s="9">
        <f t="shared" si="14"/>
        <v>20.000000000000007</v>
      </c>
      <c r="BL40" s="9">
        <f t="shared" ref="BL40:BM40" si="95">BK40</f>
        <v>20.000000000000007</v>
      </c>
      <c r="BM40" s="9">
        <f t="shared" si="95"/>
        <v>20.000000000000007</v>
      </c>
      <c r="BN40" s="8" t="str">
        <f t="shared" si="15"/>
        <v>Barrio</v>
      </c>
      <c r="BO40" s="8">
        <f t="shared" si="47"/>
        <v>0</v>
      </c>
      <c r="BP40" s="8">
        <f t="shared" si="48"/>
        <v>0</v>
      </c>
      <c r="BQ40" s="8">
        <f t="shared" si="49"/>
        <v>0</v>
      </c>
      <c r="BR40" s="8">
        <f t="shared" si="16"/>
        <v>1.3888888888888895E-2</v>
      </c>
      <c r="BS40" s="8">
        <f t="shared" si="50"/>
        <v>0</v>
      </c>
      <c r="BT40" s="8">
        <f t="shared" si="51"/>
        <v>0</v>
      </c>
      <c r="BU40" s="7" t="str">
        <f t="shared" si="52"/>
        <v>="R93",="2",="09:10",="09:30",="00:00",="00:00",="00:00",="Barrio",="0",="0",="0",="0.0138888888888889",="0",="0",</v>
      </c>
    </row>
    <row r="41" spans="8:73" x14ac:dyDescent="0.25">
      <c r="H41" s="35">
        <f>IFERROR(IF(MINUTE(M41)&lt;&gt;MINUTE(M40),MAX($H$2:H40)+1,IF(AND(MINUTE(M40)=0,MINUTE(M41)=0),1,"")),"")</f>
        <v>21</v>
      </c>
      <c r="I41" s="35">
        <f t="shared" si="17"/>
        <v>39</v>
      </c>
      <c r="J41" s="35" t="str">
        <f t="shared" si="18"/>
        <v>R93_16</v>
      </c>
      <c r="K41" s="67">
        <f>IFERROR(IF(VLOOKUP(J40,'Flota Variable'!$AS$4:$AU$707,3,0)+K40&gt;$F$7,"",VLOOKUP(J40,'Flota Variable'!$AS$4:$AU$707,3,0)+K40),"")</f>
        <v>0.68923611111111061</v>
      </c>
      <c r="L41" s="67">
        <f t="shared" si="0"/>
        <v>0.68958333333333333</v>
      </c>
      <c r="M41" s="36">
        <f t="shared" si="19"/>
        <v>1.3194444444444398E-2</v>
      </c>
      <c r="N41" s="35">
        <f>IF(H41="","",IF(H41=MAX($H$3:$H$1002),IFERROR(VLOOKUP(MAX($H$3:H41)+1,$H$3:$I$1002,2,0),MAX(I41:I1040))-VLOOKUP(H41,$H$3:$I$1002,2,0)+1,IFERROR(VLOOKUP(MAX($H$3:H41)+1,$H$3:$I$1002,2,0),MAX(I41:I1040))-VLOOKUP(H41,$H$3:$I$1002,2,0)))</f>
        <v>3</v>
      </c>
      <c r="P41" s="35" t="str">
        <f t="shared" si="20"/>
        <v/>
      </c>
      <c r="Q41" s="67" t="str">
        <f t="shared" si="21"/>
        <v/>
      </c>
      <c r="R41" s="67" t="str">
        <f t="shared" si="22"/>
        <v/>
      </c>
      <c r="S41" s="67" t="str">
        <f t="shared" si="23"/>
        <v/>
      </c>
      <c r="U41" s="68">
        <f>IFERROR(IF(Z41=0,"",IF(MINUTE(Z41)&lt;&gt;MINUTE(Z40),MAX($U$2:U40)+1,IF(AND(MINUTE(Z40)=0,MINUTE(Z41)=0),1,""))),"")</f>
        <v>21</v>
      </c>
      <c r="V41" s="68">
        <f t="shared" si="24"/>
        <v>39</v>
      </c>
      <c r="W41" s="68" t="str">
        <f t="shared" si="25"/>
        <v>R93_17</v>
      </c>
      <c r="X41" s="69">
        <f>IFERROR(L41+VLOOKUP(J41,'Tiempos de ciclo'!$P$3:$Q$398,2,0),"")</f>
        <v>0.71666666666666667</v>
      </c>
      <c r="Y41" s="69">
        <f t="shared" si="1"/>
        <v>0.71666666666666656</v>
      </c>
      <c r="Z41" s="70">
        <f t="shared" si="26"/>
        <v>1.3194444444444509E-2</v>
      </c>
      <c r="AA41" s="68">
        <f>IF(U41="","",IF(U41=MAX($U$3:$U$1002),IFERROR(VLOOKUP(MAX($U$3:U41)+1,$U$3:$V$1002,2,0),MAX(V41:V1040))-VLOOKUP(U41,$U$3:$V$1002,2,0)+1,IFERROR(VLOOKUP(MAX($U$3:U41)+1,$U$3:$V$1002,2,0),MAX(V41:V1040))-VLOOKUP(U41,$U$3:$V$1002,2,0)))</f>
        <v>3</v>
      </c>
      <c r="AC41" s="68" t="str">
        <f t="shared" si="27"/>
        <v/>
      </c>
      <c r="AD41" s="69" t="str">
        <f t="shared" si="28"/>
        <v/>
      </c>
      <c r="AE41" s="69" t="str">
        <f t="shared" si="29"/>
        <v/>
      </c>
      <c r="AF41" s="69" t="str">
        <f t="shared" si="30"/>
        <v/>
      </c>
      <c r="AI41" s="3" t="str">
        <f t="shared" si="54"/>
        <v/>
      </c>
      <c r="AJ41" s="8" t="str">
        <f t="shared" si="2"/>
        <v/>
      </c>
      <c r="AK41" s="8" t="str">
        <f t="shared" si="55"/>
        <v/>
      </c>
      <c r="AL41" s="8" t="str">
        <f t="shared" si="56"/>
        <v/>
      </c>
      <c r="AM41" s="8" t="str">
        <f t="shared" si="57"/>
        <v/>
      </c>
      <c r="AN41" s="9" t="str">
        <f t="shared" si="3"/>
        <v/>
      </c>
      <c r="AO41" s="9" t="str">
        <f t="shared" si="4"/>
        <v/>
      </c>
      <c r="AP41" s="8" t="str">
        <f t="shared" si="35"/>
        <v/>
      </c>
      <c r="AQ41" s="9" t="str">
        <f t="shared" si="5"/>
        <v/>
      </c>
      <c r="AR41" s="8" t="str">
        <f t="shared" si="36"/>
        <v/>
      </c>
      <c r="AS41" s="2" t="str">
        <f t="shared" si="58"/>
        <v/>
      </c>
      <c r="AT41" s="8" t="str">
        <f t="shared" si="38"/>
        <v/>
      </c>
      <c r="AU41" s="8" t="str">
        <f t="shared" si="59"/>
        <v/>
      </c>
      <c r="AV41" s="8" t="str">
        <f t="shared" si="60"/>
        <v/>
      </c>
      <c r="AW41" s="8" t="str">
        <f t="shared" si="41"/>
        <v/>
      </c>
      <c r="AX41" s="9" t="str">
        <f t="shared" si="6"/>
        <v/>
      </c>
      <c r="AY41" s="9" t="str">
        <f t="shared" si="7"/>
        <v/>
      </c>
      <c r="AZ41" s="8" t="str">
        <f t="shared" si="42"/>
        <v/>
      </c>
      <c r="BA41" s="9" t="str">
        <f t="shared" si="43"/>
        <v/>
      </c>
      <c r="BB41" s="8" t="str">
        <f t="shared" si="44"/>
        <v/>
      </c>
      <c r="BD41" s="3">
        <f t="shared" si="45"/>
        <v>39</v>
      </c>
      <c r="BE41" s="8" t="str">
        <f t="shared" si="8"/>
        <v>R93</v>
      </c>
      <c r="BF41" s="8" t="str">
        <f t="shared" si="9"/>
        <v>R93</v>
      </c>
      <c r="BG41" s="86">
        <f t="shared" si="10"/>
        <v>2</v>
      </c>
      <c r="BH41" s="9" t="str">
        <f t="shared" si="11"/>
        <v>09:30</v>
      </c>
      <c r="BI41" s="9" t="str">
        <f t="shared" si="12"/>
        <v>10:27</v>
      </c>
      <c r="BJ41" s="82">
        <f t="shared" si="13"/>
        <v>27360.000000000022</v>
      </c>
      <c r="BK41" s="9">
        <f t="shared" si="14"/>
        <v>19.000000000000014</v>
      </c>
      <c r="BL41" s="9">
        <f t="shared" ref="BL41:BM41" si="96">BK41</f>
        <v>19.000000000000014</v>
      </c>
      <c r="BM41" s="9">
        <f t="shared" si="96"/>
        <v>19.000000000000014</v>
      </c>
      <c r="BN41" s="8" t="str">
        <f t="shared" si="15"/>
        <v>Barrio</v>
      </c>
      <c r="BO41" s="8">
        <f t="shared" si="47"/>
        <v>0</v>
      </c>
      <c r="BP41" s="8">
        <f t="shared" si="48"/>
        <v>0</v>
      </c>
      <c r="BQ41" s="8">
        <f t="shared" si="49"/>
        <v>0</v>
      </c>
      <c r="BR41" s="8">
        <f t="shared" si="16"/>
        <v>1.3194444444444453E-2</v>
      </c>
      <c r="BS41" s="8">
        <f t="shared" si="50"/>
        <v>0</v>
      </c>
      <c r="BT41" s="8">
        <f t="shared" si="51"/>
        <v>0</v>
      </c>
      <c r="BU41" s="7" t="str">
        <f t="shared" si="52"/>
        <v>="R93",="2",="09:30",="10:27",="00:00",="00:00",="00:00",="Barrio",="0",="0",="0",="0.0131944444444445",="0",="0",</v>
      </c>
    </row>
    <row r="42" spans="8:73" x14ac:dyDescent="0.25">
      <c r="H42" s="35" t="str">
        <f>IFERROR(IF(MINUTE(M42)&lt;&gt;MINUTE(M41),MAX($H$2:H41)+1,IF(AND(MINUTE(M41)=0,MINUTE(M42)=0),1,"")),"")</f>
        <v/>
      </c>
      <c r="I42" s="35">
        <f t="shared" si="17"/>
        <v>40</v>
      </c>
      <c r="J42" s="35" t="str">
        <f t="shared" si="18"/>
        <v>R93_16</v>
      </c>
      <c r="K42" s="67">
        <f>IFERROR(IF(VLOOKUP(J41,'Flota Variable'!$AS$4:$AU$707,3,0)+K41&gt;$F$7,"",VLOOKUP(J41,'Flota Variable'!$AS$4:$AU$707,3,0)+K41),"")</f>
        <v>0.70260416666666614</v>
      </c>
      <c r="L42" s="67">
        <f t="shared" si="0"/>
        <v>0.70277777777777772</v>
      </c>
      <c r="M42" s="36">
        <f t="shared" si="19"/>
        <v>1.3194444444444398E-2</v>
      </c>
      <c r="N42" s="35" t="str">
        <f>IF(H42="","",IF(H42=MAX($H$3:$H$1002),IFERROR(VLOOKUP(MAX($H$3:H42)+1,$H$3:$I$1002,2,0),MAX(I42:I1041))-VLOOKUP(H42,$H$3:$I$1002,2,0)+1,IFERROR(VLOOKUP(MAX($H$3:H42)+1,$H$3:$I$1002,2,0),MAX(I42:I1041))-VLOOKUP(H42,$H$3:$I$1002,2,0)))</f>
        <v/>
      </c>
      <c r="P42" s="35" t="str">
        <f t="shared" si="20"/>
        <v/>
      </c>
      <c r="Q42" s="67" t="str">
        <f t="shared" si="21"/>
        <v/>
      </c>
      <c r="R42" s="67" t="str">
        <f t="shared" si="22"/>
        <v/>
      </c>
      <c r="S42" s="67" t="str">
        <f t="shared" si="23"/>
        <v/>
      </c>
      <c r="U42" s="68" t="str">
        <f>IFERROR(IF(Z42=0,"",IF(MINUTE(Z42)&lt;&gt;MINUTE(Z41),MAX($U$2:U41)+1,IF(AND(MINUTE(Z41)=0,MINUTE(Z42)=0),1,""))),"")</f>
        <v/>
      </c>
      <c r="V42" s="68">
        <f t="shared" si="24"/>
        <v>40</v>
      </c>
      <c r="W42" s="68" t="str">
        <f t="shared" si="25"/>
        <v>R93_17</v>
      </c>
      <c r="X42" s="69">
        <f>IFERROR(L42+VLOOKUP(J42,'Tiempos de ciclo'!$P$3:$Q$398,2,0),"")</f>
        <v>0.72986111111111107</v>
      </c>
      <c r="Y42" s="69">
        <f t="shared" si="1"/>
        <v>0.72986111111111107</v>
      </c>
      <c r="Z42" s="70">
        <f t="shared" si="26"/>
        <v>1.3194444444444398E-2</v>
      </c>
      <c r="AA42" s="68" t="str">
        <f>IF(U42="","",IF(U42=MAX($U$3:$U$1002),IFERROR(VLOOKUP(MAX($U$3:U42)+1,$U$3:$V$1002,2,0),MAX(V42:V1041))-VLOOKUP(U42,$U$3:$V$1002,2,0)+1,IFERROR(VLOOKUP(MAX($U$3:U42)+1,$U$3:$V$1002,2,0),MAX(V42:V1041))-VLOOKUP(U42,$U$3:$V$1002,2,0)))</f>
        <v/>
      </c>
      <c r="AC42" s="68" t="str">
        <f t="shared" si="27"/>
        <v/>
      </c>
      <c r="AD42" s="69" t="str">
        <f t="shared" si="28"/>
        <v/>
      </c>
      <c r="AE42" s="69" t="str">
        <f t="shared" si="29"/>
        <v/>
      </c>
      <c r="AF42" s="69" t="str">
        <f t="shared" si="30"/>
        <v/>
      </c>
      <c r="AI42" s="3" t="str">
        <f t="shared" si="54"/>
        <v/>
      </c>
      <c r="AJ42" s="8" t="str">
        <f t="shared" si="2"/>
        <v/>
      </c>
      <c r="AK42" s="8" t="str">
        <f t="shared" si="55"/>
        <v/>
      </c>
      <c r="AL42" s="8" t="str">
        <f t="shared" si="56"/>
        <v/>
      </c>
      <c r="AM42" s="8" t="str">
        <f t="shared" si="57"/>
        <v/>
      </c>
      <c r="AN42" s="9" t="str">
        <f t="shared" si="3"/>
        <v/>
      </c>
      <c r="AO42" s="9" t="str">
        <f t="shared" si="4"/>
        <v/>
      </c>
      <c r="AP42" s="8" t="str">
        <f t="shared" si="35"/>
        <v/>
      </c>
      <c r="AQ42" s="9" t="str">
        <f t="shared" si="5"/>
        <v/>
      </c>
      <c r="AR42" s="8" t="str">
        <f t="shared" si="36"/>
        <v/>
      </c>
      <c r="AS42" s="2" t="str">
        <f t="shared" si="58"/>
        <v/>
      </c>
      <c r="AT42" s="8" t="str">
        <f t="shared" si="38"/>
        <v/>
      </c>
      <c r="AU42" s="8" t="str">
        <f t="shared" si="59"/>
        <v/>
      </c>
      <c r="AV42" s="8" t="str">
        <f t="shared" si="60"/>
        <v/>
      </c>
      <c r="AW42" s="8" t="str">
        <f t="shared" si="41"/>
        <v/>
      </c>
      <c r="AX42" s="9" t="str">
        <f t="shared" si="6"/>
        <v/>
      </c>
      <c r="AY42" s="9" t="str">
        <f t="shared" si="7"/>
        <v/>
      </c>
      <c r="AZ42" s="8" t="str">
        <f t="shared" si="42"/>
        <v/>
      </c>
      <c r="BA42" s="9" t="str">
        <f t="shared" si="43"/>
        <v/>
      </c>
      <c r="BB42" s="8" t="str">
        <f t="shared" si="44"/>
        <v/>
      </c>
      <c r="BD42" s="3">
        <f t="shared" si="45"/>
        <v>40</v>
      </c>
      <c r="BE42" s="8" t="str">
        <f t="shared" si="8"/>
        <v>R93</v>
      </c>
      <c r="BF42" s="8" t="str">
        <f t="shared" si="9"/>
        <v>R93</v>
      </c>
      <c r="BG42" s="86">
        <f t="shared" si="10"/>
        <v>2</v>
      </c>
      <c r="BH42" s="9" t="str">
        <f t="shared" si="11"/>
        <v>10:27</v>
      </c>
      <c r="BI42" s="9" t="str">
        <f t="shared" si="12"/>
        <v>10:47</v>
      </c>
      <c r="BJ42" s="82">
        <f t="shared" si="13"/>
        <v>28800.000000000011</v>
      </c>
      <c r="BK42" s="9">
        <f t="shared" si="14"/>
        <v>20.000000000000007</v>
      </c>
      <c r="BL42" s="9">
        <f t="shared" ref="BL42:BM42" si="97">BK42</f>
        <v>20.000000000000007</v>
      </c>
      <c r="BM42" s="9">
        <f t="shared" si="97"/>
        <v>20.000000000000007</v>
      </c>
      <c r="BN42" s="8" t="str">
        <f t="shared" si="15"/>
        <v>Barrio</v>
      </c>
      <c r="BO42" s="8">
        <f t="shared" si="47"/>
        <v>0</v>
      </c>
      <c r="BP42" s="8">
        <f t="shared" si="48"/>
        <v>0</v>
      </c>
      <c r="BQ42" s="8">
        <f t="shared" si="49"/>
        <v>0</v>
      </c>
      <c r="BR42" s="8">
        <f t="shared" si="16"/>
        <v>1.3888888888888895E-2</v>
      </c>
      <c r="BS42" s="8">
        <f t="shared" si="50"/>
        <v>0</v>
      </c>
      <c r="BT42" s="8">
        <f t="shared" si="51"/>
        <v>0</v>
      </c>
      <c r="BU42" s="7" t="str">
        <f t="shared" si="52"/>
        <v>="R93",="2",="10:27",="10:47",="00:00",="00:00",="00:00",="Barrio",="0",="0",="0",="0.0138888888888889",="0",="0",</v>
      </c>
    </row>
    <row r="43" spans="8:73" x14ac:dyDescent="0.25">
      <c r="H43" s="35" t="str">
        <f>IFERROR(IF(MINUTE(M43)&lt;&gt;MINUTE(M42),MAX($H$2:H42)+1,IF(AND(MINUTE(M42)=0,MINUTE(M43)=0),1,"")),"")</f>
        <v/>
      </c>
      <c r="I43" s="35">
        <f t="shared" si="17"/>
        <v>41</v>
      </c>
      <c r="J43" s="35" t="str">
        <f t="shared" si="18"/>
        <v>R93_17</v>
      </c>
      <c r="K43" s="67">
        <f>IFERROR(IF(VLOOKUP(J42,'Flota Variable'!$AS$4:$AU$707,3,0)+K42&gt;$F$7,"",VLOOKUP(J42,'Flota Variable'!$AS$4:$AU$707,3,0)+K42),"")</f>
        <v>0.71597222222222168</v>
      </c>
      <c r="L43" s="67">
        <f t="shared" si="0"/>
        <v>0.71597222222222212</v>
      </c>
      <c r="M43" s="36">
        <f t="shared" si="19"/>
        <v>1.3194444444444509E-2</v>
      </c>
      <c r="N43" s="35" t="str">
        <f>IF(H43="","",IF(H43=MAX($H$3:$H$1002),IFERROR(VLOOKUP(MAX($H$3:H43)+1,$H$3:$I$1002,2,0),MAX(I43:I1042))-VLOOKUP(H43,$H$3:$I$1002,2,0)+1,IFERROR(VLOOKUP(MAX($H$3:H43)+1,$H$3:$I$1002,2,0),MAX(I43:I1042))-VLOOKUP(H43,$H$3:$I$1002,2,0)))</f>
        <v/>
      </c>
      <c r="P43" s="35" t="str">
        <f t="shared" si="20"/>
        <v/>
      </c>
      <c r="Q43" s="67" t="str">
        <f t="shared" si="21"/>
        <v/>
      </c>
      <c r="R43" s="67" t="str">
        <f t="shared" si="22"/>
        <v/>
      </c>
      <c r="S43" s="67" t="str">
        <f t="shared" si="23"/>
        <v/>
      </c>
      <c r="U43" s="68" t="str">
        <f>IFERROR(IF(Z43=0,"",IF(MINUTE(Z43)&lt;&gt;MINUTE(Z42),MAX($U$2:U42)+1,IF(AND(MINUTE(Z42)=0,MINUTE(Z43)=0),1,""))),"")</f>
        <v/>
      </c>
      <c r="V43" s="68">
        <f t="shared" si="24"/>
        <v>41</v>
      </c>
      <c r="W43" s="68" t="str">
        <f t="shared" si="25"/>
        <v>R93_17</v>
      </c>
      <c r="X43" s="69">
        <f>IFERROR(L43+VLOOKUP(J43,'Tiempos de ciclo'!$P$3:$Q$398,2,0),"")</f>
        <v>0.74305555555555547</v>
      </c>
      <c r="Y43" s="69">
        <f t="shared" si="1"/>
        <v>0.74305555555555547</v>
      </c>
      <c r="Z43" s="70">
        <f t="shared" si="26"/>
        <v>1.3194444444444509E-2</v>
      </c>
      <c r="AA43" s="68" t="str">
        <f>IF(U43="","",IF(U43=MAX($U$3:$U$1002),IFERROR(VLOOKUP(MAX($U$3:U43)+1,$U$3:$V$1002,2,0),MAX(V43:V1042))-VLOOKUP(U43,$U$3:$V$1002,2,0)+1,IFERROR(VLOOKUP(MAX($U$3:U43)+1,$U$3:$V$1002,2,0),MAX(V43:V1042))-VLOOKUP(U43,$U$3:$V$1002,2,0)))</f>
        <v/>
      </c>
      <c r="AC43" s="68" t="str">
        <f t="shared" si="27"/>
        <v/>
      </c>
      <c r="AD43" s="69" t="str">
        <f t="shared" si="28"/>
        <v/>
      </c>
      <c r="AE43" s="69" t="str">
        <f t="shared" si="29"/>
        <v/>
      </c>
      <c r="AF43" s="69" t="str">
        <f t="shared" si="30"/>
        <v/>
      </c>
      <c r="AI43" s="3" t="str">
        <f t="shared" si="54"/>
        <v/>
      </c>
      <c r="AJ43" s="8" t="str">
        <f t="shared" si="2"/>
        <v/>
      </c>
      <c r="AK43" s="8" t="str">
        <f t="shared" si="55"/>
        <v/>
      </c>
      <c r="AL43" s="8" t="str">
        <f t="shared" si="56"/>
        <v/>
      </c>
      <c r="AM43" s="8" t="str">
        <f t="shared" si="57"/>
        <v/>
      </c>
      <c r="AN43" s="9" t="str">
        <f t="shared" si="3"/>
        <v/>
      </c>
      <c r="AO43" s="9" t="str">
        <f t="shared" si="4"/>
        <v/>
      </c>
      <c r="AP43" s="8" t="str">
        <f t="shared" si="35"/>
        <v/>
      </c>
      <c r="AQ43" s="9" t="str">
        <f t="shared" si="5"/>
        <v/>
      </c>
      <c r="AR43" s="8" t="str">
        <f t="shared" si="36"/>
        <v/>
      </c>
      <c r="AS43" s="2" t="str">
        <f t="shared" si="58"/>
        <v/>
      </c>
      <c r="AT43" s="8" t="str">
        <f t="shared" si="38"/>
        <v/>
      </c>
      <c r="AU43" s="8" t="str">
        <f t="shared" si="59"/>
        <v/>
      </c>
      <c r="AV43" s="8" t="str">
        <f t="shared" si="60"/>
        <v/>
      </c>
      <c r="AW43" s="8" t="str">
        <f t="shared" si="41"/>
        <v/>
      </c>
      <c r="AX43" s="9" t="str">
        <f t="shared" si="6"/>
        <v/>
      </c>
      <c r="AY43" s="9" t="str">
        <f t="shared" si="7"/>
        <v/>
      </c>
      <c r="AZ43" s="8" t="str">
        <f t="shared" si="42"/>
        <v/>
      </c>
      <c r="BA43" s="9" t="str">
        <f t="shared" si="43"/>
        <v/>
      </c>
      <c r="BB43" s="8" t="str">
        <f t="shared" si="44"/>
        <v/>
      </c>
      <c r="BD43" s="3">
        <f t="shared" si="45"/>
        <v>41</v>
      </c>
      <c r="BE43" s="8" t="str">
        <f t="shared" si="8"/>
        <v>R93</v>
      </c>
      <c r="BF43" s="8" t="str">
        <f t="shared" si="9"/>
        <v>R93</v>
      </c>
      <c r="BG43" s="86">
        <f t="shared" si="10"/>
        <v>2</v>
      </c>
      <c r="BH43" s="9" t="str">
        <f t="shared" si="11"/>
        <v>10:47</v>
      </c>
      <c r="BI43" s="9" t="str">
        <f t="shared" si="12"/>
        <v>11:44</v>
      </c>
      <c r="BJ43" s="82">
        <f t="shared" si="13"/>
        <v>27360.000000000022</v>
      </c>
      <c r="BK43" s="9">
        <f t="shared" si="14"/>
        <v>19.000000000000014</v>
      </c>
      <c r="BL43" s="9">
        <f t="shared" ref="BL43:BM43" si="98">BK43</f>
        <v>19.000000000000014</v>
      </c>
      <c r="BM43" s="9">
        <f t="shared" si="98"/>
        <v>19.000000000000014</v>
      </c>
      <c r="BN43" s="8" t="str">
        <f t="shared" si="15"/>
        <v>Barrio</v>
      </c>
      <c r="BO43" s="8">
        <f t="shared" si="47"/>
        <v>0</v>
      </c>
      <c r="BP43" s="8">
        <f t="shared" si="48"/>
        <v>0</v>
      </c>
      <c r="BQ43" s="8">
        <f t="shared" si="49"/>
        <v>0</v>
      </c>
      <c r="BR43" s="8">
        <f t="shared" si="16"/>
        <v>1.3194444444444453E-2</v>
      </c>
      <c r="BS43" s="8">
        <f t="shared" si="50"/>
        <v>0</v>
      </c>
      <c r="BT43" s="8">
        <f t="shared" si="51"/>
        <v>0</v>
      </c>
      <c r="BU43" s="7" t="str">
        <f t="shared" si="52"/>
        <v>="R93",="2",="10:47",="11:44",="00:00",="00:00",="00:00",="Barrio",="0",="0",="0",="0.0131944444444445",="0",="0",</v>
      </c>
    </row>
    <row r="44" spans="8:73" x14ac:dyDescent="0.25">
      <c r="H44" s="35">
        <f>IFERROR(IF(MINUTE(M44)&lt;&gt;MINUTE(M43),MAX($H$2:H43)+1,IF(AND(MINUTE(M43)=0,MINUTE(M44)=0),1,"")),"")</f>
        <v>22</v>
      </c>
      <c r="I44" s="35">
        <f t="shared" si="17"/>
        <v>42</v>
      </c>
      <c r="J44" s="35" t="str">
        <f t="shared" si="18"/>
        <v>R93_17</v>
      </c>
      <c r="K44" s="67">
        <f>IFERROR(IF(VLOOKUP(J43,'Flota Variable'!$AS$4:$AU$707,3,0)+K43&gt;$F$7,"",VLOOKUP(J43,'Flota Variable'!$AS$4:$AU$707,3,0)+K43),"")</f>
        <v>0.72934027777777721</v>
      </c>
      <c r="L44" s="67">
        <f t="shared" si="0"/>
        <v>0.72916666666666663</v>
      </c>
      <c r="M44" s="36">
        <f t="shared" si="19"/>
        <v>1.388888888888884E-2</v>
      </c>
      <c r="N44" s="35">
        <f>IF(H44="","",IF(H44=MAX($H$3:$H$1002),IFERROR(VLOOKUP(MAX($H$3:H44)+1,$H$3:$I$1002,2,0),MAX(I44:I1043))-VLOOKUP(H44,$H$3:$I$1002,2,0)+1,IFERROR(VLOOKUP(MAX($H$3:H44)+1,$H$3:$I$1002,2,0),MAX(I44:I1043))-VLOOKUP(H44,$H$3:$I$1002,2,0)))</f>
        <v>1</v>
      </c>
      <c r="P44" s="35" t="str">
        <f t="shared" si="20"/>
        <v/>
      </c>
      <c r="Q44" s="67" t="str">
        <f t="shared" si="21"/>
        <v/>
      </c>
      <c r="R44" s="67" t="str">
        <f t="shared" si="22"/>
        <v/>
      </c>
      <c r="S44" s="67" t="str">
        <f t="shared" si="23"/>
        <v/>
      </c>
      <c r="U44" s="68">
        <f>IFERROR(IF(Z44=0,"",IF(MINUTE(Z44)&lt;&gt;MINUTE(Z43),MAX($U$2:U43)+1,IF(AND(MINUTE(Z43)=0,MINUTE(Z44)=0),1,""))),"")</f>
        <v>22</v>
      </c>
      <c r="V44" s="68">
        <f t="shared" si="24"/>
        <v>42</v>
      </c>
      <c r="W44" s="68" t="str">
        <f t="shared" si="25"/>
        <v>R93_18</v>
      </c>
      <c r="X44" s="69">
        <f>IFERROR(L44+VLOOKUP(J44,'Tiempos de ciclo'!$P$3:$Q$398,2,0),"")</f>
        <v>0.75624999999999998</v>
      </c>
      <c r="Y44" s="69">
        <f t="shared" si="1"/>
        <v>0.75624999999999998</v>
      </c>
      <c r="Z44" s="70">
        <f t="shared" si="26"/>
        <v>1.3888888888888951E-2</v>
      </c>
      <c r="AA44" s="68">
        <f>IF(U44="","",IF(U44=MAX($U$3:$U$1002),IFERROR(VLOOKUP(MAX($U$3:U44)+1,$U$3:$V$1002,2,0),MAX(V44:V1043))-VLOOKUP(U44,$U$3:$V$1002,2,0)+1,IFERROR(VLOOKUP(MAX($U$3:U44)+1,$U$3:$V$1002,2,0),MAX(V44:V1043))-VLOOKUP(U44,$U$3:$V$1002,2,0)))</f>
        <v>1</v>
      </c>
      <c r="AC44" s="68" t="str">
        <f t="shared" si="27"/>
        <v/>
      </c>
      <c r="AD44" s="69" t="str">
        <f t="shared" si="28"/>
        <v/>
      </c>
      <c r="AE44" s="69" t="str">
        <f t="shared" si="29"/>
        <v/>
      </c>
      <c r="AF44" s="69" t="str">
        <f t="shared" si="30"/>
        <v/>
      </c>
      <c r="AI44" s="3" t="str">
        <f t="shared" si="54"/>
        <v/>
      </c>
      <c r="AJ44" s="8" t="str">
        <f t="shared" si="2"/>
        <v/>
      </c>
      <c r="AK44" s="8" t="str">
        <f t="shared" si="55"/>
        <v/>
      </c>
      <c r="AL44" s="8" t="str">
        <f t="shared" si="56"/>
        <v/>
      </c>
      <c r="AM44" s="8" t="str">
        <f t="shared" si="57"/>
        <v/>
      </c>
      <c r="AN44" s="9" t="str">
        <f t="shared" si="3"/>
        <v/>
      </c>
      <c r="AO44" s="9" t="str">
        <f t="shared" si="4"/>
        <v/>
      </c>
      <c r="AP44" s="8" t="str">
        <f t="shared" si="35"/>
        <v/>
      </c>
      <c r="AQ44" s="9" t="str">
        <f t="shared" si="5"/>
        <v/>
      </c>
      <c r="AR44" s="8" t="str">
        <f t="shared" si="36"/>
        <v/>
      </c>
      <c r="AS44" s="2" t="str">
        <f t="shared" si="58"/>
        <v/>
      </c>
      <c r="AT44" s="8" t="str">
        <f t="shared" si="38"/>
        <v/>
      </c>
      <c r="AU44" s="8" t="str">
        <f t="shared" si="59"/>
        <v/>
      </c>
      <c r="AV44" s="8" t="str">
        <f t="shared" si="60"/>
        <v/>
      </c>
      <c r="AW44" s="8" t="str">
        <f t="shared" si="41"/>
        <v/>
      </c>
      <c r="AX44" s="9" t="str">
        <f t="shared" si="6"/>
        <v/>
      </c>
      <c r="AY44" s="9" t="str">
        <f t="shared" si="7"/>
        <v/>
      </c>
      <c r="AZ44" s="8" t="str">
        <f t="shared" si="42"/>
        <v/>
      </c>
      <c r="BA44" s="9" t="str">
        <f t="shared" si="43"/>
        <v/>
      </c>
      <c r="BB44" s="8" t="str">
        <f t="shared" si="44"/>
        <v/>
      </c>
      <c r="BD44" s="3">
        <f t="shared" si="45"/>
        <v>42</v>
      </c>
      <c r="BE44" s="8" t="str">
        <f t="shared" si="8"/>
        <v>R93</v>
      </c>
      <c r="BF44" s="8" t="str">
        <f t="shared" si="9"/>
        <v>R93</v>
      </c>
      <c r="BG44" s="86">
        <f t="shared" si="10"/>
        <v>2</v>
      </c>
      <c r="BH44" s="9" t="str">
        <f t="shared" si="11"/>
        <v>11:44</v>
      </c>
      <c r="BI44" s="9" t="str">
        <f t="shared" si="12"/>
        <v>12:04</v>
      </c>
      <c r="BJ44" s="82">
        <f t="shared" si="13"/>
        <v>28800.000000000011</v>
      </c>
      <c r="BK44" s="9">
        <f t="shared" si="14"/>
        <v>20.000000000000007</v>
      </c>
      <c r="BL44" s="9">
        <f t="shared" ref="BL44:BM44" si="99">BK44</f>
        <v>20.000000000000007</v>
      </c>
      <c r="BM44" s="9">
        <f t="shared" si="99"/>
        <v>20.000000000000007</v>
      </c>
      <c r="BN44" s="8" t="str">
        <f t="shared" si="15"/>
        <v>Barrio</v>
      </c>
      <c r="BO44" s="8">
        <f t="shared" si="47"/>
        <v>0</v>
      </c>
      <c r="BP44" s="8">
        <f t="shared" si="48"/>
        <v>0</v>
      </c>
      <c r="BQ44" s="8">
        <f t="shared" si="49"/>
        <v>0</v>
      </c>
      <c r="BR44" s="8">
        <f t="shared" si="16"/>
        <v>1.3888888888888895E-2</v>
      </c>
      <c r="BS44" s="8">
        <f t="shared" si="50"/>
        <v>0</v>
      </c>
      <c r="BT44" s="8">
        <f t="shared" si="51"/>
        <v>0</v>
      </c>
      <c r="BU44" s="7" t="str">
        <f t="shared" si="52"/>
        <v>="R93",="2",="11:44",="12:04",="00:00",="00:00",="00:00",="Barrio",="0",="0",="0",="0.0138888888888889",="0",="0",</v>
      </c>
    </row>
    <row r="45" spans="8:73" x14ac:dyDescent="0.25">
      <c r="H45" s="35">
        <f>IFERROR(IF(MINUTE(M45)&lt;&gt;MINUTE(M44),MAX($H$2:H44)+1,IF(AND(MINUTE(M44)=0,MINUTE(M45)=0),1,"")),"")</f>
        <v>23</v>
      </c>
      <c r="I45" s="35">
        <f t="shared" si="17"/>
        <v>43</v>
      </c>
      <c r="J45" s="35" t="str">
        <f t="shared" si="18"/>
        <v>R93_17</v>
      </c>
      <c r="K45" s="67">
        <f>IFERROR(IF(VLOOKUP(J44,'Flota Variable'!$AS$4:$AU$707,3,0)+K44&gt;$F$7,"",VLOOKUP(J44,'Flota Variable'!$AS$4:$AU$707,3,0)+K44),"")</f>
        <v>0.74270833333333275</v>
      </c>
      <c r="L45" s="67">
        <f t="shared" si="0"/>
        <v>0.74305555555555547</v>
      </c>
      <c r="M45" s="36">
        <f t="shared" si="19"/>
        <v>1.3194444444444509E-2</v>
      </c>
      <c r="N45" s="35">
        <f>IF(H45="","",IF(H45=MAX($H$3:$H$1002),IFERROR(VLOOKUP(MAX($H$3:H45)+1,$H$3:$I$1002,2,0),MAX(I45:I1044))-VLOOKUP(H45,$H$3:$I$1002,2,0)+1,IFERROR(VLOOKUP(MAX($H$3:H45)+1,$H$3:$I$1002,2,0),MAX(I45:I1044))-VLOOKUP(H45,$H$3:$I$1002,2,0)))</f>
        <v>3</v>
      </c>
      <c r="P45" s="35" t="str">
        <f t="shared" si="20"/>
        <v/>
      </c>
      <c r="Q45" s="67" t="str">
        <f t="shared" si="21"/>
        <v/>
      </c>
      <c r="R45" s="67" t="str">
        <f t="shared" si="22"/>
        <v/>
      </c>
      <c r="S45" s="67" t="str">
        <f t="shared" si="23"/>
        <v/>
      </c>
      <c r="U45" s="68">
        <f>IFERROR(IF(Z45=0,"",IF(MINUTE(Z45)&lt;&gt;MINUTE(Z44),MAX($U$2:U44)+1,IF(AND(MINUTE(Z44)=0,MINUTE(Z45)=0),1,""))),"")</f>
        <v>23</v>
      </c>
      <c r="V45" s="68">
        <f t="shared" si="24"/>
        <v>43</v>
      </c>
      <c r="W45" s="68" t="str">
        <f t="shared" si="25"/>
        <v>R93_18</v>
      </c>
      <c r="X45" s="69">
        <f>IFERROR(L45+VLOOKUP(J45,'Tiempos de ciclo'!$P$3:$Q$398,2,0),"")</f>
        <v>0.77013888888888882</v>
      </c>
      <c r="Y45" s="69">
        <f t="shared" si="1"/>
        <v>0.77013888888888893</v>
      </c>
      <c r="Z45" s="70">
        <f t="shared" si="26"/>
        <v>1.3194444444444398E-2</v>
      </c>
      <c r="AA45" s="68">
        <f>IF(U45="","",IF(U45=MAX($U$3:$U$1002),IFERROR(VLOOKUP(MAX($U$3:U45)+1,$U$3:$V$1002,2,0),MAX(V45:V1044))-VLOOKUP(U45,$U$3:$V$1002,2,0)+1,IFERROR(VLOOKUP(MAX($U$3:U45)+1,$U$3:$V$1002,2,0),MAX(V45:V1044))-VLOOKUP(U45,$U$3:$V$1002,2,0)))</f>
        <v>3</v>
      </c>
      <c r="AC45" s="68" t="str">
        <f t="shared" si="27"/>
        <v/>
      </c>
      <c r="AD45" s="69" t="str">
        <f t="shared" si="28"/>
        <v/>
      </c>
      <c r="AE45" s="69" t="str">
        <f t="shared" si="29"/>
        <v/>
      </c>
      <c r="AF45" s="69" t="str">
        <f t="shared" si="30"/>
        <v/>
      </c>
      <c r="AI45" s="3" t="str">
        <f t="shared" si="54"/>
        <v/>
      </c>
      <c r="AJ45" s="8" t="str">
        <f t="shared" si="2"/>
        <v/>
      </c>
      <c r="AK45" s="8" t="str">
        <f t="shared" si="55"/>
        <v/>
      </c>
      <c r="AL45" s="8" t="str">
        <f t="shared" si="56"/>
        <v/>
      </c>
      <c r="AM45" s="8" t="str">
        <f t="shared" si="57"/>
        <v/>
      </c>
      <c r="AN45" s="9" t="str">
        <f t="shared" si="3"/>
        <v/>
      </c>
      <c r="AO45" s="9" t="str">
        <f t="shared" si="4"/>
        <v/>
      </c>
      <c r="AP45" s="8" t="str">
        <f t="shared" si="35"/>
        <v/>
      </c>
      <c r="AQ45" s="9" t="str">
        <f t="shared" si="5"/>
        <v/>
      </c>
      <c r="AR45" s="8" t="str">
        <f t="shared" si="36"/>
        <v/>
      </c>
      <c r="AS45" s="2" t="str">
        <f t="shared" si="58"/>
        <v/>
      </c>
      <c r="AT45" s="8" t="str">
        <f t="shared" si="38"/>
        <v/>
      </c>
      <c r="AU45" s="8" t="str">
        <f t="shared" si="59"/>
        <v/>
      </c>
      <c r="AV45" s="8" t="str">
        <f t="shared" si="60"/>
        <v/>
      </c>
      <c r="AW45" s="8" t="str">
        <f t="shared" si="41"/>
        <v/>
      </c>
      <c r="AX45" s="9" t="str">
        <f t="shared" si="6"/>
        <v/>
      </c>
      <c r="AY45" s="9" t="str">
        <f t="shared" si="7"/>
        <v/>
      </c>
      <c r="AZ45" s="8" t="str">
        <f t="shared" si="42"/>
        <v/>
      </c>
      <c r="BA45" s="9" t="str">
        <f t="shared" si="43"/>
        <v/>
      </c>
      <c r="BB45" s="8" t="str">
        <f t="shared" si="44"/>
        <v/>
      </c>
      <c r="BD45" s="3">
        <f t="shared" si="45"/>
        <v>43</v>
      </c>
      <c r="BE45" s="8" t="str">
        <f t="shared" si="8"/>
        <v>R93</v>
      </c>
      <c r="BF45" s="8" t="str">
        <f t="shared" si="9"/>
        <v>R93</v>
      </c>
      <c r="BG45" s="86">
        <f t="shared" si="10"/>
        <v>2</v>
      </c>
      <c r="BH45" s="9" t="str">
        <f t="shared" si="11"/>
        <v>12:04</v>
      </c>
      <c r="BI45" s="9" t="str">
        <f t="shared" si="12"/>
        <v>13:01</v>
      </c>
      <c r="BJ45" s="82">
        <f t="shared" si="13"/>
        <v>27360.000000000135</v>
      </c>
      <c r="BK45" s="9">
        <f t="shared" si="14"/>
        <v>19.000000000000092</v>
      </c>
      <c r="BL45" s="9">
        <f t="shared" ref="BL45:BM45" si="100">BK45</f>
        <v>19.000000000000092</v>
      </c>
      <c r="BM45" s="9">
        <f t="shared" si="100"/>
        <v>19.000000000000092</v>
      </c>
      <c r="BN45" s="8" t="str">
        <f t="shared" si="15"/>
        <v>Barrio</v>
      </c>
      <c r="BO45" s="8">
        <f t="shared" si="47"/>
        <v>0</v>
      </c>
      <c r="BP45" s="8">
        <f t="shared" si="48"/>
        <v>0</v>
      </c>
      <c r="BQ45" s="8">
        <f t="shared" si="49"/>
        <v>0</v>
      </c>
      <c r="BR45" s="8">
        <f t="shared" si="16"/>
        <v>1.3194444444444509E-2</v>
      </c>
      <c r="BS45" s="8">
        <f t="shared" si="50"/>
        <v>0</v>
      </c>
      <c r="BT45" s="8">
        <f t="shared" si="51"/>
        <v>0</v>
      </c>
      <c r="BU45" s="7" t="str">
        <f t="shared" si="52"/>
        <v>="R93",="2",="12:04",="13:01",="00:00",="00:00",="00:00",="Barrio",="0",="0",="0",="0.0131944444444445",="0",="0",</v>
      </c>
    </row>
    <row r="46" spans="8:73" x14ac:dyDescent="0.25">
      <c r="H46" s="35" t="str">
        <f>IFERROR(IF(MINUTE(M46)&lt;&gt;MINUTE(M45),MAX($H$2:H45)+1,IF(AND(MINUTE(M45)=0,MINUTE(M46)=0),1,"")),"")</f>
        <v/>
      </c>
      <c r="I46" s="35">
        <f t="shared" si="17"/>
        <v>44</v>
      </c>
      <c r="J46" s="35" t="str">
        <f t="shared" si="18"/>
        <v>R93_18</v>
      </c>
      <c r="K46" s="67">
        <f>IFERROR(IF(VLOOKUP(J45,'Flota Variable'!$AS$4:$AU$707,3,0)+K45&gt;$F$7,"",VLOOKUP(J45,'Flota Variable'!$AS$4:$AU$707,3,0)+K45),"")</f>
        <v>0.75607638888888828</v>
      </c>
      <c r="L46" s="67">
        <f t="shared" si="0"/>
        <v>0.75624999999999998</v>
      </c>
      <c r="M46" s="36">
        <f t="shared" si="19"/>
        <v>1.3194444444444509E-2</v>
      </c>
      <c r="N46" s="35" t="str">
        <f>IF(H46="","",IF(H46=MAX($H$3:$H$1002),IFERROR(VLOOKUP(MAX($H$3:H46)+1,$H$3:$I$1002,2,0),MAX(I46:I1045))-VLOOKUP(H46,$H$3:$I$1002,2,0)+1,IFERROR(VLOOKUP(MAX($H$3:H46)+1,$H$3:$I$1002,2,0),MAX(I46:I1045))-VLOOKUP(H46,$H$3:$I$1002,2,0)))</f>
        <v/>
      </c>
      <c r="P46" s="35" t="str">
        <f t="shared" si="20"/>
        <v/>
      </c>
      <c r="Q46" s="67" t="str">
        <f t="shared" si="21"/>
        <v/>
      </c>
      <c r="R46" s="67" t="str">
        <f t="shared" si="22"/>
        <v/>
      </c>
      <c r="S46" s="67" t="str">
        <f t="shared" si="23"/>
        <v/>
      </c>
      <c r="U46" s="68" t="str">
        <f>IFERROR(IF(Z46=0,"",IF(MINUTE(Z46)&lt;&gt;MINUTE(Z45),MAX($U$2:U45)+1,IF(AND(MINUTE(Z45)=0,MINUTE(Z46)=0),1,""))),"")</f>
        <v/>
      </c>
      <c r="V46" s="68">
        <f t="shared" si="24"/>
        <v>44</v>
      </c>
      <c r="W46" s="68" t="str">
        <f t="shared" si="25"/>
        <v>R93_18</v>
      </c>
      <c r="X46" s="69">
        <f>IFERROR(L46+VLOOKUP(J46,'Tiempos de ciclo'!$P$3:$Q$398,2,0),"")</f>
        <v>0.78333333333333333</v>
      </c>
      <c r="Y46" s="69">
        <f t="shared" si="1"/>
        <v>0.78333333333333333</v>
      </c>
      <c r="Z46" s="70">
        <f t="shared" si="26"/>
        <v>1.3194444444444398E-2</v>
      </c>
      <c r="AA46" s="68" t="str">
        <f>IF(U46="","",IF(U46=MAX($U$3:$U$1002),IFERROR(VLOOKUP(MAX($U$3:U46)+1,$U$3:$V$1002,2,0),MAX(V46:V1045))-VLOOKUP(U46,$U$3:$V$1002,2,0)+1,IFERROR(VLOOKUP(MAX($U$3:U46)+1,$U$3:$V$1002,2,0),MAX(V46:V1045))-VLOOKUP(U46,$U$3:$V$1002,2,0)))</f>
        <v/>
      </c>
      <c r="AC46" s="68" t="str">
        <f t="shared" si="27"/>
        <v/>
      </c>
      <c r="AD46" s="69" t="str">
        <f t="shared" si="28"/>
        <v/>
      </c>
      <c r="AE46" s="69" t="str">
        <f t="shared" si="29"/>
        <v/>
      </c>
      <c r="AF46" s="69" t="str">
        <f t="shared" si="30"/>
        <v/>
      </c>
      <c r="AI46" s="3" t="str">
        <f t="shared" si="54"/>
        <v/>
      </c>
      <c r="AJ46" s="8" t="str">
        <f t="shared" si="2"/>
        <v/>
      </c>
      <c r="AK46" s="8" t="str">
        <f t="shared" si="55"/>
        <v/>
      </c>
      <c r="AL46" s="8" t="str">
        <f t="shared" si="56"/>
        <v/>
      </c>
      <c r="AM46" s="8" t="str">
        <f t="shared" si="57"/>
        <v/>
      </c>
      <c r="AN46" s="9" t="str">
        <f t="shared" si="3"/>
        <v/>
      </c>
      <c r="AO46" s="9" t="str">
        <f t="shared" si="4"/>
        <v/>
      </c>
      <c r="AP46" s="8" t="str">
        <f t="shared" si="35"/>
        <v/>
      </c>
      <c r="AQ46" s="9" t="str">
        <f t="shared" si="5"/>
        <v/>
      </c>
      <c r="AR46" s="8" t="str">
        <f t="shared" si="36"/>
        <v/>
      </c>
      <c r="AS46" s="2" t="str">
        <f t="shared" si="58"/>
        <v/>
      </c>
      <c r="AT46" s="8" t="str">
        <f t="shared" si="38"/>
        <v/>
      </c>
      <c r="AU46" s="8" t="str">
        <f t="shared" si="59"/>
        <v/>
      </c>
      <c r="AV46" s="8" t="str">
        <f t="shared" si="60"/>
        <v/>
      </c>
      <c r="AW46" s="8" t="str">
        <f t="shared" si="41"/>
        <v/>
      </c>
      <c r="AX46" s="9" t="str">
        <f t="shared" si="6"/>
        <v/>
      </c>
      <c r="AY46" s="9" t="str">
        <f t="shared" si="7"/>
        <v/>
      </c>
      <c r="AZ46" s="8" t="str">
        <f t="shared" si="42"/>
        <v/>
      </c>
      <c r="BA46" s="9" t="str">
        <f t="shared" si="43"/>
        <v/>
      </c>
      <c r="BB46" s="8" t="str">
        <f t="shared" si="44"/>
        <v/>
      </c>
      <c r="BD46" s="3">
        <f t="shared" si="45"/>
        <v>44</v>
      </c>
      <c r="BE46" s="8" t="str">
        <f t="shared" si="8"/>
        <v>R93</v>
      </c>
      <c r="BF46" s="8" t="str">
        <f t="shared" si="9"/>
        <v>R93</v>
      </c>
      <c r="BG46" s="86">
        <f t="shared" si="10"/>
        <v>2</v>
      </c>
      <c r="BH46" s="9" t="str">
        <f t="shared" si="11"/>
        <v>13:01</v>
      </c>
      <c r="BI46" s="9" t="str">
        <f t="shared" si="12"/>
        <v>13:21</v>
      </c>
      <c r="BJ46" s="82">
        <f t="shared" si="13"/>
        <v>28799.999999999898</v>
      </c>
      <c r="BK46" s="9">
        <f t="shared" si="14"/>
        <v>19.999999999999929</v>
      </c>
      <c r="BL46" s="9">
        <f t="shared" ref="BL46:BM46" si="101">BK46</f>
        <v>19.999999999999929</v>
      </c>
      <c r="BM46" s="9">
        <f t="shared" si="101"/>
        <v>19.999999999999929</v>
      </c>
      <c r="BN46" s="8" t="str">
        <f t="shared" si="15"/>
        <v>Barrio</v>
      </c>
      <c r="BO46" s="8">
        <f t="shared" si="47"/>
        <v>0</v>
      </c>
      <c r="BP46" s="8">
        <f t="shared" si="48"/>
        <v>0</v>
      </c>
      <c r="BQ46" s="8">
        <f t="shared" si="49"/>
        <v>0</v>
      </c>
      <c r="BR46" s="8">
        <f t="shared" si="16"/>
        <v>1.388888888888884E-2</v>
      </c>
      <c r="BS46" s="8">
        <f t="shared" si="50"/>
        <v>0</v>
      </c>
      <c r="BT46" s="8">
        <f t="shared" si="51"/>
        <v>0</v>
      </c>
      <c r="BU46" s="7" t="str">
        <f t="shared" si="52"/>
        <v>="R93",="2",="13:01",="13:21",="00:00",="00:00",="00:00",="Barrio",="0",="0",="0",="0.0138888888888888",="0",="0",</v>
      </c>
    </row>
    <row r="47" spans="8:73" x14ac:dyDescent="0.25">
      <c r="H47" s="35" t="str">
        <f>IFERROR(IF(MINUTE(M47)&lt;&gt;MINUTE(M46),MAX($H$2:H46)+1,IF(AND(MINUTE(M46)=0,MINUTE(M47)=0),1,"")),"")</f>
        <v/>
      </c>
      <c r="I47" s="35">
        <f t="shared" si="17"/>
        <v>45</v>
      </c>
      <c r="J47" s="35" t="str">
        <f t="shared" si="18"/>
        <v>R93_18</v>
      </c>
      <c r="K47" s="67">
        <f>IFERROR(IF(VLOOKUP(J46,'Flota Variable'!$AS$4:$AU$707,3,0)+K46&gt;$F$7,"",VLOOKUP(J46,'Flota Variable'!$AS$4:$AU$707,3,0)+K46),"")</f>
        <v>0.76944444444444382</v>
      </c>
      <c r="L47" s="67">
        <f t="shared" si="0"/>
        <v>0.76944444444444449</v>
      </c>
      <c r="M47" s="36">
        <f t="shared" si="19"/>
        <v>1.3194444444444398E-2</v>
      </c>
      <c r="N47" s="35" t="str">
        <f>IF(H47="","",IF(H47=MAX($H$3:$H$1002),IFERROR(VLOOKUP(MAX($H$3:H47)+1,$H$3:$I$1002,2,0),MAX(I47:I1046))-VLOOKUP(H47,$H$3:$I$1002,2,0)+1,IFERROR(VLOOKUP(MAX($H$3:H47)+1,$H$3:$I$1002,2,0),MAX(I47:I1046))-VLOOKUP(H47,$H$3:$I$1002,2,0)))</f>
        <v/>
      </c>
      <c r="P47" s="35" t="str">
        <f t="shared" si="20"/>
        <v/>
      </c>
      <c r="Q47" s="67" t="str">
        <f t="shared" si="21"/>
        <v/>
      </c>
      <c r="R47" s="67" t="str">
        <f t="shared" si="22"/>
        <v/>
      </c>
      <c r="S47" s="67" t="str">
        <f t="shared" si="23"/>
        <v/>
      </c>
      <c r="U47" s="68" t="str">
        <f>IFERROR(IF(Z47=0,"",IF(MINUTE(Z47)&lt;&gt;MINUTE(Z46),MAX($U$2:U46)+1,IF(AND(MINUTE(Z46)=0,MINUTE(Z47)=0),1,""))),"")</f>
        <v/>
      </c>
      <c r="V47" s="68">
        <f t="shared" si="24"/>
        <v>45</v>
      </c>
      <c r="W47" s="68" t="str">
        <f t="shared" si="25"/>
        <v>R93_19</v>
      </c>
      <c r="X47" s="69">
        <f>IFERROR(L47+VLOOKUP(J47,'Tiempos de ciclo'!$P$3:$Q$398,2,0),"")</f>
        <v>0.79652777777777783</v>
      </c>
      <c r="Y47" s="69">
        <f t="shared" si="1"/>
        <v>0.79652777777777772</v>
      </c>
      <c r="Z47" s="70">
        <f t="shared" si="26"/>
        <v>1.3194444444444509E-2</v>
      </c>
      <c r="AA47" s="68" t="str">
        <f>IF(U47="","",IF(U47=MAX($U$3:$U$1002),IFERROR(VLOOKUP(MAX($U$3:U47)+1,$U$3:$V$1002,2,0),MAX(V47:V1046))-VLOOKUP(U47,$U$3:$V$1002,2,0)+1,IFERROR(VLOOKUP(MAX($U$3:U47)+1,$U$3:$V$1002,2,0),MAX(V47:V1046))-VLOOKUP(U47,$U$3:$V$1002,2,0)))</f>
        <v/>
      </c>
      <c r="AC47" s="68" t="str">
        <f t="shared" si="27"/>
        <v/>
      </c>
      <c r="AD47" s="69" t="str">
        <f t="shared" si="28"/>
        <v/>
      </c>
      <c r="AE47" s="69" t="str">
        <f t="shared" si="29"/>
        <v/>
      </c>
      <c r="AF47" s="69" t="str">
        <f t="shared" si="30"/>
        <v/>
      </c>
      <c r="AI47" s="3" t="str">
        <f t="shared" si="54"/>
        <v/>
      </c>
      <c r="AJ47" s="8" t="str">
        <f t="shared" si="2"/>
        <v/>
      </c>
      <c r="AK47" s="8" t="str">
        <f t="shared" si="55"/>
        <v/>
      </c>
      <c r="AL47" s="8" t="str">
        <f t="shared" si="56"/>
        <v/>
      </c>
      <c r="AM47" s="8" t="str">
        <f t="shared" si="57"/>
        <v/>
      </c>
      <c r="AN47" s="9" t="str">
        <f t="shared" si="3"/>
        <v/>
      </c>
      <c r="AO47" s="9" t="str">
        <f t="shared" si="4"/>
        <v/>
      </c>
      <c r="AP47" s="8" t="str">
        <f t="shared" si="35"/>
        <v/>
      </c>
      <c r="AQ47" s="9" t="str">
        <f t="shared" si="5"/>
        <v/>
      </c>
      <c r="AR47" s="8" t="str">
        <f t="shared" si="36"/>
        <v/>
      </c>
      <c r="AS47" s="2" t="str">
        <f t="shared" si="58"/>
        <v/>
      </c>
      <c r="AT47" s="8" t="str">
        <f t="shared" si="38"/>
        <v/>
      </c>
      <c r="AU47" s="8" t="str">
        <f t="shared" si="59"/>
        <v/>
      </c>
      <c r="AV47" s="8" t="str">
        <f t="shared" si="60"/>
        <v/>
      </c>
      <c r="AW47" s="8" t="str">
        <f t="shared" si="41"/>
        <v/>
      </c>
      <c r="AX47" s="9" t="str">
        <f t="shared" si="6"/>
        <v/>
      </c>
      <c r="AY47" s="9" t="str">
        <f t="shared" si="7"/>
        <v/>
      </c>
      <c r="AZ47" s="8" t="str">
        <f t="shared" si="42"/>
        <v/>
      </c>
      <c r="BA47" s="9" t="str">
        <f t="shared" si="43"/>
        <v/>
      </c>
      <c r="BB47" s="8" t="str">
        <f t="shared" si="44"/>
        <v/>
      </c>
      <c r="BD47" s="3">
        <f t="shared" si="45"/>
        <v>45</v>
      </c>
      <c r="BE47" s="8" t="str">
        <f t="shared" si="8"/>
        <v>R93</v>
      </c>
      <c r="BF47" s="8" t="str">
        <f t="shared" si="9"/>
        <v>R93</v>
      </c>
      <c r="BG47" s="86">
        <f t="shared" si="10"/>
        <v>2</v>
      </c>
      <c r="BH47" s="9" t="str">
        <f t="shared" si="11"/>
        <v>13:21</v>
      </c>
      <c r="BI47" s="9" t="str">
        <f t="shared" si="12"/>
        <v>14:18</v>
      </c>
      <c r="BJ47" s="82">
        <f t="shared" si="13"/>
        <v>27360.000000000135</v>
      </c>
      <c r="BK47" s="9">
        <f t="shared" si="14"/>
        <v>19.000000000000092</v>
      </c>
      <c r="BL47" s="9">
        <f t="shared" ref="BL47:BM47" si="102">BK47</f>
        <v>19.000000000000092</v>
      </c>
      <c r="BM47" s="9">
        <f t="shared" si="102"/>
        <v>19.000000000000092</v>
      </c>
      <c r="BN47" s="8" t="str">
        <f t="shared" si="15"/>
        <v>Barrio</v>
      </c>
      <c r="BO47" s="8">
        <f t="shared" si="47"/>
        <v>0</v>
      </c>
      <c r="BP47" s="8">
        <f t="shared" si="48"/>
        <v>0</v>
      </c>
      <c r="BQ47" s="8">
        <f t="shared" si="49"/>
        <v>0</v>
      </c>
      <c r="BR47" s="8">
        <f t="shared" si="16"/>
        <v>1.3194444444444509E-2</v>
      </c>
      <c r="BS47" s="8">
        <f t="shared" si="50"/>
        <v>0</v>
      </c>
      <c r="BT47" s="8">
        <f t="shared" si="51"/>
        <v>0</v>
      </c>
      <c r="BU47" s="7" t="str">
        <f t="shared" si="52"/>
        <v>="R93",="2",="13:21",="14:18",="00:00",="00:00",="00:00",="Barrio",="0",="0",="0",="0.0131944444444445",="0",="0",</v>
      </c>
    </row>
    <row r="48" spans="8:73" x14ac:dyDescent="0.25">
      <c r="H48" s="35">
        <f>IFERROR(IF(MINUTE(M48)&lt;&gt;MINUTE(M47),MAX($H$2:H47)+1,IF(AND(MINUTE(M47)=0,MINUTE(M48)=0),1,"")),"")</f>
        <v>24</v>
      </c>
      <c r="I48" s="35">
        <f t="shared" si="17"/>
        <v>46</v>
      </c>
      <c r="J48" s="35" t="str">
        <f t="shared" si="18"/>
        <v>R93_18</v>
      </c>
      <c r="K48" s="67">
        <f>IFERROR(IF(VLOOKUP(J47,'Flota Variable'!$AS$4:$AU$707,3,0)+K47&gt;$F$7,"",VLOOKUP(J47,'Flota Variable'!$AS$4:$AU$707,3,0)+K47),"")</f>
        <v>0.78281249999999936</v>
      </c>
      <c r="L48" s="67">
        <f t="shared" si="0"/>
        <v>0.78263888888888888</v>
      </c>
      <c r="M48" s="36">
        <f t="shared" si="19"/>
        <v>1.388888888888884E-2</v>
      </c>
      <c r="N48" s="35">
        <f>IF(H48="","",IF(H48=MAX($H$3:$H$1002),IFERROR(VLOOKUP(MAX($H$3:H48)+1,$H$3:$I$1002,2,0),MAX(I48:I1047))-VLOOKUP(H48,$H$3:$I$1002,2,0)+1,IFERROR(VLOOKUP(MAX($H$3:H48)+1,$H$3:$I$1002,2,0),MAX(I48:I1047))-VLOOKUP(H48,$H$3:$I$1002,2,0)))</f>
        <v>1</v>
      </c>
      <c r="P48" s="35" t="str">
        <f t="shared" si="20"/>
        <v/>
      </c>
      <c r="Q48" s="67" t="str">
        <f t="shared" si="21"/>
        <v/>
      </c>
      <c r="R48" s="67" t="str">
        <f t="shared" si="22"/>
        <v/>
      </c>
      <c r="S48" s="67" t="str">
        <f t="shared" si="23"/>
        <v/>
      </c>
      <c r="U48" s="68">
        <f>IFERROR(IF(Z48=0,"",IF(MINUTE(Z48)&lt;&gt;MINUTE(Z47),MAX($U$2:U47)+1,IF(AND(MINUTE(Z47)=0,MINUTE(Z48)=0),1,""))),"")</f>
        <v>24</v>
      </c>
      <c r="V48" s="68">
        <f t="shared" si="24"/>
        <v>46</v>
      </c>
      <c r="W48" s="68" t="str">
        <f t="shared" si="25"/>
        <v>R93_19</v>
      </c>
      <c r="X48" s="69">
        <f>IFERROR(L48+VLOOKUP(J48,'Tiempos de ciclo'!$P$3:$Q$398,2,0),"")</f>
        <v>0.80972222222222223</v>
      </c>
      <c r="Y48" s="69">
        <f t="shared" si="1"/>
        <v>0.80972222222222223</v>
      </c>
      <c r="Z48" s="70">
        <f t="shared" si="26"/>
        <v>1.388888888888884E-2</v>
      </c>
      <c r="AA48" s="68">
        <f>IF(U48="","",IF(U48=MAX($U$3:$U$1002),IFERROR(VLOOKUP(MAX($U$3:U48)+1,$U$3:$V$1002,2,0),MAX(V48:V1047))-VLOOKUP(U48,$U$3:$V$1002,2,0)+1,IFERROR(VLOOKUP(MAX($U$3:U48)+1,$U$3:$V$1002,2,0),MAX(V48:V1047))-VLOOKUP(U48,$U$3:$V$1002,2,0)))</f>
        <v>1</v>
      </c>
      <c r="AC48" s="68" t="str">
        <f t="shared" si="27"/>
        <v/>
      </c>
      <c r="AD48" s="69" t="str">
        <f t="shared" si="28"/>
        <v/>
      </c>
      <c r="AE48" s="69" t="str">
        <f t="shared" si="29"/>
        <v/>
      </c>
      <c r="AF48" s="69" t="str">
        <f t="shared" si="30"/>
        <v/>
      </c>
      <c r="AI48" s="3" t="str">
        <f t="shared" si="54"/>
        <v/>
      </c>
      <c r="AJ48" s="8" t="str">
        <f t="shared" si="2"/>
        <v/>
      </c>
      <c r="AK48" s="8" t="str">
        <f t="shared" si="55"/>
        <v/>
      </c>
      <c r="AL48" s="8" t="str">
        <f t="shared" si="56"/>
        <v/>
      </c>
      <c r="AM48" s="8" t="str">
        <f t="shared" si="57"/>
        <v/>
      </c>
      <c r="AN48" s="9" t="str">
        <f t="shared" si="3"/>
        <v/>
      </c>
      <c r="AO48" s="9" t="str">
        <f t="shared" si="4"/>
        <v/>
      </c>
      <c r="AP48" s="8" t="str">
        <f t="shared" si="35"/>
        <v/>
      </c>
      <c r="AQ48" s="9" t="str">
        <f t="shared" si="5"/>
        <v/>
      </c>
      <c r="AR48" s="8" t="str">
        <f t="shared" si="36"/>
        <v/>
      </c>
      <c r="AS48" s="2" t="str">
        <f t="shared" si="58"/>
        <v/>
      </c>
      <c r="AT48" s="8" t="str">
        <f t="shared" si="38"/>
        <v/>
      </c>
      <c r="AU48" s="8" t="str">
        <f t="shared" si="59"/>
        <v/>
      </c>
      <c r="AV48" s="8" t="str">
        <f t="shared" si="60"/>
        <v/>
      </c>
      <c r="AW48" s="8" t="str">
        <f t="shared" si="41"/>
        <v/>
      </c>
      <c r="AX48" s="9" t="str">
        <f t="shared" si="6"/>
        <v/>
      </c>
      <c r="AY48" s="9" t="str">
        <f t="shared" si="7"/>
        <v/>
      </c>
      <c r="AZ48" s="8" t="str">
        <f t="shared" si="42"/>
        <v/>
      </c>
      <c r="BA48" s="9" t="str">
        <f t="shared" si="43"/>
        <v/>
      </c>
      <c r="BB48" s="8" t="str">
        <f t="shared" si="44"/>
        <v/>
      </c>
      <c r="BD48" s="3">
        <f t="shared" si="45"/>
        <v>46</v>
      </c>
      <c r="BE48" s="8" t="str">
        <f t="shared" si="8"/>
        <v>R93</v>
      </c>
      <c r="BF48" s="8" t="str">
        <f t="shared" si="9"/>
        <v>R93</v>
      </c>
      <c r="BG48" s="86">
        <f t="shared" si="10"/>
        <v>2</v>
      </c>
      <c r="BH48" s="9" t="str">
        <f t="shared" si="11"/>
        <v>14:18</v>
      </c>
      <c r="BI48" s="9" t="str">
        <f t="shared" si="12"/>
        <v>14:38</v>
      </c>
      <c r="BJ48" s="82">
        <f t="shared" si="13"/>
        <v>28800.000000000127</v>
      </c>
      <c r="BK48" s="9">
        <f t="shared" si="14"/>
        <v>20.000000000000089</v>
      </c>
      <c r="BL48" s="9">
        <f t="shared" ref="BL48:BM48" si="103">BK48</f>
        <v>20.000000000000089</v>
      </c>
      <c r="BM48" s="9">
        <f t="shared" si="103"/>
        <v>20.000000000000089</v>
      </c>
      <c r="BN48" s="8" t="str">
        <f t="shared" si="15"/>
        <v>Barrio</v>
      </c>
      <c r="BO48" s="8">
        <f t="shared" si="47"/>
        <v>0</v>
      </c>
      <c r="BP48" s="8">
        <f t="shared" si="48"/>
        <v>0</v>
      </c>
      <c r="BQ48" s="8">
        <f t="shared" si="49"/>
        <v>0</v>
      </c>
      <c r="BR48" s="8">
        <f t="shared" si="16"/>
        <v>1.3888888888888951E-2</v>
      </c>
      <c r="BS48" s="8">
        <f t="shared" si="50"/>
        <v>0</v>
      </c>
      <c r="BT48" s="8">
        <f t="shared" si="51"/>
        <v>0</v>
      </c>
      <c r="BU48" s="7" t="str">
        <f t="shared" si="52"/>
        <v>="R93",="2",="14:18",="14:38",="00:00",="00:00",="00:00",="Barrio",="0",="0",="0",="0.013888888888889",="0",="0",</v>
      </c>
    </row>
    <row r="49" spans="6:73" x14ac:dyDescent="0.25">
      <c r="H49" s="35">
        <f>IFERROR(IF(MINUTE(M49)&lt;&gt;MINUTE(M48),MAX($H$2:H48)+1,IF(AND(MINUTE(M48)=0,MINUTE(M49)=0),1,"")),"")</f>
        <v>25</v>
      </c>
      <c r="I49" s="35">
        <f t="shared" si="17"/>
        <v>47</v>
      </c>
      <c r="J49" s="35" t="str">
        <f t="shared" si="18"/>
        <v>R93_19</v>
      </c>
      <c r="K49" s="67">
        <f>IFERROR(IF(VLOOKUP(J48,'Flota Variable'!$AS$4:$AU$707,3,0)+K48&gt;$F$7,"",VLOOKUP(J48,'Flota Variable'!$AS$4:$AU$707,3,0)+K48),"")</f>
        <v>0.79618055555555489</v>
      </c>
      <c r="L49" s="67">
        <f t="shared" si="0"/>
        <v>0.79652777777777772</v>
      </c>
      <c r="M49" s="36">
        <f t="shared" si="19"/>
        <v>1.3194444444444509E-2</v>
      </c>
      <c r="N49" s="35">
        <f>IF(H49="","",IF(H49=MAX($H$3:$H$1002),IFERROR(VLOOKUP(MAX($H$3:H49)+1,$H$3:$I$1002,2,0),MAX(I49:I1048))-VLOOKUP(H49,$H$3:$I$1002,2,0)+1,IFERROR(VLOOKUP(MAX($H$3:H49)+1,$H$3:$I$1002,2,0),MAX(I49:I1048))-VLOOKUP(H49,$H$3:$I$1002,2,0)))</f>
        <v>3</v>
      </c>
      <c r="P49" s="35" t="str">
        <f t="shared" si="20"/>
        <v/>
      </c>
      <c r="Q49" s="67" t="str">
        <f t="shared" si="21"/>
        <v/>
      </c>
      <c r="R49" s="67" t="str">
        <f t="shared" si="22"/>
        <v/>
      </c>
      <c r="S49" s="67" t="str">
        <f t="shared" si="23"/>
        <v/>
      </c>
      <c r="U49" s="68">
        <f>IFERROR(IF(Z49=0,"",IF(MINUTE(Z49)&lt;&gt;MINUTE(Z48),MAX($U$2:U48)+1,IF(AND(MINUTE(Z48)=0,MINUTE(Z49)=0),1,""))),"")</f>
        <v>25</v>
      </c>
      <c r="V49" s="68">
        <f t="shared" si="24"/>
        <v>47</v>
      </c>
      <c r="W49" s="68" t="str">
        <f t="shared" si="25"/>
        <v>R93_19</v>
      </c>
      <c r="X49" s="69">
        <f>IFERROR(L49+VLOOKUP(J49,'Tiempos de ciclo'!$P$3:$Q$398,2,0),"")</f>
        <v>0.82361111111111107</v>
      </c>
      <c r="Y49" s="69">
        <f t="shared" si="1"/>
        <v>0.82361111111111107</v>
      </c>
      <c r="Z49" s="70">
        <f t="shared" si="26"/>
        <v>1.3194444444444398E-2</v>
      </c>
      <c r="AA49" s="68">
        <f>IF(U49="","",IF(U49=MAX($U$3:$U$1002),IFERROR(VLOOKUP(MAX($U$3:U49)+1,$U$3:$V$1002,2,0),MAX(V49:V1048))-VLOOKUP(U49,$U$3:$V$1002,2,0)+1,IFERROR(VLOOKUP(MAX($U$3:U49)+1,$U$3:$V$1002,2,0),MAX(V49:V1048))-VLOOKUP(U49,$U$3:$V$1002,2,0)))</f>
        <v>3</v>
      </c>
      <c r="AC49" s="68" t="str">
        <f t="shared" si="27"/>
        <v/>
      </c>
      <c r="AD49" s="69" t="str">
        <f t="shared" si="28"/>
        <v/>
      </c>
      <c r="AE49" s="69" t="str">
        <f t="shared" si="29"/>
        <v/>
      </c>
      <c r="AF49" s="69" t="str">
        <f t="shared" si="30"/>
        <v/>
      </c>
      <c r="AI49" s="3" t="str">
        <f t="shared" si="54"/>
        <v/>
      </c>
      <c r="AJ49" s="8" t="str">
        <f t="shared" si="2"/>
        <v/>
      </c>
      <c r="AK49" s="8" t="str">
        <f t="shared" si="55"/>
        <v/>
      </c>
      <c r="AL49" s="8" t="str">
        <f t="shared" si="56"/>
        <v/>
      </c>
      <c r="AM49" s="8" t="str">
        <f t="shared" si="57"/>
        <v/>
      </c>
      <c r="AN49" s="9" t="str">
        <f t="shared" si="3"/>
        <v/>
      </c>
      <c r="AO49" s="9" t="str">
        <f t="shared" si="4"/>
        <v/>
      </c>
      <c r="AP49" s="8" t="str">
        <f t="shared" si="35"/>
        <v/>
      </c>
      <c r="AQ49" s="9" t="str">
        <f t="shared" si="5"/>
        <v/>
      </c>
      <c r="AR49" s="8" t="str">
        <f t="shared" si="36"/>
        <v/>
      </c>
      <c r="AS49" s="2" t="str">
        <f t="shared" si="58"/>
        <v/>
      </c>
      <c r="AT49" s="8" t="str">
        <f t="shared" si="38"/>
        <v/>
      </c>
      <c r="AU49" s="8" t="str">
        <f t="shared" si="59"/>
        <v/>
      </c>
      <c r="AV49" s="8" t="str">
        <f t="shared" si="60"/>
        <v/>
      </c>
      <c r="AW49" s="8" t="str">
        <f t="shared" si="41"/>
        <v/>
      </c>
      <c r="AX49" s="9" t="str">
        <f t="shared" si="6"/>
        <v/>
      </c>
      <c r="AY49" s="9" t="str">
        <f t="shared" si="7"/>
        <v/>
      </c>
      <c r="AZ49" s="8" t="str">
        <f t="shared" si="42"/>
        <v/>
      </c>
      <c r="BA49" s="9" t="str">
        <f t="shared" si="43"/>
        <v/>
      </c>
      <c r="BB49" s="8" t="str">
        <f t="shared" si="44"/>
        <v/>
      </c>
      <c r="BD49" s="3">
        <f t="shared" si="45"/>
        <v>47</v>
      </c>
      <c r="BE49" s="8" t="str">
        <f t="shared" si="8"/>
        <v>R93</v>
      </c>
      <c r="BF49" s="8" t="str">
        <f t="shared" si="9"/>
        <v>R93</v>
      </c>
      <c r="BG49" s="86">
        <f t="shared" si="10"/>
        <v>2</v>
      </c>
      <c r="BH49" s="9" t="str">
        <f t="shared" si="11"/>
        <v>14:38</v>
      </c>
      <c r="BI49" s="9" t="str">
        <f t="shared" si="12"/>
        <v>15:35</v>
      </c>
      <c r="BJ49" s="82">
        <f t="shared" si="13"/>
        <v>27359.999999999902</v>
      </c>
      <c r="BK49" s="9">
        <f t="shared" si="14"/>
        <v>18.999999999999932</v>
      </c>
      <c r="BL49" s="9">
        <f t="shared" ref="BL49:BM49" si="104">BK49</f>
        <v>18.999999999999932</v>
      </c>
      <c r="BM49" s="9">
        <f t="shared" si="104"/>
        <v>18.999999999999932</v>
      </c>
      <c r="BN49" s="8" t="str">
        <f t="shared" si="15"/>
        <v>Barrio</v>
      </c>
      <c r="BO49" s="8">
        <f t="shared" si="47"/>
        <v>0</v>
      </c>
      <c r="BP49" s="8">
        <f t="shared" si="48"/>
        <v>0</v>
      </c>
      <c r="BQ49" s="8">
        <f t="shared" si="49"/>
        <v>0</v>
      </c>
      <c r="BR49" s="8">
        <f t="shared" si="16"/>
        <v>1.3194444444444398E-2</v>
      </c>
      <c r="BS49" s="8">
        <f t="shared" si="50"/>
        <v>0</v>
      </c>
      <c r="BT49" s="8">
        <f t="shared" si="51"/>
        <v>0</v>
      </c>
      <c r="BU49" s="7" t="str">
        <f t="shared" si="52"/>
        <v>="R93",="2",="14:38",="15:35",="00:00",="00:00",="00:00",="Barrio",="0",="0",="0",="0.0131944444444444",="0",="0",</v>
      </c>
    </row>
    <row r="50" spans="6:73" x14ac:dyDescent="0.25">
      <c r="H50" s="35" t="str">
        <f>IFERROR(IF(MINUTE(M50)&lt;&gt;MINUTE(M49),MAX($H$2:H49)+1,IF(AND(MINUTE(M49)=0,MINUTE(M50)=0),1,"")),"")</f>
        <v/>
      </c>
      <c r="I50" s="35">
        <f t="shared" si="17"/>
        <v>48</v>
      </c>
      <c r="J50" s="35" t="str">
        <f t="shared" si="18"/>
        <v>R93_19</v>
      </c>
      <c r="K50" s="67">
        <f>IFERROR(IF(VLOOKUP(J49,'Flota Variable'!$AS$4:$AU$707,3,0)+K49&gt;$F$7,"",VLOOKUP(J49,'Flota Variable'!$AS$4:$AU$707,3,0)+K49),"")</f>
        <v>0.80954861111111043</v>
      </c>
      <c r="L50" s="67">
        <f t="shared" si="0"/>
        <v>0.80972222222222223</v>
      </c>
      <c r="M50" s="36">
        <f t="shared" si="19"/>
        <v>1.3194444444444398E-2</v>
      </c>
      <c r="N50" s="35" t="str">
        <f>IF(H50="","",IF(H50=MAX($H$3:$H$1002),IFERROR(VLOOKUP(MAX($H$3:H50)+1,$H$3:$I$1002,2,0),MAX(I50:I1049))-VLOOKUP(H50,$H$3:$I$1002,2,0)+1,IFERROR(VLOOKUP(MAX($H$3:H50)+1,$H$3:$I$1002,2,0),MAX(I50:I1049))-VLOOKUP(H50,$H$3:$I$1002,2,0)))</f>
        <v/>
      </c>
      <c r="P50" s="35" t="str">
        <f t="shared" si="20"/>
        <v/>
      </c>
      <c r="Q50" s="67" t="str">
        <f t="shared" si="21"/>
        <v/>
      </c>
      <c r="R50" s="67" t="str">
        <f t="shared" si="22"/>
        <v/>
      </c>
      <c r="S50" s="67" t="str">
        <f t="shared" si="23"/>
        <v/>
      </c>
      <c r="U50" s="68" t="str">
        <f>IFERROR(IF(Z50=0,"",IF(MINUTE(Z50)&lt;&gt;MINUTE(Z49),MAX($U$2:U49)+1,IF(AND(MINUTE(Z49)=0,MINUTE(Z50)=0),1,""))),"")</f>
        <v/>
      </c>
      <c r="V50" s="68">
        <f t="shared" si="24"/>
        <v>48</v>
      </c>
      <c r="W50" s="68" t="str">
        <f t="shared" si="25"/>
        <v>R93_20</v>
      </c>
      <c r="X50" s="69">
        <f>IFERROR(L50+VLOOKUP(J50,'Tiempos de ciclo'!$P$3:$Q$398,2,0),"")</f>
        <v>0.83680555555555558</v>
      </c>
      <c r="Y50" s="69">
        <f t="shared" si="1"/>
        <v>0.83680555555555547</v>
      </c>
      <c r="Z50" s="70">
        <f t="shared" si="26"/>
        <v>1.3194444444444509E-2</v>
      </c>
      <c r="AA50" s="68" t="str">
        <f>IF(U50="","",IF(U50=MAX($U$3:$U$1002),IFERROR(VLOOKUP(MAX($U$3:U50)+1,$U$3:$V$1002,2,0),MAX(V50:V1049))-VLOOKUP(U50,$U$3:$V$1002,2,0)+1,IFERROR(VLOOKUP(MAX($U$3:U50)+1,$U$3:$V$1002,2,0),MAX(V50:V1049))-VLOOKUP(U50,$U$3:$V$1002,2,0)))</f>
        <v/>
      </c>
      <c r="AC50" s="68" t="str">
        <f t="shared" si="27"/>
        <v/>
      </c>
      <c r="AD50" s="69" t="str">
        <f t="shared" si="28"/>
        <v/>
      </c>
      <c r="AE50" s="69" t="str">
        <f t="shared" si="29"/>
        <v/>
      </c>
      <c r="AF50" s="69" t="str">
        <f t="shared" si="30"/>
        <v/>
      </c>
      <c r="AI50" s="3" t="str">
        <f t="shared" si="54"/>
        <v/>
      </c>
      <c r="AJ50" s="8" t="str">
        <f t="shared" si="2"/>
        <v/>
      </c>
      <c r="AK50" s="8" t="str">
        <f t="shared" si="55"/>
        <v/>
      </c>
      <c r="AL50" s="8" t="str">
        <f t="shared" si="56"/>
        <v/>
      </c>
      <c r="AM50" s="8" t="str">
        <f t="shared" si="57"/>
        <v/>
      </c>
      <c r="AN50" s="9" t="str">
        <f t="shared" si="3"/>
        <v/>
      </c>
      <c r="AO50" s="9" t="str">
        <f t="shared" si="4"/>
        <v/>
      </c>
      <c r="AP50" s="8" t="str">
        <f t="shared" si="35"/>
        <v/>
      </c>
      <c r="AQ50" s="9" t="str">
        <f t="shared" si="5"/>
        <v/>
      </c>
      <c r="AR50" s="8" t="str">
        <f t="shared" si="36"/>
        <v/>
      </c>
      <c r="AS50" s="2" t="str">
        <f t="shared" si="58"/>
        <v/>
      </c>
      <c r="AT50" s="8" t="str">
        <f t="shared" si="38"/>
        <v/>
      </c>
      <c r="AU50" s="8" t="str">
        <f t="shared" si="59"/>
        <v/>
      </c>
      <c r="AV50" s="8" t="str">
        <f t="shared" si="60"/>
        <v/>
      </c>
      <c r="AW50" s="8" t="str">
        <f t="shared" si="41"/>
        <v/>
      </c>
      <c r="AX50" s="9" t="str">
        <f t="shared" si="6"/>
        <v/>
      </c>
      <c r="AY50" s="9" t="str">
        <f t="shared" si="7"/>
        <v/>
      </c>
      <c r="AZ50" s="8" t="str">
        <f t="shared" si="42"/>
        <v/>
      </c>
      <c r="BA50" s="9" t="str">
        <f t="shared" si="43"/>
        <v/>
      </c>
      <c r="BB50" s="8" t="str">
        <f t="shared" si="44"/>
        <v/>
      </c>
      <c r="BD50" s="3">
        <f t="shared" si="45"/>
        <v>48</v>
      </c>
      <c r="BE50" s="8" t="str">
        <f t="shared" si="8"/>
        <v>R93</v>
      </c>
      <c r="BF50" s="8" t="str">
        <f t="shared" si="9"/>
        <v>R93</v>
      </c>
      <c r="BG50" s="86">
        <f t="shared" si="10"/>
        <v>2</v>
      </c>
      <c r="BH50" s="9" t="str">
        <f t="shared" si="11"/>
        <v>15:35</v>
      </c>
      <c r="BI50" s="9" t="str">
        <f t="shared" si="12"/>
        <v>15:55</v>
      </c>
      <c r="BJ50" s="82">
        <f t="shared" si="13"/>
        <v>28799.999999999898</v>
      </c>
      <c r="BK50" s="9">
        <f t="shared" si="14"/>
        <v>19.999999999999929</v>
      </c>
      <c r="BL50" s="9">
        <f t="shared" ref="BL50:BM50" si="105">BK50</f>
        <v>19.999999999999929</v>
      </c>
      <c r="BM50" s="9">
        <f t="shared" si="105"/>
        <v>19.999999999999929</v>
      </c>
      <c r="BN50" s="8" t="str">
        <f t="shared" si="15"/>
        <v>Barrio</v>
      </c>
      <c r="BO50" s="8">
        <f t="shared" si="47"/>
        <v>0</v>
      </c>
      <c r="BP50" s="8">
        <f t="shared" si="48"/>
        <v>0</v>
      </c>
      <c r="BQ50" s="8">
        <f t="shared" si="49"/>
        <v>0</v>
      </c>
      <c r="BR50" s="8">
        <f t="shared" si="16"/>
        <v>1.388888888888884E-2</v>
      </c>
      <c r="BS50" s="8">
        <f t="shared" si="50"/>
        <v>0</v>
      </c>
      <c r="BT50" s="8">
        <f t="shared" si="51"/>
        <v>0</v>
      </c>
      <c r="BU50" s="7" t="str">
        <f t="shared" si="52"/>
        <v>="R93",="2",="15:35",="15:55",="00:00",="00:00",="00:00",="Barrio",="0",="0",="0",="0.0138888888888888",="0",="0",</v>
      </c>
    </row>
    <row r="51" spans="6:73" x14ac:dyDescent="0.25">
      <c r="H51" s="35" t="str">
        <f>IFERROR(IF(MINUTE(M51)&lt;&gt;MINUTE(M50),MAX($H$2:H50)+1,IF(AND(MINUTE(M50)=0,MINUTE(M51)=0),1,"")),"")</f>
        <v/>
      </c>
      <c r="I51" s="35">
        <f t="shared" si="17"/>
        <v>49</v>
      </c>
      <c r="J51" s="35" t="str">
        <f t="shared" si="18"/>
        <v>R93_19</v>
      </c>
      <c r="K51" s="67">
        <f>IFERROR(IF(VLOOKUP(J50,'Flota Variable'!$AS$4:$AU$707,3,0)+K50&gt;$F$7,"",VLOOKUP(J50,'Flota Variable'!$AS$4:$AU$707,3,0)+K50),"")</f>
        <v>0.82291666666666596</v>
      </c>
      <c r="L51" s="67">
        <f t="shared" si="0"/>
        <v>0.82291666666666663</v>
      </c>
      <c r="M51" s="36">
        <f t="shared" si="19"/>
        <v>1.3194444444444398E-2</v>
      </c>
      <c r="N51" s="35" t="str">
        <f>IF(H51="","",IF(H51=MAX($H$3:$H$1002),IFERROR(VLOOKUP(MAX($H$3:H51)+1,$H$3:$I$1002,2,0),MAX(I51:I1050))-VLOOKUP(H51,$H$3:$I$1002,2,0)+1,IFERROR(VLOOKUP(MAX($H$3:H51)+1,$H$3:$I$1002,2,0),MAX(I51:I1050))-VLOOKUP(H51,$H$3:$I$1002,2,0)))</f>
        <v/>
      </c>
      <c r="P51" s="35" t="str">
        <f t="shared" si="20"/>
        <v/>
      </c>
      <c r="Q51" s="67" t="str">
        <f t="shared" si="21"/>
        <v/>
      </c>
      <c r="R51" s="67" t="str">
        <f t="shared" si="22"/>
        <v/>
      </c>
      <c r="S51" s="67" t="str">
        <f t="shared" si="23"/>
        <v/>
      </c>
      <c r="U51" s="68" t="str">
        <f>IFERROR(IF(Z51=0,"",IF(MINUTE(Z51)&lt;&gt;MINUTE(Z50),MAX($U$2:U50)+1,IF(AND(MINUTE(Z50)=0,MINUTE(Z51)=0),1,""))),"")</f>
        <v/>
      </c>
      <c r="V51" s="68">
        <f t="shared" si="24"/>
        <v>49</v>
      </c>
      <c r="W51" s="68" t="str">
        <f t="shared" si="25"/>
        <v>R93_20</v>
      </c>
      <c r="X51" s="69">
        <f>IFERROR(L51+VLOOKUP(J51,'Tiempos de ciclo'!$P$3:$Q$398,2,0),"")</f>
        <v>0.85</v>
      </c>
      <c r="Y51" s="69">
        <f t="shared" si="1"/>
        <v>0.85</v>
      </c>
      <c r="Z51" s="70">
        <f t="shared" si="26"/>
        <v>1.3194444444444398E-2</v>
      </c>
      <c r="AA51" s="68" t="str">
        <f>IF(U51="","",IF(U51=MAX($U$3:$U$1002),IFERROR(VLOOKUP(MAX($U$3:U51)+1,$U$3:$V$1002,2,0),MAX(V51:V1050))-VLOOKUP(U51,$U$3:$V$1002,2,0)+1,IFERROR(VLOOKUP(MAX($U$3:U51)+1,$U$3:$V$1002,2,0),MAX(V51:V1050))-VLOOKUP(U51,$U$3:$V$1002,2,0)))</f>
        <v/>
      </c>
      <c r="AC51" s="68" t="str">
        <f t="shared" si="27"/>
        <v/>
      </c>
      <c r="AD51" s="69" t="str">
        <f t="shared" si="28"/>
        <v/>
      </c>
      <c r="AE51" s="69" t="str">
        <f t="shared" si="29"/>
        <v/>
      </c>
      <c r="AF51" s="69" t="str">
        <f t="shared" si="30"/>
        <v/>
      </c>
      <c r="AI51" s="3" t="str">
        <f t="shared" si="54"/>
        <v/>
      </c>
      <c r="AJ51" s="8" t="str">
        <f t="shared" si="2"/>
        <v/>
      </c>
      <c r="AK51" s="8" t="str">
        <f t="shared" si="55"/>
        <v/>
      </c>
      <c r="AL51" s="8" t="str">
        <f t="shared" si="56"/>
        <v/>
      </c>
      <c r="AM51" s="8" t="str">
        <f t="shared" si="57"/>
        <v/>
      </c>
      <c r="AN51" s="9" t="str">
        <f t="shared" si="3"/>
        <v/>
      </c>
      <c r="AO51" s="9" t="str">
        <f t="shared" si="4"/>
        <v/>
      </c>
      <c r="AP51" s="8" t="str">
        <f t="shared" si="35"/>
        <v/>
      </c>
      <c r="AQ51" s="9" t="str">
        <f t="shared" si="5"/>
        <v/>
      </c>
      <c r="AR51" s="8" t="str">
        <f t="shared" si="36"/>
        <v/>
      </c>
      <c r="AS51" s="2" t="str">
        <f t="shared" si="58"/>
        <v/>
      </c>
      <c r="AT51" s="8" t="str">
        <f t="shared" si="38"/>
        <v/>
      </c>
      <c r="AU51" s="8" t="str">
        <f t="shared" si="59"/>
        <v/>
      </c>
      <c r="AV51" s="8" t="str">
        <f t="shared" si="60"/>
        <v/>
      </c>
      <c r="AW51" s="8" t="str">
        <f t="shared" si="41"/>
        <v/>
      </c>
      <c r="AX51" s="9" t="str">
        <f t="shared" si="6"/>
        <v/>
      </c>
      <c r="AY51" s="9" t="str">
        <f t="shared" si="7"/>
        <v/>
      </c>
      <c r="AZ51" s="8" t="str">
        <f t="shared" si="42"/>
        <v/>
      </c>
      <c r="BA51" s="9" t="str">
        <f t="shared" si="43"/>
        <v/>
      </c>
      <c r="BB51" s="8" t="str">
        <f t="shared" si="44"/>
        <v/>
      </c>
      <c r="BD51" s="3">
        <f t="shared" si="45"/>
        <v>49</v>
      </c>
      <c r="BE51" s="8" t="str">
        <f t="shared" si="8"/>
        <v>R93</v>
      </c>
      <c r="BF51" s="8" t="str">
        <f t="shared" si="9"/>
        <v>R93</v>
      </c>
      <c r="BG51" s="86">
        <f t="shared" si="10"/>
        <v>2</v>
      </c>
      <c r="BH51" s="9" t="str">
        <f t="shared" si="11"/>
        <v>15:55</v>
      </c>
      <c r="BI51" s="9" t="str">
        <f t="shared" si="12"/>
        <v>16:52</v>
      </c>
      <c r="BJ51" s="82">
        <f t="shared" si="13"/>
        <v>27359.999999999902</v>
      </c>
      <c r="BK51" s="9">
        <f t="shared" si="14"/>
        <v>18.999999999999932</v>
      </c>
      <c r="BL51" s="9">
        <f t="shared" ref="BL51:BM51" si="106">BK51</f>
        <v>18.999999999999932</v>
      </c>
      <c r="BM51" s="9">
        <f t="shared" si="106"/>
        <v>18.999999999999932</v>
      </c>
      <c r="BN51" s="8" t="str">
        <f t="shared" si="15"/>
        <v>Barrio</v>
      </c>
      <c r="BO51" s="8">
        <f t="shared" si="47"/>
        <v>0</v>
      </c>
      <c r="BP51" s="8">
        <f t="shared" si="48"/>
        <v>0</v>
      </c>
      <c r="BQ51" s="8">
        <f t="shared" si="49"/>
        <v>0</v>
      </c>
      <c r="BR51" s="8">
        <f t="shared" si="16"/>
        <v>1.3194444444444398E-2</v>
      </c>
      <c r="BS51" s="8">
        <f t="shared" si="50"/>
        <v>0</v>
      </c>
      <c r="BT51" s="8">
        <f t="shared" si="51"/>
        <v>0</v>
      </c>
      <c r="BU51" s="7" t="str">
        <f t="shared" si="52"/>
        <v>="R93",="2",="15:55",="16:52",="00:00",="00:00",="00:00",="Barrio",="0",="0",="0",="0.0131944444444444",="0",="0",</v>
      </c>
    </row>
    <row r="52" spans="6:73" x14ac:dyDescent="0.25">
      <c r="H52" s="35">
        <f>IFERROR(IF(MINUTE(M52)&lt;&gt;MINUTE(M51),MAX($H$2:H51)+1,IF(AND(MINUTE(M51)=0,MINUTE(M52)=0),1,"")),"")</f>
        <v>26</v>
      </c>
      <c r="I52" s="35">
        <f t="shared" si="17"/>
        <v>50</v>
      </c>
      <c r="J52" s="35" t="str">
        <f t="shared" si="18"/>
        <v>R93_20</v>
      </c>
      <c r="K52" s="67">
        <f>IFERROR(IF(VLOOKUP(J51,'Flota Variable'!$AS$4:$AU$707,3,0)+K51&gt;$F$7,"",VLOOKUP(J51,'Flota Variable'!$AS$4:$AU$707,3,0)+K51),"")</f>
        <v>0.8362847222222215</v>
      </c>
      <c r="L52" s="67">
        <f t="shared" si="0"/>
        <v>0.83611111111111103</v>
      </c>
      <c r="M52" s="36">
        <f t="shared" si="19"/>
        <v>1.3888888888888951E-2</v>
      </c>
      <c r="N52" s="35">
        <f>IF(H52="","",IF(H52=MAX($H$3:$H$1002),IFERROR(VLOOKUP(MAX($H$3:H52)+1,$H$3:$I$1002,2,0),MAX(I52:I1051))-VLOOKUP(H52,$H$3:$I$1002,2,0)+1,IFERROR(VLOOKUP(MAX($H$3:H52)+1,$H$3:$I$1002,2,0),MAX(I52:I1051))-VLOOKUP(H52,$H$3:$I$1002,2,0)))</f>
        <v>1</v>
      </c>
      <c r="P52" s="35" t="str">
        <f t="shared" si="20"/>
        <v/>
      </c>
      <c r="Q52" s="67" t="str">
        <f t="shared" si="21"/>
        <v/>
      </c>
      <c r="R52" s="67" t="str">
        <f t="shared" si="22"/>
        <v/>
      </c>
      <c r="S52" s="67" t="str">
        <f t="shared" si="23"/>
        <v/>
      </c>
      <c r="U52" s="68">
        <f>IFERROR(IF(Z52=0,"",IF(MINUTE(Z52)&lt;&gt;MINUTE(Z51),MAX($U$2:U51)+1,IF(AND(MINUTE(Z51)=0,MINUTE(Z52)=0),1,""))),"")</f>
        <v>26</v>
      </c>
      <c r="V52" s="68">
        <f t="shared" si="24"/>
        <v>50</v>
      </c>
      <c r="W52" s="68" t="str">
        <f t="shared" si="25"/>
        <v>R93_20</v>
      </c>
      <c r="X52" s="69">
        <f>IFERROR(L52+VLOOKUP(J52,'Tiempos de ciclo'!$P$3:$Q$398,2,0),"")</f>
        <v>0.86319444444444438</v>
      </c>
      <c r="Y52" s="69">
        <f t="shared" si="1"/>
        <v>0.86319444444444438</v>
      </c>
      <c r="Z52" s="70">
        <f t="shared" si="26"/>
        <v>1.3888888888888951E-2</v>
      </c>
      <c r="AA52" s="68">
        <f>IF(U52="","",IF(U52=MAX($U$3:$U$1002),IFERROR(VLOOKUP(MAX($U$3:U52)+1,$U$3:$V$1002,2,0),MAX(V52:V1051))-VLOOKUP(U52,$U$3:$V$1002,2,0)+1,IFERROR(VLOOKUP(MAX($U$3:U52)+1,$U$3:$V$1002,2,0),MAX(V52:V1051))-VLOOKUP(U52,$U$3:$V$1002,2,0)))</f>
        <v>1</v>
      </c>
      <c r="AC52" s="68" t="str">
        <f t="shared" si="27"/>
        <v/>
      </c>
      <c r="AD52" s="69" t="str">
        <f t="shared" si="28"/>
        <v/>
      </c>
      <c r="AE52" s="69" t="str">
        <f t="shared" si="29"/>
        <v/>
      </c>
      <c r="AF52" s="69" t="str">
        <f t="shared" si="30"/>
        <v/>
      </c>
      <c r="AI52" s="3" t="str">
        <f t="shared" si="54"/>
        <v/>
      </c>
      <c r="AJ52" s="8" t="str">
        <f t="shared" si="2"/>
        <v/>
      </c>
      <c r="AK52" s="8" t="str">
        <f t="shared" si="55"/>
        <v/>
      </c>
      <c r="AL52" s="8" t="str">
        <f t="shared" si="56"/>
        <v/>
      </c>
      <c r="AM52" s="8" t="str">
        <f t="shared" si="57"/>
        <v/>
      </c>
      <c r="AN52" s="9" t="str">
        <f t="shared" si="3"/>
        <v/>
      </c>
      <c r="AO52" s="9" t="str">
        <f t="shared" si="4"/>
        <v/>
      </c>
      <c r="AP52" s="8" t="str">
        <f t="shared" si="35"/>
        <v/>
      </c>
      <c r="AQ52" s="9" t="str">
        <f t="shared" si="5"/>
        <v/>
      </c>
      <c r="AR52" s="8" t="str">
        <f t="shared" si="36"/>
        <v/>
      </c>
      <c r="AS52" s="2" t="str">
        <f t="shared" si="58"/>
        <v/>
      </c>
      <c r="AT52" s="8" t="str">
        <f t="shared" si="38"/>
        <v/>
      </c>
      <c r="AU52" s="8" t="str">
        <f t="shared" si="59"/>
        <v/>
      </c>
      <c r="AV52" s="8" t="str">
        <f t="shared" si="60"/>
        <v/>
      </c>
      <c r="AW52" s="8" t="str">
        <f t="shared" si="41"/>
        <v/>
      </c>
      <c r="AX52" s="9" t="str">
        <f t="shared" si="6"/>
        <v/>
      </c>
      <c r="AY52" s="9" t="str">
        <f t="shared" si="7"/>
        <v/>
      </c>
      <c r="AZ52" s="8" t="str">
        <f t="shared" si="42"/>
        <v/>
      </c>
      <c r="BA52" s="9" t="str">
        <f t="shared" si="43"/>
        <v/>
      </c>
      <c r="BB52" s="8" t="str">
        <f t="shared" si="44"/>
        <v/>
      </c>
      <c r="BD52" s="3">
        <f t="shared" si="45"/>
        <v>50</v>
      </c>
      <c r="BE52" s="8" t="str">
        <f t="shared" si="8"/>
        <v>R93</v>
      </c>
      <c r="BF52" s="8" t="str">
        <f t="shared" si="9"/>
        <v>R93</v>
      </c>
      <c r="BG52" s="86">
        <f t="shared" si="10"/>
        <v>2</v>
      </c>
      <c r="BH52" s="9" t="str">
        <f t="shared" si="11"/>
        <v>16:52</v>
      </c>
      <c r="BI52" s="9" t="str">
        <f t="shared" si="12"/>
        <v>17:12</v>
      </c>
      <c r="BJ52" s="82">
        <f t="shared" si="13"/>
        <v>28799.999999999898</v>
      </c>
      <c r="BK52" s="9">
        <f t="shared" si="14"/>
        <v>19.999999999999929</v>
      </c>
      <c r="BL52" s="9">
        <f t="shared" ref="BL52:BM52" si="107">BK52</f>
        <v>19.999999999999929</v>
      </c>
      <c r="BM52" s="9">
        <f t="shared" si="107"/>
        <v>19.999999999999929</v>
      </c>
      <c r="BN52" s="8" t="str">
        <f t="shared" si="15"/>
        <v>Barrio</v>
      </c>
      <c r="BO52" s="8">
        <f t="shared" si="47"/>
        <v>0</v>
      </c>
      <c r="BP52" s="8">
        <f t="shared" si="48"/>
        <v>0</v>
      </c>
      <c r="BQ52" s="8">
        <f t="shared" si="49"/>
        <v>0</v>
      </c>
      <c r="BR52" s="8">
        <f t="shared" si="16"/>
        <v>1.388888888888884E-2</v>
      </c>
      <c r="BS52" s="8">
        <f t="shared" si="50"/>
        <v>0</v>
      </c>
      <c r="BT52" s="8">
        <f t="shared" si="51"/>
        <v>0</v>
      </c>
      <c r="BU52" s="7" t="str">
        <f t="shared" si="52"/>
        <v>="R93",="2",="16:52",="17:12",="00:00",="00:00",="00:00",="Barrio",="0",="0",="0",="0.0138888888888888",="0",="0",</v>
      </c>
    </row>
    <row r="53" spans="6:73" x14ac:dyDescent="0.25">
      <c r="F53" s="71">
        <f>Y53-L53</f>
        <v>2.7083333333333348E-2</v>
      </c>
      <c r="H53" s="35">
        <f>IFERROR(IF(MINUTE(M53)&lt;&gt;MINUTE(M52),MAX($H$2:H52)+1,IF(AND(MINUTE(M52)=0,MINUTE(M53)=0),1,"")),"")</f>
        <v>27</v>
      </c>
      <c r="I53" s="35">
        <f t="shared" si="17"/>
        <v>51</v>
      </c>
      <c r="J53" s="35" t="str">
        <f t="shared" si="18"/>
        <v>R93_20</v>
      </c>
      <c r="K53" s="67">
        <f>IFERROR(IF(VLOOKUP(J52,'Flota Variable'!$AS$4:$AU$707,3,0)+K52&gt;$F$7,"",VLOOKUP(J52,'Flota Variable'!$AS$4:$AU$707,3,0)+K52),"")</f>
        <v>0.84965277777777704</v>
      </c>
      <c r="L53" s="67">
        <f t="shared" si="0"/>
        <v>0.85</v>
      </c>
      <c r="M53" s="36">
        <f t="shared" si="19"/>
        <v>1.3194444444444398E-2</v>
      </c>
      <c r="N53" s="35">
        <f>IF(H53="","",IF(H53=MAX($H$3:$H$1002),IFERROR(VLOOKUP(MAX($H$3:H53)+1,$H$3:$I$1002,2,0),MAX(I53:I1052))-VLOOKUP(H53,$H$3:$I$1002,2,0)+1,IFERROR(VLOOKUP(MAX($H$3:H53)+1,$H$3:$I$1002,2,0),MAX(I53:I1052))-VLOOKUP(H53,$H$3:$I$1002,2,0)))</f>
        <v>3</v>
      </c>
      <c r="P53" s="35" t="str">
        <f t="shared" si="20"/>
        <v/>
      </c>
      <c r="Q53" s="67" t="str">
        <f t="shared" si="21"/>
        <v/>
      </c>
      <c r="R53" s="67" t="str">
        <f t="shared" si="22"/>
        <v/>
      </c>
      <c r="S53" s="67" t="str">
        <f t="shared" si="23"/>
        <v/>
      </c>
      <c r="U53" s="68">
        <f>IFERROR(IF(Z53=0,"",IF(MINUTE(Z53)&lt;&gt;MINUTE(Z52),MAX($U$2:U52)+1,IF(AND(MINUTE(Z52)=0,MINUTE(Z53)=0),1,""))),"")</f>
        <v>27</v>
      </c>
      <c r="V53" s="68">
        <f t="shared" si="24"/>
        <v>51</v>
      </c>
      <c r="W53" s="68" t="str">
        <f t="shared" si="25"/>
        <v>R93_21</v>
      </c>
      <c r="X53" s="69">
        <f>IFERROR(L53+VLOOKUP(J53,'Tiempos de ciclo'!$P$3:$Q$398,2,0),"")</f>
        <v>0.87708333333333333</v>
      </c>
      <c r="Y53" s="69">
        <f t="shared" si="1"/>
        <v>0.87708333333333333</v>
      </c>
      <c r="Z53" s="70">
        <f t="shared" si="26"/>
        <v>1.3194444444444398E-2</v>
      </c>
      <c r="AA53" s="68">
        <f>IF(U53="","",IF(U53=MAX($U$3:$U$1002),IFERROR(VLOOKUP(MAX($U$3:U53)+1,$U$3:$V$1002,2,0),MAX(V53:V1052))-VLOOKUP(U53,$U$3:$V$1002,2,0)+1,IFERROR(VLOOKUP(MAX($U$3:U53)+1,$U$3:$V$1002,2,0),MAX(V53:V1052))-VLOOKUP(U53,$U$3:$V$1002,2,0)))</f>
        <v>3</v>
      </c>
      <c r="AC53" s="68" t="str">
        <f t="shared" si="27"/>
        <v/>
      </c>
      <c r="AD53" s="69" t="str">
        <f t="shared" si="28"/>
        <v/>
      </c>
      <c r="AE53" s="69" t="str">
        <f t="shared" si="29"/>
        <v/>
      </c>
      <c r="AF53" s="69" t="str">
        <f t="shared" si="30"/>
        <v/>
      </c>
      <c r="AI53" s="3" t="str">
        <f t="shared" si="54"/>
        <v/>
      </c>
      <c r="AJ53" s="8" t="str">
        <f t="shared" si="2"/>
        <v/>
      </c>
      <c r="AK53" s="8" t="str">
        <f t="shared" si="55"/>
        <v/>
      </c>
      <c r="AL53" s="8" t="str">
        <f t="shared" si="56"/>
        <v/>
      </c>
      <c r="AM53" s="8" t="str">
        <f t="shared" si="57"/>
        <v/>
      </c>
      <c r="AN53" s="9" t="str">
        <f t="shared" si="3"/>
        <v/>
      </c>
      <c r="AO53" s="9" t="str">
        <f t="shared" si="4"/>
        <v/>
      </c>
      <c r="AP53" s="8" t="str">
        <f t="shared" si="35"/>
        <v/>
      </c>
      <c r="AQ53" s="9" t="str">
        <f t="shared" si="5"/>
        <v/>
      </c>
      <c r="AR53" s="8" t="str">
        <f t="shared" si="36"/>
        <v/>
      </c>
      <c r="AS53" s="2" t="str">
        <f t="shared" si="58"/>
        <v/>
      </c>
      <c r="AT53" s="8" t="str">
        <f t="shared" si="38"/>
        <v/>
      </c>
      <c r="AU53" s="8" t="str">
        <f t="shared" si="59"/>
        <v/>
      </c>
      <c r="AV53" s="8" t="str">
        <f t="shared" si="60"/>
        <v/>
      </c>
      <c r="AW53" s="8" t="str">
        <f t="shared" si="41"/>
        <v/>
      </c>
      <c r="AX53" s="9" t="str">
        <f t="shared" si="6"/>
        <v/>
      </c>
      <c r="AY53" s="9" t="str">
        <f t="shared" si="7"/>
        <v/>
      </c>
      <c r="AZ53" s="8" t="str">
        <f t="shared" si="42"/>
        <v/>
      </c>
      <c r="BA53" s="9" t="str">
        <f t="shared" si="43"/>
        <v/>
      </c>
      <c r="BB53" s="8" t="str">
        <f t="shared" si="44"/>
        <v/>
      </c>
      <c r="BD53" s="3">
        <f t="shared" si="45"/>
        <v>51</v>
      </c>
      <c r="BE53" s="8" t="str">
        <f t="shared" si="8"/>
        <v>R93</v>
      </c>
      <c r="BF53" s="8" t="str">
        <f t="shared" si="9"/>
        <v>R93</v>
      </c>
      <c r="BG53" s="86">
        <f t="shared" si="10"/>
        <v>2</v>
      </c>
      <c r="BH53" s="9" t="str">
        <f t="shared" si="11"/>
        <v>17:12</v>
      </c>
      <c r="BI53" s="9" t="str">
        <f t="shared" si="12"/>
        <v>18:09</v>
      </c>
      <c r="BJ53" s="82">
        <f t="shared" si="13"/>
        <v>27360.000000000135</v>
      </c>
      <c r="BK53" s="9">
        <f t="shared" si="14"/>
        <v>19.000000000000092</v>
      </c>
      <c r="BL53" s="9">
        <f t="shared" ref="BL53:BM53" si="108">BK53</f>
        <v>19.000000000000092</v>
      </c>
      <c r="BM53" s="9">
        <f t="shared" si="108"/>
        <v>19.000000000000092</v>
      </c>
      <c r="BN53" s="8" t="str">
        <f t="shared" si="15"/>
        <v>Barrio</v>
      </c>
      <c r="BO53" s="8">
        <f t="shared" si="47"/>
        <v>0</v>
      </c>
      <c r="BP53" s="8">
        <f t="shared" si="48"/>
        <v>0</v>
      </c>
      <c r="BQ53" s="8">
        <f t="shared" si="49"/>
        <v>0</v>
      </c>
      <c r="BR53" s="8">
        <f t="shared" si="16"/>
        <v>1.3194444444444509E-2</v>
      </c>
      <c r="BS53" s="8">
        <f t="shared" si="50"/>
        <v>0</v>
      </c>
      <c r="BT53" s="8">
        <f t="shared" si="51"/>
        <v>0</v>
      </c>
      <c r="BU53" s="7" t="str">
        <f t="shared" si="52"/>
        <v>="R93",="2",="17:12",="18:09",="00:00",="00:00",="00:00",="Barrio",="0",="0",="0",="0.0131944444444445",="0",="0",</v>
      </c>
    </row>
    <row r="54" spans="6:73" x14ac:dyDescent="0.25">
      <c r="F54" s="71">
        <f>Y54-L54</f>
        <v>2.7083333333333348E-2</v>
      </c>
      <c r="H54" s="35" t="str">
        <f>IFERROR(IF(MINUTE(M54)&lt;&gt;MINUTE(M53),MAX($H$2:H53)+1,IF(AND(MINUTE(M53)=0,MINUTE(M54)=0),1,"")),"")</f>
        <v/>
      </c>
      <c r="I54" s="35">
        <f t="shared" si="17"/>
        <v>52</v>
      </c>
      <c r="J54" s="35" t="str">
        <f t="shared" si="18"/>
        <v>R93_20</v>
      </c>
      <c r="K54" s="67">
        <f>IFERROR(IF(VLOOKUP(J53,'Flota Variable'!$AS$4:$AU$707,3,0)+K53&gt;$F$7,"",VLOOKUP(J53,'Flota Variable'!$AS$4:$AU$707,3,0)+K53),"")</f>
        <v>0.86302083333333257</v>
      </c>
      <c r="L54" s="67">
        <f t="shared" si="0"/>
        <v>0.86319444444444438</v>
      </c>
      <c r="M54" s="36">
        <f t="shared" si="19"/>
        <v>1.3194444444444509E-2</v>
      </c>
      <c r="N54" s="35" t="str">
        <f>IF(H54="","",IF(H54=MAX($H$3:$H$1002),IFERROR(VLOOKUP(MAX($H$3:H54)+1,$H$3:$I$1002,2,0),MAX(I54:I1053))-VLOOKUP(H54,$H$3:$I$1002,2,0)+1,IFERROR(VLOOKUP(MAX($H$3:H54)+1,$H$3:$I$1002,2,0),MAX(I54:I1053))-VLOOKUP(H54,$H$3:$I$1002,2,0)))</f>
        <v/>
      </c>
      <c r="P54" s="35" t="str">
        <f t="shared" si="20"/>
        <v/>
      </c>
      <c r="Q54" s="67" t="str">
        <f t="shared" si="21"/>
        <v/>
      </c>
      <c r="R54" s="67" t="str">
        <f t="shared" si="22"/>
        <v/>
      </c>
      <c r="S54" s="67" t="str">
        <f t="shared" si="23"/>
        <v/>
      </c>
      <c r="U54" s="68" t="str">
        <f>IFERROR(IF(Z54=0,"",IF(MINUTE(Z54)&lt;&gt;MINUTE(Z53),MAX($U$2:U53)+1,IF(AND(MINUTE(Z53)=0,MINUTE(Z54)=0),1,""))),"")</f>
        <v/>
      </c>
      <c r="V54" s="68">
        <f t="shared" si="24"/>
        <v>52</v>
      </c>
      <c r="W54" s="68" t="str">
        <f t="shared" si="25"/>
        <v>R93_21</v>
      </c>
      <c r="X54" s="69">
        <f>IFERROR(L54+VLOOKUP(J54,'Tiempos de ciclo'!$P$3:$Q$398,2,0),"")</f>
        <v>0.89027777777777772</v>
      </c>
      <c r="Y54" s="69">
        <f t="shared" si="1"/>
        <v>0.89027777777777772</v>
      </c>
      <c r="Z54" s="70">
        <f t="shared" si="26"/>
        <v>1.3194444444444509E-2</v>
      </c>
      <c r="AA54" s="68" t="str">
        <f>IF(U54="","",IF(U54=MAX($U$3:$U$1002),IFERROR(VLOOKUP(MAX($U$3:U54)+1,$U$3:$V$1002,2,0),MAX(V54:V1053))-VLOOKUP(U54,$U$3:$V$1002,2,0)+1,IFERROR(VLOOKUP(MAX($U$3:U54)+1,$U$3:$V$1002,2,0),MAX(V54:V1053))-VLOOKUP(U54,$U$3:$V$1002,2,0)))</f>
        <v/>
      </c>
      <c r="AC54" s="68" t="str">
        <f t="shared" si="27"/>
        <v/>
      </c>
      <c r="AD54" s="69" t="str">
        <f t="shared" si="28"/>
        <v/>
      </c>
      <c r="AE54" s="69" t="str">
        <f t="shared" si="29"/>
        <v/>
      </c>
      <c r="AF54" s="69" t="str">
        <f t="shared" si="30"/>
        <v/>
      </c>
      <c r="AI54" s="3" t="str">
        <f t="shared" si="54"/>
        <v/>
      </c>
      <c r="AJ54" s="8" t="str">
        <f t="shared" si="2"/>
        <v/>
      </c>
      <c r="AK54" s="8" t="str">
        <f t="shared" si="55"/>
        <v/>
      </c>
      <c r="AL54" s="8" t="str">
        <f t="shared" si="56"/>
        <v/>
      </c>
      <c r="AM54" s="8" t="str">
        <f t="shared" si="57"/>
        <v/>
      </c>
      <c r="AN54" s="9" t="str">
        <f t="shared" si="3"/>
        <v/>
      </c>
      <c r="AO54" s="9" t="str">
        <f t="shared" si="4"/>
        <v/>
      </c>
      <c r="AP54" s="8" t="str">
        <f t="shared" si="35"/>
        <v/>
      </c>
      <c r="AQ54" s="9" t="str">
        <f t="shared" si="5"/>
        <v/>
      </c>
      <c r="AR54" s="8" t="str">
        <f t="shared" si="36"/>
        <v/>
      </c>
      <c r="AS54" s="2" t="str">
        <f t="shared" si="58"/>
        <v/>
      </c>
      <c r="AT54" s="8" t="str">
        <f t="shared" si="38"/>
        <v/>
      </c>
      <c r="AU54" s="8" t="str">
        <f t="shared" si="59"/>
        <v/>
      </c>
      <c r="AV54" s="8" t="str">
        <f t="shared" si="60"/>
        <v/>
      </c>
      <c r="AW54" s="8" t="str">
        <f t="shared" si="41"/>
        <v/>
      </c>
      <c r="AX54" s="9" t="str">
        <f t="shared" si="6"/>
        <v/>
      </c>
      <c r="AY54" s="9" t="str">
        <f t="shared" si="7"/>
        <v/>
      </c>
      <c r="AZ54" s="8" t="str">
        <f t="shared" si="42"/>
        <v/>
      </c>
      <c r="BA54" s="9" t="str">
        <f t="shared" si="43"/>
        <v/>
      </c>
      <c r="BB54" s="8" t="str">
        <f t="shared" si="44"/>
        <v/>
      </c>
      <c r="BD54" s="3">
        <f t="shared" si="45"/>
        <v>52</v>
      </c>
      <c r="BE54" s="8" t="str">
        <f t="shared" si="8"/>
        <v>R93</v>
      </c>
      <c r="BF54" s="8" t="str">
        <f t="shared" si="9"/>
        <v>R93</v>
      </c>
      <c r="BG54" s="86">
        <f t="shared" si="10"/>
        <v>2</v>
      </c>
      <c r="BH54" s="9" t="str">
        <f t="shared" si="11"/>
        <v>18:09</v>
      </c>
      <c r="BI54" s="9" t="str">
        <f t="shared" si="12"/>
        <v>18:29</v>
      </c>
      <c r="BJ54" s="82">
        <f t="shared" si="13"/>
        <v>28800.000000000127</v>
      </c>
      <c r="BK54" s="9">
        <f t="shared" si="14"/>
        <v>20.000000000000089</v>
      </c>
      <c r="BL54" s="9">
        <f t="shared" ref="BL54:BM54" si="109">BK54</f>
        <v>20.000000000000089</v>
      </c>
      <c r="BM54" s="9">
        <f t="shared" si="109"/>
        <v>20.000000000000089</v>
      </c>
      <c r="BN54" s="8" t="str">
        <f t="shared" si="15"/>
        <v>Barrio</v>
      </c>
      <c r="BO54" s="8">
        <f t="shared" si="47"/>
        <v>0</v>
      </c>
      <c r="BP54" s="8">
        <f t="shared" si="48"/>
        <v>0</v>
      </c>
      <c r="BQ54" s="8">
        <f t="shared" si="49"/>
        <v>0</v>
      </c>
      <c r="BR54" s="8">
        <f t="shared" si="16"/>
        <v>1.3888888888888951E-2</v>
      </c>
      <c r="BS54" s="8">
        <f t="shared" si="50"/>
        <v>0</v>
      </c>
      <c r="BT54" s="8">
        <f t="shared" si="51"/>
        <v>0</v>
      </c>
      <c r="BU54" s="7" t="str">
        <f t="shared" si="52"/>
        <v>="R93",="2",="18:09",="18:29",="00:00",="00:00",="00:00",="Barrio",="0",="0",="0",="0.013888888888889",="0",="0",</v>
      </c>
    </row>
    <row r="55" spans="6:73" x14ac:dyDescent="0.25">
      <c r="H55" s="35" t="str">
        <f>IFERROR(IF(MINUTE(M55)&lt;&gt;MINUTE(M54),MAX($H$2:H54)+1,IF(AND(MINUTE(M54)=0,MINUTE(M55)=0),1,"")),"")</f>
        <v/>
      </c>
      <c r="I55" s="35">
        <f t="shared" si="17"/>
        <v>53</v>
      </c>
      <c r="J55" s="35" t="str">
        <f t="shared" si="18"/>
        <v>R93_21</v>
      </c>
      <c r="K55" s="67">
        <f>IFERROR(IF(VLOOKUP(J54,'Flota Variable'!$AS$4:$AU$707,3,0)+K54&gt;$F$7,"",VLOOKUP(J54,'Flota Variable'!$AS$4:$AU$707,3,0)+K54),"")</f>
        <v>0.87638888888888811</v>
      </c>
      <c r="L55" s="67">
        <f t="shared" si="0"/>
        <v>0.87638888888888888</v>
      </c>
      <c r="M55" s="36">
        <f t="shared" si="19"/>
        <v>1.3194444444444398E-2</v>
      </c>
      <c r="N55" s="35" t="str">
        <f>IF(H55="","",IF(H55=MAX($H$3:$H$1002),IFERROR(VLOOKUP(MAX($H$3:H55)+1,$H$3:$I$1002,2,0),MAX(I55:I1054))-VLOOKUP(H55,$H$3:$I$1002,2,0)+1,IFERROR(VLOOKUP(MAX($H$3:H55)+1,$H$3:$I$1002,2,0),MAX(I55:I1054))-VLOOKUP(H55,$H$3:$I$1002,2,0)))</f>
        <v/>
      </c>
      <c r="P55" s="35" t="str">
        <f t="shared" si="20"/>
        <v/>
      </c>
      <c r="Q55" s="67" t="str">
        <f t="shared" si="21"/>
        <v/>
      </c>
      <c r="R55" s="67" t="str">
        <f t="shared" si="22"/>
        <v/>
      </c>
      <c r="S55" s="67" t="str">
        <f t="shared" si="23"/>
        <v/>
      </c>
      <c r="U55" s="68" t="str">
        <f>IFERROR(IF(Z55=0,"",IF(MINUTE(Z55)&lt;&gt;MINUTE(Z54),MAX($U$2:U54)+1,IF(AND(MINUTE(Z54)=0,MINUTE(Z55)=0),1,""))),"")</f>
        <v/>
      </c>
      <c r="V55" s="68">
        <f t="shared" si="24"/>
        <v>53</v>
      </c>
      <c r="W55" s="68" t="str">
        <f t="shared" si="25"/>
        <v>R93_21</v>
      </c>
      <c r="X55" s="69">
        <f>IFERROR(L55+VLOOKUP(J55,'Tiempos de ciclo'!$P$3:$Q$398,2,0),"")</f>
        <v>0.90347222222222223</v>
      </c>
      <c r="Y55" s="69">
        <f t="shared" si="1"/>
        <v>0.90347222222222223</v>
      </c>
      <c r="Z55" s="70">
        <f t="shared" si="26"/>
        <v>1.3194444444444398E-2</v>
      </c>
      <c r="AA55" s="68" t="str">
        <f>IF(U55="","",IF(U55=MAX($U$3:$U$1002),IFERROR(VLOOKUP(MAX($U$3:U55)+1,$U$3:$V$1002,2,0),MAX(V55:V1054))-VLOOKUP(U55,$U$3:$V$1002,2,0)+1,IFERROR(VLOOKUP(MAX($U$3:U55)+1,$U$3:$V$1002,2,0),MAX(V55:V1054))-VLOOKUP(U55,$U$3:$V$1002,2,0)))</f>
        <v/>
      </c>
      <c r="AC55" s="68" t="str">
        <f t="shared" si="27"/>
        <v/>
      </c>
      <c r="AD55" s="69" t="str">
        <f t="shared" si="28"/>
        <v/>
      </c>
      <c r="AE55" s="69" t="str">
        <f t="shared" si="29"/>
        <v/>
      </c>
      <c r="AF55" s="69" t="str">
        <f t="shared" si="30"/>
        <v/>
      </c>
      <c r="AI55" s="3" t="str">
        <f t="shared" si="54"/>
        <v/>
      </c>
      <c r="AJ55" s="8" t="str">
        <f t="shared" si="2"/>
        <v/>
      </c>
      <c r="AK55" s="8" t="str">
        <f t="shared" si="55"/>
        <v/>
      </c>
      <c r="AL55" s="8" t="str">
        <f t="shared" si="56"/>
        <v/>
      </c>
      <c r="AM55" s="8" t="str">
        <f t="shared" si="57"/>
        <v/>
      </c>
      <c r="AN55" s="9" t="str">
        <f t="shared" si="3"/>
        <v/>
      </c>
      <c r="AO55" s="9" t="str">
        <f t="shared" si="4"/>
        <v/>
      </c>
      <c r="AP55" s="8" t="str">
        <f t="shared" si="35"/>
        <v/>
      </c>
      <c r="AQ55" s="9" t="str">
        <f t="shared" si="5"/>
        <v/>
      </c>
      <c r="AR55" s="8" t="str">
        <f t="shared" si="36"/>
        <v/>
      </c>
      <c r="AS55" s="2" t="str">
        <f t="shared" si="58"/>
        <v/>
      </c>
      <c r="AT55" s="8" t="str">
        <f t="shared" si="38"/>
        <v/>
      </c>
      <c r="AU55" s="8" t="str">
        <f t="shared" si="59"/>
        <v/>
      </c>
      <c r="AV55" s="8" t="str">
        <f t="shared" si="60"/>
        <v/>
      </c>
      <c r="AW55" s="8" t="str">
        <f t="shared" si="41"/>
        <v/>
      </c>
      <c r="AX55" s="9" t="str">
        <f t="shared" si="6"/>
        <v/>
      </c>
      <c r="AY55" s="9" t="str">
        <f t="shared" si="7"/>
        <v/>
      </c>
      <c r="AZ55" s="8" t="str">
        <f t="shared" si="42"/>
        <v/>
      </c>
      <c r="BA55" s="9" t="str">
        <f t="shared" si="43"/>
        <v/>
      </c>
      <c r="BB55" s="8" t="str">
        <f t="shared" si="44"/>
        <v/>
      </c>
      <c r="BD55" s="3">
        <f t="shared" si="45"/>
        <v>53</v>
      </c>
      <c r="BE55" s="8" t="str">
        <f t="shared" si="8"/>
        <v>R93</v>
      </c>
      <c r="BF55" s="8" t="str">
        <f t="shared" si="9"/>
        <v>R93</v>
      </c>
      <c r="BG55" s="86">
        <f t="shared" si="10"/>
        <v>2</v>
      </c>
      <c r="BH55" s="9" t="str">
        <f t="shared" si="11"/>
        <v>18:29</v>
      </c>
      <c r="BI55" s="9" t="str">
        <f t="shared" si="12"/>
        <v>19:26</v>
      </c>
      <c r="BJ55" s="82">
        <f t="shared" si="13"/>
        <v>27359.999999999902</v>
      </c>
      <c r="BK55" s="9">
        <f t="shared" si="14"/>
        <v>18.999999999999932</v>
      </c>
      <c r="BL55" s="9">
        <f t="shared" ref="BL55:BM55" si="110">BK55</f>
        <v>18.999999999999932</v>
      </c>
      <c r="BM55" s="9">
        <f t="shared" si="110"/>
        <v>18.999999999999932</v>
      </c>
      <c r="BN55" s="8" t="str">
        <f t="shared" si="15"/>
        <v>Barrio</v>
      </c>
      <c r="BO55" s="8">
        <f t="shared" si="47"/>
        <v>0</v>
      </c>
      <c r="BP55" s="8">
        <f t="shared" si="48"/>
        <v>0</v>
      </c>
      <c r="BQ55" s="8">
        <f t="shared" si="49"/>
        <v>0</v>
      </c>
      <c r="BR55" s="8">
        <f t="shared" si="16"/>
        <v>1.3194444444444398E-2</v>
      </c>
      <c r="BS55" s="8">
        <f t="shared" si="50"/>
        <v>0</v>
      </c>
      <c r="BT55" s="8">
        <f t="shared" si="51"/>
        <v>0</v>
      </c>
      <c r="BU55" s="7" t="str">
        <f t="shared" si="52"/>
        <v>="R93",="2",="18:29",="19:26",="00:00",="00:00",="00:00",="Barrio",="0",="0",="0",="0.0131944444444444",="0",="0",</v>
      </c>
    </row>
    <row r="56" spans="6:73" x14ac:dyDescent="0.25">
      <c r="H56" s="35">
        <f>IFERROR(IF(MINUTE(M56)&lt;&gt;MINUTE(M55),MAX($H$2:H55)+1,IF(AND(MINUTE(M55)=0,MINUTE(M56)=0),1,"")),"")</f>
        <v>28</v>
      </c>
      <c r="I56" s="35">
        <f t="shared" si="17"/>
        <v>54</v>
      </c>
      <c r="J56" s="35" t="str">
        <f t="shared" si="18"/>
        <v>R93_21</v>
      </c>
      <c r="K56" s="67">
        <f>IFERROR(IF(VLOOKUP(J55,'Flota Variable'!$AS$4:$AU$707,3,0)+K55&gt;$F$7,"",VLOOKUP(J55,'Flota Variable'!$AS$4:$AU$707,3,0)+K55),"")</f>
        <v>0.88975694444444364</v>
      </c>
      <c r="L56" s="67">
        <f t="shared" si="0"/>
        <v>0.88958333333333328</v>
      </c>
      <c r="M56" s="36">
        <f t="shared" si="19"/>
        <v>1.3888888888888951E-2</v>
      </c>
      <c r="N56" s="35">
        <f>IF(H56="","",IF(H56=MAX($H$3:$H$1002),IFERROR(VLOOKUP(MAX($H$3:H56)+1,$H$3:$I$1002,2,0),MAX(I56:I1055))-VLOOKUP(H56,$H$3:$I$1002,2,0)+1,IFERROR(VLOOKUP(MAX($H$3:H56)+1,$H$3:$I$1002,2,0),MAX(I56:I1055))-VLOOKUP(H56,$H$3:$I$1002,2,0)))</f>
        <v>1</v>
      </c>
      <c r="P56" s="35" t="str">
        <f t="shared" si="20"/>
        <v/>
      </c>
      <c r="Q56" s="67" t="str">
        <f t="shared" si="21"/>
        <v/>
      </c>
      <c r="R56" s="67" t="str">
        <f t="shared" si="22"/>
        <v/>
      </c>
      <c r="S56" s="67" t="str">
        <f t="shared" si="23"/>
        <v/>
      </c>
      <c r="U56" s="68">
        <f>IFERROR(IF(Z56=0,"",IF(MINUTE(Z56)&lt;&gt;MINUTE(Z55),MAX($U$2:U55)+1,IF(AND(MINUTE(Z55)=0,MINUTE(Z56)=0),1,""))),"")</f>
        <v>28</v>
      </c>
      <c r="V56" s="68">
        <f t="shared" si="24"/>
        <v>54</v>
      </c>
      <c r="W56" s="68" t="str">
        <f t="shared" si="25"/>
        <v>R93_22</v>
      </c>
      <c r="X56" s="69">
        <f>IFERROR(L56+VLOOKUP(J56,'Tiempos de ciclo'!$P$3:$Q$398,2,0),"")</f>
        <v>0.91666666666666663</v>
      </c>
      <c r="Y56" s="69">
        <f t="shared" si="1"/>
        <v>0.91666666666666663</v>
      </c>
      <c r="Z56" s="70">
        <f t="shared" si="26"/>
        <v>1.388888888888884E-2</v>
      </c>
      <c r="AA56" s="68">
        <f>IF(U56="","",IF(U56=MAX($U$3:$U$1002),IFERROR(VLOOKUP(MAX($U$3:U56)+1,$U$3:$V$1002,2,0),MAX(V56:V1055))-VLOOKUP(U56,$U$3:$V$1002,2,0)+1,IFERROR(VLOOKUP(MAX($U$3:U56)+1,$U$3:$V$1002,2,0),MAX(V56:V1055))-VLOOKUP(U56,$U$3:$V$1002,2,0)))</f>
        <v>1</v>
      </c>
      <c r="AC56" s="68" t="str">
        <f t="shared" si="27"/>
        <v/>
      </c>
      <c r="AD56" s="69" t="str">
        <f t="shared" si="28"/>
        <v/>
      </c>
      <c r="AE56" s="69" t="str">
        <f t="shared" si="29"/>
        <v/>
      </c>
      <c r="AF56" s="69" t="str">
        <f t="shared" si="30"/>
        <v/>
      </c>
      <c r="AI56" s="3" t="str">
        <f t="shared" si="54"/>
        <v/>
      </c>
      <c r="AJ56" s="8" t="str">
        <f t="shared" si="2"/>
        <v/>
      </c>
      <c r="AK56" s="8" t="str">
        <f t="shared" si="55"/>
        <v/>
      </c>
      <c r="AL56" s="8" t="str">
        <f t="shared" si="56"/>
        <v/>
      </c>
      <c r="AM56" s="8" t="str">
        <f t="shared" si="57"/>
        <v/>
      </c>
      <c r="AN56" s="9" t="str">
        <f t="shared" si="3"/>
        <v/>
      </c>
      <c r="AO56" s="9" t="str">
        <f t="shared" si="4"/>
        <v/>
      </c>
      <c r="AP56" s="8" t="str">
        <f t="shared" si="35"/>
        <v/>
      </c>
      <c r="AQ56" s="9" t="str">
        <f t="shared" si="5"/>
        <v/>
      </c>
      <c r="AR56" s="8" t="str">
        <f t="shared" si="36"/>
        <v/>
      </c>
      <c r="AS56" s="2" t="str">
        <f t="shared" si="58"/>
        <v/>
      </c>
      <c r="AT56" s="8" t="str">
        <f t="shared" si="38"/>
        <v/>
      </c>
      <c r="AU56" s="8" t="str">
        <f t="shared" si="59"/>
        <v/>
      </c>
      <c r="AV56" s="8" t="str">
        <f t="shared" si="60"/>
        <v/>
      </c>
      <c r="AW56" s="8" t="str">
        <f t="shared" si="41"/>
        <v/>
      </c>
      <c r="AX56" s="9" t="str">
        <f t="shared" si="6"/>
        <v/>
      </c>
      <c r="AY56" s="9" t="str">
        <f t="shared" si="7"/>
        <v/>
      </c>
      <c r="AZ56" s="8" t="str">
        <f t="shared" si="42"/>
        <v/>
      </c>
      <c r="BA56" s="9" t="str">
        <f t="shared" si="43"/>
        <v/>
      </c>
      <c r="BB56" s="8" t="str">
        <f t="shared" si="44"/>
        <v/>
      </c>
      <c r="BD56" s="3">
        <f t="shared" si="45"/>
        <v>54</v>
      </c>
      <c r="BE56" s="8" t="str">
        <f t="shared" si="8"/>
        <v>R93</v>
      </c>
      <c r="BF56" s="8" t="str">
        <f t="shared" si="9"/>
        <v>R93</v>
      </c>
      <c r="BG56" s="86">
        <f t="shared" si="10"/>
        <v>2</v>
      </c>
      <c r="BH56" s="9" t="str">
        <f t="shared" si="11"/>
        <v>19:26</v>
      </c>
      <c r="BI56" s="9" t="str">
        <f t="shared" si="12"/>
        <v>19:46</v>
      </c>
      <c r="BJ56" s="82">
        <f t="shared" si="13"/>
        <v>28799.999999999898</v>
      </c>
      <c r="BK56" s="9">
        <f t="shared" si="14"/>
        <v>19.999999999999929</v>
      </c>
      <c r="BL56" s="9">
        <f t="shared" ref="BL56:BM56" si="111">BK56</f>
        <v>19.999999999999929</v>
      </c>
      <c r="BM56" s="9">
        <f t="shared" si="111"/>
        <v>19.999999999999929</v>
      </c>
      <c r="BN56" s="8" t="str">
        <f t="shared" si="15"/>
        <v>Barrio</v>
      </c>
      <c r="BO56" s="8">
        <f t="shared" si="47"/>
        <v>0</v>
      </c>
      <c r="BP56" s="8">
        <f t="shared" si="48"/>
        <v>0</v>
      </c>
      <c r="BQ56" s="8">
        <f t="shared" si="49"/>
        <v>0</v>
      </c>
      <c r="BR56" s="8">
        <f t="shared" si="16"/>
        <v>1.388888888888884E-2</v>
      </c>
      <c r="BS56" s="8">
        <f t="shared" si="50"/>
        <v>0</v>
      </c>
      <c r="BT56" s="8">
        <f t="shared" si="51"/>
        <v>0</v>
      </c>
      <c r="BU56" s="7" t="str">
        <f t="shared" si="52"/>
        <v>="R93",="2",="19:26",="19:46",="00:00",="00:00",="00:00",="Barrio",="0",="0",="0",="0.0138888888888888",="0",="0",</v>
      </c>
    </row>
    <row r="57" spans="6:73" x14ac:dyDescent="0.25">
      <c r="H57" s="35">
        <f>IFERROR(IF(MINUTE(M57)&lt;&gt;MINUTE(M56),MAX($H$2:H56)+1,IF(AND(MINUTE(M56)=0,MINUTE(M57)=0),1,"")),"")</f>
        <v>29</v>
      </c>
      <c r="I57" s="35">
        <f t="shared" si="17"/>
        <v>55</v>
      </c>
      <c r="J57" s="35" t="str">
        <f t="shared" si="18"/>
        <v>R93_21</v>
      </c>
      <c r="K57" s="67">
        <f>IFERROR(IF(VLOOKUP(J56,'Flota Variable'!$AS$4:$AU$707,3,0)+K56&gt;$F$7,"",VLOOKUP(J56,'Flota Variable'!$AS$4:$AU$707,3,0)+K56),"")</f>
        <v>0.90312499999999918</v>
      </c>
      <c r="L57" s="67">
        <f t="shared" si="0"/>
        <v>0.90347222222222223</v>
      </c>
      <c r="M57" s="36">
        <f t="shared" si="19"/>
        <v>1.3194444444444398E-2</v>
      </c>
      <c r="N57" s="35">
        <f>IF(H57="","",IF(H57=MAX($H$3:$H$1002),IFERROR(VLOOKUP(MAX($H$3:H57)+1,$H$3:$I$1002,2,0),MAX(I57:I1056))-VLOOKUP(H57,$H$3:$I$1002,2,0)+1,IFERROR(VLOOKUP(MAX($H$3:H57)+1,$H$3:$I$1002,2,0),MAX(I57:I1056))-VLOOKUP(H57,$H$3:$I$1002,2,0)))</f>
        <v>3</v>
      </c>
      <c r="P57" s="35" t="str">
        <f t="shared" si="20"/>
        <v/>
      </c>
      <c r="Q57" s="67" t="str">
        <f t="shared" si="21"/>
        <v/>
      </c>
      <c r="R57" s="67" t="str">
        <f t="shared" si="22"/>
        <v/>
      </c>
      <c r="S57" s="67" t="str">
        <f t="shared" si="23"/>
        <v/>
      </c>
      <c r="U57" s="68">
        <f>IFERROR(IF(Z57=0,"",IF(MINUTE(Z57)&lt;&gt;MINUTE(Z56),MAX($U$2:U56)+1,IF(AND(MINUTE(Z56)=0,MINUTE(Z57)=0),1,""))),"")</f>
        <v>29</v>
      </c>
      <c r="V57" s="68">
        <f t="shared" si="24"/>
        <v>55</v>
      </c>
      <c r="W57" s="68" t="str">
        <f t="shared" si="25"/>
        <v>R93_22</v>
      </c>
      <c r="X57" s="69">
        <f>IFERROR(L57+VLOOKUP(J57,'Tiempos de ciclo'!$P$3:$Q$398,2,0),"")</f>
        <v>0.93055555555555558</v>
      </c>
      <c r="Y57" s="69">
        <f t="shared" si="1"/>
        <v>0.93055555555555547</v>
      </c>
      <c r="Z57" s="70">
        <f t="shared" si="26"/>
        <v>1.3194444444444509E-2</v>
      </c>
      <c r="AA57" s="68">
        <f>IF(U57="","",IF(U57=MAX($U$3:$U$1002),IFERROR(VLOOKUP(MAX($U$3:U57)+1,$U$3:$V$1002,2,0),MAX(V57:V1056))-VLOOKUP(U57,$U$3:$V$1002,2,0)+1,IFERROR(VLOOKUP(MAX($U$3:U57)+1,$U$3:$V$1002,2,0),MAX(V57:V1056))-VLOOKUP(U57,$U$3:$V$1002,2,0)))</f>
        <v>3</v>
      </c>
      <c r="AC57" s="68" t="str">
        <f t="shared" si="27"/>
        <v/>
      </c>
      <c r="AD57" s="69" t="str">
        <f t="shared" si="28"/>
        <v/>
      </c>
      <c r="AE57" s="69" t="str">
        <f t="shared" si="29"/>
        <v/>
      </c>
      <c r="AF57" s="69" t="str">
        <f t="shared" si="30"/>
        <v/>
      </c>
      <c r="AI57" s="3" t="str">
        <f t="shared" si="54"/>
        <v/>
      </c>
      <c r="AJ57" s="8" t="str">
        <f t="shared" si="2"/>
        <v/>
      </c>
      <c r="AK57" s="8" t="str">
        <f t="shared" si="55"/>
        <v/>
      </c>
      <c r="AL57" s="8" t="str">
        <f t="shared" si="56"/>
        <v/>
      </c>
      <c r="AM57" s="8" t="str">
        <f t="shared" si="57"/>
        <v/>
      </c>
      <c r="AN57" s="9" t="str">
        <f t="shared" si="3"/>
        <v/>
      </c>
      <c r="AO57" s="9" t="str">
        <f t="shared" si="4"/>
        <v/>
      </c>
      <c r="AP57" s="8" t="str">
        <f t="shared" si="35"/>
        <v/>
      </c>
      <c r="AQ57" s="9" t="str">
        <f t="shared" si="5"/>
        <v/>
      </c>
      <c r="AR57" s="8" t="str">
        <f t="shared" si="36"/>
        <v/>
      </c>
      <c r="AS57" s="2" t="str">
        <f t="shared" si="58"/>
        <v/>
      </c>
      <c r="AT57" s="8" t="str">
        <f t="shared" si="38"/>
        <v/>
      </c>
      <c r="AU57" s="8" t="str">
        <f t="shared" si="59"/>
        <v/>
      </c>
      <c r="AV57" s="8" t="str">
        <f t="shared" si="60"/>
        <v/>
      </c>
      <c r="AW57" s="8" t="str">
        <f t="shared" si="41"/>
        <v/>
      </c>
      <c r="AX57" s="9" t="str">
        <f t="shared" si="6"/>
        <v/>
      </c>
      <c r="AY57" s="9" t="str">
        <f t="shared" si="7"/>
        <v/>
      </c>
      <c r="AZ57" s="8" t="str">
        <f t="shared" si="42"/>
        <v/>
      </c>
      <c r="BA57" s="9" t="str">
        <f t="shared" si="43"/>
        <v/>
      </c>
      <c r="BB57" s="8" t="str">
        <f t="shared" si="44"/>
        <v/>
      </c>
      <c r="BD57" s="3">
        <f t="shared" si="45"/>
        <v>55</v>
      </c>
      <c r="BE57" s="8" t="str">
        <f t="shared" si="8"/>
        <v>R93</v>
      </c>
      <c r="BF57" s="8" t="str">
        <f t="shared" si="9"/>
        <v>R93</v>
      </c>
      <c r="BG57" s="86">
        <f t="shared" si="10"/>
        <v>2</v>
      </c>
      <c r="BH57" s="9" t="str">
        <f t="shared" si="11"/>
        <v>19:46</v>
      </c>
      <c r="BI57" s="9" t="str">
        <f t="shared" si="12"/>
        <v>20:43</v>
      </c>
      <c r="BJ57" s="82">
        <f t="shared" si="13"/>
        <v>27359.999999999902</v>
      </c>
      <c r="BK57" s="9">
        <f t="shared" si="14"/>
        <v>18.999999999999932</v>
      </c>
      <c r="BL57" s="9">
        <f t="shared" ref="BL57:BM57" si="112">BK57</f>
        <v>18.999999999999932</v>
      </c>
      <c r="BM57" s="9">
        <f t="shared" si="112"/>
        <v>18.999999999999932</v>
      </c>
      <c r="BN57" s="8" t="str">
        <f t="shared" si="15"/>
        <v>Barrio</v>
      </c>
      <c r="BO57" s="8">
        <f t="shared" si="47"/>
        <v>0</v>
      </c>
      <c r="BP57" s="8">
        <f t="shared" si="48"/>
        <v>0</v>
      </c>
      <c r="BQ57" s="8">
        <f t="shared" si="49"/>
        <v>0</v>
      </c>
      <c r="BR57" s="8">
        <f t="shared" si="16"/>
        <v>1.3194444444444398E-2</v>
      </c>
      <c r="BS57" s="8">
        <f t="shared" si="50"/>
        <v>0</v>
      </c>
      <c r="BT57" s="8">
        <f t="shared" si="51"/>
        <v>0</v>
      </c>
      <c r="BU57" s="7" t="str">
        <f t="shared" si="52"/>
        <v>="R93",="2",="19:46",="20:43",="00:00",="00:00",="00:00",="Barrio",="0",="0",="0",="0.0131944444444444",="0",="0",</v>
      </c>
    </row>
    <row r="58" spans="6:73" x14ac:dyDescent="0.25">
      <c r="H58" s="35" t="str">
        <f>IFERROR(IF(MINUTE(M58)&lt;&gt;MINUTE(M57),MAX($H$2:H57)+1,IF(AND(MINUTE(M57)=0,MINUTE(M58)=0),1,"")),"")</f>
        <v/>
      </c>
      <c r="I58" s="35">
        <f t="shared" si="17"/>
        <v>56</v>
      </c>
      <c r="J58" s="35" t="str">
        <f t="shared" si="18"/>
        <v>R93_22</v>
      </c>
      <c r="K58" s="67">
        <f>IFERROR(IF(VLOOKUP(J57,'Flota Variable'!$AS$4:$AU$707,3,0)+K57&gt;$F$7,"",VLOOKUP(J57,'Flota Variable'!$AS$4:$AU$707,3,0)+K57),"")</f>
        <v>0.91649305555555471</v>
      </c>
      <c r="L58" s="67">
        <f t="shared" si="0"/>
        <v>0.91666666666666663</v>
      </c>
      <c r="M58" s="36">
        <f t="shared" si="19"/>
        <v>1.3194444444444398E-2</v>
      </c>
      <c r="N58" s="35" t="str">
        <f>IF(H58="","",IF(H58=MAX($H$3:$H$1002),IFERROR(VLOOKUP(MAX($H$3:H58)+1,$H$3:$I$1002,2,0),MAX(I58:I1057))-VLOOKUP(H58,$H$3:$I$1002,2,0)+1,IFERROR(VLOOKUP(MAX($H$3:H58)+1,$H$3:$I$1002,2,0),MAX(I58:I1057))-VLOOKUP(H58,$H$3:$I$1002,2,0)))</f>
        <v/>
      </c>
      <c r="P58" s="35" t="str">
        <f t="shared" si="20"/>
        <v/>
      </c>
      <c r="Q58" s="67" t="str">
        <f t="shared" si="21"/>
        <v/>
      </c>
      <c r="R58" s="67" t="str">
        <f t="shared" si="22"/>
        <v/>
      </c>
      <c r="S58" s="67" t="str">
        <f t="shared" si="23"/>
        <v/>
      </c>
      <c r="U58" s="68" t="str">
        <f>IFERROR(IF(Z58=0,"",IF(MINUTE(Z58)&lt;&gt;MINUTE(Z57),MAX($U$2:U57)+1,IF(AND(MINUTE(Z57)=0,MINUTE(Z58)=0),1,""))),"")</f>
        <v/>
      </c>
      <c r="V58" s="68">
        <f t="shared" si="24"/>
        <v>56</v>
      </c>
      <c r="W58" s="68" t="str">
        <f t="shared" si="25"/>
        <v>R93_22</v>
      </c>
      <c r="X58" s="69">
        <f>IFERROR(L58+VLOOKUP(J58,'Tiempos de ciclo'!$P$3:$Q$398,2,0),"")</f>
        <v>0.94374999999999998</v>
      </c>
      <c r="Y58" s="69">
        <f t="shared" si="1"/>
        <v>0.94374999999999998</v>
      </c>
      <c r="Z58" s="70">
        <f t="shared" si="26"/>
        <v>1.3194444444444398E-2</v>
      </c>
      <c r="AA58" s="68" t="str">
        <f>IF(U58="","",IF(U58=MAX($U$3:$U$1002),IFERROR(VLOOKUP(MAX($U$3:U58)+1,$U$3:$V$1002,2,0),MAX(V58:V1057))-VLOOKUP(U58,$U$3:$V$1002,2,0)+1,IFERROR(VLOOKUP(MAX($U$3:U58)+1,$U$3:$V$1002,2,0),MAX(V58:V1057))-VLOOKUP(U58,$U$3:$V$1002,2,0)))</f>
        <v/>
      </c>
      <c r="AC58" s="68" t="str">
        <f t="shared" si="27"/>
        <v/>
      </c>
      <c r="AD58" s="69" t="str">
        <f t="shared" si="28"/>
        <v/>
      </c>
      <c r="AE58" s="69" t="str">
        <f t="shared" si="29"/>
        <v/>
      </c>
      <c r="AF58" s="69" t="str">
        <f t="shared" si="30"/>
        <v/>
      </c>
      <c r="AI58" s="3" t="str">
        <f t="shared" si="54"/>
        <v/>
      </c>
      <c r="AJ58" s="8" t="str">
        <f t="shared" si="2"/>
        <v/>
      </c>
      <c r="AK58" s="8" t="str">
        <f t="shared" si="55"/>
        <v/>
      </c>
      <c r="AL58" s="8" t="str">
        <f t="shared" si="56"/>
        <v/>
      </c>
      <c r="AM58" s="8" t="str">
        <f t="shared" si="57"/>
        <v/>
      </c>
      <c r="AN58" s="9" t="str">
        <f t="shared" si="3"/>
        <v/>
      </c>
      <c r="AO58" s="9" t="str">
        <f t="shared" si="4"/>
        <v/>
      </c>
      <c r="AP58" s="8" t="str">
        <f t="shared" si="35"/>
        <v/>
      </c>
      <c r="AQ58" s="9" t="str">
        <f t="shared" si="5"/>
        <v/>
      </c>
      <c r="AR58" s="8" t="str">
        <f t="shared" si="36"/>
        <v/>
      </c>
      <c r="AS58" s="2" t="str">
        <f t="shared" si="58"/>
        <v/>
      </c>
      <c r="AT58" s="8" t="str">
        <f t="shared" si="38"/>
        <v/>
      </c>
      <c r="AU58" s="8" t="str">
        <f t="shared" si="59"/>
        <v/>
      </c>
      <c r="AV58" s="8" t="str">
        <f t="shared" si="60"/>
        <v/>
      </c>
      <c r="AW58" s="8" t="str">
        <f t="shared" si="41"/>
        <v/>
      </c>
      <c r="AX58" s="9" t="str">
        <f t="shared" si="6"/>
        <v/>
      </c>
      <c r="AY58" s="9" t="str">
        <f t="shared" si="7"/>
        <v/>
      </c>
      <c r="AZ58" s="8" t="str">
        <f t="shared" si="42"/>
        <v/>
      </c>
      <c r="BA58" s="9" t="str">
        <f t="shared" si="43"/>
        <v/>
      </c>
      <c r="BB58" s="8" t="str">
        <f t="shared" si="44"/>
        <v/>
      </c>
      <c r="BD58" s="3">
        <f t="shared" si="45"/>
        <v>56</v>
      </c>
      <c r="BE58" s="8" t="str">
        <f t="shared" si="8"/>
        <v>R93</v>
      </c>
      <c r="BF58" s="8" t="str">
        <f t="shared" si="9"/>
        <v>R93</v>
      </c>
      <c r="BG58" s="86">
        <f t="shared" si="10"/>
        <v>2</v>
      </c>
      <c r="BH58" s="9" t="str">
        <f t="shared" si="11"/>
        <v>20:43</v>
      </c>
      <c r="BI58" s="9" t="str">
        <f t="shared" si="12"/>
        <v>21:03</v>
      </c>
      <c r="BJ58" s="82">
        <f t="shared" si="13"/>
        <v>28800.000000000127</v>
      </c>
      <c r="BK58" s="9">
        <f t="shared" si="14"/>
        <v>20.000000000000089</v>
      </c>
      <c r="BL58" s="9">
        <f t="shared" ref="BL58:BM58" si="113">BK58</f>
        <v>20.000000000000089</v>
      </c>
      <c r="BM58" s="9">
        <f t="shared" si="113"/>
        <v>20.000000000000089</v>
      </c>
      <c r="BN58" s="8" t="str">
        <f t="shared" si="15"/>
        <v>Barrio</v>
      </c>
      <c r="BO58" s="8">
        <f t="shared" si="47"/>
        <v>0</v>
      </c>
      <c r="BP58" s="8">
        <f t="shared" si="48"/>
        <v>0</v>
      </c>
      <c r="BQ58" s="8">
        <f t="shared" si="49"/>
        <v>0</v>
      </c>
      <c r="BR58" s="8">
        <f t="shared" si="16"/>
        <v>1.3888888888888951E-2</v>
      </c>
      <c r="BS58" s="8">
        <f t="shared" si="50"/>
        <v>0</v>
      </c>
      <c r="BT58" s="8">
        <f t="shared" si="51"/>
        <v>0</v>
      </c>
      <c r="BU58" s="7" t="str">
        <f t="shared" si="52"/>
        <v>="R93",="2",="20:43",="21:03",="00:00",="00:00",="00:00",="Barrio",="0",="0",="0",="0.013888888888889",="0",="0",</v>
      </c>
    </row>
    <row r="59" spans="6:73" x14ac:dyDescent="0.25">
      <c r="H59" s="35" t="str">
        <f>IFERROR(IF(MINUTE(M59)&lt;&gt;MINUTE(M58),MAX($H$2:H58)+1,IF(AND(MINUTE(M58)=0,MINUTE(M59)=0),1,"")),"")</f>
        <v/>
      </c>
      <c r="I59" s="35">
        <f t="shared" si="17"/>
        <v>57</v>
      </c>
      <c r="J59" s="35" t="str">
        <f t="shared" si="18"/>
        <v>R93_22</v>
      </c>
      <c r="K59" s="67">
        <f>IFERROR(IF(VLOOKUP(J58,'Flota Variable'!$AS$4:$AU$707,3,0)+K58&gt;$F$7,"",VLOOKUP(J58,'Flota Variable'!$AS$4:$AU$707,3,0)+K58),"")</f>
        <v>0.92986111111111025</v>
      </c>
      <c r="L59" s="67">
        <f t="shared" si="0"/>
        <v>0.92986111111111103</v>
      </c>
      <c r="M59" s="36">
        <f t="shared" si="19"/>
        <v>1.3194444444444509E-2</v>
      </c>
      <c r="N59" s="35" t="str">
        <f>IF(H59="","",IF(H59=MAX($H$3:$H$1002),IFERROR(VLOOKUP(MAX($H$3:H59)+1,$H$3:$I$1002,2,0),MAX(I59:I1058))-VLOOKUP(H59,$H$3:$I$1002,2,0)+1,IFERROR(VLOOKUP(MAX($H$3:H59)+1,$H$3:$I$1002,2,0),MAX(I59:I1058))-VLOOKUP(H59,$H$3:$I$1002,2,0)))</f>
        <v/>
      </c>
      <c r="P59" s="35" t="str">
        <f t="shared" si="20"/>
        <v/>
      </c>
      <c r="Q59" s="67" t="str">
        <f t="shared" si="21"/>
        <v/>
      </c>
      <c r="R59" s="67" t="str">
        <f t="shared" si="22"/>
        <v/>
      </c>
      <c r="S59" s="67" t="str">
        <f t="shared" si="23"/>
        <v/>
      </c>
      <c r="U59" s="68" t="str">
        <f>IFERROR(IF(Z59=0,"",IF(MINUTE(Z59)&lt;&gt;MINUTE(Z58),MAX($U$2:U58)+1,IF(AND(MINUTE(Z58)=0,MINUTE(Z59)=0),1,""))),"")</f>
        <v/>
      </c>
      <c r="V59" s="68">
        <f t="shared" si="24"/>
        <v>57</v>
      </c>
      <c r="W59" s="68" t="str">
        <f t="shared" si="25"/>
        <v>R93_22</v>
      </c>
      <c r="X59" s="69">
        <f>IFERROR(L59+VLOOKUP(J59,'Tiempos de ciclo'!$P$3:$Q$398,2,0),"")</f>
        <v>0.95694444444444438</v>
      </c>
      <c r="Y59" s="69">
        <f t="shared" si="1"/>
        <v>0.95694444444444438</v>
      </c>
      <c r="Z59" s="70">
        <f t="shared" si="26"/>
        <v>1.3194444444444398E-2</v>
      </c>
      <c r="AA59" s="68" t="str">
        <f>IF(U59="","",IF(U59=MAX($U$3:$U$1002),IFERROR(VLOOKUP(MAX($U$3:U59)+1,$U$3:$V$1002,2,0),MAX(V59:V1058))-VLOOKUP(U59,$U$3:$V$1002,2,0)+1,IFERROR(VLOOKUP(MAX($U$3:U59)+1,$U$3:$V$1002,2,0),MAX(V59:V1058))-VLOOKUP(U59,$U$3:$V$1002,2,0)))</f>
        <v/>
      </c>
      <c r="AC59" s="68" t="str">
        <f t="shared" si="27"/>
        <v/>
      </c>
      <c r="AD59" s="69" t="str">
        <f t="shared" si="28"/>
        <v/>
      </c>
      <c r="AE59" s="69" t="str">
        <f t="shared" si="29"/>
        <v/>
      </c>
      <c r="AF59" s="69" t="str">
        <f t="shared" si="30"/>
        <v/>
      </c>
      <c r="AI59" s="3" t="str">
        <f t="shared" si="54"/>
        <v/>
      </c>
      <c r="AJ59" s="8" t="str">
        <f t="shared" si="2"/>
        <v/>
      </c>
      <c r="AK59" s="8" t="str">
        <f t="shared" si="55"/>
        <v/>
      </c>
      <c r="AL59" s="8" t="str">
        <f t="shared" si="56"/>
        <v/>
      </c>
      <c r="AM59" s="8" t="str">
        <f t="shared" si="57"/>
        <v/>
      </c>
      <c r="AN59" s="9" t="str">
        <f t="shared" si="3"/>
        <v/>
      </c>
      <c r="AO59" s="9" t="str">
        <f t="shared" si="4"/>
        <v/>
      </c>
      <c r="AP59" s="8" t="str">
        <f t="shared" si="35"/>
        <v/>
      </c>
      <c r="AQ59" s="9" t="str">
        <f t="shared" si="5"/>
        <v/>
      </c>
      <c r="AR59" s="8" t="str">
        <f t="shared" si="36"/>
        <v/>
      </c>
      <c r="AS59" s="2" t="str">
        <f t="shared" si="58"/>
        <v/>
      </c>
      <c r="AT59" s="8" t="str">
        <f t="shared" si="38"/>
        <v/>
      </c>
      <c r="AU59" s="8" t="str">
        <f t="shared" si="59"/>
        <v/>
      </c>
      <c r="AV59" s="8" t="str">
        <f t="shared" si="60"/>
        <v/>
      </c>
      <c r="AW59" s="8" t="str">
        <f t="shared" si="41"/>
        <v/>
      </c>
      <c r="AX59" s="9" t="str">
        <f t="shared" si="6"/>
        <v/>
      </c>
      <c r="AY59" s="9" t="str">
        <f t="shared" si="7"/>
        <v/>
      </c>
      <c r="AZ59" s="8" t="str">
        <f t="shared" si="42"/>
        <v/>
      </c>
      <c r="BA59" s="9" t="str">
        <f t="shared" si="43"/>
        <v/>
      </c>
      <c r="BB59" s="8" t="str">
        <f t="shared" si="44"/>
        <v/>
      </c>
      <c r="BD59" s="3">
        <f t="shared" si="45"/>
        <v>57</v>
      </c>
      <c r="BE59" s="8" t="str">
        <f t="shared" si="8"/>
        <v>R93</v>
      </c>
      <c r="BF59" s="8" t="str">
        <f t="shared" si="9"/>
        <v>R93</v>
      </c>
      <c r="BG59" s="86">
        <f t="shared" si="10"/>
        <v>2</v>
      </c>
      <c r="BH59" s="9" t="str">
        <f t="shared" si="11"/>
        <v>21:03</v>
      </c>
      <c r="BI59" s="9" t="str">
        <f t="shared" si="12"/>
        <v>22:00</v>
      </c>
      <c r="BJ59" s="82">
        <f t="shared" si="13"/>
        <v>27359.999999999902</v>
      </c>
      <c r="BK59" s="9">
        <f t="shared" si="14"/>
        <v>18.999999999999932</v>
      </c>
      <c r="BL59" s="9">
        <f t="shared" ref="BL59:BM59" si="114">BK59</f>
        <v>18.999999999999932</v>
      </c>
      <c r="BM59" s="9">
        <f t="shared" si="114"/>
        <v>18.999999999999932</v>
      </c>
      <c r="BN59" s="8" t="str">
        <f t="shared" si="15"/>
        <v>Barrio</v>
      </c>
      <c r="BO59" s="8">
        <f t="shared" si="47"/>
        <v>0</v>
      </c>
      <c r="BP59" s="8">
        <f t="shared" si="48"/>
        <v>0</v>
      </c>
      <c r="BQ59" s="8">
        <f t="shared" si="49"/>
        <v>0</v>
      </c>
      <c r="BR59" s="8">
        <f t="shared" si="16"/>
        <v>1.3194444444444398E-2</v>
      </c>
      <c r="BS59" s="8">
        <f t="shared" si="50"/>
        <v>0</v>
      </c>
      <c r="BT59" s="8">
        <f t="shared" si="51"/>
        <v>0</v>
      </c>
      <c r="BU59" s="7" t="str">
        <f t="shared" si="52"/>
        <v>="R93",="2",="21:03",="22:00",="00:00",="00:00",="00:00",="Barrio",="0",="0",="0",="0.0131944444444444",="0",="0",</v>
      </c>
    </row>
    <row r="60" spans="6:73" x14ac:dyDescent="0.25">
      <c r="H60" s="35">
        <f>IFERROR(IF(MINUTE(M60)&lt;&gt;MINUTE(M59),MAX($H$2:H59)+1,IF(AND(MINUTE(M59)=0,MINUTE(M60)=0),1,"")),"")</f>
        <v>30</v>
      </c>
      <c r="I60" s="35">
        <f t="shared" si="17"/>
        <v>58</v>
      </c>
      <c r="J60" s="35" t="str">
        <f t="shared" si="18"/>
        <v>R93_22</v>
      </c>
      <c r="K60" s="67">
        <f>IFERROR(IF(VLOOKUP(J59,'Flota Variable'!$AS$4:$AU$707,3,0)+K59&gt;$F$7,"",VLOOKUP(J59,'Flota Variable'!$AS$4:$AU$707,3,0)+K59),"")</f>
        <v>0.94322916666666579</v>
      </c>
      <c r="L60" s="67">
        <f t="shared" si="0"/>
        <v>0.94305555555555554</v>
      </c>
      <c r="M60" s="36">
        <f t="shared" si="19"/>
        <v>1.388888888888884E-2</v>
      </c>
      <c r="N60" s="35">
        <f>IF(H60="","",IF(H60=MAX($H$3:$H$1002),IFERROR(VLOOKUP(MAX($H$3:H60)+1,$H$3:$I$1002,2,0),MAX(I60:I1059))-VLOOKUP(H60,$H$3:$I$1002,2,0)+1,IFERROR(VLOOKUP(MAX($H$3:H60)+1,$H$3:$I$1002,2,0),MAX(I60:I1059))-VLOOKUP(H60,$H$3:$I$1002,2,0)))</f>
        <v>2</v>
      </c>
      <c r="P60" s="35" t="str">
        <f t="shared" si="20"/>
        <v/>
      </c>
      <c r="Q60" s="67" t="str">
        <f t="shared" si="21"/>
        <v/>
      </c>
      <c r="R60" s="67" t="str">
        <f t="shared" si="22"/>
        <v/>
      </c>
      <c r="S60" s="67" t="str">
        <f t="shared" si="23"/>
        <v/>
      </c>
      <c r="U60" s="68">
        <f>IFERROR(IF(Z60=0,"",IF(MINUTE(Z60)&lt;&gt;MINUTE(Z59),MAX($U$2:U59)+1,IF(AND(MINUTE(Z59)=0,MINUTE(Z60)=0),1,""))),"")</f>
        <v>30</v>
      </c>
      <c r="V60" s="68">
        <f t="shared" si="24"/>
        <v>58</v>
      </c>
      <c r="W60" s="68" t="str">
        <f t="shared" si="25"/>
        <v>R93_23</v>
      </c>
      <c r="X60" s="69">
        <f>IFERROR(L60+VLOOKUP(J60,'Tiempos de ciclo'!$P$3:$Q$398,2,0),"")</f>
        <v>0.97013888888888888</v>
      </c>
      <c r="Y60" s="69">
        <f t="shared" si="1"/>
        <v>0.97013888888888877</v>
      </c>
      <c r="Z60" s="70">
        <f t="shared" si="26"/>
        <v>1.3888888888888951E-2</v>
      </c>
      <c r="AA60" s="68">
        <f>IF(U60="","",IF(U60=MAX($U$3:$U$1002),IFERROR(VLOOKUP(MAX($U$3:U60)+1,$U$3:$V$1002,2,0),MAX(V60:V1059))-VLOOKUP(U60,$U$3:$V$1002,2,0)+1,IFERROR(VLOOKUP(MAX($U$3:U60)+1,$U$3:$V$1002,2,0),MAX(V60:V1059))-VLOOKUP(U60,$U$3:$V$1002,2,0)))</f>
        <v>2</v>
      </c>
      <c r="AC60" s="68" t="str">
        <f t="shared" si="27"/>
        <v/>
      </c>
      <c r="AD60" s="69" t="str">
        <f t="shared" si="28"/>
        <v/>
      </c>
      <c r="AE60" s="69" t="str">
        <f t="shared" si="29"/>
        <v/>
      </c>
      <c r="AF60" s="69" t="str">
        <f t="shared" si="30"/>
        <v/>
      </c>
      <c r="AI60" s="3" t="str">
        <f t="shared" si="54"/>
        <v/>
      </c>
      <c r="AJ60" s="8" t="str">
        <f t="shared" si="2"/>
        <v/>
      </c>
      <c r="AK60" s="8" t="str">
        <f t="shared" si="55"/>
        <v/>
      </c>
      <c r="AL60" s="8" t="str">
        <f t="shared" si="56"/>
        <v/>
      </c>
      <c r="AM60" s="8" t="str">
        <f t="shared" si="57"/>
        <v/>
      </c>
      <c r="AN60" s="9" t="str">
        <f t="shared" si="3"/>
        <v/>
      </c>
      <c r="AO60" s="9" t="str">
        <f t="shared" si="4"/>
        <v/>
      </c>
      <c r="AP60" s="8" t="str">
        <f t="shared" si="35"/>
        <v/>
      </c>
      <c r="AQ60" s="9" t="str">
        <f t="shared" si="5"/>
        <v/>
      </c>
      <c r="AR60" s="8" t="str">
        <f t="shared" si="36"/>
        <v/>
      </c>
      <c r="AS60" s="2" t="str">
        <f t="shared" si="58"/>
        <v/>
      </c>
      <c r="AT60" s="8" t="str">
        <f t="shared" si="38"/>
        <v/>
      </c>
      <c r="AU60" s="8" t="str">
        <f t="shared" si="59"/>
        <v/>
      </c>
      <c r="AV60" s="8" t="str">
        <f t="shared" si="60"/>
        <v/>
      </c>
      <c r="AW60" s="8" t="str">
        <f t="shared" si="41"/>
        <v/>
      </c>
      <c r="AX60" s="9" t="str">
        <f t="shared" si="6"/>
        <v/>
      </c>
      <c r="AY60" s="9" t="str">
        <f t="shared" si="7"/>
        <v/>
      </c>
      <c r="AZ60" s="8" t="str">
        <f t="shared" si="42"/>
        <v/>
      </c>
      <c r="BA60" s="9" t="str">
        <f t="shared" si="43"/>
        <v/>
      </c>
      <c r="BB60" s="8" t="str">
        <f t="shared" si="44"/>
        <v/>
      </c>
      <c r="BD60" s="3">
        <f t="shared" si="45"/>
        <v>58</v>
      </c>
      <c r="BE60" s="8" t="str">
        <f t="shared" si="8"/>
        <v>R93</v>
      </c>
      <c r="BF60" s="8" t="str">
        <f t="shared" si="9"/>
        <v>R93</v>
      </c>
      <c r="BG60" s="86">
        <f t="shared" si="10"/>
        <v>2</v>
      </c>
      <c r="BH60" s="9" t="str">
        <f t="shared" si="11"/>
        <v>22:00</v>
      </c>
      <c r="BI60" s="9" t="str">
        <f t="shared" si="12"/>
        <v>22:20</v>
      </c>
      <c r="BJ60" s="82">
        <f t="shared" si="13"/>
        <v>28799.999999999898</v>
      </c>
      <c r="BK60" s="9">
        <f t="shared" si="14"/>
        <v>19.999999999999929</v>
      </c>
      <c r="BL60" s="9">
        <f t="shared" ref="BL60:BM60" si="115">BK60</f>
        <v>19.999999999999929</v>
      </c>
      <c r="BM60" s="9">
        <f t="shared" si="115"/>
        <v>19.999999999999929</v>
      </c>
      <c r="BN60" s="8" t="str">
        <f t="shared" si="15"/>
        <v>Barrio</v>
      </c>
      <c r="BO60" s="8">
        <f t="shared" si="47"/>
        <v>0</v>
      </c>
      <c r="BP60" s="8">
        <f t="shared" si="48"/>
        <v>0</v>
      </c>
      <c r="BQ60" s="8">
        <f t="shared" si="49"/>
        <v>0</v>
      </c>
      <c r="BR60" s="8">
        <f t="shared" si="16"/>
        <v>1.388888888888884E-2</v>
      </c>
      <c r="BS60" s="8">
        <f t="shared" si="50"/>
        <v>0</v>
      </c>
      <c r="BT60" s="8">
        <f t="shared" si="51"/>
        <v>0</v>
      </c>
      <c r="BU60" s="7" t="str">
        <f t="shared" si="52"/>
        <v>="R93",="2",="22:00",="22:20",="00:00",="00:00",="00:00",="Barrio",="0",="0",="0",="0.0138888888888888",="0",="0",</v>
      </c>
    </row>
    <row r="61" spans="6:73" x14ac:dyDescent="0.25">
      <c r="H61" s="35" t="str">
        <f>IFERROR(IF(MINUTE(M61)&lt;&gt;MINUTE(M60),MAX($H$2:H60)+1,IF(AND(MINUTE(M60)=0,MINUTE(M61)=0),1,"")),"")</f>
        <v/>
      </c>
      <c r="I61" s="35">
        <f t="shared" si="17"/>
        <v>59</v>
      </c>
      <c r="J61" s="35" t="str">
        <f t="shared" si="18"/>
        <v>R93_22</v>
      </c>
      <c r="K61" s="67">
        <f>IFERROR(IF(VLOOKUP(J60,'Flota Variable'!$AS$4:$AU$707,3,0)+K60&gt;$F$7,"",VLOOKUP(J60,'Flota Variable'!$AS$4:$AU$707,3,0)+K60),"")</f>
        <v>0.95659722222222132</v>
      </c>
      <c r="L61" s="67">
        <f t="shared" si="0"/>
        <v>0.95694444444444438</v>
      </c>
      <c r="M61" s="36" t="str">
        <f t="shared" si="19"/>
        <v/>
      </c>
      <c r="N61" s="35" t="str">
        <f>IF(H61="","",IF(H61=MAX($H$3:$H$1002),IFERROR(VLOOKUP(MAX($H$3:H61)+1,$H$3:$I$1002,2,0),MAX(I61:I1060))-VLOOKUP(H61,$H$3:$I$1002,2,0)+1,IFERROR(VLOOKUP(MAX($H$3:H61)+1,$H$3:$I$1002,2,0),MAX(I61:I1060))-VLOOKUP(H61,$H$3:$I$1002,2,0)))</f>
        <v/>
      </c>
      <c r="P61" s="35" t="str">
        <f t="shared" si="20"/>
        <v/>
      </c>
      <c r="Q61" s="67" t="str">
        <f t="shared" si="21"/>
        <v/>
      </c>
      <c r="R61" s="67" t="str">
        <f t="shared" si="22"/>
        <v/>
      </c>
      <c r="S61" s="67" t="str">
        <f t="shared" si="23"/>
        <v/>
      </c>
      <c r="U61" s="68" t="str">
        <f>IFERROR(IF(Z61=0,"",IF(MINUTE(Z61)&lt;&gt;MINUTE(Z60),MAX($U$2:U60)+1,IF(AND(MINUTE(Z60)=0,MINUTE(Z61)=0),1,""))),"")</f>
        <v/>
      </c>
      <c r="V61" s="68">
        <f t="shared" si="24"/>
        <v>59</v>
      </c>
      <c r="W61" s="68" t="str">
        <f t="shared" si="25"/>
        <v>R93_23</v>
      </c>
      <c r="X61" s="69">
        <f>IFERROR(L61+VLOOKUP(J61,'Tiempos de ciclo'!$P$3:$Q$398,2,0),"")</f>
        <v>0.98402777777777772</v>
      </c>
      <c r="Y61" s="69">
        <f t="shared" si="1"/>
        <v>0.98402777777777772</v>
      </c>
      <c r="Z61" s="70" t="str">
        <f t="shared" si="26"/>
        <v/>
      </c>
      <c r="AA61" s="68" t="str">
        <f>IF(U61="","",IF(U61=MAX($U$3:$U$1002),IFERROR(VLOOKUP(MAX($U$3:U61)+1,$U$3:$V$1002,2,0),MAX(V61:V1060))-VLOOKUP(U61,$U$3:$V$1002,2,0)+1,IFERROR(VLOOKUP(MAX($U$3:U61)+1,$U$3:$V$1002,2,0),MAX(V61:V1060))-VLOOKUP(U61,$U$3:$V$1002,2,0)))</f>
        <v/>
      </c>
      <c r="AC61" s="68" t="str">
        <f t="shared" si="27"/>
        <v/>
      </c>
      <c r="AD61" s="69" t="str">
        <f t="shared" si="28"/>
        <v/>
      </c>
      <c r="AE61" s="69" t="str">
        <f t="shared" si="29"/>
        <v/>
      </c>
      <c r="AF61" s="69" t="str">
        <f t="shared" si="30"/>
        <v/>
      </c>
      <c r="AI61" s="3" t="str">
        <f t="shared" si="54"/>
        <v/>
      </c>
      <c r="AJ61" s="8" t="str">
        <f t="shared" si="2"/>
        <v/>
      </c>
      <c r="AK61" s="8" t="str">
        <f t="shared" si="55"/>
        <v/>
      </c>
      <c r="AL61" s="8" t="str">
        <f t="shared" si="56"/>
        <v/>
      </c>
      <c r="AM61" s="8" t="str">
        <f t="shared" si="57"/>
        <v/>
      </c>
      <c r="AN61" s="9" t="str">
        <f t="shared" si="3"/>
        <v/>
      </c>
      <c r="AO61" s="9" t="str">
        <f t="shared" si="4"/>
        <v/>
      </c>
      <c r="AP61" s="8" t="str">
        <f t="shared" si="35"/>
        <v/>
      </c>
      <c r="AQ61" s="9" t="str">
        <f t="shared" si="5"/>
        <v/>
      </c>
      <c r="AR61" s="8" t="str">
        <f t="shared" si="36"/>
        <v/>
      </c>
      <c r="AS61" s="2" t="str">
        <f t="shared" si="58"/>
        <v/>
      </c>
      <c r="AT61" s="8" t="str">
        <f t="shared" si="38"/>
        <v/>
      </c>
      <c r="AU61" s="8" t="str">
        <f t="shared" si="59"/>
        <v/>
      </c>
      <c r="AV61" s="8" t="str">
        <f t="shared" si="60"/>
        <v/>
      </c>
      <c r="AW61" s="8" t="str">
        <f t="shared" si="41"/>
        <v/>
      </c>
      <c r="AX61" s="9" t="str">
        <f t="shared" si="6"/>
        <v/>
      </c>
      <c r="AY61" s="9" t="str">
        <f t="shared" si="7"/>
        <v/>
      </c>
      <c r="AZ61" s="8" t="str">
        <f t="shared" si="42"/>
        <v/>
      </c>
      <c r="BA61" s="9" t="str">
        <f t="shared" si="43"/>
        <v/>
      </c>
      <c r="BB61" s="8" t="str">
        <f t="shared" si="44"/>
        <v/>
      </c>
      <c r="BD61" s="3">
        <f t="shared" si="45"/>
        <v>59</v>
      </c>
      <c r="BE61" s="8" t="str">
        <f t="shared" si="8"/>
        <v>R93</v>
      </c>
      <c r="BF61" s="8" t="str">
        <f t="shared" si="9"/>
        <v>R93</v>
      </c>
      <c r="BG61" s="86">
        <f t="shared" si="10"/>
        <v>2</v>
      </c>
      <c r="BH61" s="9" t="str">
        <f t="shared" si="11"/>
        <v>22:20</v>
      </c>
      <c r="BI61" s="9" t="str">
        <f t="shared" si="12"/>
        <v>23:17</v>
      </c>
      <c r="BJ61" s="82">
        <f t="shared" si="13"/>
        <v>27360.000000000135</v>
      </c>
      <c r="BK61" s="9">
        <f t="shared" si="14"/>
        <v>19.000000000000092</v>
      </c>
      <c r="BL61" s="9">
        <f t="shared" ref="BL61:BM61" si="116">BK61</f>
        <v>19.000000000000092</v>
      </c>
      <c r="BM61" s="9">
        <f t="shared" si="116"/>
        <v>19.000000000000092</v>
      </c>
      <c r="BN61" s="8" t="str">
        <f t="shared" si="15"/>
        <v>Barrio</v>
      </c>
      <c r="BO61" s="8">
        <f t="shared" si="47"/>
        <v>0</v>
      </c>
      <c r="BP61" s="8">
        <f t="shared" si="48"/>
        <v>0</v>
      </c>
      <c r="BQ61" s="8">
        <f t="shared" si="49"/>
        <v>0</v>
      </c>
      <c r="BR61" s="8">
        <f t="shared" si="16"/>
        <v>1.3194444444444509E-2</v>
      </c>
      <c r="BS61" s="8">
        <f t="shared" si="50"/>
        <v>0</v>
      </c>
      <c r="BT61" s="8">
        <f t="shared" si="51"/>
        <v>0</v>
      </c>
      <c r="BU61" s="7" t="str">
        <f t="shared" si="52"/>
        <v>="R93",="2",="22:20",="23:17",="00:00",="00:00",="00:00",="Barrio",="0",="0",="0",="0.0131944444444445",="0",="0",</v>
      </c>
    </row>
    <row r="62" spans="6:73" x14ac:dyDescent="0.25">
      <c r="H62" s="35" t="str">
        <f>IFERROR(IF(MINUTE(M62)&lt;&gt;MINUTE(M61),MAX($H$2:H61)+1,IF(AND(MINUTE(M61)=0,MINUTE(M62)=0),1,"")),"")</f>
        <v/>
      </c>
      <c r="I62" s="35" t="str">
        <f t="shared" si="17"/>
        <v/>
      </c>
      <c r="J62" s="35" t="str">
        <f t="shared" si="18"/>
        <v/>
      </c>
      <c r="K62" s="67" t="str">
        <f>IFERROR(IF(VLOOKUP(J61,'Flota Variable'!$AS$4:$AU$707,3,0)+K61&gt;$F$7,"",VLOOKUP(J61,'Flota Variable'!$AS$4:$AU$707,3,0)+K61),"")</f>
        <v/>
      </c>
      <c r="L62" s="67" t="str">
        <f t="shared" si="0"/>
        <v/>
      </c>
      <c r="M62" s="36" t="str">
        <f t="shared" si="19"/>
        <v/>
      </c>
      <c r="N62" s="35" t="str">
        <f>IF(H62="","",IF(H62=MAX($H$3:$H$1002),IFERROR(VLOOKUP(MAX($H$3:H62)+1,$H$3:$I$1002,2,0),MAX(I62:I1061))-VLOOKUP(H62,$H$3:$I$1002,2,0)+1,IFERROR(VLOOKUP(MAX($H$3:H62)+1,$H$3:$I$1002,2,0),MAX(I62:I1061))-VLOOKUP(H62,$H$3:$I$1002,2,0)))</f>
        <v/>
      </c>
      <c r="P62" s="35" t="str">
        <f t="shared" si="20"/>
        <v/>
      </c>
      <c r="Q62" s="67" t="str">
        <f t="shared" si="21"/>
        <v/>
      </c>
      <c r="R62" s="67" t="str">
        <f t="shared" si="22"/>
        <v/>
      </c>
      <c r="S62" s="67" t="str">
        <f t="shared" si="23"/>
        <v/>
      </c>
      <c r="U62" s="68" t="str">
        <f>IFERROR(IF(Z62=0,"",IF(MINUTE(Z62)&lt;&gt;MINUTE(Z61),MAX($U$2:U61)+1,IF(AND(MINUTE(Z61)=0,MINUTE(Z62)=0),1,""))),"")</f>
        <v/>
      </c>
      <c r="V62" s="68" t="str">
        <f t="shared" si="24"/>
        <v/>
      </c>
      <c r="W62" s="68" t="str">
        <f t="shared" si="25"/>
        <v/>
      </c>
      <c r="X62" s="69" t="str">
        <f>IFERROR(L62+VLOOKUP(J62,'Tiempos de ciclo'!$P$3:$Q$398,2,0),"")</f>
        <v/>
      </c>
      <c r="Y62" s="69" t="str">
        <f t="shared" si="1"/>
        <v/>
      </c>
      <c r="Z62" s="70" t="str">
        <f t="shared" si="26"/>
        <v/>
      </c>
      <c r="AA62" s="68" t="str">
        <f>IF(U62="","",IF(U62=MAX($U$3:$U$1002),IFERROR(VLOOKUP(MAX($U$3:U62)+1,$U$3:$V$1002,2,0),MAX(V62:V1061))-VLOOKUP(U62,$U$3:$V$1002,2,0)+1,IFERROR(VLOOKUP(MAX($U$3:U62)+1,$U$3:$V$1002,2,0),MAX(V62:V1061))-VLOOKUP(U62,$U$3:$V$1002,2,0)))</f>
        <v/>
      </c>
      <c r="AC62" s="68" t="str">
        <f t="shared" si="27"/>
        <v/>
      </c>
      <c r="AD62" s="69" t="str">
        <f t="shared" si="28"/>
        <v/>
      </c>
      <c r="AE62" s="69" t="str">
        <f t="shared" si="29"/>
        <v/>
      </c>
      <c r="AF62" s="69" t="str">
        <f t="shared" si="30"/>
        <v/>
      </c>
      <c r="AI62" s="3" t="str">
        <f t="shared" si="54"/>
        <v/>
      </c>
      <c r="AJ62" s="8" t="str">
        <f t="shared" si="2"/>
        <v/>
      </c>
      <c r="AK62" s="8" t="str">
        <f t="shared" si="55"/>
        <v/>
      </c>
      <c r="AL62" s="8" t="str">
        <f t="shared" si="56"/>
        <v/>
      </c>
      <c r="AM62" s="8" t="str">
        <f t="shared" si="57"/>
        <v/>
      </c>
      <c r="AN62" s="9" t="str">
        <f t="shared" si="3"/>
        <v/>
      </c>
      <c r="AO62" s="9" t="str">
        <f t="shared" si="4"/>
        <v/>
      </c>
      <c r="AP62" s="8" t="str">
        <f t="shared" si="35"/>
        <v/>
      </c>
      <c r="AQ62" s="9" t="str">
        <f t="shared" si="5"/>
        <v/>
      </c>
      <c r="AR62" s="8" t="str">
        <f t="shared" si="36"/>
        <v/>
      </c>
      <c r="AS62" s="2" t="str">
        <f t="shared" si="58"/>
        <v/>
      </c>
      <c r="AT62" s="8" t="str">
        <f t="shared" si="38"/>
        <v/>
      </c>
      <c r="AU62" s="8" t="str">
        <f t="shared" si="59"/>
        <v/>
      </c>
      <c r="AV62" s="8" t="str">
        <f t="shared" si="60"/>
        <v/>
      </c>
      <c r="AW62" s="8" t="str">
        <f t="shared" si="41"/>
        <v/>
      </c>
      <c r="AX62" s="9" t="str">
        <f t="shared" si="6"/>
        <v/>
      </c>
      <c r="AY62" s="9" t="str">
        <f t="shared" si="7"/>
        <v/>
      </c>
      <c r="AZ62" s="8" t="str">
        <f t="shared" si="42"/>
        <v/>
      </c>
      <c r="BA62" s="9" t="str">
        <f t="shared" si="43"/>
        <v/>
      </c>
      <c r="BB62" s="8" t="str">
        <f t="shared" si="44"/>
        <v/>
      </c>
      <c r="BD62" s="3">
        <f t="shared" si="45"/>
        <v>60</v>
      </c>
      <c r="BE62" s="8" t="str">
        <f t="shared" si="8"/>
        <v>R93</v>
      </c>
      <c r="BF62" s="8" t="str">
        <f t="shared" si="9"/>
        <v>R93</v>
      </c>
      <c r="BG62" s="86">
        <f t="shared" si="10"/>
        <v>2</v>
      </c>
      <c r="BH62" s="9" t="str">
        <f t="shared" si="11"/>
        <v>23:17</v>
      </c>
      <c r="BI62" s="9" t="str">
        <f t="shared" si="12"/>
        <v>23:37</v>
      </c>
      <c r="BJ62" s="82">
        <f t="shared" si="13"/>
        <v>28800.000000000127</v>
      </c>
      <c r="BK62" s="9">
        <f t="shared" si="14"/>
        <v>20.000000000000089</v>
      </c>
      <c r="BL62" s="9">
        <f t="shared" ref="BL62:BM62" si="117">BK62</f>
        <v>20.000000000000089</v>
      </c>
      <c r="BM62" s="9">
        <f t="shared" si="117"/>
        <v>20.000000000000089</v>
      </c>
      <c r="BN62" s="8" t="str">
        <f t="shared" si="15"/>
        <v>Barrio</v>
      </c>
      <c r="BO62" s="8">
        <f t="shared" si="47"/>
        <v>0</v>
      </c>
      <c r="BP62" s="8">
        <f t="shared" si="48"/>
        <v>0</v>
      </c>
      <c r="BQ62" s="8">
        <f t="shared" si="49"/>
        <v>0</v>
      </c>
      <c r="BR62" s="8">
        <f t="shared" si="16"/>
        <v>1.3888888888888951E-2</v>
      </c>
      <c r="BS62" s="8">
        <f t="shared" si="50"/>
        <v>0</v>
      </c>
      <c r="BT62" s="8">
        <f t="shared" si="51"/>
        <v>0</v>
      </c>
      <c r="BU62" s="7" t="str">
        <f t="shared" si="52"/>
        <v>="R93",="2",="23:17",="23:37",="00:00",="00:00",="00:00",="Barrio",="0",="0",="0",="0.013888888888889",="0",="0",</v>
      </c>
    </row>
    <row r="63" spans="6:73" x14ac:dyDescent="0.25">
      <c r="H63" s="35" t="str">
        <f>IFERROR(IF(MINUTE(M63)&lt;&gt;MINUTE(M62),MAX($H$2:H62)+1,IF(AND(MINUTE(M62)=0,MINUTE(M63)=0),1,"")),"")</f>
        <v/>
      </c>
      <c r="I63" s="35" t="str">
        <f t="shared" si="17"/>
        <v/>
      </c>
      <c r="J63" s="35" t="str">
        <f t="shared" si="18"/>
        <v/>
      </c>
      <c r="K63" s="67" t="str">
        <f>IFERROR(IF(VLOOKUP(J62,'Flota Variable'!$AS$4:$AU$707,3,0)+K62&gt;$F$7,"",VLOOKUP(J62,'Flota Variable'!$AS$4:$AU$707,3,0)+K62),"")</f>
        <v/>
      </c>
      <c r="L63" s="67" t="str">
        <f t="shared" si="0"/>
        <v/>
      </c>
      <c r="M63" s="36" t="str">
        <f t="shared" si="19"/>
        <v/>
      </c>
      <c r="N63" s="35" t="str">
        <f>IF(H63="","",IF(H63=MAX($H$3:$H$1002),IFERROR(VLOOKUP(MAX($H$3:H63)+1,$H$3:$I$1002,2,0),MAX(I63:I1062))-VLOOKUP(H63,$H$3:$I$1002,2,0)+1,IFERROR(VLOOKUP(MAX($H$3:H63)+1,$H$3:$I$1002,2,0),MAX(I63:I1062))-VLOOKUP(H63,$H$3:$I$1002,2,0)))</f>
        <v/>
      </c>
      <c r="P63" s="35" t="str">
        <f t="shared" si="20"/>
        <v/>
      </c>
      <c r="Q63" s="67" t="str">
        <f t="shared" si="21"/>
        <v/>
      </c>
      <c r="R63" s="67" t="str">
        <f t="shared" si="22"/>
        <v/>
      </c>
      <c r="S63" s="67" t="str">
        <f t="shared" si="23"/>
        <v/>
      </c>
      <c r="U63" s="68" t="str">
        <f>IFERROR(IF(Z63=0,"",IF(MINUTE(Z63)&lt;&gt;MINUTE(Z62),MAX($U$2:U62)+1,IF(AND(MINUTE(Z62)=0,MINUTE(Z63)=0),1,""))),"")</f>
        <v/>
      </c>
      <c r="V63" s="68" t="str">
        <f t="shared" si="24"/>
        <v/>
      </c>
      <c r="W63" s="68" t="str">
        <f t="shared" si="25"/>
        <v/>
      </c>
      <c r="X63" s="69" t="str">
        <f>IFERROR(L63+VLOOKUP(J63,'Tiempos de ciclo'!$P$3:$Q$398,2,0),"")</f>
        <v/>
      </c>
      <c r="Y63" s="69" t="str">
        <f t="shared" si="1"/>
        <v/>
      </c>
      <c r="Z63" s="70" t="str">
        <f t="shared" si="26"/>
        <v/>
      </c>
      <c r="AA63" s="68" t="str">
        <f>IF(U63="","",IF(U63=MAX($U$3:$U$1002),IFERROR(VLOOKUP(MAX($U$3:U63)+1,$U$3:$V$1002,2,0),MAX(V63:V1062))-VLOOKUP(U63,$U$3:$V$1002,2,0)+1,IFERROR(VLOOKUP(MAX($U$3:U63)+1,$U$3:$V$1002,2,0),MAX(V63:V1062))-VLOOKUP(U63,$U$3:$V$1002,2,0)))</f>
        <v/>
      </c>
      <c r="AC63" s="68" t="str">
        <f t="shared" si="27"/>
        <v/>
      </c>
      <c r="AD63" s="69" t="str">
        <f t="shared" si="28"/>
        <v/>
      </c>
      <c r="AE63" s="69" t="str">
        <f t="shared" si="29"/>
        <v/>
      </c>
      <c r="AF63" s="69" t="str">
        <f t="shared" si="30"/>
        <v/>
      </c>
      <c r="AI63" s="3" t="str">
        <f t="shared" si="54"/>
        <v/>
      </c>
      <c r="AJ63" s="8" t="str">
        <f t="shared" si="2"/>
        <v/>
      </c>
      <c r="AK63" s="8" t="str">
        <f t="shared" si="55"/>
        <v/>
      </c>
      <c r="AL63" s="8" t="str">
        <f t="shared" si="56"/>
        <v/>
      </c>
      <c r="AM63" s="8" t="str">
        <f t="shared" si="57"/>
        <v/>
      </c>
      <c r="AN63" s="9" t="str">
        <f t="shared" si="3"/>
        <v/>
      </c>
      <c r="AO63" s="9" t="str">
        <f t="shared" si="4"/>
        <v/>
      </c>
      <c r="AP63" s="8" t="str">
        <f t="shared" si="35"/>
        <v/>
      </c>
      <c r="AQ63" s="9" t="str">
        <f t="shared" si="5"/>
        <v/>
      </c>
      <c r="AR63" s="8" t="str">
        <f t="shared" si="36"/>
        <v/>
      </c>
      <c r="AS63" s="2" t="str">
        <f t="shared" si="58"/>
        <v/>
      </c>
      <c r="AT63" s="8" t="str">
        <f t="shared" si="38"/>
        <v/>
      </c>
      <c r="AU63" s="8" t="str">
        <f t="shared" si="59"/>
        <v/>
      </c>
      <c r="AV63" s="8" t="str">
        <f t="shared" si="60"/>
        <v/>
      </c>
      <c r="AW63" s="8" t="str">
        <f t="shared" si="41"/>
        <v/>
      </c>
      <c r="AX63" s="9" t="str">
        <f t="shared" si="6"/>
        <v/>
      </c>
      <c r="AY63" s="9" t="str">
        <f t="shared" si="7"/>
        <v/>
      </c>
      <c r="AZ63" s="8" t="str">
        <f t="shared" si="42"/>
        <v/>
      </c>
      <c r="BA63" s="9" t="str">
        <f t="shared" si="43"/>
        <v/>
      </c>
      <c r="BB63" s="8" t="str">
        <f t="shared" si="44"/>
        <v/>
      </c>
      <c r="BD63" s="3" t="str">
        <f t="shared" si="45"/>
        <v/>
      </c>
      <c r="BE63" s="8" t="str">
        <f t="shared" si="8"/>
        <v/>
      </c>
      <c r="BF63" s="8" t="str">
        <f t="shared" si="9"/>
        <v/>
      </c>
      <c r="BG63" s="86" t="str">
        <f t="shared" si="10"/>
        <v/>
      </c>
      <c r="BH63" s="9" t="str">
        <f t="shared" si="11"/>
        <v/>
      </c>
      <c r="BI63" s="9" t="str">
        <f t="shared" si="12"/>
        <v/>
      </c>
      <c r="BJ63" s="82" t="e">
        <f t="shared" si="13"/>
        <v>#VALUE!</v>
      </c>
      <c r="BK63" s="9" t="str">
        <f t="shared" si="14"/>
        <v/>
      </c>
      <c r="BL63" s="9" t="str">
        <f t="shared" ref="BL63:BM63" si="118">BK63</f>
        <v/>
      </c>
      <c r="BM63" s="9" t="str">
        <f t="shared" si="118"/>
        <v/>
      </c>
      <c r="BN63" s="8" t="str">
        <f t="shared" si="15"/>
        <v/>
      </c>
      <c r="BO63" s="8" t="str">
        <f t="shared" si="47"/>
        <v/>
      </c>
      <c r="BP63" s="8" t="str">
        <f t="shared" si="48"/>
        <v/>
      </c>
      <c r="BQ63" s="8" t="str">
        <f t="shared" si="49"/>
        <v/>
      </c>
      <c r="BR63" s="8" t="str">
        <f t="shared" si="16"/>
        <v/>
      </c>
      <c r="BS63" s="8" t="str">
        <f t="shared" si="50"/>
        <v/>
      </c>
      <c r="BT63" s="8" t="str">
        <f t="shared" si="51"/>
        <v/>
      </c>
      <c r="BU63" s="7" t="str">
        <f t="shared" si="52"/>
        <v/>
      </c>
    </row>
    <row r="64" spans="6:73" x14ac:dyDescent="0.25">
      <c r="H64" s="35" t="str">
        <f>IFERROR(IF(MINUTE(M64)&lt;&gt;MINUTE(M63),MAX($H$2:H63)+1,IF(AND(MINUTE(M63)=0,MINUTE(M64)=0),1,"")),"")</f>
        <v/>
      </c>
      <c r="I64" s="35" t="str">
        <f t="shared" si="17"/>
        <v/>
      </c>
      <c r="J64" s="35" t="str">
        <f t="shared" si="18"/>
        <v/>
      </c>
      <c r="K64" s="67" t="str">
        <f>IFERROR(IF(VLOOKUP(J63,'Flota Variable'!$AS$4:$AU$707,3,0)+K63&gt;$F$7,"",VLOOKUP(J63,'Flota Variable'!$AS$4:$AU$707,3,0)+K63),"")</f>
        <v/>
      </c>
      <c r="L64" s="67" t="str">
        <f t="shared" si="0"/>
        <v/>
      </c>
      <c r="M64" s="36" t="str">
        <f t="shared" si="19"/>
        <v/>
      </c>
      <c r="N64" s="35" t="str">
        <f>IF(H64="","",IF(H64=MAX($H$3:$H$1002),IFERROR(VLOOKUP(MAX($H$3:H64)+1,$H$3:$I$1002,2,0),MAX(I64:I1063))-VLOOKUP(H64,$H$3:$I$1002,2,0)+1,IFERROR(VLOOKUP(MAX($H$3:H64)+1,$H$3:$I$1002,2,0),MAX(I64:I1063))-VLOOKUP(H64,$H$3:$I$1002,2,0)))</f>
        <v/>
      </c>
      <c r="P64" s="35" t="str">
        <f t="shared" si="20"/>
        <v/>
      </c>
      <c r="Q64" s="67" t="str">
        <f t="shared" si="21"/>
        <v/>
      </c>
      <c r="R64" s="67" t="str">
        <f t="shared" si="22"/>
        <v/>
      </c>
      <c r="S64" s="67" t="str">
        <f t="shared" si="23"/>
        <v/>
      </c>
      <c r="U64" s="68" t="str">
        <f>IFERROR(IF(Z64=0,"",IF(MINUTE(Z64)&lt;&gt;MINUTE(Z63),MAX($U$2:U63)+1,IF(AND(MINUTE(Z63)=0,MINUTE(Z64)=0),1,""))),"")</f>
        <v/>
      </c>
      <c r="V64" s="68" t="str">
        <f t="shared" si="24"/>
        <v/>
      </c>
      <c r="W64" s="68" t="str">
        <f t="shared" si="25"/>
        <v/>
      </c>
      <c r="X64" s="69" t="str">
        <f>IFERROR(L64+VLOOKUP(J64,'Tiempos de ciclo'!$P$3:$Q$398,2,0),"")</f>
        <v/>
      </c>
      <c r="Y64" s="69" t="str">
        <f t="shared" si="1"/>
        <v/>
      </c>
      <c r="Z64" s="70" t="str">
        <f t="shared" si="26"/>
        <v/>
      </c>
      <c r="AA64" s="68" t="str">
        <f>IF(U64="","",IF(U64=MAX($U$3:$U$1002),IFERROR(VLOOKUP(MAX($U$3:U64)+1,$U$3:$V$1002,2,0),MAX(V64:V1063))-VLOOKUP(U64,$U$3:$V$1002,2,0)+1,IFERROR(VLOOKUP(MAX($U$3:U64)+1,$U$3:$V$1002,2,0),MAX(V64:V1063))-VLOOKUP(U64,$U$3:$V$1002,2,0)))</f>
        <v/>
      </c>
      <c r="AC64" s="68" t="str">
        <f t="shared" si="27"/>
        <v/>
      </c>
      <c r="AD64" s="69" t="str">
        <f t="shared" si="28"/>
        <v/>
      </c>
      <c r="AE64" s="69" t="str">
        <f t="shared" si="29"/>
        <v/>
      </c>
      <c r="AF64" s="69" t="str">
        <f t="shared" si="30"/>
        <v/>
      </c>
      <c r="AI64" s="3" t="str">
        <f t="shared" si="54"/>
        <v/>
      </c>
      <c r="AJ64" s="8" t="str">
        <f t="shared" si="2"/>
        <v/>
      </c>
      <c r="AK64" s="8" t="str">
        <f t="shared" si="55"/>
        <v/>
      </c>
      <c r="AL64" s="8" t="str">
        <f t="shared" si="56"/>
        <v/>
      </c>
      <c r="AM64" s="8" t="str">
        <f t="shared" si="57"/>
        <v/>
      </c>
      <c r="AN64" s="9" t="str">
        <f t="shared" si="3"/>
        <v/>
      </c>
      <c r="AO64" s="9" t="str">
        <f t="shared" si="4"/>
        <v/>
      </c>
      <c r="AP64" s="8" t="str">
        <f t="shared" si="35"/>
        <v/>
      </c>
      <c r="AQ64" s="9" t="str">
        <f t="shared" si="5"/>
        <v/>
      </c>
      <c r="AR64" s="8" t="str">
        <f t="shared" si="36"/>
        <v/>
      </c>
      <c r="AS64" s="2" t="str">
        <f t="shared" si="58"/>
        <v/>
      </c>
      <c r="AT64" s="8" t="str">
        <f t="shared" si="38"/>
        <v/>
      </c>
      <c r="AU64" s="8" t="str">
        <f t="shared" si="59"/>
        <v/>
      </c>
      <c r="AV64" s="8" t="str">
        <f t="shared" si="60"/>
        <v/>
      </c>
      <c r="AW64" s="8" t="str">
        <f t="shared" si="41"/>
        <v/>
      </c>
      <c r="AX64" s="9" t="str">
        <f t="shared" si="6"/>
        <v/>
      </c>
      <c r="AY64" s="9" t="str">
        <f t="shared" si="7"/>
        <v/>
      </c>
      <c r="AZ64" s="8" t="str">
        <f t="shared" si="42"/>
        <v/>
      </c>
      <c r="BA64" s="9" t="str">
        <f t="shared" si="43"/>
        <v/>
      </c>
      <c r="BB64" s="8" t="str">
        <f t="shared" si="44"/>
        <v/>
      </c>
      <c r="BD64" s="3" t="str">
        <f t="shared" si="45"/>
        <v/>
      </c>
      <c r="BE64" s="8" t="str">
        <f t="shared" si="8"/>
        <v/>
      </c>
      <c r="BF64" s="8" t="str">
        <f t="shared" si="9"/>
        <v/>
      </c>
      <c r="BG64" s="86" t="str">
        <f t="shared" si="10"/>
        <v/>
      </c>
      <c r="BH64" s="9" t="str">
        <f t="shared" si="11"/>
        <v/>
      </c>
      <c r="BI64" s="9" t="str">
        <f t="shared" si="12"/>
        <v/>
      </c>
      <c r="BJ64" s="82" t="e">
        <f t="shared" si="13"/>
        <v>#VALUE!</v>
      </c>
      <c r="BK64" s="9" t="str">
        <f t="shared" si="14"/>
        <v/>
      </c>
      <c r="BL64" s="9" t="str">
        <f t="shared" ref="BL64:BM64" si="119">BK64</f>
        <v/>
      </c>
      <c r="BM64" s="9" t="str">
        <f t="shared" si="119"/>
        <v/>
      </c>
      <c r="BN64" s="8" t="str">
        <f t="shared" si="15"/>
        <v/>
      </c>
      <c r="BO64" s="8" t="str">
        <f t="shared" si="47"/>
        <v/>
      </c>
      <c r="BP64" s="8" t="str">
        <f t="shared" si="48"/>
        <v/>
      </c>
      <c r="BQ64" s="8" t="str">
        <f t="shared" si="49"/>
        <v/>
      </c>
      <c r="BR64" s="8" t="str">
        <f t="shared" si="16"/>
        <v/>
      </c>
      <c r="BS64" s="8" t="str">
        <f t="shared" si="50"/>
        <v/>
      </c>
      <c r="BT64" s="8" t="str">
        <f t="shared" si="51"/>
        <v/>
      </c>
      <c r="BU64" s="7" t="str">
        <f t="shared" si="52"/>
        <v/>
      </c>
    </row>
    <row r="65" spans="8:73" x14ac:dyDescent="0.25">
      <c r="H65" s="35" t="str">
        <f>IFERROR(IF(MINUTE(M65)&lt;&gt;MINUTE(M64),MAX($H$2:H64)+1,IF(AND(MINUTE(M64)=0,MINUTE(M65)=0),1,"")),"")</f>
        <v/>
      </c>
      <c r="I65" s="35" t="str">
        <f t="shared" si="17"/>
        <v/>
      </c>
      <c r="J65" s="35" t="str">
        <f t="shared" si="18"/>
        <v/>
      </c>
      <c r="K65" s="67" t="str">
        <f>IFERROR(IF(VLOOKUP(J64,'Flota Variable'!$AS$4:$AU$707,3,0)+K64&gt;$F$7,"",VLOOKUP(J64,'Flota Variable'!$AS$4:$AU$707,3,0)+K64),"")</f>
        <v/>
      </c>
      <c r="L65" s="67" t="str">
        <f t="shared" si="0"/>
        <v/>
      </c>
      <c r="M65" s="36" t="str">
        <f t="shared" si="19"/>
        <v/>
      </c>
      <c r="N65" s="35" t="str">
        <f>IF(H65="","",IF(H65=MAX($H$3:$H$1002),IFERROR(VLOOKUP(MAX($H$3:H65)+1,$H$3:$I$1002,2,0),MAX(I65:I1064))-VLOOKUP(H65,$H$3:$I$1002,2,0)+1,IFERROR(VLOOKUP(MAX($H$3:H65)+1,$H$3:$I$1002,2,0),MAX(I65:I1064))-VLOOKUP(H65,$H$3:$I$1002,2,0)))</f>
        <v/>
      </c>
      <c r="P65" s="35" t="str">
        <f t="shared" si="20"/>
        <v/>
      </c>
      <c r="Q65" s="67" t="str">
        <f t="shared" si="21"/>
        <v/>
      </c>
      <c r="R65" s="67" t="str">
        <f t="shared" si="22"/>
        <v/>
      </c>
      <c r="S65" s="67" t="str">
        <f t="shared" si="23"/>
        <v/>
      </c>
      <c r="U65" s="68" t="str">
        <f>IFERROR(IF(Z65=0,"",IF(MINUTE(Z65)&lt;&gt;MINUTE(Z64),MAX($U$2:U64)+1,IF(AND(MINUTE(Z64)=0,MINUTE(Z65)=0),1,""))),"")</f>
        <v/>
      </c>
      <c r="V65" s="68" t="str">
        <f t="shared" si="24"/>
        <v/>
      </c>
      <c r="W65" s="68" t="str">
        <f t="shared" si="25"/>
        <v/>
      </c>
      <c r="X65" s="69" t="str">
        <f>IFERROR(L65+VLOOKUP(J65,'Tiempos de ciclo'!$P$3:$Q$398,2,0),"")</f>
        <v/>
      </c>
      <c r="Y65" s="69" t="str">
        <f t="shared" si="1"/>
        <v/>
      </c>
      <c r="Z65" s="70" t="str">
        <f t="shared" si="26"/>
        <v/>
      </c>
      <c r="AA65" s="68" t="str">
        <f>IF(U65="","",IF(U65=MAX($U$3:$U$1002),IFERROR(VLOOKUP(MAX($U$3:U65)+1,$U$3:$V$1002,2,0),MAX(V65:V1064))-VLOOKUP(U65,$U$3:$V$1002,2,0)+1,IFERROR(VLOOKUP(MAX($U$3:U65)+1,$U$3:$V$1002,2,0),MAX(V65:V1064))-VLOOKUP(U65,$U$3:$V$1002,2,0)))</f>
        <v/>
      </c>
      <c r="AC65" s="68" t="str">
        <f t="shared" si="27"/>
        <v/>
      </c>
      <c r="AD65" s="69" t="str">
        <f t="shared" si="28"/>
        <v/>
      </c>
      <c r="AE65" s="69" t="str">
        <f t="shared" si="29"/>
        <v/>
      </c>
      <c r="AF65" s="69" t="str">
        <f t="shared" si="30"/>
        <v/>
      </c>
      <c r="AI65" s="3" t="str">
        <f t="shared" si="54"/>
        <v/>
      </c>
      <c r="AJ65" s="8" t="str">
        <f t="shared" si="2"/>
        <v/>
      </c>
      <c r="AK65" s="8" t="str">
        <f t="shared" si="55"/>
        <v/>
      </c>
      <c r="AL65" s="8" t="str">
        <f t="shared" si="56"/>
        <v/>
      </c>
      <c r="AM65" s="8" t="str">
        <f t="shared" si="57"/>
        <v/>
      </c>
      <c r="AN65" s="9" t="str">
        <f t="shared" si="3"/>
        <v/>
      </c>
      <c r="AO65" s="9" t="str">
        <f t="shared" si="4"/>
        <v/>
      </c>
      <c r="AP65" s="8" t="str">
        <f t="shared" si="35"/>
        <v/>
      </c>
      <c r="AQ65" s="9" t="str">
        <f t="shared" si="5"/>
        <v/>
      </c>
      <c r="AR65" s="8" t="str">
        <f t="shared" si="36"/>
        <v/>
      </c>
      <c r="AS65" s="2" t="str">
        <f t="shared" si="58"/>
        <v/>
      </c>
      <c r="AT65" s="8" t="str">
        <f t="shared" si="38"/>
        <v/>
      </c>
      <c r="AU65" s="8" t="str">
        <f t="shared" si="59"/>
        <v/>
      </c>
      <c r="AV65" s="8" t="str">
        <f t="shared" si="60"/>
        <v/>
      </c>
      <c r="AW65" s="8" t="str">
        <f t="shared" si="41"/>
        <v/>
      </c>
      <c r="AX65" s="9" t="str">
        <f t="shared" si="6"/>
        <v/>
      </c>
      <c r="AY65" s="9" t="str">
        <f t="shared" si="7"/>
        <v/>
      </c>
      <c r="AZ65" s="8" t="str">
        <f t="shared" si="42"/>
        <v/>
      </c>
      <c r="BA65" s="9" t="str">
        <f t="shared" si="43"/>
        <v/>
      </c>
      <c r="BB65" s="8" t="str">
        <f t="shared" si="44"/>
        <v/>
      </c>
      <c r="BD65" s="3" t="str">
        <f t="shared" si="45"/>
        <v/>
      </c>
      <c r="BE65" s="8" t="str">
        <f t="shared" si="8"/>
        <v/>
      </c>
      <c r="BF65" s="8" t="str">
        <f t="shared" si="9"/>
        <v/>
      </c>
      <c r="BG65" s="86" t="str">
        <f t="shared" si="10"/>
        <v/>
      </c>
      <c r="BH65" s="9" t="str">
        <f t="shared" si="11"/>
        <v/>
      </c>
      <c r="BI65" s="9" t="str">
        <f t="shared" si="12"/>
        <v/>
      </c>
      <c r="BJ65" s="82" t="e">
        <f t="shared" si="13"/>
        <v>#VALUE!</v>
      </c>
      <c r="BK65" s="9" t="str">
        <f t="shared" si="14"/>
        <v/>
      </c>
      <c r="BL65" s="9" t="str">
        <f t="shared" ref="BL65:BM65" si="120">BK65</f>
        <v/>
      </c>
      <c r="BM65" s="9" t="str">
        <f t="shared" si="120"/>
        <v/>
      </c>
      <c r="BN65" s="8" t="str">
        <f t="shared" si="15"/>
        <v/>
      </c>
      <c r="BO65" s="8" t="str">
        <f t="shared" si="47"/>
        <v/>
      </c>
      <c r="BP65" s="8" t="str">
        <f t="shared" si="48"/>
        <v/>
      </c>
      <c r="BQ65" s="8" t="str">
        <f t="shared" si="49"/>
        <v/>
      </c>
      <c r="BR65" s="8" t="str">
        <f t="shared" si="16"/>
        <v/>
      </c>
      <c r="BS65" s="8" t="str">
        <f t="shared" si="50"/>
        <v/>
      </c>
      <c r="BT65" s="8" t="str">
        <f t="shared" si="51"/>
        <v/>
      </c>
      <c r="BU65" s="7" t="str">
        <f t="shared" si="52"/>
        <v/>
      </c>
    </row>
    <row r="66" spans="8:73" x14ac:dyDescent="0.25">
      <c r="H66" s="35" t="str">
        <f>IFERROR(IF(MINUTE(M66)&lt;&gt;MINUTE(M65),MAX($H$2:H65)+1,IF(AND(MINUTE(M65)=0,MINUTE(M66)=0),1,"")),"")</f>
        <v/>
      </c>
      <c r="I66" s="35" t="str">
        <f t="shared" si="17"/>
        <v/>
      </c>
      <c r="J66" s="35" t="str">
        <f t="shared" si="18"/>
        <v/>
      </c>
      <c r="K66" s="67" t="str">
        <f>IFERROR(IF(VLOOKUP(J65,'Flota Variable'!$AS$4:$AU$707,3,0)+K65&gt;$F$7,"",VLOOKUP(J65,'Flota Variable'!$AS$4:$AU$707,3,0)+K65),"")</f>
        <v/>
      </c>
      <c r="L66" s="67" t="str">
        <f t="shared" si="0"/>
        <v/>
      </c>
      <c r="M66" s="36" t="str">
        <f t="shared" si="19"/>
        <v/>
      </c>
      <c r="N66" s="35" t="str">
        <f>IF(H66="","",IF(H66=MAX($H$3:$H$1002),IFERROR(VLOOKUP(MAX($H$3:H66)+1,$H$3:$I$1002,2,0),MAX(I66:I1065))-VLOOKUP(H66,$H$3:$I$1002,2,0)+1,IFERROR(VLOOKUP(MAX($H$3:H66)+1,$H$3:$I$1002,2,0),MAX(I66:I1065))-VLOOKUP(H66,$H$3:$I$1002,2,0)))</f>
        <v/>
      </c>
      <c r="P66" s="35" t="str">
        <f t="shared" si="20"/>
        <v/>
      </c>
      <c r="Q66" s="67" t="str">
        <f t="shared" si="21"/>
        <v/>
      </c>
      <c r="R66" s="67" t="str">
        <f t="shared" si="22"/>
        <v/>
      </c>
      <c r="S66" s="67" t="str">
        <f t="shared" si="23"/>
        <v/>
      </c>
      <c r="U66" s="68" t="str">
        <f>IFERROR(IF(Z66=0,"",IF(MINUTE(Z66)&lt;&gt;MINUTE(Z65),MAX($U$2:U65)+1,IF(AND(MINUTE(Z65)=0,MINUTE(Z66)=0),1,""))),"")</f>
        <v/>
      </c>
      <c r="V66" s="68" t="str">
        <f t="shared" si="24"/>
        <v/>
      </c>
      <c r="W66" s="68" t="str">
        <f t="shared" si="25"/>
        <v/>
      </c>
      <c r="X66" s="69" t="str">
        <f>IFERROR(L66+VLOOKUP(J66,'Tiempos de ciclo'!$P$3:$Q$398,2,0),"")</f>
        <v/>
      </c>
      <c r="Y66" s="69" t="str">
        <f t="shared" si="1"/>
        <v/>
      </c>
      <c r="Z66" s="70" t="str">
        <f t="shared" si="26"/>
        <v/>
      </c>
      <c r="AA66" s="68" t="str">
        <f>IF(U66="","",IF(U66=MAX($U$3:$U$1002),IFERROR(VLOOKUP(MAX($U$3:U66)+1,$U$3:$V$1002,2,0),MAX(V66:V1065))-VLOOKUP(U66,$U$3:$V$1002,2,0)+1,IFERROR(VLOOKUP(MAX($U$3:U66)+1,$U$3:$V$1002,2,0),MAX(V66:V1065))-VLOOKUP(U66,$U$3:$V$1002,2,0)))</f>
        <v/>
      </c>
      <c r="AC66" s="68" t="str">
        <f t="shared" si="27"/>
        <v/>
      </c>
      <c r="AD66" s="69" t="str">
        <f t="shared" si="28"/>
        <v/>
      </c>
      <c r="AE66" s="69" t="str">
        <f t="shared" si="29"/>
        <v/>
      </c>
      <c r="AF66" s="69" t="str">
        <f t="shared" si="30"/>
        <v/>
      </c>
      <c r="AI66" s="3" t="str">
        <f t="shared" si="54"/>
        <v/>
      </c>
      <c r="AJ66" s="8" t="str">
        <f t="shared" si="2"/>
        <v/>
      </c>
      <c r="AK66" s="8" t="str">
        <f t="shared" si="55"/>
        <v/>
      </c>
      <c r="AL66" s="8" t="str">
        <f t="shared" si="56"/>
        <v/>
      </c>
      <c r="AM66" s="8" t="str">
        <f t="shared" si="57"/>
        <v/>
      </c>
      <c r="AN66" s="9" t="str">
        <f t="shared" si="3"/>
        <v/>
      </c>
      <c r="AO66" s="9" t="str">
        <f t="shared" si="4"/>
        <v/>
      </c>
      <c r="AP66" s="8" t="str">
        <f t="shared" si="35"/>
        <v/>
      </c>
      <c r="AQ66" s="9" t="str">
        <f t="shared" si="5"/>
        <v/>
      </c>
      <c r="AR66" s="8" t="str">
        <f t="shared" si="36"/>
        <v/>
      </c>
      <c r="AS66" s="2" t="str">
        <f t="shared" si="58"/>
        <v/>
      </c>
      <c r="AT66" s="8" t="str">
        <f t="shared" si="38"/>
        <v/>
      </c>
      <c r="AU66" s="8" t="str">
        <f t="shared" si="59"/>
        <v/>
      </c>
      <c r="AV66" s="8" t="str">
        <f t="shared" si="60"/>
        <v/>
      </c>
      <c r="AW66" s="8" t="str">
        <f t="shared" si="41"/>
        <v/>
      </c>
      <c r="AX66" s="9" t="str">
        <f t="shared" si="6"/>
        <v/>
      </c>
      <c r="AY66" s="9" t="str">
        <f t="shared" si="7"/>
        <v/>
      </c>
      <c r="AZ66" s="8" t="str">
        <f t="shared" si="42"/>
        <v/>
      </c>
      <c r="BA66" s="9" t="str">
        <f t="shared" si="43"/>
        <v/>
      </c>
      <c r="BB66" s="8" t="str">
        <f t="shared" si="44"/>
        <v/>
      </c>
      <c r="BD66" s="3" t="str">
        <f t="shared" si="45"/>
        <v/>
      </c>
      <c r="BE66" s="8" t="str">
        <f t="shared" si="8"/>
        <v/>
      </c>
      <c r="BF66" s="8" t="str">
        <f t="shared" si="9"/>
        <v/>
      </c>
      <c r="BG66" s="86" t="str">
        <f t="shared" si="10"/>
        <v/>
      </c>
      <c r="BH66" s="9" t="str">
        <f t="shared" si="11"/>
        <v/>
      </c>
      <c r="BI66" s="9" t="str">
        <f t="shared" si="12"/>
        <v/>
      </c>
      <c r="BJ66" s="82" t="e">
        <f t="shared" si="13"/>
        <v>#VALUE!</v>
      </c>
      <c r="BK66" s="9" t="str">
        <f t="shared" si="14"/>
        <v/>
      </c>
      <c r="BL66" s="9" t="str">
        <f t="shared" ref="BL66:BM66" si="121">BK66</f>
        <v/>
      </c>
      <c r="BM66" s="9" t="str">
        <f t="shared" si="121"/>
        <v/>
      </c>
      <c r="BN66" s="8" t="str">
        <f t="shared" si="15"/>
        <v/>
      </c>
      <c r="BO66" s="8" t="str">
        <f t="shared" si="47"/>
        <v/>
      </c>
      <c r="BP66" s="8" t="str">
        <f t="shared" si="48"/>
        <v/>
      </c>
      <c r="BQ66" s="8" t="str">
        <f t="shared" si="49"/>
        <v/>
      </c>
      <c r="BR66" s="8" t="str">
        <f t="shared" si="16"/>
        <v/>
      </c>
      <c r="BS66" s="8" t="str">
        <f t="shared" si="50"/>
        <v/>
      </c>
      <c r="BT66" s="8" t="str">
        <f t="shared" si="51"/>
        <v/>
      </c>
      <c r="BU66" s="7" t="str">
        <f t="shared" si="52"/>
        <v/>
      </c>
    </row>
    <row r="67" spans="8:73" x14ac:dyDescent="0.25">
      <c r="H67" s="35" t="str">
        <f>IFERROR(IF(MINUTE(M67)&lt;&gt;MINUTE(M66),MAX($H$2:H66)+1,IF(AND(MINUTE(M66)=0,MINUTE(M67)=0),1,"")),"")</f>
        <v/>
      </c>
      <c r="I67" s="35" t="str">
        <f t="shared" si="17"/>
        <v/>
      </c>
      <c r="J67" s="35" t="str">
        <f t="shared" si="18"/>
        <v/>
      </c>
      <c r="K67" s="67" t="str">
        <f>IFERROR(IF(VLOOKUP(J66,'Flota Variable'!$AS$4:$AU$707,3,0)+K66&gt;$F$7,"",VLOOKUP(J66,'Flota Variable'!$AS$4:$AU$707,3,0)+K66),"")</f>
        <v/>
      </c>
      <c r="L67" s="67" t="str">
        <f t="shared" ref="L67:L130" si="122">IFERROR(HOUR(K67)*$E$16+MINUTE(K67)*$E$17+IF(SECOND(K67)&lt;30,0,$E$17),"")</f>
        <v/>
      </c>
      <c r="M67" s="36" t="str">
        <f t="shared" si="19"/>
        <v/>
      </c>
      <c r="N67" s="35" t="str">
        <f>IF(H67="","",IF(H67=MAX($H$3:$H$1002),IFERROR(VLOOKUP(MAX($H$3:H67)+1,$H$3:$I$1002,2,0),MAX(I67:I1066))-VLOOKUP(H67,$H$3:$I$1002,2,0)+1,IFERROR(VLOOKUP(MAX($H$3:H67)+1,$H$3:$I$1002,2,0),MAX(I67:I1066))-VLOOKUP(H67,$H$3:$I$1002,2,0)))</f>
        <v/>
      </c>
      <c r="P67" s="35" t="str">
        <f t="shared" si="20"/>
        <v/>
      </c>
      <c r="Q67" s="67" t="str">
        <f t="shared" si="21"/>
        <v/>
      </c>
      <c r="R67" s="67" t="str">
        <f t="shared" si="22"/>
        <v/>
      </c>
      <c r="S67" s="67" t="str">
        <f t="shared" si="23"/>
        <v/>
      </c>
      <c r="U67" s="68" t="str">
        <f>IFERROR(IF(Z67=0,"",IF(MINUTE(Z67)&lt;&gt;MINUTE(Z66),MAX($U$2:U66)+1,IF(AND(MINUTE(Z66)=0,MINUTE(Z67)=0),1,""))),"")</f>
        <v/>
      </c>
      <c r="V67" s="68" t="str">
        <f t="shared" si="24"/>
        <v/>
      </c>
      <c r="W67" s="68" t="str">
        <f t="shared" si="25"/>
        <v/>
      </c>
      <c r="X67" s="69" t="str">
        <f>IFERROR(L67+VLOOKUP(J67,'Tiempos de ciclo'!$P$3:$Q$398,2,0),"")</f>
        <v/>
      </c>
      <c r="Y67" s="69" t="str">
        <f t="shared" ref="Y67:Y130" si="123">IFERROR(HOUR(X67)*$E$16+MINUTE(X67)*$E$17+IF(SECOND(X67)&lt;30,0,$E$17),"")</f>
        <v/>
      </c>
      <c r="Z67" s="70" t="str">
        <f t="shared" si="26"/>
        <v/>
      </c>
      <c r="AA67" s="68" t="str">
        <f>IF(U67="","",IF(U67=MAX($U$3:$U$1002),IFERROR(VLOOKUP(MAX($U$3:U67)+1,$U$3:$V$1002,2,0),MAX(V67:V1066))-VLOOKUP(U67,$U$3:$V$1002,2,0)+1,IFERROR(VLOOKUP(MAX($U$3:U67)+1,$U$3:$V$1002,2,0),MAX(V67:V1066))-VLOOKUP(U67,$U$3:$V$1002,2,0)))</f>
        <v/>
      </c>
      <c r="AC67" s="68" t="str">
        <f t="shared" si="27"/>
        <v/>
      </c>
      <c r="AD67" s="69" t="str">
        <f t="shared" si="28"/>
        <v/>
      </c>
      <c r="AE67" s="69" t="str">
        <f t="shared" si="29"/>
        <v/>
      </c>
      <c r="AF67" s="69" t="str">
        <f t="shared" si="30"/>
        <v/>
      </c>
      <c r="AI67" s="3" t="str">
        <f t="shared" si="54"/>
        <v/>
      </c>
      <c r="AJ67" s="8" t="str">
        <f t="shared" ref="AJ67:AJ130" si="124">IF(P67="","",$C$4)</f>
        <v/>
      </c>
      <c r="AK67" s="8" t="str">
        <f t="shared" si="55"/>
        <v/>
      </c>
      <c r="AL67" s="8" t="str">
        <f t="shared" si="56"/>
        <v/>
      </c>
      <c r="AM67" s="8" t="str">
        <f t="shared" si="57"/>
        <v/>
      </c>
      <c r="AN67" s="9" t="str">
        <f t="shared" ref="AN67:AN130" si="125">IF(Q67="","",CONCATENATE(IF(HOUR(Q67)&lt;2,HOUR(Q67)+24,IF(HOUR(Q67)&lt;10,CONCATENATE(0,HOUR(Q67)),HOUR(Q67))),":",IF(MINUTE(Q67)&lt;10,CONCATENATE(0,MINUTE(Q67)),MINUTE(Q67))))</f>
        <v/>
      </c>
      <c r="AO67" s="9" t="str">
        <f t="shared" ref="AO67:AO130" si="126">IF(R67="","",CONCATENATE(IF(HOUR(R67)&lt;2,HOUR(R67)+24,IF(HOUR(R67)&lt;10,CONCATENATE(0,HOUR(R67)),HOUR(R67))),":",IF(MINUTE(R67)&lt;10,CONCATENATE(0,MINUTE(R67)),MINUTE(R67))))</f>
        <v/>
      </c>
      <c r="AP67" s="8" t="str">
        <f t="shared" si="35"/>
        <v/>
      </c>
      <c r="AQ67" s="9" t="str">
        <f t="shared" ref="AQ67:AQ130" si="127">S67</f>
        <v/>
      </c>
      <c r="AR67" s="8" t="str">
        <f t="shared" si="36"/>
        <v/>
      </c>
      <c r="AS67" s="2" t="str">
        <f t="shared" si="58"/>
        <v/>
      </c>
      <c r="AT67" s="8" t="str">
        <f t="shared" si="38"/>
        <v/>
      </c>
      <c r="AU67" s="8" t="str">
        <f t="shared" si="59"/>
        <v/>
      </c>
      <c r="AV67" s="8" t="str">
        <f t="shared" si="60"/>
        <v/>
      </c>
      <c r="AW67" s="8" t="str">
        <f t="shared" si="41"/>
        <v/>
      </c>
      <c r="AX67" s="9" t="str">
        <f t="shared" ref="AX67:AX130" si="128">IFERROR(IF(AF67="","",CONCATENATE(IF(HOUR(AD67)&lt;2,HOUR(AD67)+24,IF(HOUR(AD67)&lt;10,CONCATENATE(0,HOUR(AD67)),HOUR(AD67))),":",IF(MINUTE(AD67)&lt;10,CONCATENATE(0,MINUTE(AD67)),MINUTE(AD67)))),"")</f>
        <v/>
      </c>
      <c r="AY67" s="9" t="str">
        <f t="shared" ref="AY67:AY130" si="129">IFERROR(IF(AF67="","",CONCATENATE(IF(HOUR(AE67)&lt;2,HOUR(AE67)+24,IF(HOUR(AE67)&lt;10,CONCATENATE(0,HOUR(AE67)),HOUR(AE67))),":",IF(MINUTE(AE67)&lt;10,CONCATENATE(0,MINUTE(AE67)),MINUTE(AE67)))),"")</f>
        <v/>
      </c>
      <c r="AZ67" s="8" t="str">
        <f t="shared" si="42"/>
        <v/>
      </c>
      <c r="BA67" s="9" t="str">
        <f t="shared" si="43"/>
        <v/>
      </c>
      <c r="BB67" s="8" t="str">
        <f t="shared" si="44"/>
        <v/>
      </c>
      <c r="BD67" s="3" t="str">
        <f t="shared" si="45"/>
        <v/>
      </c>
      <c r="BE67" s="8" t="str">
        <f t="shared" ref="BE67:BE130" si="130">IFERROR(VLOOKUP(BD67,$AI$3:$AR$1003,2,0),VLOOKUP(BD67,$AS$3:$BB$1003,2,0))</f>
        <v/>
      </c>
      <c r="BF67" s="8" t="str">
        <f t="shared" ref="BF67:BF130" si="131">IFERROR(VLOOKUP(BD67,$AI$3:$AR$1003,3,0),VLOOKUP(BD67,$AS$3:$BB$1003,3,0))</f>
        <v/>
      </c>
      <c r="BG67" s="86" t="str">
        <f t="shared" ref="BG67:BG130" si="132">IFERROR(VLOOKUP(BD67,$AI$3:$AR$1003,4,0),VLOOKUP(BD67,$AS$3:$BB$1003,4,0))</f>
        <v/>
      </c>
      <c r="BH67" s="9" t="str">
        <f t="shared" ref="BH67:BH130" si="133">IFERROR(VLOOKUP(BD67,$AI$3:$AR$1003,6,0),VLOOKUP(BD67,$AS$3:$BB$1003,6,0))</f>
        <v/>
      </c>
      <c r="BI67" s="9" t="str">
        <f t="shared" ref="BI67:BI130" si="134">IFERROR(VLOOKUP(BD67,$AI$3:$AR$1003,7,0),VLOOKUP(BD67,$AS$3:$BB$1003,7,0))</f>
        <v/>
      </c>
      <c r="BJ67" s="82" t="e">
        <f t="shared" ref="BJ67:BJ130" si="135">BK67*1440</f>
        <v>#VALUE!</v>
      </c>
      <c r="BK67" s="9" t="str">
        <f t="shared" ref="BK67:BK130" si="136">IFERROR(VLOOKUP(BD67,$AI$3:$AR$1003,8,0),VLOOKUP(BD67,$AS$3:$BB$1003,8,0))</f>
        <v/>
      </c>
      <c r="BL67" s="9" t="str">
        <f t="shared" ref="BL67:BM67" si="137">BK67</f>
        <v/>
      </c>
      <c r="BM67" s="9" t="str">
        <f t="shared" si="137"/>
        <v/>
      </c>
      <c r="BN67" s="8" t="str">
        <f t="shared" ref="BN67:BN130" si="138">IFERROR(VLOOKUP(BD67,$AI$3:$AR$1003,5,0),VLOOKUP(BD67,$AS$3:$BB$1003,5,0))</f>
        <v/>
      </c>
      <c r="BO67" s="8" t="str">
        <f t="shared" si="47"/>
        <v/>
      </c>
      <c r="BP67" s="8" t="str">
        <f t="shared" si="48"/>
        <v/>
      </c>
      <c r="BQ67" s="8" t="str">
        <f t="shared" si="49"/>
        <v/>
      </c>
      <c r="BR67" s="8" t="str">
        <f t="shared" ref="BR67:BR130" si="139">IFERROR(VLOOKUP(BD67,$AI$3:$AR$1003,9,0),VLOOKUP(BD67,$AS$3:$BB$1003,9,0))</f>
        <v/>
      </c>
      <c r="BS67" s="8" t="str">
        <f t="shared" si="50"/>
        <v/>
      </c>
      <c r="BT67" s="8" t="str">
        <f t="shared" si="51"/>
        <v/>
      </c>
      <c r="BU67" s="7" t="str">
        <f t="shared" si="52"/>
        <v/>
      </c>
    </row>
    <row r="68" spans="8:73" x14ac:dyDescent="0.25">
      <c r="H68" s="35" t="str">
        <f>IFERROR(IF(MINUTE(M68)&lt;&gt;MINUTE(M67),MAX($H$2:H67)+1,IF(AND(MINUTE(M67)=0,MINUTE(M68)=0),1,"")),"")</f>
        <v/>
      </c>
      <c r="I68" s="35" t="str">
        <f t="shared" ref="I68:I131" si="140">IF(K68="","",I67+1)</f>
        <v/>
      </c>
      <c r="J68" s="35" t="str">
        <f t="shared" ref="J68:J131" si="141">IFERROR($C$4&amp;"_"&amp;IF(HOUR(L68)&lt;1,HOUR(L68)+24,HOUR(L68)),"")</f>
        <v/>
      </c>
      <c r="K68" s="67" t="str">
        <f>IFERROR(IF(VLOOKUP(J67,'Flota Variable'!$AS$4:$AU$707,3,0)+K67&gt;$F$7,"",VLOOKUP(J67,'Flota Variable'!$AS$4:$AU$707,3,0)+K67),"")</f>
        <v/>
      </c>
      <c r="L68" s="67" t="str">
        <f t="shared" si="122"/>
        <v/>
      </c>
      <c r="M68" s="36" t="str">
        <f t="shared" ref="M68:M131" si="142">IFERROR(IF(L69&lt;L68,L69+$E$18,L69)-L68,"")</f>
        <v/>
      </c>
      <c r="N68" s="35" t="str">
        <f>IF(H68="","",IF(H68=MAX($H$3:$H$1002),IFERROR(VLOOKUP(MAX($H$3:H68)+1,$H$3:$I$1002,2,0),MAX(I68:I1067))-VLOOKUP(H68,$H$3:$I$1002,2,0)+1,IFERROR(VLOOKUP(MAX($H$3:H68)+1,$H$3:$I$1002,2,0),MAX(I68:I1067))-VLOOKUP(H68,$H$3:$I$1002,2,0)))</f>
        <v/>
      </c>
      <c r="P68" s="35" t="str">
        <f t="shared" ref="P68:P131" si="143">IFERROR(IF(P67+1&lt;=MAX($H$3:$H$1002),P67+1,""),"")</f>
        <v/>
      </c>
      <c r="Q68" s="67" t="str">
        <f t="shared" ref="Q68:Q131" si="144">IF(P68="","",VLOOKUP(P68,$H$3:$L$1002,5,0))</f>
        <v/>
      </c>
      <c r="R68" s="67" t="str">
        <f t="shared" ref="R68:R131" si="145">IF(P68="","",IF(Q69="",VLOOKUP(MAX($I$3:$I$1002),$I$3:$L$1002,4,0),Q69))</f>
        <v/>
      </c>
      <c r="S68" s="67" t="str">
        <f t="shared" ref="S68:S131" si="146">IF(P68="","",VLOOKUP(P68,$H$3:$N$1002,6,0))</f>
        <v/>
      </c>
      <c r="U68" s="68" t="str">
        <f>IFERROR(IF(Z68=0,"",IF(MINUTE(Z68)&lt;&gt;MINUTE(Z67),MAX($U$2:U67)+1,IF(AND(MINUTE(Z67)=0,MINUTE(Z68)=0),1,""))),"")</f>
        <v/>
      </c>
      <c r="V68" s="68" t="str">
        <f t="shared" ref="V68:V131" si="147">IF(X68="","",V67+1)</f>
        <v/>
      </c>
      <c r="W68" s="68" t="str">
        <f t="shared" ref="W68:W131" si="148">IFERROR($C$4&amp;"_"&amp;IF(HOUR(Y68)&lt;1,HOUR(Y68)+24,HOUR(Y68)),"")</f>
        <v/>
      </c>
      <c r="X68" s="69" t="str">
        <f>IFERROR(L68+VLOOKUP(J68,'Tiempos de ciclo'!$P$3:$Q$398,2,0),"")</f>
        <v/>
      </c>
      <c r="Y68" s="69" t="str">
        <f t="shared" si="123"/>
        <v/>
      </c>
      <c r="Z68" s="70" t="str">
        <f t="shared" ref="Z68:Z131" si="149">IFERROR(IF(Y69&lt;Y68,Y69+$E$18,Y69)-Y68,"")</f>
        <v/>
      </c>
      <c r="AA68" s="68" t="str">
        <f>IF(U68="","",IF(U68=MAX($U$3:$U$1002),IFERROR(VLOOKUP(MAX($U$3:U68)+1,$U$3:$V$1002,2,0),MAX(V68:V1067))-VLOOKUP(U68,$U$3:$V$1002,2,0)+1,IFERROR(VLOOKUP(MAX($U$3:U68)+1,$U$3:$V$1002,2,0),MAX(V68:V1067))-VLOOKUP(U68,$U$3:$V$1002,2,0)))</f>
        <v/>
      </c>
      <c r="AC68" s="68" t="str">
        <f t="shared" ref="AC68:AC131" si="150">IFERROR(IF(AC67+1&lt;=MAX($U$3:$U$1002),AC67+1,""),"")</f>
        <v/>
      </c>
      <c r="AD68" s="69" t="str">
        <f t="shared" ref="AD68:AD131" si="151">IF(AC68="","",VLOOKUP(AC68,$U$3:$Y$1002,5,0))</f>
        <v/>
      </c>
      <c r="AE68" s="69" t="str">
        <f t="shared" ref="AE68:AE131" si="152">IF(AC68="","",IF(AD69="",VLOOKUP(MAX($V$3:$V$1002),$V$3:$Y$1002,4,0),AD69))</f>
        <v/>
      </c>
      <c r="AF68" s="69" t="str">
        <f t="shared" ref="AF68:AF131" si="153">IF(AC68="","",VLOOKUP(AC68,$U$3:$AA$1002,6,0))</f>
        <v/>
      </c>
      <c r="AI68" s="3" t="str">
        <f t="shared" si="54"/>
        <v/>
      </c>
      <c r="AJ68" s="8" t="str">
        <f t="shared" si="124"/>
        <v/>
      </c>
      <c r="AK68" s="8" t="str">
        <f t="shared" si="55"/>
        <v/>
      </c>
      <c r="AL68" s="8" t="str">
        <f t="shared" si="56"/>
        <v/>
      </c>
      <c r="AM68" s="8" t="str">
        <f t="shared" si="57"/>
        <v/>
      </c>
      <c r="AN68" s="9" t="str">
        <f t="shared" si="125"/>
        <v/>
      </c>
      <c r="AO68" s="9" t="str">
        <f t="shared" si="126"/>
        <v/>
      </c>
      <c r="AP68" s="8" t="str">
        <f t="shared" ref="AP68:AP131" si="154">+IFERROR(AQ68*1440,"")</f>
        <v/>
      </c>
      <c r="AQ68" s="9" t="str">
        <f t="shared" si="127"/>
        <v/>
      </c>
      <c r="AR68" s="8" t="str">
        <f t="shared" ref="AR68:AR131" si="155">IF(AM68="","",$F$12)</f>
        <v/>
      </c>
      <c r="AS68" s="2" t="str">
        <f t="shared" si="58"/>
        <v/>
      </c>
      <c r="AT68" s="8" t="str">
        <f t="shared" ref="AT68:AT131" si="156">IF(AD68="","",$C$4)</f>
        <v/>
      </c>
      <c r="AU68" s="8" t="str">
        <f t="shared" si="59"/>
        <v/>
      </c>
      <c r="AV68" s="8" t="str">
        <f t="shared" si="60"/>
        <v/>
      </c>
      <c r="AW68" s="8" t="str">
        <f t="shared" ref="AW68:AW131" si="157">IF(BA68="","",$F$10)</f>
        <v/>
      </c>
      <c r="AX68" s="9" t="str">
        <f t="shared" si="128"/>
        <v/>
      </c>
      <c r="AY68" s="9" t="str">
        <f t="shared" si="129"/>
        <v/>
      </c>
      <c r="AZ68" s="8" t="str">
        <f t="shared" ref="AZ68:AZ131" si="158">+IFERROR(BA68*1440,"")</f>
        <v/>
      </c>
      <c r="BA68" s="9" t="str">
        <f t="shared" ref="BA68:BA131" si="159">AF68</f>
        <v/>
      </c>
      <c r="BB68" s="8" t="str">
        <f t="shared" ref="BB68:BB131" si="160">IF(AW68="","",$F$12)</f>
        <v/>
      </c>
      <c r="BD68" s="3" t="str">
        <f t="shared" ref="BD68:BD131" si="161">IFERROR(IF(BD67+1&gt;$BC$2,"",BD67+1),"")</f>
        <v/>
      </c>
      <c r="BE68" s="8" t="str">
        <f t="shared" si="130"/>
        <v/>
      </c>
      <c r="BF68" s="8" t="str">
        <f t="shared" si="131"/>
        <v/>
      </c>
      <c r="BG68" s="86" t="str">
        <f t="shared" si="132"/>
        <v/>
      </c>
      <c r="BH68" s="9" t="str">
        <f t="shared" si="133"/>
        <v/>
      </c>
      <c r="BI68" s="9" t="str">
        <f t="shared" si="134"/>
        <v/>
      </c>
      <c r="BJ68" s="82" t="e">
        <f t="shared" si="135"/>
        <v>#VALUE!</v>
      </c>
      <c r="BK68" s="9" t="str">
        <f t="shared" si="136"/>
        <v/>
      </c>
      <c r="BL68" s="9" t="str">
        <f t="shared" ref="BL68:BM68" si="162">BK68</f>
        <v/>
      </c>
      <c r="BM68" s="9" t="str">
        <f t="shared" si="162"/>
        <v/>
      </c>
      <c r="BN68" s="8" t="str">
        <f t="shared" si="138"/>
        <v/>
      </c>
      <c r="BO68" s="8" t="str">
        <f t="shared" ref="BO68:BO131" si="163">IF(BD68="","",0)</f>
        <v/>
      </c>
      <c r="BP68" s="8" t="str">
        <f t="shared" ref="BP68:BP131" si="164">IF(BD68="","",0)</f>
        <v/>
      </c>
      <c r="BQ68" s="8" t="str">
        <f t="shared" ref="BQ68:BQ131" si="165">IF(BD68="","",0)</f>
        <v/>
      </c>
      <c r="BR68" s="8" t="str">
        <f t="shared" si="139"/>
        <v/>
      </c>
      <c r="BS68" s="8" t="str">
        <f t="shared" ref="BS68:BS131" si="166">IF(BD68="","",0)</f>
        <v/>
      </c>
      <c r="BT68" s="8" t="str">
        <f t="shared" ref="BT68:BT131" si="167">IF(BD68="","",0)</f>
        <v/>
      </c>
      <c r="BU68" s="7" t="str">
        <f t="shared" ref="BU68:BU131" si="168">IF(BF68="","","="&amp;""""&amp;BF68&amp;""""&amp;","&amp;"="&amp;""""&amp;BG68&amp;""""&amp;","&amp;"="&amp;""""&amp;BH68&amp;""""&amp;","&amp;"="&amp;""""&amp;BI68&amp;""""&amp;","&amp;"="&amp;""""&amp;TEXT(BK68,"hh:mm")&amp;""""&amp;","&amp;"="&amp;""""&amp;TEXT(BL68,"hh:mm")&amp;""""&amp;","&amp;"="&amp;""""&amp;TEXT(BM68,"hh:mm")&amp;""""&amp;","&amp;"="&amp;""""&amp;BN68&amp;""""&amp;","&amp;"="&amp;""""&amp;BO68&amp;""""&amp;","&amp;"="&amp;""""&amp;BP68&amp;""""&amp;","&amp;"="&amp;""""&amp;BQ68&amp;""""&amp;","&amp;"="&amp;""""&amp;BR68&amp;""""&amp;","&amp;"="&amp;""""&amp;BS68&amp;""""&amp;","&amp;"="&amp;""""&amp;BT68&amp;""""&amp;",")</f>
        <v/>
      </c>
    </row>
    <row r="69" spans="8:73" x14ac:dyDescent="0.25">
      <c r="H69" s="35" t="str">
        <f>IFERROR(IF(MINUTE(M69)&lt;&gt;MINUTE(M68),MAX($H$2:H68)+1,IF(AND(MINUTE(M68)=0,MINUTE(M69)=0),1,"")),"")</f>
        <v/>
      </c>
      <c r="I69" s="35" t="str">
        <f t="shared" si="140"/>
        <v/>
      </c>
      <c r="J69" s="35" t="str">
        <f t="shared" si="141"/>
        <v/>
      </c>
      <c r="K69" s="67" t="str">
        <f>IFERROR(IF(VLOOKUP(J68,'Flota Variable'!$AS$4:$AU$707,3,0)+K68&gt;$F$7,"",VLOOKUP(J68,'Flota Variable'!$AS$4:$AU$707,3,0)+K68),"")</f>
        <v/>
      </c>
      <c r="L69" s="67" t="str">
        <f t="shared" si="122"/>
        <v/>
      </c>
      <c r="M69" s="36" t="str">
        <f t="shared" si="142"/>
        <v/>
      </c>
      <c r="N69" s="35" t="str">
        <f>IF(H69="","",IF(H69=MAX($H$3:$H$1002),IFERROR(VLOOKUP(MAX($H$3:H69)+1,$H$3:$I$1002,2,0),MAX(I69:I1068))-VLOOKUP(H69,$H$3:$I$1002,2,0)+1,IFERROR(VLOOKUP(MAX($H$3:H69)+1,$H$3:$I$1002,2,0),MAX(I69:I1068))-VLOOKUP(H69,$H$3:$I$1002,2,0)))</f>
        <v/>
      </c>
      <c r="P69" s="35" t="str">
        <f t="shared" si="143"/>
        <v/>
      </c>
      <c r="Q69" s="67" t="str">
        <f t="shared" si="144"/>
        <v/>
      </c>
      <c r="R69" s="67" t="str">
        <f t="shared" si="145"/>
        <v/>
      </c>
      <c r="S69" s="67" t="str">
        <f t="shared" si="146"/>
        <v/>
      </c>
      <c r="U69" s="68" t="str">
        <f>IFERROR(IF(Z69=0,"",IF(MINUTE(Z69)&lt;&gt;MINUTE(Z68),MAX($U$2:U68)+1,IF(AND(MINUTE(Z68)=0,MINUTE(Z69)=0),1,""))),"")</f>
        <v/>
      </c>
      <c r="V69" s="68" t="str">
        <f t="shared" si="147"/>
        <v/>
      </c>
      <c r="W69" s="68" t="str">
        <f t="shared" si="148"/>
        <v/>
      </c>
      <c r="X69" s="69" t="str">
        <f>IFERROR(L69+VLOOKUP(J69,'Tiempos de ciclo'!$P$3:$Q$398,2,0),"")</f>
        <v/>
      </c>
      <c r="Y69" s="69" t="str">
        <f t="shared" si="123"/>
        <v/>
      </c>
      <c r="Z69" s="70" t="str">
        <f t="shared" si="149"/>
        <v/>
      </c>
      <c r="AA69" s="68" t="str">
        <f>IF(U69="","",IF(U69=MAX($U$3:$U$1002),IFERROR(VLOOKUP(MAX($U$3:U69)+1,$U$3:$V$1002,2,0),MAX(V69:V1068))-VLOOKUP(U69,$U$3:$V$1002,2,0)+1,IFERROR(VLOOKUP(MAX($U$3:U69)+1,$U$3:$V$1002,2,0),MAX(V69:V1068))-VLOOKUP(U69,$U$3:$V$1002,2,0)))</f>
        <v/>
      </c>
      <c r="AC69" s="68" t="str">
        <f t="shared" si="150"/>
        <v/>
      </c>
      <c r="AD69" s="69" t="str">
        <f t="shared" si="151"/>
        <v/>
      </c>
      <c r="AE69" s="69" t="str">
        <f t="shared" si="152"/>
        <v/>
      </c>
      <c r="AF69" s="69" t="str">
        <f t="shared" si="153"/>
        <v/>
      </c>
      <c r="AI69" s="3" t="str">
        <f t="shared" si="54"/>
        <v/>
      </c>
      <c r="AJ69" s="8" t="str">
        <f t="shared" si="124"/>
        <v/>
      </c>
      <c r="AK69" s="8" t="str">
        <f t="shared" si="55"/>
        <v/>
      </c>
      <c r="AL69" s="8" t="str">
        <f t="shared" si="56"/>
        <v/>
      </c>
      <c r="AM69" s="8" t="str">
        <f t="shared" si="57"/>
        <v/>
      </c>
      <c r="AN69" s="9" t="str">
        <f t="shared" si="125"/>
        <v/>
      </c>
      <c r="AO69" s="9" t="str">
        <f t="shared" si="126"/>
        <v/>
      </c>
      <c r="AP69" s="8" t="str">
        <f t="shared" si="154"/>
        <v/>
      </c>
      <c r="AQ69" s="9" t="str">
        <f t="shared" si="127"/>
        <v/>
      </c>
      <c r="AR69" s="8" t="str">
        <f t="shared" si="155"/>
        <v/>
      </c>
      <c r="AS69" s="2" t="str">
        <f t="shared" si="58"/>
        <v/>
      </c>
      <c r="AT69" s="8" t="str">
        <f t="shared" si="156"/>
        <v/>
      </c>
      <c r="AU69" s="8" t="str">
        <f t="shared" si="59"/>
        <v/>
      </c>
      <c r="AV69" s="8" t="str">
        <f t="shared" si="60"/>
        <v/>
      </c>
      <c r="AW69" s="8" t="str">
        <f t="shared" si="157"/>
        <v/>
      </c>
      <c r="AX69" s="9" t="str">
        <f t="shared" si="128"/>
        <v/>
      </c>
      <c r="AY69" s="9" t="str">
        <f t="shared" si="129"/>
        <v/>
      </c>
      <c r="AZ69" s="8" t="str">
        <f t="shared" si="158"/>
        <v/>
      </c>
      <c r="BA69" s="9" t="str">
        <f t="shared" si="159"/>
        <v/>
      </c>
      <c r="BB69" s="8" t="str">
        <f t="shared" si="160"/>
        <v/>
      </c>
      <c r="BD69" s="3" t="str">
        <f t="shared" si="161"/>
        <v/>
      </c>
      <c r="BE69" s="8" t="str">
        <f t="shared" si="130"/>
        <v/>
      </c>
      <c r="BF69" s="8" t="str">
        <f t="shared" si="131"/>
        <v/>
      </c>
      <c r="BG69" s="86" t="str">
        <f t="shared" si="132"/>
        <v/>
      </c>
      <c r="BH69" s="9" t="str">
        <f t="shared" si="133"/>
        <v/>
      </c>
      <c r="BI69" s="9" t="str">
        <f t="shared" si="134"/>
        <v/>
      </c>
      <c r="BJ69" s="82" t="e">
        <f t="shared" si="135"/>
        <v>#VALUE!</v>
      </c>
      <c r="BK69" s="9" t="str">
        <f t="shared" si="136"/>
        <v/>
      </c>
      <c r="BL69" s="9" t="str">
        <f t="shared" ref="BL69:BM69" si="169">BK69</f>
        <v/>
      </c>
      <c r="BM69" s="9" t="str">
        <f t="shared" si="169"/>
        <v/>
      </c>
      <c r="BN69" s="8" t="str">
        <f t="shared" si="138"/>
        <v/>
      </c>
      <c r="BO69" s="8" t="str">
        <f t="shared" si="163"/>
        <v/>
      </c>
      <c r="BP69" s="8" t="str">
        <f t="shared" si="164"/>
        <v/>
      </c>
      <c r="BQ69" s="8" t="str">
        <f t="shared" si="165"/>
        <v/>
      </c>
      <c r="BR69" s="8" t="str">
        <f t="shared" si="139"/>
        <v/>
      </c>
      <c r="BS69" s="8" t="str">
        <f t="shared" si="166"/>
        <v/>
      </c>
      <c r="BT69" s="8" t="str">
        <f t="shared" si="167"/>
        <v/>
      </c>
      <c r="BU69" s="7" t="str">
        <f t="shared" si="168"/>
        <v/>
      </c>
    </row>
    <row r="70" spans="8:73" x14ac:dyDescent="0.25">
      <c r="H70" s="35" t="str">
        <f>IFERROR(IF(MINUTE(M70)&lt;&gt;MINUTE(M69),MAX($H$2:H69)+1,IF(AND(MINUTE(M69)=0,MINUTE(M70)=0),1,"")),"")</f>
        <v/>
      </c>
      <c r="I70" s="35" t="str">
        <f t="shared" si="140"/>
        <v/>
      </c>
      <c r="J70" s="35" t="str">
        <f t="shared" si="141"/>
        <v/>
      </c>
      <c r="K70" s="67" t="str">
        <f>IFERROR(IF(VLOOKUP(J69,'Flota Variable'!$AS$4:$AU$707,3,0)+K69&gt;$F$7,"",VLOOKUP(J69,'Flota Variable'!$AS$4:$AU$707,3,0)+K69),"")</f>
        <v/>
      </c>
      <c r="L70" s="67" t="str">
        <f t="shared" si="122"/>
        <v/>
      </c>
      <c r="M70" s="36" t="str">
        <f t="shared" si="142"/>
        <v/>
      </c>
      <c r="N70" s="35" t="str">
        <f>IF(H70="","",IF(H70=MAX($H$3:$H$1002),IFERROR(VLOOKUP(MAX($H$3:H70)+1,$H$3:$I$1002,2,0),MAX(I70:I1069))-VLOOKUP(H70,$H$3:$I$1002,2,0)+1,IFERROR(VLOOKUP(MAX($H$3:H70)+1,$H$3:$I$1002,2,0),MAX(I70:I1069))-VLOOKUP(H70,$H$3:$I$1002,2,0)))</f>
        <v/>
      </c>
      <c r="P70" s="35" t="str">
        <f t="shared" si="143"/>
        <v/>
      </c>
      <c r="Q70" s="67" t="str">
        <f t="shared" si="144"/>
        <v/>
      </c>
      <c r="R70" s="67" t="str">
        <f t="shared" si="145"/>
        <v/>
      </c>
      <c r="S70" s="67" t="str">
        <f t="shared" si="146"/>
        <v/>
      </c>
      <c r="U70" s="68" t="str">
        <f>IFERROR(IF(Z70=0,"",IF(MINUTE(Z70)&lt;&gt;MINUTE(Z69),MAX($U$2:U69)+1,IF(AND(MINUTE(Z69)=0,MINUTE(Z70)=0),1,""))),"")</f>
        <v/>
      </c>
      <c r="V70" s="68" t="str">
        <f t="shared" si="147"/>
        <v/>
      </c>
      <c r="W70" s="68" t="str">
        <f t="shared" si="148"/>
        <v/>
      </c>
      <c r="X70" s="69" t="str">
        <f>IFERROR(L70+VLOOKUP(J70,'Tiempos de ciclo'!$P$3:$Q$398,2,0),"")</f>
        <v/>
      </c>
      <c r="Y70" s="69" t="str">
        <f t="shared" si="123"/>
        <v/>
      </c>
      <c r="Z70" s="70" t="str">
        <f t="shared" si="149"/>
        <v/>
      </c>
      <c r="AA70" s="68" t="str">
        <f>IF(U70="","",IF(U70=MAX($U$3:$U$1002),IFERROR(VLOOKUP(MAX($U$3:U70)+1,$U$3:$V$1002,2,0),MAX(V70:V1069))-VLOOKUP(U70,$U$3:$V$1002,2,0)+1,IFERROR(VLOOKUP(MAX($U$3:U70)+1,$U$3:$V$1002,2,0),MAX(V70:V1069))-VLOOKUP(U70,$U$3:$V$1002,2,0)))</f>
        <v/>
      </c>
      <c r="AC70" s="68" t="str">
        <f t="shared" si="150"/>
        <v/>
      </c>
      <c r="AD70" s="69" t="str">
        <f t="shared" si="151"/>
        <v/>
      </c>
      <c r="AE70" s="69" t="str">
        <f t="shared" si="152"/>
        <v/>
      </c>
      <c r="AF70" s="69" t="str">
        <f t="shared" si="153"/>
        <v/>
      </c>
      <c r="AI70" s="3" t="str">
        <f t="shared" ref="AI70:AI133" si="170">IF(AJ70="","",AI69+1)</f>
        <v/>
      </c>
      <c r="AJ70" s="8" t="str">
        <f t="shared" si="124"/>
        <v/>
      </c>
      <c r="AK70" s="8" t="str">
        <f t="shared" ref="AK70:AK133" si="171">AJ70</f>
        <v/>
      </c>
      <c r="AL70" s="8" t="str">
        <f t="shared" ref="AL70:AL133" si="172">IFERROR(IF(AM70="","",1),"")</f>
        <v/>
      </c>
      <c r="AM70" s="8" t="str">
        <f t="shared" ref="AM70:AM133" si="173">IFERROR(IF(AQ70="","",$F$8),"")</f>
        <v/>
      </c>
      <c r="AN70" s="9" t="str">
        <f t="shared" si="125"/>
        <v/>
      </c>
      <c r="AO70" s="9" t="str">
        <f t="shared" si="126"/>
        <v/>
      </c>
      <c r="AP70" s="8" t="str">
        <f t="shared" si="154"/>
        <v/>
      </c>
      <c r="AQ70" s="9" t="str">
        <f t="shared" si="127"/>
        <v/>
      </c>
      <c r="AR70" s="8" t="str">
        <f t="shared" si="155"/>
        <v/>
      </c>
      <c r="AS70" s="2" t="str">
        <f t="shared" ref="AS70:AS133" si="174">IF(AT70="","",AS69+1)</f>
        <v/>
      </c>
      <c r="AT70" s="8" t="str">
        <f t="shared" si="156"/>
        <v/>
      </c>
      <c r="AU70" s="8" t="str">
        <f t="shared" ref="AU70:AU133" si="175">AT70</f>
        <v/>
      </c>
      <c r="AV70" s="8" t="str">
        <f t="shared" ref="AV70:AV133" si="176">IF(AW70="","",2)</f>
        <v/>
      </c>
      <c r="AW70" s="8" t="str">
        <f t="shared" si="157"/>
        <v/>
      </c>
      <c r="AX70" s="9" t="str">
        <f t="shared" si="128"/>
        <v/>
      </c>
      <c r="AY70" s="9" t="str">
        <f t="shared" si="129"/>
        <v/>
      </c>
      <c r="AZ70" s="8" t="str">
        <f t="shared" si="158"/>
        <v/>
      </c>
      <c r="BA70" s="9" t="str">
        <f t="shared" si="159"/>
        <v/>
      </c>
      <c r="BB70" s="8" t="str">
        <f t="shared" si="160"/>
        <v/>
      </c>
      <c r="BD70" s="3" t="str">
        <f t="shared" si="161"/>
        <v/>
      </c>
      <c r="BE70" s="8" t="str">
        <f t="shared" si="130"/>
        <v/>
      </c>
      <c r="BF70" s="8" t="str">
        <f t="shared" si="131"/>
        <v/>
      </c>
      <c r="BG70" s="86" t="str">
        <f t="shared" si="132"/>
        <v/>
      </c>
      <c r="BH70" s="9" t="str">
        <f t="shared" si="133"/>
        <v/>
      </c>
      <c r="BI70" s="9" t="str">
        <f t="shared" si="134"/>
        <v/>
      </c>
      <c r="BJ70" s="82" t="e">
        <f t="shared" si="135"/>
        <v>#VALUE!</v>
      </c>
      <c r="BK70" s="9" t="str">
        <f t="shared" si="136"/>
        <v/>
      </c>
      <c r="BL70" s="9" t="str">
        <f t="shared" ref="BL70:BM70" si="177">BK70</f>
        <v/>
      </c>
      <c r="BM70" s="9" t="str">
        <f t="shared" si="177"/>
        <v/>
      </c>
      <c r="BN70" s="8" t="str">
        <f t="shared" si="138"/>
        <v/>
      </c>
      <c r="BO70" s="8" t="str">
        <f t="shared" si="163"/>
        <v/>
      </c>
      <c r="BP70" s="8" t="str">
        <f t="shared" si="164"/>
        <v/>
      </c>
      <c r="BQ70" s="8" t="str">
        <f t="shared" si="165"/>
        <v/>
      </c>
      <c r="BR70" s="8" t="str">
        <f t="shared" si="139"/>
        <v/>
      </c>
      <c r="BS70" s="8" t="str">
        <f t="shared" si="166"/>
        <v/>
      </c>
      <c r="BT70" s="8" t="str">
        <f t="shared" si="167"/>
        <v/>
      </c>
      <c r="BU70" s="7" t="str">
        <f t="shared" si="168"/>
        <v/>
      </c>
    </row>
    <row r="71" spans="8:73" x14ac:dyDescent="0.25">
      <c r="H71" s="35" t="str">
        <f>IFERROR(IF(MINUTE(M71)&lt;&gt;MINUTE(M70),MAX($H$2:H70)+1,IF(AND(MINUTE(M70)=0,MINUTE(M71)=0),1,"")),"")</f>
        <v/>
      </c>
      <c r="I71" s="35" t="str">
        <f t="shared" si="140"/>
        <v/>
      </c>
      <c r="J71" s="35" t="str">
        <f t="shared" si="141"/>
        <v/>
      </c>
      <c r="K71" s="67" t="str">
        <f>IFERROR(IF(VLOOKUP(J70,'Flota Variable'!$AS$4:$AU$707,3,0)+K70&gt;$F$7,"",VLOOKUP(J70,'Flota Variable'!$AS$4:$AU$707,3,0)+K70),"")</f>
        <v/>
      </c>
      <c r="L71" s="67" t="str">
        <f t="shared" si="122"/>
        <v/>
      </c>
      <c r="M71" s="36" t="str">
        <f t="shared" si="142"/>
        <v/>
      </c>
      <c r="N71" s="35" t="str">
        <f>IF(H71="","",IF(H71=MAX($H$3:$H$1002),IFERROR(VLOOKUP(MAX($H$3:H71)+1,$H$3:$I$1002,2,0),MAX(I71:I1070))-VLOOKUP(H71,$H$3:$I$1002,2,0)+1,IFERROR(VLOOKUP(MAX($H$3:H71)+1,$H$3:$I$1002,2,0),MAX(I71:I1070))-VLOOKUP(H71,$H$3:$I$1002,2,0)))</f>
        <v/>
      </c>
      <c r="P71" s="35" t="str">
        <f t="shared" si="143"/>
        <v/>
      </c>
      <c r="Q71" s="67" t="str">
        <f t="shared" si="144"/>
        <v/>
      </c>
      <c r="R71" s="67" t="str">
        <f t="shared" si="145"/>
        <v/>
      </c>
      <c r="S71" s="67" t="str">
        <f t="shared" si="146"/>
        <v/>
      </c>
      <c r="U71" s="68" t="str">
        <f>IFERROR(IF(Z71=0,"",IF(MINUTE(Z71)&lt;&gt;MINUTE(Z70),MAX($U$2:U70)+1,IF(AND(MINUTE(Z70)=0,MINUTE(Z71)=0),1,""))),"")</f>
        <v/>
      </c>
      <c r="V71" s="68" t="str">
        <f t="shared" si="147"/>
        <v/>
      </c>
      <c r="W71" s="68" t="str">
        <f t="shared" si="148"/>
        <v/>
      </c>
      <c r="X71" s="69" t="str">
        <f>IFERROR(L71+VLOOKUP(J71,'Tiempos de ciclo'!$P$3:$Q$398,2,0),"")</f>
        <v/>
      </c>
      <c r="Y71" s="69" t="str">
        <f t="shared" si="123"/>
        <v/>
      </c>
      <c r="Z71" s="70" t="str">
        <f t="shared" si="149"/>
        <v/>
      </c>
      <c r="AA71" s="68" t="str">
        <f>IF(U71="","",IF(U71=MAX($U$3:$U$1002),IFERROR(VLOOKUP(MAX($U$3:U71)+1,$U$3:$V$1002,2,0),MAX(V71:V1070))-VLOOKUP(U71,$U$3:$V$1002,2,0)+1,IFERROR(VLOOKUP(MAX($U$3:U71)+1,$U$3:$V$1002,2,0),MAX(V71:V1070))-VLOOKUP(U71,$U$3:$V$1002,2,0)))</f>
        <v/>
      </c>
      <c r="AC71" s="68" t="str">
        <f t="shared" si="150"/>
        <v/>
      </c>
      <c r="AD71" s="69" t="str">
        <f t="shared" si="151"/>
        <v/>
      </c>
      <c r="AE71" s="69" t="str">
        <f t="shared" si="152"/>
        <v/>
      </c>
      <c r="AF71" s="69" t="str">
        <f t="shared" si="153"/>
        <v/>
      </c>
      <c r="AI71" s="3" t="str">
        <f t="shared" si="170"/>
        <v/>
      </c>
      <c r="AJ71" s="8" t="str">
        <f t="shared" si="124"/>
        <v/>
      </c>
      <c r="AK71" s="8" t="str">
        <f t="shared" si="171"/>
        <v/>
      </c>
      <c r="AL71" s="8" t="str">
        <f t="shared" si="172"/>
        <v/>
      </c>
      <c r="AM71" s="8" t="str">
        <f t="shared" si="173"/>
        <v/>
      </c>
      <c r="AN71" s="9" t="str">
        <f t="shared" si="125"/>
        <v/>
      </c>
      <c r="AO71" s="9" t="str">
        <f t="shared" si="126"/>
        <v/>
      </c>
      <c r="AP71" s="8" t="str">
        <f t="shared" si="154"/>
        <v/>
      </c>
      <c r="AQ71" s="9" t="str">
        <f t="shared" si="127"/>
        <v/>
      </c>
      <c r="AR71" s="8" t="str">
        <f t="shared" si="155"/>
        <v/>
      </c>
      <c r="AS71" s="2" t="str">
        <f t="shared" si="174"/>
        <v/>
      </c>
      <c r="AT71" s="8" t="str">
        <f t="shared" si="156"/>
        <v/>
      </c>
      <c r="AU71" s="8" t="str">
        <f t="shared" si="175"/>
        <v/>
      </c>
      <c r="AV71" s="8" t="str">
        <f t="shared" si="176"/>
        <v/>
      </c>
      <c r="AW71" s="8" t="str">
        <f t="shared" si="157"/>
        <v/>
      </c>
      <c r="AX71" s="9" t="str">
        <f t="shared" si="128"/>
        <v/>
      </c>
      <c r="AY71" s="9" t="str">
        <f t="shared" si="129"/>
        <v/>
      </c>
      <c r="AZ71" s="8" t="str">
        <f t="shared" si="158"/>
        <v/>
      </c>
      <c r="BA71" s="9" t="str">
        <f t="shared" si="159"/>
        <v/>
      </c>
      <c r="BB71" s="8" t="str">
        <f t="shared" si="160"/>
        <v/>
      </c>
      <c r="BD71" s="3" t="str">
        <f t="shared" si="161"/>
        <v/>
      </c>
      <c r="BE71" s="8" t="str">
        <f t="shared" si="130"/>
        <v/>
      </c>
      <c r="BF71" s="8" t="str">
        <f t="shared" si="131"/>
        <v/>
      </c>
      <c r="BG71" s="86" t="str">
        <f t="shared" si="132"/>
        <v/>
      </c>
      <c r="BH71" s="9" t="str">
        <f t="shared" si="133"/>
        <v/>
      </c>
      <c r="BI71" s="9" t="str">
        <f t="shared" si="134"/>
        <v/>
      </c>
      <c r="BJ71" s="82" t="e">
        <f t="shared" si="135"/>
        <v>#VALUE!</v>
      </c>
      <c r="BK71" s="9" t="str">
        <f t="shared" si="136"/>
        <v/>
      </c>
      <c r="BL71" s="9" t="str">
        <f t="shared" ref="BL71:BM71" si="178">BK71</f>
        <v/>
      </c>
      <c r="BM71" s="9" t="str">
        <f t="shared" si="178"/>
        <v/>
      </c>
      <c r="BN71" s="8" t="str">
        <f t="shared" si="138"/>
        <v/>
      </c>
      <c r="BO71" s="8" t="str">
        <f t="shared" si="163"/>
        <v/>
      </c>
      <c r="BP71" s="8" t="str">
        <f t="shared" si="164"/>
        <v/>
      </c>
      <c r="BQ71" s="8" t="str">
        <f t="shared" si="165"/>
        <v/>
      </c>
      <c r="BR71" s="8" t="str">
        <f t="shared" si="139"/>
        <v/>
      </c>
      <c r="BS71" s="8" t="str">
        <f t="shared" si="166"/>
        <v/>
      </c>
      <c r="BT71" s="8" t="str">
        <f t="shared" si="167"/>
        <v/>
      </c>
      <c r="BU71" s="7" t="str">
        <f t="shared" si="168"/>
        <v/>
      </c>
    </row>
    <row r="72" spans="8:73" x14ac:dyDescent="0.25">
      <c r="H72" s="35" t="str">
        <f>IFERROR(IF(MINUTE(M72)&lt;&gt;MINUTE(M71),MAX($H$2:H71)+1,IF(AND(MINUTE(M71)=0,MINUTE(M72)=0),1,"")),"")</f>
        <v/>
      </c>
      <c r="I72" s="35" t="str">
        <f t="shared" si="140"/>
        <v/>
      </c>
      <c r="J72" s="35" t="str">
        <f t="shared" si="141"/>
        <v/>
      </c>
      <c r="K72" s="67" t="str">
        <f>IFERROR(IF(VLOOKUP(J71,'Flota Variable'!$AS$4:$AU$707,3,0)+K71&gt;$F$7,"",VLOOKUP(J71,'Flota Variable'!$AS$4:$AU$707,3,0)+K71),"")</f>
        <v/>
      </c>
      <c r="L72" s="67" t="str">
        <f t="shared" si="122"/>
        <v/>
      </c>
      <c r="M72" s="36" t="str">
        <f t="shared" si="142"/>
        <v/>
      </c>
      <c r="N72" s="35" t="str">
        <f>IF(H72="","",IF(H72=MAX($H$3:$H$1002),IFERROR(VLOOKUP(MAX($H$3:H72)+1,$H$3:$I$1002,2,0),MAX(I72:I1071))-VLOOKUP(H72,$H$3:$I$1002,2,0)+1,IFERROR(VLOOKUP(MAX($H$3:H72)+1,$H$3:$I$1002,2,0),MAX(I72:I1071))-VLOOKUP(H72,$H$3:$I$1002,2,0)))</f>
        <v/>
      </c>
      <c r="P72" s="35" t="str">
        <f t="shared" si="143"/>
        <v/>
      </c>
      <c r="Q72" s="67" t="str">
        <f t="shared" si="144"/>
        <v/>
      </c>
      <c r="R72" s="67" t="str">
        <f t="shared" si="145"/>
        <v/>
      </c>
      <c r="S72" s="67" t="str">
        <f t="shared" si="146"/>
        <v/>
      </c>
      <c r="U72" s="68" t="str">
        <f>IFERROR(IF(Z72=0,"",IF(MINUTE(Z72)&lt;&gt;MINUTE(Z71),MAX($U$2:U71)+1,IF(AND(MINUTE(Z71)=0,MINUTE(Z72)=0),1,""))),"")</f>
        <v/>
      </c>
      <c r="V72" s="68" t="str">
        <f t="shared" si="147"/>
        <v/>
      </c>
      <c r="W72" s="68" t="str">
        <f t="shared" si="148"/>
        <v/>
      </c>
      <c r="X72" s="69" t="str">
        <f>IFERROR(L72+VLOOKUP(J72,'Tiempos de ciclo'!$P$3:$Q$398,2,0),"")</f>
        <v/>
      </c>
      <c r="Y72" s="69" t="str">
        <f t="shared" si="123"/>
        <v/>
      </c>
      <c r="Z72" s="70" t="str">
        <f t="shared" si="149"/>
        <v/>
      </c>
      <c r="AA72" s="68" t="str">
        <f>IF(U72="","",IF(U72=MAX($U$3:$U$1002),IFERROR(VLOOKUP(MAX($U$3:U72)+1,$U$3:$V$1002,2,0),MAX(V72:V1071))-VLOOKUP(U72,$U$3:$V$1002,2,0)+1,IFERROR(VLOOKUP(MAX($U$3:U72)+1,$U$3:$V$1002,2,0),MAX(V72:V1071))-VLOOKUP(U72,$U$3:$V$1002,2,0)))</f>
        <v/>
      </c>
      <c r="AC72" s="68" t="str">
        <f t="shared" si="150"/>
        <v/>
      </c>
      <c r="AD72" s="69" t="str">
        <f t="shared" si="151"/>
        <v/>
      </c>
      <c r="AE72" s="69" t="str">
        <f t="shared" si="152"/>
        <v/>
      </c>
      <c r="AF72" s="69" t="str">
        <f t="shared" si="153"/>
        <v/>
      </c>
      <c r="AI72" s="3" t="str">
        <f t="shared" si="170"/>
        <v/>
      </c>
      <c r="AJ72" s="8" t="str">
        <f t="shared" si="124"/>
        <v/>
      </c>
      <c r="AK72" s="8" t="str">
        <f t="shared" si="171"/>
        <v/>
      </c>
      <c r="AL72" s="8" t="str">
        <f t="shared" si="172"/>
        <v/>
      </c>
      <c r="AM72" s="8" t="str">
        <f t="shared" si="173"/>
        <v/>
      </c>
      <c r="AN72" s="9" t="str">
        <f t="shared" si="125"/>
        <v/>
      </c>
      <c r="AO72" s="9" t="str">
        <f t="shared" si="126"/>
        <v/>
      </c>
      <c r="AP72" s="8" t="str">
        <f t="shared" si="154"/>
        <v/>
      </c>
      <c r="AQ72" s="9" t="str">
        <f t="shared" si="127"/>
        <v/>
      </c>
      <c r="AR72" s="8" t="str">
        <f t="shared" si="155"/>
        <v/>
      </c>
      <c r="AS72" s="2" t="str">
        <f t="shared" si="174"/>
        <v/>
      </c>
      <c r="AT72" s="8" t="str">
        <f t="shared" si="156"/>
        <v/>
      </c>
      <c r="AU72" s="8" t="str">
        <f t="shared" si="175"/>
        <v/>
      </c>
      <c r="AV72" s="8" t="str">
        <f t="shared" si="176"/>
        <v/>
      </c>
      <c r="AW72" s="8" t="str">
        <f t="shared" si="157"/>
        <v/>
      </c>
      <c r="AX72" s="9" t="str">
        <f t="shared" si="128"/>
        <v/>
      </c>
      <c r="AY72" s="9" t="str">
        <f t="shared" si="129"/>
        <v/>
      </c>
      <c r="AZ72" s="8" t="str">
        <f t="shared" si="158"/>
        <v/>
      </c>
      <c r="BA72" s="9" t="str">
        <f t="shared" si="159"/>
        <v/>
      </c>
      <c r="BB72" s="8" t="str">
        <f t="shared" si="160"/>
        <v/>
      </c>
      <c r="BD72" s="3" t="str">
        <f t="shared" si="161"/>
        <v/>
      </c>
      <c r="BE72" s="8" t="str">
        <f t="shared" si="130"/>
        <v/>
      </c>
      <c r="BF72" s="8" t="str">
        <f t="shared" si="131"/>
        <v/>
      </c>
      <c r="BG72" s="86" t="str">
        <f t="shared" si="132"/>
        <v/>
      </c>
      <c r="BH72" s="9" t="str">
        <f t="shared" si="133"/>
        <v/>
      </c>
      <c r="BI72" s="9" t="str">
        <f t="shared" si="134"/>
        <v/>
      </c>
      <c r="BJ72" s="82" t="e">
        <f t="shared" si="135"/>
        <v>#VALUE!</v>
      </c>
      <c r="BK72" s="9" t="str">
        <f t="shared" si="136"/>
        <v/>
      </c>
      <c r="BL72" s="9" t="str">
        <f t="shared" ref="BL72:BM72" si="179">BK72</f>
        <v/>
      </c>
      <c r="BM72" s="9" t="str">
        <f t="shared" si="179"/>
        <v/>
      </c>
      <c r="BN72" s="8" t="str">
        <f t="shared" si="138"/>
        <v/>
      </c>
      <c r="BO72" s="8" t="str">
        <f t="shared" si="163"/>
        <v/>
      </c>
      <c r="BP72" s="8" t="str">
        <f t="shared" si="164"/>
        <v/>
      </c>
      <c r="BQ72" s="8" t="str">
        <f t="shared" si="165"/>
        <v/>
      </c>
      <c r="BR72" s="8" t="str">
        <f t="shared" si="139"/>
        <v/>
      </c>
      <c r="BS72" s="8" t="str">
        <f t="shared" si="166"/>
        <v/>
      </c>
      <c r="BT72" s="8" t="str">
        <f t="shared" si="167"/>
        <v/>
      </c>
      <c r="BU72" s="7" t="str">
        <f t="shared" si="168"/>
        <v/>
      </c>
    </row>
    <row r="73" spans="8:73" x14ac:dyDescent="0.25">
      <c r="H73" s="35" t="str">
        <f>IFERROR(IF(MINUTE(M73)&lt;&gt;MINUTE(M72),MAX($H$2:H72)+1,IF(AND(MINUTE(M72)=0,MINUTE(M73)=0),1,"")),"")</f>
        <v/>
      </c>
      <c r="I73" s="35" t="str">
        <f t="shared" si="140"/>
        <v/>
      </c>
      <c r="J73" s="35" t="str">
        <f t="shared" si="141"/>
        <v/>
      </c>
      <c r="K73" s="67" t="str">
        <f>IFERROR(IF(VLOOKUP(J72,'Flota Variable'!$AS$4:$AU$707,3,0)+K72&gt;$F$7,"",VLOOKUP(J72,'Flota Variable'!$AS$4:$AU$707,3,0)+K72),"")</f>
        <v/>
      </c>
      <c r="L73" s="67" t="str">
        <f t="shared" si="122"/>
        <v/>
      </c>
      <c r="M73" s="36" t="str">
        <f t="shared" si="142"/>
        <v/>
      </c>
      <c r="N73" s="35" t="str">
        <f>IF(H73="","",IF(H73=MAX($H$3:$H$1002),IFERROR(VLOOKUP(MAX($H$3:H73)+1,$H$3:$I$1002,2,0),MAX(I73:I1072))-VLOOKUP(H73,$H$3:$I$1002,2,0)+1,IFERROR(VLOOKUP(MAX($H$3:H73)+1,$H$3:$I$1002,2,0),MAX(I73:I1072))-VLOOKUP(H73,$H$3:$I$1002,2,0)))</f>
        <v/>
      </c>
      <c r="P73" s="35" t="str">
        <f t="shared" si="143"/>
        <v/>
      </c>
      <c r="Q73" s="67" t="str">
        <f t="shared" si="144"/>
        <v/>
      </c>
      <c r="R73" s="67" t="str">
        <f t="shared" si="145"/>
        <v/>
      </c>
      <c r="S73" s="67" t="str">
        <f t="shared" si="146"/>
        <v/>
      </c>
      <c r="U73" s="68" t="str">
        <f>IFERROR(IF(Z73=0,"",IF(MINUTE(Z73)&lt;&gt;MINUTE(Z72),MAX($U$2:U72)+1,IF(AND(MINUTE(Z72)=0,MINUTE(Z73)=0),1,""))),"")</f>
        <v/>
      </c>
      <c r="V73" s="68" t="str">
        <f t="shared" si="147"/>
        <v/>
      </c>
      <c r="W73" s="68" t="str">
        <f t="shared" si="148"/>
        <v/>
      </c>
      <c r="X73" s="69" t="str">
        <f>IFERROR(L73+VLOOKUP(J73,'Tiempos de ciclo'!$P$3:$Q$398,2,0),"")</f>
        <v/>
      </c>
      <c r="Y73" s="69" t="str">
        <f t="shared" si="123"/>
        <v/>
      </c>
      <c r="Z73" s="70" t="str">
        <f t="shared" si="149"/>
        <v/>
      </c>
      <c r="AA73" s="68" t="str">
        <f>IF(U73="","",IF(U73=MAX($U$3:$U$1002),IFERROR(VLOOKUP(MAX($U$3:U73)+1,$U$3:$V$1002,2,0),MAX(V73:V1072))-VLOOKUP(U73,$U$3:$V$1002,2,0)+1,IFERROR(VLOOKUP(MAX($U$3:U73)+1,$U$3:$V$1002,2,0),MAX(V73:V1072))-VLOOKUP(U73,$U$3:$V$1002,2,0)))</f>
        <v/>
      </c>
      <c r="AC73" s="68" t="str">
        <f t="shared" si="150"/>
        <v/>
      </c>
      <c r="AD73" s="69" t="str">
        <f t="shared" si="151"/>
        <v/>
      </c>
      <c r="AE73" s="69" t="str">
        <f t="shared" si="152"/>
        <v/>
      </c>
      <c r="AF73" s="69" t="str">
        <f t="shared" si="153"/>
        <v/>
      </c>
      <c r="AI73" s="3" t="str">
        <f t="shared" si="170"/>
        <v/>
      </c>
      <c r="AJ73" s="8" t="str">
        <f t="shared" si="124"/>
        <v/>
      </c>
      <c r="AK73" s="8" t="str">
        <f t="shared" si="171"/>
        <v/>
      </c>
      <c r="AL73" s="8" t="str">
        <f t="shared" si="172"/>
        <v/>
      </c>
      <c r="AM73" s="8" t="str">
        <f t="shared" si="173"/>
        <v/>
      </c>
      <c r="AN73" s="9" t="str">
        <f t="shared" si="125"/>
        <v/>
      </c>
      <c r="AO73" s="9" t="str">
        <f t="shared" si="126"/>
        <v/>
      </c>
      <c r="AP73" s="8" t="str">
        <f t="shared" si="154"/>
        <v/>
      </c>
      <c r="AQ73" s="9" t="str">
        <f t="shared" si="127"/>
        <v/>
      </c>
      <c r="AR73" s="8" t="str">
        <f t="shared" si="155"/>
        <v/>
      </c>
      <c r="AS73" s="2" t="str">
        <f t="shared" si="174"/>
        <v/>
      </c>
      <c r="AT73" s="8" t="str">
        <f t="shared" si="156"/>
        <v/>
      </c>
      <c r="AU73" s="8" t="str">
        <f t="shared" si="175"/>
        <v/>
      </c>
      <c r="AV73" s="8" t="str">
        <f t="shared" si="176"/>
        <v/>
      </c>
      <c r="AW73" s="8" t="str">
        <f t="shared" si="157"/>
        <v/>
      </c>
      <c r="AX73" s="9" t="str">
        <f t="shared" si="128"/>
        <v/>
      </c>
      <c r="AY73" s="9" t="str">
        <f t="shared" si="129"/>
        <v/>
      </c>
      <c r="AZ73" s="8" t="str">
        <f t="shared" si="158"/>
        <v/>
      </c>
      <c r="BA73" s="9" t="str">
        <f t="shared" si="159"/>
        <v/>
      </c>
      <c r="BB73" s="8" t="str">
        <f t="shared" si="160"/>
        <v/>
      </c>
      <c r="BD73" s="3" t="str">
        <f t="shared" si="161"/>
        <v/>
      </c>
      <c r="BE73" s="8" t="str">
        <f t="shared" si="130"/>
        <v/>
      </c>
      <c r="BF73" s="8" t="str">
        <f t="shared" si="131"/>
        <v/>
      </c>
      <c r="BG73" s="86" t="str">
        <f t="shared" si="132"/>
        <v/>
      </c>
      <c r="BH73" s="9" t="str">
        <f t="shared" si="133"/>
        <v/>
      </c>
      <c r="BI73" s="9" t="str">
        <f t="shared" si="134"/>
        <v/>
      </c>
      <c r="BJ73" s="82" t="e">
        <f t="shared" si="135"/>
        <v>#VALUE!</v>
      </c>
      <c r="BK73" s="9" t="str">
        <f t="shared" si="136"/>
        <v/>
      </c>
      <c r="BL73" s="9" t="str">
        <f t="shared" ref="BL73:BM73" si="180">BK73</f>
        <v/>
      </c>
      <c r="BM73" s="9" t="str">
        <f t="shared" si="180"/>
        <v/>
      </c>
      <c r="BN73" s="8" t="str">
        <f t="shared" si="138"/>
        <v/>
      </c>
      <c r="BO73" s="8" t="str">
        <f t="shared" si="163"/>
        <v/>
      </c>
      <c r="BP73" s="8" t="str">
        <f t="shared" si="164"/>
        <v/>
      </c>
      <c r="BQ73" s="8" t="str">
        <f t="shared" si="165"/>
        <v/>
      </c>
      <c r="BR73" s="8" t="str">
        <f t="shared" si="139"/>
        <v/>
      </c>
      <c r="BS73" s="8" t="str">
        <f t="shared" si="166"/>
        <v/>
      </c>
      <c r="BT73" s="8" t="str">
        <f t="shared" si="167"/>
        <v/>
      </c>
      <c r="BU73" s="7" t="str">
        <f t="shared" si="168"/>
        <v/>
      </c>
    </row>
    <row r="74" spans="8:73" x14ac:dyDescent="0.25">
      <c r="H74" s="35" t="str">
        <f>IFERROR(IF(MINUTE(M74)&lt;&gt;MINUTE(M73),MAX($H$2:H73)+1,IF(AND(MINUTE(M73)=0,MINUTE(M74)=0),1,"")),"")</f>
        <v/>
      </c>
      <c r="I74" s="35" t="str">
        <f t="shared" si="140"/>
        <v/>
      </c>
      <c r="J74" s="35" t="str">
        <f t="shared" si="141"/>
        <v/>
      </c>
      <c r="K74" s="67" t="str">
        <f>IFERROR(IF(VLOOKUP(J73,'Flota Variable'!$AS$4:$AU$707,3,0)+K73&gt;$F$7,"",VLOOKUP(J73,'Flota Variable'!$AS$4:$AU$707,3,0)+K73),"")</f>
        <v/>
      </c>
      <c r="L74" s="67" t="str">
        <f t="shared" si="122"/>
        <v/>
      </c>
      <c r="M74" s="36" t="str">
        <f t="shared" si="142"/>
        <v/>
      </c>
      <c r="N74" s="35" t="str">
        <f>IF(H74="","",IF(H74=MAX($H$3:$H$1002),IFERROR(VLOOKUP(MAX($H$3:H74)+1,$H$3:$I$1002,2,0),MAX(I74:I1073))-VLOOKUP(H74,$H$3:$I$1002,2,0)+1,IFERROR(VLOOKUP(MAX($H$3:H74)+1,$H$3:$I$1002,2,0),MAX(I74:I1073))-VLOOKUP(H74,$H$3:$I$1002,2,0)))</f>
        <v/>
      </c>
      <c r="P74" s="35" t="str">
        <f t="shared" si="143"/>
        <v/>
      </c>
      <c r="Q74" s="67" t="str">
        <f t="shared" si="144"/>
        <v/>
      </c>
      <c r="R74" s="67" t="str">
        <f t="shared" si="145"/>
        <v/>
      </c>
      <c r="S74" s="67" t="str">
        <f t="shared" si="146"/>
        <v/>
      </c>
      <c r="U74" s="68" t="str">
        <f>IFERROR(IF(Z74=0,"",IF(MINUTE(Z74)&lt;&gt;MINUTE(Z73),MAX($U$2:U73)+1,IF(AND(MINUTE(Z73)=0,MINUTE(Z74)=0),1,""))),"")</f>
        <v/>
      </c>
      <c r="V74" s="68" t="str">
        <f t="shared" si="147"/>
        <v/>
      </c>
      <c r="W74" s="68" t="str">
        <f t="shared" si="148"/>
        <v/>
      </c>
      <c r="X74" s="69" t="str">
        <f>IFERROR(L74+VLOOKUP(J74,'Tiempos de ciclo'!$P$3:$Q$398,2,0),"")</f>
        <v/>
      </c>
      <c r="Y74" s="69" t="str">
        <f t="shared" si="123"/>
        <v/>
      </c>
      <c r="Z74" s="70" t="str">
        <f t="shared" si="149"/>
        <v/>
      </c>
      <c r="AA74" s="68" t="str">
        <f>IF(U74="","",IF(U74=MAX($U$3:$U$1002),IFERROR(VLOOKUP(MAX($U$3:U74)+1,$U$3:$V$1002,2,0),MAX(V74:V1073))-VLOOKUP(U74,$U$3:$V$1002,2,0)+1,IFERROR(VLOOKUP(MAX($U$3:U74)+1,$U$3:$V$1002,2,0),MAX(V74:V1073))-VLOOKUP(U74,$U$3:$V$1002,2,0)))</f>
        <v/>
      </c>
      <c r="AC74" s="68" t="str">
        <f t="shared" si="150"/>
        <v/>
      </c>
      <c r="AD74" s="69" t="str">
        <f t="shared" si="151"/>
        <v/>
      </c>
      <c r="AE74" s="69" t="str">
        <f t="shared" si="152"/>
        <v/>
      </c>
      <c r="AF74" s="69" t="str">
        <f t="shared" si="153"/>
        <v/>
      </c>
      <c r="AI74" s="3" t="str">
        <f t="shared" si="170"/>
        <v/>
      </c>
      <c r="AJ74" s="8" t="str">
        <f t="shared" si="124"/>
        <v/>
      </c>
      <c r="AK74" s="8" t="str">
        <f t="shared" si="171"/>
        <v/>
      </c>
      <c r="AL74" s="8" t="str">
        <f t="shared" si="172"/>
        <v/>
      </c>
      <c r="AM74" s="8" t="str">
        <f t="shared" si="173"/>
        <v/>
      </c>
      <c r="AN74" s="9" t="str">
        <f t="shared" si="125"/>
        <v/>
      </c>
      <c r="AO74" s="9" t="str">
        <f t="shared" si="126"/>
        <v/>
      </c>
      <c r="AP74" s="8" t="str">
        <f t="shared" si="154"/>
        <v/>
      </c>
      <c r="AQ74" s="9" t="str">
        <f t="shared" si="127"/>
        <v/>
      </c>
      <c r="AR74" s="8" t="str">
        <f t="shared" si="155"/>
        <v/>
      </c>
      <c r="AS74" s="2" t="str">
        <f t="shared" si="174"/>
        <v/>
      </c>
      <c r="AT74" s="8" t="str">
        <f t="shared" si="156"/>
        <v/>
      </c>
      <c r="AU74" s="8" t="str">
        <f t="shared" si="175"/>
        <v/>
      </c>
      <c r="AV74" s="8" t="str">
        <f t="shared" si="176"/>
        <v/>
      </c>
      <c r="AW74" s="8" t="str">
        <f t="shared" si="157"/>
        <v/>
      </c>
      <c r="AX74" s="9" t="str">
        <f t="shared" si="128"/>
        <v/>
      </c>
      <c r="AY74" s="9" t="str">
        <f t="shared" si="129"/>
        <v/>
      </c>
      <c r="AZ74" s="8" t="str">
        <f t="shared" si="158"/>
        <v/>
      </c>
      <c r="BA74" s="9" t="str">
        <f t="shared" si="159"/>
        <v/>
      </c>
      <c r="BB74" s="8" t="str">
        <f t="shared" si="160"/>
        <v/>
      </c>
      <c r="BD74" s="3" t="str">
        <f t="shared" si="161"/>
        <v/>
      </c>
      <c r="BE74" s="8" t="str">
        <f t="shared" si="130"/>
        <v/>
      </c>
      <c r="BF74" s="8" t="str">
        <f t="shared" si="131"/>
        <v/>
      </c>
      <c r="BG74" s="86" t="str">
        <f t="shared" si="132"/>
        <v/>
      </c>
      <c r="BH74" s="9" t="str">
        <f t="shared" si="133"/>
        <v/>
      </c>
      <c r="BI74" s="9" t="str">
        <f t="shared" si="134"/>
        <v/>
      </c>
      <c r="BJ74" s="82" t="e">
        <f t="shared" si="135"/>
        <v>#VALUE!</v>
      </c>
      <c r="BK74" s="9" t="str">
        <f t="shared" si="136"/>
        <v/>
      </c>
      <c r="BL74" s="9" t="str">
        <f t="shared" ref="BL74:BM74" si="181">BK74</f>
        <v/>
      </c>
      <c r="BM74" s="9" t="str">
        <f t="shared" si="181"/>
        <v/>
      </c>
      <c r="BN74" s="8" t="str">
        <f t="shared" si="138"/>
        <v/>
      </c>
      <c r="BO74" s="8" t="str">
        <f t="shared" si="163"/>
        <v/>
      </c>
      <c r="BP74" s="8" t="str">
        <f t="shared" si="164"/>
        <v/>
      </c>
      <c r="BQ74" s="8" t="str">
        <f t="shared" si="165"/>
        <v/>
      </c>
      <c r="BR74" s="8" t="str">
        <f t="shared" si="139"/>
        <v/>
      </c>
      <c r="BS74" s="8" t="str">
        <f t="shared" si="166"/>
        <v/>
      </c>
      <c r="BT74" s="8" t="str">
        <f t="shared" si="167"/>
        <v/>
      </c>
      <c r="BU74" s="7" t="str">
        <f t="shared" si="168"/>
        <v/>
      </c>
    </row>
    <row r="75" spans="8:73" x14ac:dyDescent="0.25">
      <c r="H75" s="35" t="str">
        <f>IFERROR(IF(MINUTE(M75)&lt;&gt;MINUTE(M74),MAX($H$2:H74)+1,IF(AND(MINUTE(M74)=0,MINUTE(M75)=0),1,"")),"")</f>
        <v/>
      </c>
      <c r="I75" s="35" t="str">
        <f t="shared" si="140"/>
        <v/>
      </c>
      <c r="J75" s="35" t="str">
        <f t="shared" si="141"/>
        <v/>
      </c>
      <c r="K75" s="67" t="str">
        <f>IFERROR(IF(VLOOKUP(J74,'Flota Variable'!$AS$4:$AU$707,3,0)+K74&gt;$F$7,"",VLOOKUP(J74,'Flota Variable'!$AS$4:$AU$707,3,0)+K74),"")</f>
        <v/>
      </c>
      <c r="L75" s="67" t="str">
        <f t="shared" si="122"/>
        <v/>
      </c>
      <c r="M75" s="36" t="str">
        <f t="shared" si="142"/>
        <v/>
      </c>
      <c r="N75" s="35" t="str">
        <f>IF(H75="","",IF(H75=MAX($H$3:$H$1002),IFERROR(VLOOKUP(MAX($H$3:H75)+1,$H$3:$I$1002,2,0),MAX(I75:I1074))-VLOOKUP(H75,$H$3:$I$1002,2,0)+1,IFERROR(VLOOKUP(MAX($H$3:H75)+1,$H$3:$I$1002,2,0),MAX(I75:I1074))-VLOOKUP(H75,$H$3:$I$1002,2,0)))</f>
        <v/>
      </c>
      <c r="P75" s="35" t="str">
        <f t="shared" si="143"/>
        <v/>
      </c>
      <c r="Q75" s="67" t="str">
        <f t="shared" si="144"/>
        <v/>
      </c>
      <c r="R75" s="67" t="str">
        <f t="shared" si="145"/>
        <v/>
      </c>
      <c r="S75" s="67" t="str">
        <f t="shared" si="146"/>
        <v/>
      </c>
      <c r="U75" s="68" t="str">
        <f>IFERROR(IF(Z75=0,"",IF(MINUTE(Z75)&lt;&gt;MINUTE(Z74),MAX($U$2:U74)+1,IF(AND(MINUTE(Z74)=0,MINUTE(Z75)=0),1,""))),"")</f>
        <v/>
      </c>
      <c r="V75" s="68" t="str">
        <f t="shared" si="147"/>
        <v/>
      </c>
      <c r="W75" s="68" t="str">
        <f t="shared" si="148"/>
        <v/>
      </c>
      <c r="X75" s="69" t="str">
        <f>IFERROR(L75+VLOOKUP(J75,'Tiempos de ciclo'!$P$3:$Q$398,2,0),"")</f>
        <v/>
      </c>
      <c r="Y75" s="69" t="str">
        <f t="shared" si="123"/>
        <v/>
      </c>
      <c r="Z75" s="70" t="str">
        <f t="shared" si="149"/>
        <v/>
      </c>
      <c r="AA75" s="68" t="str">
        <f>IF(U75="","",IF(U75=MAX($U$3:$U$1002),IFERROR(VLOOKUP(MAX($U$3:U75)+1,$U$3:$V$1002,2,0),MAX(V75:V1074))-VLOOKUP(U75,$U$3:$V$1002,2,0)+1,IFERROR(VLOOKUP(MAX($U$3:U75)+1,$U$3:$V$1002,2,0),MAX(V75:V1074))-VLOOKUP(U75,$U$3:$V$1002,2,0)))</f>
        <v/>
      </c>
      <c r="AC75" s="68" t="str">
        <f t="shared" si="150"/>
        <v/>
      </c>
      <c r="AD75" s="69" t="str">
        <f t="shared" si="151"/>
        <v/>
      </c>
      <c r="AE75" s="69" t="str">
        <f t="shared" si="152"/>
        <v/>
      </c>
      <c r="AF75" s="69" t="str">
        <f t="shared" si="153"/>
        <v/>
      </c>
      <c r="AI75" s="3" t="str">
        <f t="shared" si="170"/>
        <v/>
      </c>
      <c r="AJ75" s="8" t="str">
        <f t="shared" si="124"/>
        <v/>
      </c>
      <c r="AK75" s="8" t="str">
        <f t="shared" si="171"/>
        <v/>
      </c>
      <c r="AL75" s="8" t="str">
        <f t="shared" si="172"/>
        <v/>
      </c>
      <c r="AM75" s="8" t="str">
        <f t="shared" si="173"/>
        <v/>
      </c>
      <c r="AN75" s="9" t="str">
        <f t="shared" si="125"/>
        <v/>
      </c>
      <c r="AO75" s="9" t="str">
        <f t="shared" si="126"/>
        <v/>
      </c>
      <c r="AP75" s="8" t="str">
        <f t="shared" si="154"/>
        <v/>
      </c>
      <c r="AQ75" s="9" t="str">
        <f t="shared" si="127"/>
        <v/>
      </c>
      <c r="AR75" s="8" t="str">
        <f t="shared" si="155"/>
        <v/>
      </c>
      <c r="AS75" s="2" t="str">
        <f t="shared" si="174"/>
        <v/>
      </c>
      <c r="AT75" s="8" t="str">
        <f t="shared" si="156"/>
        <v/>
      </c>
      <c r="AU75" s="8" t="str">
        <f t="shared" si="175"/>
        <v/>
      </c>
      <c r="AV75" s="8" t="str">
        <f t="shared" si="176"/>
        <v/>
      </c>
      <c r="AW75" s="8" t="str">
        <f t="shared" si="157"/>
        <v/>
      </c>
      <c r="AX75" s="9" t="str">
        <f t="shared" si="128"/>
        <v/>
      </c>
      <c r="AY75" s="9" t="str">
        <f t="shared" si="129"/>
        <v/>
      </c>
      <c r="AZ75" s="8" t="str">
        <f t="shared" si="158"/>
        <v/>
      </c>
      <c r="BA75" s="9" t="str">
        <f t="shared" si="159"/>
        <v/>
      </c>
      <c r="BB75" s="8" t="str">
        <f t="shared" si="160"/>
        <v/>
      </c>
      <c r="BD75" s="3" t="str">
        <f t="shared" si="161"/>
        <v/>
      </c>
      <c r="BE75" s="8" t="str">
        <f t="shared" si="130"/>
        <v/>
      </c>
      <c r="BF75" s="8" t="str">
        <f t="shared" si="131"/>
        <v/>
      </c>
      <c r="BG75" s="86" t="str">
        <f t="shared" si="132"/>
        <v/>
      </c>
      <c r="BH75" s="9" t="str">
        <f t="shared" si="133"/>
        <v/>
      </c>
      <c r="BI75" s="9" t="str">
        <f t="shared" si="134"/>
        <v/>
      </c>
      <c r="BJ75" s="82" t="e">
        <f t="shared" si="135"/>
        <v>#VALUE!</v>
      </c>
      <c r="BK75" s="9" t="str">
        <f t="shared" si="136"/>
        <v/>
      </c>
      <c r="BL75" s="9" t="str">
        <f t="shared" ref="BL75:BM75" si="182">BK75</f>
        <v/>
      </c>
      <c r="BM75" s="9" t="str">
        <f t="shared" si="182"/>
        <v/>
      </c>
      <c r="BN75" s="8" t="str">
        <f t="shared" si="138"/>
        <v/>
      </c>
      <c r="BO75" s="8" t="str">
        <f t="shared" si="163"/>
        <v/>
      </c>
      <c r="BP75" s="8" t="str">
        <f t="shared" si="164"/>
        <v/>
      </c>
      <c r="BQ75" s="8" t="str">
        <f t="shared" si="165"/>
        <v/>
      </c>
      <c r="BR75" s="8" t="str">
        <f t="shared" si="139"/>
        <v/>
      </c>
      <c r="BS75" s="8" t="str">
        <f t="shared" si="166"/>
        <v/>
      </c>
      <c r="BT75" s="8" t="str">
        <f t="shared" si="167"/>
        <v/>
      </c>
      <c r="BU75" s="7" t="str">
        <f t="shared" si="168"/>
        <v/>
      </c>
    </row>
    <row r="76" spans="8:73" x14ac:dyDescent="0.25">
      <c r="H76" s="35" t="str">
        <f>IFERROR(IF(MINUTE(M76)&lt;&gt;MINUTE(M75),MAX($H$2:H75)+1,IF(AND(MINUTE(M75)=0,MINUTE(M76)=0),1,"")),"")</f>
        <v/>
      </c>
      <c r="I76" s="35" t="str">
        <f t="shared" si="140"/>
        <v/>
      </c>
      <c r="J76" s="35" t="str">
        <f t="shared" si="141"/>
        <v/>
      </c>
      <c r="K76" s="67" t="str">
        <f>IFERROR(IF(VLOOKUP(J75,'Flota Variable'!$AS$4:$AU$707,3,0)+K75&gt;$F$7,"",VLOOKUP(J75,'Flota Variable'!$AS$4:$AU$707,3,0)+K75),"")</f>
        <v/>
      </c>
      <c r="L76" s="67" t="str">
        <f t="shared" si="122"/>
        <v/>
      </c>
      <c r="M76" s="36" t="str">
        <f t="shared" si="142"/>
        <v/>
      </c>
      <c r="N76" s="35" t="str">
        <f>IF(H76="","",IF(H76=MAX($H$3:$H$1002),IFERROR(VLOOKUP(MAX($H$3:H76)+1,$H$3:$I$1002,2,0),MAX(I76:I1075))-VLOOKUP(H76,$H$3:$I$1002,2,0)+1,IFERROR(VLOOKUP(MAX($H$3:H76)+1,$H$3:$I$1002,2,0),MAX(I76:I1075))-VLOOKUP(H76,$H$3:$I$1002,2,0)))</f>
        <v/>
      </c>
      <c r="P76" s="35" t="str">
        <f t="shared" si="143"/>
        <v/>
      </c>
      <c r="Q76" s="67" t="str">
        <f t="shared" si="144"/>
        <v/>
      </c>
      <c r="R76" s="67" t="str">
        <f t="shared" si="145"/>
        <v/>
      </c>
      <c r="S76" s="67" t="str">
        <f t="shared" si="146"/>
        <v/>
      </c>
      <c r="U76" s="68" t="str">
        <f>IFERROR(IF(Z76=0,"",IF(MINUTE(Z76)&lt;&gt;MINUTE(Z75),MAX($U$2:U75)+1,IF(AND(MINUTE(Z75)=0,MINUTE(Z76)=0),1,""))),"")</f>
        <v/>
      </c>
      <c r="V76" s="68" t="str">
        <f t="shared" si="147"/>
        <v/>
      </c>
      <c r="W76" s="68" t="str">
        <f t="shared" si="148"/>
        <v/>
      </c>
      <c r="X76" s="69" t="str">
        <f>IFERROR(L76+VLOOKUP(J76,'Tiempos de ciclo'!$P$3:$Q$398,2,0),"")</f>
        <v/>
      </c>
      <c r="Y76" s="69" t="str">
        <f t="shared" si="123"/>
        <v/>
      </c>
      <c r="Z76" s="70" t="str">
        <f t="shared" si="149"/>
        <v/>
      </c>
      <c r="AA76" s="68" t="str">
        <f>IF(U76="","",IF(U76=MAX($U$3:$U$1002),IFERROR(VLOOKUP(MAX($U$3:U76)+1,$U$3:$V$1002,2,0),MAX(V76:V1075))-VLOOKUP(U76,$U$3:$V$1002,2,0)+1,IFERROR(VLOOKUP(MAX($U$3:U76)+1,$U$3:$V$1002,2,0),MAX(V76:V1075))-VLOOKUP(U76,$U$3:$V$1002,2,0)))</f>
        <v/>
      </c>
      <c r="AC76" s="68" t="str">
        <f t="shared" si="150"/>
        <v/>
      </c>
      <c r="AD76" s="69" t="str">
        <f t="shared" si="151"/>
        <v/>
      </c>
      <c r="AE76" s="69" t="str">
        <f t="shared" si="152"/>
        <v/>
      </c>
      <c r="AF76" s="69" t="str">
        <f t="shared" si="153"/>
        <v/>
      </c>
      <c r="AI76" s="3" t="str">
        <f t="shared" si="170"/>
        <v/>
      </c>
      <c r="AJ76" s="8" t="str">
        <f t="shared" si="124"/>
        <v/>
      </c>
      <c r="AK76" s="8" t="str">
        <f t="shared" si="171"/>
        <v/>
      </c>
      <c r="AL76" s="8" t="str">
        <f t="shared" si="172"/>
        <v/>
      </c>
      <c r="AM76" s="8" t="str">
        <f t="shared" si="173"/>
        <v/>
      </c>
      <c r="AN76" s="9" t="str">
        <f t="shared" si="125"/>
        <v/>
      </c>
      <c r="AO76" s="9" t="str">
        <f t="shared" si="126"/>
        <v/>
      </c>
      <c r="AP76" s="8" t="str">
        <f t="shared" si="154"/>
        <v/>
      </c>
      <c r="AQ76" s="9" t="str">
        <f t="shared" si="127"/>
        <v/>
      </c>
      <c r="AR76" s="8" t="str">
        <f t="shared" si="155"/>
        <v/>
      </c>
      <c r="AS76" s="2" t="str">
        <f t="shared" si="174"/>
        <v/>
      </c>
      <c r="AT76" s="8" t="str">
        <f t="shared" si="156"/>
        <v/>
      </c>
      <c r="AU76" s="8" t="str">
        <f t="shared" si="175"/>
        <v/>
      </c>
      <c r="AV76" s="8" t="str">
        <f t="shared" si="176"/>
        <v/>
      </c>
      <c r="AW76" s="8" t="str">
        <f t="shared" si="157"/>
        <v/>
      </c>
      <c r="AX76" s="9" t="str">
        <f t="shared" si="128"/>
        <v/>
      </c>
      <c r="AY76" s="9" t="str">
        <f t="shared" si="129"/>
        <v/>
      </c>
      <c r="AZ76" s="8" t="str">
        <f t="shared" si="158"/>
        <v/>
      </c>
      <c r="BA76" s="9" t="str">
        <f t="shared" si="159"/>
        <v/>
      </c>
      <c r="BB76" s="8" t="str">
        <f t="shared" si="160"/>
        <v/>
      </c>
      <c r="BD76" s="3" t="str">
        <f t="shared" si="161"/>
        <v/>
      </c>
      <c r="BE76" s="8" t="str">
        <f t="shared" si="130"/>
        <v/>
      </c>
      <c r="BF76" s="8" t="str">
        <f t="shared" si="131"/>
        <v/>
      </c>
      <c r="BG76" s="86" t="str">
        <f t="shared" si="132"/>
        <v/>
      </c>
      <c r="BH76" s="9" t="str">
        <f t="shared" si="133"/>
        <v/>
      </c>
      <c r="BI76" s="9" t="str">
        <f t="shared" si="134"/>
        <v/>
      </c>
      <c r="BJ76" s="82" t="e">
        <f t="shared" si="135"/>
        <v>#VALUE!</v>
      </c>
      <c r="BK76" s="9" t="str">
        <f t="shared" si="136"/>
        <v/>
      </c>
      <c r="BL76" s="9" t="str">
        <f t="shared" ref="BL76:BM76" si="183">BK76</f>
        <v/>
      </c>
      <c r="BM76" s="9" t="str">
        <f t="shared" si="183"/>
        <v/>
      </c>
      <c r="BN76" s="8" t="str">
        <f t="shared" si="138"/>
        <v/>
      </c>
      <c r="BO76" s="8" t="str">
        <f t="shared" si="163"/>
        <v/>
      </c>
      <c r="BP76" s="8" t="str">
        <f t="shared" si="164"/>
        <v/>
      </c>
      <c r="BQ76" s="8" t="str">
        <f t="shared" si="165"/>
        <v/>
      </c>
      <c r="BR76" s="8" t="str">
        <f t="shared" si="139"/>
        <v/>
      </c>
      <c r="BS76" s="8" t="str">
        <f t="shared" si="166"/>
        <v/>
      </c>
      <c r="BT76" s="8" t="str">
        <f t="shared" si="167"/>
        <v/>
      </c>
      <c r="BU76" s="7" t="str">
        <f t="shared" si="168"/>
        <v/>
      </c>
    </row>
    <row r="77" spans="8:73" x14ac:dyDescent="0.25">
      <c r="H77" s="35" t="str">
        <f>IFERROR(IF(MINUTE(M77)&lt;&gt;MINUTE(M76),MAX($H$2:H76)+1,IF(AND(MINUTE(M76)=0,MINUTE(M77)=0),1,"")),"")</f>
        <v/>
      </c>
      <c r="I77" s="35" t="str">
        <f t="shared" si="140"/>
        <v/>
      </c>
      <c r="J77" s="35" t="str">
        <f t="shared" si="141"/>
        <v/>
      </c>
      <c r="K77" s="67" t="str">
        <f>IFERROR(IF(VLOOKUP(J76,'Flota Variable'!$AS$4:$AU$707,3,0)+K76&gt;$F$7,"",VLOOKUP(J76,'Flota Variable'!$AS$4:$AU$707,3,0)+K76),"")</f>
        <v/>
      </c>
      <c r="L77" s="67" t="str">
        <f t="shared" si="122"/>
        <v/>
      </c>
      <c r="M77" s="36" t="str">
        <f t="shared" si="142"/>
        <v/>
      </c>
      <c r="N77" s="35" t="str">
        <f>IF(H77="","",IF(H77=MAX($H$3:$H$1002),IFERROR(VLOOKUP(MAX($H$3:H77)+1,$H$3:$I$1002,2,0),MAX(I77:I1076))-VLOOKUP(H77,$H$3:$I$1002,2,0)+1,IFERROR(VLOOKUP(MAX($H$3:H77)+1,$H$3:$I$1002,2,0),MAX(I77:I1076))-VLOOKUP(H77,$H$3:$I$1002,2,0)))</f>
        <v/>
      </c>
      <c r="P77" s="35" t="str">
        <f t="shared" si="143"/>
        <v/>
      </c>
      <c r="Q77" s="67" t="str">
        <f t="shared" si="144"/>
        <v/>
      </c>
      <c r="R77" s="67" t="str">
        <f t="shared" si="145"/>
        <v/>
      </c>
      <c r="S77" s="67" t="str">
        <f t="shared" si="146"/>
        <v/>
      </c>
      <c r="U77" s="68" t="str">
        <f>IFERROR(IF(Z77=0,"",IF(MINUTE(Z77)&lt;&gt;MINUTE(Z76),MAX($U$2:U76)+1,IF(AND(MINUTE(Z76)=0,MINUTE(Z77)=0),1,""))),"")</f>
        <v/>
      </c>
      <c r="V77" s="68" t="str">
        <f t="shared" si="147"/>
        <v/>
      </c>
      <c r="W77" s="68" t="str">
        <f t="shared" si="148"/>
        <v/>
      </c>
      <c r="X77" s="69" t="str">
        <f>IFERROR(L77+VLOOKUP(J77,'Tiempos de ciclo'!$P$3:$Q$398,2,0),"")</f>
        <v/>
      </c>
      <c r="Y77" s="69" t="str">
        <f t="shared" si="123"/>
        <v/>
      </c>
      <c r="Z77" s="70" t="str">
        <f t="shared" si="149"/>
        <v/>
      </c>
      <c r="AA77" s="68" t="str">
        <f>IF(U77="","",IF(U77=MAX($U$3:$U$1002),IFERROR(VLOOKUP(MAX($U$3:U77)+1,$U$3:$V$1002,2,0),MAX(V77:V1076))-VLOOKUP(U77,$U$3:$V$1002,2,0)+1,IFERROR(VLOOKUP(MAX($U$3:U77)+1,$U$3:$V$1002,2,0),MAX(V77:V1076))-VLOOKUP(U77,$U$3:$V$1002,2,0)))</f>
        <v/>
      </c>
      <c r="AC77" s="68" t="str">
        <f t="shared" si="150"/>
        <v/>
      </c>
      <c r="AD77" s="69" t="str">
        <f t="shared" si="151"/>
        <v/>
      </c>
      <c r="AE77" s="69" t="str">
        <f t="shared" si="152"/>
        <v/>
      </c>
      <c r="AF77" s="69" t="str">
        <f t="shared" si="153"/>
        <v/>
      </c>
      <c r="AI77" s="3" t="str">
        <f t="shared" si="170"/>
        <v/>
      </c>
      <c r="AJ77" s="8" t="str">
        <f t="shared" si="124"/>
        <v/>
      </c>
      <c r="AK77" s="8" t="str">
        <f t="shared" si="171"/>
        <v/>
      </c>
      <c r="AL77" s="8" t="str">
        <f t="shared" si="172"/>
        <v/>
      </c>
      <c r="AM77" s="8" t="str">
        <f t="shared" si="173"/>
        <v/>
      </c>
      <c r="AN77" s="9" t="str">
        <f t="shared" si="125"/>
        <v/>
      </c>
      <c r="AO77" s="9" t="str">
        <f t="shared" si="126"/>
        <v/>
      </c>
      <c r="AP77" s="8" t="str">
        <f t="shared" si="154"/>
        <v/>
      </c>
      <c r="AQ77" s="9" t="str">
        <f t="shared" si="127"/>
        <v/>
      </c>
      <c r="AR77" s="8" t="str">
        <f t="shared" si="155"/>
        <v/>
      </c>
      <c r="AS77" s="2" t="str">
        <f t="shared" si="174"/>
        <v/>
      </c>
      <c r="AT77" s="8" t="str">
        <f t="shared" si="156"/>
        <v/>
      </c>
      <c r="AU77" s="8" t="str">
        <f t="shared" si="175"/>
        <v/>
      </c>
      <c r="AV77" s="8" t="str">
        <f t="shared" si="176"/>
        <v/>
      </c>
      <c r="AW77" s="8" t="str">
        <f t="shared" si="157"/>
        <v/>
      </c>
      <c r="AX77" s="9" t="str">
        <f t="shared" si="128"/>
        <v/>
      </c>
      <c r="AY77" s="9" t="str">
        <f t="shared" si="129"/>
        <v/>
      </c>
      <c r="AZ77" s="8" t="str">
        <f t="shared" si="158"/>
        <v/>
      </c>
      <c r="BA77" s="9" t="str">
        <f t="shared" si="159"/>
        <v/>
      </c>
      <c r="BB77" s="8" t="str">
        <f t="shared" si="160"/>
        <v/>
      </c>
      <c r="BD77" s="3" t="str">
        <f t="shared" si="161"/>
        <v/>
      </c>
      <c r="BE77" s="8" t="str">
        <f t="shared" si="130"/>
        <v/>
      </c>
      <c r="BF77" s="8" t="str">
        <f t="shared" si="131"/>
        <v/>
      </c>
      <c r="BG77" s="86" t="str">
        <f t="shared" si="132"/>
        <v/>
      </c>
      <c r="BH77" s="9" t="str">
        <f t="shared" si="133"/>
        <v/>
      </c>
      <c r="BI77" s="9" t="str">
        <f t="shared" si="134"/>
        <v/>
      </c>
      <c r="BJ77" s="82" t="e">
        <f t="shared" si="135"/>
        <v>#VALUE!</v>
      </c>
      <c r="BK77" s="9" t="str">
        <f t="shared" si="136"/>
        <v/>
      </c>
      <c r="BL77" s="9" t="str">
        <f t="shared" ref="BL77:BM77" si="184">BK77</f>
        <v/>
      </c>
      <c r="BM77" s="9" t="str">
        <f t="shared" si="184"/>
        <v/>
      </c>
      <c r="BN77" s="8" t="str">
        <f t="shared" si="138"/>
        <v/>
      </c>
      <c r="BO77" s="8" t="str">
        <f t="shared" si="163"/>
        <v/>
      </c>
      <c r="BP77" s="8" t="str">
        <f t="shared" si="164"/>
        <v/>
      </c>
      <c r="BQ77" s="8" t="str">
        <f t="shared" si="165"/>
        <v/>
      </c>
      <c r="BR77" s="8" t="str">
        <f t="shared" si="139"/>
        <v/>
      </c>
      <c r="BS77" s="8" t="str">
        <f t="shared" si="166"/>
        <v/>
      </c>
      <c r="BT77" s="8" t="str">
        <f t="shared" si="167"/>
        <v/>
      </c>
      <c r="BU77" s="7" t="str">
        <f t="shared" si="168"/>
        <v/>
      </c>
    </row>
    <row r="78" spans="8:73" x14ac:dyDescent="0.25">
      <c r="H78" s="35" t="str">
        <f>IFERROR(IF(MINUTE(M78)&lt;&gt;MINUTE(M77),MAX($H$2:H77)+1,IF(AND(MINUTE(M77)=0,MINUTE(M78)=0),1,"")),"")</f>
        <v/>
      </c>
      <c r="I78" s="35" t="str">
        <f t="shared" si="140"/>
        <v/>
      </c>
      <c r="J78" s="35" t="str">
        <f t="shared" si="141"/>
        <v/>
      </c>
      <c r="K78" s="67" t="str">
        <f>IFERROR(IF(VLOOKUP(J77,'Flota Variable'!$AS$4:$AU$707,3,0)+K77&gt;$F$7,"",VLOOKUP(J77,'Flota Variable'!$AS$4:$AU$707,3,0)+K77),"")</f>
        <v/>
      </c>
      <c r="L78" s="67" t="str">
        <f t="shared" si="122"/>
        <v/>
      </c>
      <c r="M78" s="36" t="str">
        <f t="shared" si="142"/>
        <v/>
      </c>
      <c r="N78" s="35" t="str">
        <f>IF(H78="","",IF(H78=MAX($H$3:$H$1002),IFERROR(VLOOKUP(MAX($H$3:H78)+1,$H$3:$I$1002,2,0),MAX(I78:I1077))-VLOOKUP(H78,$H$3:$I$1002,2,0)+1,IFERROR(VLOOKUP(MAX($H$3:H78)+1,$H$3:$I$1002,2,0),MAX(I78:I1077))-VLOOKUP(H78,$H$3:$I$1002,2,0)))</f>
        <v/>
      </c>
      <c r="P78" s="35" t="str">
        <f t="shared" si="143"/>
        <v/>
      </c>
      <c r="Q78" s="67" t="str">
        <f t="shared" si="144"/>
        <v/>
      </c>
      <c r="R78" s="67" t="str">
        <f t="shared" si="145"/>
        <v/>
      </c>
      <c r="S78" s="67" t="str">
        <f t="shared" si="146"/>
        <v/>
      </c>
      <c r="U78" s="68" t="str">
        <f>IFERROR(IF(Z78=0,"",IF(MINUTE(Z78)&lt;&gt;MINUTE(Z77),MAX($U$2:U77)+1,IF(AND(MINUTE(Z77)=0,MINUTE(Z78)=0),1,""))),"")</f>
        <v/>
      </c>
      <c r="V78" s="68" t="str">
        <f t="shared" si="147"/>
        <v/>
      </c>
      <c r="W78" s="68" t="str">
        <f t="shared" si="148"/>
        <v/>
      </c>
      <c r="X78" s="69" t="str">
        <f>IFERROR(L78+VLOOKUP(J78,'Tiempos de ciclo'!$P$3:$Q$398,2,0),"")</f>
        <v/>
      </c>
      <c r="Y78" s="69" t="str">
        <f t="shared" si="123"/>
        <v/>
      </c>
      <c r="Z78" s="70" t="str">
        <f t="shared" si="149"/>
        <v/>
      </c>
      <c r="AA78" s="68" t="str">
        <f>IF(U78="","",IF(U78=MAX($U$3:$U$1002),IFERROR(VLOOKUP(MAX($U$3:U78)+1,$U$3:$V$1002,2,0),MAX(V78:V1077))-VLOOKUP(U78,$U$3:$V$1002,2,0)+1,IFERROR(VLOOKUP(MAX($U$3:U78)+1,$U$3:$V$1002,2,0),MAX(V78:V1077))-VLOOKUP(U78,$U$3:$V$1002,2,0)))</f>
        <v/>
      </c>
      <c r="AC78" s="68" t="str">
        <f t="shared" si="150"/>
        <v/>
      </c>
      <c r="AD78" s="69" t="str">
        <f t="shared" si="151"/>
        <v/>
      </c>
      <c r="AE78" s="69" t="str">
        <f t="shared" si="152"/>
        <v/>
      </c>
      <c r="AF78" s="69" t="str">
        <f t="shared" si="153"/>
        <v/>
      </c>
      <c r="AI78" s="3" t="str">
        <f t="shared" si="170"/>
        <v/>
      </c>
      <c r="AJ78" s="8" t="str">
        <f t="shared" si="124"/>
        <v/>
      </c>
      <c r="AK78" s="8" t="str">
        <f t="shared" si="171"/>
        <v/>
      </c>
      <c r="AL78" s="8" t="str">
        <f t="shared" si="172"/>
        <v/>
      </c>
      <c r="AM78" s="8" t="str">
        <f t="shared" si="173"/>
        <v/>
      </c>
      <c r="AN78" s="9" t="str">
        <f t="shared" si="125"/>
        <v/>
      </c>
      <c r="AO78" s="9" t="str">
        <f t="shared" si="126"/>
        <v/>
      </c>
      <c r="AP78" s="8" t="str">
        <f t="shared" si="154"/>
        <v/>
      </c>
      <c r="AQ78" s="9" t="str">
        <f t="shared" si="127"/>
        <v/>
      </c>
      <c r="AR78" s="8" t="str">
        <f t="shared" si="155"/>
        <v/>
      </c>
      <c r="AS78" s="2" t="str">
        <f t="shared" si="174"/>
        <v/>
      </c>
      <c r="AT78" s="8" t="str">
        <f t="shared" si="156"/>
        <v/>
      </c>
      <c r="AU78" s="8" t="str">
        <f t="shared" si="175"/>
        <v/>
      </c>
      <c r="AV78" s="8" t="str">
        <f t="shared" si="176"/>
        <v/>
      </c>
      <c r="AW78" s="8" t="str">
        <f t="shared" si="157"/>
        <v/>
      </c>
      <c r="AX78" s="9" t="str">
        <f t="shared" si="128"/>
        <v/>
      </c>
      <c r="AY78" s="9" t="str">
        <f t="shared" si="129"/>
        <v/>
      </c>
      <c r="AZ78" s="8" t="str">
        <f t="shared" si="158"/>
        <v/>
      </c>
      <c r="BA78" s="9" t="str">
        <f t="shared" si="159"/>
        <v/>
      </c>
      <c r="BB78" s="8" t="str">
        <f t="shared" si="160"/>
        <v/>
      </c>
      <c r="BD78" s="3" t="str">
        <f t="shared" si="161"/>
        <v/>
      </c>
      <c r="BE78" s="8" t="str">
        <f t="shared" si="130"/>
        <v/>
      </c>
      <c r="BF78" s="8" t="str">
        <f t="shared" si="131"/>
        <v/>
      </c>
      <c r="BG78" s="86" t="str">
        <f t="shared" si="132"/>
        <v/>
      </c>
      <c r="BH78" s="9" t="str">
        <f t="shared" si="133"/>
        <v/>
      </c>
      <c r="BI78" s="9" t="str">
        <f t="shared" si="134"/>
        <v/>
      </c>
      <c r="BJ78" s="82" t="e">
        <f t="shared" si="135"/>
        <v>#VALUE!</v>
      </c>
      <c r="BK78" s="9" t="str">
        <f t="shared" si="136"/>
        <v/>
      </c>
      <c r="BL78" s="9" t="str">
        <f t="shared" ref="BL78:BM78" si="185">BK78</f>
        <v/>
      </c>
      <c r="BM78" s="9" t="str">
        <f t="shared" si="185"/>
        <v/>
      </c>
      <c r="BN78" s="8" t="str">
        <f t="shared" si="138"/>
        <v/>
      </c>
      <c r="BO78" s="8" t="str">
        <f t="shared" si="163"/>
        <v/>
      </c>
      <c r="BP78" s="8" t="str">
        <f t="shared" si="164"/>
        <v/>
      </c>
      <c r="BQ78" s="8" t="str">
        <f t="shared" si="165"/>
        <v/>
      </c>
      <c r="BR78" s="8" t="str">
        <f t="shared" si="139"/>
        <v/>
      </c>
      <c r="BS78" s="8" t="str">
        <f t="shared" si="166"/>
        <v/>
      </c>
      <c r="BT78" s="8" t="str">
        <f t="shared" si="167"/>
        <v/>
      </c>
      <c r="BU78" s="7" t="str">
        <f t="shared" si="168"/>
        <v/>
      </c>
    </row>
    <row r="79" spans="8:73" x14ac:dyDescent="0.25">
      <c r="H79" s="35" t="str">
        <f>IFERROR(IF(MINUTE(M79)&lt;&gt;MINUTE(M78),MAX($H$2:H78)+1,IF(AND(MINUTE(M78)=0,MINUTE(M79)=0),1,"")),"")</f>
        <v/>
      </c>
      <c r="I79" s="35" t="str">
        <f t="shared" si="140"/>
        <v/>
      </c>
      <c r="J79" s="35" t="str">
        <f t="shared" si="141"/>
        <v/>
      </c>
      <c r="K79" s="67" t="str">
        <f>IFERROR(IF(VLOOKUP(J78,'Flota Variable'!$AS$4:$AU$707,3,0)+K78&gt;$F$7,"",VLOOKUP(J78,'Flota Variable'!$AS$4:$AU$707,3,0)+K78),"")</f>
        <v/>
      </c>
      <c r="L79" s="67" t="str">
        <f t="shared" si="122"/>
        <v/>
      </c>
      <c r="M79" s="36" t="str">
        <f t="shared" si="142"/>
        <v/>
      </c>
      <c r="N79" s="35" t="str">
        <f>IF(H79="","",IF(H79=MAX($H$3:$H$1002),IFERROR(VLOOKUP(MAX($H$3:H79)+1,$H$3:$I$1002,2,0),MAX(I79:I1078))-VLOOKUP(H79,$H$3:$I$1002,2,0)+1,IFERROR(VLOOKUP(MAX($H$3:H79)+1,$H$3:$I$1002,2,0),MAX(I79:I1078))-VLOOKUP(H79,$H$3:$I$1002,2,0)))</f>
        <v/>
      </c>
      <c r="P79" s="35" t="str">
        <f t="shared" si="143"/>
        <v/>
      </c>
      <c r="Q79" s="67" t="str">
        <f t="shared" si="144"/>
        <v/>
      </c>
      <c r="R79" s="67" t="str">
        <f t="shared" si="145"/>
        <v/>
      </c>
      <c r="S79" s="67" t="str">
        <f t="shared" si="146"/>
        <v/>
      </c>
      <c r="U79" s="68" t="str">
        <f>IFERROR(IF(Z79=0,"",IF(MINUTE(Z79)&lt;&gt;MINUTE(Z78),MAX($U$2:U78)+1,IF(AND(MINUTE(Z78)=0,MINUTE(Z79)=0),1,""))),"")</f>
        <v/>
      </c>
      <c r="V79" s="68" t="str">
        <f t="shared" si="147"/>
        <v/>
      </c>
      <c r="W79" s="68" t="str">
        <f t="shared" si="148"/>
        <v/>
      </c>
      <c r="X79" s="69" t="str">
        <f>IFERROR(L79+VLOOKUP(J79,'Tiempos de ciclo'!$P$3:$Q$398,2,0),"")</f>
        <v/>
      </c>
      <c r="Y79" s="69" t="str">
        <f t="shared" si="123"/>
        <v/>
      </c>
      <c r="Z79" s="70" t="str">
        <f t="shared" si="149"/>
        <v/>
      </c>
      <c r="AA79" s="68" t="str">
        <f>IF(U79="","",IF(U79=MAX($U$3:$U$1002),IFERROR(VLOOKUP(MAX($U$3:U79)+1,$U$3:$V$1002,2,0),MAX(V79:V1078))-VLOOKUP(U79,$U$3:$V$1002,2,0)+1,IFERROR(VLOOKUP(MAX($U$3:U79)+1,$U$3:$V$1002,2,0),MAX(V79:V1078))-VLOOKUP(U79,$U$3:$V$1002,2,0)))</f>
        <v/>
      </c>
      <c r="AC79" s="68" t="str">
        <f t="shared" si="150"/>
        <v/>
      </c>
      <c r="AD79" s="69" t="str">
        <f t="shared" si="151"/>
        <v/>
      </c>
      <c r="AE79" s="69" t="str">
        <f t="shared" si="152"/>
        <v/>
      </c>
      <c r="AF79" s="69" t="str">
        <f t="shared" si="153"/>
        <v/>
      </c>
      <c r="AI79" s="3" t="str">
        <f t="shared" si="170"/>
        <v/>
      </c>
      <c r="AJ79" s="8" t="str">
        <f t="shared" si="124"/>
        <v/>
      </c>
      <c r="AK79" s="8" t="str">
        <f t="shared" si="171"/>
        <v/>
      </c>
      <c r="AL79" s="8" t="str">
        <f t="shared" si="172"/>
        <v/>
      </c>
      <c r="AM79" s="8" t="str">
        <f t="shared" si="173"/>
        <v/>
      </c>
      <c r="AN79" s="9" t="str">
        <f t="shared" si="125"/>
        <v/>
      </c>
      <c r="AO79" s="9" t="str">
        <f t="shared" si="126"/>
        <v/>
      </c>
      <c r="AP79" s="8" t="str">
        <f t="shared" si="154"/>
        <v/>
      </c>
      <c r="AQ79" s="9" t="str">
        <f t="shared" si="127"/>
        <v/>
      </c>
      <c r="AR79" s="8" t="str">
        <f t="shared" si="155"/>
        <v/>
      </c>
      <c r="AS79" s="2" t="str">
        <f t="shared" si="174"/>
        <v/>
      </c>
      <c r="AT79" s="8" t="str">
        <f t="shared" si="156"/>
        <v/>
      </c>
      <c r="AU79" s="8" t="str">
        <f t="shared" si="175"/>
        <v/>
      </c>
      <c r="AV79" s="8" t="str">
        <f t="shared" si="176"/>
        <v/>
      </c>
      <c r="AW79" s="8" t="str">
        <f t="shared" si="157"/>
        <v/>
      </c>
      <c r="AX79" s="9" t="str">
        <f t="shared" si="128"/>
        <v/>
      </c>
      <c r="AY79" s="9" t="str">
        <f t="shared" si="129"/>
        <v/>
      </c>
      <c r="AZ79" s="8" t="str">
        <f t="shared" si="158"/>
        <v/>
      </c>
      <c r="BA79" s="9" t="str">
        <f t="shared" si="159"/>
        <v/>
      </c>
      <c r="BB79" s="8" t="str">
        <f t="shared" si="160"/>
        <v/>
      </c>
      <c r="BD79" s="3" t="str">
        <f t="shared" si="161"/>
        <v/>
      </c>
      <c r="BE79" s="8" t="str">
        <f t="shared" si="130"/>
        <v/>
      </c>
      <c r="BF79" s="8" t="str">
        <f t="shared" si="131"/>
        <v/>
      </c>
      <c r="BG79" s="86" t="str">
        <f t="shared" si="132"/>
        <v/>
      </c>
      <c r="BH79" s="9" t="str">
        <f t="shared" si="133"/>
        <v/>
      </c>
      <c r="BI79" s="9" t="str">
        <f t="shared" si="134"/>
        <v/>
      </c>
      <c r="BJ79" s="82" t="e">
        <f t="shared" si="135"/>
        <v>#VALUE!</v>
      </c>
      <c r="BK79" s="9" t="str">
        <f t="shared" si="136"/>
        <v/>
      </c>
      <c r="BL79" s="9" t="str">
        <f t="shared" ref="BL79:BM79" si="186">BK79</f>
        <v/>
      </c>
      <c r="BM79" s="9" t="str">
        <f t="shared" si="186"/>
        <v/>
      </c>
      <c r="BN79" s="8" t="str">
        <f t="shared" si="138"/>
        <v/>
      </c>
      <c r="BO79" s="8" t="str">
        <f t="shared" si="163"/>
        <v/>
      </c>
      <c r="BP79" s="8" t="str">
        <f t="shared" si="164"/>
        <v/>
      </c>
      <c r="BQ79" s="8" t="str">
        <f t="shared" si="165"/>
        <v/>
      </c>
      <c r="BR79" s="8" t="str">
        <f t="shared" si="139"/>
        <v/>
      </c>
      <c r="BS79" s="8" t="str">
        <f t="shared" si="166"/>
        <v/>
      </c>
      <c r="BT79" s="8" t="str">
        <f t="shared" si="167"/>
        <v/>
      </c>
      <c r="BU79" s="7" t="str">
        <f t="shared" si="168"/>
        <v/>
      </c>
    </row>
    <row r="80" spans="8:73" x14ac:dyDescent="0.25">
      <c r="H80" s="35" t="str">
        <f>IFERROR(IF(MINUTE(M80)&lt;&gt;MINUTE(M79),MAX($H$2:H79)+1,IF(AND(MINUTE(M79)=0,MINUTE(M80)=0),1,"")),"")</f>
        <v/>
      </c>
      <c r="I80" s="35" t="str">
        <f t="shared" si="140"/>
        <v/>
      </c>
      <c r="J80" s="35" t="str">
        <f t="shared" si="141"/>
        <v/>
      </c>
      <c r="K80" s="67" t="str">
        <f>IFERROR(IF(VLOOKUP(J79,'Flota Variable'!$AS$4:$AU$707,3,0)+K79&gt;$F$7,"",VLOOKUP(J79,'Flota Variable'!$AS$4:$AU$707,3,0)+K79),"")</f>
        <v/>
      </c>
      <c r="L80" s="67" t="str">
        <f t="shared" si="122"/>
        <v/>
      </c>
      <c r="M80" s="36" t="str">
        <f t="shared" si="142"/>
        <v/>
      </c>
      <c r="N80" s="35" t="str">
        <f>IF(H80="","",IF(H80=MAX($H$3:$H$1002),IFERROR(VLOOKUP(MAX($H$3:H80)+1,$H$3:$I$1002,2,0),MAX(I80:I1079))-VLOOKUP(H80,$H$3:$I$1002,2,0)+1,IFERROR(VLOOKUP(MAX($H$3:H80)+1,$H$3:$I$1002,2,0),MAX(I80:I1079))-VLOOKUP(H80,$H$3:$I$1002,2,0)))</f>
        <v/>
      </c>
      <c r="P80" s="35" t="str">
        <f t="shared" si="143"/>
        <v/>
      </c>
      <c r="Q80" s="67" t="str">
        <f t="shared" si="144"/>
        <v/>
      </c>
      <c r="R80" s="67" t="str">
        <f t="shared" si="145"/>
        <v/>
      </c>
      <c r="S80" s="67" t="str">
        <f t="shared" si="146"/>
        <v/>
      </c>
      <c r="U80" s="68" t="str">
        <f>IFERROR(IF(Z80=0,"",IF(MINUTE(Z80)&lt;&gt;MINUTE(Z79),MAX($U$2:U79)+1,IF(AND(MINUTE(Z79)=0,MINUTE(Z80)=0),1,""))),"")</f>
        <v/>
      </c>
      <c r="V80" s="68" t="str">
        <f t="shared" si="147"/>
        <v/>
      </c>
      <c r="W80" s="68" t="str">
        <f t="shared" si="148"/>
        <v/>
      </c>
      <c r="X80" s="69" t="str">
        <f>IFERROR(L80+VLOOKUP(J80,'Tiempos de ciclo'!$P$3:$Q$398,2,0),"")</f>
        <v/>
      </c>
      <c r="Y80" s="69" t="str">
        <f t="shared" si="123"/>
        <v/>
      </c>
      <c r="Z80" s="70" t="str">
        <f t="shared" si="149"/>
        <v/>
      </c>
      <c r="AA80" s="68" t="str">
        <f>IF(U80="","",IF(U80=MAX($U$3:$U$1002),IFERROR(VLOOKUP(MAX($U$3:U80)+1,$U$3:$V$1002,2,0),MAX(V80:V1079))-VLOOKUP(U80,$U$3:$V$1002,2,0)+1,IFERROR(VLOOKUP(MAX($U$3:U80)+1,$U$3:$V$1002,2,0),MAX(V80:V1079))-VLOOKUP(U80,$U$3:$V$1002,2,0)))</f>
        <v/>
      </c>
      <c r="AC80" s="68" t="str">
        <f t="shared" si="150"/>
        <v/>
      </c>
      <c r="AD80" s="69" t="str">
        <f t="shared" si="151"/>
        <v/>
      </c>
      <c r="AE80" s="69" t="str">
        <f t="shared" si="152"/>
        <v/>
      </c>
      <c r="AF80" s="69" t="str">
        <f t="shared" si="153"/>
        <v/>
      </c>
      <c r="AI80" s="3" t="str">
        <f t="shared" si="170"/>
        <v/>
      </c>
      <c r="AJ80" s="8" t="str">
        <f t="shared" si="124"/>
        <v/>
      </c>
      <c r="AK80" s="8" t="str">
        <f t="shared" si="171"/>
        <v/>
      </c>
      <c r="AL80" s="8" t="str">
        <f t="shared" si="172"/>
        <v/>
      </c>
      <c r="AM80" s="8" t="str">
        <f t="shared" si="173"/>
        <v/>
      </c>
      <c r="AN80" s="9" t="str">
        <f t="shared" si="125"/>
        <v/>
      </c>
      <c r="AO80" s="9" t="str">
        <f t="shared" si="126"/>
        <v/>
      </c>
      <c r="AP80" s="8" t="str">
        <f t="shared" si="154"/>
        <v/>
      </c>
      <c r="AQ80" s="9" t="str">
        <f t="shared" si="127"/>
        <v/>
      </c>
      <c r="AR80" s="8" t="str">
        <f t="shared" si="155"/>
        <v/>
      </c>
      <c r="AS80" s="2" t="str">
        <f t="shared" si="174"/>
        <v/>
      </c>
      <c r="AT80" s="8" t="str">
        <f t="shared" si="156"/>
        <v/>
      </c>
      <c r="AU80" s="8" t="str">
        <f t="shared" si="175"/>
        <v/>
      </c>
      <c r="AV80" s="8" t="str">
        <f t="shared" si="176"/>
        <v/>
      </c>
      <c r="AW80" s="8" t="str">
        <f t="shared" si="157"/>
        <v/>
      </c>
      <c r="AX80" s="9" t="str">
        <f t="shared" si="128"/>
        <v/>
      </c>
      <c r="AY80" s="9" t="str">
        <f t="shared" si="129"/>
        <v/>
      </c>
      <c r="AZ80" s="8" t="str">
        <f t="shared" si="158"/>
        <v/>
      </c>
      <c r="BA80" s="9" t="str">
        <f t="shared" si="159"/>
        <v/>
      </c>
      <c r="BB80" s="8" t="str">
        <f t="shared" si="160"/>
        <v/>
      </c>
      <c r="BD80" s="3" t="str">
        <f t="shared" si="161"/>
        <v/>
      </c>
      <c r="BE80" s="8" t="str">
        <f t="shared" si="130"/>
        <v/>
      </c>
      <c r="BF80" s="8" t="str">
        <f t="shared" si="131"/>
        <v/>
      </c>
      <c r="BG80" s="86" t="str">
        <f t="shared" si="132"/>
        <v/>
      </c>
      <c r="BH80" s="9" t="str">
        <f t="shared" si="133"/>
        <v/>
      </c>
      <c r="BI80" s="9" t="str">
        <f t="shared" si="134"/>
        <v/>
      </c>
      <c r="BJ80" s="82" t="e">
        <f t="shared" si="135"/>
        <v>#VALUE!</v>
      </c>
      <c r="BK80" s="9" t="str">
        <f t="shared" si="136"/>
        <v/>
      </c>
      <c r="BL80" s="9" t="str">
        <f t="shared" ref="BL80:BM80" si="187">BK80</f>
        <v/>
      </c>
      <c r="BM80" s="9" t="str">
        <f t="shared" si="187"/>
        <v/>
      </c>
      <c r="BN80" s="8" t="str">
        <f t="shared" si="138"/>
        <v/>
      </c>
      <c r="BO80" s="8" t="str">
        <f t="shared" si="163"/>
        <v/>
      </c>
      <c r="BP80" s="8" t="str">
        <f t="shared" si="164"/>
        <v/>
      </c>
      <c r="BQ80" s="8" t="str">
        <f t="shared" si="165"/>
        <v/>
      </c>
      <c r="BR80" s="8" t="str">
        <f t="shared" si="139"/>
        <v/>
      </c>
      <c r="BS80" s="8" t="str">
        <f t="shared" si="166"/>
        <v/>
      </c>
      <c r="BT80" s="8" t="str">
        <f t="shared" si="167"/>
        <v/>
      </c>
      <c r="BU80" s="7" t="str">
        <f t="shared" si="168"/>
        <v/>
      </c>
    </row>
    <row r="81" spans="8:73" x14ac:dyDescent="0.25">
      <c r="H81" s="35" t="str">
        <f>IFERROR(IF(MINUTE(M81)&lt;&gt;MINUTE(M80),MAX($H$2:H80)+1,IF(AND(MINUTE(M80)=0,MINUTE(M81)=0),1,"")),"")</f>
        <v/>
      </c>
      <c r="I81" s="35" t="str">
        <f t="shared" si="140"/>
        <v/>
      </c>
      <c r="J81" s="35" t="str">
        <f t="shared" si="141"/>
        <v/>
      </c>
      <c r="K81" s="67" t="str">
        <f>IFERROR(IF(VLOOKUP(J80,'Flota Variable'!$AS$4:$AU$707,3,0)+K80&gt;$F$7,"",VLOOKUP(J80,'Flota Variable'!$AS$4:$AU$707,3,0)+K80),"")</f>
        <v/>
      </c>
      <c r="L81" s="67" t="str">
        <f t="shared" si="122"/>
        <v/>
      </c>
      <c r="M81" s="36" t="str">
        <f t="shared" si="142"/>
        <v/>
      </c>
      <c r="N81" s="35" t="str">
        <f>IF(H81="","",IF(H81=MAX($H$3:$H$1002),IFERROR(VLOOKUP(MAX($H$3:H81)+1,$H$3:$I$1002,2,0),MAX(I81:I1080))-VLOOKUP(H81,$H$3:$I$1002,2,0)+1,IFERROR(VLOOKUP(MAX($H$3:H81)+1,$H$3:$I$1002,2,0),MAX(I81:I1080))-VLOOKUP(H81,$H$3:$I$1002,2,0)))</f>
        <v/>
      </c>
      <c r="P81" s="35" t="str">
        <f t="shared" si="143"/>
        <v/>
      </c>
      <c r="Q81" s="67" t="str">
        <f t="shared" si="144"/>
        <v/>
      </c>
      <c r="R81" s="67" t="str">
        <f t="shared" si="145"/>
        <v/>
      </c>
      <c r="S81" s="67" t="str">
        <f t="shared" si="146"/>
        <v/>
      </c>
      <c r="U81" s="68" t="str">
        <f>IFERROR(IF(Z81=0,"",IF(MINUTE(Z81)&lt;&gt;MINUTE(Z80),MAX($U$2:U80)+1,IF(AND(MINUTE(Z80)=0,MINUTE(Z81)=0),1,""))),"")</f>
        <v/>
      </c>
      <c r="V81" s="68" t="str">
        <f t="shared" si="147"/>
        <v/>
      </c>
      <c r="W81" s="68" t="str">
        <f t="shared" si="148"/>
        <v/>
      </c>
      <c r="X81" s="69" t="str">
        <f>IFERROR(L81+VLOOKUP(J81,'Tiempos de ciclo'!$P$3:$Q$398,2,0),"")</f>
        <v/>
      </c>
      <c r="Y81" s="69" t="str">
        <f t="shared" si="123"/>
        <v/>
      </c>
      <c r="Z81" s="70" t="str">
        <f t="shared" si="149"/>
        <v/>
      </c>
      <c r="AA81" s="68" t="str">
        <f>IF(U81="","",IF(U81=MAX($U$3:$U$1002),IFERROR(VLOOKUP(MAX($U$3:U81)+1,$U$3:$V$1002,2,0),MAX(V81:V1080))-VLOOKUP(U81,$U$3:$V$1002,2,0)+1,IFERROR(VLOOKUP(MAX($U$3:U81)+1,$U$3:$V$1002,2,0),MAX(V81:V1080))-VLOOKUP(U81,$U$3:$V$1002,2,0)))</f>
        <v/>
      </c>
      <c r="AC81" s="68" t="str">
        <f t="shared" si="150"/>
        <v/>
      </c>
      <c r="AD81" s="69" t="str">
        <f t="shared" si="151"/>
        <v/>
      </c>
      <c r="AE81" s="69" t="str">
        <f t="shared" si="152"/>
        <v/>
      </c>
      <c r="AF81" s="69" t="str">
        <f t="shared" si="153"/>
        <v/>
      </c>
      <c r="AI81" s="3" t="str">
        <f t="shared" si="170"/>
        <v/>
      </c>
      <c r="AJ81" s="8" t="str">
        <f t="shared" si="124"/>
        <v/>
      </c>
      <c r="AK81" s="8" t="str">
        <f t="shared" si="171"/>
        <v/>
      </c>
      <c r="AL81" s="8" t="str">
        <f t="shared" si="172"/>
        <v/>
      </c>
      <c r="AM81" s="8" t="str">
        <f t="shared" si="173"/>
        <v/>
      </c>
      <c r="AN81" s="9" t="str">
        <f t="shared" si="125"/>
        <v/>
      </c>
      <c r="AO81" s="9" t="str">
        <f t="shared" si="126"/>
        <v/>
      </c>
      <c r="AP81" s="8" t="str">
        <f t="shared" si="154"/>
        <v/>
      </c>
      <c r="AQ81" s="9" t="str">
        <f t="shared" si="127"/>
        <v/>
      </c>
      <c r="AR81" s="8" t="str">
        <f t="shared" si="155"/>
        <v/>
      </c>
      <c r="AS81" s="2" t="str">
        <f t="shared" si="174"/>
        <v/>
      </c>
      <c r="AT81" s="8" t="str">
        <f t="shared" si="156"/>
        <v/>
      </c>
      <c r="AU81" s="8" t="str">
        <f t="shared" si="175"/>
        <v/>
      </c>
      <c r="AV81" s="8" t="str">
        <f t="shared" si="176"/>
        <v/>
      </c>
      <c r="AW81" s="8" t="str">
        <f t="shared" si="157"/>
        <v/>
      </c>
      <c r="AX81" s="9" t="str">
        <f t="shared" si="128"/>
        <v/>
      </c>
      <c r="AY81" s="9" t="str">
        <f t="shared" si="129"/>
        <v/>
      </c>
      <c r="AZ81" s="8" t="str">
        <f t="shared" si="158"/>
        <v/>
      </c>
      <c r="BA81" s="9" t="str">
        <f t="shared" si="159"/>
        <v/>
      </c>
      <c r="BB81" s="8" t="str">
        <f t="shared" si="160"/>
        <v/>
      </c>
      <c r="BD81" s="3" t="str">
        <f t="shared" si="161"/>
        <v/>
      </c>
      <c r="BE81" s="8" t="str">
        <f t="shared" si="130"/>
        <v/>
      </c>
      <c r="BF81" s="8" t="str">
        <f t="shared" si="131"/>
        <v/>
      </c>
      <c r="BG81" s="86" t="str">
        <f t="shared" si="132"/>
        <v/>
      </c>
      <c r="BH81" s="9" t="str">
        <f t="shared" si="133"/>
        <v/>
      </c>
      <c r="BI81" s="9" t="str">
        <f t="shared" si="134"/>
        <v/>
      </c>
      <c r="BJ81" s="82" t="e">
        <f t="shared" si="135"/>
        <v>#VALUE!</v>
      </c>
      <c r="BK81" s="9" t="str">
        <f t="shared" si="136"/>
        <v/>
      </c>
      <c r="BL81" s="9" t="str">
        <f t="shared" ref="BL81:BM81" si="188">BK81</f>
        <v/>
      </c>
      <c r="BM81" s="9" t="str">
        <f t="shared" si="188"/>
        <v/>
      </c>
      <c r="BN81" s="8" t="str">
        <f t="shared" si="138"/>
        <v/>
      </c>
      <c r="BO81" s="8" t="str">
        <f t="shared" si="163"/>
        <v/>
      </c>
      <c r="BP81" s="8" t="str">
        <f t="shared" si="164"/>
        <v/>
      </c>
      <c r="BQ81" s="8" t="str">
        <f t="shared" si="165"/>
        <v/>
      </c>
      <c r="BR81" s="8" t="str">
        <f t="shared" si="139"/>
        <v/>
      </c>
      <c r="BS81" s="8" t="str">
        <f t="shared" si="166"/>
        <v/>
      </c>
      <c r="BT81" s="8" t="str">
        <f t="shared" si="167"/>
        <v/>
      </c>
      <c r="BU81" s="7" t="str">
        <f t="shared" si="168"/>
        <v/>
      </c>
    </row>
    <row r="82" spans="8:73" x14ac:dyDescent="0.25">
      <c r="H82" s="35" t="str">
        <f>IFERROR(IF(MINUTE(M82)&lt;&gt;MINUTE(M81),MAX($H$2:H81)+1,IF(AND(MINUTE(M81)=0,MINUTE(M82)=0),1,"")),"")</f>
        <v/>
      </c>
      <c r="I82" s="35" t="str">
        <f t="shared" si="140"/>
        <v/>
      </c>
      <c r="J82" s="35" t="str">
        <f t="shared" si="141"/>
        <v/>
      </c>
      <c r="K82" s="67" t="str">
        <f>IFERROR(IF(VLOOKUP(J81,'Flota Variable'!$AS$4:$AU$707,3,0)+K81&gt;$F$7,"",VLOOKUP(J81,'Flota Variable'!$AS$4:$AU$707,3,0)+K81),"")</f>
        <v/>
      </c>
      <c r="L82" s="67" t="str">
        <f t="shared" si="122"/>
        <v/>
      </c>
      <c r="M82" s="36" t="str">
        <f t="shared" si="142"/>
        <v/>
      </c>
      <c r="N82" s="35" t="str">
        <f>IF(H82="","",IF(H82=MAX($H$3:$H$1002),IFERROR(VLOOKUP(MAX($H$3:H82)+1,$H$3:$I$1002,2,0),MAX(I82:I1081))-VLOOKUP(H82,$H$3:$I$1002,2,0)+1,IFERROR(VLOOKUP(MAX($H$3:H82)+1,$H$3:$I$1002,2,0),MAX(I82:I1081))-VLOOKUP(H82,$H$3:$I$1002,2,0)))</f>
        <v/>
      </c>
      <c r="P82" s="35" t="str">
        <f t="shared" si="143"/>
        <v/>
      </c>
      <c r="Q82" s="67" t="str">
        <f t="shared" si="144"/>
        <v/>
      </c>
      <c r="R82" s="67" t="str">
        <f t="shared" si="145"/>
        <v/>
      </c>
      <c r="S82" s="67" t="str">
        <f t="shared" si="146"/>
        <v/>
      </c>
      <c r="U82" s="68" t="str">
        <f>IFERROR(IF(Z82=0,"",IF(MINUTE(Z82)&lt;&gt;MINUTE(Z81),MAX($U$2:U81)+1,IF(AND(MINUTE(Z81)=0,MINUTE(Z82)=0),1,""))),"")</f>
        <v/>
      </c>
      <c r="V82" s="68" t="str">
        <f t="shared" si="147"/>
        <v/>
      </c>
      <c r="W82" s="68" t="str">
        <f t="shared" si="148"/>
        <v/>
      </c>
      <c r="X82" s="69" t="str">
        <f>IFERROR(L82+VLOOKUP(J82,'Tiempos de ciclo'!$P$3:$Q$398,2,0),"")</f>
        <v/>
      </c>
      <c r="Y82" s="69" t="str">
        <f t="shared" si="123"/>
        <v/>
      </c>
      <c r="Z82" s="70" t="str">
        <f t="shared" si="149"/>
        <v/>
      </c>
      <c r="AA82" s="68" t="str">
        <f>IF(U82="","",IF(U82=MAX($U$3:$U$1002),IFERROR(VLOOKUP(MAX($U$3:U82)+1,$U$3:$V$1002,2,0),MAX(V82:V1081))-VLOOKUP(U82,$U$3:$V$1002,2,0)+1,IFERROR(VLOOKUP(MAX($U$3:U82)+1,$U$3:$V$1002,2,0),MAX(V82:V1081))-VLOOKUP(U82,$U$3:$V$1002,2,0)))</f>
        <v/>
      </c>
      <c r="AC82" s="68" t="str">
        <f t="shared" si="150"/>
        <v/>
      </c>
      <c r="AD82" s="69" t="str">
        <f t="shared" si="151"/>
        <v/>
      </c>
      <c r="AE82" s="69" t="str">
        <f t="shared" si="152"/>
        <v/>
      </c>
      <c r="AF82" s="69" t="str">
        <f t="shared" si="153"/>
        <v/>
      </c>
      <c r="AI82" s="3" t="str">
        <f t="shared" si="170"/>
        <v/>
      </c>
      <c r="AJ82" s="8" t="str">
        <f t="shared" si="124"/>
        <v/>
      </c>
      <c r="AK82" s="8" t="str">
        <f t="shared" si="171"/>
        <v/>
      </c>
      <c r="AL82" s="8" t="str">
        <f t="shared" si="172"/>
        <v/>
      </c>
      <c r="AM82" s="8" t="str">
        <f t="shared" si="173"/>
        <v/>
      </c>
      <c r="AN82" s="9" t="str">
        <f t="shared" si="125"/>
        <v/>
      </c>
      <c r="AO82" s="9" t="str">
        <f t="shared" si="126"/>
        <v/>
      </c>
      <c r="AP82" s="8" t="str">
        <f t="shared" si="154"/>
        <v/>
      </c>
      <c r="AQ82" s="9" t="str">
        <f t="shared" si="127"/>
        <v/>
      </c>
      <c r="AR82" s="8" t="str">
        <f t="shared" si="155"/>
        <v/>
      </c>
      <c r="AS82" s="2" t="str">
        <f t="shared" si="174"/>
        <v/>
      </c>
      <c r="AT82" s="8" t="str">
        <f t="shared" si="156"/>
        <v/>
      </c>
      <c r="AU82" s="8" t="str">
        <f t="shared" si="175"/>
        <v/>
      </c>
      <c r="AV82" s="8" t="str">
        <f t="shared" si="176"/>
        <v/>
      </c>
      <c r="AW82" s="8" t="str">
        <f t="shared" si="157"/>
        <v/>
      </c>
      <c r="AX82" s="9" t="str">
        <f t="shared" si="128"/>
        <v/>
      </c>
      <c r="AY82" s="9" t="str">
        <f t="shared" si="129"/>
        <v/>
      </c>
      <c r="AZ82" s="8" t="str">
        <f t="shared" si="158"/>
        <v/>
      </c>
      <c r="BA82" s="9" t="str">
        <f t="shared" si="159"/>
        <v/>
      </c>
      <c r="BB82" s="8" t="str">
        <f t="shared" si="160"/>
        <v/>
      </c>
      <c r="BD82" s="3" t="str">
        <f t="shared" si="161"/>
        <v/>
      </c>
      <c r="BE82" s="8" t="str">
        <f t="shared" si="130"/>
        <v/>
      </c>
      <c r="BF82" s="8" t="str">
        <f t="shared" si="131"/>
        <v/>
      </c>
      <c r="BG82" s="86" t="str">
        <f t="shared" si="132"/>
        <v/>
      </c>
      <c r="BH82" s="9" t="str">
        <f t="shared" si="133"/>
        <v/>
      </c>
      <c r="BI82" s="9" t="str">
        <f t="shared" si="134"/>
        <v/>
      </c>
      <c r="BJ82" s="82" t="e">
        <f t="shared" si="135"/>
        <v>#VALUE!</v>
      </c>
      <c r="BK82" s="9" t="str">
        <f t="shared" si="136"/>
        <v/>
      </c>
      <c r="BL82" s="9" t="str">
        <f t="shared" ref="BL82:BM82" si="189">BK82</f>
        <v/>
      </c>
      <c r="BM82" s="9" t="str">
        <f t="shared" si="189"/>
        <v/>
      </c>
      <c r="BN82" s="8" t="str">
        <f t="shared" si="138"/>
        <v/>
      </c>
      <c r="BO82" s="8" t="str">
        <f t="shared" si="163"/>
        <v/>
      </c>
      <c r="BP82" s="8" t="str">
        <f t="shared" si="164"/>
        <v/>
      </c>
      <c r="BQ82" s="8" t="str">
        <f t="shared" si="165"/>
        <v/>
      </c>
      <c r="BR82" s="8" t="str">
        <f t="shared" si="139"/>
        <v/>
      </c>
      <c r="BS82" s="8" t="str">
        <f t="shared" si="166"/>
        <v/>
      </c>
      <c r="BT82" s="8" t="str">
        <f t="shared" si="167"/>
        <v/>
      </c>
      <c r="BU82" s="7" t="str">
        <f t="shared" si="168"/>
        <v/>
      </c>
    </row>
    <row r="83" spans="8:73" x14ac:dyDescent="0.25">
      <c r="H83" s="35" t="str">
        <f>IFERROR(IF(MINUTE(M83)&lt;&gt;MINUTE(M82),MAX($H$2:H82)+1,IF(AND(MINUTE(M82)=0,MINUTE(M83)=0),1,"")),"")</f>
        <v/>
      </c>
      <c r="I83" s="35" t="str">
        <f t="shared" si="140"/>
        <v/>
      </c>
      <c r="J83" s="35" t="str">
        <f t="shared" si="141"/>
        <v/>
      </c>
      <c r="K83" s="67" t="str">
        <f>IFERROR(IF(VLOOKUP(J82,'Flota Variable'!$AS$4:$AU$707,3,0)+K82&gt;$F$7,"",VLOOKUP(J82,'Flota Variable'!$AS$4:$AU$707,3,0)+K82),"")</f>
        <v/>
      </c>
      <c r="L83" s="67" t="str">
        <f t="shared" si="122"/>
        <v/>
      </c>
      <c r="M83" s="36" t="str">
        <f t="shared" si="142"/>
        <v/>
      </c>
      <c r="N83" s="35" t="str">
        <f>IF(H83="","",IF(H83=MAX($H$3:$H$1002),IFERROR(VLOOKUP(MAX($H$3:H83)+1,$H$3:$I$1002,2,0),MAX(I83:I1082))-VLOOKUP(H83,$H$3:$I$1002,2,0)+1,IFERROR(VLOOKUP(MAX($H$3:H83)+1,$H$3:$I$1002,2,0),MAX(I83:I1082))-VLOOKUP(H83,$H$3:$I$1002,2,0)))</f>
        <v/>
      </c>
      <c r="P83" s="35" t="str">
        <f t="shared" si="143"/>
        <v/>
      </c>
      <c r="Q83" s="67" t="str">
        <f t="shared" si="144"/>
        <v/>
      </c>
      <c r="R83" s="67" t="str">
        <f t="shared" si="145"/>
        <v/>
      </c>
      <c r="S83" s="67" t="str">
        <f t="shared" si="146"/>
        <v/>
      </c>
      <c r="U83" s="68" t="str">
        <f>IFERROR(IF(Z83=0,"",IF(MINUTE(Z83)&lt;&gt;MINUTE(Z82),MAX($U$2:U82)+1,IF(AND(MINUTE(Z82)=0,MINUTE(Z83)=0),1,""))),"")</f>
        <v/>
      </c>
      <c r="V83" s="68" t="str">
        <f t="shared" si="147"/>
        <v/>
      </c>
      <c r="W83" s="68" t="str">
        <f t="shared" si="148"/>
        <v/>
      </c>
      <c r="X83" s="69" t="str">
        <f>IFERROR(L83+VLOOKUP(J83,'Tiempos de ciclo'!$P$3:$Q$398,2,0),"")</f>
        <v/>
      </c>
      <c r="Y83" s="69" t="str">
        <f t="shared" si="123"/>
        <v/>
      </c>
      <c r="Z83" s="70" t="str">
        <f t="shared" si="149"/>
        <v/>
      </c>
      <c r="AA83" s="68" t="str">
        <f>IF(U83="","",IF(U83=MAX($U$3:$U$1002),IFERROR(VLOOKUP(MAX($U$3:U83)+1,$U$3:$V$1002,2,0),MAX(V83:V1082))-VLOOKUP(U83,$U$3:$V$1002,2,0)+1,IFERROR(VLOOKUP(MAX($U$3:U83)+1,$U$3:$V$1002,2,0),MAX(V83:V1082))-VLOOKUP(U83,$U$3:$V$1002,2,0)))</f>
        <v/>
      </c>
      <c r="AC83" s="68" t="str">
        <f t="shared" si="150"/>
        <v/>
      </c>
      <c r="AD83" s="69" t="str">
        <f t="shared" si="151"/>
        <v/>
      </c>
      <c r="AE83" s="69" t="str">
        <f t="shared" si="152"/>
        <v/>
      </c>
      <c r="AF83" s="69" t="str">
        <f t="shared" si="153"/>
        <v/>
      </c>
      <c r="AI83" s="3" t="str">
        <f t="shared" si="170"/>
        <v/>
      </c>
      <c r="AJ83" s="8" t="str">
        <f t="shared" si="124"/>
        <v/>
      </c>
      <c r="AK83" s="8" t="str">
        <f t="shared" si="171"/>
        <v/>
      </c>
      <c r="AL83" s="8" t="str">
        <f t="shared" si="172"/>
        <v/>
      </c>
      <c r="AM83" s="8" t="str">
        <f t="shared" si="173"/>
        <v/>
      </c>
      <c r="AN83" s="9" t="str">
        <f t="shared" si="125"/>
        <v/>
      </c>
      <c r="AO83" s="9" t="str">
        <f t="shared" si="126"/>
        <v/>
      </c>
      <c r="AP83" s="8" t="str">
        <f t="shared" si="154"/>
        <v/>
      </c>
      <c r="AQ83" s="9" t="str">
        <f t="shared" si="127"/>
        <v/>
      </c>
      <c r="AR83" s="8" t="str">
        <f t="shared" si="155"/>
        <v/>
      </c>
      <c r="AS83" s="2" t="str">
        <f t="shared" si="174"/>
        <v/>
      </c>
      <c r="AT83" s="8" t="str">
        <f t="shared" si="156"/>
        <v/>
      </c>
      <c r="AU83" s="8" t="str">
        <f t="shared" si="175"/>
        <v/>
      </c>
      <c r="AV83" s="8" t="str">
        <f t="shared" si="176"/>
        <v/>
      </c>
      <c r="AW83" s="8" t="str">
        <f t="shared" si="157"/>
        <v/>
      </c>
      <c r="AX83" s="9" t="str">
        <f t="shared" si="128"/>
        <v/>
      </c>
      <c r="AY83" s="9" t="str">
        <f t="shared" si="129"/>
        <v/>
      </c>
      <c r="AZ83" s="8" t="str">
        <f t="shared" si="158"/>
        <v/>
      </c>
      <c r="BA83" s="9" t="str">
        <f t="shared" si="159"/>
        <v/>
      </c>
      <c r="BB83" s="8" t="str">
        <f t="shared" si="160"/>
        <v/>
      </c>
      <c r="BD83" s="3" t="str">
        <f t="shared" si="161"/>
        <v/>
      </c>
      <c r="BE83" s="8" t="str">
        <f t="shared" si="130"/>
        <v/>
      </c>
      <c r="BF83" s="8" t="str">
        <f t="shared" si="131"/>
        <v/>
      </c>
      <c r="BG83" s="86" t="str">
        <f t="shared" si="132"/>
        <v/>
      </c>
      <c r="BH83" s="9" t="str">
        <f t="shared" si="133"/>
        <v/>
      </c>
      <c r="BI83" s="9" t="str">
        <f t="shared" si="134"/>
        <v/>
      </c>
      <c r="BJ83" s="82" t="e">
        <f t="shared" si="135"/>
        <v>#VALUE!</v>
      </c>
      <c r="BK83" s="9" t="str">
        <f t="shared" si="136"/>
        <v/>
      </c>
      <c r="BL83" s="9" t="str">
        <f t="shared" ref="BL83:BM83" si="190">BK83</f>
        <v/>
      </c>
      <c r="BM83" s="9" t="str">
        <f t="shared" si="190"/>
        <v/>
      </c>
      <c r="BN83" s="8" t="str">
        <f t="shared" si="138"/>
        <v/>
      </c>
      <c r="BO83" s="8" t="str">
        <f t="shared" si="163"/>
        <v/>
      </c>
      <c r="BP83" s="8" t="str">
        <f t="shared" si="164"/>
        <v/>
      </c>
      <c r="BQ83" s="8" t="str">
        <f t="shared" si="165"/>
        <v/>
      </c>
      <c r="BR83" s="8" t="str">
        <f t="shared" si="139"/>
        <v/>
      </c>
      <c r="BS83" s="8" t="str">
        <f t="shared" si="166"/>
        <v/>
      </c>
      <c r="BT83" s="8" t="str">
        <f t="shared" si="167"/>
        <v/>
      </c>
      <c r="BU83" s="7" t="str">
        <f t="shared" si="168"/>
        <v/>
      </c>
    </row>
    <row r="84" spans="8:73" x14ac:dyDescent="0.25">
      <c r="H84" s="35" t="str">
        <f>IFERROR(IF(MINUTE(M84)&lt;&gt;MINUTE(M83),MAX($H$2:H83)+1,IF(AND(MINUTE(M83)=0,MINUTE(M84)=0),1,"")),"")</f>
        <v/>
      </c>
      <c r="I84" s="35" t="str">
        <f t="shared" si="140"/>
        <v/>
      </c>
      <c r="J84" s="35" t="str">
        <f t="shared" si="141"/>
        <v/>
      </c>
      <c r="K84" s="67" t="str">
        <f>IFERROR(IF(VLOOKUP(J83,'Flota Variable'!$AS$4:$AU$707,3,0)+K83&gt;$F$7,"",VLOOKUP(J83,'Flota Variable'!$AS$4:$AU$707,3,0)+K83),"")</f>
        <v/>
      </c>
      <c r="L84" s="67" t="str">
        <f t="shared" si="122"/>
        <v/>
      </c>
      <c r="M84" s="36" t="str">
        <f t="shared" si="142"/>
        <v/>
      </c>
      <c r="N84" s="35" t="str">
        <f>IF(H84="","",IF(H84=MAX($H$3:$H$1002),IFERROR(VLOOKUP(MAX($H$3:H84)+1,$H$3:$I$1002,2,0),MAX(I84:I1083))-VLOOKUP(H84,$H$3:$I$1002,2,0)+1,IFERROR(VLOOKUP(MAX($H$3:H84)+1,$H$3:$I$1002,2,0),MAX(I84:I1083))-VLOOKUP(H84,$H$3:$I$1002,2,0)))</f>
        <v/>
      </c>
      <c r="P84" s="35" t="str">
        <f t="shared" si="143"/>
        <v/>
      </c>
      <c r="Q84" s="67" t="str">
        <f t="shared" si="144"/>
        <v/>
      </c>
      <c r="R84" s="67" t="str">
        <f t="shared" si="145"/>
        <v/>
      </c>
      <c r="S84" s="67" t="str">
        <f t="shared" si="146"/>
        <v/>
      </c>
      <c r="U84" s="68" t="str">
        <f>IFERROR(IF(Z84=0,"",IF(MINUTE(Z84)&lt;&gt;MINUTE(Z83),MAX($U$2:U83)+1,IF(AND(MINUTE(Z83)=0,MINUTE(Z84)=0),1,""))),"")</f>
        <v/>
      </c>
      <c r="V84" s="68" t="str">
        <f t="shared" si="147"/>
        <v/>
      </c>
      <c r="W84" s="68" t="str">
        <f t="shared" si="148"/>
        <v/>
      </c>
      <c r="X84" s="69" t="str">
        <f>IFERROR(L84+VLOOKUP(J84,'Tiempos de ciclo'!$P$3:$Q$398,2,0),"")</f>
        <v/>
      </c>
      <c r="Y84" s="69" t="str">
        <f t="shared" si="123"/>
        <v/>
      </c>
      <c r="Z84" s="70" t="str">
        <f t="shared" si="149"/>
        <v/>
      </c>
      <c r="AA84" s="68" t="str">
        <f>IF(U84="","",IF(U84=MAX($U$3:$U$1002),IFERROR(VLOOKUP(MAX($U$3:U84)+1,$U$3:$V$1002,2,0),MAX(V84:V1083))-VLOOKUP(U84,$U$3:$V$1002,2,0)+1,IFERROR(VLOOKUP(MAX($U$3:U84)+1,$U$3:$V$1002,2,0),MAX(V84:V1083))-VLOOKUP(U84,$U$3:$V$1002,2,0)))</f>
        <v/>
      </c>
      <c r="AC84" s="68" t="str">
        <f t="shared" si="150"/>
        <v/>
      </c>
      <c r="AD84" s="69" t="str">
        <f t="shared" si="151"/>
        <v/>
      </c>
      <c r="AE84" s="69" t="str">
        <f t="shared" si="152"/>
        <v/>
      </c>
      <c r="AF84" s="69" t="str">
        <f t="shared" si="153"/>
        <v/>
      </c>
      <c r="AI84" s="3" t="str">
        <f t="shared" si="170"/>
        <v/>
      </c>
      <c r="AJ84" s="8" t="str">
        <f t="shared" si="124"/>
        <v/>
      </c>
      <c r="AK84" s="8" t="str">
        <f t="shared" si="171"/>
        <v/>
      </c>
      <c r="AL84" s="8" t="str">
        <f t="shared" si="172"/>
        <v/>
      </c>
      <c r="AM84" s="8" t="str">
        <f t="shared" si="173"/>
        <v/>
      </c>
      <c r="AN84" s="9" t="str">
        <f t="shared" si="125"/>
        <v/>
      </c>
      <c r="AO84" s="9" t="str">
        <f t="shared" si="126"/>
        <v/>
      </c>
      <c r="AP84" s="8" t="str">
        <f t="shared" si="154"/>
        <v/>
      </c>
      <c r="AQ84" s="9" t="str">
        <f t="shared" si="127"/>
        <v/>
      </c>
      <c r="AR84" s="8" t="str">
        <f t="shared" si="155"/>
        <v/>
      </c>
      <c r="AS84" s="2" t="str">
        <f t="shared" si="174"/>
        <v/>
      </c>
      <c r="AT84" s="8" t="str">
        <f t="shared" si="156"/>
        <v/>
      </c>
      <c r="AU84" s="8" t="str">
        <f t="shared" si="175"/>
        <v/>
      </c>
      <c r="AV84" s="8" t="str">
        <f t="shared" si="176"/>
        <v/>
      </c>
      <c r="AW84" s="8" t="str">
        <f t="shared" si="157"/>
        <v/>
      </c>
      <c r="AX84" s="9" t="str">
        <f t="shared" si="128"/>
        <v/>
      </c>
      <c r="AY84" s="9" t="str">
        <f t="shared" si="129"/>
        <v/>
      </c>
      <c r="AZ84" s="8" t="str">
        <f t="shared" si="158"/>
        <v/>
      </c>
      <c r="BA84" s="9" t="str">
        <f t="shared" si="159"/>
        <v/>
      </c>
      <c r="BB84" s="8" t="str">
        <f t="shared" si="160"/>
        <v/>
      </c>
      <c r="BD84" s="3" t="str">
        <f t="shared" si="161"/>
        <v/>
      </c>
      <c r="BE84" s="8" t="str">
        <f t="shared" si="130"/>
        <v/>
      </c>
      <c r="BF84" s="8" t="str">
        <f t="shared" si="131"/>
        <v/>
      </c>
      <c r="BG84" s="86" t="str">
        <f t="shared" si="132"/>
        <v/>
      </c>
      <c r="BH84" s="9" t="str">
        <f t="shared" si="133"/>
        <v/>
      </c>
      <c r="BI84" s="9" t="str">
        <f t="shared" si="134"/>
        <v/>
      </c>
      <c r="BJ84" s="82" t="e">
        <f t="shared" si="135"/>
        <v>#VALUE!</v>
      </c>
      <c r="BK84" s="9" t="str">
        <f t="shared" si="136"/>
        <v/>
      </c>
      <c r="BL84" s="9" t="str">
        <f t="shared" ref="BL84:BM84" si="191">BK84</f>
        <v/>
      </c>
      <c r="BM84" s="9" t="str">
        <f t="shared" si="191"/>
        <v/>
      </c>
      <c r="BN84" s="8" t="str">
        <f t="shared" si="138"/>
        <v/>
      </c>
      <c r="BO84" s="8" t="str">
        <f t="shared" si="163"/>
        <v/>
      </c>
      <c r="BP84" s="8" t="str">
        <f t="shared" si="164"/>
        <v/>
      </c>
      <c r="BQ84" s="8" t="str">
        <f t="shared" si="165"/>
        <v/>
      </c>
      <c r="BR84" s="8" t="str">
        <f t="shared" si="139"/>
        <v/>
      </c>
      <c r="BS84" s="8" t="str">
        <f t="shared" si="166"/>
        <v/>
      </c>
      <c r="BT84" s="8" t="str">
        <f t="shared" si="167"/>
        <v/>
      </c>
      <c r="BU84" s="7" t="str">
        <f t="shared" si="168"/>
        <v/>
      </c>
    </row>
    <row r="85" spans="8:73" x14ac:dyDescent="0.25">
      <c r="H85" s="35" t="str">
        <f>IFERROR(IF(MINUTE(M85)&lt;&gt;MINUTE(M84),MAX($H$2:H84)+1,IF(AND(MINUTE(M84)=0,MINUTE(M85)=0),1,"")),"")</f>
        <v/>
      </c>
      <c r="I85" s="35" t="str">
        <f t="shared" si="140"/>
        <v/>
      </c>
      <c r="J85" s="35" t="str">
        <f t="shared" si="141"/>
        <v/>
      </c>
      <c r="K85" s="67" t="str">
        <f>IFERROR(IF(VLOOKUP(J84,'Flota Variable'!$AS$4:$AU$707,3,0)+K84&gt;$F$7,"",VLOOKUP(J84,'Flota Variable'!$AS$4:$AU$707,3,0)+K84),"")</f>
        <v/>
      </c>
      <c r="L85" s="67" t="str">
        <f t="shared" si="122"/>
        <v/>
      </c>
      <c r="M85" s="36" t="str">
        <f t="shared" si="142"/>
        <v/>
      </c>
      <c r="N85" s="35" t="str">
        <f>IF(H85="","",IF(H85=MAX($H$3:$H$1002),IFERROR(VLOOKUP(MAX($H$3:H85)+1,$H$3:$I$1002,2,0),MAX(I85:I1084))-VLOOKUP(H85,$H$3:$I$1002,2,0)+1,IFERROR(VLOOKUP(MAX($H$3:H85)+1,$H$3:$I$1002,2,0),MAX(I85:I1084))-VLOOKUP(H85,$H$3:$I$1002,2,0)))</f>
        <v/>
      </c>
      <c r="P85" s="35" t="str">
        <f t="shared" si="143"/>
        <v/>
      </c>
      <c r="Q85" s="67" t="str">
        <f t="shared" si="144"/>
        <v/>
      </c>
      <c r="R85" s="67" t="str">
        <f t="shared" si="145"/>
        <v/>
      </c>
      <c r="S85" s="67" t="str">
        <f t="shared" si="146"/>
        <v/>
      </c>
      <c r="U85" s="68" t="str">
        <f>IFERROR(IF(Z85=0,"",IF(MINUTE(Z85)&lt;&gt;MINUTE(Z84),MAX($U$2:U84)+1,IF(AND(MINUTE(Z84)=0,MINUTE(Z85)=0),1,""))),"")</f>
        <v/>
      </c>
      <c r="V85" s="68" t="str">
        <f t="shared" si="147"/>
        <v/>
      </c>
      <c r="W85" s="68" t="str">
        <f t="shared" si="148"/>
        <v/>
      </c>
      <c r="X85" s="69" t="str">
        <f>IFERROR(L85+VLOOKUP(J85,'Tiempos de ciclo'!$P$3:$Q$398,2,0),"")</f>
        <v/>
      </c>
      <c r="Y85" s="69" t="str">
        <f t="shared" si="123"/>
        <v/>
      </c>
      <c r="Z85" s="70" t="str">
        <f t="shared" si="149"/>
        <v/>
      </c>
      <c r="AA85" s="68" t="str">
        <f>IF(U85="","",IF(U85=MAX($U$3:$U$1002),IFERROR(VLOOKUP(MAX($U$3:U85)+1,$U$3:$V$1002,2,0),MAX(V85:V1084))-VLOOKUP(U85,$U$3:$V$1002,2,0)+1,IFERROR(VLOOKUP(MAX($U$3:U85)+1,$U$3:$V$1002,2,0),MAX(V85:V1084))-VLOOKUP(U85,$U$3:$V$1002,2,0)))</f>
        <v/>
      </c>
      <c r="AC85" s="68" t="str">
        <f t="shared" si="150"/>
        <v/>
      </c>
      <c r="AD85" s="69" t="str">
        <f t="shared" si="151"/>
        <v/>
      </c>
      <c r="AE85" s="69" t="str">
        <f t="shared" si="152"/>
        <v/>
      </c>
      <c r="AF85" s="69" t="str">
        <f t="shared" si="153"/>
        <v/>
      </c>
      <c r="AI85" s="3" t="str">
        <f t="shared" si="170"/>
        <v/>
      </c>
      <c r="AJ85" s="8" t="str">
        <f t="shared" si="124"/>
        <v/>
      </c>
      <c r="AK85" s="8" t="str">
        <f t="shared" si="171"/>
        <v/>
      </c>
      <c r="AL85" s="8" t="str">
        <f t="shared" si="172"/>
        <v/>
      </c>
      <c r="AM85" s="8" t="str">
        <f t="shared" si="173"/>
        <v/>
      </c>
      <c r="AN85" s="9" t="str">
        <f t="shared" si="125"/>
        <v/>
      </c>
      <c r="AO85" s="9" t="str">
        <f t="shared" si="126"/>
        <v/>
      </c>
      <c r="AP85" s="8" t="str">
        <f t="shared" si="154"/>
        <v/>
      </c>
      <c r="AQ85" s="9" t="str">
        <f t="shared" si="127"/>
        <v/>
      </c>
      <c r="AR85" s="8" t="str">
        <f t="shared" si="155"/>
        <v/>
      </c>
      <c r="AS85" s="2" t="str">
        <f t="shared" si="174"/>
        <v/>
      </c>
      <c r="AT85" s="8" t="str">
        <f t="shared" si="156"/>
        <v/>
      </c>
      <c r="AU85" s="8" t="str">
        <f t="shared" si="175"/>
        <v/>
      </c>
      <c r="AV85" s="8" t="str">
        <f t="shared" si="176"/>
        <v/>
      </c>
      <c r="AW85" s="8" t="str">
        <f t="shared" si="157"/>
        <v/>
      </c>
      <c r="AX85" s="9" t="str">
        <f t="shared" si="128"/>
        <v/>
      </c>
      <c r="AY85" s="9" t="str">
        <f t="shared" si="129"/>
        <v/>
      </c>
      <c r="AZ85" s="8" t="str">
        <f t="shared" si="158"/>
        <v/>
      </c>
      <c r="BA85" s="9" t="str">
        <f t="shared" si="159"/>
        <v/>
      </c>
      <c r="BB85" s="8" t="str">
        <f t="shared" si="160"/>
        <v/>
      </c>
      <c r="BD85" s="3" t="str">
        <f t="shared" si="161"/>
        <v/>
      </c>
      <c r="BE85" s="8" t="str">
        <f t="shared" si="130"/>
        <v/>
      </c>
      <c r="BF85" s="8" t="str">
        <f t="shared" si="131"/>
        <v/>
      </c>
      <c r="BG85" s="86" t="str">
        <f t="shared" si="132"/>
        <v/>
      </c>
      <c r="BH85" s="9" t="str">
        <f t="shared" si="133"/>
        <v/>
      </c>
      <c r="BI85" s="9" t="str">
        <f t="shared" si="134"/>
        <v/>
      </c>
      <c r="BJ85" s="82" t="e">
        <f t="shared" si="135"/>
        <v>#VALUE!</v>
      </c>
      <c r="BK85" s="9" t="str">
        <f t="shared" si="136"/>
        <v/>
      </c>
      <c r="BL85" s="9" t="str">
        <f t="shared" ref="BL85:BM85" si="192">BK85</f>
        <v/>
      </c>
      <c r="BM85" s="9" t="str">
        <f t="shared" si="192"/>
        <v/>
      </c>
      <c r="BN85" s="8" t="str">
        <f t="shared" si="138"/>
        <v/>
      </c>
      <c r="BO85" s="8" t="str">
        <f t="shared" si="163"/>
        <v/>
      </c>
      <c r="BP85" s="8" t="str">
        <f t="shared" si="164"/>
        <v/>
      </c>
      <c r="BQ85" s="8" t="str">
        <f t="shared" si="165"/>
        <v/>
      </c>
      <c r="BR85" s="8" t="str">
        <f t="shared" si="139"/>
        <v/>
      </c>
      <c r="BS85" s="8" t="str">
        <f t="shared" si="166"/>
        <v/>
      </c>
      <c r="BT85" s="8" t="str">
        <f t="shared" si="167"/>
        <v/>
      </c>
      <c r="BU85" s="7" t="str">
        <f t="shared" si="168"/>
        <v/>
      </c>
    </row>
    <row r="86" spans="8:73" x14ac:dyDescent="0.25">
      <c r="H86" s="35" t="str">
        <f>IFERROR(IF(MINUTE(M86)&lt;&gt;MINUTE(M85),MAX($H$2:H85)+1,IF(AND(MINUTE(M85)=0,MINUTE(M86)=0),1,"")),"")</f>
        <v/>
      </c>
      <c r="I86" s="35" t="str">
        <f t="shared" si="140"/>
        <v/>
      </c>
      <c r="J86" s="35" t="str">
        <f t="shared" si="141"/>
        <v/>
      </c>
      <c r="K86" s="67" t="str">
        <f>IFERROR(IF(VLOOKUP(J85,'Flota Variable'!$AS$4:$AU$707,3,0)+K85&gt;$F$7,"",VLOOKUP(J85,'Flota Variable'!$AS$4:$AU$707,3,0)+K85),"")</f>
        <v/>
      </c>
      <c r="L86" s="67" t="str">
        <f t="shared" si="122"/>
        <v/>
      </c>
      <c r="M86" s="36" t="str">
        <f t="shared" si="142"/>
        <v/>
      </c>
      <c r="N86" s="35" t="str">
        <f>IF(H86="","",IF(H86=MAX($H$3:$H$1002),IFERROR(VLOOKUP(MAX($H$3:H86)+1,$H$3:$I$1002,2,0),MAX(I86:I1085))-VLOOKUP(H86,$H$3:$I$1002,2,0)+1,IFERROR(VLOOKUP(MAX($H$3:H86)+1,$H$3:$I$1002,2,0),MAX(I86:I1085))-VLOOKUP(H86,$H$3:$I$1002,2,0)))</f>
        <v/>
      </c>
      <c r="P86" s="35" t="str">
        <f t="shared" si="143"/>
        <v/>
      </c>
      <c r="Q86" s="67" t="str">
        <f t="shared" si="144"/>
        <v/>
      </c>
      <c r="R86" s="67" t="str">
        <f t="shared" si="145"/>
        <v/>
      </c>
      <c r="S86" s="67" t="str">
        <f t="shared" si="146"/>
        <v/>
      </c>
      <c r="U86" s="68" t="str">
        <f>IFERROR(IF(Z86=0,"",IF(MINUTE(Z86)&lt;&gt;MINUTE(Z85),MAX($U$2:U85)+1,IF(AND(MINUTE(Z85)=0,MINUTE(Z86)=0),1,""))),"")</f>
        <v/>
      </c>
      <c r="V86" s="68" t="str">
        <f t="shared" si="147"/>
        <v/>
      </c>
      <c r="W86" s="68" t="str">
        <f t="shared" si="148"/>
        <v/>
      </c>
      <c r="X86" s="69" t="str">
        <f>IFERROR(L86+VLOOKUP(J86,'Tiempos de ciclo'!$P$3:$Q$398,2,0),"")</f>
        <v/>
      </c>
      <c r="Y86" s="69" t="str">
        <f t="shared" si="123"/>
        <v/>
      </c>
      <c r="Z86" s="70" t="str">
        <f t="shared" si="149"/>
        <v/>
      </c>
      <c r="AA86" s="68" t="str">
        <f>IF(U86="","",IF(U86=MAX($U$3:$U$1002),IFERROR(VLOOKUP(MAX($U$3:U86)+1,$U$3:$V$1002,2,0),MAX(V86:V1085))-VLOOKUP(U86,$U$3:$V$1002,2,0)+1,IFERROR(VLOOKUP(MAX($U$3:U86)+1,$U$3:$V$1002,2,0),MAX(V86:V1085))-VLOOKUP(U86,$U$3:$V$1002,2,0)))</f>
        <v/>
      </c>
      <c r="AC86" s="68" t="str">
        <f t="shared" si="150"/>
        <v/>
      </c>
      <c r="AD86" s="69" t="str">
        <f t="shared" si="151"/>
        <v/>
      </c>
      <c r="AE86" s="69" t="str">
        <f t="shared" si="152"/>
        <v/>
      </c>
      <c r="AF86" s="69" t="str">
        <f t="shared" si="153"/>
        <v/>
      </c>
      <c r="AI86" s="3" t="str">
        <f t="shared" si="170"/>
        <v/>
      </c>
      <c r="AJ86" s="8" t="str">
        <f t="shared" si="124"/>
        <v/>
      </c>
      <c r="AK86" s="8" t="str">
        <f t="shared" si="171"/>
        <v/>
      </c>
      <c r="AL86" s="8" t="str">
        <f t="shared" si="172"/>
        <v/>
      </c>
      <c r="AM86" s="8" t="str">
        <f t="shared" si="173"/>
        <v/>
      </c>
      <c r="AN86" s="9" t="str">
        <f t="shared" si="125"/>
        <v/>
      </c>
      <c r="AO86" s="9" t="str">
        <f t="shared" si="126"/>
        <v/>
      </c>
      <c r="AP86" s="8" t="str">
        <f t="shared" si="154"/>
        <v/>
      </c>
      <c r="AQ86" s="9" t="str">
        <f t="shared" si="127"/>
        <v/>
      </c>
      <c r="AR86" s="8" t="str">
        <f t="shared" si="155"/>
        <v/>
      </c>
      <c r="AS86" s="2" t="str">
        <f t="shared" si="174"/>
        <v/>
      </c>
      <c r="AT86" s="8" t="str">
        <f t="shared" si="156"/>
        <v/>
      </c>
      <c r="AU86" s="8" t="str">
        <f t="shared" si="175"/>
        <v/>
      </c>
      <c r="AV86" s="8" t="str">
        <f t="shared" si="176"/>
        <v/>
      </c>
      <c r="AW86" s="8" t="str">
        <f t="shared" si="157"/>
        <v/>
      </c>
      <c r="AX86" s="9" t="str">
        <f t="shared" si="128"/>
        <v/>
      </c>
      <c r="AY86" s="9" t="str">
        <f t="shared" si="129"/>
        <v/>
      </c>
      <c r="AZ86" s="8" t="str">
        <f t="shared" si="158"/>
        <v/>
      </c>
      <c r="BA86" s="9" t="str">
        <f t="shared" si="159"/>
        <v/>
      </c>
      <c r="BB86" s="8" t="str">
        <f t="shared" si="160"/>
        <v/>
      </c>
      <c r="BD86" s="3" t="str">
        <f t="shared" si="161"/>
        <v/>
      </c>
      <c r="BE86" s="8" t="str">
        <f t="shared" si="130"/>
        <v/>
      </c>
      <c r="BF86" s="8" t="str">
        <f t="shared" si="131"/>
        <v/>
      </c>
      <c r="BG86" s="86" t="str">
        <f t="shared" si="132"/>
        <v/>
      </c>
      <c r="BH86" s="9" t="str">
        <f t="shared" si="133"/>
        <v/>
      </c>
      <c r="BI86" s="9" t="str">
        <f t="shared" si="134"/>
        <v/>
      </c>
      <c r="BJ86" s="82" t="e">
        <f t="shared" si="135"/>
        <v>#VALUE!</v>
      </c>
      <c r="BK86" s="9" t="str">
        <f t="shared" si="136"/>
        <v/>
      </c>
      <c r="BL86" s="9" t="str">
        <f t="shared" ref="BL86:BM86" si="193">BK86</f>
        <v/>
      </c>
      <c r="BM86" s="9" t="str">
        <f t="shared" si="193"/>
        <v/>
      </c>
      <c r="BN86" s="8" t="str">
        <f t="shared" si="138"/>
        <v/>
      </c>
      <c r="BO86" s="8" t="str">
        <f t="shared" si="163"/>
        <v/>
      </c>
      <c r="BP86" s="8" t="str">
        <f t="shared" si="164"/>
        <v/>
      </c>
      <c r="BQ86" s="8" t="str">
        <f t="shared" si="165"/>
        <v/>
      </c>
      <c r="BR86" s="8" t="str">
        <f t="shared" si="139"/>
        <v/>
      </c>
      <c r="BS86" s="8" t="str">
        <f t="shared" si="166"/>
        <v/>
      </c>
      <c r="BT86" s="8" t="str">
        <f t="shared" si="167"/>
        <v/>
      </c>
      <c r="BU86" s="7" t="str">
        <f t="shared" si="168"/>
        <v/>
      </c>
    </row>
    <row r="87" spans="8:73" x14ac:dyDescent="0.25">
      <c r="H87" s="35" t="str">
        <f>IFERROR(IF(MINUTE(M87)&lt;&gt;MINUTE(M86),MAX($H$2:H86)+1,IF(AND(MINUTE(M86)=0,MINUTE(M87)=0),1,"")),"")</f>
        <v/>
      </c>
      <c r="I87" s="35" t="str">
        <f t="shared" si="140"/>
        <v/>
      </c>
      <c r="J87" s="35" t="str">
        <f t="shared" si="141"/>
        <v/>
      </c>
      <c r="K87" s="67" t="str">
        <f>IFERROR(IF(VLOOKUP(J86,'Flota Variable'!$AS$4:$AU$707,3,0)+K86&gt;$F$7,"",VLOOKUP(J86,'Flota Variable'!$AS$4:$AU$707,3,0)+K86),"")</f>
        <v/>
      </c>
      <c r="L87" s="67" t="str">
        <f t="shared" si="122"/>
        <v/>
      </c>
      <c r="M87" s="36" t="str">
        <f t="shared" si="142"/>
        <v/>
      </c>
      <c r="N87" s="35" t="str">
        <f>IF(H87="","",IF(H87=MAX($H$3:$H$1002),IFERROR(VLOOKUP(MAX($H$3:H87)+1,$H$3:$I$1002,2,0),MAX(I87:I1086))-VLOOKUP(H87,$H$3:$I$1002,2,0)+1,IFERROR(VLOOKUP(MAX($H$3:H87)+1,$H$3:$I$1002,2,0),MAX(I87:I1086))-VLOOKUP(H87,$H$3:$I$1002,2,0)))</f>
        <v/>
      </c>
      <c r="P87" s="35" t="str">
        <f t="shared" si="143"/>
        <v/>
      </c>
      <c r="Q87" s="67" t="str">
        <f t="shared" si="144"/>
        <v/>
      </c>
      <c r="R87" s="67" t="str">
        <f t="shared" si="145"/>
        <v/>
      </c>
      <c r="S87" s="67" t="str">
        <f t="shared" si="146"/>
        <v/>
      </c>
      <c r="U87" s="68" t="str">
        <f>IFERROR(IF(Z87=0,"",IF(MINUTE(Z87)&lt;&gt;MINUTE(Z86),MAX($U$2:U86)+1,IF(AND(MINUTE(Z86)=0,MINUTE(Z87)=0),1,""))),"")</f>
        <v/>
      </c>
      <c r="V87" s="68" t="str">
        <f t="shared" si="147"/>
        <v/>
      </c>
      <c r="W87" s="68" t="str">
        <f t="shared" si="148"/>
        <v/>
      </c>
      <c r="X87" s="69" t="str">
        <f>IFERROR(L87+VLOOKUP(J87,'Tiempos de ciclo'!$P$3:$Q$398,2,0),"")</f>
        <v/>
      </c>
      <c r="Y87" s="69" t="str">
        <f t="shared" si="123"/>
        <v/>
      </c>
      <c r="Z87" s="70" t="str">
        <f t="shared" si="149"/>
        <v/>
      </c>
      <c r="AA87" s="68" t="str">
        <f>IF(U87="","",IF(U87=MAX($U$3:$U$1002),IFERROR(VLOOKUP(MAX($U$3:U87)+1,$U$3:$V$1002,2,0),MAX(V87:V1086))-VLOOKUP(U87,$U$3:$V$1002,2,0)+1,IFERROR(VLOOKUP(MAX($U$3:U87)+1,$U$3:$V$1002,2,0),MAX(V87:V1086))-VLOOKUP(U87,$U$3:$V$1002,2,0)))</f>
        <v/>
      </c>
      <c r="AC87" s="68" t="str">
        <f t="shared" si="150"/>
        <v/>
      </c>
      <c r="AD87" s="69" t="str">
        <f t="shared" si="151"/>
        <v/>
      </c>
      <c r="AE87" s="69" t="str">
        <f t="shared" si="152"/>
        <v/>
      </c>
      <c r="AF87" s="69" t="str">
        <f t="shared" si="153"/>
        <v/>
      </c>
      <c r="AI87" s="3" t="str">
        <f t="shared" si="170"/>
        <v/>
      </c>
      <c r="AJ87" s="8" t="str">
        <f t="shared" si="124"/>
        <v/>
      </c>
      <c r="AK87" s="8" t="str">
        <f t="shared" si="171"/>
        <v/>
      </c>
      <c r="AL87" s="8" t="str">
        <f t="shared" si="172"/>
        <v/>
      </c>
      <c r="AM87" s="8" t="str">
        <f t="shared" si="173"/>
        <v/>
      </c>
      <c r="AN87" s="9" t="str">
        <f t="shared" si="125"/>
        <v/>
      </c>
      <c r="AO87" s="9" t="str">
        <f t="shared" si="126"/>
        <v/>
      </c>
      <c r="AP87" s="8" t="str">
        <f t="shared" si="154"/>
        <v/>
      </c>
      <c r="AQ87" s="9" t="str">
        <f t="shared" si="127"/>
        <v/>
      </c>
      <c r="AR87" s="8" t="str">
        <f t="shared" si="155"/>
        <v/>
      </c>
      <c r="AS87" s="2" t="str">
        <f t="shared" si="174"/>
        <v/>
      </c>
      <c r="AT87" s="8" t="str">
        <f t="shared" si="156"/>
        <v/>
      </c>
      <c r="AU87" s="8" t="str">
        <f t="shared" si="175"/>
        <v/>
      </c>
      <c r="AV87" s="8" t="str">
        <f t="shared" si="176"/>
        <v/>
      </c>
      <c r="AW87" s="8" t="str">
        <f t="shared" si="157"/>
        <v/>
      </c>
      <c r="AX87" s="9" t="str">
        <f t="shared" si="128"/>
        <v/>
      </c>
      <c r="AY87" s="9" t="str">
        <f t="shared" si="129"/>
        <v/>
      </c>
      <c r="AZ87" s="8" t="str">
        <f t="shared" si="158"/>
        <v/>
      </c>
      <c r="BA87" s="9" t="str">
        <f t="shared" si="159"/>
        <v/>
      </c>
      <c r="BB87" s="8" t="str">
        <f t="shared" si="160"/>
        <v/>
      </c>
      <c r="BD87" s="3" t="str">
        <f t="shared" si="161"/>
        <v/>
      </c>
      <c r="BE87" s="8" t="str">
        <f t="shared" si="130"/>
        <v/>
      </c>
      <c r="BF87" s="8" t="str">
        <f t="shared" si="131"/>
        <v/>
      </c>
      <c r="BG87" s="86" t="str">
        <f t="shared" si="132"/>
        <v/>
      </c>
      <c r="BH87" s="9" t="str">
        <f t="shared" si="133"/>
        <v/>
      </c>
      <c r="BI87" s="9" t="str">
        <f t="shared" si="134"/>
        <v/>
      </c>
      <c r="BJ87" s="82" t="e">
        <f t="shared" si="135"/>
        <v>#VALUE!</v>
      </c>
      <c r="BK87" s="9" t="str">
        <f t="shared" si="136"/>
        <v/>
      </c>
      <c r="BL87" s="9" t="str">
        <f t="shared" ref="BL87:BM87" si="194">BK87</f>
        <v/>
      </c>
      <c r="BM87" s="9" t="str">
        <f t="shared" si="194"/>
        <v/>
      </c>
      <c r="BN87" s="8" t="str">
        <f t="shared" si="138"/>
        <v/>
      </c>
      <c r="BO87" s="8" t="str">
        <f t="shared" si="163"/>
        <v/>
      </c>
      <c r="BP87" s="8" t="str">
        <f t="shared" si="164"/>
        <v/>
      </c>
      <c r="BQ87" s="8" t="str">
        <f t="shared" si="165"/>
        <v/>
      </c>
      <c r="BR87" s="8" t="str">
        <f t="shared" si="139"/>
        <v/>
      </c>
      <c r="BS87" s="8" t="str">
        <f t="shared" si="166"/>
        <v/>
      </c>
      <c r="BT87" s="8" t="str">
        <f t="shared" si="167"/>
        <v/>
      </c>
      <c r="BU87" s="7" t="str">
        <f t="shared" si="168"/>
        <v/>
      </c>
    </row>
    <row r="88" spans="8:73" x14ac:dyDescent="0.25">
      <c r="H88" s="35" t="str">
        <f>IFERROR(IF(MINUTE(M88)&lt;&gt;MINUTE(M87),MAX($H$2:H87)+1,IF(AND(MINUTE(M87)=0,MINUTE(M88)=0),1,"")),"")</f>
        <v/>
      </c>
      <c r="I88" s="35" t="str">
        <f t="shared" si="140"/>
        <v/>
      </c>
      <c r="J88" s="35" t="str">
        <f t="shared" si="141"/>
        <v/>
      </c>
      <c r="K88" s="67" t="str">
        <f>IFERROR(IF(VLOOKUP(J87,'Flota Variable'!$AS$4:$AU$707,3,0)+K87&gt;$F$7,"",VLOOKUP(J87,'Flota Variable'!$AS$4:$AU$707,3,0)+K87),"")</f>
        <v/>
      </c>
      <c r="L88" s="67" t="str">
        <f t="shared" si="122"/>
        <v/>
      </c>
      <c r="M88" s="36" t="str">
        <f t="shared" si="142"/>
        <v/>
      </c>
      <c r="N88" s="35" t="str">
        <f>IF(H88="","",IF(H88=MAX($H$3:$H$1002),IFERROR(VLOOKUP(MAX($H$3:H88)+1,$H$3:$I$1002,2,0),MAX(I88:I1087))-VLOOKUP(H88,$H$3:$I$1002,2,0)+1,IFERROR(VLOOKUP(MAX($H$3:H88)+1,$H$3:$I$1002,2,0),MAX(I88:I1087))-VLOOKUP(H88,$H$3:$I$1002,2,0)))</f>
        <v/>
      </c>
      <c r="P88" s="35" t="str">
        <f t="shared" si="143"/>
        <v/>
      </c>
      <c r="Q88" s="67" t="str">
        <f t="shared" si="144"/>
        <v/>
      </c>
      <c r="R88" s="67" t="str">
        <f t="shared" si="145"/>
        <v/>
      </c>
      <c r="S88" s="67" t="str">
        <f t="shared" si="146"/>
        <v/>
      </c>
      <c r="U88" s="68" t="str">
        <f>IFERROR(IF(Z88=0,"",IF(MINUTE(Z88)&lt;&gt;MINUTE(Z87),MAX($U$2:U87)+1,IF(AND(MINUTE(Z87)=0,MINUTE(Z88)=0),1,""))),"")</f>
        <v/>
      </c>
      <c r="V88" s="68" t="str">
        <f t="shared" si="147"/>
        <v/>
      </c>
      <c r="W88" s="68" t="str">
        <f t="shared" si="148"/>
        <v/>
      </c>
      <c r="X88" s="69" t="str">
        <f>IFERROR(L88+VLOOKUP(J88,'Tiempos de ciclo'!$P$3:$Q$398,2,0),"")</f>
        <v/>
      </c>
      <c r="Y88" s="69" t="str">
        <f t="shared" si="123"/>
        <v/>
      </c>
      <c r="Z88" s="70" t="str">
        <f t="shared" si="149"/>
        <v/>
      </c>
      <c r="AA88" s="68" t="str">
        <f>IF(U88="","",IF(U88=MAX($U$3:$U$1002),IFERROR(VLOOKUP(MAX($U$3:U88)+1,$U$3:$V$1002,2,0),MAX(V88:V1087))-VLOOKUP(U88,$U$3:$V$1002,2,0)+1,IFERROR(VLOOKUP(MAX($U$3:U88)+1,$U$3:$V$1002,2,0),MAX(V88:V1087))-VLOOKUP(U88,$U$3:$V$1002,2,0)))</f>
        <v/>
      </c>
      <c r="AC88" s="68" t="str">
        <f t="shared" si="150"/>
        <v/>
      </c>
      <c r="AD88" s="69" t="str">
        <f t="shared" si="151"/>
        <v/>
      </c>
      <c r="AE88" s="69" t="str">
        <f t="shared" si="152"/>
        <v/>
      </c>
      <c r="AF88" s="69" t="str">
        <f t="shared" si="153"/>
        <v/>
      </c>
      <c r="AI88" s="3" t="str">
        <f t="shared" si="170"/>
        <v/>
      </c>
      <c r="AJ88" s="8" t="str">
        <f t="shared" si="124"/>
        <v/>
      </c>
      <c r="AK88" s="8" t="str">
        <f t="shared" si="171"/>
        <v/>
      </c>
      <c r="AL88" s="8" t="str">
        <f t="shared" si="172"/>
        <v/>
      </c>
      <c r="AM88" s="8" t="str">
        <f t="shared" si="173"/>
        <v/>
      </c>
      <c r="AN88" s="9" t="str">
        <f t="shared" si="125"/>
        <v/>
      </c>
      <c r="AO88" s="9" t="str">
        <f t="shared" si="126"/>
        <v/>
      </c>
      <c r="AP88" s="8" t="str">
        <f t="shared" si="154"/>
        <v/>
      </c>
      <c r="AQ88" s="9" t="str">
        <f t="shared" si="127"/>
        <v/>
      </c>
      <c r="AR88" s="8" t="str">
        <f t="shared" si="155"/>
        <v/>
      </c>
      <c r="AS88" s="2" t="str">
        <f t="shared" si="174"/>
        <v/>
      </c>
      <c r="AT88" s="8" t="str">
        <f t="shared" si="156"/>
        <v/>
      </c>
      <c r="AU88" s="8" t="str">
        <f t="shared" si="175"/>
        <v/>
      </c>
      <c r="AV88" s="8" t="str">
        <f t="shared" si="176"/>
        <v/>
      </c>
      <c r="AW88" s="8" t="str">
        <f t="shared" si="157"/>
        <v/>
      </c>
      <c r="AX88" s="9" t="str">
        <f t="shared" si="128"/>
        <v/>
      </c>
      <c r="AY88" s="9" t="str">
        <f t="shared" si="129"/>
        <v/>
      </c>
      <c r="AZ88" s="8" t="str">
        <f t="shared" si="158"/>
        <v/>
      </c>
      <c r="BA88" s="9" t="str">
        <f t="shared" si="159"/>
        <v/>
      </c>
      <c r="BB88" s="8" t="str">
        <f t="shared" si="160"/>
        <v/>
      </c>
      <c r="BD88" s="3" t="str">
        <f t="shared" si="161"/>
        <v/>
      </c>
      <c r="BE88" s="8" t="str">
        <f t="shared" si="130"/>
        <v/>
      </c>
      <c r="BF88" s="8" t="str">
        <f t="shared" si="131"/>
        <v/>
      </c>
      <c r="BG88" s="86" t="str">
        <f t="shared" si="132"/>
        <v/>
      </c>
      <c r="BH88" s="9" t="str">
        <f t="shared" si="133"/>
        <v/>
      </c>
      <c r="BI88" s="9" t="str">
        <f t="shared" si="134"/>
        <v/>
      </c>
      <c r="BJ88" s="82" t="e">
        <f t="shared" si="135"/>
        <v>#VALUE!</v>
      </c>
      <c r="BK88" s="9" t="str">
        <f t="shared" si="136"/>
        <v/>
      </c>
      <c r="BL88" s="9" t="str">
        <f t="shared" ref="BL88:BM88" si="195">BK88</f>
        <v/>
      </c>
      <c r="BM88" s="9" t="str">
        <f t="shared" si="195"/>
        <v/>
      </c>
      <c r="BN88" s="8" t="str">
        <f t="shared" si="138"/>
        <v/>
      </c>
      <c r="BO88" s="8" t="str">
        <f t="shared" si="163"/>
        <v/>
      </c>
      <c r="BP88" s="8" t="str">
        <f t="shared" si="164"/>
        <v/>
      </c>
      <c r="BQ88" s="8" t="str">
        <f t="shared" si="165"/>
        <v/>
      </c>
      <c r="BR88" s="8" t="str">
        <f t="shared" si="139"/>
        <v/>
      </c>
      <c r="BS88" s="8" t="str">
        <f t="shared" si="166"/>
        <v/>
      </c>
      <c r="BT88" s="8" t="str">
        <f t="shared" si="167"/>
        <v/>
      </c>
      <c r="BU88" s="7" t="str">
        <f t="shared" si="168"/>
        <v/>
      </c>
    </row>
    <row r="89" spans="8:73" x14ac:dyDescent="0.25">
      <c r="H89" s="35" t="str">
        <f>IFERROR(IF(MINUTE(M89)&lt;&gt;MINUTE(M88),MAX($H$2:H88)+1,IF(AND(MINUTE(M88)=0,MINUTE(M89)=0),1,"")),"")</f>
        <v/>
      </c>
      <c r="I89" s="35" t="str">
        <f t="shared" si="140"/>
        <v/>
      </c>
      <c r="J89" s="35" t="str">
        <f t="shared" si="141"/>
        <v/>
      </c>
      <c r="K89" s="67" t="str">
        <f>IFERROR(IF(VLOOKUP(J88,'Flota Variable'!$AS$4:$AU$707,3,0)+K88&gt;$F$7,"",VLOOKUP(J88,'Flota Variable'!$AS$4:$AU$707,3,0)+K88),"")</f>
        <v/>
      </c>
      <c r="L89" s="67" t="str">
        <f t="shared" si="122"/>
        <v/>
      </c>
      <c r="M89" s="36" t="str">
        <f t="shared" si="142"/>
        <v/>
      </c>
      <c r="N89" s="35" t="str">
        <f>IF(H89="","",IF(H89=MAX($H$3:$H$1002),IFERROR(VLOOKUP(MAX($H$3:H89)+1,$H$3:$I$1002,2,0),MAX(I89:I1088))-VLOOKUP(H89,$H$3:$I$1002,2,0)+1,IFERROR(VLOOKUP(MAX($H$3:H89)+1,$H$3:$I$1002,2,0),MAX(I89:I1088))-VLOOKUP(H89,$H$3:$I$1002,2,0)))</f>
        <v/>
      </c>
      <c r="P89" s="35" t="str">
        <f t="shared" si="143"/>
        <v/>
      </c>
      <c r="Q89" s="67" t="str">
        <f t="shared" si="144"/>
        <v/>
      </c>
      <c r="R89" s="67" t="str">
        <f t="shared" si="145"/>
        <v/>
      </c>
      <c r="S89" s="67" t="str">
        <f t="shared" si="146"/>
        <v/>
      </c>
      <c r="U89" s="68" t="str">
        <f>IFERROR(IF(Z89=0,"",IF(MINUTE(Z89)&lt;&gt;MINUTE(Z88),MAX($U$2:U88)+1,IF(AND(MINUTE(Z88)=0,MINUTE(Z89)=0),1,""))),"")</f>
        <v/>
      </c>
      <c r="V89" s="68" t="str">
        <f t="shared" si="147"/>
        <v/>
      </c>
      <c r="W89" s="68" t="str">
        <f t="shared" si="148"/>
        <v/>
      </c>
      <c r="X89" s="69" t="str">
        <f>IFERROR(L89+VLOOKUP(J89,'Tiempos de ciclo'!$P$3:$Q$398,2,0),"")</f>
        <v/>
      </c>
      <c r="Y89" s="69" t="str">
        <f t="shared" si="123"/>
        <v/>
      </c>
      <c r="Z89" s="70" t="str">
        <f t="shared" si="149"/>
        <v/>
      </c>
      <c r="AA89" s="68" t="str">
        <f>IF(U89="","",IF(U89=MAX($U$3:$U$1002),IFERROR(VLOOKUP(MAX($U$3:U89)+1,$U$3:$V$1002,2,0),MAX(V89:V1088))-VLOOKUP(U89,$U$3:$V$1002,2,0)+1,IFERROR(VLOOKUP(MAX($U$3:U89)+1,$U$3:$V$1002,2,0),MAX(V89:V1088))-VLOOKUP(U89,$U$3:$V$1002,2,0)))</f>
        <v/>
      </c>
      <c r="AC89" s="68" t="str">
        <f t="shared" si="150"/>
        <v/>
      </c>
      <c r="AD89" s="69" t="str">
        <f t="shared" si="151"/>
        <v/>
      </c>
      <c r="AE89" s="69" t="str">
        <f t="shared" si="152"/>
        <v/>
      </c>
      <c r="AF89" s="69" t="str">
        <f t="shared" si="153"/>
        <v/>
      </c>
      <c r="AI89" s="3" t="str">
        <f t="shared" si="170"/>
        <v/>
      </c>
      <c r="AJ89" s="8" t="str">
        <f t="shared" si="124"/>
        <v/>
      </c>
      <c r="AK89" s="8" t="str">
        <f t="shared" si="171"/>
        <v/>
      </c>
      <c r="AL89" s="8" t="str">
        <f t="shared" si="172"/>
        <v/>
      </c>
      <c r="AM89" s="8" t="str">
        <f t="shared" si="173"/>
        <v/>
      </c>
      <c r="AN89" s="9" t="str">
        <f t="shared" si="125"/>
        <v/>
      </c>
      <c r="AO89" s="9" t="str">
        <f t="shared" si="126"/>
        <v/>
      </c>
      <c r="AP89" s="8" t="str">
        <f t="shared" si="154"/>
        <v/>
      </c>
      <c r="AQ89" s="9" t="str">
        <f t="shared" si="127"/>
        <v/>
      </c>
      <c r="AR89" s="8" t="str">
        <f t="shared" si="155"/>
        <v/>
      </c>
      <c r="AS89" s="2" t="str">
        <f t="shared" si="174"/>
        <v/>
      </c>
      <c r="AT89" s="8" t="str">
        <f t="shared" si="156"/>
        <v/>
      </c>
      <c r="AU89" s="8" t="str">
        <f t="shared" si="175"/>
        <v/>
      </c>
      <c r="AV89" s="8" t="str">
        <f t="shared" si="176"/>
        <v/>
      </c>
      <c r="AW89" s="8" t="str">
        <f t="shared" si="157"/>
        <v/>
      </c>
      <c r="AX89" s="9" t="str">
        <f t="shared" si="128"/>
        <v/>
      </c>
      <c r="AY89" s="9" t="str">
        <f t="shared" si="129"/>
        <v/>
      </c>
      <c r="AZ89" s="8" t="str">
        <f t="shared" si="158"/>
        <v/>
      </c>
      <c r="BA89" s="9" t="str">
        <f t="shared" si="159"/>
        <v/>
      </c>
      <c r="BB89" s="8" t="str">
        <f t="shared" si="160"/>
        <v/>
      </c>
      <c r="BD89" s="3" t="str">
        <f t="shared" si="161"/>
        <v/>
      </c>
      <c r="BE89" s="8" t="str">
        <f t="shared" si="130"/>
        <v/>
      </c>
      <c r="BF89" s="8" t="str">
        <f t="shared" si="131"/>
        <v/>
      </c>
      <c r="BG89" s="86" t="str">
        <f t="shared" si="132"/>
        <v/>
      </c>
      <c r="BH89" s="9" t="str">
        <f t="shared" si="133"/>
        <v/>
      </c>
      <c r="BI89" s="9" t="str">
        <f t="shared" si="134"/>
        <v/>
      </c>
      <c r="BJ89" s="82" t="e">
        <f t="shared" si="135"/>
        <v>#VALUE!</v>
      </c>
      <c r="BK89" s="9" t="str">
        <f t="shared" si="136"/>
        <v/>
      </c>
      <c r="BL89" s="9" t="str">
        <f t="shared" ref="BL89:BM89" si="196">BK89</f>
        <v/>
      </c>
      <c r="BM89" s="9" t="str">
        <f t="shared" si="196"/>
        <v/>
      </c>
      <c r="BN89" s="8" t="str">
        <f t="shared" si="138"/>
        <v/>
      </c>
      <c r="BO89" s="8" t="str">
        <f t="shared" si="163"/>
        <v/>
      </c>
      <c r="BP89" s="8" t="str">
        <f t="shared" si="164"/>
        <v/>
      </c>
      <c r="BQ89" s="8" t="str">
        <f t="shared" si="165"/>
        <v/>
      </c>
      <c r="BR89" s="8" t="str">
        <f t="shared" si="139"/>
        <v/>
      </c>
      <c r="BS89" s="8" t="str">
        <f t="shared" si="166"/>
        <v/>
      </c>
      <c r="BT89" s="8" t="str">
        <f t="shared" si="167"/>
        <v/>
      </c>
      <c r="BU89" s="7" t="str">
        <f t="shared" si="168"/>
        <v/>
      </c>
    </row>
    <row r="90" spans="8:73" x14ac:dyDescent="0.25">
      <c r="H90" s="35" t="str">
        <f>IFERROR(IF(MINUTE(M90)&lt;&gt;MINUTE(M89),MAX($H$2:H89)+1,IF(AND(MINUTE(M89)=0,MINUTE(M90)=0),1,"")),"")</f>
        <v/>
      </c>
      <c r="I90" s="35" t="str">
        <f t="shared" si="140"/>
        <v/>
      </c>
      <c r="J90" s="35" t="str">
        <f t="shared" si="141"/>
        <v/>
      </c>
      <c r="K90" s="67" t="str">
        <f>IFERROR(IF(VLOOKUP(J89,'Flota Variable'!$AS$4:$AU$707,3,0)+K89&gt;$F$7,"",VLOOKUP(J89,'Flota Variable'!$AS$4:$AU$707,3,0)+K89),"")</f>
        <v/>
      </c>
      <c r="L90" s="67" t="str">
        <f t="shared" si="122"/>
        <v/>
      </c>
      <c r="M90" s="36" t="str">
        <f t="shared" si="142"/>
        <v/>
      </c>
      <c r="N90" s="35" t="str">
        <f>IF(H90="","",IF(H90=MAX($H$3:$H$1002),IFERROR(VLOOKUP(MAX($H$3:H90)+1,$H$3:$I$1002,2,0),MAX(I90:I1089))-VLOOKUP(H90,$H$3:$I$1002,2,0)+1,IFERROR(VLOOKUP(MAX($H$3:H90)+1,$H$3:$I$1002,2,0),MAX(I90:I1089))-VLOOKUP(H90,$H$3:$I$1002,2,0)))</f>
        <v/>
      </c>
      <c r="P90" s="35" t="str">
        <f t="shared" si="143"/>
        <v/>
      </c>
      <c r="Q90" s="67" t="str">
        <f t="shared" si="144"/>
        <v/>
      </c>
      <c r="R90" s="67" t="str">
        <f t="shared" si="145"/>
        <v/>
      </c>
      <c r="S90" s="67" t="str">
        <f t="shared" si="146"/>
        <v/>
      </c>
      <c r="U90" s="68" t="str">
        <f>IFERROR(IF(Z90=0,"",IF(MINUTE(Z90)&lt;&gt;MINUTE(Z89),MAX($U$2:U89)+1,IF(AND(MINUTE(Z89)=0,MINUTE(Z90)=0),1,""))),"")</f>
        <v/>
      </c>
      <c r="V90" s="68" t="str">
        <f t="shared" si="147"/>
        <v/>
      </c>
      <c r="W90" s="68" t="str">
        <f t="shared" si="148"/>
        <v/>
      </c>
      <c r="X90" s="69" t="str">
        <f>IFERROR(L90+VLOOKUP(J90,'Tiempos de ciclo'!$P$3:$Q$398,2,0),"")</f>
        <v/>
      </c>
      <c r="Y90" s="69" t="str">
        <f t="shared" si="123"/>
        <v/>
      </c>
      <c r="Z90" s="70" t="str">
        <f t="shared" si="149"/>
        <v/>
      </c>
      <c r="AA90" s="68" t="str">
        <f>IF(U90="","",IF(U90=MAX($U$3:$U$1002),IFERROR(VLOOKUP(MAX($U$3:U90)+1,$U$3:$V$1002,2,0),MAX(V90:V1089))-VLOOKUP(U90,$U$3:$V$1002,2,0)+1,IFERROR(VLOOKUP(MAX($U$3:U90)+1,$U$3:$V$1002,2,0),MAX(V90:V1089))-VLOOKUP(U90,$U$3:$V$1002,2,0)))</f>
        <v/>
      </c>
      <c r="AC90" s="68" t="str">
        <f t="shared" si="150"/>
        <v/>
      </c>
      <c r="AD90" s="69" t="str">
        <f t="shared" si="151"/>
        <v/>
      </c>
      <c r="AE90" s="69" t="str">
        <f t="shared" si="152"/>
        <v/>
      </c>
      <c r="AF90" s="69" t="str">
        <f t="shared" si="153"/>
        <v/>
      </c>
      <c r="AI90" s="3" t="str">
        <f t="shared" si="170"/>
        <v/>
      </c>
      <c r="AJ90" s="8" t="str">
        <f t="shared" si="124"/>
        <v/>
      </c>
      <c r="AK90" s="8" t="str">
        <f t="shared" si="171"/>
        <v/>
      </c>
      <c r="AL90" s="8" t="str">
        <f t="shared" si="172"/>
        <v/>
      </c>
      <c r="AM90" s="8" t="str">
        <f t="shared" si="173"/>
        <v/>
      </c>
      <c r="AN90" s="9" t="str">
        <f t="shared" si="125"/>
        <v/>
      </c>
      <c r="AO90" s="9" t="str">
        <f t="shared" si="126"/>
        <v/>
      </c>
      <c r="AP90" s="8" t="str">
        <f t="shared" si="154"/>
        <v/>
      </c>
      <c r="AQ90" s="9" t="str">
        <f t="shared" si="127"/>
        <v/>
      </c>
      <c r="AR90" s="8" t="str">
        <f t="shared" si="155"/>
        <v/>
      </c>
      <c r="AS90" s="2" t="str">
        <f t="shared" si="174"/>
        <v/>
      </c>
      <c r="AT90" s="8" t="str">
        <f t="shared" si="156"/>
        <v/>
      </c>
      <c r="AU90" s="8" t="str">
        <f t="shared" si="175"/>
        <v/>
      </c>
      <c r="AV90" s="8" t="str">
        <f t="shared" si="176"/>
        <v/>
      </c>
      <c r="AW90" s="8" t="str">
        <f t="shared" si="157"/>
        <v/>
      </c>
      <c r="AX90" s="9" t="str">
        <f t="shared" si="128"/>
        <v/>
      </c>
      <c r="AY90" s="9" t="str">
        <f t="shared" si="129"/>
        <v/>
      </c>
      <c r="AZ90" s="8" t="str">
        <f t="shared" si="158"/>
        <v/>
      </c>
      <c r="BA90" s="9" t="str">
        <f t="shared" si="159"/>
        <v/>
      </c>
      <c r="BB90" s="8" t="str">
        <f t="shared" si="160"/>
        <v/>
      </c>
      <c r="BD90" s="3" t="str">
        <f t="shared" si="161"/>
        <v/>
      </c>
      <c r="BE90" s="8" t="str">
        <f t="shared" si="130"/>
        <v/>
      </c>
      <c r="BF90" s="8" t="str">
        <f t="shared" si="131"/>
        <v/>
      </c>
      <c r="BG90" s="86" t="str">
        <f t="shared" si="132"/>
        <v/>
      </c>
      <c r="BH90" s="9" t="str">
        <f t="shared" si="133"/>
        <v/>
      </c>
      <c r="BI90" s="9" t="str">
        <f t="shared" si="134"/>
        <v/>
      </c>
      <c r="BJ90" s="82" t="e">
        <f t="shared" si="135"/>
        <v>#VALUE!</v>
      </c>
      <c r="BK90" s="9" t="str">
        <f t="shared" si="136"/>
        <v/>
      </c>
      <c r="BL90" s="9" t="str">
        <f t="shared" ref="BL90:BM90" si="197">BK90</f>
        <v/>
      </c>
      <c r="BM90" s="9" t="str">
        <f t="shared" si="197"/>
        <v/>
      </c>
      <c r="BN90" s="8" t="str">
        <f t="shared" si="138"/>
        <v/>
      </c>
      <c r="BO90" s="8" t="str">
        <f t="shared" si="163"/>
        <v/>
      </c>
      <c r="BP90" s="8" t="str">
        <f t="shared" si="164"/>
        <v/>
      </c>
      <c r="BQ90" s="8" t="str">
        <f t="shared" si="165"/>
        <v/>
      </c>
      <c r="BR90" s="8" t="str">
        <f t="shared" si="139"/>
        <v/>
      </c>
      <c r="BS90" s="8" t="str">
        <f t="shared" si="166"/>
        <v/>
      </c>
      <c r="BT90" s="8" t="str">
        <f t="shared" si="167"/>
        <v/>
      </c>
      <c r="BU90" s="7" t="str">
        <f t="shared" si="168"/>
        <v/>
      </c>
    </row>
    <row r="91" spans="8:73" x14ac:dyDescent="0.25">
      <c r="H91" s="35" t="str">
        <f>IFERROR(IF(MINUTE(M91)&lt;&gt;MINUTE(M90),MAX($H$2:H90)+1,IF(AND(MINUTE(M90)=0,MINUTE(M91)=0),1,"")),"")</f>
        <v/>
      </c>
      <c r="I91" s="35" t="str">
        <f t="shared" si="140"/>
        <v/>
      </c>
      <c r="J91" s="35" t="str">
        <f t="shared" si="141"/>
        <v/>
      </c>
      <c r="K91" s="67" t="str">
        <f>IFERROR(IF(VLOOKUP(J90,'Flota Variable'!$AS$4:$AU$707,3,0)+K90&gt;$F$7,"",VLOOKUP(J90,'Flota Variable'!$AS$4:$AU$707,3,0)+K90),"")</f>
        <v/>
      </c>
      <c r="L91" s="67" t="str">
        <f t="shared" si="122"/>
        <v/>
      </c>
      <c r="M91" s="36" t="str">
        <f t="shared" si="142"/>
        <v/>
      </c>
      <c r="N91" s="35" t="str">
        <f>IF(H91="","",IF(H91=MAX($H$3:$H$1002),IFERROR(VLOOKUP(MAX($H$3:H91)+1,$H$3:$I$1002,2,0),MAX(I91:I1090))-VLOOKUP(H91,$H$3:$I$1002,2,0)+1,IFERROR(VLOOKUP(MAX($H$3:H91)+1,$H$3:$I$1002,2,0),MAX(I91:I1090))-VLOOKUP(H91,$H$3:$I$1002,2,0)))</f>
        <v/>
      </c>
      <c r="P91" s="35" t="str">
        <f t="shared" si="143"/>
        <v/>
      </c>
      <c r="Q91" s="67" t="str">
        <f t="shared" si="144"/>
        <v/>
      </c>
      <c r="R91" s="67" t="str">
        <f t="shared" si="145"/>
        <v/>
      </c>
      <c r="S91" s="67" t="str">
        <f t="shared" si="146"/>
        <v/>
      </c>
      <c r="U91" s="68" t="str">
        <f>IFERROR(IF(Z91=0,"",IF(MINUTE(Z91)&lt;&gt;MINUTE(Z90),MAX($U$2:U90)+1,IF(AND(MINUTE(Z90)=0,MINUTE(Z91)=0),1,""))),"")</f>
        <v/>
      </c>
      <c r="V91" s="68" t="str">
        <f t="shared" si="147"/>
        <v/>
      </c>
      <c r="W91" s="68" t="str">
        <f t="shared" si="148"/>
        <v/>
      </c>
      <c r="X91" s="69" t="str">
        <f>IFERROR(L91+VLOOKUP(J91,'Tiempos de ciclo'!$P$3:$Q$398,2,0),"")</f>
        <v/>
      </c>
      <c r="Y91" s="69" t="str">
        <f t="shared" si="123"/>
        <v/>
      </c>
      <c r="Z91" s="70" t="str">
        <f t="shared" si="149"/>
        <v/>
      </c>
      <c r="AA91" s="68" t="str">
        <f>IF(U91="","",IF(U91=MAX($U$3:$U$1002),IFERROR(VLOOKUP(MAX($U$3:U91)+1,$U$3:$V$1002,2,0),MAX(V91:V1090))-VLOOKUP(U91,$U$3:$V$1002,2,0)+1,IFERROR(VLOOKUP(MAX($U$3:U91)+1,$U$3:$V$1002,2,0),MAX(V91:V1090))-VLOOKUP(U91,$U$3:$V$1002,2,0)))</f>
        <v/>
      </c>
      <c r="AC91" s="68" t="str">
        <f t="shared" si="150"/>
        <v/>
      </c>
      <c r="AD91" s="69" t="str">
        <f t="shared" si="151"/>
        <v/>
      </c>
      <c r="AE91" s="69" t="str">
        <f t="shared" si="152"/>
        <v/>
      </c>
      <c r="AF91" s="69" t="str">
        <f t="shared" si="153"/>
        <v/>
      </c>
      <c r="AI91" s="3" t="str">
        <f t="shared" si="170"/>
        <v/>
      </c>
      <c r="AJ91" s="8" t="str">
        <f t="shared" si="124"/>
        <v/>
      </c>
      <c r="AK91" s="8" t="str">
        <f t="shared" si="171"/>
        <v/>
      </c>
      <c r="AL91" s="8" t="str">
        <f t="shared" si="172"/>
        <v/>
      </c>
      <c r="AM91" s="8" t="str">
        <f t="shared" si="173"/>
        <v/>
      </c>
      <c r="AN91" s="9" t="str">
        <f t="shared" si="125"/>
        <v/>
      </c>
      <c r="AO91" s="9" t="str">
        <f t="shared" si="126"/>
        <v/>
      </c>
      <c r="AP91" s="8" t="str">
        <f t="shared" si="154"/>
        <v/>
      </c>
      <c r="AQ91" s="9" t="str">
        <f t="shared" si="127"/>
        <v/>
      </c>
      <c r="AR91" s="8" t="str">
        <f t="shared" si="155"/>
        <v/>
      </c>
      <c r="AS91" s="2" t="str">
        <f t="shared" si="174"/>
        <v/>
      </c>
      <c r="AT91" s="8" t="str">
        <f t="shared" si="156"/>
        <v/>
      </c>
      <c r="AU91" s="8" t="str">
        <f t="shared" si="175"/>
        <v/>
      </c>
      <c r="AV91" s="8" t="str">
        <f t="shared" si="176"/>
        <v/>
      </c>
      <c r="AW91" s="8" t="str">
        <f t="shared" si="157"/>
        <v/>
      </c>
      <c r="AX91" s="9" t="str">
        <f t="shared" si="128"/>
        <v/>
      </c>
      <c r="AY91" s="9" t="str">
        <f t="shared" si="129"/>
        <v/>
      </c>
      <c r="AZ91" s="8" t="str">
        <f t="shared" si="158"/>
        <v/>
      </c>
      <c r="BA91" s="9" t="str">
        <f t="shared" si="159"/>
        <v/>
      </c>
      <c r="BB91" s="8" t="str">
        <f t="shared" si="160"/>
        <v/>
      </c>
      <c r="BD91" s="3" t="str">
        <f t="shared" si="161"/>
        <v/>
      </c>
      <c r="BE91" s="8" t="str">
        <f t="shared" si="130"/>
        <v/>
      </c>
      <c r="BF91" s="8" t="str">
        <f t="shared" si="131"/>
        <v/>
      </c>
      <c r="BG91" s="86" t="str">
        <f t="shared" si="132"/>
        <v/>
      </c>
      <c r="BH91" s="9" t="str">
        <f t="shared" si="133"/>
        <v/>
      </c>
      <c r="BI91" s="9" t="str">
        <f t="shared" si="134"/>
        <v/>
      </c>
      <c r="BJ91" s="82" t="e">
        <f t="shared" si="135"/>
        <v>#VALUE!</v>
      </c>
      <c r="BK91" s="9" t="str">
        <f t="shared" si="136"/>
        <v/>
      </c>
      <c r="BL91" s="9" t="str">
        <f t="shared" ref="BL91:BM91" si="198">BK91</f>
        <v/>
      </c>
      <c r="BM91" s="9" t="str">
        <f t="shared" si="198"/>
        <v/>
      </c>
      <c r="BN91" s="8" t="str">
        <f t="shared" si="138"/>
        <v/>
      </c>
      <c r="BO91" s="8" t="str">
        <f t="shared" si="163"/>
        <v/>
      </c>
      <c r="BP91" s="8" t="str">
        <f t="shared" si="164"/>
        <v/>
      </c>
      <c r="BQ91" s="8" t="str">
        <f t="shared" si="165"/>
        <v/>
      </c>
      <c r="BR91" s="8" t="str">
        <f t="shared" si="139"/>
        <v/>
      </c>
      <c r="BS91" s="8" t="str">
        <f t="shared" si="166"/>
        <v/>
      </c>
      <c r="BT91" s="8" t="str">
        <f t="shared" si="167"/>
        <v/>
      </c>
      <c r="BU91" s="7" t="str">
        <f t="shared" si="168"/>
        <v/>
      </c>
    </row>
    <row r="92" spans="8:73" x14ac:dyDescent="0.25">
      <c r="H92" s="35" t="str">
        <f>IFERROR(IF(MINUTE(M92)&lt;&gt;MINUTE(M91),MAX($H$2:H91)+1,IF(AND(MINUTE(M91)=0,MINUTE(M92)=0),1,"")),"")</f>
        <v/>
      </c>
      <c r="I92" s="35" t="str">
        <f t="shared" si="140"/>
        <v/>
      </c>
      <c r="J92" s="35" t="str">
        <f t="shared" si="141"/>
        <v/>
      </c>
      <c r="K92" s="67" t="str">
        <f>IFERROR(IF(VLOOKUP(J91,'Flota Variable'!$AS$4:$AU$707,3,0)+K91&gt;$F$7,"",VLOOKUP(J91,'Flota Variable'!$AS$4:$AU$707,3,0)+K91),"")</f>
        <v/>
      </c>
      <c r="L92" s="67" t="str">
        <f t="shared" si="122"/>
        <v/>
      </c>
      <c r="M92" s="36" t="str">
        <f t="shared" si="142"/>
        <v/>
      </c>
      <c r="N92" s="35" t="str">
        <f>IF(H92="","",IF(H92=MAX($H$3:$H$1002),IFERROR(VLOOKUP(MAX($H$3:H92)+1,$H$3:$I$1002,2,0),MAX(I92:I1091))-VLOOKUP(H92,$H$3:$I$1002,2,0)+1,IFERROR(VLOOKUP(MAX($H$3:H92)+1,$H$3:$I$1002,2,0),MAX(I92:I1091))-VLOOKUP(H92,$H$3:$I$1002,2,0)))</f>
        <v/>
      </c>
      <c r="P92" s="35" t="str">
        <f t="shared" si="143"/>
        <v/>
      </c>
      <c r="Q92" s="67" t="str">
        <f t="shared" si="144"/>
        <v/>
      </c>
      <c r="R92" s="67" t="str">
        <f t="shared" si="145"/>
        <v/>
      </c>
      <c r="S92" s="67" t="str">
        <f t="shared" si="146"/>
        <v/>
      </c>
      <c r="U92" s="68" t="str">
        <f>IFERROR(IF(Z92=0,"",IF(MINUTE(Z92)&lt;&gt;MINUTE(Z91),MAX($U$2:U91)+1,IF(AND(MINUTE(Z91)=0,MINUTE(Z92)=0),1,""))),"")</f>
        <v/>
      </c>
      <c r="V92" s="68" t="str">
        <f t="shared" si="147"/>
        <v/>
      </c>
      <c r="W92" s="68" t="str">
        <f t="shared" si="148"/>
        <v/>
      </c>
      <c r="X92" s="69" t="str">
        <f>IFERROR(L92+VLOOKUP(J92,'Tiempos de ciclo'!$P$3:$Q$398,2,0),"")</f>
        <v/>
      </c>
      <c r="Y92" s="69" t="str">
        <f t="shared" si="123"/>
        <v/>
      </c>
      <c r="Z92" s="70" t="str">
        <f t="shared" si="149"/>
        <v/>
      </c>
      <c r="AA92" s="68" t="str">
        <f>IF(U92="","",IF(U92=MAX($U$3:$U$1002),IFERROR(VLOOKUP(MAX($U$3:U92)+1,$U$3:$V$1002,2,0),MAX(V92:V1091))-VLOOKUP(U92,$U$3:$V$1002,2,0)+1,IFERROR(VLOOKUP(MAX($U$3:U92)+1,$U$3:$V$1002,2,0),MAX(V92:V1091))-VLOOKUP(U92,$U$3:$V$1002,2,0)))</f>
        <v/>
      </c>
      <c r="AC92" s="68" t="str">
        <f t="shared" si="150"/>
        <v/>
      </c>
      <c r="AD92" s="69" t="str">
        <f t="shared" si="151"/>
        <v/>
      </c>
      <c r="AE92" s="69" t="str">
        <f t="shared" si="152"/>
        <v/>
      </c>
      <c r="AF92" s="69" t="str">
        <f t="shared" si="153"/>
        <v/>
      </c>
      <c r="AI92" s="3" t="str">
        <f t="shared" si="170"/>
        <v/>
      </c>
      <c r="AJ92" s="8" t="str">
        <f t="shared" si="124"/>
        <v/>
      </c>
      <c r="AK92" s="8" t="str">
        <f t="shared" si="171"/>
        <v/>
      </c>
      <c r="AL92" s="8" t="str">
        <f t="shared" si="172"/>
        <v/>
      </c>
      <c r="AM92" s="8" t="str">
        <f t="shared" si="173"/>
        <v/>
      </c>
      <c r="AN92" s="9" t="str">
        <f t="shared" si="125"/>
        <v/>
      </c>
      <c r="AO92" s="9" t="str">
        <f t="shared" si="126"/>
        <v/>
      </c>
      <c r="AP92" s="8" t="str">
        <f t="shared" si="154"/>
        <v/>
      </c>
      <c r="AQ92" s="9" t="str">
        <f t="shared" si="127"/>
        <v/>
      </c>
      <c r="AR92" s="8" t="str">
        <f t="shared" si="155"/>
        <v/>
      </c>
      <c r="AS92" s="2" t="str">
        <f t="shared" si="174"/>
        <v/>
      </c>
      <c r="AT92" s="8" t="str">
        <f t="shared" si="156"/>
        <v/>
      </c>
      <c r="AU92" s="8" t="str">
        <f t="shared" si="175"/>
        <v/>
      </c>
      <c r="AV92" s="8" t="str">
        <f t="shared" si="176"/>
        <v/>
      </c>
      <c r="AW92" s="8" t="str">
        <f t="shared" si="157"/>
        <v/>
      </c>
      <c r="AX92" s="9" t="str">
        <f t="shared" si="128"/>
        <v/>
      </c>
      <c r="AY92" s="9" t="str">
        <f t="shared" si="129"/>
        <v/>
      </c>
      <c r="AZ92" s="8" t="str">
        <f t="shared" si="158"/>
        <v/>
      </c>
      <c r="BA92" s="9" t="str">
        <f t="shared" si="159"/>
        <v/>
      </c>
      <c r="BB92" s="8" t="str">
        <f t="shared" si="160"/>
        <v/>
      </c>
      <c r="BD92" s="3" t="str">
        <f t="shared" si="161"/>
        <v/>
      </c>
      <c r="BE92" s="8" t="str">
        <f t="shared" si="130"/>
        <v/>
      </c>
      <c r="BF92" s="8" t="str">
        <f t="shared" si="131"/>
        <v/>
      </c>
      <c r="BG92" s="86" t="str">
        <f t="shared" si="132"/>
        <v/>
      </c>
      <c r="BH92" s="9" t="str">
        <f t="shared" si="133"/>
        <v/>
      </c>
      <c r="BI92" s="9" t="str">
        <f t="shared" si="134"/>
        <v/>
      </c>
      <c r="BJ92" s="82" t="e">
        <f t="shared" si="135"/>
        <v>#VALUE!</v>
      </c>
      <c r="BK92" s="9" t="str">
        <f t="shared" si="136"/>
        <v/>
      </c>
      <c r="BL92" s="9" t="str">
        <f t="shared" ref="BL92:BM92" si="199">BK92</f>
        <v/>
      </c>
      <c r="BM92" s="9" t="str">
        <f t="shared" si="199"/>
        <v/>
      </c>
      <c r="BN92" s="8" t="str">
        <f t="shared" si="138"/>
        <v/>
      </c>
      <c r="BO92" s="8" t="str">
        <f t="shared" si="163"/>
        <v/>
      </c>
      <c r="BP92" s="8" t="str">
        <f t="shared" si="164"/>
        <v/>
      </c>
      <c r="BQ92" s="8" t="str">
        <f t="shared" si="165"/>
        <v/>
      </c>
      <c r="BR92" s="8" t="str">
        <f t="shared" si="139"/>
        <v/>
      </c>
      <c r="BS92" s="8" t="str">
        <f t="shared" si="166"/>
        <v/>
      </c>
      <c r="BT92" s="8" t="str">
        <f t="shared" si="167"/>
        <v/>
      </c>
      <c r="BU92" s="7" t="str">
        <f t="shared" si="168"/>
        <v/>
      </c>
    </row>
    <row r="93" spans="8:73" x14ac:dyDescent="0.25">
      <c r="H93" s="35" t="str">
        <f>IFERROR(IF(MINUTE(M93)&lt;&gt;MINUTE(M92),MAX($H$2:H92)+1,IF(AND(MINUTE(M92)=0,MINUTE(M93)=0),1,"")),"")</f>
        <v/>
      </c>
      <c r="I93" s="35" t="str">
        <f t="shared" si="140"/>
        <v/>
      </c>
      <c r="J93" s="35" t="str">
        <f t="shared" si="141"/>
        <v/>
      </c>
      <c r="K93" s="67" t="str">
        <f>IFERROR(IF(VLOOKUP(J92,'Flota Variable'!$AS$4:$AU$707,3,0)+K92&gt;$F$7,"",VLOOKUP(J92,'Flota Variable'!$AS$4:$AU$707,3,0)+K92),"")</f>
        <v/>
      </c>
      <c r="L93" s="67" t="str">
        <f t="shared" si="122"/>
        <v/>
      </c>
      <c r="M93" s="36" t="str">
        <f t="shared" si="142"/>
        <v/>
      </c>
      <c r="N93" s="35" t="str">
        <f>IF(H93="","",IF(H93=MAX($H$3:$H$1002),IFERROR(VLOOKUP(MAX($H$3:H93)+1,$H$3:$I$1002,2,0),MAX(I93:I1092))-VLOOKUP(H93,$H$3:$I$1002,2,0)+1,IFERROR(VLOOKUP(MAX($H$3:H93)+1,$H$3:$I$1002,2,0),MAX(I93:I1092))-VLOOKUP(H93,$H$3:$I$1002,2,0)))</f>
        <v/>
      </c>
      <c r="P93" s="35" t="str">
        <f t="shared" si="143"/>
        <v/>
      </c>
      <c r="Q93" s="67" t="str">
        <f t="shared" si="144"/>
        <v/>
      </c>
      <c r="R93" s="67" t="str">
        <f t="shared" si="145"/>
        <v/>
      </c>
      <c r="S93" s="67" t="str">
        <f t="shared" si="146"/>
        <v/>
      </c>
      <c r="U93" s="68" t="str">
        <f>IFERROR(IF(Z93=0,"",IF(MINUTE(Z93)&lt;&gt;MINUTE(Z92),MAX($U$2:U92)+1,IF(AND(MINUTE(Z92)=0,MINUTE(Z93)=0),1,""))),"")</f>
        <v/>
      </c>
      <c r="V93" s="68" t="str">
        <f t="shared" si="147"/>
        <v/>
      </c>
      <c r="W93" s="68" t="str">
        <f t="shared" si="148"/>
        <v/>
      </c>
      <c r="X93" s="69" t="str">
        <f>IFERROR(L93+VLOOKUP(J93,'Tiempos de ciclo'!$P$3:$Q$398,2,0),"")</f>
        <v/>
      </c>
      <c r="Y93" s="69" t="str">
        <f t="shared" si="123"/>
        <v/>
      </c>
      <c r="Z93" s="70" t="str">
        <f t="shared" si="149"/>
        <v/>
      </c>
      <c r="AA93" s="68" t="str">
        <f>IF(U93="","",IF(U93=MAX($U$3:$U$1002),IFERROR(VLOOKUP(MAX($U$3:U93)+1,$U$3:$V$1002,2,0),MAX(V93:V1092))-VLOOKUP(U93,$U$3:$V$1002,2,0)+1,IFERROR(VLOOKUP(MAX($U$3:U93)+1,$U$3:$V$1002,2,0),MAX(V93:V1092))-VLOOKUP(U93,$U$3:$V$1002,2,0)))</f>
        <v/>
      </c>
      <c r="AC93" s="68" t="str">
        <f t="shared" si="150"/>
        <v/>
      </c>
      <c r="AD93" s="69" t="str">
        <f t="shared" si="151"/>
        <v/>
      </c>
      <c r="AE93" s="69" t="str">
        <f t="shared" si="152"/>
        <v/>
      </c>
      <c r="AF93" s="69" t="str">
        <f t="shared" si="153"/>
        <v/>
      </c>
      <c r="AI93" s="3" t="str">
        <f t="shared" si="170"/>
        <v/>
      </c>
      <c r="AJ93" s="8" t="str">
        <f t="shared" si="124"/>
        <v/>
      </c>
      <c r="AK93" s="8" t="str">
        <f t="shared" si="171"/>
        <v/>
      </c>
      <c r="AL93" s="8" t="str">
        <f t="shared" si="172"/>
        <v/>
      </c>
      <c r="AM93" s="8" t="str">
        <f t="shared" si="173"/>
        <v/>
      </c>
      <c r="AN93" s="9" t="str">
        <f t="shared" si="125"/>
        <v/>
      </c>
      <c r="AO93" s="9" t="str">
        <f t="shared" si="126"/>
        <v/>
      </c>
      <c r="AP93" s="8" t="str">
        <f t="shared" si="154"/>
        <v/>
      </c>
      <c r="AQ93" s="9" t="str">
        <f t="shared" si="127"/>
        <v/>
      </c>
      <c r="AR93" s="8" t="str">
        <f t="shared" si="155"/>
        <v/>
      </c>
      <c r="AS93" s="2" t="str">
        <f t="shared" si="174"/>
        <v/>
      </c>
      <c r="AT93" s="8" t="str">
        <f t="shared" si="156"/>
        <v/>
      </c>
      <c r="AU93" s="8" t="str">
        <f t="shared" si="175"/>
        <v/>
      </c>
      <c r="AV93" s="8" t="str">
        <f t="shared" si="176"/>
        <v/>
      </c>
      <c r="AW93" s="8" t="str">
        <f t="shared" si="157"/>
        <v/>
      </c>
      <c r="AX93" s="9" t="str">
        <f t="shared" si="128"/>
        <v/>
      </c>
      <c r="AY93" s="9" t="str">
        <f t="shared" si="129"/>
        <v/>
      </c>
      <c r="AZ93" s="8" t="str">
        <f t="shared" si="158"/>
        <v/>
      </c>
      <c r="BA93" s="9" t="str">
        <f t="shared" si="159"/>
        <v/>
      </c>
      <c r="BB93" s="8" t="str">
        <f t="shared" si="160"/>
        <v/>
      </c>
      <c r="BD93" s="3" t="str">
        <f t="shared" si="161"/>
        <v/>
      </c>
      <c r="BE93" s="8" t="str">
        <f t="shared" si="130"/>
        <v/>
      </c>
      <c r="BF93" s="8" t="str">
        <f t="shared" si="131"/>
        <v/>
      </c>
      <c r="BG93" s="86" t="str">
        <f t="shared" si="132"/>
        <v/>
      </c>
      <c r="BH93" s="9" t="str">
        <f t="shared" si="133"/>
        <v/>
      </c>
      <c r="BI93" s="9" t="str">
        <f t="shared" si="134"/>
        <v/>
      </c>
      <c r="BJ93" s="82" t="e">
        <f t="shared" si="135"/>
        <v>#VALUE!</v>
      </c>
      <c r="BK93" s="9" t="str">
        <f t="shared" si="136"/>
        <v/>
      </c>
      <c r="BL93" s="9" t="str">
        <f t="shared" ref="BL93:BM93" si="200">BK93</f>
        <v/>
      </c>
      <c r="BM93" s="9" t="str">
        <f t="shared" si="200"/>
        <v/>
      </c>
      <c r="BN93" s="8" t="str">
        <f t="shared" si="138"/>
        <v/>
      </c>
      <c r="BO93" s="8" t="str">
        <f t="shared" si="163"/>
        <v/>
      </c>
      <c r="BP93" s="8" t="str">
        <f t="shared" si="164"/>
        <v/>
      </c>
      <c r="BQ93" s="8" t="str">
        <f t="shared" si="165"/>
        <v/>
      </c>
      <c r="BR93" s="8" t="str">
        <f t="shared" si="139"/>
        <v/>
      </c>
      <c r="BS93" s="8" t="str">
        <f t="shared" si="166"/>
        <v/>
      </c>
      <c r="BT93" s="8" t="str">
        <f t="shared" si="167"/>
        <v/>
      </c>
      <c r="BU93" s="7" t="str">
        <f t="shared" si="168"/>
        <v/>
      </c>
    </row>
    <row r="94" spans="8:73" x14ac:dyDescent="0.25">
      <c r="H94" s="35" t="str">
        <f>IFERROR(IF(MINUTE(M94)&lt;&gt;MINUTE(M93),MAX($H$2:H93)+1,IF(AND(MINUTE(M93)=0,MINUTE(M94)=0),1,"")),"")</f>
        <v/>
      </c>
      <c r="I94" s="35" t="str">
        <f t="shared" si="140"/>
        <v/>
      </c>
      <c r="J94" s="35" t="str">
        <f t="shared" si="141"/>
        <v/>
      </c>
      <c r="K94" s="67" t="str">
        <f>IFERROR(IF(VLOOKUP(J93,'Flota Variable'!$AS$4:$AU$707,3,0)+K93&gt;$F$7,"",VLOOKUP(J93,'Flota Variable'!$AS$4:$AU$707,3,0)+K93),"")</f>
        <v/>
      </c>
      <c r="L94" s="67" t="str">
        <f t="shared" si="122"/>
        <v/>
      </c>
      <c r="M94" s="36" t="str">
        <f t="shared" si="142"/>
        <v/>
      </c>
      <c r="N94" s="35" t="str">
        <f>IF(H94="","",IF(H94=MAX($H$3:$H$1002),IFERROR(VLOOKUP(MAX($H$3:H94)+1,$H$3:$I$1002,2,0),MAX(I94:I1093))-VLOOKUP(H94,$H$3:$I$1002,2,0)+1,IFERROR(VLOOKUP(MAX($H$3:H94)+1,$H$3:$I$1002,2,0),MAX(I94:I1093))-VLOOKUP(H94,$H$3:$I$1002,2,0)))</f>
        <v/>
      </c>
      <c r="P94" s="35" t="str">
        <f t="shared" si="143"/>
        <v/>
      </c>
      <c r="Q94" s="67" t="str">
        <f t="shared" si="144"/>
        <v/>
      </c>
      <c r="R94" s="67" t="str">
        <f t="shared" si="145"/>
        <v/>
      </c>
      <c r="S94" s="67" t="str">
        <f t="shared" si="146"/>
        <v/>
      </c>
      <c r="U94" s="68" t="str">
        <f>IFERROR(IF(Z94=0,"",IF(MINUTE(Z94)&lt;&gt;MINUTE(Z93),MAX($U$2:U93)+1,IF(AND(MINUTE(Z93)=0,MINUTE(Z94)=0),1,""))),"")</f>
        <v/>
      </c>
      <c r="V94" s="68" t="str">
        <f t="shared" si="147"/>
        <v/>
      </c>
      <c r="W94" s="68" t="str">
        <f t="shared" si="148"/>
        <v/>
      </c>
      <c r="X94" s="69" t="str">
        <f>IFERROR(L94+VLOOKUP(J94,'Tiempos de ciclo'!$P$3:$Q$398,2,0),"")</f>
        <v/>
      </c>
      <c r="Y94" s="69" t="str">
        <f t="shared" si="123"/>
        <v/>
      </c>
      <c r="Z94" s="70" t="str">
        <f t="shared" si="149"/>
        <v/>
      </c>
      <c r="AA94" s="68" t="str">
        <f>IF(U94="","",IF(U94=MAX($U$3:$U$1002),IFERROR(VLOOKUP(MAX($U$3:U94)+1,$U$3:$V$1002,2,0),MAX(V94:V1093))-VLOOKUP(U94,$U$3:$V$1002,2,0)+1,IFERROR(VLOOKUP(MAX($U$3:U94)+1,$U$3:$V$1002,2,0),MAX(V94:V1093))-VLOOKUP(U94,$U$3:$V$1002,2,0)))</f>
        <v/>
      </c>
      <c r="AC94" s="68" t="str">
        <f t="shared" si="150"/>
        <v/>
      </c>
      <c r="AD94" s="69" t="str">
        <f t="shared" si="151"/>
        <v/>
      </c>
      <c r="AE94" s="69" t="str">
        <f t="shared" si="152"/>
        <v/>
      </c>
      <c r="AF94" s="69" t="str">
        <f t="shared" si="153"/>
        <v/>
      </c>
      <c r="AI94" s="3" t="str">
        <f t="shared" si="170"/>
        <v/>
      </c>
      <c r="AJ94" s="8" t="str">
        <f t="shared" si="124"/>
        <v/>
      </c>
      <c r="AK94" s="8" t="str">
        <f t="shared" si="171"/>
        <v/>
      </c>
      <c r="AL94" s="8" t="str">
        <f t="shared" si="172"/>
        <v/>
      </c>
      <c r="AM94" s="8" t="str">
        <f t="shared" si="173"/>
        <v/>
      </c>
      <c r="AN94" s="9" t="str">
        <f t="shared" si="125"/>
        <v/>
      </c>
      <c r="AO94" s="9" t="str">
        <f t="shared" si="126"/>
        <v/>
      </c>
      <c r="AP94" s="8" t="str">
        <f t="shared" si="154"/>
        <v/>
      </c>
      <c r="AQ94" s="9" t="str">
        <f t="shared" si="127"/>
        <v/>
      </c>
      <c r="AR94" s="8" t="str">
        <f t="shared" si="155"/>
        <v/>
      </c>
      <c r="AS94" s="2" t="str">
        <f t="shared" si="174"/>
        <v/>
      </c>
      <c r="AT94" s="8" t="str">
        <f t="shared" si="156"/>
        <v/>
      </c>
      <c r="AU94" s="8" t="str">
        <f t="shared" si="175"/>
        <v/>
      </c>
      <c r="AV94" s="8" t="str">
        <f t="shared" si="176"/>
        <v/>
      </c>
      <c r="AW94" s="8" t="str">
        <f t="shared" si="157"/>
        <v/>
      </c>
      <c r="AX94" s="9" t="str">
        <f t="shared" si="128"/>
        <v/>
      </c>
      <c r="AY94" s="9" t="str">
        <f t="shared" si="129"/>
        <v/>
      </c>
      <c r="AZ94" s="8" t="str">
        <f t="shared" si="158"/>
        <v/>
      </c>
      <c r="BA94" s="9" t="str">
        <f t="shared" si="159"/>
        <v/>
      </c>
      <c r="BB94" s="8" t="str">
        <f t="shared" si="160"/>
        <v/>
      </c>
      <c r="BD94" s="3" t="str">
        <f t="shared" si="161"/>
        <v/>
      </c>
      <c r="BE94" s="8" t="str">
        <f t="shared" si="130"/>
        <v/>
      </c>
      <c r="BF94" s="8" t="str">
        <f t="shared" si="131"/>
        <v/>
      </c>
      <c r="BG94" s="86" t="str">
        <f t="shared" si="132"/>
        <v/>
      </c>
      <c r="BH94" s="9" t="str">
        <f t="shared" si="133"/>
        <v/>
      </c>
      <c r="BI94" s="9" t="str">
        <f t="shared" si="134"/>
        <v/>
      </c>
      <c r="BJ94" s="82" t="e">
        <f t="shared" si="135"/>
        <v>#VALUE!</v>
      </c>
      <c r="BK94" s="9" t="str">
        <f t="shared" si="136"/>
        <v/>
      </c>
      <c r="BL94" s="9" t="str">
        <f t="shared" ref="BL94:BM94" si="201">BK94</f>
        <v/>
      </c>
      <c r="BM94" s="9" t="str">
        <f t="shared" si="201"/>
        <v/>
      </c>
      <c r="BN94" s="8" t="str">
        <f t="shared" si="138"/>
        <v/>
      </c>
      <c r="BO94" s="8" t="str">
        <f t="shared" si="163"/>
        <v/>
      </c>
      <c r="BP94" s="8" t="str">
        <f t="shared" si="164"/>
        <v/>
      </c>
      <c r="BQ94" s="8" t="str">
        <f t="shared" si="165"/>
        <v/>
      </c>
      <c r="BR94" s="8" t="str">
        <f t="shared" si="139"/>
        <v/>
      </c>
      <c r="BS94" s="8" t="str">
        <f t="shared" si="166"/>
        <v/>
      </c>
      <c r="BT94" s="8" t="str">
        <f t="shared" si="167"/>
        <v/>
      </c>
      <c r="BU94" s="7" t="str">
        <f t="shared" si="168"/>
        <v/>
      </c>
    </row>
    <row r="95" spans="8:73" x14ac:dyDescent="0.25">
      <c r="H95" s="35" t="str">
        <f>IFERROR(IF(MINUTE(M95)&lt;&gt;MINUTE(M94),MAX($H$2:H94)+1,IF(AND(MINUTE(M94)=0,MINUTE(M95)=0),1,"")),"")</f>
        <v/>
      </c>
      <c r="I95" s="35" t="str">
        <f t="shared" si="140"/>
        <v/>
      </c>
      <c r="J95" s="35" t="str">
        <f t="shared" si="141"/>
        <v/>
      </c>
      <c r="K95" s="67" t="str">
        <f>IFERROR(IF(VLOOKUP(J94,'Flota Variable'!$AS$4:$AU$707,3,0)+K94&gt;$F$7,"",VLOOKUP(J94,'Flota Variable'!$AS$4:$AU$707,3,0)+K94),"")</f>
        <v/>
      </c>
      <c r="L95" s="67" t="str">
        <f t="shared" si="122"/>
        <v/>
      </c>
      <c r="M95" s="36" t="str">
        <f t="shared" si="142"/>
        <v/>
      </c>
      <c r="N95" s="35" t="str">
        <f>IF(H95="","",IF(H95=MAX($H$3:$H$1002),IFERROR(VLOOKUP(MAX($H$3:H95)+1,$H$3:$I$1002,2,0),MAX(I95:I1094))-VLOOKUP(H95,$H$3:$I$1002,2,0)+1,IFERROR(VLOOKUP(MAX($H$3:H95)+1,$H$3:$I$1002,2,0),MAX(I95:I1094))-VLOOKUP(H95,$H$3:$I$1002,2,0)))</f>
        <v/>
      </c>
      <c r="P95" s="35" t="str">
        <f t="shared" si="143"/>
        <v/>
      </c>
      <c r="Q95" s="67" t="str">
        <f t="shared" si="144"/>
        <v/>
      </c>
      <c r="R95" s="67" t="str">
        <f t="shared" si="145"/>
        <v/>
      </c>
      <c r="S95" s="67" t="str">
        <f t="shared" si="146"/>
        <v/>
      </c>
      <c r="U95" s="68" t="str">
        <f>IFERROR(IF(Z95=0,"",IF(MINUTE(Z95)&lt;&gt;MINUTE(Z94),MAX($U$2:U94)+1,IF(AND(MINUTE(Z94)=0,MINUTE(Z95)=0),1,""))),"")</f>
        <v/>
      </c>
      <c r="V95" s="68" t="str">
        <f t="shared" si="147"/>
        <v/>
      </c>
      <c r="W95" s="68" t="str">
        <f t="shared" si="148"/>
        <v/>
      </c>
      <c r="X95" s="69" t="str">
        <f>IFERROR(L95+VLOOKUP(J95,'Tiempos de ciclo'!$P$3:$Q$398,2,0),"")</f>
        <v/>
      </c>
      <c r="Y95" s="69" t="str">
        <f t="shared" si="123"/>
        <v/>
      </c>
      <c r="Z95" s="70" t="str">
        <f t="shared" si="149"/>
        <v/>
      </c>
      <c r="AA95" s="68" t="str">
        <f>IF(U95="","",IF(U95=MAX($U$3:$U$1002),IFERROR(VLOOKUP(MAX($U$3:U95)+1,$U$3:$V$1002,2,0),MAX(V95:V1094))-VLOOKUP(U95,$U$3:$V$1002,2,0)+1,IFERROR(VLOOKUP(MAX($U$3:U95)+1,$U$3:$V$1002,2,0),MAX(V95:V1094))-VLOOKUP(U95,$U$3:$V$1002,2,0)))</f>
        <v/>
      </c>
      <c r="AC95" s="68" t="str">
        <f t="shared" si="150"/>
        <v/>
      </c>
      <c r="AD95" s="69" t="str">
        <f t="shared" si="151"/>
        <v/>
      </c>
      <c r="AE95" s="69" t="str">
        <f t="shared" si="152"/>
        <v/>
      </c>
      <c r="AF95" s="69" t="str">
        <f t="shared" si="153"/>
        <v/>
      </c>
      <c r="AI95" s="3" t="str">
        <f t="shared" si="170"/>
        <v/>
      </c>
      <c r="AJ95" s="8" t="str">
        <f t="shared" si="124"/>
        <v/>
      </c>
      <c r="AK95" s="8" t="str">
        <f t="shared" si="171"/>
        <v/>
      </c>
      <c r="AL95" s="8" t="str">
        <f t="shared" si="172"/>
        <v/>
      </c>
      <c r="AM95" s="8" t="str">
        <f t="shared" si="173"/>
        <v/>
      </c>
      <c r="AN95" s="9" t="str">
        <f t="shared" si="125"/>
        <v/>
      </c>
      <c r="AO95" s="9" t="str">
        <f t="shared" si="126"/>
        <v/>
      </c>
      <c r="AP95" s="8" t="str">
        <f t="shared" si="154"/>
        <v/>
      </c>
      <c r="AQ95" s="9" t="str">
        <f t="shared" si="127"/>
        <v/>
      </c>
      <c r="AR95" s="8" t="str">
        <f t="shared" si="155"/>
        <v/>
      </c>
      <c r="AS95" s="2" t="str">
        <f t="shared" si="174"/>
        <v/>
      </c>
      <c r="AT95" s="8" t="str">
        <f t="shared" si="156"/>
        <v/>
      </c>
      <c r="AU95" s="8" t="str">
        <f t="shared" si="175"/>
        <v/>
      </c>
      <c r="AV95" s="8" t="str">
        <f t="shared" si="176"/>
        <v/>
      </c>
      <c r="AW95" s="8" t="str">
        <f t="shared" si="157"/>
        <v/>
      </c>
      <c r="AX95" s="9" t="str">
        <f t="shared" si="128"/>
        <v/>
      </c>
      <c r="AY95" s="9" t="str">
        <f t="shared" si="129"/>
        <v/>
      </c>
      <c r="AZ95" s="8" t="str">
        <f t="shared" si="158"/>
        <v/>
      </c>
      <c r="BA95" s="9" t="str">
        <f t="shared" si="159"/>
        <v/>
      </c>
      <c r="BB95" s="8" t="str">
        <f t="shared" si="160"/>
        <v/>
      </c>
      <c r="BD95" s="3" t="str">
        <f t="shared" si="161"/>
        <v/>
      </c>
      <c r="BE95" s="8" t="str">
        <f t="shared" si="130"/>
        <v/>
      </c>
      <c r="BF95" s="8" t="str">
        <f t="shared" si="131"/>
        <v/>
      </c>
      <c r="BG95" s="86" t="str">
        <f t="shared" si="132"/>
        <v/>
      </c>
      <c r="BH95" s="9" t="str">
        <f t="shared" si="133"/>
        <v/>
      </c>
      <c r="BI95" s="9" t="str">
        <f t="shared" si="134"/>
        <v/>
      </c>
      <c r="BJ95" s="82" t="e">
        <f t="shared" si="135"/>
        <v>#VALUE!</v>
      </c>
      <c r="BK95" s="9" t="str">
        <f t="shared" si="136"/>
        <v/>
      </c>
      <c r="BL95" s="9" t="str">
        <f t="shared" ref="BL95:BM95" si="202">BK95</f>
        <v/>
      </c>
      <c r="BM95" s="9" t="str">
        <f t="shared" si="202"/>
        <v/>
      </c>
      <c r="BN95" s="8" t="str">
        <f t="shared" si="138"/>
        <v/>
      </c>
      <c r="BO95" s="8" t="str">
        <f t="shared" si="163"/>
        <v/>
      </c>
      <c r="BP95" s="8" t="str">
        <f t="shared" si="164"/>
        <v/>
      </c>
      <c r="BQ95" s="8" t="str">
        <f t="shared" si="165"/>
        <v/>
      </c>
      <c r="BR95" s="8" t="str">
        <f t="shared" si="139"/>
        <v/>
      </c>
      <c r="BS95" s="8" t="str">
        <f t="shared" si="166"/>
        <v/>
      </c>
      <c r="BT95" s="8" t="str">
        <f t="shared" si="167"/>
        <v/>
      </c>
      <c r="BU95" s="7" t="str">
        <f t="shared" si="168"/>
        <v/>
      </c>
    </row>
    <row r="96" spans="8:73" x14ac:dyDescent="0.25">
      <c r="H96" s="35" t="str">
        <f>IFERROR(IF(MINUTE(M96)&lt;&gt;MINUTE(M95),MAX($H$2:H95)+1,IF(AND(MINUTE(M95)=0,MINUTE(M96)=0),1,"")),"")</f>
        <v/>
      </c>
      <c r="I96" s="35" t="str">
        <f t="shared" si="140"/>
        <v/>
      </c>
      <c r="J96" s="35" t="str">
        <f t="shared" si="141"/>
        <v/>
      </c>
      <c r="K96" s="67" t="str">
        <f>IFERROR(IF(VLOOKUP(J95,'Flota Variable'!$AS$4:$AU$707,3,0)+K95&gt;$F$7,"",VLOOKUP(J95,'Flota Variable'!$AS$4:$AU$707,3,0)+K95),"")</f>
        <v/>
      </c>
      <c r="L96" s="67" t="str">
        <f t="shared" si="122"/>
        <v/>
      </c>
      <c r="M96" s="36" t="str">
        <f t="shared" si="142"/>
        <v/>
      </c>
      <c r="N96" s="35" t="str">
        <f>IF(H96="","",IF(H96=MAX($H$3:$H$1002),IFERROR(VLOOKUP(MAX($H$3:H96)+1,$H$3:$I$1002,2,0),MAX(I96:I1095))-VLOOKUP(H96,$H$3:$I$1002,2,0)+1,IFERROR(VLOOKUP(MAX($H$3:H96)+1,$H$3:$I$1002,2,0),MAX(I96:I1095))-VLOOKUP(H96,$H$3:$I$1002,2,0)))</f>
        <v/>
      </c>
      <c r="P96" s="35" t="str">
        <f t="shared" si="143"/>
        <v/>
      </c>
      <c r="Q96" s="67" t="str">
        <f t="shared" si="144"/>
        <v/>
      </c>
      <c r="R96" s="67" t="str">
        <f t="shared" si="145"/>
        <v/>
      </c>
      <c r="S96" s="67" t="str">
        <f t="shared" si="146"/>
        <v/>
      </c>
      <c r="U96" s="68" t="str">
        <f>IFERROR(IF(Z96=0,"",IF(MINUTE(Z96)&lt;&gt;MINUTE(Z95),MAX($U$2:U95)+1,IF(AND(MINUTE(Z95)=0,MINUTE(Z96)=0),1,""))),"")</f>
        <v/>
      </c>
      <c r="V96" s="68" t="str">
        <f t="shared" si="147"/>
        <v/>
      </c>
      <c r="W96" s="68" t="str">
        <f t="shared" si="148"/>
        <v/>
      </c>
      <c r="X96" s="69" t="str">
        <f>IFERROR(L96+VLOOKUP(J96,'Tiempos de ciclo'!$P$3:$Q$398,2,0),"")</f>
        <v/>
      </c>
      <c r="Y96" s="69" t="str">
        <f t="shared" si="123"/>
        <v/>
      </c>
      <c r="Z96" s="70" t="str">
        <f t="shared" si="149"/>
        <v/>
      </c>
      <c r="AA96" s="68" t="str">
        <f>IF(U96="","",IF(U96=MAX($U$3:$U$1002),IFERROR(VLOOKUP(MAX($U$3:U96)+1,$U$3:$V$1002,2,0),MAX(V96:V1095))-VLOOKUP(U96,$U$3:$V$1002,2,0)+1,IFERROR(VLOOKUP(MAX($U$3:U96)+1,$U$3:$V$1002,2,0),MAX(V96:V1095))-VLOOKUP(U96,$U$3:$V$1002,2,0)))</f>
        <v/>
      </c>
      <c r="AC96" s="68" t="str">
        <f t="shared" si="150"/>
        <v/>
      </c>
      <c r="AD96" s="69" t="str">
        <f t="shared" si="151"/>
        <v/>
      </c>
      <c r="AE96" s="69" t="str">
        <f t="shared" si="152"/>
        <v/>
      </c>
      <c r="AF96" s="69" t="str">
        <f t="shared" si="153"/>
        <v/>
      </c>
      <c r="AI96" s="3" t="str">
        <f t="shared" si="170"/>
        <v/>
      </c>
      <c r="AJ96" s="8" t="str">
        <f t="shared" si="124"/>
        <v/>
      </c>
      <c r="AK96" s="8" t="str">
        <f t="shared" si="171"/>
        <v/>
      </c>
      <c r="AL96" s="8" t="str">
        <f t="shared" si="172"/>
        <v/>
      </c>
      <c r="AM96" s="8" t="str">
        <f t="shared" si="173"/>
        <v/>
      </c>
      <c r="AN96" s="9" t="str">
        <f t="shared" si="125"/>
        <v/>
      </c>
      <c r="AO96" s="9" t="str">
        <f t="shared" si="126"/>
        <v/>
      </c>
      <c r="AP96" s="8" t="str">
        <f t="shared" si="154"/>
        <v/>
      </c>
      <c r="AQ96" s="9" t="str">
        <f t="shared" si="127"/>
        <v/>
      </c>
      <c r="AR96" s="8" t="str">
        <f t="shared" si="155"/>
        <v/>
      </c>
      <c r="AS96" s="2" t="str">
        <f t="shared" si="174"/>
        <v/>
      </c>
      <c r="AT96" s="8" t="str">
        <f t="shared" si="156"/>
        <v/>
      </c>
      <c r="AU96" s="8" t="str">
        <f t="shared" si="175"/>
        <v/>
      </c>
      <c r="AV96" s="8" t="str">
        <f t="shared" si="176"/>
        <v/>
      </c>
      <c r="AW96" s="8" t="str">
        <f t="shared" si="157"/>
        <v/>
      </c>
      <c r="AX96" s="9" t="str">
        <f t="shared" si="128"/>
        <v/>
      </c>
      <c r="AY96" s="9" t="str">
        <f t="shared" si="129"/>
        <v/>
      </c>
      <c r="AZ96" s="8" t="str">
        <f t="shared" si="158"/>
        <v/>
      </c>
      <c r="BA96" s="9" t="str">
        <f t="shared" si="159"/>
        <v/>
      </c>
      <c r="BB96" s="8" t="str">
        <f t="shared" si="160"/>
        <v/>
      </c>
      <c r="BD96" s="3" t="str">
        <f t="shared" si="161"/>
        <v/>
      </c>
      <c r="BE96" s="8" t="str">
        <f t="shared" si="130"/>
        <v/>
      </c>
      <c r="BF96" s="8" t="str">
        <f t="shared" si="131"/>
        <v/>
      </c>
      <c r="BG96" s="86" t="str">
        <f t="shared" si="132"/>
        <v/>
      </c>
      <c r="BH96" s="9" t="str">
        <f t="shared" si="133"/>
        <v/>
      </c>
      <c r="BI96" s="9" t="str">
        <f t="shared" si="134"/>
        <v/>
      </c>
      <c r="BJ96" s="82" t="e">
        <f t="shared" si="135"/>
        <v>#VALUE!</v>
      </c>
      <c r="BK96" s="9" t="str">
        <f t="shared" si="136"/>
        <v/>
      </c>
      <c r="BL96" s="9" t="str">
        <f t="shared" ref="BL96:BM96" si="203">BK96</f>
        <v/>
      </c>
      <c r="BM96" s="9" t="str">
        <f t="shared" si="203"/>
        <v/>
      </c>
      <c r="BN96" s="8" t="str">
        <f t="shared" si="138"/>
        <v/>
      </c>
      <c r="BO96" s="8" t="str">
        <f t="shared" si="163"/>
        <v/>
      </c>
      <c r="BP96" s="8" t="str">
        <f t="shared" si="164"/>
        <v/>
      </c>
      <c r="BQ96" s="8" t="str">
        <f t="shared" si="165"/>
        <v/>
      </c>
      <c r="BR96" s="8" t="str">
        <f t="shared" si="139"/>
        <v/>
      </c>
      <c r="BS96" s="8" t="str">
        <f t="shared" si="166"/>
        <v/>
      </c>
      <c r="BT96" s="8" t="str">
        <f t="shared" si="167"/>
        <v/>
      </c>
      <c r="BU96" s="7" t="str">
        <f t="shared" si="168"/>
        <v/>
      </c>
    </row>
    <row r="97" spans="6:73" x14ac:dyDescent="0.25">
      <c r="H97" s="35" t="str">
        <f>IFERROR(IF(MINUTE(M97)&lt;&gt;MINUTE(M96),MAX($H$2:H96)+1,IF(AND(MINUTE(M96)=0,MINUTE(M97)=0),1,"")),"")</f>
        <v/>
      </c>
      <c r="I97" s="35" t="str">
        <f t="shared" si="140"/>
        <v/>
      </c>
      <c r="J97" s="35" t="str">
        <f t="shared" si="141"/>
        <v/>
      </c>
      <c r="K97" s="67" t="str">
        <f>IFERROR(IF(VLOOKUP(J96,'Flota Variable'!$AS$4:$AU$707,3,0)+K96&gt;$F$7,"",VLOOKUP(J96,'Flota Variable'!$AS$4:$AU$707,3,0)+K96),"")</f>
        <v/>
      </c>
      <c r="L97" s="67" t="str">
        <f t="shared" si="122"/>
        <v/>
      </c>
      <c r="M97" s="36" t="str">
        <f t="shared" si="142"/>
        <v/>
      </c>
      <c r="N97" s="35" t="str">
        <f>IF(H97="","",IF(H97=MAX($H$3:$H$1002),IFERROR(VLOOKUP(MAX($H$3:H97)+1,$H$3:$I$1002,2,0),MAX(I97:I1096))-VLOOKUP(H97,$H$3:$I$1002,2,0)+1,IFERROR(VLOOKUP(MAX($H$3:H97)+1,$H$3:$I$1002,2,0),MAX(I97:I1096))-VLOOKUP(H97,$H$3:$I$1002,2,0)))</f>
        <v/>
      </c>
      <c r="P97" s="35" t="str">
        <f t="shared" si="143"/>
        <v/>
      </c>
      <c r="Q97" s="67" t="str">
        <f t="shared" si="144"/>
        <v/>
      </c>
      <c r="R97" s="67" t="str">
        <f t="shared" si="145"/>
        <v/>
      </c>
      <c r="S97" s="67" t="str">
        <f t="shared" si="146"/>
        <v/>
      </c>
      <c r="U97" s="68" t="str">
        <f>IFERROR(IF(Z97=0,"",IF(MINUTE(Z97)&lt;&gt;MINUTE(Z96),MAX($U$2:U96)+1,IF(AND(MINUTE(Z96)=0,MINUTE(Z97)=0),1,""))),"")</f>
        <v/>
      </c>
      <c r="V97" s="68" t="str">
        <f t="shared" si="147"/>
        <v/>
      </c>
      <c r="W97" s="68" t="str">
        <f t="shared" si="148"/>
        <v/>
      </c>
      <c r="X97" s="69" t="str">
        <f>IFERROR(L97+VLOOKUP(J97,'Tiempos de ciclo'!$P$3:$Q$398,2,0),"")</f>
        <v/>
      </c>
      <c r="Y97" s="69" t="str">
        <f t="shared" si="123"/>
        <v/>
      </c>
      <c r="Z97" s="70" t="str">
        <f t="shared" si="149"/>
        <v/>
      </c>
      <c r="AA97" s="68" t="str">
        <f>IF(U97="","",IF(U97=MAX($U$3:$U$1002),IFERROR(VLOOKUP(MAX($U$3:U97)+1,$U$3:$V$1002,2,0),MAX(V97:V1096))-VLOOKUP(U97,$U$3:$V$1002,2,0)+1,IFERROR(VLOOKUP(MAX($U$3:U97)+1,$U$3:$V$1002,2,0),MAX(V97:V1096))-VLOOKUP(U97,$U$3:$V$1002,2,0)))</f>
        <v/>
      </c>
      <c r="AC97" s="68" t="str">
        <f t="shared" si="150"/>
        <v/>
      </c>
      <c r="AD97" s="69" t="str">
        <f t="shared" si="151"/>
        <v/>
      </c>
      <c r="AE97" s="69" t="str">
        <f t="shared" si="152"/>
        <v/>
      </c>
      <c r="AF97" s="69" t="str">
        <f t="shared" si="153"/>
        <v/>
      </c>
      <c r="AI97" s="3" t="str">
        <f t="shared" si="170"/>
        <v/>
      </c>
      <c r="AJ97" s="8" t="str">
        <f t="shared" si="124"/>
        <v/>
      </c>
      <c r="AK97" s="8" t="str">
        <f t="shared" si="171"/>
        <v/>
      </c>
      <c r="AL97" s="8" t="str">
        <f t="shared" si="172"/>
        <v/>
      </c>
      <c r="AM97" s="8" t="str">
        <f t="shared" si="173"/>
        <v/>
      </c>
      <c r="AN97" s="9" t="str">
        <f t="shared" si="125"/>
        <v/>
      </c>
      <c r="AO97" s="9" t="str">
        <f t="shared" si="126"/>
        <v/>
      </c>
      <c r="AP97" s="8" t="str">
        <f t="shared" si="154"/>
        <v/>
      </c>
      <c r="AQ97" s="9" t="str">
        <f t="shared" si="127"/>
        <v/>
      </c>
      <c r="AR97" s="8" t="str">
        <f t="shared" si="155"/>
        <v/>
      </c>
      <c r="AS97" s="2" t="str">
        <f t="shared" si="174"/>
        <v/>
      </c>
      <c r="AT97" s="8" t="str">
        <f t="shared" si="156"/>
        <v/>
      </c>
      <c r="AU97" s="8" t="str">
        <f t="shared" si="175"/>
        <v/>
      </c>
      <c r="AV97" s="8" t="str">
        <f t="shared" si="176"/>
        <v/>
      </c>
      <c r="AW97" s="8" t="str">
        <f t="shared" si="157"/>
        <v/>
      </c>
      <c r="AX97" s="9" t="str">
        <f t="shared" si="128"/>
        <v/>
      </c>
      <c r="AY97" s="9" t="str">
        <f t="shared" si="129"/>
        <v/>
      </c>
      <c r="AZ97" s="8" t="str">
        <f t="shared" si="158"/>
        <v/>
      </c>
      <c r="BA97" s="9" t="str">
        <f t="shared" si="159"/>
        <v/>
      </c>
      <c r="BB97" s="8" t="str">
        <f t="shared" si="160"/>
        <v/>
      </c>
      <c r="BD97" s="3" t="str">
        <f t="shared" si="161"/>
        <v/>
      </c>
      <c r="BE97" s="8" t="str">
        <f t="shared" si="130"/>
        <v/>
      </c>
      <c r="BF97" s="8" t="str">
        <f t="shared" si="131"/>
        <v/>
      </c>
      <c r="BG97" s="86" t="str">
        <f t="shared" si="132"/>
        <v/>
      </c>
      <c r="BH97" s="9" t="str">
        <f t="shared" si="133"/>
        <v/>
      </c>
      <c r="BI97" s="9" t="str">
        <f t="shared" si="134"/>
        <v/>
      </c>
      <c r="BJ97" s="82" t="e">
        <f t="shared" si="135"/>
        <v>#VALUE!</v>
      </c>
      <c r="BK97" s="9" t="str">
        <f t="shared" si="136"/>
        <v/>
      </c>
      <c r="BL97" s="9" t="str">
        <f t="shared" ref="BL97:BM97" si="204">BK97</f>
        <v/>
      </c>
      <c r="BM97" s="9" t="str">
        <f t="shared" si="204"/>
        <v/>
      </c>
      <c r="BN97" s="8" t="str">
        <f t="shared" si="138"/>
        <v/>
      </c>
      <c r="BO97" s="8" t="str">
        <f t="shared" si="163"/>
        <v/>
      </c>
      <c r="BP97" s="8" t="str">
        <f t="shared" si="164"/>
        <v/>
      </c>
      <c r="BQ97" s="8" t="str">
        <f t="shared" si="165"/>
        <v/>
      </c>
      <c r="BR97" s="8" t="str">
        <f t="shared" si="139"/>
        <v/>
      </c>
      <c r="BS97" s="8" t="str">
        <f t="shared" si="166"/>
        <v/>
      </c>
      <c r="BT97" s="8" t="str">
        <f t="shared" si="167"/>
        <v/>
      </c>
      <c r="BU97" s="7" t="str">
        <f t="shared" si="168"/>
        <v/>
      </c>
    </row>
    <row r="98" spans="6:73" x14ac:dyDescent="0.25">
      <c r="H98" s="35" t="str">
        <f>IFERROR(IF(MINUTE(M98)&lt;&gt;MINUTE(M97),MAX($H$2:H97)+1,IF(AND(MINUTE(M97)=0,MINUTE(M98)=0),1,"")),"")</f>
        <v/>
      </c>
      <c r="I98" s="35" t="str">
        <f t="shared" si="140"/>
        <v/>
      </c>
      <c r="J98" s="35" t="str">
        <f t="shared" si="141"/>
        <v/>
      </c>
      <c r="K98" s="67" t="str">
        <f>IFERROR(IF(VLOOKUP(J97,'Flota Variable'!$AS$4:$AU$707,3,0)+K97&gt;$F$7,"",VLOOKUP(J97,'Flota Variable'!$AS$4:$AU$707,3,0)+K97),"")</f>
        <v/>
      </c>
      <c r="L98" s="67" t="str">
        <f t="shared" si="122"/>
        <v/>
      </c>
      <c r="M98" s="36" t="str">
        <f t="shared" si="142"/>
        <v/>
      </c>
      <c r="N98" s="35" t="str">
        <f>IF(H98="","",IF(H98=MAX($H$3:$H$1002),IFERROR(VLOOKUP(MAX($H$3:H98)+1,$H$3:$I$1002,2,0),MAX(I98:I1097))-VLOOKUP(H98,$H$3:$I$1002,2,0)+1,IFERROR(VLOOKUP(MAX($H$3:H98)+1,$H$3:$I$1002,2,0),MAX(I98:I1097))-VLOOKUP(H98,$H$3:$I$1002,2,0)))</f>
        <v/>
      </c>
      <c r="P98" s="35" t="str">
        <f t="shared" si="143"/>
        <v/>
      </c>
      <c r="Q98" s="67" t="str">
        <f t="shared" si="144"/>
        <v/>
      </c>
      <c r="R98" s="67" t="str">
        <f t="shared" si="145"/>
        <v/>
      </c>
      <c r="S98" s="67" t="str">
        <f t="shared" si="146"/>
        <v/>
      </c>
      <c r="U98" s="68" t="str">
        <f>IFERROR(IF(Z98=0,"",IF(MINUTE(Z98)&lt;&gt;MINUTE(Z97),MAX($U$2:U97)+1,IF(AND(MINUTE(Z97)=0,MINUTE(Z98)=0),1,""))),"")</f>
        <v/>
      </c>
      <c r="V98" s="68" t="str">
        <f t="shared" si="147"/>
        <v/>
      </c>
      <c r="W98" s="68" t="str">
        <f t="shared" si="148"/>
        <v/>
      </c>
      <c r="X98" s="69" t="str">
        <f>IFERROR(L98+VLOOKUP(J98,'Tiempos de ciclo'!$P$3:$Q$398,2,0),"")</f>
        <v/>
      </c>
      <c r="Y98" s="69" t="str">
        <f t="shared" si="123"/>
        <v/>
      </c>
      <c r="Z98" s="70" t="str">
        <f t="shared" si="149"/>
        <v/>
      </c>
      <c r="AA98" s="68" t="str">
        <f>IF(U98="","",IF(U98=MAX($U$3:$U$1002),IFERROR(VLOOKUP(MAX($U$3:U98)+1,$U$3:$V$1002,2,0),MAX(V98:V1097))-VLOOKUP(U98,$U$3:$V$1002,2,0)+1,IFERROR(VLOOKUP(MAX($U$3:U98)+1,$U$3:$V$1002,2,0),MAX(V98:V1097))-VLOOKUP(U98,$U$3:$V$1002,2,0)))</f>
        <v/>
      </c>
      <c r="AC98" s="68" t="str">
        <f t="shared" si="150"/>
        <v/>
      </c>
      <c r="AD98" s="69" t="str">
        <f t="shared" si="151"/>
        <v/>
      </c>
      <c r="AE98" s="69" t="str">
        <f t="shared" si="152"/>
        <v/>
      </c>
      <c r="AF98" s="69" t="str">
        <f t="shared" si="153"/>
        <v/>
      </c>
      <c r="AI98" s="3" t="str">
        <f t="shared" si="170"/>
        <v/>
      </c>
      <c r="AJ98" s="8" t="str">
        <f t="shared" si="124"/>
        <v/>
      </c>
      <c r="AK98" s="8" t="str">
        <f t="shared" si="171"/>
        <v/>
      </c>
      <c r="AL98" s="8" t="str">
        <f t="shared" si="172"/>
        <v/>
      </c>
      <c r="AM98" s="8" t="str">
        <f t="shared" si="173"/>
        <v/>
      </c>
      <c r="AN98" s="9" t="str">
        <f t="shared" si="125"/>
        <v/>
      </c>
      <c r="AO98" s="9" t="str">
        <f t="shared" si="126"/>
        <v/>
      </c>
      <c r="AP98" s="8" t="str">
        <f t="shared" si="154"/>
        <v/>
      </c>
      <c r="AQ98" s="9" t="str">
        <f t="shared" si="127"/>
        <v/>
      </c>
      <c r="AR98" s="8" t="str">
        <f t="shared" si="155"/>
        <v/>
      </c>
      <c r="AS98" s="2" t="str">
        <f t="shared" si="174"/>
        <v/>
      </c>
      <c r="AT98" s="8" t="str">
        <f t="shared" si="156"/>
        <v/>
      </c>
      <c r="AU98" s="8" t="str">
        <f t="shared" si="175"/>
        <v/>
      </c>
      <c r="AV98" s="8" t="str">
        <f t="shared" si="176"/>
        <v/>
      </c>
      <c r="AW98" s="8" t="str">
        <f t="shared" si="157"/>
        <v/>
      </c>
      <c r="AX98" s="9" t="str">
        <f t="shared" si="128"/>
        <v/>
      </c>
      <c r="AY98" s="9" t="str">
        <f t="shared" si="129"/>
        <v/>
      </c>
      <c r="AZ98" s="8" t="str">
        <f t="shared" si="158"/>
        <v/>
      </c>
      <c r="BA98" s="9" t="str">
        <f t="shared" si="159"/>
        <v/>
      </c>
      <c r="BB98" s="8" t="str">
        <f t="shared" si="160"/>
        <v/>
      </c>
      <c r="BD98" s="3" t="str">
        <f t="shared" si="161"/>
        <v/>
      </c>
      <c r="BE98" s="8" t="str">
        <f t="shared" si="130"/>
        <v/>
      </c>
      <c r="BF98" s="8" t="str">
        <f t="shared" si="131"/>
        <v/>
      </c>
      <c r="BG98" s="86" t="str">
        <f t="shared" si="132"/>
        <v/>
      </c>
      <c r="BH98" s="9" t="str">
        <f t="shared" si="133"/>
        <v/>
      </c>
      <c r="BI98" s="9" t="str">
        <f t="shared" si="134"/>
        <v/>
      </c>
      <c r="BJ98" s="82" t="e">
        <f t="shared" si="135"/>
        <v>#VALUE!</v>
      </c>
      <c r="BK98" s="9" t="str">
        <f t="shared" si="136"/>
        <v/>
      </c>
      <c r="BL98" s="9" t="str">
        <f t="shared" ref="BL98:BM98" si="205">BK98</f>
        <v/>
      </c>
      <c r="BM98" s="9" t="str">
        <f t="shared" si="205"/>
        <v/>
      </c>
      <c r="BN98" s="8" t="str">
        <f t="shared" si="138"/>
        <v/>
      </c>
      <c r="BO98" s="8" t="str">
        <f t="shared" si="163"/>
        <v/>
      </c>
      <c r="BP98" s="8" t="str">
        <f t="shared" si="164"/>
        <v/>
      </c>
      <c r="BQ98" s="8" t="str">
        <f t="shared" si="165"/>
        <v/>
      </c>
      <c r="BR98" s="8" t="str">
        <f t="shared" si="139"/>
        <v/>
      </c>
      <c r="BS98" s="8" t="str">
        <f t="shared" si="166"/>
        <v/>
      </c>
      <c r="BT98" s="8" t="str">
        <f t="shared" si="167"/>
        <v/>
      </c>
      <c r="BU98" s="7" t="str">
        <f t="shared" si="168"/>
        <v/>
      </c>
    </row>
    <row r="99" spans="6:73" x14ac:dyDescent="0.25">
      <c r="H99" s="35" t="str">
        <f>IFERROR(IF(MINUTE(M99)&lt;&gt;MINUTE(M98),MAX($H$2:H98)+1,IF(AND(MINUTE(M98)=0,MINUTE(M99)=0),1,"")),"")</f>
        <v/>
      </c>
      <c r="I99" s="35" t="str">
        <f t="shared" si="140"/>
        <v/>
      </c>
      <c r="J99" s="35" t="str">
        <f t="shared" si="141"/>
        <v/>
      </c>
      <c r="K99" s="67" t="str">
        <f>IFERROR(IF(VLOOKUP(J98,'Flota Variable'!$AS$4:$AU$707,3,0)+K98&gt;$F$7,"",VLOOKUP(J98,'Flota Variable'!$AS$4:$AU$707,3,0)+K98),"")</f>
        <v/>
      </c>
      <c r="L99" s="67" t="str">
        <f t="shared" si="122"/>
        <v/>
      </c>
      <c r="M99" s="36" t="str">
        <f t="shared" si="142"/>
        <v/>
      </c>
      <c r="N99" s="35" t="str">
        <f>IF(H99="","",IF(H99=MAX($H$3:$H$1002),IFERROR(VLOOKUP(MAX($H$3:H99)+1,$H$3:$I$1002,2,0),MAX(I99:I1098))-VLOOKUP(H99,$H$3:$I$1002,2,0)+1,IFERROR(VLOOKUP(MAX($H$3:H99)+1,$H$3:$I$1002,2,0),MAX(I99:I1098))-VLOOKUP(H99,$H$3:$I$1002,2,0)))</f>
        <v/>
      </c>
      <c r="P99" s="35" t="str">
        <f t="shared" si="143"/>
        <v/>
      </c>
      <c r="Q99" s="67" t="str">
        <f t="shared" si="144"/>
        <v/>
      </c>
      <c r="R99" s="67" t="str">
        <f t="shared" si="145"/>
        <v/>
      </c>
      <c r="S99" s="67" t="str">
        <f t="shared" si="146"/>
        <v/>
      </c>
      <c r="U99" s="68" t="str">
        <f>IFERROR(IF(Z99=0,"",IF(MINUTE(Z99)&lt;&gt;MINUTE(Z98),MAX($U$2:U98)+1,IF(AND(MINUTE(Z98)=0,MINUTE(Z99)=0),1,""))),"")</f>
        <v/>
      </c>
      <c r="V99" s="68" t="str">
        <f t="shared" si="147"/>
        <v/>
      </c>
      <c r="W99" s="68" t="str">
        <f t="shared" si="148"/>
        <v/>
      </c>
      <c r="X99" s="69" t="str">
        <f>IFERROR(L99+VLOOKUP(J99,'Tiempos de ciclo'!$P$3:$Q$398,2,0),"")</f>
        <v/>
      </c>
      <c r="Y99" s="69" t="str">
        <f t="shared" si="123"/>
        <v/>
      </c>
      <c r="Z99" s="70" t="str">
        <f t="shared" si="149"/>
        <v/>
      </c>
      <c r="AA99" s="68" t="str">
        <f>IF(U99="","",IF(U99=MAX($U$3:$U$1002),IFERROR(VLOOKUP(MAX($U$3:U99)+1,$U$3:$V$1002,2,0),MAX(V99:V1098))-VLOOKUP(U99,$U$3:$V$1002,2,0)+1,IFERROR(VLOOKUP(MAX($U$3:U99)+1,$U$3:$V$1002,2,0),MAX(V99:V1098))-VLOOKUP(U99,$U$3:$V$1002,2,0)))</f>
        <v/>
      </c>
      <c r="AC99" s="68" t="str">
        <f t="shared" si="150"/>
        <v/>
      </c>
      <c r="AD99" s="69" t="str">
        <f t="shared" si="151"/>
        <v/>
      </c>
      <c r="AE99" s="69" t="str">
        <f t="shared" si="152"/>
        <v/>
      </c>
      <c r="AF99" s="69" t="str">
        <f t="shared" si="153"/>
        <v/>
      </c>
      <c r="AI99" s="3" t="str">
        <f t="shared" si="170"/>
        <v/>
      </c>
      <c r="AJ99" s="8" t="str">
        <f t="shared" si="124"/>
        <v/>
      </c>
      <c r="AK99" s="8" t="str">
        <f t="shared" si="171"/>
        <v/>
      </c>
      <c r="AL99" s="8" t="str">
        <f t="shared" si="172"/>
        <v/>
      </c>
      <c r="AM99" s="8" t="str">
        <f t="shared" si="173"/>
        <v/>
      </c>
      <c r="AN99" s="9" t="str">
        <f t="shared" si="125"/>
        <v/>
      </c>
      <c r="AO99" s="9" t="str">
        <f t="shared" si="126"/>
        <v/>
      </c>
      <c r="AP99" s="8" t="str">
        <f t="shared" si="154"/>
        <v/>
      </c>
      <c r="AQ99" s="9" t="str">
        <f t="shared" si="127"/>
        <v/>
      </c>
      <c r="AR99" s="8" t="str">
        <f t="shared" si="155"/>
        <v/>
      </c>
      <c r="AS99" s="2" t="str">
        <f t="shared" si="174"/>
        <v/>
      </c>
      <c r="AT99" s="8" t="str">
        <f t="shared" si="156"/>
        <v/>
      </c>
      <c r="AU99" s="8" t="str">
        <f t="shared" si="175"/>
        <v/>
      </c>
      <c r="AV99" s="8" t="str">
        <f t="shared" si="176"/>
        <v/>
      </c>
      <c r="AW99" s="8" t="str">
        <f t="shared" si="157"/>
        <v/>
      </c>
      <c r="AX99" s="9" t="str">
        <f t="shared" si="128"/>
        <v/>
      </c>
      <c r="AY99" s="9" t="str">
        <f t="shared" si="129"/>
        <v/>
      </c>
      <c r="AZ99" s="8" t="str">
        <f t="shared" si="158"/>
        <v/>
      </c>
      <c r="BA99" s="9" t="str">
        <f t="shared" si="159"/>
        <v/>
      </c>
      <c r="BB99" s="8" t="str">
        <f t="shared" si="160"/>
        <v/>
      </c>
      <c r="BD99" s="3" t="str">
        <f t="shared" si="161"/>
        <v/>
      </c>
      <c r="BE99" s="8" t="str">
        <f t="shared" si="130"/>
        <v/>
      </c>
      <c r="BF99" s="8" t="str">
        <f t="shared" si="131"/>
        <v/>
      </c>
      <c r="BG99" s="86" t="str">
        <f t="shared" si="132"/>
        <v/>
      </c>
      <c r="BH99" s="9" t="str">
        <f t="shared" si="133"/>
        <v/>
      </c>
      <c r="BI99" s="9" t="str">
        <f t="shared" si="134"/>
        <v/>
      </c>
      <c r="BJ99" s="82" t="e">
        <f t="shared" si="135"/>
        <v>#VALUE!</v>
      </c>
      <c r="BK99" s="9" t="str">
        <f t="shared" si="136"/>
        <v/>
      </c>
      <c r="BL99" s="9" t="str">
        <f t="shared" ref="BL99:BM99" si="206">BK99</f>
        <v/>
      </c>
      <c r="BM99" s="9" t="str">
        <f t="shared" si="206"/>
        <v/>
      </c>
      <c r="BN99" s="8" t="str">
        <f t="shared" si="138"/>
        <v/>
      </c>
      <c r="BO99" s="8" t="str">
        <f t="shared" si="163"/>
        <v/>
      </c>
      <c r="BP99" s="8" t="str">
        <f t="shared" si="164"/>
        <v/>
      </c>
      <c r="BQ99" s="8" t="str">
        <f t="shared" si="165"/>
        <v/>
      </c>
      <c r="BR99" s="8" t="str">
        <f t="shared" si="139"/>
        <v/>
      </c>
      <c r="BS99" s="8" t="str">
        <f t="shared" si="166"/>
        <v/>
      </c>
      <c r="BT99" s="8" t="str">
        <f t="shared" si="167"/>
        <v/>
      </c>
      <c r="BU99" s="7" t="str">
        <f t="shared" si="168"/>
        <v/>
      </c>
    </row>
    <row r="100" spans="6:73" x14ac:dyDescent="0.25">
      <c r="H100" s="35" t="str">
        <f>IFERROR(IF(MINUTE(M100)&lt;&gt;MINUTE(M99),MAX($H$2:H99)+1,IF(AND(MINUTE(M99)=0,MINUTE(M100)=0),1,"")),"")</f>
        <v/>
      </c>
      <c r="I100" s="35" t="str">
        <f t="shared" si="140"/>
        <v/>
      </c>
      <c r="J100" s="35" t="str">
        <f t="shared" si="141"/>
        <v/>
      </c>
      <c r="K100" s="67" t="str">
        <f>IFERROR(IF(VLOOKUP(J99,'Flota Variable'!$AS$4:$AU$707,3,0)+K99&gt;$F$7,"",VLOOKUP(J99,'Flota Variable'!$AS$4:$AU$707,3,0)+K99),"")</f>
        <v/>
      </c>
      <c r="L100" s="67" t="str">
        <f t="shared" si="122"/>
        <v/>
      </c>
      <c r="M100" s="36" t="str">
        <f t="shared" si="142"/>
        <v/>
      </c>
      <c r="N100" s="35" t="str">
        <f>IF(H100="","",IF(H100=MAX($H$3:$H$1002),IFERROR(VLOOKUP(MAX($H$3:H100)+1,$H$3:$I$1002,2,0),MAX(I100:I1099))-VLOOKUP(H100,$H$3:$I$1002,2,0)+1,IFERROR(VLOOKUP(MAX($H$3:H100)+1,$H$3:$I$1002,2,0),MAX(I100:I1099))-VLOOKUP(H100,$H$3:$I$1002,2,0)))</f>
        <v/>
      </c>
      <c r="P100" s="35" t="str">
        <f t="shared" si="143"/>
        <v/>
      </c>
      <c r="Q100" s="67" t="str">
        <f t="shared" si="144"/>
        <v/>
      </c>
      <c r="R100" s="67" t="str">
        <f t="shared" si="145"/>
        <v/>
      </c>
      <c r="S100" s="67" t="str">
        <f t="shared" si="146"/>
        <v/>
      </c>
      <c r="U100" s="68" t="str">
        <f>IFERROR(IF(Z100=0,"",IF(MINUTE(Z100)&lt;&gt;MINUTE(Z99),MAX($U$2:U99)+1,IF(AND(MINUTE(Z99)=0,MINUTE(Z100)=0),1,""))),"")</f>
        <v/>
      </c>
      <c r="V100" s="68" t="str">
        <f t="shared" si="147"/>
        <v/>
      </c>
      <c r="W100" s="68" t="str">
        <f t="shared" si="148"/>
        <v/>
      </c>
      <c r="X100" s="69" t="str">
        <f>IFERROR(L100+VLOOKUP(J100,'Tiempos de ciclo'!$P$3:$Q$398,2,0),"")</f>
        <v/>
      </c>
      <c r="Y100" s="69" t="str">
        <f t="shared" si="123"/>
        <v/>
      </c>
      <c r="Z100" s="70" t="str">
        <f t="shared" si="149"/>
        <v/>
      </c>
      <c r="AA100" s="68" t="str">
        <f>IF(U100="","",IF(U100=MAX($U$3:$U$1002),IFERROR(VLOOKUP(MAX($U$3:U100)+1,$U$3:$V$1002,2,0),MAX(V100:V1099))-VLOOKUP(U100,$U$3:$V$1002,2,0)+1,IFERROR(VLOOKUP(MAX($U$3:U100)+1,$U$3:$V$1002,2,0),MAX(V100:V1099))-VLOOKUP(U100,$U$3:$V$1002,2,0)))</f>
        <v/>
      </c>
      <c r="AC100" s="68" t="str">
        <f t="shared" si="150"/>
        <v/>
      </c>
      <c r="AD100" s="69" t="str">
        <f t="shared" si="151"/>
        <v/>
      </c>
      <c r="AE100" s="69" t="str">
        <f t="shared" si="152"/>
        <v/>
      </c>
      <c r="AF100" s="69" t="str">
        <f t="shared" si="153"/>
        <v/>
      </c>
      <c r="AI100" s="3" t="str">
        <f t="shared" si="170"/>
        <v/>
      </c>
      <c r="AJ100" s="8" t="str">
        <f t="shared" si="124"/>
        <v/>
      </c>
      <c r="AK100" s="8" t="str">
        <f t="shared" si="171"/>
        <v/>
      </c>
      <c r="AL100" s="8" t="str">
        <f t="shared" si="172"/>
        <v/>
      </c>
      <c r="AM100" s="8" t="str">
        <f t="shared" si="173"/>
        <v/>
      </c>
      <c r="AN100" s="9" t="str">
        <f t="shared" si="125"/>
        <v/>
      </c>
      <c r="AO100" s="9" t="str">
        <f t="shared" si="126"/>
        <v/>
      </c>
      <c r="AP100" s="8" t="str">
        <f t="shared" si="154"/>
        <v/>
      </c>
      <c r="AQ100" s="9" t="str">
        <f t="shared" si="127"/>
        <v/>
      </c>
      <c r="AR100" s="8" t="str">
        <f t="shared" si="155"/>
        <v/>
      </c>
      <c r="AS100" s="2" t="str">
        <f t="shared" si="174"/>
        <v/>
      </c>
      <c r="AT100" s="8" t="str">
        <f t="shared" si="156"/>
        <v/>
      </c>
      <c r="AU100" s="8" t="str">
        <f t="shared" si="175"/>
        <v/>
      </c>
      <c r="AV100" s="8" t="str">
        <f t="shared" si="176"/>
        <v/>
      </c>
      <c r="AW100" s="8" t="str">
        <f t="shared" si="157"/>
        <v/>
      </c>
      <c r="AX100" s="9" t="str">
        <f t="shared" si="128"/>
        <v/>
      </c>
      <c r="AY100" s="9" t="str">
        <f t="shared" si="129"/>
        <v/>
      </c>
      <c r="AZ100" s="8" t="str">
        <f t="shared" si="158"/>
        <v/>
      </c>
      <c r="BA100" s="9" t="str">
        <f t="shared" si="159"/>
        <v/>
      </c>
      <c r="BB100" s="8" t="str">
        <f t="shared" si="160"/>
        <v/>
      </c>
      <c r="BD100" s="3" t="str">
        <f t="shared" si="161"/>
        <v/>
      </c>
      <c r="BE100" s="8" t="str">
        <f t="shared" si="130"/>
        <v/>
      </c>
      <c r="BF100" s="8" t="str">
        <f t="shared" si="131"/>
        <v/>
      </c>
      <c r="BG100" s="86" t="str">
        <f t="shared" si="132"/>
        <v/>
      </c>
      <c r="BH100" s="9" t="str">
        <f t="shared" si="133"/>
        <v/>
      </c>
      <c r="BI100" s="9" t="str">
        <f t="shared" si="134"/>
        <v/>
      </c>
      <c r="BJ100" s="82" t="e">
        <f t="shared" si="135"/>
        <v>#VALUE!</v>
      </c>
      <c r="BK100" s="9" t="str">
        <f t="shared" si="136"/>
        <v/>
      </c>
      <c r="BL100" s="9" t="str">
        <f t="shared" ref="BL100:BM100" si="207">BK100</f>
        <v/>
      </c>
      <c r="BM100" s="9" t="str">
        <f t="shared" si="207"/>
        <v/>
      </c>
      <c r="BN100" s="8" t="str">
        <f t="shared" si="138"/>
        <v/>
      </c>
      <c r="BO100" s="8" t="str">
        <f t="shared" si="163"/>
        <v/>
      </c>
      <c r="BP100" s="8" t="str">
        <f t="shared" si="164"/>
        <v/>
      </c>
      <c r="BQ100" s="8" t="str">
        <f t="shared" si="165"/>
        <v/>
      </c>
      <c r="BR100" s="8" t="str">
        <f t="shared" si="139"/>
        <v/>
      </c>
      <c r="BS100" s="8" t="str">
        <f t="shared" si="166"/>
        <v/>
      </c>
      <c r="BT100" s="8" t="str">
        <f t="shared" si="167"/>
        <v/>
      </c>
      <c r="BU100" s="7" t="str">
        <f t="shared" si="168"/>
        <v/>
      </c>
    </row>
    <row r="101" spans="6:73" x14ac:dyDescent="0.25">
      <c r="H101" s="35" t="str">
        <f>IFERROR(IF(MINUTE(M101)&lt;&gt;MINUTE(M100),MAX($H$2:H100)+1,IF(AND(MINUTE(M100)=0,MINUTE(M101)=0),1,"")),"")</f>
        <v/>
      </c>
      <c r="I101" s="35" t="str">
        <f t="shared" si="140"/>
        <v/>
      </c>
      <c r="J101" s="35" t="str">
        <f t="shared" si="141"/>
        <v/>
      </c>
      <c r="K101" s="67" t="str">
        <f>IFERROR(IF(VLOOKUP(J100,'Flota Variable'!$AS$4:$AU$707,3,0)+K100&gt;$F$7,"",VLOOKUP(J100,'Flota Variable'!$AS$4:$AU$707,3,0)+K100),"")</f>
        <v/>
      </c>
      <c r="L101" s="67" t="str">
        <f t="shared" si="122"/>
        <v/>
      </c>
      <c r="M101" s="36" t="str">
        <f t="shared" si="142"/>
        <v/>
      </c>
      <c r="N101" s="35" t="str">
        <f>IF(H101="","",IF(H101=MAX($H$3:$H$1002),IFERROR(VLOOKUP(MAX($H$3:H101)+1,$H$3:$I$1002,2,0),MAX(I101:I1100))-VLOOKUP(H101,$H$3:$I$1002,2,0)+1,IFERROR(VLOOKUP(MAX($H$3:H101)+1,$H$3:$I$1002,2,0),MAX(I101:I1100))-VLOOKUP(H101,$H$3:$I$1002,2,0)))</f>
        <v/>
      </c>
      <c r="P101" s="35" t="str">
        <f t="shared" si="143"/>
        <v/>
      </c>
      <c r="Q101" s="67" t="str">
        <f t="shared" si="144"/>
        <v/>
      </c>
      <c r="R101" s="67" t="str">
        <f t="shared" si="145"/>
        <v/>
      </c>
      <c r="S101" s="67" t="str">
        <f t="shared" si="146"/>
        <v/>
      </c>
      <c r="U101" s="68" t="str">
        <f>IFERROR(IF(Z101=0,"",IF(MINUTE(Z101)&lt;&gt;MINUTE(Z100),MAX($U$2:U100)+1,IF(AND(MINUTE(Z100)=0,MINUTE(Z101)=0),1,""))),"")</f>
        <v/>
      </c>
      <c r="V101" s="68" t="str">
        <f t="shared" si="147"/>
        <v/>
      </c>
      <c r="W101" s="68" t="str">
        <f t="shared" si="148"/>
        <v/>
      </c>
      <c r="X101" s="69" t="str">
        <f>IFERROR(L101+VLOOKUP(J101,'Tiempos de ciclo'!$P$3:$Q$398,2,0),"")</f>
        <v/>
      </c>
      <c r="Y101" s="69" t="str">
        <f t="shared" si="123"/>
        <v/>
      </c>
      <c r="Z101" s="70" t="str">
        <f t="shared" si="149"/>
        <v/>
      </c>
      <c r="AA101" s="68" t="str">
        <f>IF(U101="","",IF(U101=MAX($U$3:$U$1002),IFERROR(VLOOKUP(MAX($U$3:U101)+1,$U$3:$V$1002,2,0),MAX(V101:V1100))-VLOOKUP(U101,$U$3:$V$1002,2,0)+1,IFERROR(VLOOKUP(MAX($U$3:U101)+1,$U$3:$V$1002,2,0),MAX(V101:V1100))-VLOOKUP(U101,$U$3:$V$1002,2,0)))</f>
        <v/>
      </c>
      <c r="AC101" s="68" t="str">
        <f t="shared" si="150"/>
        <v/>
      </c>
      <c r="AD101" s="69" t="str">
        <f t="shared" si="151"/>
        <v/>
      </c>
      <c r="AE101" s="69" t="str">
        <f t="shared" si="152"/>
        <v/>
      </c>
      <c r="AF101" s="69" t="str">
        <f t="shared" si="153"/>
        <v/>
      </c>
      <c r="AI101" s="3" t="str">
        <f t="shared" si="170"/>
        <v/>
      </c>
      <c r="AJ101" s="8" t="str">
        <f t="shared" si="124"/>
        <v/>
      </c>
      <c r="AK101" s="8" t="str">
        <f t="shared" si="171"/>
        <v/>
      </c>
      <c r="AL101" s="8" t="str">
        <f t="shared" si="172"/>
        <v/>
      </c>
      <c r="AM101" s="8" t="str">
        <f t="shared" si="173"/>
        <v/>
      </c>
      <c r="AN101" s="9" t="str">
        <f t="shared" si="125"/>
        <v/>
      </c>
      <c r="AO101" s="9" t="str">
        <f t="shared" si="126"/>
        <v/>
      </c>
      <c r="AP101" s="8" t="str">
        <f t="shared" si="154"/>
        <v/>
      </c>
      <c r="AQ101" s="9" t="str">
        <f t="shared" si="127"/>
        <v/>
      </c>
      <c r="AR101" s="8" t="str">
        <f t="shared" si="155"/>
        <v/>
      </c>
      <c r="AS101" s="2" t="str">
        <f t="shared" si="174"/>
        <v/>
      </c>
      <c r="AT101" s="8" t="str">
        <f t="shared" si="156"/>
        <v/>
      </c>
      <c r="AU101" s="8" t="str">
        <f t="shared" si="175"/>
        <v/>
      </c>
      <c r="AV101" s="8" t="str">
        <f t="shared" si="176"/>
        <v/>
      </c>
      <c r="AW101" s="8" t="str">
        <f t="shared" si="157"/>
        <v/>
      </c>
      <c r="AX101" s="9" t="str">
        <f t="shared" si="128"/>
        <v/>
      </c>
      <c r="AY101" s="9" t="str">
        <f t="shared" si="129"/>
        <v/>
      </c>
      <c r="AZ101" s="8" t="str">
        <f t="shared" si="158"/>
        <v/>
      </c>
      <c r="BA101" s="9" t="str">
        <f t="shared" si="159"/>
        <v/>
      </c>
      <c r="BB101" s="8" t="str">
        <f t="shared" si="160"/>
        <v/>
      </c>
      <c r="BD101" s="3" t="str">
        <f t="shared" si="161"/>
        <v/>
      </c>
      <c r="BE101" s="8" t="str">
        <f t="shared" si="130"/>
        <v/>
      </c>
      <c r="BF101" s="8" t="str">
        <f t="shared" si="131"/>
        <v/>
      </c>
      <c r="BG101" s="86" t="str">
        <f t="shared" si="132"/>
        <v/>
      </c>
      <c r="BH101" s="9" t="str">
        <f t="shared" si="133"/>
        <v/>
      </c>
      <c r="BI101" s="9" t="str">
        <f t="shared" si="134"/>
        <v/>
      </c>
      <c r="BJ101" s="82" t="e">
        <f t="shared" si="135"/>
        <v>#VALUE!</v>
      </c>
      <c r="BK101" s="9" t="str">
        <f t="shared" si="136"/>
        <v/>
      </c>
      <c r="BL101" s="9" t="str">
        <f t="shared" ref="BL101:BM101" si="208">BK101</f>
        <v/>
      </c>
      <c r="BM101" s="9" t="str">
        <f t="shared" si="208"/>
        <v/>
      </c>
      <c r="BN101" s="8" t="str">
        <f t="shared" si="138"/>
        <v/>
      </c>
      <c r="BO101" s="8" t="str">
        <f t="shared" si="163"/>
        <v/>
      </c>
      <c r="BP101" s="8" t="str">
        <f t="shared" si="164"/>
        <v/>
      </c>
      <c r="BQ101" s="8" t="str">
        <f t="shared" si="165"/>
        <v/>
      </c>
      <c r="BR101" s="8" t="str">
        <f t="shared" si="139"/>
        <v/>
      </c>
      <c r="BS101" s="8" t="str">
        <f t="shared" si="166"/>
        <v/>
      </c>
      <c r="BT101" s="8" t="str">
        <f t="shared" si="167"/>
        <v/>
      </c>
      <c r="BU101" s="7" t="str">
        <f t="shared" si="168"/>
        <v/>
      </c>
    </row>
    <row r="102" spans="6:73" x14ac:dyDescent="0.25">
      <c r="H102" s="35" t="str">
        <f>IFERROR(IF(MINUTE(M102)&lt;&gt;MINUTE(M101),MAX($H$2:H101)+1,IF(AND(MINUTE(M101)=0,MINUTE(M102)=0),1,"")),"")</f>
        <v/>
      </c>
      <c r="I102" s="35" t="str">
        <f t="shared" si="140"/>
        <v/>
      </c>
      <c r="J102" s="35" t="str">
        <f t="shared" si="141"/>
        <v/>
      </c>
      <c r="K102" s="67" t="str">
        <f>IFERROR(IF(VLOOKUP(J101,'Flota Variable'!$AS$4:$AU$707,3,0)+K101&gt;$F$7,"",VLOOKUP(J101,'Flota Variable'!$AS$4:$AU$707,3,0)+K101),"")</f>
        <v/>
      </c>
      <c r="L102" s="67" t="str">
        <f t="shared" si="122"/>
        <v/>
      </c>
      <c r="M102" s="36" t="str">
        <f t="shared" si="142"/>
        <v/>
      </c>
      <c r="N102" s="35" t="str">
        <f>IF(H102="","",IF(H102=MAX($H$3:$H$1002),IFERROR(VLOOKUP(MAX($H$3:H102)+1,$H$3:$I$1002,2,0),MAX(I102:I1101))-VLOOKUP(H102,$H$3:$I$1002,2,0)+1,IFERROR(VLOOKUP(MAX($H$3:H102)+1,$H$3:$I$1002,2,0),MAX(I102:I1101))-VLOOKUP(H102,$H$3:$I$1002,2,0)))</f>
        <v/>
      </c>
      <c r="P102" s="35" t="str">
        <f t="shared" si="143"/>
        <v/>
      </c>
      <c r="Q102" s="67" t="str">
        <f t="shared" si="144"/>
        <v/>
      </c>
      <c r="R102" s="67" t="str">
        <f t="shared" si="145"/>
        <v/>
      </c>
      <c r="S102" s="67" t="str">
        <f t="shared" si="146"/>
        <v/>
      </c>
      <c r="U102" s="68" t="str">
        <f>IFERROR(IF(Z102=0,"",IF(MINUTE(Z102)&lt;&gt;MINUTE(Z101),MAX($U$2:U101)+1,IF(AND(MINUTE(Z101)=0,MINUTE(Z102)=0),1,""))),"")</f>
        <v/>
      </c>
      <c r="V102" s="68" t="str">
        <f t="shared" si="147"/>
        <v/>
      </c>
      <c r="W102" s="68" t="str">
        <f t="shared" si="148"/>
        <v/>
      </c>
      <c r="X102" s="69" t="str">
        <f>IFERROR(L102+VLOOKUP(J102,'Tiempos de ciclo'!$P$3:$Q$398,2,0),"")</f>
        <v/>
      </c>
      <c r="Y102" s="69" t="str">
        <f t="shared" si="123"/>
        <v/>
      </c>
      <c r="Z102" s="70" t="str">
        <f t="shared" si="149"/>
        <v/>
      </c>
      <c r="AA102" s="68" t="str">
        <f>IF(U102="","",IF(U102=MAX($U$3:$U$1002),IFERROR(VLOOKUP(MAX($U$3:U102)+1,$U$3:$V$1002,2,0),MAX(V102:V1101))-VLOOKUP(U102,$U$3:$V$1002,2,0)+1,IFERROR(VLOOKUP(MAX($U$3:U102)+1,$U$3:$V$1002,2,0),MAX(V102:V1101))-VLOOKUP(U102,$U$3:$V$1002,2,0)))</f>
        <v/>
      </c>
      <c r="AC102" s="68" t="str">
        <f t="shared" si="150"/>
        <v/>
      </c>
      <c r="AD102" s="69" t="str">
        <f t="shared" si="151"/>
        <v/>
      </c>
      <c r="AE102" s="69" t="str">
        <f t="shared" si="152"/>
        <v/>
      </c>
      <c r="AF102" s="69" t="str">
        <f t="shared" si="153"/>
        <v/>
      </c>
      <c r="AI102" s="3" t="str">
        <f t="shared" si="170"/>
        <v/>
      </c>
      <c r="AJ102" s="8" t="str">
        <f t="shared" si="124"/>
        <v/>
      </c>
      <c r="AK102" s="8" t="str">
        <f t="shared" si="171"/>
        <v/>
      </c>
      <c r="AL102" s="8" t="str">
        <f t="shared" si="172"/>
        <v/>
      </c>
      <c r="AM102" s="8" t="str">
        <f t="shared" si="173"/>
        <v/>
      </c>
      <c r="AN102" s="9" t="str">
        <f t="shared" si="125"/>
        <v/>
      </c>
      <c r="AO102" s="9" t="str">
        <f t="shared" si="126"/>
        <v/>
      </c>
      <c r="AP102" s="8" t="str">
        <f t="shared" si="154"/>
        <v/>
      </c>
      <c r="AQ102" s="9" t="str">
        <f t="shared" si="127"/>
        <v/>
      </c>
      <c r="AR102" s="8" t="str">
        <f t="shared" si="155"/>
        <v/>
      </c>
      <c r="AS102" s="2" t="str">
        <f t="shared" si="174"/>
        <v/>
      </c>
      <c r="AT102" s="8" t="str">
        <f t="shared" si="156"/>
        <v/>
      </c>
      <c r="AU102" s="8" t="str">
        <f t="shared" si="175"/>
        <v/>
      </c>
      <c r="AV102" s="8" t="str">
        <f t="shared" si="176"/>
        <v/>
      </c>
      <c r="AW102" s="8" t="str">
        <f t="shared" si="157"/>
        <v/>
      </c>
      <c r="AX102" s="9" t="str">
        <f t="shared" si="128"/>
        <v/>
      </c>
      <c r="AY102" s="9" t="str">
        <f t="shared" si="129"/>
        <v/>
      </c>
      <c r="AZ102" s="8" t="str">
        <f t="shared" si="158"/>
        <v/>
      </c>
      <c r="BA102" s="9" t="str">
        <f t="shared" si="159"/>
        <v/>
      </c>
      <c r="BB102" s="8" t="str">
        <f t="shared" si="160"/>
        <v/>
      </c>
      <c r="BD102" s="3" t="str">
        <f t="shared" si="161"/>
        <v/>
      </c>
      <c r="BE102" s="8" t="str">
        <f t="shared" si="130"/>
        <v/>
      </c>
      <c r="BF102" s="8" t="str">
        <f t="shared" si="131"/>
        <v/>
      </c>
      <c r="BG102" s="86" t="str">
        <f t="shared" si="132"/>
        <v/>
      </c>
      <c r="BH102" s="9" t="str">
        <f t="shared" si="133"/>
        <v/>
      </c>
      <c r="BI102" s="9" t="str">
        <f t="shared" si="134"/>
        <v/>
      </c>
      <c r="BJ102" s="82" t="e">
        <f t="shared" si="135"/>
        <v>#VALUE!</v>
      </c>
      <c r="BK102" s="9" t="str">
        <f t="shared" si="136"/>
        <v/>
      </c>
      <c r="BL102" s="9" t="str">
        <f t="shared" ref="BL102:BM102" si="209">BK102</f>
        <v/>
      </c>
      <c r="BM102" s="9" t="str">
        <f t="shared" si="209"/>
        <v/>
      </c>
      <c r="BN102" s="8" t="str">
        <f t="shared" si="138"/>
        <v/>
      </c>
      <c r="BO102" s="8" t="str">
        <f t="shared" si="163"/>
        <v/>
      </c>
      <c r="BP102" s="8" t="str">
        <f t="shared" si="164"/>
        <v/>
      </c>
      <c r="BQ102" s="8" t="str">
        <f t="shared" si="165"/>
        <v/>
      </c>
      <c r="BR102" s="8" t="str">
        <f t="shared" si="139"/>
        <v/>
      </c>
      <c r="BS102" s="8" t="str">
        <f t="shared" si="166"/>
        <v/>
      </c>
      <c r="BT102" s="8" t="str">
        <f t="shared" si="167"/>
        <v/>
      </c>
      <c r="BU102" s="7" t="str">
        <f t="shared" si="168"/>
        <v/>
      </c>
    </row>
    <row r="103" spans="6:73" x14ac:dyDescent="0.25">
      <c r="H103" s="35" t="str">
        <f>IFERROR(IF(MINUTE(M103)&lt;&gt;MINUTE(M102),MAX($H$2:H102)+1,IF(AND(MINUTE(M102)=0,MINUTE(M103)=0),1,"")),"")</f>
        <v/>
      </c>
      <c r="I103" s="35" t="str">
        <f t="shared" si="140"/>
        <v/>
      </c>
      <c r="J103" s="35" t="str">
        <f t="shared" si="141"/>
        <v/>
      </c>
      <c r="K103" s="67" t="str">
        <f>IFERROR(IF(VLOOKUP(J102,'Flota Variable'!$AS$4:$AU$707,3,0)+K102&gt;$F$7,"",VLOOKUP(J102,'Flota Variable'!$AS$4:$AU$707,3,0)+K102),"")</f>
        <v/>
      </c>
      <c r="L103" s="67" t="str">
        <f t="shared" si="122"/>
        <v/>
      </c>
      <c r="M103" s="36" t="str">
        <f t="shared" si="142"/>
        <v/>
      </c>
      <c r="N103" s="35" t="str">
        <f>IF(H103="","",IF(H103=MAX($H$3:$H$1002),IFERROR(VLOOKUP(MAX($H$3:H103)+1,$H$3:$I$1002,2,0),MAX(I103:I1102))-VLOOKUP(H103,$H$3:$I$1002,2,0)+1,IFERROR(VLOOKUP(MAX($H$3:H103)+1,$H$3:$I$1002,2,0),MAX(I103:I1102))-VLOOKUP(H103,$H$3:$I$1002,2,0)))</f>
        <v/>
      </c>
      <c r="P103" s="35" t="str">
        <f t="shared" si="143"/>
        <v/>
      </c>
      <c r="Q103" s="67" t="str">
        <f t="shared" si="144"/>
        <v/>
      </c>
      <c r="R103" s="67" t="str">
        <f t="shared" si="145"/>
        <v/>
      </c>
      <c r="S103" s="67" t="str">
        <f t="shared" si="146"/>
        <v/>
      </c>
      <c r="U103" s="68" t="str">
        <f>IFERROR(IF(Z103=0,"",IF(MINUTE(Z103)&lt;&gt;MINUTE(Z102),MAX($U$2:U102)+1,IF(AND(MINUTE(Z102)=0,MINUTE(Z103)=0),1,""))),"")</f>
        <v/>
      </c>
      <c r="V103" s="68" t="str">
        <f t="shared" si="147"/>
        <v/>
      </c>
      <c r="W103" s="68" t="str">
        <f t="shared" si="148"/>
        <v/>
      </c>
      <c r="X103" s="69" t="str">
        <f>IFERROR(L103+VLOOKUP(J103,'Tiempos de ciclo'!$P$3:$Q$398,2,0),"")</f>
        <v/>
      </c>
      <c r="Y103" s="69" t="str">
        <f t="shared" si="123"/>
        <v/>
      </c>
      <c r="Z103" s="70" t="str">
        <f t="shared" si="149"/>
        <v/>
      </c>
      <c r="AA103" s="68" t="str">
        <f>IF(U103="","",IF(U103=MAX($U$3:$U$1002),IFERROR(VLOOKUP(MAX($U$3:U103)+1,$U$3:$V$1002,2,0),MAX(V103:V1102))-VLOOKUP(U103,$U$3:$V$1002,2,0)+1,IFERROR(VLOOKUP(MAX($U$3:U103)+1,$U$3:$V$1002,2,0),MAX(V103:V1102))-VLOOKUP(U103,$U$3:$V$1002,2,0)))</f>
        <v/>
      </c>
      <c r="AC103" s="68" t="str">
        <f t="shared" si="150"/>
        <v/>
      </c>
      <c r="AD103" s="69" t="str">
        <f t="shared" si="151"/>
        <v/>
      </c>
      <c r="AE103" s="69" t="str">
        <f t="shared" si="152"/>
        <v/>
      </c>
      <c r="AF103" s="69" t="str">
        <f t="shared" si="153"/>
        <v/>
      </c>
      <c r="AI103" s="3" t="str">
        <f t="shared" si="170"/>
        <v/>
      </c>
      <c r="AJ103" s="8" t="str">
        <f t="shared" si="124"/>
        <v/>
      </c>
      <c r="AK103" s="8" t="str">
        <f t="shared" si="171"/>
        <v/>
      </c>
      <c r="AL103" s="8" t="str">
        <f t="shared" si="172"/>
        <v/>
      </c>
      <c r="AM103" s="8" t="str">
        <f t="shared" si="173"/>
        <v/>
      </c>
      <c r="AN103" s="9" t="str">
        <f t="shared" si="125"/>
        <v/>
      </c>
      <c r="AO103" s="9" t="str">
        <f t="shared" si="126"/>
        <v/>
      </c>
      <c r="AP103" s="8" t="str">
        <f t="shared" si="154"/>
        <v/>
      </c>
      <c r="AQ103" s="9" t="str">
        <f t="shared" si="127"/>
        <v/>
      </c>
      <c r="AR103" s="8" t="str">
        <f t="shared" si="155"/>
        <v/>
      </c>
      <c r="AS103" s="2" t="str">
        <f t="shared" si="174"/>
        <v/>
      </c>
      <c r="AT103" s="8" t="str">
        <f t="shared" si="156"/>
        <v/>
      </c>
      <c r="AU103" s="8" t="str">
        <f t="shared" si="175"/>
        <v/>
      </c>
      <c r="AV103" s="8" t="str">
        <f t="shared" si="176"/>
        <v/>
      </c>
      <c r="AW103" s="8" t="str">
        <f t="shared" si="157"/>
        <v/>
      </c>
      <c r="AX103" s="9" t="str">
        <f t="shared" si="128"/>
        <v/>
      </c>
      <c r="AY103" s="9" t="str">
        <f t="shared" si="129"/>
        <v/>
      </c>
      <c r="AZ103" s="8" t="str">
        <f t="shared" si="158"/>
        <v/>
      </c>
      <c r="BA103" s="9" t="str">
        <f t="shared" si="159"/>
        <v/>
      </c>
      <c r="BB103" s="8" t="str">
        <f t="shared" si="160"/>
        <v/>
      </c>
      <c r="BD103" s="3" t="str">
        <f t="shared" si="161"/>
        <v/>
      </c>
      <c r="BE103" s="8" t="str">
        <f t="shared" si="130"/>
        <v/>
      </c>
      <c r="BF103" s="8" t="str">
        <f t="shared" si="131"/>
        <v/>
      </c>
      <c r="BG103" s="86" t="str">
        <f t="shared" si="132"/>
        <v/>
      </c>
      <c r="BH103" s="9" t="str">
        <f t="shared" si="133"/>
        <v/>
      </c>
      <c r="BI103" s="9" t="str">
        <f t="shared" si="134"/>
        <v/>
      </c>
      <c r="BJ103" s="82" t="e">
        <f t="shared" si="135"/>
        <v>#VALUE!</v>
      </c>
      <c r="BK103" s="9" t="str">
        <f t="shared" si="136"/>
        <v/>
      </c>
      <c r="BL103" s="9" t="str">
        <f t="shared" ref="BL103:BM103" si="210">BK103</f>
        <v/>
      </c>
      <c r="BM103" s="9" t="str">
        <f t="shared" si="210"/>
        <v/>
      </c>
      <c r="BN103" s="8" t="str">
        <f t="shared" si="138"/>
        <v/>
      </c>
      <c r="BO103" s="8" t="str">
        <f t="shared" si="163"/>
        <v/>
      </c>
      <c r="BP103" s="8" t="str">
        <f t="shared" si="164"/>
        <v/>
      </c>
      <c r="BQ103" s="8" t="str">
        <f t="shared" si="165"/>
        <v/>
      </c>
      <c r="BR103" s="8" t="str">
        <f t="shared" si="139"/>
        <v/>
      </c>
      <c r="BS103" s="8" t="str">
        <f t="shared" si="166"/>
        <v/>
      </c>
      <c r="BT103" s="8" t="str">
        <f t="shared" si="167"/>
        <v/>
      </c>
      <c r="BU103" s="7" t="str">
        <f t="shared" si="168"/>
        <v/>
      </c>
    </row>
    <row r="104" spans="6:73" x14ac:dyDescent="0.25">
      <c r="H104" s="35" t="str">
        <f>IFERROR(IF(MINUTE(M104)&lt;&gt;MINUTE(M103),MAX($H$2:H103)+1,IF(AND(MINUTE(M103)=0,MINUTE(M104)=0),1,"")),"")</f>
        <v/>
      </c>
      <c r="I104" s="35" t="str">
        <f t="shared" si="140"/>
        <v/>
      </c>
      <c r="J104" s="35" t="str">
        <f t="shared" si="141"/>
        <v/>
      </c>
      <c r="K104" s="67" t="str">
        <f>IFERROR(IF(VLOOKUP(J103,'Flota Variable'!$AS$4:$AU$707,3,0)+K103&gt;$F$7,"",VLOOKUP(J103,'Flota Variable'!$AS$4:$AU$707,3,0)+K103),"")</f>
        <v/>
      </c>
      <c r="L104" s="67" t="str">
        <f t="shared" si="122"/>
        <v/>
      </c>
      <c r="M104" s="36" t="str">
        <f t="shared" si="142"/>
        <v/>
      </c>
      <c r="N104" s="35" t="str">
        <f>IF(H104="","",IF(H104=MAX($H$3:$H$1002),IFERROR(VLOOKUP(MAX($H$3:H104)+1,$H$3:$I$1002,2,0),MAX(I104:I1103))-VLOOKUP(H104,$H$3:$I$1002,2,0)+1,IFERROR(VLOOKUP(MAX($H$3:H104)+1,$H$3:$I$1002,2,0),MAX(I104:I1103))-VLOOKUP(H104,$H$3:$I$1002,2,0)))</f>
        <v/>
      </c>
      <c r="P104" s="35" t="str">
        <f t="shared" si="143"/>
        <v/>
      </c>
      <c r="Q104" s="67" t="str">
        <f t="shared" si="144"/>
        <v/>
      </c>
      <c r="R104" s="67" t="str">
        <f t="shared" si="145"/>
        <v/>
      </c>
      <c r="S104" s="67" t="str">
        <f t="shared" si="146"/>
        <v/>
      </c>
      <c r="U104" s="68" t="str">
        <f>IFERROR(IF(Z104=0,"",IF(MINUTE(Z104)&lt;&gt;MINUTE(Z103),MAX($U$2:U103)+1,IF(AND(MINUTE(Z103)=0,MINUTE(Z104)=0),1,""))),"")</f>
        <v/>
      </c>
      <c r="V104" s="68" t="str">
        <f t="shared" si="147"/>
        <v/>
      </c>
      <c r="W104" s="68" t="str">
        <f t="shared" si="148"/>
        <v/>
      </c>
      <c r="X104" s="69" t="str">
        <f>IFERROR(L104+VLOOKUP(J104,'Tiempos de ciclo'!$P$3:$Q$398,2,0),"")</f>
        <v/>
      </c>
      <c r="Y104" s="69" t="str">
        <f t="shared" si="123"/>
        <v/>
      </c>
      <c r="Z104" s="70" t="str">
        <f t="shared" si="149"/>
        <v/>
      </c>
      <c r="AA104" s="68" t="str">
        <f>IF(U104="","",IF(U104=MAX($U$3:$U$1002),IFERROR(VLOOKUP(MAX($U$3:U104)+1,$U$3:$V$1002,2,0),MAX(V104:V1103))-VLOOKUP(U104,$U$3:$V$1002,2,0)+1,IFERROR(VLOOKUP(MAX($U$3:U104)+1,$U$3:$V$1002,2,0),MAX(V104:V1103))-VLOOKUP(U104,$U$3:$V$1002,2,0)))</f>
        <v/>
      </c>
      <c r="AC104" s="68" t="str">
        <f t="shared" si="150"/>
        <v/>
      </c>
      <c r="AD104" s="69" t="str">
        <f t="shared" si="151"/>
        <v/>
      </c>
      <c r="AE104" s="69" t="str">
        <f t="shared" si="152"/>
        <v/>
      </c>
      <c r="AF104" s="69" t="str">
        <f t="shared" si="153"/>
        <v/>
      </c>
      <c r="AI104" s="3" t="str">
        <f t="shared" si="170"/>
        <v/>
      </c>
      <c r="AJ104" s="8" t="str">
        <f t="shared" si="124"/>
        <v/>
      </c>
      <c r="AK104" s="8" t="str">
        <f t="shared" si="171"/>
        <v/>
      </c>
      <c r="AL104" s="8" t="str">
        <f t="shared" si="172"/>
        <v/>
      </c>
      <c r="AM104" s="8" t="str">
        <f t="shared" si="173"/>
        <v/>
      </c>
      <c r="AN104" s="9" t="str">
        <f t="shared" si="125"/>
        <v/>
      </c>
      <c r="AO104" s="9" t="str">
        <f t="shared" si="126"/>
        <v/>
      </c>
      <c r="AP104" s="8" t="str">
        <f t="shared" si="154"/>
        <v/>
      </c>
      <c r="AQ104" s="9" t="str">
        <f t="shared" si="127"/>
        <v/>
      </c>
      <c r="AR104" s="8" t="str">
        <f t="shared" si="155"/>
        <v/>
      </c>
      <c r="AS104" s="2" t="str">
        <f t="shared" si="174"/>
        <v/>
      </c>
      <c r="AT104" s="8" t="str">
        <f t="shared" si="156"/>
        <v/>
      </c>
      <c r="AU104" s="8" t="str">
        <f t="shared" si="175"/>
        <v/>
      </c>
      <c r="AV104" s="8" t="str">
        <f t="shared" si="176"/>
        <v/>
      </c>
      <c r="AW104" s="8" t="str">
        <f t="shared" si="157"/>
        <v/>
      </c>
      <c r="AX104" s="9" t="str">
        <f t="shared" si="128"/>
        <v/>
      </c>
      <c r="AY104" s="9" t="str">
        <f t="shared" si="129"/>
        <v/>
      </c>
      <c r="AZ104" s="8" t="str">
        <f t="shared" si="158"/>
        <v/>
      </c>
      <c r="BA104" s="9" t="str">
        <f t="shared" si="159"/>
        <v/>
      </c>
      <c r="BB104" s="8" t="str">
        <f t="shared" si="160"/>
        <v/>
      </c>
      <c r="BD104" s="3" t="str">
        <f t="shared" si="161"/>
        <v/>
      </c>
      <c r="BE104" s="8" t="str">
        <f t="shared" si="130"/>
        <v/>
      </c>
      <c r="BF104" s="8" t="str">
        <f t="shared" si="131"/>
        <v/>
      </c>
      <c r="BG104" s="86" t="str">
        <f t="shared" si="132"/>
        <v/>
      </c>
      <c r="BH104" s="9" t="str">
        <f t="shared" si="133"/>
        <v/>
      </c>
      <c r="BI104" s="9" t="str">
        <f t="shared" si="134"/>
        <v/>
      </c>
      <c r="BJ104" s="82" t="e">
        <f t="shared" si="135"/>
        <v>#VALUE!</v>
      </c>
      <c r="BK104" s="9" t="str">
        <f t="shared" si="136"/>
        <v/>
      </c>
      <c r="BL104" s="9" t="str">
        <f t="shared" ref="BL104:BM104" si="211">BK104</f>
        <v/>
      </c>
      <c r="BM104" s="9" t="str">
        <f t="shared" si="211"/>
        <v/>
      </c>
      <c r="BN104" s="8" t="str">
        <f t="shared" si="138"/>
        <v/>
      </c>
      <c r="BO104" s="8" t="str">
        <f t="shared" si="163"/>
        <v/>
      </c>
      <c r="BP104" s="8" t="str">
        <f t="shared" si="164"/>
        <v/>
      </c>
      <c r="BQ104" s="8" t="str">
        <f t="shared" si="165"/>
        <v/>
      </c>
      <c r="BR104" s="8" t="str">
        <f t="shared" si="139"/>
        <v/>
      </c>
      <c r="BS104" s="8" t="str">
        <f t="shared" si="166"/>
        <v/>
      </c>
      <c r="BT104" s="8" t="str">
        <f t="shared" si="167"/>
        <v/>
      </c>
      <c r="BU104" s="7" t="str">
        <f t="shared" si="168"/>
        <v/>
      </c>
    </row>
    <row r="105" spans="6:73" x14ac:dyDescent="0.25">
      <c r="F105" s="71"/>
      <c r="H105" s="35" t="str">
        <f>IFERROR(IF(MINUTE(M105)&lt;&gt;MINUTE(M104),MAX($H$2:H104)+1,IF(AND(MINUTE(M104)=0,MINUTE(M105)=0),1,"")),"")</f>
        <v/>
      </c>
      <c r="I105" s="35" t="str">
        <f t="shared" si="140"/>
        <v/>
      </c>
      <c r="J105" s="35" t="str">
        <f t="shared" si="141"/>
        <v/>
      </c>
      <c r="K105" s="67" t="str">
        <f>IFERROR(IF(VLOOKUP(J104,'Flota Variable'!$AS$4:$AU$707,3,0)+K104&gt;$F$7,"",VLOOKUP(J104,'Flota Variable'!$AS$4:$AU$707,3,0)+K104),"")</f>
        <v/>
      </c>
      <c r="L105" s="67" t="str">
        <f t="shared" si="122"/>
        <v/>
      </c>
      <c r="M105" s="36" t="str">
        <f t="shared" si="142"/>
        <v/>
      </c>
      <c r="N105" s="35" t="str">
        <f>IF(H105="","",IF(H105=MAX($H$3:$H$1002),IFERROR(VLOOKUP(MAX($H$3:H105)+1,$H$3:$I$1002,2,0),MAX(I105:I1104))-VLOOKUP(H105,$H$3:$I$1002,2,0)+1,IFERROR(VLOOKUP(MAX($H$3:H105)+1,$H$3:$I$1002,2,0),MAX(I105:I1104))-VLOOKUP(H105,$H$3:$I$1002,2,0)))</f>
        <v/>
      </c>
      <c r="P105" s="35" t="str">
        <f t="shared" si="143"/>
        <v/>
      </c>
      <c r="Q105" s="67" t="str">
        <f t="shared" si="144"/>
        <v/>
      </c>
      <c r="R105" s="67" t="str">
        <f t="shared" si="145"/>
        <v/>
      </c>
      <c r="S105" s="67" t="str">
        <f t="shared" si="146"/>
        <v/>
      </c>
      <c r="U105" s="68" t="str">
        <f>IFERROR(IF(Z105=0,"",IF(MINUTE(Z105)&lt;&gt;MINUTE(Z104),MAX($U$2:U104)+1,IF(AND(MINUTE(Z104)=0,MINUTE(Z105)=0),1,""))),"")</f>
        <v/>
      </c>
      <c r="V105" s="68" t="str">
        <f t="shared" si="147"/>
        <v/>
      </c>
      <c r="W105" s="68" t="str">
        <f t="shared" si="148"/>
        <v/>
      </c>
      <c r="X105" s="69" t="str">
        <f>IFERROR(L105+VLOOKUP(J105,'Tiempos de ciclo'!$P$3:$Q$398,2,0),"")</f>
        <v/>
      </c>
      <c r="Y105" s="69" t="str">
        <f t="shared" si="123"/>
        <v/>
      </c>
      <c r="Z105" s="70" t="str">
        <f t="shared" si="149"/>
        <v/>
      </c>
      <c r="AA105" s="68" t="str">
        <f>IF(U105="","",IF(U105=MAX($U$3:$U$1002),IFERROR(VLOOKUP(MAX($U$3:U105)+1,$U$3:$V$1002,2,0),MAX(V105:V1104))-VLOOKUP(U105,$U$3:$V$1002,2,0)+1,IFERROR(VLOOKUP(MAX($U$3:U105)+1,$U$3:$V$1002,2,0),MAX(V105:V1104))-VLOOKUP(U105,$U$3:$V$1002,2,0)))</f>
        <v/>
      </c>
      <c r="AC105" s="68" t="str">
        <f t="shared" si="150"/>
        <v/>
      </c>
      <c r="AD105" s="69" t="str">
        <f t="shared" si="151"/>
        <v/>
      </c>
      <c r="AE105" s="69" t="str">
        <f t="shared" si="152"/>
        <v/>
      </c>
      <c r="AF105" s="69" t="str">
        <f t="shared" si="153"/>
        <v/>
      </c>
      <c r="AI105" s="3" t="str">
        <f t="shared" si="170"/>
        <v/>
      </c>
      <c r="AJ105" s="8" t="str">
        <f t="shared" si="124"/>
        <v/>
      </c>
      <c r="AK105" s="8" t="str">
        <f t="shared" si="171"/>
        <v/>
      </c>
      <c r="AL105" s="8" t="str">
        <f t="shared" si="172"/>
        <v/>
      </c>
      <c r="AM105" s="8" t="str">
        <f t="shared" si="173"/>
        <v/>
      </c>
      <c r="AN105" s="9" t="str">
        <f t="shared" si="125"/>
        <v/>
      </c>
      <c r="AO105" s="9" t="str">
        <f t="shared" si="126"/>
        <v/>
      </c>
      <c r="AP105" s="8" t="str">
        <f t="shared" si="154"/>
        <v/>
      </c>
      <c r="AQ105" s="9" t="str">
        <f t="shared" si="127"/>
        <v/>
      </c>
      <c r="AR105" s="8" t="str">
        <f t="shared" si="155"/>
        <v/>
      </c>
      <c r="AS105" s="2" t="str">
        <f t="shared" si="174"/>
        <v/>
      </c>
      <c r="AT105" s="8" t="str">
        <f t="shared" si="156"/>
        <v/>
      </c>
      <c r="AU105" s="8" t="str">
        <f t="shared" si="175"/>
        <v/>
      </c>
      <c r="AV105" s="8" t="str">
        <f t="shared" si="176"/>
        <v/>
      </c>
      <c r="AW105" s="8" t="str">
        <f t="shared" si="157"/>
        <v/>
      </c>
      <c r="AX105" s="9" t="str">
        <f t="shared" si="128"/>
        <v/>
      </c>
      <c r="AY105" s="9" t="str">
        <f t="shared" si="129"/>
        <v/>
      </c>
      <c r="AZ105" s="8" t="str">
        <f t="shared" si="158"/>
        <v/>
      </c>
      <c r="BA105" s="9" t="str">
        <f t="shared" si="159"/>
        <v/>
      </c>
      <c r="BB105" s="8" t="str">
        <f t="shared" si="160"/>
        <v/>
      </c>
      <c r="BD105" s="3" t="str">
        <f t="shared" si="161"/>
        <v/>
      </c>
      <c r="BE105" s="8" t="str">
        <f t="shared" si="130"/>
        <v/>
      </c>
      <c r="BF105" s="8" t="str">
        <f t="shared" si="131"/>
        <v/>
      </c>
      <c r="BG105" s="86" t="str">
        <f t="shared" si="132"/>
        <v/>
      </c>
      <c r="BH105" s="9" t="str">
        <f t="shared" si="133"/>
        <v/>
      </c>
      <c r="BI105" s="9" t="str">
        <f t="shared" si="134"/>
        <v/>
      </c>
      <c r="BJ105" s="82" t="e">
        <f t="shared" si="135"/>
        <v>#VALUE!</v>
      </c>
      <c r="BK105" s="9" t="str">
        <f t="shared" si="136"/>
        <v/>
      </c>
      <c r="BL105" s="9" t="str">
        <f t="shared" ref="BL105:BM105" si="212">BK105</f>
        <v/>
      </c>
      <c r="BM105" s="9" t="str">
        <f t="shared" si="212"/>
        <v/>
      </c>
      <c r="BN105" s="8" t="str">
        <f t="shared" si="138"/>
        <v/>
      </c>
      <c r="BO105" s="8" t="str">
        <f t="shared" si="163"/>
        <v/>
      </c>
      <c r="BP105" s="8" t="str">
        <f t="shared" si="164"/>
        <v/>
      </c>
      <c r="BQ105" s="8" t="str">
        <f t="shared" si="165"/>
        <v/>
      </c>
      <c r="BR105" s="8" t="str">
        <f t="shared" si="139"/>
        <v/>
      </c>
      <c r="BS105" s="8" t="str">
        <f t="shared" si="166"/>
        <v/>
      </c>
      <c r="BT105" s="8" t="str">
        <f t="shared" si="167"/>
        <v/>
      </c>
      <c r="BU105" s="7" t="str">
        <f t="shared" si="168"/>
        <v/>
      </c>
    </row>
    <row r="106" spans="6:73" x14ac:dyDescent="0.25">
      <c r="F106" s="71"/>
      <c r="H106" s="35" t="str">
        <f>IFERROR(IF(MINUTE(M106)&lt;&gt;MINUTE(M105),MAX($H$2:H105)+1,IF(AND(MINUTE(M105)=0,MINUTE(M106)=0),1,"")),"")</f>
        <v/>
      </c>
      <c r="I106" s="35" t="str">
        <f t="shared" si="140"/>
        <v/>
      </c>
      <c r="J106" s="35" t="str">
        <f t="shared" si="141"/>
        <v/>
      </c>
      <c r="K106" s="67" t="str">
        <f>IFERROR(IF(VLOOKUP(J105,'Flota Variable'!$AS$4:$AU$707,3,0)+K105&gt;$F$7,"",VLOOKUP(J105,'Flota Variable'!$AS$4:$AU$707,3,0)+K105),"")</f>
        <v/>
      </c>
      <c r="L106" s="67" t="str">
        <f t="shared" si="122"/>
        <v/>
      </c>
      <c r="M106" s="36" t="str">
        <f t="shared" si="142"/>
        <v/>
      </c>
      <c r="N106" s="35" t="str">
        <f>IF(H106="","",IF(H106=MAX($H$3:$H$1002),IFERROR(VLOOKUP(MAX($H$3:H106)+1,$H$3:$I$1002,2,0),MAX(I106:I1105))-VLOOKUP(H106,$H$3:$I$1002,2,0)+1,IFERROR(VLOOKUP(MAX($H$3:H106)+1,$H$3:$I$1002,2,0),MAX(I106:I1105))-VLOOKUP(H106,$H$3:$I$1002,2,0)))</f>
        <v/>
      </c>
      <c r="P106" s="35" t="str">
        <f t="shared" si="143"/>
        <v/>
      </c>
      <c r="Q106" s="67" t="str">
        <f t="shared" si="144"/>
        <v/>
      </c>
      <c r="R106" s="67" t="str">
        <f t="shared" si="145"/>
        <v/>
      </c>
      <c r="S106" s="67" t="str">
        <f t="shared" si="146"/>
        <v/>
      </c>
      <c r="U106" s="68" t="str">
        <f>IFERROR(IF(Z106=0,"",IF(MINUTE(Z106)&lt;&gt;MINUTE(Z105),MAX($U$2:U105)+1,IF(AND(MINUTE(Z105)=0,MINUTE(Z106)=0),1,""))),"")</f>
        <v/>
      </c>
      <c r="V106" s="68" t="str">
        <f t="shared" si="147"/>
        <v/>
      </c>
      <c r="W106" s="68" t="str">
        <f t="shared" si="148"/>
        <v/>
      </c>
      <c r="X106" s="69" t="str">
        <f>IFERROR(L106+VLOOKUP(J106,'Tiempos de ciclo'!$P$3:$Q$398,2,0),"")</f>
        <v/>
      </c>
      <c r="Y106" s="69" t="str">
        <f t="shared" si="123"/>
        <v/>
      </c>
      <c r="Z106" s="70" t="str">
        <f t="shared" si="149"/>
        <v/>
      </c>
      <c r="AA106" s="68" t="str">
        <f>IF(U106="","",IF(U106=MAX($U$3:$U$1002),IFERROR(VLOOKUP(MAX($U$3:U106)+1,$U$3:$V$1002,2,0),MAX(V106:V1105))-VLOOKUP(U106,$U$3:$V$1002,2,0)+1,IFERROR(VLOOKUP(MAX($U$3:U106)+1,$U$3:$V$1002,2,0),MAX(V106:V1105))-VLOOKUP(U106,$U$3:$V$1002,2,0)))</f>
        <v/>
      </c>
      <c r="AC106" s="68" t="str">
        <f t="shared" si="150"/>
        <v/>
      </c>
      <c r="AD106" s="69" t="str">
        <f t="shared" si="151"/>
        <v/>
      </c>
      <c r="AE106" s="69" t="str">
        <f t="shared" si="152"/>
        <v/>
      </c>
      <c r="AF106" s="69" t="str">
        <f t="shared" si="153"/>
        <v/>
      </c>
      <c r="AI106" s="3" t="str">
        <f t="shared" si="170"/>
        <v/>
      </c>
      <c r="AJ106" s="8" t="str">
        <f t="shared" si="124"/>
        <v/>
      </c>
      <c r="AK106" s="8" t="str">
        <f t="shared" si="171"/>
        <v/>
      </c>
      <c r="AL106" s="8" t="str">
        <f t="shared" si="172"/>
        <v/>
      </c>
      <c r="AM106" s="8" t="str">
        <f t="shared" si="173"/>
        <v/>
      </c>
      <c r="AN106" s="9" t="str">
        <f t="shared" si="125"/>
        <v/>
      </c>
      <c r="AO106" s="9" t="str">
        <f t="shared" si="126"/>
        <v/>
      </c>
      <c r="AP106" s="8" t="str">
        <f t="shared" si="154"/>
        <v/>
      </c>
      <c r="AQ106" s="9" t="str">
        <f t="shared" si="127"/>
        <v/>
      </c>
      <c r="AR106" s="8" t="str">
        <f t="shared" si="155"/>
        <v/>
      </c>
      <c r="AS106" s="2" t="str">
        <f t="shared" si="174"/>
        <v/>
      </c>
      <c r="AT106" s="8" t="str">
        <f t="shared" si="156"/>
        <v/>
      </c>
      <c r="AU106" s="8" t="str">
        <f t="shared" si="175"/>
        <v/>
      </c>
      <c r="AV106" s="8" t="str">
        <f t="shared" si="176"/>
        <v/>
      </c>
      <c r="AW106" s="8" t="str">
        <f t="shared" si="157"/>
        <v/>
      </c>
      <c r="AX106" s="9" t="str">
        <f t="shared" si="128"/>
        <v/>
      </c>
      <c r="AY106" s="9" t="str">
        <f t="shared" si="129"/>
        <v/>
      </c>
      <c r="AZ106" s="8" t="str">
        <f t="shared" si="158"/>
        <v/>
      </c>
      <c r="BA106" s="9" t="str">
        <f t="shared" si="159"/>
        <v/>
      </c>
      <c r="BB106" s="8" t="str">
        <f t="shared" si="160"/>
        <v/>
      </c>
      <c r="BD106" s="3" t="str">
        <f t="shared" si="161"/>
        <v/>
      </c>
      <c r="BE106" s="8" t="str">
        <f t="shared" si="130"/>
        <v/>
      </c>
      <c r="BF106" s="8" t="str">
        <f t="shared" si="131"/>
        <v/>
      </c>
      <c r="BG106" s="86" t="str">
        <f t="shared" si="132"/>
        <v/>
      </c>
      <c r="BH106" s="9" t="str">
        <f t="shared" si="133"/>
        <v/>
      </c>
      <c r="BI106" s="9" t="str">
        <f t="shared" si="134"/>
        <v/>
      </c>
      <c r="BJ106" s="82" t="e">
        <f t="shared" si="135"/>
        <v>#VALUE!</v>
      </c>
      <c r="BK106" s="9" t="str">
        <f t="shared" si="136"/>
        <v/>
      </c>
      <c r="BL106" s="9" t="str">
        <f t="shared" ref="BL106:BM106" si="213">BK106</f>
        <v/>
      </c>
      <c r="BM106" s="9" t="str">
        <f t="shared" si="213"/>
        <v/>
      </c>
      <c r="BN106" s="8" t="str">
        <f t="shared" si="138"/>
        <v/>
      </c>
      <c r="BO106" s="8" t="str">
        <f t="shared" si="163"/>
        <v/>
      </c>
      <c r="BP106" s="8" t="str">
        <f t="shared" si="164"/>
        <v/>
      </c>
      <c r="BQ106" s="8" t="str">
        <f t="shared" si="165"/>
        <v/>
      </c>
      <c r="BR106" s="8" t="str">
        <f t="shared" si="139"/>
        <v/>
      </c>
      <c r="BS106" s="8" t="str">
        <f t="shared" si="166"/>
        <v/>
      </c>
      <c r="BT106" s="8" t="str">
        <f t="shared" si="167"/>
        <v/>
      </c>
      <c r="BU106" s="7" t="str">
        <f t="shared" si="168"/>
        <v/>
      </c>
    </row>
    <row r="107" spans="6:73" x14ac:dyDescent="0.25">
      <c r="F107" s="71"/>
      <c r="H107" s="35" t="str">
        <f>IFERROR(IF(MINUTE(M107)&lt;&gt;MINUTE(M106),MAX($H$2:H106)+1,IF(AND(MINUTE(M106)=0,MINUTE(M107)=0),1,"")),"")</f>
        <v/>
      </c>
      <c r="I107" s="35" t="str">
        <f t="shared" si="140"/>
        <v/>
      </c>
      <c r="J107" s="35" t="str">
        <f t="shared" si="141"/>
        <v/>
      </c>
      <c r="K107" s="67" t="str">
        <f>IFERROR(IF(VLOOKUP(J106,'Flota Variable'!$AS$4:$AU$707,3,0)+K106&gt;$F$7,"",VLOOKUP(J106,'Flota Variable'!$AS$4:$AU$707,3,0)+K106),"")</f>
        <v/>
      </c>
      <c r="L107" s="67" t="str">
        <f t="shared" si="122"/>
        <v/>
      </c>
      <c r="M107" s="36" t="str">
        <f t="shared" si="142"/>
        <v/>
      </c>
      <c r="N107" s="35" t="str">
        <f>IF(H107="","",IF(H107=MAX($H$3:$H$1002),IFERROR(VLOOKUP(MAX($H$3:H107)+1,$H$3:$I$1002,2,0),MAX(I107:I1106))-VLOOKUP(H107,$H$3:$I$1002,2,0)+1,IFERROR(VLOOKUP(MAX($H$3:H107)+1,$H$3:$I$1002,2,0),MAX(I107:I1106))-VLOOKUP(H107,$H$3:$I$1002,2,0)))</f>
        <v/>
      </c>
      <c r="P107" s="35" t="str">
        <f t="shared" si="143"/>
        <v/>
      </c>
      <c r="Q107" s="67" t="str">
        <f t="shared" si="144"/>
        <v/>
      </c>
      <c r="R107" s="67" t="str">
        <f t="shared" si="145"/>
        <v/>
      </c>
      <c r="S107" s="67" t="str">
        <f t="shared" si="146"/>
        <v/>
      </c>
      <c r="U107" s="68" t="str">
        <f>IFERROR(IF(Z107=0,"",IF(MINUTE(Z107)&lt;&gt;MINUTE(Z106),MAX($U$2:U106)+1,IF(AND(MINUTE(Z106)=0,MINUTE(Z107)=0),1,""))),"")</f>
        <v/>
      </c>
      <c r="V107" s="68" t="str">
        <f t="shared" si="147"/>
        <v/>
      </c>
      <c r="W107" s="68" t="str">
        <f t="shared" si="148"/>
        <v/>
      </c>
      <c r="X107" s="69" t="str">
        <f>IFERROR(L107+VLOOKUP(J107,'Tiempos de ciclo'!$P$3:$Q$398,2,0),"")</f>
        <v/>
      </c>
      <c r="Y107" s="69" t="str">
        <f t="shared" si="123"/>
        <v/>
      </c>
      <c r="Z107" s="70" t="str">
        <f t="shared" si="149"/>
        <v/>
      </c>
      <c r="AA107" s="68" t="str">
        <f>IF(U107="","",IF(U107=MAX($U$3:$U$1002),IFERROR(VLOOKUP(MAX($U$3:U107)+1,$U$3:$V$1002,2,0),MAX(V107:V1106))-VLOOKUP(U107,$U$3:$V$1002,2,0)+1,IFERROR(VLOOKUP(MAX($U$3:U107)+1,$U$3:$V$1002,2,0),MAX(V107:V1106))-VLOOKUP(U107,$U$3:$V$1002,2,0)))</f>
        <v/>
      </c>
      <c r="AC107" s="68" t="str">
        <f t="shared" si="150"/>
        <v/>
      </c>
      <c r="AD107" s="69" t="str">
        <f t="shared" si="151"/>
        <v/>
      </c>
      <c r="AE107" s="69" t="str">
        <f t="shared" si="152"/>
        <v/>
      </c>
      <c r="AF107" s="69" t="str">
        <f t="shared" si="153"/>
        <v/>
      </c>
      <c r="AI107" s="3" t="str">
        <f t="shared" si="170"/>
        <v/>
      </c>
      <c r="AJ107" s="8" t="str">
        <f t="shared" si="124"/>
        <v/>
      </c>
      <c r="AK107" s="8" t="str">
        <f t="shared" si="171"/>
        <v/>
      </c>
      <c r="AL107" s="8" t="str">
        <f t="shared" si="172"/>
        <v/>
      </c>
      <c r="AM107" s="8" t="str">
        <f t="shared" si="173"/>
        <v/>
      </c>
      <c r="AN107" s="9" t="str">
        <f t="shared" si="125"/>
        <v/>
      </c>
      <c r="AO107" s="9" t="str">
        <f t="shared" si="126"/>
        <v/>
      </c>
      <c r="AP107" s="8" t="str">
        <f t="shared" si="154"/>
        <v/>
      </c>
      <c r="AQ107" s="9" t="str">
        <f t="shared" si="127"/>
        <v/>
      </c>
      <c r="AR107" s="8" t="str">
        <f t="shared" si="155"/>
        <v/>
      </c>
      <c r="AS107" s="2" t="str">
        <f t="shared" si="174"/>
        <v/>
      </c>
      <c r="AT107" s="8" t="str">
        <f t="shared" si="156"/>
        <v/>
      </c>
      <c r="AU107" s="8" t="str">
        <f t="shared" si="175"/>
        <v/>
      </c>
      <c r="AV107" s="8" t="str">
        <f t="shared" si="176"/>
        <v/>
      </c>
      <c r="AW107" s="8" t="str">
        <f t="shared" si="157"/>
        <v/>
      </c>
      <c r="AX107" s="9" t="str">
        <f t="shared" si="128"/>
        <v/>
      </c>
      <c r="AY107" s="9" t="str">
        <f t="shared" si="129"/>
        <v/>
      </c>
      <c r="AZ107" s="8" t="str">
        <f t="shared" si="158"/>
        <v/>
      </c>
      <c r="BA107" s="9" t="str">
        <f t="shared" si="159"/>
        <v/>
      </c>
      <c r="BB107" s="8" t="str">
        <f t="shared" si="160"/>
        <v/>
      </c>
      <c r="BD107" s="3" t="str">
        <f t="shared" si="161"/>
        <v/>
      </c>
      <c r="BE107" s="8" t="str">
        <f t="shared" si="130"/>
        <v/>
      </c>
      <c r="BF107" s="8" t="str">
        <f t="shared" si="131"/>
        <v/>
      </c>
      <c r="BG107" s="86" t="str">
        <f t="shared" si="132"/>
        <v/>
      </c>
      <c r="BH107" s="9" t="str">
        <f t="shared" si="133"/>
        <v/>
      </c>
      <c r="BI107" s="9" t="str">
        <f t="shared" si="134"/>
        <v/>
      </c>
      <c r="BJ107" s="82" t="e">
        <f t="shared" si="135"/>
        <v>#VALUE!</v>
      </c>
      <c r="BK107" s="9" t="str">
        <f t="shared" si="136"/>
        <v/>
      </c>
      <c r="BL107" s="9" t="str">
        <f t="shared" ref="BL107:BM107" si="214">BK107</f>
        <v/>
      </c>
      <c r="BM107" s="9" t="str">
        <f t="shared" si="214"/>
        <v/>
      </c>
      <c r="BN107" s="8" t="str">
        <f t="shared" si="138"/>
        <v/>
      </c>
      <c r="BO107" s="8" t="str">
        <f t="shared" si="163"/>
        <v/>
      </c>
      <c r="BP107" s="8" t="str">
        <f t="shared" si="164"/>
        <v/>
      </c>
      <c r="BQ107" s="8" t="str">
        <f t="shared" si="165"/>
        <v/>
      </c>
      <c r="BR107" s="8" t="str">
        <f t="shared" si="139"/>
        <v/>
      </c>
      <c r="BS107" s="8" t="str">
        <f t="shared" si="166"/>
        <v/>
      </c>
      <c r="BT107" s="8" t="str">
        <f t="shared" si="167"/>
        <v/>
      </c>
      <c r="BU107" s="7" t="str">
        <f t="shared" si="168"/>
        <v/>
      </c>
    </row>
    <row r="108" spans="6:73" x14ac:dyDescent="0.25">
      <c r="F108" s="71"/>
      <c r="H108" s="35" t="str">
        <f>IFERROR(IF(MINUTE(M108)&lt;&gt;MINUTE(M107),MAX($H$2:H107)+1,IF(AND(MINUTE(M107)=0,MINUTE(M108)=0),1,"")),"")</f>
        <v/>
      </c>
      <c r="I108" s="35" t="str">
        <f t="shared" si="140"/>
        <v/>
      </c>
      <c r="J108" s="35" t="str">
        <f t="shared" si="141"/>
        <v/>
      </c>
      <c r="K108" s="67" t="str">
        <f>IFERROR(IF(VLOOKUP(J107,'Flota Variable'!$AS$4:$AU$707,3,0)+K107&gt;$F$7,"",VLOOKUP(J107,'Flota Variable'!$AS$4:$AU$707,3,0)+K107),"")</f>
        <v/>
      </c>
      <c r="L108" s="67" t="str">
        <f t="shared" si="122"/>
        <v/>
      </c>
      <c r="M108" s="36" t="str">
        <f t="shared" si="142"/>
        <v/>
      </c>
      <c r="N108" s="35" t="str">
        <f>IF(H108="","",IF(H108=MAX($H$3:$H$1002),IFERROR(VLOOKUP(MAX($H$3:H108)+1,$H$3:$I$1002,2,0),MAX(I108:I1107))-VLOOKUP(H108,$H$3:$I$1002,2,0)+1,IFERROR(VLOOKUP(MAX($H$3:H108)+1,$H$3:$I$1002,2,0),MAX(I108:I1107))-VLOOKUP(H108,$H$3:$I$1002,2,0)))</f>
        <v/>
      </c>
      <c r="P108" s="35" t="str">
        <f t="shared" si="143"/>
        <v/>
      </c>
      <c r="Q108" s="67" t="str">
        <f t="shared" si="144"/>
        <v/>
      </c>
      <c r="R108" s="67" t="str">
        <f t="shared" si="145"/>
        <v/>
      </c>
      <c r="S108" s="67" t="str">
        <f t="shared" si="146"/>
        <v/>
      </c>
      <c r="U108" s="68" t="str">
        <f>IFERROR(IF(Z108=0,"",IF(MINUTE(Z108)&lt;&gt;MINUTE(Z107),MAX($U$2:U107)+1,IF(AND(MINUTE(Z107)=0,MINUTE(Z108)=0),1,""))),"")</f>
        <v/>
      </c>
      <c r="V108" s="68" t="str">
        <f t="shared" si="147"/>
        <v/>
      </c>
      <c r="W108" s="68" t="str">
        <f t="shared" si="148"/>
        <v/>
      </c>
      <c r="X108" s="69" t="str">
        <f>IFERROR(L108+VLOOKUP(J108,'Tiempos de ciclo'!$P$3:$Q$398,2,0),"")</f>
        <v/>
      </c>
      <c r="Y108" s="69" t="str">
        <f t="shared" si="123"/>
        <v/>
      </c>
      <c r="Z108" s="70" t="str">
        <f t="shared" si="149"/>
        <v/>
      </c>
      <c r="AA108" s="68" t="str">
        <f>IF(U108="","",IF(U108=MAX($U$3:$U$1002),IFERROR(VLOOKUP(MAX($U$3:U108)+1,$U$3:$V$1002,2,0),MAX(V108:V1107))-VLOOKUP(U108,$U$3:$V$1002,2,0)+1,IFERROR(VLOOKUP(MAX($U$3:U108)+1,$U$3:$V$1002,2,0),MAX(V108:V1107))-VLOOKUP(U108,$U$3:$V$1002,2,0)))</f>
        <v/>
      </c>
      <c r="AC108" s="68" t="str">
        <f t="shared" si="150"/>
        <v/>
      </c>
      <c r="AD108" s="69" t="str">
        <f t="shared" si="151"/>
        <v/>
      </c>
      <c r="AE108" s="69" t="str">
        <f t="shared" si="152"/>
        <v/>
      </c>
      <c r="AF108" s="69" t="str">
        <f t="shared" si="153"/>
        <v/>
      </c>
      <c r="AI108" s="3" t="str">
        <f t="shared" si="170"/>
        <v/>
      </c>
      <c r="AJ108" s="8" t="str">
        <f t="shared" si="124"/>
        <v/>
      </c>
      <c r="AK108" s="8" t="str">
        <f t="shared" si="171"/>
        <v/>
      </c>
      <c r="AL108" s="8" t="str">
        <f t="shared" si="172"/>
        <v/>
      </c>
      <c r="AM108" s="8" t="str">
        <f t="shared" si="173"/>
        <v/>
      </c>
      <c r="AN108" s="9" t="str">
        <f t="shared" si="125"/>
        <v/>
      </c>
      <c r="AO108" s="9" t="str">
        <f t="shared" si="126"/>
        <v/>
      </c>
      <c r="AP108" s="8" t="str">
        <f t="shared" si="154"/>
        <v/>
      </c>
      <c r="AQ108" s="9" t="str">
        <f t="shared" si="127"/>
        <v/>
      </c>
      <c r="AR108" s="8" t="str">
        <f t="shared" si="155"/>
        <v/>
      </c>
      <c r="AS108" s="2" t="str">
        <f t="shared" si="174"/>
        <v/>
      </c>
      <c r="AT108" s="8" t="str">
        <f t="shared" si="156"/>
        <v/>
      </c>
      <c r="AU108" s="8" t="str">
        <f t="shared" si="175"/>
        <v/>
      </c>
      <c r="AV108" s="8" t="str">
        <f t="shared" si="176"/>
        <v/>
      </c>
      <c r="AW108" s="8" t="str">
        <f t="shared" si="157"/>
        <v/>
      </c>
      <c r="AX108" s="9" t="str">
        <f t="shared" si="128"/>
        <v/>
      </c>
      <c r="AY108" s="9" t="str">
        <f t="shared" si="129"/>
        <v/>
      </c>
      <c r="AZ108" s="8" t="str">
        <f t="shared" si="158"/>
        <v/>
      </c>
      <c r="BA108" s="9" t="str">
        <f t="shared" si="159"/>
        <v/>
      </c>
      <c r="BB108" s="8" t="str">
        <f t="shared" si="160"/>
        <v/>
      </c>
      <c r="BD108" s="3" t="str">
        <f t="shared" si="161"/>
        <v/>
      </c>
      <c r="BE108" s="8" t="str">
        <f t="shared" si="130"/>
        <v/>
      </c>
      <c r="BF108" s="8" t="str">
        <f t="shared" si="131"/>
        <v/>
      </c>
      <c r="BG108" s="86" t="str">
        <f t="shared" si="132"/>
        <v/>
      </c>
      <c r="BH108" s="9" t="str">
        <f t="shared" si="133"/>
        <v/>
      </c>
      <c r="BI108" s="9" t="str">
        <f t="shared" si="134"/>
        <v/>
      </c>
      <c r="BJ108" s="82" t="e">
        <f t="shared" si="135"/>
        <v>#VALUE!</v>
      </c>
      <c r="BK108" s="9" t="str">
        <f t="shared" si="136"/>
        <v/>
      </c>
      <c r="BL108" s="9" t="str">
        <f t="shared" ref="BL108:BM108" si="215">BK108</f>
        <v/>
      </c>
      <c r="BM108" s="9" t="str">
        <f t="shared" si="215"/>
        <v/>
      </c>
      <c r="BN108" s="8" t="str">
        <f t="shared" si="138"/>
        <v/>
      </c>
      <c r="BO108" s="8" t="str">
        <f t="shared" si="163"/>
        <v/>
      </c>
      <c r="BP108" s="8" t="str">
        <f t="shared" si="164"/>
        <v/>
      </c>
      <c r="BQ108" s="8" t="str">
        <f t="shared" si="165"/>
        <v/>
      </c>
      <c r="BR108" s="8" t="str">
        <f t="shared" si="139"/>
        <v/>
      </c>
      <c r="BS108" s="8" t="str">
        <f t="shared" si="166"/>
        <v/>
      </c>
      <c r="BT108" s="8" t="str">
        <f t="shared" si="167"/>
        <v/>
      </c>
      <c r="BU108" s="7" t="str">
        <f t="shared" si="168"/>
        <v/>
      </c>
    </row>
    <row r="109" spans="6:73" x14ac:dyDescent="0.25">
      <c r="F109" s="71"/>
      <c r="H109" s="35" t="str">
        <f>IFERROR(IF(MINUTE(M109)&lt;&gt;MINUTE(M108),MAX($H$2:H108)+1,IF(AND(MINUTE(M108)=0,MINUTE(M109)=0),1,"")),"")</f>
        <v/>
      </c>
      <c r="I109" s="35" t="str">
        <f t="shared" si="140"/>
        <v/>
      </c>
      <c r="J109" s="35" t="str">
        <f t="shared" si="141"/>
        <v/>
      </c>
      <c r="K109" s="67" t="str">
        <f>IFERROR(IF(VLOOKUP(J108,'Flota Variable'!$AS$4:$AU$707,3,0)+K108&gt;$F$7,"",VLOOKUP(J108,'Flota Variable'!$AS$4:$AU$707,3,0)+K108),"")</f>
        <v/>
      </c>
      <c r="L109" s="67" t="str">
        <f t="shared" si="122"/>
        <v/>
      </c>
      <c r="M109" s="36" t="str">
        <f t="shared" si="142"/>
        <v/>
      </c>
      <c r="N109" s="35" t="str">
        <f>IF(H109="","",IF(H109=MAX($H$3:$H$1002),IFERROR(VLOOKUP(MAX($H$3:H109)+1,$H$3:$I$1002,2,0),MAX(I109:I1108))-VLOOKUP(H109,$H$3:$I$1002,2,0)+1,IFERROR(VLOOKUP(MAX($H$3:H109)+1,$H$3:$I$1002,2,0),MAX(I109:I1108))-VLOOKUP(H109,$H$3:$I$1002,2,0)))</f>
        <v/>
      </c>
      <c r="P109" s="35" t="str">
        <f t="shared" si="143"/>
        <v/>
      </c>
      <c r="Q109" s="67" t="str">
        <f t="shared" si="144"/>
        <v/>
      </c>
      <c r="R109" s="67" t="str">
        <f t="shared" si="145"/>
        <v/>
      </c>
      <c r="S109" s="67" t="str">
        <f t="shared" si="146"/>
        <v/>
      </c>
      <c r="U109" s="68" t="str">
        <f>IFERROR(IF(Z109=0,"",IF(MINUTE(Z109)&lt;&gt;MINUTE(Z108),MAX($U$2:U108)+1,IF(AND(MINUTE(Z108)=0,MINUTE(Z109)=0),1,""))),"")</f>
        <v/>
      </c>
      <c r="V109" s="68" t="str">
        <f t="shared" si="147"/>
        <v/>
      </c>
      <c r="W109" s="68" t="str">
        <f t="shared" si="148"/>
        <v/>
      </c>
      <c r="X109" s="69" t="str">
        <f>IFERROR(L109+VLOOKUP(J109,'Tiempos de ciclo'!$P$3:$Q$398,2,0),"")</f>
        <v/>
      </c>
      <c r="Y109" s="69" t="str">
        <f t="shared" si="123"/>
        <v/>
      </c>
      <c r="Z109" s="70" t="str">
        <f t="shared" si="149"/>
        <v/>
      </c>
      <c r="AA109" s="68" t="str">
        <f>IF(U109="","",IF(U109=MAX($U$3:$U$1002),IFERROR(VLOOKUP(MAX($U$3:U109)+1,$U$3:$V$1002,2,0),MAX(V109:V1108))-VLOOKUP(U109,$U$3:$V$1002,2,0)+1,IFERROR(VLOOKUP(MAX($U$3:U109)+1,$U$3:$V$1002,2,0),MAX(V109:V1108))-VLOOKUP(U109,$U$3:$V$1002,2,0)))</f>
        <v/>
      </c>
      <c r="AC109" s="68" t="str">
        <f t="shared" si="150"/>
        <v/>
      </c>
      <c r="AD109" s="69" t="str">
        <f t="shared" si="151"/>
        <v/>
      </c>
      <c r="AE109" s="69" t="str">
        <f t="shared" si="152"/>
        <v/>
      </c>
      <c r="AF109" s="69" t="str">
        <f t="shared" si="153"/>
        <v/>
      </c>
      <c r="AI109" s="3" t="str">
        <f t="shared" si="170"/>
        <v/>
      </c>
      <c r="AJ109" s="8" t="str">
        <f t="shared" si="124"/>
        <v/>
      </c>
      <c r="AK109" s="8" t="str">
        <f t="shared" si="171"/>
        <v/>
      </c>
      <c r="AL109" s="8" t="str">
        <f t="shared" si="172"/>
        <v/>
      </c>
      <c r="AM109" s="8" t="str">
        <f t="shared" si="173"/>
        <v/>
      </c>
      <c r="AN109" s="9" t="str">
        <f t="shared" si="125"/>
        <v/>
      </c>
      <c r="AO109" s="9" t="str">
        <f t="shared" si="126"/>
        <v/>
      </c>
      <c r="AP109" s="8" t="str">
        <f t="shared" si="154"/>
        <v/>
      </c>
      <c r="AQ109" s="9" t="str">
        <f t="shared" si="127"/>
        <v/>
      </c>
      <c r="AR109" s="8" t="str">
        <f t="shared" si="155"/>
        <v/>
      </c>
      <c r="AS109" s="2" t="str">
        <f t="shared" si="174"/>
        <v/>
      </c>
      <c r="AT109" s="8" t="str">
        <f t="shared" si="156"/>
        <v/>
      </c>
      <c r="AU109" s="8" t="str">
        <f t="shared" si="175"/>
        <v/>
      </c>
      <c r="AV109" s="8" t="str">
        <f t="shared" si="176"/>
        <v/>
      </c>
      <c r="AW109" s="8" t="str">
        <f t="shared" si="157"/>
        <v/>
      </c>
      <c r="AX109" s="9" t="str">
        <f t="shared" si="128"/>
        <v/>
      </c>
      <c r="AY109" s="9" t="str">
        <f t="shared" si="129"/>
        <v/>
      </c>
      <c r="AZ109" s="8" t="str">
        <f t="shared" si="158"/>
        <v/>
      </c>
      <c r="BA109" s="9" t="str">
        <f t="shared" si="159"/>
        <v/>
      </c>
      <c r="BB109" s="8" t="str">
        <f t="shared" si="160"/>
        <v/>
      </c>
      <c r="BD109" s="3" t="str">
        <f t="shared" si="161"/>
        <v/>
      </c>
      <c r="BE109" s="8" t="str">
        <f t="shared" si="130"/>
        <v/>
      </c>
      <c r="BF109" s="8" t="str">
        <f t="shared" si="131"/>
        <v/>
      </c>
      <c r="BG109" s="86" t="str">
        <f t="shared" si="132"/>
        <v/>
      </c>
      <c r="BH109" s="9" t="str">
        <f t="shared" si="133"/>
        <v/>
      </c>
      <c r="BI109" s="9" t="str">
        <f t="shared" si="134"/>
        <v/>
      </c>
      <c r="BJ109" s="82" t="e">
        <f t="shared" si="135"/>
        <v>#VALUE!</v>
      </c>
      <c r="BK109" s="9" t="str">
        <f t="shared" si="136"/>
        <v/>
      </c>
      <c r="BL109" s="9" t="str">
        <f t="shared" ref="BL109:BM109" si="216">BK109</f>
        <v/>
      </c>
      <c r="BM109" s="9" t="str">
        <f t="shared" si="216"/>
        <v/>
      </c>
      <c r="BN109" s="8" t="str">
        <f t="shared" si="138"/>
        <v/>
      </c>
      <c r="BO109" s="8" t="str">
        <f t="shared" si="163"/>
        <v/>
      </c>
      <c r="BP109" s="8" t="str">
        <f t="shared" si="164"/>
        <v/>
      </c>
      <c r="BQ109" s="8" t="str">
        <f t="shared" si="165"/>
        <v/>
      </c>
      <c r="BR109" s="8" t="str">
        <f t="shared" si="139"/>
        <v/>
      </c>
      <c r="BS109" s="8" t="str">
        <f t="shared" si="166"/>
        <v/>
      </c>
      <c r="BT109" s="8" t="str">
        <f t="shared" si="167"/>
        <v/>
      </c>
      <c r="BU109" s="7" t="str">
        <f t="shared" si="168"/>
        <v/>
      </c>
    </row>
    <row r="110" spans="6:73" x14ac:dyDescent="0.25">
      <c r="F110" s="71"/>
      <c r="H110" s="35" t="str">
        <f>IFERROR(IF(MINUTE(M110)&lt;&gt;MINUTE(M109),MAX($H$2:H109)+1,IF(AND(MINUTE(M109)=0,MINUTE(M110)=0),1,"")),"")</f>
        <v/>
      </c>
      <c r="I110" s="35" t="str">
        <f t="shared" si="140"/>
        <v/>
      </c>
      <c r="J110" s="35" t="str">
        <f t="shared" si="141"/>
        <v/>
      </c>
      <c r="K110" s="67" t="str">
        <f>IFERROR(IF(VLOOKUP(J109,'Flota Variable'!$AS$4:$AU$707,3,0)+K109&gt;$F$7,"",VLOOKUP(J109,'Flota Variable'!$AS$4:$AU$707,3,0)+K109),"")</f>
        <v/>
      </c>
      <c r="L110" s="67" t="str">
        <f t="shared" si="122"/>
        <v/>
      </c>
      <c r="M110" s="36" t="str">
        <f t="shared" si="142"/>
        <v/>
      </c>
      <c r="N110" s="35" t="str">
        <f>IF(H110="","",IF(H110=MAX($H$3:$H$1002),IFERROR(VLOOKUP(MAX($H$3:H110)+1,$H$3:$I$1002,2,0),MAX(I110:I1109))-VLOOKUP(H110,$H$3:$I$1002,2,0)+1,IFERROR(VLOOKUP(MAX($H$3:H110)+1,$H$3:$I$1002,2,0),MAX(I110:I1109))-VLOOKUP(H110,$H$3:$I$1002,2,0)))</f>
        <v/>
      </c>
      <c r="P110" s="35" t="str">
        <f t="shared" si="143"/>
        <v/>
      </c>
      <c r="Q110" s="67" t="str">
        <f t="shared" si="144"/>
        <v/>
      </c>
      <c r="R110" s="67" t="str">
        <f t="shared" si="145"/>
        <v/>
      </c>
      <c r="S110" s="67" t="str">
        <f t="shared" si="146"/>
        <v/>
      </c>
      <c r="U110" s="68" t="str">
        <f>IFERROR(IF(Z110=0,"",IF(MINUTE(Z110)&lt;&gt;MINUTE(Z109),MAX($U$2:U109)+1,IF(AND(MINUTE(Z109)=0,MINUTE(Z110)=0),1,""))),"")</f>
        <v/>
      </c>
      <c r="V110" s="68" t="str">
        <f t="shared" si="147"/>
        <v/>
      </c>
      <c r="W110" s="68" t="str">
        <f t="shared" si="148"/>
        <v/>
      </c>
      <c r="X110" s="69" t="str">
        <f>IFERROR(L110+VLOOKUP(J110,'Tiempos de ciclo'!$P$3:$Q$398,2,0),"")</f>
        <v/>
      </c>
      <c r="Y110" s="69" t="str">
        <f t="shared" si="123"/>
        <v/>
      </c>
      <c r="Z110" s="70" t="str">
        <f t="shared" si="149"/>
        <v/>
      </c>
      <c r="AA110" s="68" t="str">
        <f>IF(U110="","",IF(U110=MAX($U$3:$U$1002),IFERROR(VLOOKUP(MAX($U$3:U110)+1,$U$3:$V$1002,2,0),MAX(V110:V1109))-VLOOKUP(U110,$U$3:$V$1002,2,0)+1,IFERROR(VLOOKUP(MAX($U$3:U110)+1,$U$3:$V$1002,2,0),MAX(V110:V1109))-VLOOKUP(U110,$U$3:$V$1002,2,0)))</f>
        <v/>
      </c>
      <c r="AC110" s="68" t="str">
        <f t="shared" si="150"/>
        <v/>
      </c>
      <c r="AD110" s="69" t="str">
        <f t="shared" si="151"/>
        <v/>
      </c>
      <c r="AE110" s="69" t="str">
        <f t="shared" si="152"/>
        <v/>
      </c>
      <c r="AF110" s="69" t="str">
        <f t="shared" si="153"/>
        <v/>
      </c>
      <c r="AI110" s="3" t="str">
        <f t="shared" si="170"/>
        <v/>
      </c>
      <c r="AJ110" s="8" t="str">
        <f t="shared" si="124"/>
        <v/>
      </c>
      <c r="AK110" s="8" t="str">
        <f t="shared" si="171"/>
        <v/>
      </c>
      <c r="AL110" s="8" t="str">
        <f t="shared" si="172"/>
        <v/>
      </c>
      <c r="AM110" s="8" t="str">
        <f t="shared" si="173"/>
        <v/>
      </c>
      <c r="AN110" s="9" t="str">
        <f t="shared" si="125"/>
        <v/>
      </c>
      <c r="AO110" s="9" t="str">
        <f t="shared" si="126"/>
        <v/>
      </c>
      <c r="AP110" s="8" t="str">
        <f t="shared" si="154"/>
        <v/>
      </c>
      <c r="AQ110" s="9" t="str">
        <f t="shared" si="127"/>
        <v/>
      </c>
      <c r="AR110" s="8" t="str">
        <f t="shared" si="155"/>
        <v/>
      </c>
      <c r="AS110" s="2" t="str">
        <f t="shared" si="174"/>
        <v/>
      </c>
      <c r="AT110" s="8" t="str">
        <f t="shared" si="156"/>
        <v/>
      </c>
      <c r="AU110" s="8" t="str">
        <f t="shared" si="175"/>
        <v/>
      </c>
      <c r="AV110" s="8" t="str">
        <f t="shared" si="176"/>
        <v/>
      </c>
      <c r="AW110" s="8" t="str">
        <f t="shared" si="157"/>
        <v/>
      </c>
      <c r="AX110" s="9" t="str">
        <f t="shared" si="128"/>
        <v/>
      </c>
      <c r="AY110" s="9" t="str">
        <f t="shared" si="129"/>
        <v/>
      </c>
      <c r="AZ110" s="8" t="str">
        <f t="shared" si="158"/>
        <v/>
      </c>
      <c r="BA110" s="9" t="str">
        <f t="shared" si="159"/>
        <v/>
      </c>
      <c r="BB110" s="8" t="str">
        <f t="shared" si="160"/>
        <v/>
      </c>
      <c r="BD110" s="3" t="str">
        <f t="shared" si="161"/>
        <v/>
      </c>
      <c r="BE110" s="8" t="str">
        <f t="shared" si="130"/>
        <v/>
      </c>
      <c r="BF110" s="8" t="str">
        <f t="shared" si="131"/>
        <v/>
      </c>
      <c r="BG110" s="86" t="str">
        <f t="shared" si="132"/>
        <v/>
      </c>
      <c r="BH110" s="9" t="str">
        <f t="shared" si="133"/>
        <v/>
      </c>
      <c r="BI110" s="9" t="str">
        <f t="shared" si="134"/>
        <v/>
      </c>
      <c r="BJ110" s="82" t="e">
        <f t="shared" si="135"/>
        <v>#VALUE!</v>
      </c>
      <c r="BK110" s="9" t="str">
        <f t="shared" si="136"/>
        <v/>
      </c>
      <c r="BL110" s="9" t="str">
        <f t="shared" ref="BL110:BM110" si="217">BK110</f>
        <v/>
      </c>
      <c r="BM110" s="9" t="str">
        <f t="shared" si="217"/>
        <v/>
      </c>
      <c r="BN110" s="8" t="str">
        <f t="shared" si="138"/>
        <v/>
      </c>
      <c r="BO110" s="8" t="str">
        <f t="shared" si="163"/>
        <v/>
      </c>
      <c r="BP110" s="8" t="str">
        <f t="shared" si="164"/>
        <v/>
      </c>
      <c r="BQ110" s="8" t="str">
        <f t="shared" si="165"/>
        <v/>
      </c>
      <c r="BR110" s="8" t="str">
        <f t="shared" si="139"/>
        <v/>
      </c>
      <c r="BS110" s="8" t="str">
        <f t="shared" si="166"/>
        <v/>
      </c>
      <c r="BT110" s="8" t="str">
        <f t="shared" si="167"/>
        <v/>
      </c>
      <c r="BU110" s="7" t="str">
        <f t="shared" si="168"/>
        <v/>
      </c>
    </row>
    <row r="111" spans="6:73" x14ac:dyDescent="0.25">
      <c r="F111" s="71"/>
      <c r="H111" s="35" t="str">
        <f>IFERROR(IF(MINUTE(M111)&lt;&gt;MINUTE(M110),MAX($H$2:H110)+1,IF(AND(MINUTE(M110)=0,MINUTE(M111)=0),1,"")),"")</f>
        <v/>
      </c>
      <c r="I111" s="35" t="str">
        <f t="shared" si="140"/>
        <v/>
      </c>
      <c r="J111" s="35" t="str">
        <f t="shared" si="141"/>
        <v/>
      </c>
      <c r="K111" s="67" t="str">
        <f>IFERROR(IF(VLOOKUP(J110,'Flota Variable'!$AS$4:$AU$707,3,0)+K110&gt;$F$7,"",VLOOKUP(J110,'Flota Variable'!$AS$4:$AU$707,3,0)+K110),"")</f>
        <v/>
      </c>
      <c r="L111" s="67" t="str">
        <f t="shared" si="122"/>
        <v/>
      </c>
      <c r="M111" s="36" t="str">
        <f t="shared" si="142"/>
        <v/>
      </c>
      <c r="N111" s="35" t="str">
        <f>IF(H111="","",IF(H111=MAX($H$3:$H$1002),IFERROR(VLOOKUP(MAX($H$3:H111)+1,$H$3:$I$1002,2,0),MAX(I111:I1110))-VLOOKUP(H111,$H$3:$I$1002,2,0)+1,IFERROR(VLOOKUP(MAX($H$3:H111)+1,$H$3:$I$1002,2,0),MAX(I111:I1110))-VLOOKUP(H111,$H$3:$I$1002,2,0)))</f>
        <v/>
      </c>
      <c r="P111" s="35" t="str">
        <f t="shared" si="143"/>
        <v/>
      </c>
      <c r="Q111" s="67" t="str">
        <f t="shared" si="144"/>
        <v/>
      </c>
      <c r="R111" s="67" t="str">
        <f t="shared" si="145"/>
        <v/>
      </c>
      <c r="S111" s="67" t="str">
        <f t="shared" si="146"/>
        <v/>
      </c>
      <c r="U111" s="68" t="str">
        <f>IFERROR(IF(Z111=0,"",IF(MINUTE(Z111)&lt;&gt;MINUTE(Z110),MAX($U$2:U110)+1,IF(AND(MINUTE(Z110)=0,MINUTE(Z111)=0),1,""))),"")</f>
        <v/>
      </c>
      <c r="V111" s="68" t="str">
        <f t="shared" si="147"/>
        <v/>
      </c>
      <c r="W111" s="68" t="str">
        <f t="shared" si="148"/>
        <v/>
      </c>
      <c r="X111" s="69" t="str">
        <f>IFERROR(L111+VLOOKUP(J111,'Tiempos de ciclo'!$P$3:$Q$398,2,0),"")</f>
        <v/>
      </c>
      <c r="Y111" s="69" t="str">
        <f t="shared" si="123"/>
        <v/>
      </c>
      <c r="Z111" s="70" t="str">
        <f t="shared" si="149"/>
        <v/>
      </c>
      <c r="AA111" s="68" t="str">
        <f>IF(U111="","",IF(U111=MAX($U$3:$U$1002),IFERROR(VLOOKUP(MAX($U$3:U111)+1,$U$3:$V$1002,2,0),MAX(V111:V1110))-VLOOKUP(U111,$U$3:$V$1002,2,0)+1,IFERROR(VLOOKUP(MAX($U$3:U111)+1,$U$3:$V$1002,2,0),MAX(V111:V1110))-VLOOKUP(U111,$U$3:$V$1002,2,0)))</f>
        <v/>
      </c>
      <c r="AC111" s="68" t="str">
        <f t="shared" si="150"/>
        <v/>
      </c>
      <c r="AD111" s="69" t="str">
        <f t="shared" si="151"/>
        <v/>
      </c>
      <c r="AE111" s="69" t="str">
        <f t="shared" si="152"/>
        <v/>
      </c>
      <c r="AF111" s="69" t="str">
        <f t="shared" si="153"/>
        <v/>
      </c>
      <c r="AI111" s="3" t="str">
        <f t="shared" si="170"/>
        <v/>
      </c>
      <c r="AJ111" s="8" t="str">
        <f t="shared" si="124"/>
        <v/>
      </c>
      <c r="AK111" s="8" t="str">
        <f t="shared" si="171"/>
        <v/>
      </c>
      <c r="AL111" s="8" t="str">
        <f t="shared" si="172"/>
        <v/>
      </c>
      <c r="AM111" s="8" t="str">
        <f t="shared" si="173"/>
        <v/>
      </c>
      <c r="AN111" s="9" t="str">
        <f t="shared" si="125"/>
        <v/>
      </c>
      <c r="AO111" s="9" t="str">
        <f t="shared" si="126"/>
        <v/>
      </c>
      <c r="AP111" s="8" t="str">
        <f t="shared" si="154"/>
        <v/>
      </c>
      <c r="AQ111" s="9" t="str">
        <f t="shared" si="127"/>
        <v/>
      </c>
      <c r="AR111" s="8" t="str">
        <f t="shared" si="155"/>
        <v/>
      </c>
      <c r="AS111" s="2" t="str">
        <f t="shared" si="174"/>
        <v/>
      </c>
      <c r="AT111" s="8" t="str">
        <f t="shared" si="156"/>
        <v/>
      </c>
      <c r="AU111" s="8" t="str">
        <f t="shared" si="175"/>
        <v/>
      </c>
      <c r="AV111" s="8" t="str">
        <f t="shared" si="176"/>
        <v/>
      </c>
      <c r="AW111" s="8" t="str">
        <f t="shared" si="157"/>
        <v/>
      </c>
      <c r="AX111" s="9" t="str">
        <f t="shared" si="128"/>
        <v/>
      </c>
      <c r="AY111" s="9" t="str">
        <f t="shared" si="129"/>
        <v/>
      </c>
      <c r="AZ111" s="8" t="str">
        <f t="shared" si="158"/>
        <v/>
      </c>
      <c r="BA111" s="9" t="str">
        <f t="shared" si="159"/>
        <v/>
      </c>
      <c r="BB111" s="8" t="str">
        <f t="shared" si="160"/>
        <v/>
      </c>
      <c r="BD111" s="3" t="str">
        <f t="shared" si="161"/>
        <v/>
      </c>
      <c r="BE111" s="8" t="str">
        <f t="shared" si="130"/>
        <v/>
      </c>
      <c r="BF111" s="8" t="str">
        <f t="shared" si="131"/>
        <v/>
      </c>
      <c r="BG111" s="86" t="str">
        <f t="shared" si="132"/>
        <v/>
      </c>
      <c r="BH111" s="9" t="str">
        <f t="shared" si="133"/>
        <v/>
      </c>
      <c r="BI111" s="9" t="str">
        <f t="shared" si="134"/>
        <v/>
      </c>
      <c r="BJ111" s="82" t="e">
        <f t="shared" si="135"/>
        <v>#VALUE!</v>
      </c>
      <c r="BK111" s="9" t="str">
        <f t="shared" si="136"/>
        <v/>
      </c>
      <c r="BL111" s="9" t="str">
        <f t="shared" ref="BL111:BM111" si="218">BK111</f>
        <v/>
      </c>
      <c r="BM111" s="9" t="str">
        <f t="shared" si="218"/>
        <v/>
      </c>
      <c r="BN111" s="8" t="str">
        <f t="shared" si="138"/>
        <v/>
      </c>
      <c r="BO111" s="8" t="str">
        <f t="shared" si="163"/>
        <v/>
      </c>
      <c r="BP111" s="8" t="str">
        <f t="shared" si="164"/>
        <v/>
      </c>
      <c r="BQ111" s="8" t="str">
        <f t="shared" si="165"/>
        <v/>
      </c>
      <c r="BR111" s="8" t="str">
        <f t="shared" si="139"/>
        <v/>
      </c>
      <c r="BS111" s="8" t="str">
        <f t="shared" si="166"/>
        <v/>
      </c>
      <c r="BT111" s="8" t="str">
        <f t="shared" si="167"/>
        <v/>
      </c>
      <c r="BU111" s="7" t="str">
        <f t="shared" si="168"/>
        <v/>
      </c>
    </row>
    <row r="112" spans="6:73" x14ac:dyDescent="0.25">
      <c r="F112" s="71"/>
      <c r="H112" s="35" t="str">
        <f>IFERROR(IF(MINUTE(M112)&lt;&gt;MINUTE(M111),MAX($H$2:H111)+1,IF(AND(MINUTE(M111)=0,MINUTE(M112)=0),1,"")),"")</f>
        <v/>
      </c>
      <c r="I112" s="35" t="str">
        <f t="shared" si="140"/>
        <v/>
      </c>
      <c r="J112" s="35" t="str">
        <f t="shared" si="141"/>
        <v/>
      </c>
      <c r="K112" s="67" t="str">
        <f>IFERROR(IF(VLOOKUP(J111,'Flota Variable'!$AS$4:$AU$707,3,0)+K111&gt;$F$7,"",VLOOKUP(J111,'Flota Variable'!$AS$4:$AU$707,3,0)+K111),"")</f>
        <v/>
      </c>
      <c r="L112" s="67" t="str">
        <f t="shared" si="122"/>
        <v/>
      </c>
      <c r="M112" s="36" t="str">
        <f t="shared" si="142"/>
        <v/>
      </c>
      <c r="N112" s="35" t="str">
        <f>IF(H112="","",IF(H112=MAX($H$3:$H$1002),IFERROR(VLOOKUP(MAX($H$3:H112)+1,$H$3:$I$1002,2,0),MAX(I112:I1111))-VLOOKUP(H112,$H$3:$I$1002,2,0)+1,IFERROR(VLOOKUP(MAX($H$3:H112)+1,$H$3:$I$1002,2,0),MAX(I112:I1111))-VLOOKUP(H112,$H$3:$I$1002,2,0)))</f>
        <v/>
      </c>
      <c r="P112" s="35" t="str">
        <f t="shared" si="143"/>
        <v/>
      </c>
      <c r="Q112" s="67" t="str">
        <f t="shared" si="144"/>
        <v/>
      </c>
      <c r="R112" s="67" t="str">
        <f t="shared" si="145"/>
        <v/>
      </c>
      <c r="S112" s="67" t="str">
        <f t="shared" si="146"/>
        <v/>
      </c>
      <c r="U112" s="68" t="str">
        <f>IFERROR(IF(Z112=0,"",IF(MINUTE(Z112)&lt;&gt;MINUTE(Z111),MAX($U$2:U111)+1,IF(AND(MINUTE(Z111)=0,MINUTE(Z112)=0),1,""))),"")</f>
        <v/>
      </c>
      <c r="V112" s="68" t="str">
        <f t="shared" si="147"/>
        <v/>
      </c>
      <c r="W112" s="68" t="str">
        <f t="shared" si="148"/>
        <v/>
      </c>
      <c r="X112" s="69" t="str">
        <f>IFERROR(L112+VLOOKUP(J112,'Tiempos de ciclo'!$P$3:$Q$398,2,0),"")</f>
        <v/>
      </c>
      <c r="Y112" s="69" t="str">
        <f t="shared" si="123"/>
        <v/>
      </c>
      <c r="Z112" s="70" t="str">
        <f t="shared" si="149"/>
        <v/>
      </c>
      <c r="AA112" s="68" t="str">
        <f>IF(U112="","",IF(U112=MAX($U$3:$U$1002),IFERROR(VLOOKUP(MAX($U$3:U112)+1,$U$3:$V$1002,2,0),MAX(V112:V1111))-VLOOKUP(U112,$U$3:$V$1002,2,0)+1,IFERROR(VLOOKUP(MAX($U$3:U112)+1,$U$3:$V$1002,2,0),MAX(V112:V1111))-VLOOKUP(U112,$U$3:$V$1002,2,0)))</f>
        <v/>
      </c>
      <c r="AC112" s="68" t="str">
        <f t="shared" si="150"/>
        <v/>
      </c>
      <c r="AD112" s="69" t="str">
        <f t="shared" si="151"/>
        <v/>
      </c>
      <c r="AE112" s="69" t="str">
        <f t="shared" si="152"/>
        <v/>
      </c>
      <c r="AF112" s="69" t="str">
        <f t="shared" si="153"/>
        <v/>
      </c>
      <c r="AI112" s="3" t="str">
        <f t="shared" si="170"/>
        <v/>
      </c>
      <c r="AJ112" s="8" t="str">
        <f t="shared" si="124"/>
        <v/>
      </c>
      <c r="AK112" s="8" t="str">
        <f t="shared" si="171"/>
        <v/>
      </c>
      <c r="AL112" s="8" t="str">
        <f t="shared" si="172"/>
        <v/>
      </c>
      <c r="AM112" s="8" t="str">
        <f t="shared" si="173"/>
        <v/>
      </c>
      <c r="AN112" s="9" t="str">
        <f t="shared" si="125"/>
        <v/>
      </c>
      <c r="AO112" s="9" t="str">
        <f t="shared" si="126"/>
        <v/>
      </c>
      <c r="AP112" s="8" t="str">
        <f t="shared" si="154"/>
        <v/>
      </c>
      <c r="AQ112" s="9" t="str">
        <f t="shared" si="127"/>
        <v/>
      </c>
      <c r="AR112" s="8" t="str">
        <f t="shared" si="155"/>
        <v/>
      </c>
      <c r="AS112" s="2" t="str">
        <f t="shared" si="174"/>
        <v/>
      </c>
      <c r="AT112" s="8" t="str">
        <f t="shared" si="156"/>
        <v/>
      </c>
      <c r="AU112" s="8" t="str">
        <f t="shared" si="175"/>
        <v/>
      </c>
      <c r="AV112" s="8" t="str">
        <f t="shared" si="176"/>
        <v/>
      </c>
      <c r="AW112" s="8" t="str">
        <f t="shared" si="157"/>
        <v/>
      </c>
      <c r="AX112" s="9" t="str">
        <f t="shared" si="128"/>
        <v/>
      </c>
      <c r="AY112" s="9" t="str">
        <f t="shared" si="129"/>
        <v/>
      </c>
      <c r="AZ112" s="8" t="str">
        <f t="shared" si="158"/>
        <v/>
      </c>
      <c r="BA112" s="9" t="str">
        <f t="shared" si="159"/>
        <v/>
      </c>
      <c r="BB112" s="8" t="str">
        <f t="shared" si="160"/>
        <v/>
      </c>
      <c r="BD112" s="3" t="str">
        <f t="shared" si="161"/>
        <v/>
      </c>
      <c r="BE112" s="8" t="str">
        <f t="shared" si="130"/>
        <v/>
      </c>
      <c r="BF112" s="8" t="str">
        <f t="shared" si="131"/>
        <v/>
      </c>
      <c r="BG112" s="86" t="str">
        <f t="shared" si="132"/>
        <v/>
      </c>
      <c r="BH112" s="9" t="str">
        <f t="shared" si="133"/>
        <v/>
      </c>
      <c r="BI112" s="9" t="str">
        <f t="shared" si="134"/>
        <v/>
      </c>
      <c r="BJ112" s="82" t="e">
        <f t="shared" si="135"/>
        <v>#VALUE!</v>
      </c>
      <c r="BK112" s="9" t="str">
        <f t="shared" si="136"/>
        <v/>
      </c>
      <c r="BL112" s="9" t="str">
        <f t="shared" ref="BL112:BM112" si="219">BK112</f>
        <v/>
      </c>
      <c r="BM112" s="9" t="str">
        <f t="shared" si="219"/>
        <v/>
      </c>
      <c r="BN112" s="8" t="str">
        <f t="shared" si="138"/>
        <v/>
      </c>
      <c r="BO112" s="8" t="str">
        <f t="shared" si="163"/>
        <v/>
      </c>
      <c r="BP112" s="8" t="str">
        <f t="shared" si="164"/>
        <v/>
      </c>
      <c r="BQ112" s="8" t="str">
        <f t="shared" si="165"/>
        <v/>
      </c>
      <c r="BR112" s="8" t="str">
        <f t="shared" si="139"/>
        <v/>
      </c>
      <c r="BS112" s="8" t="str">
        <f t="shared" si="166"/>
        <v/>
      </c>
      <c r="BT112" s="8" t="str">
        <f t="shared" si="167"/>
        <v/>
      </c>
      <c r="BU112" s="7" t="str">
        <f t="shared" si="168"/>
        <v/>
      </c>
    </row>
    <row r="113" spans="3:73" x14ac:dyDescent="0.25">
      <c r="F113" s="71"/>
      <c r="H113" s="35" t="str">
        <f>IFERROR(IF(MINUTE(M113)&lt;&gt;MINUTE(M112),MAX($H$2:H112)+1,IF(AND(MINUTE(M112)=0,MINUTE(M113)=0),1,"")),"")</f>
        <v/>
      </c>
      <c r="I113" s="35" t="str">
        <f t="shared" si="140"/>
        <v/>
      </c>
      <c r="J113" s="35" t="str">
        <f t="shared" si="141"/>
        <v/>
      </c>
      <c r="K113" s="67" t="str">
        <f>IFERROR(IF(VLOOKUP(J112,'Flota Variable'!$AS$4:$AU$707,3,0)+K112&gt;$F$7,"",VLOOKUP(J112,'Flota Variable'!$AS$4:$AU$707,3,0)+K112),"")</f>
        <v/>
      </c>
      <c r="L113" s="67" t="str">
        <f t="shared" si="122"/>
        <v/>
      </c>
      <c r="M113" s="36" t="str">
        <f t="shared" si="142"/>
        <v/>
      </c>
      <c r="N113" s="35" t="str">
        <f>IF(H113="","",IF(H113=MAX($H$3:$H$1002),IFERROR(VLOOKUP(MAX($H$3:H113)+1,$H$3:$I$1002,2,0),MAX(I113:I1112))-VLOOKUP(H113,$H$3:$I$1002,2,0)+1,IFERROR(VLOOKUP(MAX($H$3:H113)+1,$H$3:$I$1002,2,0),MAX(I113:I1112))-VLOOKUP(H113,$H$3:$I$1002,2,0)))</f>
        <v/>
      </c>
      <c r="P113" s="35" t="str">
        <f t="shared" si="143"/>
        <v/>
      </c>
      <c r="Q113" s="67" t="str">
        <f t="shared" si="144"/>
        <v/>
      </c>
      <c r="R113" s="67" t="str">
        <f t="shared" si="145"/>
        <v/>
      </c>
      <c r="S113" s="67" t="str">
        <f t="shared" si="146"/>
        <v/>
      </c>
      <c r="U113" s="68" t="str">
        <f>IFERROR(IF(Z113=0,"",IF(MINUTE(Z113)&lt;&gt;MINUTE(Z112),MAX($U$2:U112)+1,IF(AND(MINUTE(Z112)=0,MINUTE(Z113)=0),1,""))),"")</f>
        <v/>
      </c>
      <c r="V113" s="68" t="str">
        <f t="shared" si="147"/>
        <v/>
      </c>
      <c r="W113" s="68" t="str">
        <f t="shared" si="148"/>
        <v/>
      </c>
      <c r="X113" s="69" t="str">
        <f>IFERROR(L113+VLOOKUP(J113,'Tiempos de ciclo'!$P$3:$Q$398,2,0),"")</f>
        <v/>
      </c>
      <c r="Y113" s="69" t="str">
        <f t="shared" si="123"/>
        <v/>
      </c>
      <c r="Z113" s="70" t="str">
        <f t="shared" si="149"/>
        <v/>
      </c>
      <c r="AA113" s="68" t="str">
        <f>IF(U113="","",IF(U113=MAX($U$3:$U$1002),IFERROR(VLOOKUP(MAX($U$3:U113)+1,$U$3:$V$1002,2,0),MAX(V113:V1112))-VLOOKUP(U113,$U$3:$V$1002,2,0)+1,IFERROR(VLOOKUP(MAX($U$3:U113)+1,$U$3:$V$1002,2,0),MAX(V113:V1112))-VLOOKUP(U113,$U$3:$V$1002,2,0)))</f>
        <v/>
      </c>
      <c r="AC113" s="68" t="str">
        <f t="shared" si="150"/>
        <v/>
      </c>
      <c r="AD113" s="69" t="str">
        <f t="shared" si="151"/>
        <v/>
      </c>
      <c r="AE113" s="69" t="str">
        <f t="shared" si="152"/>
        <v/>
      </c>
      <c r="AF113" s="69" t="str">
        <f t="shared" si="153"/>
        <v/>
      </c>
      <c r="AI113" s="3" t="str">
        <f t="shared" si="170"/>
        <v/>
      </c>
      <c r="AJ113" s="8" t="str">
        <f t="shared" si="124"/>
        <v/>
      </c>
      <c r="AK113" s="8" t="str">
        <f t="shared" si="171"/>
        <v/>
      </c>
      <c r="AL113" s="8" t="str">
        <f t="shared" si="172"/>
        <v/>
      </c>
      <c r="AM113" s="8" t="str">
        <f t="shared" si="173"/>
        <v/>
      </c>
      <c r="AN113" s="9" t="str">
        <f t="shared" si="125"/>
        <v/>
      </c>
      <c r="AO113" s="9" t="str">
        <f t="shared" si="126"/>
        <v/>
      </c>
      <c r="AP113" s="8" t="str">
        <f t="shared" si="154"/>
        <v/>
      </c>
      <c r="AQ113" s="9" t="str">
        <f t="shared" si="127"/>
        <v/>
      </c>
      <c r="AR113" s="8" t="str">
        <f t="shared" si="155"/>
        <v/>
      </c>
      <c r="AS113" s="2" t="str">
        <f t="shared" si="174"/>
        <v/>
      </c>
      <c r="AT113" s="8" t="str">
        <f t="shared" si="156"/>
        <v/>
      </c>
      <c r="AU113" s="8" t="str">
        <f t="shared" si="175"/>
        <v/>
      </c>
      <c r="AV113" s="8" t="str">
        <f t="shared" si="176"/>
        <v/>
      </c>
      <c r="AW113" s="8" t="str">
        <f t="shared" si="157"/>
        <v/>
      </c>
      <c r="AX113" s="9" t="str">
        <f t="shared" si="128"/>
        <v/>
      </c>
      <c r="AY113" s="9" t="str">
        <f t="shared" si="129"/>
        <v/>
      </c>
      <c r="AZ113" s="8" t="str">
        <f t="shared" si="158"/>
        <v/>
      </c>
      <c r="BA113" s="9" t="str">
        <f t="shared" si="159"/>
        <v/>
      </c>
      <c r="BB113" s="8" t="str">
        <f t="shared" si="160"/>
        <v/>
      </c>
      <c r="BD113" s="3" t="str">
        <f t="shared" si="161"/>
        <v/>
      </c>
      <c r="BE113" s="8" t="str">
        <f t="shared" si="130"/>
        <v/>
      </c>
      <c r="BF113" s="8" t="str">
        <f t="shared" si="131"/>
        <v/>
      </c>
      <c r="BG113" s="86" t="str">
        <f t="shared" si="132"/>
        <v/>
      </c>
      <c r="BH113" s="9" t="str">
        <f t="shared" si="133"/>
        <v/>
      </c>
      <c r="BI113" s="9" t="str">
        <f t="shared" si="134"/>
        <v/>
      </c>
      <c r="BJ113" s="82" t="e">
        <f t="shared" si="135"/>
        <v>#VALUE!</v>
      </c>
      <c r="BK113" s="9" t="str">
        <f t="shared" si="136"/>
        <v/>
      </c>
      <c r="BL113" s="9" t="str">
        <f t="shared" ref="BL113:BM113" si="220">BK113</f>
        <v/>
      </c>
      <c r="BM113" s="9" t="str">
        <f t="shared" si="220"/>
        <v/>
      </c>
      <c r="BN113" s="8" t="str">
        <f t="shared" si="138"/>
        <v/>
      </c>
      <c r="BO113" s="8" t="str">
        <f t="shared" si="163"/>
        <v/>
      </c>
      <c r="BP113" s="8" t="str">
        <f t="shared" si="164"/>
        <v/>
      </c>
      <c r="BQ113" s="8" t="str">
        <f t="shared" si="165"/>
        <v/>
      </c>
      <c r="BR113" s="8" t="str">
        <f t="shared" si="139"/>
        <v/>
      </c>
      <c r="BS113" s="8" t="str">
        <f t="shared" si="166"/>
        <v/>
      </c>
      <c r="BT113" s="8" t="str">
        <f t="shared" si="167"/>
        <v/>
      </c>
      <c r="BU113" s="7" t="str">
        <f t="shared" si="168"/>
        <v/>
      </c>
    </row>
    <row r="114" spans="3:73" x14ac:dyDescent="0.25">
      <c r="F114" s="71"/>
      <c r="H114" s="35" t="str">
        <f>IFERROR(IF(MINUTE(M114)&lt;&gt;MINUTE(M113),MAX($H$2:H113)+1,IF(AND(MINUTE(M113)=0,MINUTE(M114)=0),1,"")),"")</f>
        <v/>
      </c>
      <c r="I114" s="35" t="str">
        <f t="shared" si="140"/>
        <v/>
      </c>
      <c r="J114" s="35" t="str">
        <f t="shared" si="141"/>
        <v/>
      </c>
      <c r="K114" s="67" t="str">
        <f>IFERROR(IF(VLOOKUP(J113,'Flota Variable'!$AS$4:$AU$707,3,0)+K113&gt;$F$7,"",VLOOKUP(J113,'Flota Variable'!$AS$4:$AU$707,3,0)+K113),"")</f>
        <v/>
      </c>
      <c r="L114" s="67" t="str">
        <f t="shared" si="122"/>
        <v/>
      </c>
      <c r="M114" s="36" t="str">
        <f t="shared" si="142"/>
        <v/>
      </c>
      <c r="N114" s="35" t="str">
        <f>IF(H114="","",IF(H114=MAX($H$3:$H$1002),IFERROR(VLOOKUP(MAX($H$3:H114)+1,$H$3:$I$1002,2,0),MAX(I114:I1113))-VLOOKUP(H114,$H$3:$I$1002,2,0)+1,IFERROR(VLOOKUP(MAX($H$3:H114)+1,$H$3:$I$1002,2,0),MAX(I114:I1113))-VLOOKUP(H114,$H$3:$I$1002,2,0)))</f>
        <v/>
      </c>
      <c r="P114" s="35" t="str">
        <f t="shared" si="143"/>
        <v/>
      </c>
      <c r="Q114" s="67" t="str">
        <f t="shared" si="144"/>
        <v/>
      </c>
      <c r="R114" s="67" t="str">
        <f t="shared" si="145"/>
        <v/>
      </c>
      <c r="S114" s="67" t="str">
        <f t="shared" si="146"/>
        <v/>
      </c>
      <c r="U114" s="68" t="str">
        <f>IFERROR(IF(Z114=0,"",IF(MINUTE(Z114)&lt;&gt;MINUTE(Z113),MAX($U$2:U113)+1,IF(AND(MINUTE(Z113)=0,MINUTE(Z114)=0),1,""))),"")</f>
        <v/>
      </c>
      <c r="V114" s="68" t="str">
        <f t="shared" si="147"/>
        <v/>
      </c>
      <c r="W114" s="68" t="str">
        <f t="shared" si="148"/>
        <v/>
      </c>
      <c r="X114" s="69" t="str">
        <f>IFERROR(L114+VLOOKUP(J114,'Tiempos de ciclo'!$P$3:$Q$398,2,0),"")</f>
        <v/>
      </c>
      <c r="Y114" s="69" t="str">
        <f t="shared" si="123"/>
        <v/>
      </c>
      <c r="Z114" s="70" t="str">
        <f t="shared" si="149"/>
        <v/>
      </c>
      <c r="AA114" s="68" t="str">
        <f>IF(U114="","",IF(U114=MAX($U$3:$U$1002),IFERROR(VLOOKUP(MAX($U$3:U114)+1,$U$3:$V$1002,2,0),MAX(V114:V1113))-VLOOKUP(U114,$U$3:$V$1002,2,0)+1,IFERROR(VLOOKUP(MAX($U$3:U114)+1,$U$3:$V$1002,2,0),MAX(V114:V1113))-VLOOKUP(U114,$U$3:$V$1002,2,0)))</f>
        <v/>
      </c>
      <c r="AC114" s="68" t="str">
        <f t="shared" si="150"/>
        <v/>
      </c>
      <c r="AD114" s="69" t="str">
        <f t="shared" si="151"/>
        <v/>
      </c>
      <c r="AE114" s="69" t="str">
        <f t="shared" si="152"/>
        <v/>
      </c>
      <c r="AF114" s="69" t="str">
        <f t="shared" si="153"/>
        <v/>
      </c>
      <c r="AI114" s="3" t="str">
        <f t="shared" si="170"/>
        <v/>
      </c>
      <c r="AJ114" s="8" t="str">
        <f t="shared" si="124"/>
        <v/>
      </c>
      <c r="AK114" s="8" t="str">
        <f t="shared" si="171"/>
        <v/>
      </c>
      <c r="AL114" s="8" t="str">
        <f t="shared" si="172"/>
        <v/>
      </c>
      <c r="AM114" s="8" t="str">
        <f t="shared" si="173"/>
        <v/>
      </c>
      <c r="AN114" s="9" t="str">
        <f t="shared" si="125"/>
        <v/>
      </c>
      <c r="AO114" s="9" t="str">
        <f t="shared" si="126"/>
        <v/>
      </c>
      <c r="AP114" s="8" t="str">
        <f t="shared" si="154"/>
        <v/>
      </c>
      <c r="AQ114" s="9" t="str">
        <f t="shared" si="127"/>
        <v/>
      </c>
      <c r="AR114" s="8" t="str">
        <f t="shared" si="155"/>
        <v/>
      </c>
      <c r="AS114" s="2" t="str">
        <f t="shared" si="174"/>
        <v/>
      </c>
      <c r="AT114" s="8" t="str">
        <f t="shared" si="156"/>
        <v/>
      </c>
      <c r="AU114" s="8" t="str">
        <f t="shared" si="175"/>
        <v/>
      </c>
      <c r="AV114" s="8" t="str">
        <f t="shared" si="176"/>
        <v/>
      </c>
      <c r="AW114" s="8" t="str">
        <f t="shared" si="157"/>
        <v/>
      </c>
      <c r="AX114" s="9" t="str">
        <f t="shared" si="128"/>
        <v/>
      </c>
      <c r="AY114" s="9" t="str">
        <f t="shared" si="129"/>
        <v/>
      </c>
      <c r="AZ114" s="8" t="str">
        <f t="shared" si="158"/>
        <v/>
      </c>
      <c r="BA114" s="9" t="str">
        <f t="shared" si="159"/>
        <v/>
      </c>
      <c r="BB114" s="8" t="str">
        <f t="shared" si="160"/>
        <v/>
      </c>
      <c r="BD114" s="3" t="str">
        <f t="shared" si="161"/>
        <v/>
      </c>
      <c r="BE114" s="8" t="str">
        <f t="shared" si="130"/>
        <v/>
      </c>
      <c r="BF114" s="8" t="str">
        <f t="shared" si="131"/>
        <v/>
      </c>
      <c r="BG114" s="86" t="str">
        <f t="shared" si="132"/>
        <v/>
      </c>
      <c r="BH114" s="9" t="str">
        <f t="shared" si="133"/>
        <v/>
      </c>
      <c r="BI114" s="9" t="str">
        <f t="shared" si="134"/>
        <v/>
      </c>
      <c r="BJ114" s="82" t="e">
        <f t="shared" si="135"/>
        <v>#VALUE!</v>
      </c>
      <c r="BK114" s="9" t="str">
        <f t="shared" si="136"/>
        <v/>
      </c>
      <c r="BL114" s="9" t="str">
        <f t="shared" ref="BL114:BM114" si="221">BK114</f>
        <v/>
      </c>
      <c r="BM114" s="9" t="str">
        <f t="shared" si="221"/>
        <v/>
      </c>
      <c r="BN114" s="8" t="str">
        <f t="shared" si="138"/>
        <v/>
      </c>
      <c r="BO114" s="8" t="str">
        <f t="shared" si="163"/>
        <v/>
      </c>
      <c r="BP114" s="8" t="str">
        <f t="shared" si="164"/>
        <v/>
      </c>
      <c r="BQ114" s="8" t="str">
        <f t="shared" si="165"/>
        <v/>
      </c>
      <c r="BR114" s="8" t="str">
        <f t="shared" si="139"/>
        <v/>
      </c>
      <c r="BS114" s="8" t="str">
        <f t="shared" si="166"/>
        <v/>
      </c>
      <c r="BT114" s="8" t="str">
        <f t="shared" si="167"/>
        <v/>
      </c>
      <c r="BU114" s="7" t="str">
        <f t="shared" si="168"/>
        <v/>
      </c>
    </row>
    <row r="115" spans="3:73" x14ac:dyDescent="0.25">
      <c r="F115" s="71"/>
      <c r="H115" s="35" t="str">
        <f>IFERROR(IF(MINUTE(M115)&lt;&gt;MINUTE(M114),MAX($H$2:H114)+1,IF(AND(MINUTE(M114)=0,MINUTE(M115)=0),1,"")),"")</f>
        <v/>
      </c>
      <c r="I115" s="35" t="str">
        <f t="shared" si="140"/>
        <v/>
      </c>
      <c r="J115" s="35" t="str">
        <f t="shared" si="141"/>
        <v/>
      </c>
      <c r="K115" s="67" t="str">
        <f>IFERROR(IF(VLOOKUP(J114,'Flota Variable'!$AS$4:$AU$707,3,0)+K114&gt;$F$7,"",VLOOKUP(J114,'Flota Variable'!$AS$4:$AU$707,3,0)+K114),"")</f>
        <v/>
      </c>
      <c r="L115" s="67" t="str">
        <f t="shared" si="122"/>
        <v/>
      </c>
      <c r="M115" s="36" t="str">
        <f t="shared" si="142"/>
        <v/>
      </c>
      <c r="N115" s="35" t="str">
        <f>IF(H115="","",IF(H115=MAX($H$3:$H$1002),IFERROR(VLOOKUP(MAX($H$3:H115)+1,$H$3:$I$1002,2,0),MAX(I115:I1114))-VLOOKUP(H115,$H$3:$I$1002,2,0)+1,IFERROR(VLOOKUP(MAX($H$3:H115)+1,$H$3:$I$1002,2,0),MAX(I115:I1114))-VLOOKUP(H115,$H$3:$I$1002,2,0)))</f>
        <v/>
      </c>
      <c r="P115" s="35" t="str">
        <f t="shared" si="143"/>
        <v/>
      </c>
      <c r="Q115" s="67" t="str">
        <f t="shared" si="144"/>
        <v/>
      </c>
      <c r="R115" s="67" t="str">
        <f t="shared" si="145"/>
        <v/>
      </c>
      <c r="S115" s="67" t="str">
        <f t="shared" si="146"/>
        <v/>
      </c>
      <c r="U115" s="68" t="str">
        <f>IFERROR(IF(Z115=0,"",IF(MINUTE(Z115)&lt;&gt;MINUTE(Z114),MAX($U$2:U114)+1,IF(AND(MINUTE(Z114)=0,MINUTE(Z115)=0),1,""))),"")</f>
        <v/>
      </c>
      <c r="V115" s="68" t="str">
        <f t="shared" si="147"/>
        <v/>
      </c>
      <c r="W115" s="68" t="str">
        <f t="shared" si="148"/>
        <v/>
      </c>
      <c r="X115" s="69" t="str">
        <f>IFERROR(L115+VLOOKUP(J115,'Tiempos de ciclo'!$P$3:$Q$398,2,0),"")</f>
        <v/>
      </c>
      <c r="Y115" s="69" t="str">
        <f t="shared" si="123"/>
        <v/>
      </c>
      <c r="Z115" s="70" t="str">
        <f t="shared" si="149"/>
        <v/>
      </c>
      <c r="AA115" s="68" t="str">
        <f>IF(U115="","",IF(U115=MAX($U$3:$U$1002),IFERROR(VLOOKUP(MAX($U$3:U115)+1,$U$3:$V$1002,2,0),MAX(V115:V1114))-VLOOKUP(U115,$U$3:$V$1002,2,0)+1,IFERROR(VLOOKUP(MAX($U$3:U115)+1,$U$3:$V$1002,2,0),MAX(V115:V1114))-VLOOKUP(U115,$U$3:$V$1002,2,0)))</f>
        <v/>
      </c>
      <c r="AC115" s="68" t="str">
        <f t="shared" si="150"/>
        <v/>
      </c>
      <c r="AD115" s="69" t="str">
        <f t="shared" si="151"/>
        <v/>
      </c>
      <c r="AE115" s="69" t="str">
        <f t="shared" si="152"/>
        <v/>
      </c>
      <c r="AF115" s="69" t="str">
        <f t="shared" si="153"/>
        <v/>
      </c>
      <c r="AI115" s="3" t="str">
        <f t="shared" si="170"/>
        <v/>
      </c>
      <c r="AJ115" s="8" t="str">
        <f t="shared" si="124"/>
        <v/>
      </c>
      <c r="AK115" s="8" t="str">
        <f t="shared" si="171"/>
        <v/>
      </c>
      <c r="AL115" s="8" t="str">
        <f t="shared" si="172"/>
        <v/>
      </c>
      <c r="AM115" s="8" t="str">
        <f t="shared" si="173"/>
        <v/>
      </c>
      <c r="AN115" s="9" t="str">
        <f t="shared" si="125"/>
        <v/>
      </c>
      <c r="AO115" s="9" t="str">
        <f t="shared" si="126"/>
        <v/>
      </c>
      <c r="AP115" s="8" t="str">
        <f t="shared" si="154"/>
        <v/>
      </c>
      <c r="AQ115" s="9" t="str">
        <f t="shared" si="127"/>
        <v/>
      </c>
      <c r="AR115" s="8" t="str">
        <f t="shared" si="155"/>
        <v/>
      </c>
      <c r="AS115" s="2" t="str">
        <f t="shared" si="174"/>
        <v/>
      </c>
      <c r="AT115" s="8" t="str">
        <f t="shared" si="156"/>
        <v/>
      </c>
      <c r="AU115" s="8" t="str">
        <f t="shared" si="175"/>
        <v/>
      </c>
      <c r="AV115" s="8" t="str">
        <f t="shared" si="176"/>
        <v/>
      </c>
      <c r="AW115" s="8" t="str">
        <f t="shared" si="157"/>
        <v/>
      </c>
      <c r="AX115" s="9" t="str">
        <f t="shared" si="128"/>
        <v/>
      </c>
      <c r="AY115" s="9" t="str">
        <f t="shared" si="129"/>
        <v/>
      </c>
      <c r="AZ115" s="8" t="str">
        <f t="shared" si="158"/>
        <v/>
      </c>
      <c r="BA115" s="9" t="str">
        <f t="shared" si="159"/>
        <v/>
      </c>
      <c r="BB115" s="8" t="str">
        <f t="shared" si="160"/>
        <v/>
      </c>
      <c r="BD115" s="3" t="str">
        <f t="shared" si="161"/>
        <v/>
      </c>
      <c r="BE115" s="8" t="str">
        <f t="shared" si="130"/>
        <v/>
      </c>
      <c r="BF115" s="8" t="str">
        <f t="shared" si="131"/>
        <v/>
      </c>
      <c r="BG115" s="86" t="str">
        <f t="shared" si="132"/>
        <v/>
      </c>
      <c r="BH115" s="9" t="str">
        <f t="shared" si="133"/>
        <v/>
      </c>
      <c r="BI115" s="9" t="str">
        <f t="shared" si="134"/>
        <v/>
      </c>
      <c r="BJ115" s="82" t="e">
        <f t="shared" si="135"/>
        <v>#VALUE!</v>
      </c>
      <c r="BK115" s="9" t="str">
        <f t="shared" si="136"/>
        <v/>
      </c>
      <c r="BL115" s="9" t="str">
        <f t="shared" ref="BL115:BM115" si="222">BK115</f>
        <v/>
      </c>
      <c r="BM115" s="9" t="str">
        <f t="shared" si="222"/>
        <v/>
      </c>
      <c r="BN115" s="8" t="str">
        <f t="shared" si="138"/>
        <v/>
      </c>
      <c r="BO115" s="8" t="str">
        <f t="shared" si="163"/>
        <v/>
      </c>
      <c r="BP115" s="8" t="str">
        <f t="shared" si="164"/>
        <v/>
      </c>
      <c r="BQ115" s="8" t="str">
        <f t="shared" si="165"/>
        <v/>
      </c>
      <c r="BR115" s="8" t="str">
        <f t="shared" si="139"/>
        <v/>
      </c>
      <c r="BS115" s="8" t="str">
        <f t="shared" si="166"/>
        <v/>
      </c>
      <c r="BT115" s="8" t="str">
        <f t="shared" si="167"/>
        <v/>
      </c>
      <c r="BU115" s="7" t="str">
        <f t="shared" si="168"/>
        <v/>
      </c>
    </row>
    <row r="116" spans="3:73" x14ac:dyDescent="0.25">
      <c r="F116" s="71"/>
      <c r="H116" s="35" t="str">
        <f>IFERROR(IF(MINUTE(M116)&lt;&gt;MINUTE(M115),MAX($H$2:H115)+1,IF(AND(MINUTE(M115)=0,MINUTE(M116)=0),1,"")),"")</f>
        <v/>
      </c>
      <c r="I116" s="35" t="str">
        <f t="shared" si="140"/>
        <v/>
      </c>
      <c r="J116" s="35" t="str">
        <f t="shared" si="141"/>
        <v/>
      </c>
      <c r="K116" s="67" t="str">
        <f>IFERROR(IF(VLOOKUP(J115,'Flota Variable'!$AS$4:$AU$707,3,0)+K115&gt;$F$7,"",VLOOKUP(J115,'Flota Variable'!$AS$4:$AU$707,3,0)+K115),"")</f>
        <v/>
      </c>
      <c r="L116" s="67" t="str">
        <f t="shared" si="122"/>
        <v/>
      </c>
      <c r="M116" s="36" t="str">
        <f t="shared" si="142"/>
        <v/>
      </c>
      <c r="N116" s="35" t="str">
        <f>IF(H116="","",IF(H116=MAX($H$3:$H$1002),IFERROR(VLOOKUP(MAX($H$3:H116)+1,$H$3:$I$1002,2,0),MAX(I116:I1115))-VLOOKUP(H116,$H$3:$I$1002,2,0)+1,IFERROR(VLOOKUP(MAX($H$3:H116)+1,$H$3:$I$1002,2,0),MAX(I116:I1115))-VLOOKUP(H116,$H$3:$I$1002,2,0)))</f>
        <v/>
      </c>
      <c r="P116" s="35" t="str">
        <f t="shared" si="143"/>
        <v/>
      </c>
      <c r="Q116" s="67" t="str">
        <f t="shared" si="144"/>
        <v/>
      </c>
      <c r="R116" s="67" t="str">
        <f t="shared" si="145"/>
        <v/>
      </c>
      <c r="S116" s="67" t="str">
        <f t="shared" si="146"/>
        <v/>
      </c>
      <c r="U116" s="68" t="str">
        <f>IFERROR(IF(Z116=0,"",IF(MINUTE(Z116)&lt;&gt;MINUTE(Z115),MAX($U$2:U115)+1,IF(AND(MINUTE(Z115)=0,MINUTE(Z116)=0),1,""))),"")</f>
        <v/>
      </c>
      <c r="V116" s="68" t="str">
        <f t="shared" si="147"/>
        <v/>
      </c>
      <c r="W116" s="68" t="str">
        <f t="shared" si="148"/>
        <v/>
      </c>
      <c r="X116" s="69" t="str">
        <f>IFERROR(L116+VLOOKUP(J116,'Tiempos de ciclo'!$P$3:$Q$398,2,0),"")</f>
        <v/>
      </c>
      <c r="Y116" s="69" t="str">
        <f t="shared" si="123"/>
        <v/>
      </c>
      <c r="Z116" s="70" t="str">
        <f t="shared" si="149"/>
        <v/>
      </c>
      <c r="AA116" s="68" t="str">
        <f>IF(U116="","",IF(U116=MAX($U$3:$U$1002),IFERROR(VLOOKUP(MAX($U$3:U116)+1,$U$3:$V$1002,2,0),MAX(V116:V1115))-VLOOKUP(U116,$U$3:$V$1002,2,0)+1,IFERROR(VLOOKUP(MAX($U$3:U116)+1,$U$3:$V$1002,2,0),MAX(V116:V1115))-VLOOKUP(U116,$U$3:$V$1002,2,0)))</f>
        <v/>
      </c>
      <c r="AC116" s="68" t="str">
        <f t="shared" si="150"/>
        <v/>
      </c>
      <c r="AD116" s="69" t="str">
        <f t="shared" si="151"/>
        <v/>
      </c>
      <c r="AE116" s="69" t="str">
        <f t="shared" si="152"/>
        <v/>
      </c>
      <c r="AF116" s="69" t="str">
        <f t="shared" si="153"/>
        <v/>
      </c>
      <c r="AI116" s="3" t="str">
        <f t="shared" si="170"/>
        <v/>
      </c>
      <c r="AJ116" s="8" t="str">
        <f t="shared" si="124"/>
        <v/>
      </c>
      <c r="AK116" s="8" t="str">
        <f t="shared" si="171"/>
        <v/>
      </c>
      <c r="AL116" s="8" t="str">
        <f t="shared" si="172"/>
        <v/>
      </c>
      <c r="AM116" s="8" t="str">
        <f t="shared" si="173"/>
        <v/>
      </c>
      <c r="AN116" s="9" t="str">
        <f t="shared" si="125"/>
        <v/>
      </c>
      <c r="AO116" s="9" t="str">
        <f t="shared" si="126"/>
        <v/>
      </c>
      <c r="AP116" s="8" t="str">
        <f t="shared" si="154"/>
        <v/>
      </c>
      <c r="AQ116" s="9" t="str">
        <f t="shared" si="127"/>
        <v/>
      </c>
      <c r="AR116" s="8" t="str">
        <f t="shared" si="155"/>
        <v/>
      </c>
      <c r="AS116" s="2" t="str">
        <f t="shared" si="174"/>
        <v/>
      </c>
      <c r="AT116" s="8" t="str">
        <f t="shared" si="156"/>
        <v/>
      </c>
      <c r="AU116" s="8" t="str">
        <f t="shared" si="175"/>
        <v/>
      </c>
      <c r="AV116" s="8" t="str">
        <f t="shared" si="176"/>
        <v/>
      </c>
      <c r="AW116" s="8" t="str">
        <f t="shared" si="157"/>
        <v/>
      </c>
      <c r="AX116" s="9" t="str">
        <f t="shared" si="128"/>
        <v/>
      </c>
      <c r="AY116" s="9" t="str">
        <f t="shared" si="129"/>
        <v/>
      </c>
      <c r="AZ116" s="8" t="str">
        <f t="shared" si="158"/>
        <v/>
      </c>
      <c r="BA116" s="9" t="str">
        <f t="shared" si="159"/>
        <v/>
      </c>
      <c r="BB116" s="8" t="str">
        <f t="shared" si="160"/>
        <v/>
      </c>
      <c r="BD116" s="3" t="str">
        <f t="shared" si="161"/>
        <v/>
      </c>
      <c r="BE116" s="8" t="str">
        <f t="shared" si="130"/>
        <v/>
      </c>
      <c r="BF116" s="8" t="str">
        <f t="shared" si="131"/>
        <v/>
      </c>
      <c r="BG116" s="86" t="str">
        <f t="shared" si="132"/>
        <v/>
      </c>
      <c r="BH116" s="9" t="str">
        <f t="shared" si="133"/>
        <v/>
      </c>
      <c r="BI116" s="9" t="str">
        <f t="shared" si="134"/>
        <v/>
      </c>
      <c r="BJ116" s="82" t="e">
        <f t="shared" si="135"/>
        <v>#VALUE!</v>
      </c>
      <c r="BK116" s="9" t="str">
        <f t="shared" si="136"/>
        <v/>
      </c>
      <c r="BL116" s="9" t="str">
        <f t="shared" ref="BL116:BM116" si="223">BK116</f>
        <v/>
      </c>
      <c r="BM116" s="9" t="str">
        <f t="shared" si="223"/>
        <v/>
      </c>
      <c r="BN116" s="8" t="str">
        <f t="shared" si="138"/>
        <v/>
      </c>
      <c r="BO116" s="8" t="str">
        <f t="shared" si="163"/>
        <v/>
      </c>
      <c r="BP116" s="8" t="str">
        <f t="shared" si="164"/>
        <v/>
      </c>
      <c r="BQ116" s="8" t="str">
        <f t="shared" si="165"/>
        <v/>
      </c>
      <c r="BR116" s="8" t="str">
        <f t="shared" si="139"/>
        <v/>
      </c>
      <c r="BS116" s="8" t="str">
        <f t="shared" si="166"/>
        <v/>
      </c>
      <c r="BT116" s="8" t="str">
        <f t="shared" si="167"/>
        <v/>
      </c>
      <c r="BU116" s="7" t="str">
        <f t="shared" si="168"/>
        <v/>
      </c>
    </row>
    <row r="117" spans="3:73" x14ac:dyDescent="0.25">
      <c r="F117" s="71"/>
      <c r="H117" s="35" t="str">
        <f>IFERROR(IF(MINUTE(M117)&lt;&gt;MINUTE(M116),MAX($H$2:H116)+1,IF(AND(MINUTE(M116)=0,MINUTE(M117)=0),1,"")),"")</f>
        <v/>
      </c>
      <c r="I117" s="35" t="str">
        <f t="shared" si="140"/>
        <v/>
      </c>
      <c r="J117" s="35" t="str">
        <f t="shared" si="141"/>
        <v/>
      </c>
      <c r="K117" s="67" t="str">
        <f>IFERROR(IF(VLOOKUP(J116,'Flota Variable'!$AS$4:$AU$707,3,0)+K116&gt;$F$7,"",VLOOKUP(J116,'Flota Variable'!$AS$4:$AU$707,3,0)+K116),"")</f>
        <v/>
      </c>
      <c r="L117" s="67" t="str">
        <f t="shared" si="122"/>
        <v/>
      </c>
      <c r="M117" s="36" t="str">
        <f t="shared" si="142"/>
        <v/>
      </c>
      <c r="N117" s="35" t="str">
        <f>IF(H117="","",IF(H117=MAX($H$3:$H$1002),IFERROR(VLOOKUP(MAX($H$3:H117)+1,$H$3:$I$1002,2,0),MAX(I117:I1116))-VLOOKUP(H117,$H$3:$I$1002,2,0)+1,IFERROR(VLOOKUP(MAX($H$3:H117)+1,$H$3:$I$1002,2,0),MAX(I117:I1116))-VLOOKUP(H117,$H$3:$I$1002,2,0)))</f>
        <v/>
      </c>
      <c r="P117" s="35" t="str">
        <f t="shared" si="143"/>
        <v/>
      </c>
      <c r="Q117" s="67" t="str">
        <f t="shared" si="144"/>
        <v/>
      </c>
      <c r="R117" s="67" t="str">
        <f t="shared" si="145"/>
        <v/>
      </c>
      <c r="S117" s="67" t="str">
        <f t="shared" si="146"/>
        <v/>
      </c>
      <c r="U117" s="68" t="str">
        <f>IFERROR(IF(Z117=0,"",IF(MINUTE(Z117)&lt;&gt;MINUTE(Z116),MAX($U$2:U116)+1,IF(AND(MINUTE(Z116)=0,MINUTE(Z117)=0),1,""))),"")</f>
        <v/>
      </c>
      <c r="V117" s="68" t="str">
        <f t="shared" si="147"/>
        <v/>
      </c>
      <c r="W117" s="68" t="str">
        <f t="shared" si="148"/>
        <v/>
      </c>
      <c r="X117" s="69" t="str">
        <f>IFERROR(L117+VLOOKUP(J117,'Tiempos de ciclo'!$P$3:$Q$398,2,0),"")</f>
        <v/>
      </c>
      <c r="Y117" s="69" t="str">
        <f t="shared" si="123"/>
        <v/>
      </c>
      <c r="Z117" s="70" t="str">
        <f t="shared" si="149"/>
        <v/>
      </c>
      <c r="AA117" s="68" t="str">
        <f>IF(U117="","",IF(U117=MAX($U$3:$U$1002),IFERROR(VLOOKUP(MAX($U$3:U117)+1,$U$3:$V$1002,2,0),MAX(V117:V1116))-VLOOKUP(U117,$U$3:$V$1002,2,0)+1,IFERROR(VLOOKUP(MAX($U$3:U117)+1,$U$3:$V$1002,2,0),MAX(V117:V1116))-VLOOKUP(U117,$U$3:$V$1002,2,0)))</f>
        <v/>
      </c>
      <c r="AC117" s="68" t="str">
        <f t="shared" si="150"/>
        <v/>
      </c>
      <c r="AD117" s="69" t="str">
        <f t="shared" si="151"/>
        <v/>
      </c>
      <c r="AE117" s="69" t="str">
        <f t="shared" si="152"/>
        <v/>
      </c>
      <c r="AF117" s="69" t="str">
        <f t="shared" si="153"/>
        <v/>
      </c>
      <c r="AI117" s="3" t="str">
        <f t="shared" si="170"/>
        <v/>
      </c>
      <c r="AJ117" s="8" t="str">
        <f t="shared" si="124"/>
        <v/>
      </c>
      <c r="AK117" s="8" t="str">
        <f t="shared" si="171"/>
        <v/>
      </c>
      <c r="AL117" s="8" t="str">
        <f t="shared" si="172"/>
        <v/>
      </c>
      <c r="AM117" s="8" t="str">
        <f t="shared" si="173"/>
        <v/>
      </c>
      <c r="AN117" s="9" t="str">
        <f t="shared" si="125"/>
        <v/>
      </c>
      <c r="AO117" s="9" t="str">
        <f t="shared" si="126"/>
        <v/>
      </c>
      <c r="AP117" s="8" t="str">
        <f t="shared" si="154"/>
        <v/>
      </c>
      <c r="AQ117" s="9" t="str">
        <f t="shared" si="127"/>
        <v/>
      </c>
      <c r="AR117" s="8" t="str">
        <f t="shared" si="155"/>
        <v/>
      </c>
      <c r="AS117" s="2" t="str">
        <f t="shared" si="174"/>
        <v/>
      </c>
      <c r="AT117" s="8" t="str">
        <f t="shared" si="156"/>
        <v/>
      </c>
      <c r="AU117" s="8" t="str">
        <f t="shared" si="175"/>
        <v/>
      </c>
      <c r="AV117" s="8" t="str">
        <f t="shared" si="176"/>
        <v/>
      </c>
      <c r="AW117" s="8" t="str">
        <f t="shared" si="157"/>
        <v/>
      </c>
      <c r="AX117" s="9" t="str">
        <f t="shared" si="128"/>
        <v/>
      </c>
      <c r="AY117" s="9" t="str">
        <f t="shared" si="129"/>
        <v/>
      </c>
      <c r="AZ117" s="8" t="str">
        <f t="shared" si="158"/>
        <v/>
      </c>
      <c r="BA117" s="9" t="str">
        <f t="shared" si="159"/>
        <v/>
      </c>
      <c r="BB117" s="8" t="str">
        <f t="shared" si="160"/>
        <v/>
      </c>
      <c r="BD117" s="3" t="str">
        <f t="shared" si="161"/>
        <v/>
      </c>
      <c r="BE117" s="8" t="str">
        <f t="shared" si="130"/>
        <v/>
      </c>
      <c r="BF117" s="8" t="str">
        <f t="shared" si="131"/>
        <v/>
      </c>
      <c r="BG117" s="86" t="str">
        <f t="shared" si="132"/>
        <v/>
      </c>
      <c r="BH117" s="9" t="str">
        <f t="shared" si="133"/>
        <v/>
      </c>
      <c r="BI117" s="9" t="str">
        <f t="shared" si="134"/>
        <v/>
      </c>
      <c r="BJ117" s="82" t="e">
        <f t="shared" si="135"/>
        <v>#VALUE!</v>
      </c>
      <c r="BK117" s="9" t="str">
        <f t="shared" si="136"/>
        <v/>
      </c>
      <c r="BL117" s="9" t="str">
        <f t="shared" ref="BL117:BM117" si="224">BK117</f>
        <v/>
      </c>
      <c r="BM117" s="9" t="str">
        <f t="shared" si="224"/>
        <v/>
      </c>
      <c r="BN117" s="8" t="str">
        <f t="shared" si="138"/>
        <v/>
      </c>
      <c r="BO117" s="8" t="str">
        <f t="shared" si="163"/>
        <v/>
      </c>
      <c r="BP117" s="8" t="str">
        <f t="shared" si="164"/>
        <v/>
      </c>
      <c r="BQ117" s="8" t="str">
        <f t="shared" si="165"/>
        <v/>
      </c>
      <c r="BR117" s="8" t="str">
        <f t="shared" si="139"/>
        <v/>
      </c>
      <c r="BS117" s="8" t="str">
        <f t="shared" si="166"/>
        <v/>
      </c>
      <c r="BT117" s="8" t="str">
        <f t="shared" si="167"/>
        <v/>
      </c>
      <c r="BU117" s="7" t="str">
        <f t="shared" si="168"/>
        <v/>
      </c>
    </row>
    <row r="118" spans="3:73" x14ac:dyDescent="0.25">
      <c r="F118" s="71"/>
      <c r="H118" s="35" t="str">
        <f>IFERROR(IF(MINUTE(M118)&lt;&gt;MINUTE(M117),MAX($H$2:H117)+1,IF(AND(MINUTE(M117)=0,MINUTE(M118)=0),1,"")),"")</f>
        <v/>
      </c>
      <c r="I118" s="35" t="str">
        <f t="shared" si="140"/>
        <v/>
      </c>
      <c r="J118" s="35" t="str">
        <f t="shared" si="141"/>
        <v/>
      </c>
      <c r="K118" s="67" t="str">
        <f>IFERROR(IF(VLOOKUP(J117,'Flota Variable'!$AS$4:$AU$707,3,0)+K117&gt;$F$7,"",VLOOKUP(J117,'Flota Variable'!$AS$4:$AU$707,3,0)+K117),"")</f>
        <v/>
      </c>
      <c r="L118" s="67" t="str">
        <f t="shared" si="122"/>
        <v/>
      </c>
      <c r="M118" s="36" t="str">
        <f t="shared" si="142"/>
        <v/>
      </c>
      <c r="N118" s="35" t="str">
        <f>IF(H118="","",IF(H118=MAX($H$3:$H$1002),IFERROR(VLOOKUP(MAX($H$3:H118)+1,$H$3:$I$1002,2,0),MAX(I118:I1117))-VLOOKUP(H118,$H$3:$I$1002,2,0)+1,IFERROR(VLOOKUP(MAX($H$3:H118)+1,$H$3:$I$1002,2,0),MAX(I118:I1117))-VLOOKUP(H118,$H$3:$I$1002,2,0)))</f>
        <v/>
      </c>
      <c r="P118" s="35" t="str">
        <f t="shared" si="143"/>
        <v/>
      </c>
      <c r="Q118" s="67" t="str">
        <f t="shared" si="144"/>
        <v/>
      </c>
      <c r="R118" s="67" t="str">
        <f t="shared" si="145"/>
        <v/>
      </c>
      <c r="S118" s="67" t="str">
        <f t="shared" si="146"/>
        <v/>
      </c>
      <c r="U118" s="68" t="str">
        <f>IFERROR(IF(Z118=0,"",IF(MINUTE(Z118)&lt;&gt;MINUTE(Z117),MAX($U$2:U117)+1,IF(AND(MINUTE(Z117)=0,MINUTE(Z118)=0),1,""))),"")</f>
        <v/>
      </c>
      <c r="V118" s="68" t="str">
        <f t="shared" si="147"/>
        <v/>
      </c>
      <c r="W118" s="68" t="str">
        <f t="shared" si="148"/>
        <v/>
      </c>
      <c r="X118" s="69" t="str">
        <f>IFERROR(L118+VLOOKUP(J118,'Tiempos de ciclo'!$P$3:$Q$398,2,0),"")</f>
        <v/>
      </c>
      <c r="Y118" s="69" t="str">
        <f t="shared" si="123"/>
        <v/>
      </c>
      <c r="Z118" s="70" t="str">
        <f t="shared" si="149"/>
        <v/>
      </c>
      <c r="AA118" s="68" t="str">
        <f>IF(U118="","",IF(U118=MAX($U$3:$U$1002),IFERROR(VLOOKUP(MAX($U$3:U118)+1,$U$3:$V$1002,2,0),MAX(V118:V1117))-VLOOKUP(U118,$U$3:$V$1002,2,0)+1,IFERROR(VLOOKUP(MAX($U$3:U118)+1,$U$3:$V$1002,2,0),MAX(V118:V1117))-VLOOKUP(U118,$U$3:$V$1002,2,0)))</f>
        <v/>
      </c>
      <c r="AC118" s="68" t="str">
        <f t="shared" si="150"/>
        <v/>
      </c>
      <c r="AD118" s="69" t="str">
        <f t="shared" si="151"/>
        <v/>
      </c>
      <c r="AE118" s="69" t="str">
        <f t="shared" si="152"/>
        <v/>
      </c>
      <c r="AF118" s="69" t="str">
        <f t="shared" si="153"/>
        <v/>
      </c>
      <c r="AI118" s="3" t="str">
        <f t="shared" si="170"/>
        <v/>
      </c>
      <c r="AJ118" s="8" t="str">
        <f t="shared" si="124"/>
        <v/>
      </c>
      <c r="AK118" s="8" t="str">
        <f t="shared" si="171"/>
        <v/>
      </c>
      <c r="AL118" s="8" t="str">
        <f t="shared" si="172"/>
        <v/>
      </c>
      <c r="AM118" s="8" t="str">
        <f t="shared" si="173"/>
        <v/>
      </c>
      <c r="AN118" s="9" t="str">
        <f t="shared" si="125"/>
        <v/>
      </c>
      <c r="AO118" s="9" t="str">
        <f t="shared" si="126"/>
        <v/>
      </c>
      <c r="AP118" s="8" t="str">
        <f t="shared" si="154"/>
        <v/>
      </c>
      <c r="AQ118" s="9" t="str">
        <f t="shared" si="127"/>
        <v/>
      </c>
      <c r="AR118" s="8" t="str">
        <f t="shared" si="155"/>
        <v/>
      </c>
      <c r="AS118" s="2" t="str">
        <f t="shared" si="174"/>
        <v/>
      </c>
      <c r="AT118" s="8" t="str">
        <f t="shared" si="156"/>
        <v/>
      </c>
      <c r="AU118" s="8" t="str">
        <f t="shared" si="175"/>
        <v/>
      </c>
      <c r="AV118" s="8" t="str">
        <f t="shared" si="176"/>
        <v/>
      </c>
      <c r="AW118" s="8" t="str">
        <f t="shared" si="157"/>
        <v/>
      </c>
      <c r="AX118" s="9" t="str">
        <f t="shared" si="128"/>
        <v/>
      </c>
      <c r="AY118" s="9" t="str">
        <f t="shared" si="129"/>
        <v/>
      </c>
      <c r="AZ118" s="8" t="str">
        <f t="shared" si="158"/>
        <v/>
      </c>
      <c r="BA118" s="9" t="str">
        <f t="shared" si="159"/>
        <v/>
      </c>
      <c r="BB118" s="8" t="str">
        <f t="shared" si="160"/>
        <v/>
      </c>
      <c r="BD118" s="3" t="str">
        <f t="shared" si="161"/>
        <v/>
      </c>
      <c r="BE118" s="8" t="str">
        <f t="shared" si="130"/>
        <v/>
      </c>
      <c r="BF118" s="8" t="str">
        <f t="shared" si="131"/>
        <v/>
      </c>
      <c r="BG118" s="86" t="str">
        <f t="shared" si="132"/>
        <v/>
      </c>
      <c r="BH118" s="9" t="str">
        <f t="shared" si="133"/>
        <v/>
      </c>
      <c r="BI118" s="9" t="str">
        <f t="shared" si="134"/>
        <v/>
      </c>
      <c r="BJ118" s="82" t="e">
        <f t="shared" si="135"/>
        <v>#VALUE!</v>
      </c>
      <c r="BK118" s="9" t="str">
        <f t="shared" si="136"/>
        <v/>
      </c>
      <c r="BL118" s="9" t="str">
        <f t="shared" ref="BL118:BM118" si="225">BK118</f>
        <v/>
      </c>
      <c r="BM118" s="9" t="str">
        <f t="shared" si="225"/>
        <v/>
      </c>
      <c r="BN118" s="8" t="str">
        <f t="shared" si="138"/>
        <v/>
      </c>
      <c r="BO118" s="8" t="str">
        <f t="shared" si="163"/>
        <v/>
      </c>
      <c r="BP118" s="8" t="str">
        <f t="shared" si="164"/>
        <v/>
      </c>
      <c r="BQ118" s="8" t="str">
        <f t="shared" si="165"/>
        <v/>
      </c>
      <c r="BR118" s="8" t="str">
        <f t="shared" si="139"/>
        <v/>
      </c>
      <c r="BS118" s="8" t="str">
        <f t="shared" si="166"/>
        <v/>
      </c>
      <c r="BT118" s="8" t="str">
        <f t="shared" si="167"/>
        <v/>
      </c>
      <c r="BU118" s="7" t="str">
        <f t="shared" si="168"/>
        <v/>
      </c>
    </row>
    <row r="119" spans="3:73" x14ac:dyDescent="0.25">
      <c r="F119" s="71"/>
      <c r="H119" s="35" t="str">
        <f>IFERROR(IF(MINUTE(M119)&lt;&gt;MINUTE(M118),MAX($H$2:H118)+1,IF(AND(MINUTE(M118)=0,MINUTE(M119)=0),1,"")),"")</f>
        <v/>
      </c>
      <c r="I119" s="35" t="str">
        <f t="shared" si="140"/>
        <v/>
      </c>
      <c r="J119" s="35" t="str">
        <f t="shared" si="141"/>
        <v/>
      </c>
      <c r="K119" s="67" t="str">
        <f>IFERROR(IF(VLOOKUP(J118,'Flota Variable'!$AS$4:$AU$707,3,0)+K118&gt;$F$7,"",VLOOKUP(J118,'Flota Variable'!$AS$4:$AU$707,3,0)+K118),"")</f>
        <v/>
      </c>
      <c r="L119" s="67" t="str">
        <f t="shared" si="122"/>
        <v/>
      </c>
      <c r="M119" s="36" t="str">
        <f t="shared" si="142"/>
        <v/>
      </c>
      <c r="N119" s="35" t="str">
        <f>IF(H119="","",IF(H119=MAX($H$3:$H$1002),IFERROR(VLOOKUP(MAX($H$3:H119)+1,$H$3:$I$1002,2,0),MAX(I119:I1118))-VLOOKUP(H119,$H$3:$I$1002,2,0)+1,IFERROR(VLOOKUP(MAX($H$3:H119)+1,$H$3:$I$1002,2,0),MAX(I119:I1118))-VLOOKUP(H119,$H$3:$I$1002,2,0)))</f>
        <v/>
      </c>
      <c r="P119" s="35" t="str">
        <f t="shared" si="143"/>
        <v/>
      </c>
      <c r="Q119" s="67" t="str">
        <f t="shared" si="144"/>
        <v/>
      </c>
      <c r="R119" s="67" t="str">
        <f t="shared" si="145"/>
        <v/>
      </c>
      <c r="S119" s="67" t="str">
        <f t="shared" si="146"/>
        <v/>
      </c>
      <c r="U119" s="68" t="str">
        <f>IFERROR(IF(Z119=0,"",IF(MINUTE(Z119)&lt;&gt;MINUTE(Z118),MAX($U$2:U118)+1,IF(AND(MINUTE(Z118)=0,MINUTE(Z119)=0),1,""))),"")</f>
        <v/>
      </c>
      <c r="V119" s="68" t="str">
        <f t="shared" si="147"/>
        <v/>
      </c>
      <c r="W119" s="68" t="str">
        <f t="shared" si="148"/>
        <v/>
      </c>
      <c r="X119" s="69" t="str">
        <f>IFERROR(L119+VLOOKUP(J119,'Tiempos de ciclo'!$P$3:$Q$398,2,0),"")</f>
        <v/>
      </c>
      <c r="Y119" s="69" t="str">
        <f t="shared" si="123"/>
        <v/>
      </c>
      <c r="Z119" s="70" t="str">
        <f t="shared" si="149"/>
        <v/>
      </c>
      <c r="AA119" s="68" t="str">
        <f>IF(U119="","",IF(U119=MAX($U$3:$U$1002),IFERROR(VLOOKUP(MAX($U$3:U119)+1,$U$3:$V$1002,2,0),MAX(V119:V1118))-VLOOKUP(U119,$U$3:$V$1002,2,0)+1,IFERROR(VLOOKUP(MAX($U$3:U119)+1,$U$3:$V$1002,2,0),MAX(V119:V1118))-VLOOKUP(U119,$U$3:$V$1002,2,0)))</f>
        <v/>
      </c>
      <c r="AC119" s="68" t="str">
        <f t="shared" si="150"/>
        <v/>
      </c>
      <c r="AD119" s="69" t="str">
        <f t="shared" si="151"/>
        <v/>
      </c>
      <c r="AE119" s="69" t="str">
        <f t="shared" si="152"/>
        <v/>
      </c>
      <c r="AF119" s="69" t="str">
        <f t="shared" si="153"/>
        <v/>
      </c>
      <c r="AI119" s="3" t="str">
        <f t="shared" si="170"/>
        <v/>
      </c>
      <c r="AJ119" s="8" t="str">
        <f t="shared" si="124"/>
        <v/>
      </c>
      <c r="AK119" s="8" t="str">
        <f t="shared" si="171"/>
        <v/>
      </c>
      <c r="AL119" s="8" t="str">
        <f t="shared" si="172"/>
        <v/>
      </c>
      <c r="AM119" s="8" t="str">
        <f t="shared" si="173"/>
        <v/>
      </c>
      <c r="AN119" s="9" t="str">
        <f t="shared" si="125"/>
        <v/>
      </c>
      <c r="AO119" s="9" t="str">
        <f t="shared" si="126"/>
        <v/>
      </c>
      <c r="AP119" s="8" t="str">
        <f t="shared" si="154"/>
        <v/>
      </c>
      <c r="AQ119" s="9" t="str">
        <f t="shared" si="127"/>
        <v/>
      </c>
      <c r="AR119" s="8" t="str">
        <f t="shared" si="155"/>
        <v/>
      </c>
      <c r="AS119" s="2" t="str">
        <f t="shared" si="174"/>
        <v/>
      </c>
      <c r="AT119" s="8" t="str">
        <f t="shared" si="156"/>
        <v/>
      </c>
      <c r="AU119" s="8" t="str">
        <f t="shared" si="175"/>
        <v/>
      </c>
      <c r="AV119" s="8" t="str">
        <f t="shared" si="176"/>
        <v/>
      </c>
      <c r="AW119" s="8" t="str">
        <f t="shared" si="157"/>
        <v/>
      </c>
      <c r="AX119" s="9" t="str">
        <f t="shared" si="128"/>
        <v/>
      </c>
      <c r="AY119" s="9" t="str">
        <f t="shared" si="129"/>
        <v/>
      </c>
      <c r="AZ119" s="8" t="str">
        <f t="shared" si="158"/>
        <v/>
      </c>
      <c r="BA119" s="9" t="str">
        <f t="shared" si="159"/>
        <v/>
      </c>
      <c r="BB119" s="8" t="str">
        <f t="shared" si="160"/>
        <v/>
      </c>
      <c r="BD119" s="3" t="str">
        <f t="shared" si="161"/>
        <v/>
      </c>
      <c r="BE119" s="8" t="str">
        <f t="shared" si="130"/>
        <v/>
      </c>
      <c r="BF119" s="8" t="str">
        <f t="shared" si="131"/>
        <v/>
      </c>
      <c r="BG119" s="86" t="str">
        <f t="shared" si="132"/>
        <v/>
      </c>
      <c r="BH119" s="9" t="str">
        <f t="shared" si="133"/>
        <v/>
      </c>
      <c r="BI119" s="9" t="str">
        <f t="shared" si="134"/>
        <v/>
      </c>
      <c r="BJ119" s="82" t="e">
        <f t="shared" si="135"/>
        <v>#VALUE!</v>
      </c>
      <c r="BK119" s="9" t="str">
        <f t="shared" si="136"/>
        <v/>
      </c>
      <c r="BL119" s="9" t="str">
        <f t="shared" ref="BL119:BM119" si="226">BK119</f>
        <v/>
      </c>
      <c r="BM119" s="9" t="str">
        <f t="shared" si="226"/>
        <v/>
      </c>
      <c r="BN119" s="8" t="str">
        <f t="shared" si="138"/>
        <v/>
      </c>
      <c r="BO119" s="8" t="str">
        <f t="shared" si="163"/>
        <v/>
      </c>
      <c r="BP119" s="8" t="str">
        <f t="shared" si="164"/>
        <v/>
      </c>
      <c r="BQ119" s="8" t="str">
        <f t="shared" si="165"/>
        <v/>
      </c>
      <c r="BR119" s="8" t="str">
        <f t="shared" si="139"/>
        <v/>
      </c>
      <c r="BS119" s="8" t="str">
        <f t="shared" si="166"/>
        <v/>
      </c>
      <c r="BT119" s="8" t="str">
        <f t="shared" si="167"/>
        <v/>
      </c>
      <c r="BU119" s="7" t="str">
        <f t="shared" si="168"/>
        <v/>
      </c>
    </row>
    <row r="120" spans="3:73" x14ac:dyDescent="0.25">
      <c r="F120" s="71"/>
      <c r="H120" s="35" t="str">
        <f>IFERROR(IF(MINUTE(M120)&lt;&gt;MINUTE(M119),MAX($H$2:H119)+1,IF(AND(MINUTE(M119)=0,MINUTE(M120)=0),1,"")),"")</f>
        <v/>
      </c>
      <c r="I120" s="35" t="str">
        <f t="shared" si="140"/>
        <v/>
      </c>
      <c r="J120" s="35" t="str">
        <f t="shared" si="141"/>
        <v/>
      </c>
      <c r="K120" s="67" t="str">
        <f>IFERROR(IF(VLOOKUP(J119,'Flota Variable'!$AS$4:$AU$707,3,0)+K119&gt;$F$7,"",VLOOKUP(J119,'Flota Variable'!$AS$4:$AU$707,3,0)+K119),"")</f>
        <v/>
      </c>
      <c r="L120" s="67" t="str">
        <f t="shared" si="122"/>
        <v/>
      </c>
      <c r="M120" s="36" t="str">
        <f t="shared" si="142"/>
        <v/>
      </c>
      <c r="N120" s="35" t="str">
        <f>IF(H120="","",IF(H120=MAX($H$3:$H$1002),IFERROR(VLOOKUP(MAX($H$3:H120)+1,$H$3:$I$1002,2,0),MAX(I120:I1119))-VLOOKUP(H120,$H$3:$I$1002,2,0)+1,IFERROR(VLOOKUP(MAX($H$3:H120)+1,$H$3:$I$1002,2,0),MAX(I120:I1119))-VLOOKUP(H120,$H$3:$I$1002,2,0)))</f>
        <v/>
      </c>
      <c r="P120" s="35" t="str">
        <f t="shared" si="143"/>
        <v/>
      </c>
      <c r="Q120" s="67" t="str">
        <f t="shared" si="144"/>
        <v/>
      </c>
      <c r="R120" s="67" t="str">
        <f t="shared" si="145"/>
        <v/>
      </c>
      <c r="S120" s="67" t="str">
        <f t="shared" si="146"/>
        <v/>
      </c>
      <c r="U120" s="68" t="str">
        <f>IFERROR(IF(Z120=0,"",IF(MINUTE(Z120)&lt;&gt;MINUTE(Z119),MAX($U$2:U119)+1,IF(AND(MINUTE(Z119)=0,MINUTE(Z120)=0),1,""))),"")</f>
        <v/>
      </c>
      <c r="V120" s="68" t="str">
        <f t="shared" si="147"/>
        <v/>
      </c>
      <c r="W120" s="68" t="str">
        <f t="shared" si="148"/>
        <v/>
      </c>
      <c r="X120" s="69" t="str">
        <f>IFERROR(L120+VLOOKUP(J120,'Tiempos de ciclo'!$P$3:$Q$398,2,0),"")</f>
        <v/>
      </c>
      <c r="Y120" s="69" t="str">
        <f t="shared" si="123"/>
        <v/>
      </c>
      <c r="Z120" s="70" t="str">
        <f t="shared" si="149"/>
        <v/>
      </c>
      <c r="AA120" s="68" t="str">
        <f>IF(U120="","",IF(U120=MAX($U$3:$U$1002),IFERROR(VLOOKUP(MAX($U$3:U120)+1,$U$3:$V$1002,2,0),MAX(V120:V1119))-VLOOKUP(U120,$U$3:$V$1002,2,0)+1,IFERROR(VLOOKUP(MAX($U$3:U120)+1,$U$3:$V$1002,2,0),MAX(V120:V1119))-VLOOKUP(U120,$U$3:$V$1002,2,0)))</f>
        <v/>
      </c>
      <c r="AC120" s="68" t="str">
        <f t="shared" si="150"/>
        <v/>
      </c>
      <c r="AD120" s="69" t="str">
        <f t="shared" si="151"/>
        <v/>
      </c>
      <c r="AE120" s="69" t="str">
        <f t="shared" si="152"/>
        <v/>
      </c>
      <c r="AF120" s="69" t="str">
        <f t="shared" si="153"/>
        <v/>
      </c>
      <c r="AI120" s="3" t="str">
        <f t="shared" si="170"/>
        <v/>
      </c>
      <c r="AJ120" s="8" t="str">
        <f t="shared" si="124"/>
        <v/>
      </c>
      <c r="AK120" s="8" t="str">
        <f t="shared" si="171"/>
        <v/>
      </c>
      <c r="AL120" s="8" t="str">
        <f t="shared" si="172"/>
        <v/>
      </c>
      <c r="AM120" s="8" t="str">
        <f t="shared" si="173"/>
        <v/>
      </c>
      <c r="AN120" s="9" t="str">
        <f t="shared" si="125"/>
        <v/>
      </c>
      <c r="AO120" s="9" t="str">
        <f t="shared" si="126"/>
        <v/>
      </c>
      <c r="AP120" s="8" t="str">
        <f t="shared" si="154"/>
        <v/>
      </c>
      <c r="AQ120" s="9" t="str">
        <f t="shared" si="127"/>
        <v/>
      </c>
      <c r="AR120" s="8" t="str">
        <f t="shared" si="155"/>
        <v/>
      </c>
      <c r="AS120" s="2" t="str">
        <f t="shared" si="174"/>
        <v/>
      </c>
      <c r="AT120" s="8" t="str">
        <f t="shared" si="156"/>
        <v/>
      </c>
      <c r="AU120" s="8" t="str">
        <f t="shared" si="175"/>
        <v/>
      </c>
      <c r="AV120" s="8" t="str">
        <f t="shared" si="176"/>
        <v/>
      </c>
      <c r="AW120" s="8" t="str">
        <f t="shared" si="157"/>
        <v/>
      </c>
      <c r="AX120" s="9" t="str">
        <f t="shared" si="128"/>
        <v/>
      </c>
      <c r="AY120" s="9" t="str">
        <f t="shared" si="129"/>
        <v/>
      </c>
      <c r="AZ120" s="8" t="str">
        <f t="shared" si="158"/>
        <v/>
      </c>
      <c r="BA120" s="9" t="str">
        <f t="shared" si="159"/>
        <v/>
      </c>
      <c r="BB120" s="8" t="str">
        <f t="shared" si="160"/>
        <v/>
      </c>
      <c r="BD120" s="3" t="str">
        <f t="shared" si="161"/>
        <v/>
      </c>
      <c r="BE120" s="8" t="str">
        <f t="shared" si="130"/>
        <v/>
      </c>
      <c r="BF120" s="8" t="str">
        <f t="shared" si="131"/>
        <v/>
      </c>
      <c r="BG120" s="86" t="str">
        <f t="shared" si="132"/>
        <v/>
      </c>
      <c r="BH120" s="9" t="str">
        <f t="shared" si="133"/>
        <v/>
      </c>
      <c r="BI120" s="9" t="str">
        <f t="shared" si="134"/>
        <v/>
      </c>
      <c r="BJ120" s="82" t="e">
        <f t="shared" si="135"/>
        <v>#VALUE!</v>
      </c>
      <c r="BK120" s="9" t="str">
        <f t="shared" si="136"/>
        <v/>
      </c>
      <c r="BL120" s="9" t="str">
        <f t="shared" ref="BL120:BM120" si="227">BK120</f>
        <v/>
      </c>
      <c r="BM120" s="9" t="str">
        <f t="shared" si="227"/>
        <v/>
      </c>
      <c r="BN120" s="8" t="str">
        <f t="shared" si="138"/>
        <v/>
      </c>
      <c r="BO120" s="8" t="str">
        <f t="shared" si="163"/>
        <v/>
      </c>
      <c r="BP120" s="8" t="str">
        <f t="shared" si="164"/>
        <v/>
      </c>
      <c r="BQ120" s="8" t="str">
        <f t="shared" si="165"/>
        <v/>
      </c>
      <c r="BR120" s="8" t="str">
        <f t="shared" si="139"/>
        <v/>
      </c>
      <c r="BS120" s="8" t="str">
        <f t="shared" si="166"/>
        <v/>
      </c>
      <c r="BT120" s="8" t="str">
        <f t="shared" si="167"/>
        <v/>
      </c>
      <c r="BU120" s="7" t="str">
        <f t="shared" si="168"/>
        <v/>
      </c>
    </row>
    <row r="121" spans="3:73" x14ac:dyDescent="0.25">
      <c r="F121" s="71"/>
      <c r="H121" s="35" t="str">
        <f>IFERROR(IF(MINUTE(M121)&lt;&gt;MINUTE(M120),MAX($H$2:H120)+1,IF(AND(MINUTE(M120)=0,MINUTE(M121)=0),1,"")),"")</f>
        <v/>
      </c>
      <c r="I121" s="35" t="str">
        <f t="shared" si="140"/>
        <v/>
      </c>
      <c r="J121" s="35" t="str">
        <f t="shared" si="141"/>
        <v/>
      </c>
      <c r="K121" s="67" t="str">
        <f>IFERROR(IF(VLOOKUP(J120,'Flota Variable'!$AS$4:$AU$707,3,0)+K120&gt;$F$7,"",VLOOKUP(J120,'Flota Variable'!$AS$4:$AU$707,3,0)+K120),"")</f>
        <v/>
      </c>
      <c r="L121" s="67" t="str">
        <f t="shared" si="122"/>
        <v/>
      </c>
      <c r="M121" s="36" t="str">
        <f t="shared" si="142"/>
        <v/>
      </c>
      <c r="N121" s="35" t="str">
        <f>IF(H121="","",IF(H121=MAX($H$3:$H$1002),IFERROR(VLOOKUP(MAX($H$3:H121)+1,$H$3:$I$1002,2,0),MAX(I121:I1120))-VLOOKUP(H121,$H$3:$I$1002,2,0)+1,IFERROR(VLOOKUP(MAX($H$3:H121)+1,$H$3:$I$1002,2,0),MAX(I121:I1120))-VLOOKUP(H121,$H$3:$I$1002,2,0)))</f>
        <v/>
      </c>
      <c r="P121" s="35" t="str">
        <f t="shared" si="143"/>
        <v/>
      </c>
      <c r="Q121" s="67" t="str">
        <f t="shared" si="144"/>
        <v/>
      </c>
      <c r="R121" s="67" t="str">
        <f t="shared" si="145"/>
        <v/>
      </c>
      <c r="S121" s="67" t="str">
        <f t="shared" si="146"/>
        <v/>
      </c>
      <c r="U121" s="68" t="str">
        <f>IFERROR(IF(Z121=0,"",IF(MINUTE(Z121)&lt;&gt;MINUTE(Z120),MAX($U$2:U120)+1,IF(AND(MINUTE(Z120)=0,MINUTE(Z121)=0),1,""))),"")</f>
        <v/>
      </c>
      <c r="V121" s="68" t="str">
        <f t="shared" si="147"/>
        <v/>
      </c>
      <c r="W121" s="68" t="str">
        <f t="shared" si="148"/>
        <v/>
      </c>
      <c r="X121" s="69" t="str">
        <f>IFERROR(L121+VLOOKUP(J121,'Tiempos de ciclo'!$P$3:$Q$398,2,0),"")</f>
        <v/>
      </c>
      <c r="Y121" s="69" t="str">
        <f t="shared" si="123"/>
        <v/>
      </c>
      <c r="Z121" s="70" t="str">
        <f t="shared" si="149"/>
        <v/>
      </c>
      <c r="AA121" s="68" t="str">
        <f>IF(U121="","",IF(U121=MAX($U$3:$U$1002),IFERROR(VLOOKUP(MAX($U$3:U121)+1,$U$3:$V$1002,2,0),MAX(V121:V1120))-VLOOKUP(U121,$U$3:$V$1002,2,0)+1,IFERROR(VLOOKUP(MAX($U$3:U121)+1,$U$3:$V$1002,2,0),MAX(V121:V1120))-VLOOKUP(U121,$U$3:$V$1002,2,0)))</f>
        <v/>
      </c>
      <c r="AC121" s="68" t="str">
        <f t="shared" si="150"/>
        <v/>
      </c>
      <c r="AD121" s="69" t="str">
        <f t="shared" si="151"/>
        <v/>
      </c>
      <c r="AE121" s="69" t="str">
        <f t="shared" si="152"/>
        <v/>
      </c>
      <c r="AF121" s="69" t="str">
        <f t="shared" si="153"/>
        <v/>
      </c>
      <c r="AI121" s="3" t="str">
        <f t="shared" si="170"/>
        <v/>
      </c>
      <c r="AJ121" s="8" t="str">
        <f t="shared" si="124"/>
        <v/>
      </c>
      <c r="AK121" s="8" t="str">
        <f t="shared" si="171"/>
        <v/>
      </c>
      <c r="AL121" s="8" t="str">
        <f t="shared" si="172"/>
        <v/>
      </c>
      <c r="AM121" s="8" t="str">
        <f t="shared" si="173"/>
        <v/>
      </c>
      <c r="AN121" s="9" t="str">
        <f t="shared" si="125"/>
        <v/>
      </c>
      <c r="AO121" s="9" t="str">
        <f t="shared" si="126"/>
        <v/>
      </c>
      <c r="AP121" s="8" t="str">
        <f t="shared" si="154"/>
        <v/>
      </c>
      <c r="AQ121" s="9" t="str">
        <f t="shared" si="127"/>
        <v/>
      </c>
      <c r="AR121" s="8" t="str">
        <f t="shared" si="155"/>
        <v/>
      </c>
      <c r="AS121" s="2" t="str">
        <f t="shared" si="174"/>
        <v/>
      </c>
      <c r="AT121" s="8" t="str">
        <f t="shared" si="156"/>
        <v/>
      </c>
      <c r="AU121" s="8" t="str">
        <f t="shared" si="175"/>
        <v/>
      </c>
      <c r="AV121" s="8" t="str">
        <f t="shared" si="176"/>
        <v/>
      </c>
      <c r="AW121" s="8" t="str">
        <f t="shared" si="157"/>
        <v/>
      </c>
      <c r="AX121" s="9" t="str">
        <f t="shared" si="128"/>
        <v/>
      </c>
      <c r="AY121" s="9" t="str">
        <f t="shared" si="129"/>
        <v/>
      </c>
      <c r="AZ121" s="8" t="str">
        <f t="shared" si="158"/>
        <v/>
      </c>
      <c r="BA121" s="9" t="str">
        <f t="shared" si="159"/>
        <v/>
      </c>
      <c r="BB121" s="8" t="str">
        <f t="shared" si="160"/>
        <v/>
      </c>
      <c r="BD121" s="3" t="str">
        <f t="shared" si="161"/>
        <v/>
      </c>
      <c r="BE121" s="8" t="str">
        <f t="shared" si="130"/>
        <v/>
      </c>
      <c r="BF121" s="8" t="str">
        <f t="shared" si="131"/>
        <v/>
      </c>
      <c r="BG121" s="86" t="str">
        <f t="shared" si="132"/>
        <v/>
      </c>
      <c r="BH121" s="9" t="str">
        <f t="shared" si="133"/>
        <v/>
      </c>
      <c r="BI121" s="9" t="str">
        <f t="shared" si="134"/>
        <v/>
      </c>
      <c r="BJ121" s="82" t="e">
        <f t="shared" si="135"/>
        <v>#VALUE!</v>
      </c>
      <c r="BK121" s="9" t="str">
        <f t="shared" si="136"/>
        <v/>
      </c>
      <c r="BL121" s="9" t="str">
        <f t="shared" ref="BL121:BM121" si="228">BK121</f>
        <v/>
      </c>
      <c r="BM121" s="9" t="str">
        <f t="shared" si="228"/>
        <v/>
      </c>
      <c r="BN121" s="8" t="str">
        <f t="shared" si="138"/>
        <v/>
      </c>
      <c r="BO121" s="8" t="str">
        <f t="shared" si="163"/>
        <v/>
      </c>
      <c r="BP121" s="8" t="str">
        <f t="shared" si="164"/>
        <v/>
      </c>
      <c r="BQ121" s="8" t="str">
        <f t="shared" si="165"/>
        <v/>
      </c>
      <c r="BR121" s="8" t="str">
        <f t="shared" si="139"/>
        <v/>
      </c>
      <c r="BS121" s="8" t="str">
        <f t="shared" si="166"/>
        <v/>
      </c>
      <c r="BT121" s="8" t="str">
        <f t="shared" si="167"/>
        <v/>
      </c>
      <c r="BU121" s="7" t="str">
        <f t="shared" si="168"/>
        <v/>
      </c>
    </row>
    <row r="122" spans="3:73" x14ac:dyDescent="0.25">
      <c r="F122" s="71"/>
      <c r="H122" s="35" t="str">
        <f>IFERROR(IF(MINUTE(M122)&lt;&gt;MINUTE(M121),MAX($H$2:H121)+1,IF(AND(MINUTE(M121)=0,MINUTE(M122)=0),1,"")),"")</f>
        <v/>
      </c>
      <c r="I122" s="35" t="str">
        <f t="shared" si="140"/>
        <v/>
      </c>
      <c r="J122" s="35" t="str">
        <f t="shared" si="141"/>
        <v/>
      </c>
      <c r="K122" s="67" t="str">
        <f>IFERROR(IF(VLOOKUP(J121,'Flota Variable'!$AS$4:$AU$707,3,0)+K121&gt;$F$7,"",VLOOKUP(J121,'Flota Variable'!$AS$4:$AU$707,3,0)+K121),"")</f>
        <v/>
      </c>
      <c r="L122" s="67" t="str">
        <f t="shared" si="122"/>
        <v/>
      </c>
      <c r="M122" s="36" t="str">
        <f t="shared" si="142"/>
        <v/>
      </c>
      <c r="N122" s="35" t="str">
        <f>IF(H122="","",IF(H122=MAX($H$3:$H$1002),IFERROR(VLOOKUP(MAX($H$3:H122)+1,$H$3:$I$1002,2,0),MAX(I122:I1121))-VLOOKUP(H122,$H$3:$I$1002,2,0)+1,IFERROR(VLOOKUP(MAX($H$3:H122)+1,$H$3:$I$1002,2,0),MAX(I122:I1121))-VLOOKUP(H122,$H$3:$I$1002,2,0)))</f>
        <v/>
      </c>
      <c r="P122" s="35" t="str">
        <f t="shared" si="143"/>
        <v/>
      </c>
      <c r="Q122" s="67" t="str">
        <f t="shared" si="144"/>
        <v/>
      </c>
      <c r="R122" s="67" t="str">
        <f t="shared" si="145"/>
        <v/>
      </c>
      <c r="S122" s="67" t="str">
        <f t="shared" si="146"/>
        <v/>
      </c>
      <c r="U122" s="68" t="str">
        <f>IFERROR(IF(Z122=0,"",IF(MINUTE(Z122)&lt;&gt;MINUTE(Z121),MAX($U$2:U121)+1,IF(AND(MINUTE(Z121)=0,MINUTE(Z122)=0),1,""))),"")</f>
        <v/>
      </c>
      <c r="V122" s="68" t="str">
        <f t="shared" si="147"/>
        <v/>
      </c>
      <c r="W122" s="68" t="str">
        <f t="shared" si="148"/>
        <v/>
      </c>
      <c r="X122" s="69" t="str">
        <f>IFERROR(L122+VLOOKUP(J122,'Tiempos de ciclo'!$P$3:$Q$398,2,0),"")</f>
        <v/>
      </c>
      <c r="Y122" s="69" t="str">
        <f t="shared" si="123"/>
        <v/>
      </c>
      <c r="Z122" s="70" t="str">
        <f t="shared" si="149"/>
        <v/>
      </c>
      <c r="AA122" s="68" t="str">
        <f>IF(U122="","",IF(U122=MAX($U$3:$U$1002),IFERROR(VLOOKUP(MAX($U$3:U122)+1,$U$3:$V$1002,2,0),MAX(V122:V1121))-VLOOKUP(U122,$U$3:$V$1002,2,0)+1,IFERROR(VLOOKUP(MAX($U$3:U122)+1,$U$3:$V$1002,2,0),MAX(V122:V1121))-VLOOKUP(U122,$U$3:$V$1002,2,0)))</f>
        <v/>
      </c>
      <c r="AC122" s="68" t="str">
        <f t="shared" si="150"/>
        <v/>
      </c>
      <c r="AD122" s="69" t="str">
        <f t="shared" si="151"/>
        <v/>
      </c>
      <c r="AE122" s="69" t="str">
        <f t="shared" si="152"/>
        <v/>
      </c>
      <c r="AF122" s="69" t="str">
        <f t="shared" si="153"/>
        <v/>
      </c>
      <c r="AI122" s="3" t="str">
        <f t="shared" si="170"/>
        <v/>
      </c>
      <c r="AJ122" s="8" t="str">
        <f t="shared" si="124"/>
        <v/>
      </c>
      <c r="AK122" s="8" t="str">
        <f t="shared" si="171"/>
        <v/>
      </c>
      <c r="AL122" s="8" t="str">
        <f t="shared" si="172"/>
        <v/>
      </c>
      <c r="AM122" s="8" t="str">
        <f t="shared" si="173"/>
        <v/>
      </c>
      <c r="AN122" s="9" t="str">
        <f t="shared" si="125"/>
        <v/>
      </c>
      <c r="AO122" s="9" t="str">
        <f t="shared" si="126"/>
        <v/>
      </c>
      <c r="AP122" s="8" t="str">
        <f t="shared" si="154"/>
        <v/>
      </c>
      <c r="AQ122" s="9" t="str">
        <f t="shared" si="127"/>
        <v/>
      </c>
      <c r="AR122" s="8" t="str">
        <f t="shared" si="155"/>
        <v/>
      </c>
      <c r="AS122" s="2" t="str">
        <f t="shared" si="174"/>
        <v/>
      </c>
      <c r="AT122" s="8" t="str">
        <f t="shared" si="156"/>
        <v/>
      </c>
      <c r="AU122" s="8" t="str">
        <f t="shared" si="175"/>
        <v/>
      </c>
      <c r="AV122" s="8" t="str">
        <f t="shared" si="176"/>
        <v/>
      </c>
      <c r="AW122" s="8" t="str">
        <f t="shared" si="157"/>
        <v/>
      </c>
      <c r="AX122" s="9" t="str">
        <f t="shared" si="128"/>
        <v/>
      </c>
      <c r="AY122" s="9" t="str">
        <f t="shared" si="129"/>
        <v/>
      </c>
      <c r="AZ122" s="8" t="str">
        <f t="shared" si="158"/>
        <v/>
      </c>
      <c r="BA122" s="9" t="str">
        <f t="shared" si="159"/>
        <v/>
      </c>
      <c r="BB122" s="8" t="str">
        <f t="shared" si="160"/>
        <v/>
      </c>
      <c r="BD122" s="3" t="str">
        <f t="shared" si="161"/>
        <v/>
      </c>
      <c r="BE122" s="8" t="str">
        <f t="shared" si="130"/>
        <v/>
      </c>
      <c r="BF122" s="8" t="str">
        <f t="shared" si="131"/>
        <v/>
      </c>
      <c r="BG122" s="86" t="str">
        <f t="shared" si="132"/>
        <v/>
      </c>
      <c r="BH122" s="9" t="str">
        <f t="shared" si="133"/>
        <v/>
      </c>
      <c r="BI122" s="9" t="str">
        <f t="shared" si="134"/>
        <v/>
      </c>
      <c r="BJ122" s="82" t="e">
        <f t="shared" si="135"/>
        <v>#VALUE!</v>
      </c>
      <c r="BK122" s="9" t="str">
        <f t="shared" si="136"/>
        <v/>
      </c>
      <c r="BL122" s="9" t="str">
        <f t="shared" ref="BL122:BM122" si="229">BK122</f>
        <v/>
      </c>
      <c r="BM122" s="9" t="str">
        <f t="shared" si="229"/>
        <v/>
      </c>
      <c r="BN122" s="8" t="str">
        <f t="shared" si="138"/>
        <v/>
      </c>
      <c r="BO122" s="8" t="str">
        <f t="shared" si="163"/>
        <v/>
      </c>
      <c r="BP122" s="8" t="str">
        <f t="shared" si="164"/>
        <v/>
      </c>
      <c r="BQ122" s="8" t="str">
        <f t="shared" si="165"/>
        <v/>
      </c>
      <c r="BR122" s="8" t="str">
        <f t="shared" si="139"/>
        <v/>
      </c>
      <c r="BS122" s="8" t="str">
        <f t="shared" si="166"/>
        <v/>
      </c>
      <c r="BT122" s="8" t="str">
        <f t="shared" si="167"/>
        <v/>
      </c>
      <c r="BU122" s="7" t="str">
        <f t="shared" si="168"/>
        <v/>
      </c>
    </row>
    <row r="123" spans="3:73" x14ac:dyDescent="0.25">
      <c r="F123" s="71"/>
      <c r="H123" s="35" t="str">
        <f>IFERROR(IF(MINUTE(M123)&lt;&gt;MINUTE(M122),MAX($H$2:H122)+1,IF(AND(MINUTE(M122)=0,MINUTE(M123)=0),1,"")),"")</f>
        <v/>
      </c>
      <c r="I123" s="35" t="str">
        <f t="shared" si="140"/>
        <v/>
      </c>
      <c r="J123" s="35" t="str">
        <f t="shared" si="141"/>
        <v/>
      </c>
      <c r="K123" s="67" t="str">
        <f>IFERROR(IF(VLOOKUP(J122,'Flota Variable'!$AS$4:$AU$707,3,0)+K122&gt;$F$7,"",VLOOKUP(J122,'Flota Variable'!$AS$4:$AU$707,3,0)+K122),"")</f>
        <v/>
      </c>
      <c r="L123" s="67" t="str">
        <f t="shared" si="122"/>
        <v/>
      </c>
      <c r="M123" s="36" t="str">
        <f t="shared" si="142"/>
        <v/>
      </c>
      <c r="N123" s="35" t="str">
        <f>IF(H123="","",IF(H123=MAX($H$3:$H$1002),IFERROR(VLOOKUP(MAX($H$3:H123)+1,$H$3:$I$1002,2,0),MAX(I123:I1122))-VLOOKUP(H123,$H$3:$I$1002,2,0)+1,IFERROR(VLOOKUP(MAX($H$3:H123)+1,$H$3:$I$1002,2,0),MAX(I123:I1122))-VLOOKUP(H123,$H$3:$I$1002,2,0)))</f>
        <v/>
      </c>
      <c r="P123" s="35" t="str">
        <f t="shared" si="143"/>
        <v/>
      </c>
      <c r="Q123" s="67" t="str">
        <f t="shared" si="144"/>
        <v/>
      </c>
      <c r="R123" s="67" t="str">
        <f t="shared" si="145"/>
        <v/>
      </c>
      <c r="S123" s="67" t="str">
        <f t="shared" si="146"/>
        <v/>
      </c>
      <c r="U123" s="68" t="str">
        <f>IFERROR(IF(Z123=0,"",IF(MINUTE(Z123)&lt;&gt;MINUTE(Z122),MAX($U$2:U122)+1,IF(AND(MINUTE(Z122)=0,MINUTE(Z123)=0),1,""))),"")</f>
        <v/>
      </c>
      <c r="V123" s="68" t="str">
        <f t="shared" si="147"/>
        <v/>
      </c>
      <c r="W123" s="68" t="str">
        <f t="shared" si="148"/>
        <v/>
      </c>
      <c r="X123" s="69" t="str">
        <f>IFERROR(L123+VLOOKUP(J123,'Tiempos de ciclo'!$P$3:$Q$398,2,0),"")</f>
        <v/>
      </c>
      <c r="Y123" s="69" t="str">
        <f t="shared" si="123"/>
        <v/>
      </c>
      <c r="Z123" s="70" t="str">
        <f t="shared" si="149"/>
        <v/>
      </c>
      <c r="AA123" s="68" t="str">
        <f>IF(U123="","",IF(U123=MAX($U$3:$U$1002),IFERROR(VLOOKUP(MAX($U$3:U123)+1,$U$3:$V$1002,2,0),MAX(V123:V1122))-VLOOKUP(U123,$U$3:$V$1002,2,0)+1,IFERROR(VLOOKUP(MAX($U$3:U123)+1,$U$3:$V$1002,2,0),MAX(V123:V1122))-VLOOKUP(U123,$U$3:$V$1002,2,0)))</f>
        <v/>
      </c>
      <c r="AC123" s="68" t="str">
        <f t="shared" si="150"/>
        <v/>
      </c>
      <c r="AD123" s="69" t="str">
        <f t="shared" si="151"/>
        <v/>
      </c>
      <c r="AE123" s="69" t="str">
        <f t="shared" si="152"/>
        <v/>
      </c>
      <c r="AF123" s="69" t="str">
        <f t="shared" si="153"/>
        <v/>
      </c>
      <c r="AI123" s="3" t="str">
        <f t="shared" si="170"/>
        <v/>
      </c>
      <c r="AJ123" s="8" t="str">
        <f t="shared" si="124"/>
        <v/>
      </c>
      <c r="AK123" s="8" t="str">
        <f t="shared" si="171"/>
        <v/>
      </c>
      <c r="AL123" s="8" t="str">
        <f t="shared" si="172"/>
        <v/>
      </c>
      <c r="AM123" s="8" t="str">
        <f t="shared" si="173"/>
        <v/>
      </c>
      <c r="AN123" s="9" t="str">
        <f t="shared" si="125"/>
        <v/>
      </c>
      <c r="AO123" s="9" t="str">
        <f t="shared" si="126"/>
        <v/>
      </c>
      <c r="AP123" s="8" t="str">
        <f t="shared" si="154"/>
        <v/>
      </c>
      <c r="AQ123" s="9" t="str">
        <f t="shared" si="127"/>
        <v/>
      </c>
      <c r="AR123" s="8" t="str">
        <f t="shared" si="155"/>
        <v/>
      </c>
      <c r="AS123" s="2" t="str">
        <f t="shared" si="174"/>
        <v/>
      </c>
      <c r="AT123" s="8" t="str">
        <f t="shared" si="156"/>
        <v/>
      </c>
      <c r="AU123" s="8" t="str">
        <f t="shared" si="175"/>
        <v/>
      </c>
      <c r="AV123" s="8" t="str">
        <f t="shared" si="176"/>
        <v/>
      </c>
      <c r="AW123" s="8" t="str">
        <f t="shared" si="157"/>
        <v/>
      </c>
      <c r="AX123" s="9" t="str">
        <f t="shared" si="128"/>
        <v/>
      </c>
      <c r="AY123" s="9" t="str">
        <f t="shared" si="129"/>
        <v/>
      </c>
      <c r="AZ123" s="8" t="str">
        <f t="shared" si="158"/>
        <v/>
      </c>
      <c r="BA123" s="9" t="str">
        <f t="shared" si="159"/>
        <v/>
      </c>
      <c r="BB123" s="8" t="str">
        <f t="shared" si="160"/>
        <v/>
      </c>
      <c r="BD123" s="3" t="str">
        <f t="shared" si="161"/>
        <v/>
      </c>
      <c r="BE123" s="8" t="str">
        <f t="shared" si="130"/>
        <v/>
      </c>
      <c r="BF123" s="8" t="str">
        <f t="shared" si="131"/>
        <v/>
      </c>
      <c r="BG123" s="86" t="str">
        <f t="shared" si="132"/>
        <v/>
      </c>
      <c r="BH123" s="9" t="str">
        <f t="shared" si="133"/>
        <v/>
      </c>
      <c r="BI123" s="9" t="str">
        <f t="shared" si="134"/>
        <v/>
      </c>
      <c r="BJ123" s="82" t="e">
        <f t="shared" si="135"/>
        <v>#VALUE!</v>
      </c>
      <c r="BK123" s="9" t="str">
        <f t="shared" si="136"/>
        <v/>
      </c>
      <c r="BL123" s="9" t="str">
        <f t="shared" ref="BL123:BM123" si="230">BK123</f>
        <v/>
      </c>
      <c r="BM123" s="9" t="str">
        <f t="shared" si="230"/>
        <v/>
      </c>
      <c r="BN123" s="8" t="str">
        <f t="shared" si="138"/>
        <v/>
      </c>
      <c r="BO123" s="8" t="str">
        <f t="shared" si="163"/>
        <v/>
      </c>
      <c r="BP123" s="8" t="str">
        <f t="shared" si="164"/>
        <v/>
      </c>
      <c r="BQ123" s="8" t="str">
        <f t="shared" si="165"/>
        <v/>
      </c>
      <c r="BR123" s="8" t="str">
        <f t="shared" si="139"/>
        <v/>
      </c>
      <c r="BS123" s="8" t="str">
        <f t="shared" si="166"/>
        <v/>
      </c>
      <c r="BT123" s="8" t="str">
        <f t="shared" si="167"/>
        <v/>
      </c>
      <c r="BU123" s="7" t="str">
        <f t="shared" si="168"/>
        <v/>
      </c>
    </row>
    <row r="124" spans="3:73" x14ac:dyDescent="0.25">
      <c r="F124" s="71"/>
      <c r="H124" s="35" t="str">
        <f>IFERROR(IF(MINUTE(M124)&lt;&gt;MINUTE(M123),MAX($H$2:H123)+1,IF(AND(MINUTE(M123)=0,MINUTE(M124)=0),1,"")),"")</f>
        <v/>
      </c>
      <c r="I124" s="35" t="str">
        <f t="shared" si="140"/>
        <v/>
      </c>
      <c r="J124" s="35" t="str">
        <f t="shared" si="141"/>
        <v/>
      </c>
      <c r="K124" s="67" t="str">
        <f>IFERROR(IF(VLOOKUP(J123,'Flota Variable'!$AS$4:$AU$707,3,0)+K123&gt;$F$7,"",VLOOKUP(J123,'Flota Variable'!$AS$4:$AU$707,3,0)+K123),"")</f>
        <v/>
      </c>
      <c r="L124" s="67" t="str">
        <f t="shared" si="122"/>
        <v/>
      </c>
      <c r="M124" s="36" t="str">
        <f t="shared" si="142"/>
        <v/>
      </c>
      <c r="N124" s="35" t="str">
        <f>IF(H124="","",IF(H124=MAX($H$3:$H$1002),IFERROR(VLOOKUP(MAX($H$3:H124)+1,$H$3:$I$1002,2,0),MAX(I124:I1123))-VLOOKUP(H124,$H$3:$I$1002,2,0)+1,IFERROR(VLOOKUP(MAX($H$3:H124)+1,$H$3:$I$1002,2,0),MAX(I124:I1123))-VLOOKUP(H124,$H$3:$I$1002,2,0)))</f>
        <v/>
      </c>
      <c r="P124" s="35" t="str">
        <f t="shared" si="143"/>
        <v/>
      </c>
      <c r="Q124" s="67" t="str">
        <f t="shared" si="144"/>
        <v/>
      </c>
      <c r="R124" s="67" t="str">
        <f t="shared" si="145"/>
        <v/>
      </c>
      <c r="S124" s="67" t="str">
        <f t="shared" si="146"/>
        <v/>
      </c>
      <c r="U124" s="68" t="str">
        <f>IFERROR(IF(Z124=0,"",IF(MINUTE(Z124)&lt;&gt;MINUTE(Z123),MAX($U$2:U123)+1,IF(AND(MINUTE(Z123)=0,MINUTE(Z124)=0),1,""))),"")</f>
        <v/>
      </c>
      <c r="V124" s="68" t="str">
        <f t="shared" si="147"/>
        <v/>
      </c>
      <c r="W124" s="68" t="str">
        <f t="shared" si="148"/>
        <v/>
      </c>
      <c r="X124" s="69" t="str">
        <f>IFERROR(L124+VLOOKUP(J124,'Tiempos de ciclo'!$P$3:$Q$398,2,0),"")</f>
        <v/>
      </c>
      <c r="Y124" s="69" t="str">
        <f t="shared" si="123"/>
        <v/>
      </c>
      <c r="Z124" s="70" t="str">
        <f t="shared" si="149"/>
        <v/>
      </c>
      <c r="AA124" s="68" t="str">
        <f>IF(U124="","",IF(U124=MAX($U$3:$U$1002),IFERROR(VLOOKUP(MAX($U$3:U124)+1,$U$3:$V$1002,2,0),MAX(V124:V1123))-VLOOKUP(U124,$U$3:$V$1002,2,0)+1,IFERROR(VLOOKUP(MAX($U$3:U124)+1,$U$3:$V$1002,2,0),MAX(V124:V1123))-VLOOKUP(U124,$U$3:$V$1002,2,0)))</f>
        <v/>
      </c>
      <c r="AC124" s="68" t="str">
        <f t="shared" si="150"/>
        <v/>
      </c>
      <c r="AD124" s="69" t="str">
        <f t="shared" si="151"/>
        <v/>
      </c>
      <c r="AE124" s="69" t="str">
        <f t="shared" si="152"/>
        <v/>
      </c>
      <c r="AF124" s="69" t="str">
        <f t="shared" si="153"/>
        <v/>
      </c>
      <c r="AI124" s="3" t="str">
        <f t="shared" si="170"/>
        <v/>
      </c>
      <c r="AJ124" s="8" t="str">
        <f t="shared" si="124"/>
        <v/>
      </c>
      <c r="AK124" s="8" t="str">
        <f t="shared" si="171"/>
        <v/>
      </c>
      <c r="AL124" s="8" t="str">
        <f t="shared" si="172"/>
        <v/>
      </c>
      <c r="AM124" s="8" t="str">
        <f t="shared" si="173"/>
        <v/>
      </c>
      <c r="AN124" s="9" t="str">
        <f t="shared" si="125"/>
        <v/>
      </c>
      <c r="AO124" s="9" t="str">
        <f t="shared" si="126"/>
        <v/>
      </c>
      <c r="AP124" s="8" t="str">
        <f t="shared" si="154"/>
        <v/>
      </c>
      <c r="AQ124" s="9" t="str">
        <f t="shared" si="127"/>
        <v/>
      </c>
      <c r="AR124" s="8" t="str">
        <f t="shared" si="155"/>
        <v/>
      </c>
      <c r="AS124" s="2" t="str">
        <f t="shared" si="174"/>
        <v/>
      </c>
      <c r="AT124" s="8" t="str">
        <f t="shared" si="156"/>
        <v/>
      </c>
      <c r="AU124" s="8" t="str">
        <f t="shared" si="175"/>
        <v/>
      </c>
      <c r="AV124" s="8" t="str">
        <f t="shared" si="176"/>
        <v/>
      </c>
      <c r="AW124" s="8" t="str">
        <f t="shared" si="157"/>
        <v/>
      </c>
      <c r="AX124" s="9" t="str">
        <f t="shared" si="128"/>
        <v/>
      </c>
      <c r="AY124" s="9" t="str">
        <f t="shared" si="129"/>
        <v/>
      </c>
      <c r="AZ124" s="8" t="str">
        <f t="shared" si="158"/>
        <v/>
      </c>
      <c r="BA124" s="9" t="str">
        <f t="shared" si="159"/>
        <v/>
      </c>
      <c r="BB124" s="8" t="str">
        <f t="shared" si="160"/>
        <v/>
      </c>
      <c r="BD124" s="3" t="str">
        <f t="shared" si="161"/>
        <v/>
      </c>
      <c r="BE124" s="8" t="str">
        <f t="shared" si="130"/>
        <v/>
      </c>
      <c r="BF124" s="8" t="str">
        <f t="shared" si="131"/>
        <v/>
      </c>
      <c r="BG124" s="86" t="str">
        <f t="shared" si="132"/>
        <v/>
      </c>
      <c r="BH124" s="9" t="str">
        <f t="shared" si="133"/>
        <v/>
      </c>
      <c r="BI124" s="9" t="str">
        <f t="shared" si="134"/>
        <v/>
      </c>
      <c r="BJ124" s="82" t="e">
        <f t="shared" si="135"/>
        <v>#VALUE!</v>
      </c>
      <c r="BK124" s="9" t="str">
        <f t="shared" si="136"/>
        <v/>
      </c>
      <c r="BL124" s="9" t="str">
        <f t="shared" ref="BL124:BM124" si="231">BK124</f>
        <v/>
      </c>
      <c r="BM124" s="9" t="str">
        <f t="shared" si="231"/>
        <v/>
      </c>
      <c r="BN124" s="8" t="str">
        <f t="shared" si="138"/>
        <v/>
      </c>
      <c r="BO124" s="8" t="str">
        <f t="shared" si="163"/>
        <v/>
      </c>
      <c r="BP124" s="8" t="str">
        <f t="shared" si="164"/>
        <v/>
      </c>
      <c r="BQ124" s="8" t="str">
        <f t="shared" si="165"/>
        <v/>
      </c>
      <c r="BR124" s="8" t="str">
        <f t="shared" si="139"/>
        <v/>
      </c>
      <c r="BS124" s="8" t="str">
        <f t="shared" si="166"/>
        <v/>
      </c>
      <c r="BT124" s="8" t="str">
        <f t="shared" si="167"/>
        <v/>
      </c>
      <c r="BU124" s="7" t="str">
        <f t="shared" si="168"/>
        <v/>
      </c>
    </row>
    <row r="125" spans="3:73" x14ac:dyDescent="0.25">
      <c r="D125" s="64"/>
      <c r="E125" s="64"/>
      <c r="F125" s="71"/>
      <c r="H125" s="35" t="str">
        <f>IFERROR(IF(MINUTE(M125)&lt;&gt;MINUTE(M124),MAX($H$2:H124)+1,IF(AND(MINUTE(M124)=0,MINUTE(M125)=0),1,"")),"")</f>
        <v/>
      </c>
      <c r="I125" s="35" t="str">
        <f t="shared" si="140"/>
        <v/>
      </c>
      <c r="J125" s="35" t="str">
        <f t="shared" si="141"/>
        <v/>
      </c>
      <c r="K125" s="67" t="str">
        <f>IFERROR(IF(VLOOKUP(J124,'Flota Variable'!$AS$4:$AU$707,3,0)+K124&gt;$F$7,"",VLOOKUP(J124,'Flota Variable'!$AS$4:$AU$707,3,0)+K124),"")</f>
        <v/>
      </c>
      <c r="L125" s="67" t="str">
        <f t="shared" si="122"/>
        <v/>
      </c>
      <c r="M125" s="36" t="str">
        <f t="shared" si="142"/>
        <v/>
      </c>
      <c r="N125" s="35" t="str">
        <f>IF(H125="","",IF(H125=MAX($H$3:$H$1002),IFERROR(VLOOKUP(MAX($H$3:H125)+1,$H$3:$I$1002,2,0),MAX(I125:I1124))-VLOOKUP(H125,$H$3:$I$1002,2,0)+1,IFERROR(VLOOKUP(MAX($H$3:H125)+1,$H$3:$I$1002,2,0),MAX(I125:I1124))-VLOOKUP(H125,$H$3:$I$1002,2,0)))</f>
        <v/>
      </c>
      <c r="P125" s="35" t="str">
        <f t="shared" si="143"/>
        <v/>
      </c>
      <c r="Q125" s="67" t="str">
        <f t="shared" si="144"/>
        <v/>
      </c>
      <c r="R125" s="67" t="str">
        <f t="shared" si="145"/>
        <v/>
      </c>
      <c r="S125" s="67" t="str">
        <f t="shared" si="146"/>
        <v/>
      </c>
      <c r="U125" s="68" t="str">
        <f>IFERROR(IF(Z125=0,"",IF(MINUTE(Z125)&lt;&gt;MINUTE(Z124),MAX($U$2:U124)+1,IF(AND(MINUTE(Z124)=0,MINUTE(Z125)=0),1,""))),"")</f>
        <v/>
      </c>
      <c r="V125" s="68" t="str">
        <f t="shared" si="147"/>
        <v/>
      </c>
      <c r="W125" s="68" t="str">
        <f t="shared" si="148"/>
        <v/>
      </c>
      <c r="X125" s="69" t="str">
        <f>IFERROR(L125+VLOOKUP(J125,'Tiempos de ciclo'!$P$3:$Q$398,2,0),"")</f>
        <v/>
      </c>
      <c r="Y125" s="69" t="str">
        <f t="shared" si="123"/>
        <v/>
      </c>
      <c r="Z125" s="70" t="str">
        <f t="shared" si="149"/>
        <v/>
      </c>
      <c r="AA125" s="68" t="str">
        <f>IF(U125="","",IF(U125=MAX($U$3:$U$1002),IFERROR(VLOOKUP(MAX($U$3:U125)+1,$U$3:$V$1002,2,0),MAX(V125:V1124))-VLOOKUP(U125,$U$3:$V$1002,2,0)+1,IFERROR(VLOOKUP(MAX($U$3:U125)+1,$U$3:$V$1002,2,0),MAX(V125:V1124))-VLOOKUP(U125,$U$3:$V$1002,2,0)))</f>
        <v/>
      </c>
      <c r="AC125" s="68" t="str">
        <f t="shared" si="150"/>
        <v/>
      </c>
      <c r="AD125" s="69" t="str">
        <f t="shared" si="151"/>
        <v/>
      </c>
      <c r="AE125" s="69" t="str">
        <f t="shared" si="152"/>
        <v/>
      </c>
      <c r="AF125" s="69" t="str">
        <f t="shared" si="153"/>
        <v/>
      </c>
      <c r="AI125" s="3" t="str">
        <f t="shared" si="170"/>
        <v/>
      </c>
      <c r="AJ125" s="8" t="str">
        <f t="shared" si="124"/>
        <v/>
      </c>
      <c r="AK125" s="8" t="str">
        <f t="shared" si="171"/>
        <v/>
      </c>
      <c r="AL125" s="8" t="str">
        <f t="shared" si="172"/>
        <v/>
      </c>
      <c r="AM125" s="8" t="str">
        <f t="shared" si="173"/>
        <v/>
      </c>
      <c r="AN125" s="9" t="str">
        <f t="shared" si="125"/>
        <v/>
      </c>
      <c r="AO125" s="9" t="str">
        <f t="shared" si="126"/>
        <v/>
      </c>
      <c r="AP125" s="8" t="str">
        <f t="shared" si="154"/>
        <v/>
      </c>
      <c r="AQ125" s="9" t="str">
        <f t="shared" si="127"/>
        <v/>
      </c>
      <c r="AR125" s="8" t="str">
        <f t="shared" si="155"/>
        <v/>
      </c>
      <c r="AS125" s="2" t="str">
        <f t="shared" si="174"/>
        <v/>
      </c>
      <c r="AT125" s="8" t="str">
        <f t="shared" si="156"/>
        <v/>
      </c>
      <c r="AU125" s="8" t="str">
        <f t="shared" si="175"/>
        <v/>
      </c>
      <c r="AV125" s="8" t="str">
        <f t="shared" si="176"/>
        <v/>
      </c>
      <c r="AW125" s="8" t="str">
        <f t="shared" si="157"/>
        <v/>
      </c>
      <c r="AX125" s="9" t="str">
        <f t="shared" si="128"/>
        <v/>
      </c>
      <c r="AY125" s="9" t="str">
        <f t="shared" si="129"/>
        <v/>
      </c>
      <c r="AZ125" s="8" t="str">
        <f t="shared" si="158"/>
        <v/>
      </c>
      <c r="BA125" s="9" t="str">
        <f t="shared" si="159"/>
        <v/>
      </c>
      <c r="BB125" s="8" t="str">
        <f t="shared" si="160"/>
        <v/>
      </c>
      <c r="BD125" s="3" t="str">
        <f t="shared" si="161"/>
        <v/>
      </c>
      <c r="BE125" s="8" t="str">
        <f t="shared" si="130"/>
        <v/>
      </c>
      <c r="BF125" s="8" t="str">
        <f t="shared" si="131"/>
        <v/>
      </c>
      <c r="BG125" s="86" t="str">
        <f t="shared" si="132"/>
        <v/>
      </c>
      <c r="BH125" s="9" t="str">
        <f t="shared" si="133"/>
        <v/>
      </c>
      <c r="BI125" s="9" t="str">
        <f t="shared" si="134"/>
        <v/>
      </c>
      <c r="BJ125" s="82" t="e">
        <f t="shared" si="135"/>
        <v>#VALUE!</v>
      </c>
      <c r="BK125" s="9" t="str">
        <f t="shared" si="136"/>
        <v/>
      </c>
      <c r="BL125" s="9" t="str">
        <f t="shared" ref="BL125:BM125" si="232">BK125</f>
        <v/>
      </c>
      <c r="BM125" s="9" t="str">
        <f t="shared" si="232"/>
        <v/>
      </c>
      <c r="BN125" s="8" t="str">
        <f t="shared" si="138"/>
        <v/>
      </c>
      <c r="BO125" s="8" t="str">
        <f t="shared" si="163"/>
        <v/>
      </c>
      <c r="BP125" s="8" t="str">
        <f t="shared" si="164"/>
        <v/>
      </c>
      <c r="BQ125" s="8" t="str">
        <f t="shared" si="165"/>
        <v/>
      </c>
      <c r="BR125" s="8" t="str">
        <f t="shared" si="139"/>
        <v/>
      </c>
      <c r="BS125" s="8" t="str">
        <f t="shared" si="166"/>
        <v/>
      </c>
      <c r="BT125" s="8" t="str">
        <f t="shared" si="167"/>
        <v/>
      </c>
      <c r="BU125" s="7" t="str">
        <f t="shared" si="168"/>
        <v/>
      </c>
    </row>
    <row r="126" spans="3:73" x14ac:dyDescent="0.25">
      <c r="C126" s="72"/>
      <c r="D126" s="64"/>
      <c r="E126" s="64"/>
      <c r="F126" s="71"/>
      <c r="H126" s="35" t="str">
        <f>IFERROR(IF(MINUTE(M126)&lt;&gt;MINUTE(M125),MAX($H$2:H125)+1,IF(AND(MINUTE(M125)=0,MINUTE(M126)=0),1,"")),"")</f>
        <v/>
      </c>
      <c r="I126" s="35" t="str">
        <f t="shared" si="140"/>
        <v/>
      </c>
      <c r="J126" s="35" t="str">
        <f t="shared" si="141"/>
        <v/>
      </c>
      <c r="K126" s="67" t="str">
        <f>IFERROR(IF(VLOOKUP(J125,'Flota Variable'!$AS$4:$AU$707,3,0)+K125&gt;$F$7,"",VLOOKUP(J125,'Flota Variable'!$AS$4:$AU$707,3,0)+K125),"")</f>
        <v/>
      </c>
      <c r="L126" s="67" t="str">
        <f t="shared" si="122"/>
        <v/>
      </c>
      <c r="M126" s="36" t="str">
        <f t="shared" si="142"/>
        <v/>
      </c>
      <c r="N126" s="35" t="str">
        <f>IF(H126="","",IF(H126=MAX($H$3:$H$1002),IFERROR(VLOOKUP(MAX($H$3:H126)+1,$H$3:$I$1002,2,0),MAX(I126:I1125))-VLOOKUP(H126,$H$3:$I$1002,2,0)+1,IFERROR(VLOOKUP(MAX($H$3:H126)+1,$H$3:$I$1002,2,0),MAX(I126:I1125))-VLOOKUP(H126,$H$3:$I$1002,2,0)))</f>
        <v/>
      </c>
      <c r="P126" s="35" t="str">
        <f t="shared" si="143"/>
        <v/>
      </c>
      <c r="Q126" s="67" t="str">
        <f t="shared" si="144"/>
        <v/>
      </c>
      <c r="R126" s="67" t="str">
        <f t="shared" si="145"/>
        <v/>
      </c>
      <c r="S126" s="67" t="str">
        <f t="shared" si="146"/>
        <v/>
      </c>
      <c r="U126" s="68" t="str">
        <f>IFERROR(IF(Z126=0,"",IF(MINUTE(Z126)&lt;&gt;MINUTE(Z125),MAX($U$2:U125)+1,IF(AND(MINUTE(Z125)=0,MINUTE(Z126)=0),1,""))),"")</f>
        <v/>
      </c>
      <c r="V126" s="68" t="str">
        <f t="shared" si="147"/>
        <v/>
      </c>
      <c r="W126" s="68" t="str">
        <f t="shared" si="148"/>
        <v/>
      </c>
      <c r="X126" s="69" t="str">
        <f>IFERROR(L126+VLOOKUP(J126,'Tiempos de ciclo'!$P$3:$Q$398,2,0),"")</f>
        <v/>
      </c>
      <c r="Y126" s="69" t="str">
        <f t="shared" si="123"/>
        <v/>
      </c>
      <c r="Z126" s="70" t="str">
        <f t="shared" si="149"/>
        <v/>
      </c>
      <c r="AA126" s="68" t="str">
        <f>IF(U126="","",IF(U126=MAX($U$3:$U$1002),IFERROR(VLOOKUP(MAX($U$3:U126)+1,$U$3:$V$1002,2,0),MAX(V126:V1125))-VLOOKUP(U126,$U$3:$V$1002,2,0)+1,IFERROR(VLOOKUP(MAX($U$3:U126)+1,$U$3:$V$1002,2,0),MAX(V126:V1125))-VLOOKUP(U126,$U$3:$V$1002,2,0)))</f>
        <v/>
      </c>
      <c r="AC126" s="68" t="str">
        <f t="shared" si="150"/>
        <v/>
      </c>
      <c r="AD126" s="69" t="str">
        <f t="shared" si="151"/>
        <v/>
      </c>
      <c r="AE126" s="69" t="str">
        <f t="shared" si="152"/>
        <v/>
      </c>
      <c r="AF126" s="69" t="str">
        <f t="shared" si="153"/>
        <v/>
      </c>
      <c r="AI126" s="3" t="str">
        <f t="shared" si="170"/>
        <v/>
      </c>
      <c r="AJ126" s="8" t="str">
        <f t="shared" si="124"/>
        <v/>
      </c>
      <c r="AK126" s="8" t="str">
        <f t="shared" si="171"/>
        <v/>
      </c>
      <c r="AL126" s="8" t="str">
        <f t="shared" si="172"/>
        <v/>
      </c>
      <c r="AM126" s="8" t="str">
        <f t="shared" si="173"/>
        <v/>
      </c>
      <c r="AN126" s="9" t="str">
        <f t="shared" si="125"/>
        <v/>
      </c>
      <c r="AO126" s="9" t="str">
        <f t="shared" si="126"/>
        <v/>
      </c>
      <c r="AP126" s="8" t="str">
        <f t="shared" si="154"/>
        <v/>
      </c>
      <c r="AQ126" s="9" t="str">
        <f t="shared" si="127"/>
        <v/>
      </c>
      <c r="AR126" s="8" t="str">
        <f t="shared" si="155"/>
        <v/>
      </c>
      <c r="AS126" s="2" t="str">
        <f t="shared" si="174"/>
        <v/>
      </c>
      <c r="AT126" s="8" t="str">
        <f t="shared" si="156"/>
        <v/>
      </c>
      <c r="AU126" s="8" t="str">
        <f t="shared" si="175"/>
        <v/>
      </c>
      <c r="AV126" s="8" t="str">
        <f t="shared" si="176"/>
        <v/>
      </c>
      <c r="AW126" s="8" t="str">
        <f t="shared" si="157"/>
        <v/>
      </c>
      <c r="AX126" s="9" t="str">
        <f t="shared" si="128"/>
        <v/>
      </c>
      <c r="AY126" s="9" t="str">
        <f t="shared" si="129"/>
        <v/>
      </c>
      <c r="AZ126" s="8" t="str">
        <f t="shared" si="158"/>
        <v/>
      </c>
      <c r="BA126" s="9" t="str">
        <f t="shared" si="159"/>
        <v/>
      </c>
      <c r="BB126" s="8" t="str">
        <f t="shared" si="160"/>
        <v/>
      </c>
      <c r="BD126" s="3" t="str">
        <f t="shared" si="161"/>
        <v/>
      </c>
      <c r="BE126" s="8" t="str">
        <f t="shared" si="130"/>
        <v/>
      </c>
      <c r="BF126" s="8" t="str">
        <f t="shared" si="131"/>
        <v/>
      </c>
      <c r="BG126" s="86" t="str">
        <f t="shared" si="132"/>
        <v/>
      </c>
      <c r="BH126" s="9" t="str">
        <f t="shared" si="133"/>
        <v/>
      </c>
      <c r="BI126" s="9" t="str">
        <f t="shared" si="134"/>
        <v/>
      </c>
      <c r="BJ126" s="82" t="e">
        <f t="shared" si="135"/>
        <v>#VALUE!</v>
      </c>
      <c r="BK126" s="9" t="str">
        <f t="shared" si="136"/>
        <v/>
      </c>
      <c r="BL126" s="9" t="str">
        <f t="shared" ref="BL126:BM126" si="233">BK126</f>
        <v/>
      </c>
      <c r="BM126" s="9" t="str">
        <f t="shared" si="233"/>
        <v/>
      </c>
      <c r="BN126" s="8" t="str">
        <f t="shared" si="138"/>
        <v/>
      </c>
      <c r="BO126" s="8" t="str">
        <f t="shared" si="163"/>
        <v/>
      </c>
      <c r="BP126" s="8" t="str">
        <f t="shared" si="164"/>
        <v/>
      </c>
      <c r="BQ126" s="8" t="str">
        <f t="shared" si="165"/>
        <v/>
      </c>
      <c r="BR126" s="8" t="str">
        <f t="shared" si="139"/>
        <v/>
      </c>
      <c r="BS126" s="8" t="str">
        <f t="shared" si="166"/>
        <v/>
      </c>
      <c r="BT126" s="8" t="str">
        <f t="shared" si="167"/>
        <v/>
      </c>
      <c r="BU126" s="7" t="str">
        <f t="shared" si="168"/>
        <v/>
      </c>
    </row>
    <row r="127" spans="3:73" x14ac:dyDescent="0.25">
      <c r="C127" s="64"/>
      <c r="D127" s="64"/>
      <c r="E127" s="64"/>
      <c r="H127" s="35" t="str">
        <f>IFERROR(IF(MINUTE(M127)&lt;&gt;MINUTE(M126),MAX($H$2:H126)+1,IF(AND(MINUTE(M126)=0,MINUTE(M127)=0),1,"")),"")</f>
        <v/>
      </c>
      <c r="I127" s="35" t="str">
        <f t="shared" si="140"/>
        <v/>
      </c>
      <c r="J127" s="35" t="str">
        <f t="shared" si="141"/>
        <v/>
      </c>
      <c r="K127" s="67" t="str">
        <f>IFERROR(IF(VLOOKUP(J126,'Flota Variable'!$AS$4:$AU$707,3,0)+K126&gt;$F$7,"",VLOOKUP(J126,'Flota Variable'!$AS$4:$AU$707,3,0)+K126),"")</f>
        <v/>
      </c>
      <c r="L127" s="67" t="str">
        <f t="shared" si="122"/>
        <v/>
      </c>
      <c r="M127" s="36" t="str">
        <f t="shared" si="142"/>
        <v/>
      </c>
      <c r="N127" s="35" t="str">
        <f>IF(H127="","",IF(H127=MAX($H$3:$H$1002),IFERROR(VLOOKUP(MAX($H$3:H127)+1,$H$3:$I$1002,2,0),MAX(I127:I1126))-VLOOKUP(H127,$H$3:$I$1002,2,0)+1,IFERROR(VLOOKUP(MAX($H$3:H127)+1,$H$3:$I$1002,2,0),MAX(I127:I1126))-VLOOKUP(H127,$H$3:$I$1002,2,0)))</f>
        <v/>
      </c>
      <c r="P127" s="35" t="str">
        <f t="shared" si="143"/>
        <v/>
      </c>
      <c r="Q127" s="67" t="str">
        <f t="shared" si="144"/>
        <v/>
      </c>
      <c r="R127" s="67" t="str">
        <f t="shared" si="145"/>
        <v/>
      </c>
      <c r="S127" s="67" t="str">
        <f t="shared" si="146"/>
        <v/>
      </c>
      <c r="U127" s="68" t="str">
        <f>IFERROR(IF(Z127=0,"",IF(MINUTE(Z127)&lt;&gt;MINUTE(Z126),MAX($U$2:U126)+1,IF(AND(MINUTE(Z126)=0,MINUTE(Z127)=0),1,""))),"")</f>
        <v/>
      </c>
      <c r="V127" s="68" t="str">
        <f t="shared" si="147"/>
        <v/>
      </c>
      <c r="W127" s="68" t="str">
        <f t="shared" si="148"/>
        <v/>
      </c>
      <c r="X127" s="69" t="str">
        <f>IFERROR(L127+VLOOKUP(J127,'Tiempos de ciclo'!$P$3:$Q$398,2,0),"")</f>
        <v/>
      </c>
      <c r="Y127" s="69" t="str">
        <f t="shared" si="123"/>
        <v/>
      </c>
      <c r="Z127" s="70" t="str">
        <f t="shared" si="149"/>
        <v/>
      </c>
      <c r="AA127" s="68" t="str">
        <f>IF(U127="","",IF(U127=MAX($U$3:$U$1002),IFERROR(VLOOKUP(MAX($U$3:U127)+1,$U$3:$V$1002,2,0),MAX(V127:V1126))-VLOOKUP(U127,$U$3:$V$1002,2,0)+1,IFERROR(VLOOKUP(MAX($U$3:U127)+1,$U$3:$V$1002,2,0),MAX(V127:V1126))-VLOOKUP(U127,$U$3:$V$1002,2,0)))</f>
        <v/>
      </c>
      <c r="AC127" s="68" t="str">
        <f t="shared" si="150"/>
        <v/>
      </c>
      <c r="AD127" s="69" t="str">
        <f t="shared" si="151"/>
        <v/>
      </c>
      <c r="AE127" s="69" t="str">
        <f t="shared" si="152"/>
        <v/>
      </c>
      <c r="AF127" s="69" t="str">
        <f t="shared" si="153"/>
        <v/>
      </c>
      <c r="AI127" s="3" t="str">
        <f t="shared" si="170"/>
        <v/>
      </c>
      <c r="AJ127" s="8" t="str">
        <f t="shared" si="124"/>
        <v/>
      </c>
      <c r="AK127" s="8" t="str">
        <f t="shared" si="171"/>
        <v/>
      </c>
      <c r="AL127" s="8" t="str">
        <f t="shared" si="172"/>
        <v/>
      </c>
      <c r="AM127" s="8" t="str">
        <f t="shared" si="173"/>
        <v/>
      </c>
      <c r="AN127" s="9" t="str">
        <f t="shared" si="125"/>
        <v/>
      </c>
      <c r="AO127" s="9" t="str">
        <f t="shared" si="126"/>
        <v/>
      </c>
      <c r="AP127" s="8" t="str">
        <f t="shared" si="154"/>
        <v/>
      </c>
      <c r="AQ127" s="9" t="str">
        <f t="shared" si="127"/>
        <v/>
      </c>
      <c r="AR127" s="8" t="str">
        <f t="shared" si="155"/>
        <v/>
      </c>
      <c r="AS127" s="2" t="str">
        <f t="shared" si="174"/>
        <v/>
      </c>
      <c r="AT127" s="8" t="str">
        <f t="shared" si="156"/>
        <v/>
      </c>
      <c r="AU127" s="8" t="str">
        <f t="shared" si="175"/>
        <v/>
      </c>
      <c r="AV127" s="8" t="str">
        <f t="shared" si="176"/>
        <v/>
      </c>
      <c r="AW127" s="8" t="str">
        <f t="shared" si="157"/>
        <v/>
      </c>
      <c r="AX127" s="9" t="str">
        <f t="shared" si="128"/>
        <v/>
      </c>
      <c r="AY127" s="9" t="str">
        <f t="shared" si="129"/>
        <v/>
      </c>
      <c r="AZ127" s="8" t="str">
        <f t="shared" si="158"/>
        <v/>
      </c>
      <c r="BA127" s="9" t="str">
        <f t="shared" si="159"/>
        <v/>
      </c>
      <c r="BB127" s="8" t="str">
        <f t="shared" si="160"/>
        <v/>
      </c>
      <c r="BD127" s="3" t="str">
        <f t="shared" si="161"/>
        <v/>
      </c>
      <c r="BE127" s="8" t="str">
        <f t="shared" si="130"/>
        <v/>
      </c>
      <c r="BF127" s="8" t="str">
        <f t="shared" si="131"/>
        <v/>
      </c>
      <c r="BG127" s="86" t="str">
        <f t="shared" si="132"/>
        <v/>
      </c>
      <c r="BH127" s="9" t="str">
        <f t="shared" si="133"/>
        <v/>
      </c>
      <c r="BI127" s="9" t="str">
        <f t="shared" si="134"/>
        <v/>
      </c>
      <c r="BJ127" s="82" t="e">
        <f t="shared" si="135"/>
        <v>#VALUE!</v>
      </c>
      <c r="BK127" s="9" t="str">
        <f t="shared" si="136"/>
        <v/>
      </c>
      <c r="BL127" s="9" t="str">
        <f t="shared" ref="BL127:BM127" si="234">BK127</f>
        <v/>
      </c>
      <c r="BM127" s="9" t="str">
        <f t="shared" si="234"/>
        <v/>
      </c>
      <c r="BN127" s="8" t="str">
        <f t="shared" si="138"/>
        <v/>
      </c>
      <c r="BO127" s="8" t="str">
        <f t="shared" si="163"/>
        <v/>
      </c>
      <c r="BP127" s="8" t="str">
        <f t="shared" si="164"/>
        <v/>
      </c>
      <c r="BQ127" s="8" t="str">
        <f t="shared" si="165"/>
        <v/>
      </c>
      <c r="BR127" s="8" t="str">
        <f t="shared" si="139"/>
        <v/>
      </c>
      <c r="BS127" s="8" t="str">
        <f t="shared" si="166"/>
        <v/>
      </c>
      <c r="BT127" s="8" t="str">
        <f t="shared" si="167"/>
        <v/>
      </c>
      <c r="BU127" s="7" t="str">
        <f t="shared" si="168"/>
        <v/>
      </c>
    </row>
    <row r="128" spans="3:73" x14ac:dyDescent="0.25">
      <c r="D128" s="64"/>
      <c r="E128" s="64"/>
      <c r="H128" s="35" t="str">
        <f>IFERROR(IF(MINUTE(M128)&lt;&gt;MINUTE(M127),MAX($H$2:H127)+1,IF(AND(MINUTE(M127)=0,MINUTE(M128)=0),1,"")),"")</f>
        <v/>
      </c>
      <c r="I128" s="35" t="str">
        <f t="shared" si="140"/>
        <v/>
      </c>
      <c r="J128" s="35" t="str">
        <f t="shared" si="141"/>
        <v/>
      </c>
      <c r="K128" s="67" t="str">
        <f>IFERROR(IF(VLOOKUP(J127,'Flota Variable'!$AS$4:$AU$707,3,0)+K127&gt;$F$7,"",VLOOKUP(J127,'Flota Variable'!$AS$4:$AU$707,3,0)+K127),"")</f>
        <v/>
      </c>
      <c r="L128" s="67" t="str">
        <f t="shared" si="122"/>
        <v/>
      </c>
      <c r="M128" s="36" t="str">
        <f t="shared" si="142"/>
        <v/>
      </c>
      <c r="N128" s="35" t="str">
        <f>IF(H128="","",IF(H128=MAX($H$3:$H$1002),IFERROR(VLOOKUP(MAX($H$3:H128)+1,$H$3:$I$1002,2,0),MAX(I128:I1127))-VLOOKUP(H128,$H$3:$I$1002,2,0)+1,IFERROR(VLOOKUP(MAX($H$3:H128)+1,$H$3:$I$1002,2,0),MAX(I128:I1127))-VLOOKUP(H128,$H$3:$I$1002,2,0)))</f>
        <v/>
      </c>
      <c r="P128" s="35" t="str">
        <f t="shared" si="143"/>
        <v/>
      </c>
      <c r="Q128" s="67" t="str">
        <f t="shared" si="144"/>
        <v/>
      </c>
      <c r="R128" s="67" t="str">
        <f t="shared" si="145"/>
        <v/>
      </c>
      <c r="S128" s="67" t="str">
        <f t="shared" si="146"/>
        <v/>
      </c>
      <c r="U128" s="68" t="str">
        <f>IFERROR(IF(Z128=0,"",IF(MINUTE(Z128)&lt;&gt;MINUTE(Z127),MAX($U$2:U127)+1,IF(AND(MINUTE(Z127)=0,MINUTE(Z128)=0),1,""))),"")</f>
        <v/>
      </c>
      <c r="V128" s="68" t="str">
        <f t="shared" si="147"/>
        <v/>
      </c>
      <c r="W128" s="68" t="str">
        <f t="shared" si="148"/>
        <v/>
      </c>
      <c r="X128" s="69" t="str">
        <f>IFERROR(L128+VLOOKUP(J128,'Tiempos de ciclo'!$P$3:$Q$398,2,0),"")</f>
        <v/>
      </c>
      <c r="Y128" s="69" t="str">
        <f t="shared" si="123"/>
        <v/>
      </c>
      <c r="Z128" s="70" t="str">
        <f t="shared" si="149"/>
        <v/>
      </c>
      <c r="AA128" s="68" t="str">
        <f>IF(U128="","",IF(U128=MAX($U$3:$U$1002),IFERROR(VLOOKUP(MAX($U$3:U128)+1,$U$3:$V$1002,2,0),MAX(V128:V1127))-VLOOKUP(U128,$U$3:$V$1002,2,0)+1,IFERROR(VLOOKUP(MAX($U$3:U128)+1,$U$3:$V$1002,2,0),MAX(V128:V1127))-VLOOKUP(U128,$U$3:$V$1002,2,0)))</f>
        <v/>
      </c>
      <c r="AC128" s="68" t="str">
        <f t="shared" si="150"/>
        <v/>
      </c>
      <c r="AD128" s="69" t="str">
        <f t="shared" si="151"/>
        <v/>
      </c>
      <c r="AE128" s="69" t="str">
        <f t="shared" si="152"/>
        <v/>
      </c>
      <c r="AF128" s="69" t="str">
        <f t="shared" si="153"/>
        <v/>
      </c>
      <c r="AI128" s="3" t="str">
        <f t="shared" si="170"/>
        <v/>
      </c>
      <c r="AJ128" s="8" t="str">
        <f t="shared" si="124"/>
        <v/>
      </c>
      <c r="AK128" s="8" t="str">
        <f t="shared" si="171"/>
        <v/>
      </c>
      <c r="AL128" s="8" t="str">
        <f t="shared" si="172"/>
        <v/>
      </c>
      <c r="AM128" s="8" t="str">
        <f t="shared" si="173"/>
        <v/>
      </c>
      <c r="AN128" s="9" t="str">
        <f t="shared" si="125"/>
        <v/>
      </c>
      <c r="AO128" s="9" t="str">
        <f t="shared" si="126"/>
        <v/>
      </c>
      <c r="AP128" s="8" t="str">
        <f t="shared" si="154"/>
        <v/>
      </c>
      <c r="AQ128" s="9" t="str">
        <f t="shared" si="127"/>
        <v/>
      </c>
      <c r="AR128" s="8" t="str">
        <f t="shared" si="155"/>
        <v/>
      </c>
      <c r="AS128" s="2" t="str">
        <f t="shared" si="174"/>
        <v/>
      </c>
      <c r="AT128" s="8" t="str">
        <f t="shared" si="156"/>
        <v/>
      </c>
      <c r="AU128" s="8" t="str">
        <f t="shared" si="175"/>
        <v/>
      </c>
      <c r="AV128" s="8" t="str">
        <f t="shared" si="176"/>
        <v/>
      </c>
      <c r="AW128" s="8" t="str">
        <f t="shared" si="157"/>
        <v/>
      </c>
      <c r="AX128" s="9" t="str">
        <f t="shared" si="128"/>
        <v/>
      </c>
      <c r="AY128" s="9" t="str">
        <f t="shared" si="129"/>
        <v/>
      </c>
      <c r="AZ128" s="8" t="str">
        <f t="shared" si="158"/>
        <v/>
      </c>
      <c r="BA128" s="9" t="str">
        <f t="shared" si="159"/>
        <v/>
      </c>
      <c r="BB128" s="8" t="str">
        <f t="shared" si="160"/>
        <v/>
      </c>
      <c r="BD128" s="3" t="str">
        <f t="shared" si="161"/>
        <v/>
      </c>
      <c r="BE128" s="8" t="str">
        <f t="shared" si="130"/>
        <v/>
      </c>
      <c r="BF128" s="8" t="str">
        <f t="shared" si="131"/>
        <v/>
      </c>
      <c r="BG128" s="86" t="str">
        <f t="shared" si="132"/>
        <v/>
      </c>
      <c r="BH128" s="9" t="str">
        <f t="shared" si="133"/>
        <v/>
      </c>
      <c r="BI128" s="9" t="str">
        <f t="shared" si="134"/>
        <v/>
      </c>
      <c r="BJ128" s="82" t="e">
        <f t="shared" si="135"/>
        <v>#VALUE!</v>
      </c>
      <c r="BK128" s="9" t="str">
        <f t="shared" si="136"/>
        <v/>
      </c>
      <c r="BL128" s="9" t="str">
        <f t="shared" ref="BL128:BM128" si="235">BK128</f>
        <v/>
      </c>
      <c r="BM128" s="9" t="str">
        <f t="shared" si="235"/>
        <v/>
      </c>
      <c r="BN128" s="8" t="str">
        <f t="shared" si="138"/>
        <v/>
      </c>
      <c r="BO128" s="8" t="str">
        <f t="shared" si="163"/>
        <v/>
      </c>
      <c r="BP128" s="8" t="str">
        <f t="shared" si="164"/>
        <v/>
      </c>
      <c r="BQ128" s="8" t="str">
        <f t="shared" si="165"/>
        <v/>
      </c>
      <c r="BR128" s="8" t="str">
        <f t="shared" si="139"/>
        <v/>
      </c>
      <c r="BS128" s="8" t="str">
        <f t="shared" si="166"/>
        <v/>
      </c>
      <c r="BT128" s="8" t="str">
        <f t="shared" si="167"/>
        <v/>
      </c>
      <c r="BU128" s="7" t="str">
        <f t="shared" si="168"/>
        <v/>
      </c>
    </row>
    <row r="129" spans="3:73" x14ac:dyDescent="0.25">
      <c r="C129" s="64"/>
      <c r="D129" s="64"/>
      <c r="E129" s="64"/>
      <c r="H129" s="35" t="str">
        <f>IFERROR(IF(MINUTE(M129)&lt;&gt;MINUTE(M128),MAX($H$2:H128)+1,IF(AND(MINUTE(M128)=0,MINUTE(M129)=0),1,"")),"")</f>
        <v/>
      </c>
      <c r="I129" s="35" t="str">
        <f t="shared" si="140"/>
        <v/>
      </c>
      <c r="J129" s="35" t="str">
        <f t="shared" si="141"/>
        <v/>
      </c>
      <c r="K129" s="67" t="str">
        <f>IFERROR(IF(VLOOKUP(J128,'Flota Variable'!$AS$4:$AU$707,3,0)+K128&gt;$F$7,"",VLOOKUP(J128,'Flota Variable'!$AS$4:$AU$707,3,0)+K128),"")</f>
        <v/>
      </c>
      <c r="L129" s="67" t="str">
        <f t="shared" si="122"/>
        <v/>
      </c>
      <c r="M129" s="36" t="str">
        <f t="shared" si="142"/>
        <v/>
      </c>
      <c r="N129" s="35" t="str">
        <f>IF(H129="","",IF(H129=MAX($H$3:$H$1002),IFERROR(VLOOKUP(MAX($H$3:H129)+1,$H$3:$I$1002,2,0),MAX(I129:I1128))-VLOOKUP(H129,$H$3:$I$1002,2,0)+1,IFERROR(VLOOKUP(MAX($H$3:H129)+1,$H$3:$I$1002,2,0),MAX(I129:I1128))-VLOOKUP(H129,$H$3:$I$1002,2,0)))</f>
        <v/>
      </c>
      <c r="P129" s="35" t="str">
        <f t="shared" si="143"/>
        <v/>
      </c>
      <c r="Q129" s="67" t="str">
        <f t="shared" si="144"/>
        <v/>
      </c>
      <c r="R129" s="67" t="str">
        <f t="shared" si="145"/>
        <v/>
      </c>
      <c r="S129" s="67" t="str">
        <f t="shared" si="146"/>
        <v/>
      </c>
      <c r="U129" s="68" t="str">
        <f>IFERROR(IF(Z129=0,"",IF(MINUTE(Z129)&lt;&gt;MINUTE(Z128),MAX($U$2:U128)+1,IF(AND(MINUTE(Z128)=0,MINUTE(Z129)=0),1,""))),"")</f>
        <v/>
      </c>
      <c r="V129" s="68" t="str">
        <f t="shared" si="147"/>
        <v/>
      </c>
      <c r="W129" s="68" t="str">
        <f t="shared" si="148"/>
        <v/>
      </c>
      <c r="X129" s="69" t="str">
        <f>IFERROR(L129+VLOOKUP(J129,'Tiempos de ciclo'!$P$3:$Q$398,2,0),"")</f>
        <v/>
      </c>
      <c r="Y129" s="69" t="str">
        <f t="shared" si="123"/>
        <v/>
      </c>
      <c r="Z129" s="70" t="str">
        <f t="shared" si="149"/>
        <v/>
      </c>
      <c r="AA129" s="68" t="str">
        <f>IF(U129="","",IF(U129=MAX($U$3:$U$1002),IFERROR(VLOOKUP(MAX($U$3:U129)+1,$U$3:$V$1002,2,0),MAX(V129:V1128))-VLOOKUP(U129,$U$3:$V$1002,2,0)+1,IFERROR(VLOOKUP(MAX($U$3:U129)+1,$U$3:$V$1002,2,0),MAX(V129:V1128))-VLOOKUP(U129,$U$3:$V$1002,2,0)))</f>
        <v/>
      </c>
      <c r="AC129" s="68" t="str">
        <f t="shared" si="150"/>
        <v/>
      </c>
      <c r="AD129" s="69" t="str">
        <f t="shared" si="151"/>
        <v/>
      </c>
      <c r="AE129" s="69" t="str">
        <f t="shared" si="152"/>
        <v/>
      </c>
      <c r="AF129" s="69" t="str">
        <f t="shared" si="153"/>
        <v/>
      </c>
      <c r="AI129" s="3" t="str">
        <f t="shared" si="170"/>
        <v/>
      </c>
      <c r="AJ129" s="8" t="str">
        <f t="shared" si="124"/>
        <v/>
      </c>
      <c r="AK129" s="8" t="str">
        <f t="shared" si="171"/>
        <v/>
      </c>
      <c r="AL129" s="8" t="str">
        <f t="shared" si="172"/>
        <v/>
      </c>
      <c r="AM129" s="8" t="str">
        <f t="shared" si="173"/>
        <v/>
      </c>
      <c r="AN129" s="9" t="str">
        <f t="shared" si="125"/>
        <v/>
      </c>
      <c r="AO129" s="9" t="str">
        <f t="shared" si="126"/>
        <v/>
      </c>
      <c r="AP129" s="8" t="str">
        <f t="shared" si="154"/>
        <v/>
      </c>
      <c r="AQ129" s="9" t="str">
        <f t="shared" si="127"/>
        <v/>
      </c>
      <c r="AR129" s="8" t="str">
        <f t="shared" si="155"/>
        <v/>
      </c>
      <c r="AS129" s="2" t="str">
        <f t="shared" si="174"/>
        <v/>
      </c>
      <c r="AT129" s="8" t="str">
        <f t="shared" si="156"/>
        <v/>
      </c>
      <c r="AU129" s="8" t="str">
        <f t="shared" si="175"/>
        <v/>
      </c>
      <c r="AV129" s="8" t="str">
        <f t="shared" si="176"/>
        <v/>
      </c>
      <c r="AW129" s="8" t="str">
        <f t="shared" si="157"/>
        <v/>
      </c>
      <c r="AX129" s="9" t="str">
        <f t="shared" si="128"/>
        <v/>
      </c>
      <c r="AY129" s="9" t="str">
        <f t="shared" si="129"/>
        <v/>
      </c>
      <c r="AZ129" s="8" t="str">
        <f t="shared" si="158"/>
        <v/>
      </c>
      <c r="BA129" s="9" t="str">
        <f t="shared" si="159"/>
        <v/>
      </c>
      <c r="BB129" s="8" t="str">
        <f t="shared" si="160"/>
        <v/>
      </c>
      <c r="BD129" s="3" t="str">
        <f t="shared" si="161"/>
        <v/>
      </c>
      <c r="BE129" s="8" t="str">
        <f t="shared" si="130"/>
        <v/>
      </c>
      <c r="BF129" s="8" t="str">
        <f t="shared" si="131"/>
        <v/>
      </c>
      <c r="BG129" s="86" t="str">
        <f t="shared" si="132"/>
        <v/>
      </c>
      <c r="BH129" s="9" t="str">
        <f t="shared" si="133"/>
        <v/>
      </c>
      <c r="BI129" s="9" t="str">
        <f t="shared" si="134"/>
        <v/>
      </c>
      <c r="BJ129" s="82" t="e">
        <f t="shared" si="135"/>
        <v>#VALUE!</v>
      </c>
      <c r="BK129" s="9" t="str">
        <f t="shared" si="136"/>
        <v/>
      </c>
      <c r="BL129" s="9" t="str">
        <f t="shared" ref="BL129:BM129" si="236">BK129</f>
        <v/>
      </c>
      <c r="BM129" s="9" t="str">
        <f t="shared" si="236"/>
        <v/>
      </c>
      <c r="BN129" s="8" t="str">
        <f t="shared" si="138"/>
        <v/>
      </c>
      <c r="BO129" s="8" t="str">
        <f t="shared" si="163"/>
        <v/>
      </c>
      <c r="BP129" s="8" t="str">
        <f t="shared" si="164"/>
        <v/>
      </c>
      <c r="BQ129" s="8" t="str">
        <f t="shared" si="165"/>
        <v/>
      </c>
      <c r="BR129" s="8" t="str">
        <f t="shared" si="139"/>
        <v/>
      </c>
      <c r="BS129" s="8" t="str">
        <f t="shared" si="166"/>
        <v/>
      </c>
      <c r="BT129" s="8" t="str">
        <f t="shared" si="167"/>
        <v/>
      </c>
      <c r="BU129" s="7" t="str">
        <f t="shared" si="168"/>
        <v/>
      </c>
    </row>
    <row r="130" spans="3:73" x14ac:dyDescent="0.25">
      <c r="D130" s="64"/>
      <c r="E130" s="64"/>
      <c r="H130" s="35" t="str">
        <f>IFERROR(IF(MINUTE(M130)&lt;&gt;MINUTE(M129),MAX($H$2:H129)+1,IF(AND(MINUTE(M129)=0,MINUTE(M130)=0),1,"")),"")</f>
        <v/>
      </c>
      <c r="I130" s="35" t="str">
        <f t="shared" si="140"/>
        <v/>
      </c>
      <c r="J130" s="35" t="str">
        <f t="shared" si="141"/>
        <v/>
      </c>
      <c r="K130" s="67" t="str">
        <f>IFERROR(IF(VLOOKUP(J129,'Flota Variable'!$AS$4:$AU$707,3,0)+K129&gt;$F$7,"",VLOOKUP(J129,'Flota Variable'!$AS$4:$AU$707,3,0)+K129),"")</f>
        <v/>
      </c>
      <c r="L130" s="67" t="str">
        <f t="shared" si="122"/>
        <v/>
      </c>
      <c r="M130" s="36" t="str">
        <f t="shared" si="142"/>
        <v/>
      </c>
      <c r="N130" s="35" t="str">
        <f>IF(H130="","",IF(H130=MAX($H$3:$H$1002),IFERROR(VLOOKUP(MAX($H$3:H130)+1,$H$3:$I$1002,2,0),MAX(I130:I1129))-VLOOKUP(H130,$H$3:$I$1002,2,0)+1,IFERROR(VLOOKUP(MAX($H$3:H130)+1,$H$3:$I$1002,2,0),MAX(I130:I1129))-VLOOKUP(H130,$H$3:$I$1002,2,0)))</f>
        <v/>
      </c>
      <c r="P130" s="35" t="str">
        <f t="shared" si="143"/>
        <v/>
      </c>
      <c r="Q130" s="67" t="str">
        <f t="shared" si="144"/>
        <v/>
      </c>
      <c r="R130" s="67" t="str">
        <f t="shared" si="145"/>
        <v/>
      </c>
      <c r="S130" s="67" t="str">
        <f t="shared" si="146"/>
        <v/>
      </c>
      <c r="U130" s="68" t="str">
        <f>IFERROR(IF(Z130=0,"",IF(MINUTE(Z130)&lt;&gt;MINUTE(Z129),MAX($U$2:U129)+1,IF(AND(MINUTE(Z129)=0,MINUTE(Z130)=0),1,""))),"")</f>
        <v/>
      </c>
      <c r="V130" s="68" t="str">
        <f t="shared" si="147"/>
        <v/>
      </c>
      <c r="W130" s="68" t="str">
        <f t="shared" si="148"/>
        <v/>
      </c>
      <c r="X130" s="69" t="str">
        <f>IFERROR(L130+VLOOKUP(J130,'Tiempos de ciclo'!$P$3:$Q$398,2,0),"")</f>
        <v/>
      </c>
      <c r="Y130" s="69" t="str">
        <f t="shared" si="123"/>
        <v/>
      </c>
      <c r="Z130" s="70" t="str">
        <f t="shared" si="149"/>
        <v/>
      </c>
      <c r="AA130" s="68" t="str">
        <f>IF(U130="","",IF(U130=MAX($U$3:$U$1002),IFERROR(VLOOKUP(MAX($U$3:U130)+1,$U$3:$V$1002,2,0),MAX(V130:V1129))-VLOOKUP(U130,$U$3:$V$1002,2,0)+1,IFERROR(VLOOKUP(MAX($U$3:U130)+1,$U$3:$V$1002,2,0),MAX(V130:V1129))-VLOOKUP(U130,$U$3:$V$1002,2,0)))</f>
        <v/>
      </c>
      <c r="AC130" s="68" t="str">
        <f t="shared" si="150"/>
        <v/>
      </c>
      <c r="AD130" s="69" t="str">
        <f t="shared" si="151"/>
        <v/>
      </c>
      <c r="AE130" s="69" t="str">
        <f t="shared" si="152"/>
        <v/>
      </c>
      <c r="AF130" s="69" t="str">
        <f t="shared" si="153"/>
        <v/>
      </c>
      <c r="AI130" s="3" t="str">
        <f t="shared" si="170"/>
        <v/>
      </c>
      <c r="AJ130" s="8" t="str">
        <f t="shared" si="124"/>
        <v/>
      </c>
      <c r="AK130" s="8" t="str">
        <f t="shared" si="171"/>
        <v/>
      </c>
      <c r="AL130" s="8" t="str">
        <f t="shared" si="172"/>
        <v/>
      </c>
      <c r="AM130" s="8" t="str">
        <f t="shared" si="173"/>
        <v/>
      </c>
      <c r="AN130" s="9" t="str">
        <f t="shared" si="125"/>
        <v/>
      </c>
      <c r="AO130" s="9" t="str">
        <f t="shared" si="126"/>
        <v/>
      </c>
      <c r="AP130" s="8" t="str">
        <f t="shared" si="154"/>
        <v/>
      </c>
      <c r="AQ130" s="9" t="str">
        <f t="shared" si="127"/>
        <v/>
      </c>
      <c r="AR130" s="8" t="str">
        <f t="shared" si="155"/>
        <v/>
      </c>
      <c r="AS130" s="2" t="str">
        <f t="shared" si="174"/>
        <v/>
      </c>
      <c r="AT130" s="8" t="str">
        <f t="shared" si="156"/>
        <v/>
      </c>
      <c r="AU130" s="8" t="str">
        <f t="shared" si="175"/>
        <v/>
      </c>
      <c r="AV130" s="8" t="str">
        <f t="shared" si="176"/>
        <v/>
      </c>
      <c r="AW130" s="8" t="str">
        <f t="shared" si="157"/>
        <v/>
      </c>
      <c r="AX130" s="9" t="str">
        <f t="shared" si="128"/>
        <v/>
      </c>
      <c r="AY130" s="9" t="str">
        <f t="shared" si="129"/>
        <v/>
      </c>
      <c r="AZ130" s="8" t="str">
        <f t="shared" si="158"/>
        <v/>
      </c>
      <c r="BA130" s="9" t="str">
        <f t="shared" si="159"/>
        <v/>
      </c>
      <c r="BB130" s="8" t="str">
        <f t="shared" si="160"/>
        <v/>
      </c>
      <c r="BD130" s="3" t="str">
        <f t="shared" si="161"/>
        <v/>
      </c>
      <c r="BE130" s="8" t="str">
        <f t="shared" si="130"/>
        <v/>
      </c>
      <c r="BF130" s="8" t="str">
        <f t="shared" si="131"/>
        <v/>
      </c>
      <c r="BG130" s="86" t="str">
        <f t="shared" si="132"/>
        <v/>
      </c>
      <c r="BH130" s="9" t="str">
        <f t="shared" si="133"/>
        <v/>
      </c>
      <c r="BI130" s="9" t="str">
        <f t="shared" si="134"/>
        <v/>
      </c>
      <c r="BJ130" s="82" t="e">
        <f t="shared" si="135"/>
        <v>#VALUE!</v>
      </c>
      <c r="BK130" s="9" t="str">
        <f t="shared" si="136"/>
        <v/>
      </c>
      <c r="BL130" s="9" t="str">
        <f t="shared" ref="BL130:BM130" si="237">BK130</f>
        <v/>
      </c>
      <c r="BM130" s="9" t="str">
        <f t="shared" si="237"/>
        <v/>
      </c>
      <c r="BN130" s="8" t="str">
        <f t="shared" si="138"/>
        <v/>
      </c>
      <c r="BO130" s="8" t="str">
        <f t="shared" si="163"/>
        <v/>
      </c>
      <c r="BP130" s="8" t="str">
        <f t="shared" si="164"/>
        <v/>
      </c>
      <c r="BQ130" s="8" t="str">
        <f t="shared" si="165"/>
        <v/>
      </c>
      <c r="BR130" s="8" t="str">
        <f t="shared" si="139"/>
        <v/>
      </c>
      <c r="BS130" s="8" t="str">
        <f t="shared" si="166"/>
        <v/>
      </c>
      <c r="BT130" s="8" t="str">
        <f t="shared" si="167"/>
        <v/>
      </c>
      <c r="BU130" s="7" t="str">
        <f t="shared" si="168"/>
        <v/>
      </c>
    </row>
    <row r="131" spans="3:73" x14ac:dyDescent="0.25">
      <c r="D131" s="64"/>
      <c r="E131" s="64"/>
      <c r="H131" s="35" t="str">
        <f>IFERROR(IF(MINUTE(M131)&lt;&gt;MINUTE(M130),MAX($H$2:H130)+1,IF(AND(MINUTE(M130)=0,MINUTE(M131)=0),1,"")),"")</f>
        <v/>
      </c>
      <c r="I131" s="35" t="str">
        <f t="shared" si="140"/>
        <v/>
      </c>
      <c r="J131" s="35" t="str">
        <f t="shared" si="141"/>
        <v/>
      </c>
      <c r="K131" s="67" t="str">
        <f>IFERROR(IF(VLOOKUP(J130,'Flota Variable'!$AS$4:$AU$707,3,0)+K130&gt;$F$7,"",VLOOKUP(J130,'Flota Variable'!$AS$4:$AU$707,3,0)+K130),"")</f>
        <v/>
      </c>
      <c r="L131" s="67" t="str">
        <f t="shared" ref="L131:L194" si="238">IFERROR(HOUR(K131)*$E$16+MINUTE(K131)*$E$17+IF(SECOND(K131)&lt;30,0,$E$17),"")</f>
        <v/>
      </c>
      <c r="M131" s="36" t="str">
        <f t="shared" si="142"/>
        <v/>
      </c>
      <c r="N131" s="35" t="str">
        <f>IF(H131="","",IF(H131=MAX($H$3:$H$1002),IFERROR(VLOOKUP(MAX($H$3:H131)+1,$H$3:$I$1002,2,0),MAX(I131:I1130))-VLOOKUP(H131,$H$3:$I$1002,2,0)+1,IFERROR(VLOOKUP(MAX($H$3:H131)+1,$H$3:$I$1002,2,0),MAX(I131:I1130))-VLOOKUP(H131,$H$3:$I$1002,2,0)))</f>
        <v/>
      </c>
      <c r="P131" s="35" t="str">
        <f t="shared" si="143"/>
        <v/>
      </c>
      <c r="Q131" s="67" t="str">
        <f t="shared" si="144"/>
        <v/>
      </c>
      <c r="R131" s="67" t="str">
        <f t="shared" si="145"/>
        <v/>
      </c>
      <c r="S131" s="67" t="str">
        <f t="shared" si="146"/>
        <v/>
      </c>
      <c r="U131" s="68" t="str">
        <f>IFERROR(IF(Z131=0,"",IF(MINUTE(Z131)&lt;&gt;MINUTE(Z130),MAX($U$2:U130)+1,IF(AND(MINUTE(Z130)=0,MINUTE(Z131)=0),1,""))),"")</f>
        <v/>
      </c>
      <c r="V131" s="68" t="str">
        <f t="shared" si="147"/>
        <v/>
      </c>
      <c r="W131" s="68" t="str">
        <f t="shared" si="148"/>
        <v/>
      </c>
      <c r="X131" s="69" t="str">
        <f>IFERROR(L131+VLOOKUP(J131,'Tiempos de ciclo'!$P$3:$Q$398,2,0),"")</f>
        <v/>
      </c>
      <c r="Y131" s="69" t="str">
        <f t="shared" ref="Y131:Y194" si="239">IFERROR(HOUR(X131)*$E$16+MINUTE(X131)*$E$17+IF(SECOND(X131)&lt;30,0,$E$17),"")</f>
        <v/>
      </c>
      <c r="Z131" s="70" t="str">
        <f t="shared" si="149"/>
        <v/>
      </c>
      <c r="AA131" s="68" t="str">
        <f>IF(U131="","",IF(U131=MAX($U$3:$U$1002),IFERROR(VLOOKUP(MAX($U$3:U131)+1,$U$3:$V$1002,2,0),MAX(V131:V1130))-VLOOKUP(U131,$U$3:$V$1002,2,0)+1,IFERROR(VLOOKUP(MAX($U$3:U131)+1,$U$3:$V$1002,2,0),MAX(V131:V1130))-VLOOKUP(U131,$U$3:$V$1002,2,0)))</f>
        <v/>
      </c>
      <c r="AC131" s="68" t="str">
        <f t="shared" si="150"/>
        <v/>
      </c>
      <c r="AD131" s="69" t="str">
        <f t="shared" si="151"/>
        <v/>
      </c>
      <c r="AE131" s="69" t="str">
        <f t="shared" si="152"/>
        <v/>
      </c>
      <c r="AF131" s="69" t="str">
        <f t="shared" si="153"/>
        <v/>
      </c>
      <c r="AI131" s="3" t="str">
        <f t="shared" si="170"/>
        <v/>
      </c>
      <c r="AJ131" s="8" t="str">
        <f t="shared" ref="AJ131:AJ194" si="240">IF(P131="","",$C$4)</f>
        <v/>
      </c>
      <c r="AK131" s="8" t="str">
        <f t="shared" si="171"/>
        <v/>
      </c>
      <c r="AL131" s="8" t="str">
        <f t="shared" si="172"/>
        <v/>
      </c>
      <c r="AM131" s="8" t="str">
        <f t="shared" si="173"/>
        <v/>
      </c>
      <c r="AN131" s="9" t="str">
        <f t="shared" ref="AN131:AN194" si="241">IF(Q131="","",CONCATENATE(IF(HOUR(Q131)&lt;2,HOUR(Q131)+24,IF(HOUR(Q131)&lt;10,CONCATENATE(0,HOUR(Q131)),HOUR(Q131))),":",IF(MINUTE(Q131)&lt;10,CONCATENATE(0,MINUTE(Q131)),MINUTE(Q131))))</f>
        <v/>
      </c>
      <c r="AO131" s="9" t="str">
        <f t="shared" ref="AO131:AO194" si="242">IF(R131="","",CONCATENATE(IF(HOUR(R131)&lt;2,HOUR(R131)+24,IF(HOUR(R131)&lt;10,CONCATENATE(0,HOUR(R131)),HOUR(R131))),":",IF(MINUTE(R131)&lt;10,CONCATENATE(0,MINUTE(R131)),MINUTE(R131))))</f>
        <v/>
      </c>
      <c r="AP131" s="8" t="str">
        <f t="shared" si="154"/>
        <v/>
      </c>
      <c r="AQ131" s="9" t="str">
        <f t="shared" ref="AQ131:AQ194" si="243">S131</f>
        <v/>
      </c>
      <c r="AR131" s="8" t="str">
        <f t="shared" si="155"/>
        <v/>
      </c>
      <c r="AS131" s="2" t="str">
        <f t="shared" si="174"/>
        <v/>
      </c>
      <c r="AT131" s="8" t="str">
        <f t="shared" si="156"/>
        <v/>
      </c>
      <c r="AU131" s="8" t="str">
        <f t="shared" si="175"/>
        <v/>
      </c>
      <c r="AV131" s="8" t="str">
        <f t="shared" si="176"/>
        <v/>
      </c>
      <c r="AW131" s="8" t="str">
        <f t="shared" si="157"/>
        <v/>
      </c>
      <c r="AX131" s="9" t="str">
        <f t="shared" ref="AX131:AX194" si="244">IFERROR(IF(AF131="","",CONCATENATE(IF(HOUR(AD131)&lt;2,HOUR(AD131)+24,IF(HOUR(AD131)&lt;10,CONCATENATE(0,HOUR(AD131)),HOUR(AD131))),":",IF(MINUTE(AD131)&lt;10,CONCATENATE(0,MINUTE(AD131)),MINUTE(AD131)))),"")</f>
        <v/>
      </c>
      <c r="AY131" s="9" t="str">
        <f t="shared" ref="AY131:AY194" si="245">IFERROR(IF(AF131="","",CONCATENATE(IF(HOUR(AE131)&lt;2,HOUR(AE131)+24,IF(HOUR(AE131)&lt;10,CONCATENATE(0,HOUR(AE131)),HOUR(AE131))),":",IF(MINUTE(AE131)&lt;10,CONCATENATE(0,MINUTE(AE131)),MINUTE(AE131)))),"")</f>
        <v/>
      </c>
      <c r="AZ131" s="8" t="str">
        <f t="shared" si="158"/>
        <v/>
      </c>
      <c r="BA131" s="9" t="str">
        <f t="shared" si="159"/>
        <v/>
      </c>
      <c r="BB131" s="8" t="str">
        <f t="shared" si="160"/>
        <v/>
      </c>
      <c r="BD131" s="3" t="str">
        <f t="shared" si="161"/>
        <v/>
      </c>
      <c r="BE131" s="8" t="str">
        <f t="shared" ref="BE131:BE194" si="246">IFERROR(VLOOKUP(BD131,$AI$3:$AR$1003,2,0),VLOOKUP(BD131,$AS$3:$BB$1003,2,0))</f>
        <v/>
      </c>
      <c r="BF131" s="8" t="str">
        <f t="shared" ref="BF131:BF194" si="247">IFERROR(VLOOKUP(BD131,$AI$3:$AR$1003,3,0),VLOOKUP(BD131,$AS$3:$BB$1003,3,0))</f>
        <v/>
      </c>
      <c r="BG131" s="86" t="str">
        <f t="shared" ref="BG131:BG194" si="248">IFERROR(VLOOKUP(BD131,$AI$3:$AR$1003,4,0),VLOOKUP(BD131,$AS$3:$BB$1003,4,0))</f>
        <v/>
      </c>
      <c r="BH131" s="9" t="str">
        <f t="shared" ref="BH131:BH194" si="249">IFERROR(VLOOKUP(BD131,$AI$3:$AR$1003,6,0),VLOOKUP(BD131,$AS$3:$BB$1003,6,0))</f>
        <v/>
      </c>
      <c r="BI131" s="9" t="str">
        <f t="shared" ref="BI131:BI194" si="250">IFERROR(VLOOKUP(BD131,$AI$3:$AR$1003,7,0),VLOOKUP(BD131,$AS$3:$BB$1003,7,0))</f>
        <v/>
      </c>
      <c r="BJ131" s="82" t="e">
        <f t="shared" ref="BJ131:BJ194" si="251">BK131*1440</f>
        <v>#VALUE!</v>
      </c>
      <c r="BK131" s="9" t="str">
        <f t="shared" ref="BK131:BK194" si="252">IFERROR(VLOOKUP(BD131,$AI$3:$AR$1003,8,0),VLOOKUP(BD131,$AS$3:$BB$1003,8,0))</f>
        <v/>
      </c>
      <c r="BL131" s="9" t="str">
        <f t="shared" ref="BL131:BM131" si="253">BK131</f>
        <v/>
      </c>
      <c r="BM131" s="9" t="str">
        <f t="shared" si="253"/>
        <v/>
      </c>
      <c r="BN131" s="8" t="str">
        <f t="shared" ref="BN131:BN194" si="254">IFERROR(VLOOKUP(BD131,$AI$3:$AR$1003,5,0),VLOOKUP(BD131,$AS$3:$BB$1003,5,0))</f>
        <v/>
      </c>
      <c r="BO131" s="8" t="str">
        <f t="shared" si="163"/>
        <v/>
      </c>
      <c r="BP131" s="8" t="str">
        <f t="shared" si="164"/>
        <v/>
      </c>
      <c r="BQ131" s="8" t="str">
        <f t="shared" si="165"/>
        <v/>
      </c>
      <c r="BR131" s="8" t="str">
        <f t="shared" ref="BR131:BR194" si="255">IFERROR(VLOOKUP(BD131,$AI$3:$AR$1003,9,0),VLOOKUP(BD131,$AS$3:$BB$1003,9,0))</f>
        <v/>
      </c>
      <c r="BS131" s="8" t="str">
        <f t="shared" si="166"/>
        <v/>
      </c>
      <c r="BT131" s="8" t="str">
        <f t="shared" si="167"/>
        <v/>
      </c>
      <c r="BU131" s="7" t="str">
        <f t="shared" si="168"/>
        <v/>
      </c>
    </row>
    <row r="132" spans="3:73" x14ac:dyDescent="0.25">
      <c r="D132" s="64"/>
      <c r="E132" s="64"/>
      <c r="F132" s="71"/>
      <c r="H132" s="35" t="str">
        <f>IFERROR(IF(MINUTE(M132)&lt;&gt;MINUTE(M131),MAX($H$2:H131)+1,IF(AND(MINUTE(M131)=0,MINUTE(M132)=0),1,"")),"")</f>
        <v/>
      </c>
      <c r="I132" s="35" t="str">
        <f t="shared" ref="I132:I195" si="256">IF(K132="","",I131+1)</f>
        <v/>
      </c>
      <c r="J132" s="35" t="str">
        <f t="shared" ref="J132:J195" si="257">IFERROR($C$4&amp;"_"&amp;IF(HOUR(L132)&lt;1,HOUR(L132)+24,HOUR(L132)),"")</f>
        <v/>
      </c>
      <c r="K132" s="67" t="str">
        <f>IFERROR(IF(VLOOKUP(J131,'Flota Variable'!$AS$4:$AU$707,3,0)+K131&gt;$F$7,"",VLOOKUP(J131,'Flota Variable'!$AS$4:$AU$707,3,0)+K131),"")</f>
        <v/>
      </c>
      <c r="L132" s="67" t="str">
        <f t="shared" si="238"/>
        <v/>
      </c>
      <c r="M132" s="36" t="str">
        <f t="shared" ref="M132:M195" si="258">IFERROR(IF(L133&lt;L132,L133+$E$18,L133)-L132,"")</f>
        <v/>
      </c>
      <c r="N132" s="35" t="str">
        <f>IF(H132="","",IF(H132=MAX($H$3:$H$1002),IFERROR(VLOOKUP(MAX($H$3:H132)+1,$H$3:$I$1002,2,0),MAX(I132:I1131))-VLOOKUP(H132,$H$3:$I$1002,2,0)+1,IFERROR(VLOOKUP(MAX($H$3:H132)+1,$H$3:$I$1002,2,0),MAX(I132:I1131))-VLOOKUP(H132,$H$3:$I$1002,2,0)))</f>
        <v/>
      </c>
      <c r="P132" s="35" t="str">
        <f t="shared" ref="P132:P195" si="259">IFERROR(IF(P131+1&lt;=MAX($H$3:$H$1002),P131+1,""),"")</f>
        <v/>
      </c>
      <c r="Q132" s="67" t="str">
        <f t="shared" ref="Q132:Q195" si="260">IF(P132="","",VLOOKUP(P132,$H$3:$L$1002,5,0))</f>
        <v/>
      </c>
      <c r="R132" s="67" t="str">
        <f t="shared" ref="R132:R195" si="261">IF(P132="","",IF(Q133="",VLOOKUP(MAX($I$3:$I$1002),$I$3:$L$1002,4,0),Q133))</f>
        <v/>
      </c>
      <c r="S132" s="67" t="str">
        <f t="shared" ref="S132:S195" si="262">IF(P132="","",VLOOKUP(P132,$H$3:$N$1002,6,0))</f>
        <v/>
      </c>
      <c r="U132" s="68" t="str">
        <f>IFERROR(IF(Z132=0,"",IF(MINUTE(Z132)&lt;&gt;MINUTE(Z131),MAX($U$2:U131)+1,IF(AND(MINUTE(Z131)=0,MINUTE(Z132)=0),1,""))),"")</f>
        <v/>
      </c>
      <c r="V132" s="68" t="str">
        <f t="shared" ref="V132:V195" si="263">IF(X132="","",V131+1)</f>
        <v/>
      </c>
      <c r="W132" s="68" t="str">
        <f t="shared" ref="W132:W195" si="264">IFERROR($C$4&amp;"_"&amp;IF(HOUR(Y132)&lt;1,HOUR(Y132)+24,HOUR(Y132)),"")</f>
        <v/>
      </c>
      <c r="X132" s="69" t="str">
        <f>IFERROR(L132+VLOOKUP(J132,'Tiempos de ciclo'!$P$3:$Q$398,2,0),"")</f>
        <v/>
      </c>
      <c r="Y132" s="69" t="str">
        <f t="shared" si="239"/>
        <v/>
      </c>
      <c r="Z132" s="70" t="str">
        <f t="shared" ref="Z132:Z195" si="265">IFERROR(IF(Y133&lt;Y132,Y133+$E$18,Y133)-Y132,"")</f>
        <v/>
      </c>
      <c r="AA132" s="68" t="str">
        <f>IF(U132="","",IF(U132=MAX($U$3:$U$1002),IFERROR(VLOOKUP(MAX($U$3:U132)+1,$U$3:$V$1002,2,0),MAX(V132:V1131))-VLOOKUP(U132,$U$3:$V$1002,2,0)+1,IFERROR(VLOOKUP(MAX($U$3:U132)+1,$U$3:$V$1002,2,0),MAX(V132:V1131))-VLOOKUP(U132,$U$3:$V$1002,2,0)))</f>
        <v/>
      </c>
      <c r="AC132" s="68" t="str">
        <f t="shared" ref="AC132:AC195" si="266">IFERROR(IF(AC131+1&lt;=MAX($U$3:$U$1002),AC131+1,""),"")</f>
        <v/>
      </c>
      <c r="AD132" s="69" t="str">
        <f t="shared" ref="AD132:AD195" si="267">IF(AC132="","",VLOOKUP(AC132,$U$3:$Y$1002,5,0))</f>
        <v/>
      </c>
      <c r="AE132" s="69" t="str">
        <f t="shared" ref="AE132:AE195" si="268">IF(AC132="","",IF(AD133="",VLOOKUP(MAX($V$3:$V$1002),$V$3:$Y$1002,4,0),AD133))</f>
        <v/>
      </c>
      <c r="AF132" s="69" t="str">
        <f t="shared" ref="AF132:AF195" si="269">IF(AC132="","",VLOOKUP(AC132,$U$3:$AA$1002,6,0))</f>
        <v/>
      </c>
      <c r="AI132" s="3" t="str">
        <f t="shared" si="170"/>
        <v/>
      </c>
      <c r="AJ132" s="8" t="str">
        <f t="shared" si="240"/>
        <v/>
      </c>
      <c r="AK132" s="8" t="str">
        <f t="shared" si="171"/>
        <v/>
      </c>
      <c r="AL132" s="8" t="str">
        <f t="shared" si="172"/>
        <v/>
      </c>
      <c r="AM132" s="8" t="str">
        <f t="shared" si="173"/>
        <v/>
      </c>
      <c r="AN132" s="9" t="str">
        <f t="shared" si="241"/>
        <v/>
      </c>
      <c r="AO132" s="9" t="str">
        <f t="shared" si="242"/>
        <v/>
      </c>
      <c r="AP132" s="8" t="str">
        <f t="shared" ref="AP132:AP195" si="270">+IFERROR(AQ132*1440,"")</f>
        <v/>
      </c>
      <c r="AQ132" s="9" t="str">
        <f t="shared" si="243"/>
        <v/>
      </c>
      <c r="AR132" s="8" t="str">
        <f t="shared" ref="AR132:AR195" si="271">IF(AM132="","",$F$12)</f>
        <v/>
      </c>
      <c r="AS132" s="2" t="str">
        <f t="shared" si="174"/>
        <v/>
      </c>
      <c r="AT132" s="8" t="str">
        <f t="shared" ref="AT132:AT195" si="272">IF(AD132="","",$C$4)</f>
        <v/>
      </c>
      <c r="AU132" s="8" t="str">
        <f t="shared" si="175"/>
        <v/>
      </c>
      <c r="AV132" s="8" t="str">
        <f t="shared" si="176"/>
        <v/>
      </c>
      <c r="AW132" s="8" t="str">
        <f t="shared" ref="AW132:AW195" si="273">IF(BA132="","",$F$10)</f>
        <v/>
      </c>
      <c r="AX132" s="9" t="str">
        <f t="shared" si="244"/>
        <v/>
      </c>
      <c r="AY132" s="9" t="str">
        <f t="shared" si="245"/>
        <v/>
      </c>
      <c r="AZ132" s="8" t="str">
        <f t="shared" ref="AZ132:AZ195" si="274">+IFERROR(BA132*1440,"")</f>
        <v/>
      </c>
      <c r="BA132" s="9" t="str">
        <f t="shared" ref="BA132:BA195" si="275">AF132</f>
        <v/>
      </c>
      <c r="BB132" s="8" t="str">
        <f t="shared" ref="BB132:BB195" si="276">IF(AW132="","",$F$12)</f>
        <v/>
      </c>
      <c r="BD132" s="3" t="str">
        <f t="shared" ref="BD132:BD195" si="277">IFERROR(IF(BD131+1&gt;$BC$2,"",BD131+1),"")</f>
        <v/>
      </c>
      <c r="BE132" s="8" t="str">
        <f t="shared" si="246"/>
        <v/>
      </c>
      <c r="BF132" s="8" t="str">
        <f t="shared" si="247"/>
        <v/>
      </c>
      <c r="BG132" s="86" t="str">
        <f t="shared" si="248"/>
        <v/>
      </c>
      <c r="BH132" s="9" t="str">
        <f t="shared" si="249"/>
        <v/>
      </c>
      <c r="BI132" s="9" t="str">
        <f t="shared" si="250"/>
        <v/>
      </c>
      <c r="BJ132" s="82" t="e">
        <f t="shared" si="251"/>
        <v>#VALUE!</v>
      </c>
      <c r="BK132" s="9" t="str">
        <f t="shared" si="252"/>
        <v/>
      </c>
      <c r="BL132" s="9" t="str">
        <f t="shared" ref="BL132:BM132" si="278">BK132</f>
        <v/>
      </c>
      <c r="BM132" s="9" t="str">
        <f t="shared" si="278"/>
        <v/>
      </c>
      <c r="BN132" s="8" t="str">
        <f t="shared" si="254"/>
        <v/>
      </c>
      <c r="BO132" s="8" t="str">
        <f t="shared" ref="BO132:BO195" si="279">IF(BD132="","",0)</f>
        <v/>
      </c>
      <c r="BP132" s="8" t="str">
        <f t="shared" ref="BP132:BP195" si="280">IF(BD132="","",0)</f>
        <v/>
      </c>
      <c r="BQ132" s="8" t="str">
        <f t="shared" ref="BQ132:BQ195" si="281">IF(BD132="","",0)</f>
        <v/>
      </c>
      <c r="BR132" s="8" t="str">
        <f t="shared" si="255"/>
        <v/>
      </c>
      <c r="BS132" s="8" t="str">
        <f t="shared" ref="BS132:BS195" si="282">IF(BD132="","",0)</f>
        <v/>
      </c>
      <c r="BT132" s="8" t="str">
        <f t="shared" ref="BT132:BT195" si="283">IF(BD132="","",0)</f>
        <v/>
      </c>
      <c r="BU132" s="7" t="str">
        <f t="shared" ref="BU132:BU195" si="284">IF(BF132="","","="&amp;""""&amp;BF132&amp;""""&amp;","&amp;"="&amp;""""&amp;BG132&amp;""""&amp;","&amp;"="&amp;""""&amp;BH132&amp;""""&amp;","&amp;"="&amp;""""&amp;BI132&amp;""""&amp;","&amp;"="&amp;""""&amp;TEXT(BK132,"hh:mm")&amp;""""&amp;","&amp;"="&amp;""""&amp;TEXT(BL132,"hh:mm")&amp;""""&amp;","&amp;"="&amp;""""&amp;TEXT(BM132,"hh:mm")&amp;""""&amp;","&amp;"="&amp;""""&amp;BN132&amp;""""&amp;","&amp;"="&amp;""""&amp;BO132&amp;""""&amp;","&amp;"="&amp;""""&amp;BP132&amp;""""&amp;","&amp;"="&amp;""""&amp;BQ132&amp;""""&amp;","&amp;"="&amp;""""&amp;BR132&amp;""""&amp;","&amp;"="&amp;""""&amp;BS132&amp;""""&amp;","&amp;"="&amp;""""&amp;BT132&amp;""""&amp;",")</f>
        <v/>
      </c>
    </row>
    <row r="133" spans="3:73" x14ac:dyDescent="0.25">
      <c r="D133" s="64"/>
      <c r="E133" s="64"/>
      <c r="H133" s="35" t="str">
        <f>IFERROR(IF(MINUTE(M133)&lt;&gt;MINUTE(M132),MAX($H$2:H132)+1,IF(AND(MINUTE(M132)=0,MINUTE(M133)=0),1,"")),"")</f>
        <v/>
      </c>
      <c r="I133" s="35" t="str">
        <f t="shared" si="256"/>
        <v/>
      </c>
      <c r="J133" s="35" t="str">
        <f t="shared" si="257"/>
        <v/>
      </c>
      <c r="K133" s="67" t="str">
        <f>IFERROR(IF(VLOOKUP(J132,'Flota Variable'!$AS$4:$AU$707,3,0)+K132&gt;$F$7,"",VLOOKUP(J132,'Flota Variable'!$AS$4:$AU$707,3,0)+K132),"")</f>
        <v/>
      </c>
      <c r="L133" s="67" t="str">
        <f t="shared" si="238"/>
        <v/>
      </c>
      <c r="M133" s="36" t="str">
        <f t="shared" si="258"/>
        <v/>
      </c>
      <c r="N133" s="35" t="str">
        <f>IF(H133="","",IF(H133=MAX($H$3:$H$1002),IFERROR(VLOOKUP(MAX($H$3:H133)+1,$H$3:$I$1002,2,0),MAX(I133:I1132))-VLOOKUP(H133,$H$3:$I$1002,2,0)+1,IFERROR(VLOOKUP(MAX($H$3:H133)+1,$H$3:$I$1002,2,0),MAX(I133:I1132))-VLOOKUP(H133,$H$3:$I$1002,2,0)))</f>
        <v/>
      </c>
      <c r="P133" s="35" t="str">
        <f t="shared" si="259"/>
        <v/>
      </c>
      <c r="Q133" s="67" t="str">
        <f t="shared" si="260"/>
        <v/>
      </c>
      <c r="R133" s="67" t="str">
        <f t="shared" si="261"/>
        <v/>
      </c>
      <c r="S133" s="67" t="str">
        <f t="shared" si="262"/>
        <v/>
      </c>
      <c r="U133" s="68" t="str">
        <f>IFERROR(IF(Z133=0,"",IF(MINUTE(Z133)&lt;&gt;MINUTE(Z132),MAX($U$2:U132)+1,IF(AND(MINUTE(Z132)=0,MINUTE(Z133)=0),1,""))),"")</f>
        <v/>
      </c>
      <c r="V133" s="68" t="str">
        <f t="shared" si="263"/>
        <v/>
      </c>
      <c r="W133" s="68" t="str">
        <f t="shared" si="264"/>
        <v/>
      </c>
      <c r="X133" s="69" t="str">
        <f>IFERROR(L133+VLOOKUP(J133,'Tiempos de ciclo'!$P$3:$Q$398,2,0),"")</f>
        <v/>
      </c>
      <c r="Y133" s="69" t="str">
        <f t="shared" si="239"/>
        <v/>
      </c>
      <c r="Z133" s="70" t="str">
        <f t="shared" si="265"/>
        <v/>
      </c>
      <c r="AA133" s="68" t="str">
        <f>IF(U133="","",IF(U133=MAX($U$3:$U$1002),IFERROR(VLOOKUP(MAX($U$3:U133)+1,$U$3:$V$1002,2,0),MAX(V133:V1132))-VLOOKUP(U133,$U$3:$V$1002,2,0)+1,IFERROR(VLOOKUP(MAX($U$3:U133)+1,$U$3:$V$1002,2,0),MAX(V133:V1132))-VLOOKUP(U133,$U$3:$V$1002,2,0)))</f>
        <v/>
      </c>
      <c r="AC133" s="68" t="str">
        <f t="shared" si="266"/>
        <v/>
      </c>
      <c r="AD133" s="69" t="str">
        <f t="shared" si="267"/>
        <v/>
      </c>
      <c r="AE133" s="69" t="str">
        <f t="shared" si="268"/>
        <v/>
      </c>
      <c r="AF133" s="69" t="str">
        <f t="shared" si="269"/>
        <v/>
      </c>
      <c r="AI133" s="3" t="str">
        <f t="shared" si="170"/>
        <v/>
      </c>
      <c r="AJ133" s="8" t="str">
        <f t="shared" si="240"/>
        <v/>
      </c>
      <c r="AK133" s="8" t="str">
        <f t="shared" si="171"/>
        <v/>
      </c>
      <c r="AL133" s="8" t="str">
        <f t="shared" si="172"/>
        <v/>
      </c>
      <c r="AM133" s="8" t="str">
        <f t="shared" si="173"/>
        <v/>
      </c>
      <c r="AN133" s="9" t="str">
        <f t="shared" si="241"/>
        <v/>
      </c>
      <c r="AO133" s="9" t="str">
        <f t="shared" si="242"/>
        <v/>
      </c>
      <c r="AP133" s="8" t="str">
        <f t="shared" si="270"/>
        <v/>
      </c>
      <c r="AQ133" s="9" t="str">
        <f t="shared" si="243"/>
        <v/>
      </c>
      <c r="AR133" s="8" t="str">
        <f t="shared" si="271"/>
        <v/>
      </c>
      <c r="AS133" s="2" t="str">
        <f t="shared" si="174"/>
        <v/>
      </c>
      <c r="AT133" s="8" t="str">
        <f t="shared" si="272"/>
        <v/>
      </c>
      <c r="AU133" s="8" t="str">
        <f t="shared" si="175"/>
        <v/>
      </c>
      <c r="AV133" s="8" t="str">
        <f t="shared" si="176"/>
        <v/>
      </c>
      <c r="AW133" s="8" t="str">
        <f t="shared" si="273"/>
        <v/>
      </c>
      <c r="AX133" s="9" t="str">
        <f t="shared" si="244"/>
        <v/>
      </c>
      <c r="AY133" s="9" t="str">
        <f t="shared" si="245"/>
        <v/>
      </c>
      <c r="AZ133" s="8" t="str">
        <f t="shared" si="274"/>
        <v/>
      </c>
      <c r="BA133" s="9" t="str">
        <f t="shared" si="275"/>
        <v/>
      </c>
      <c r="BB133" s="8" t="str">
        <f t="shared" si="276"/>
        <v/>
      </c>
      <c r="BD133" s="3" t="str">
        <f t="shared" si="277"/>
        <v/>
      </c>
      <c r="BE133" s="8" t="str">
        <f t="shared" si="246"/>
        <v/>
      </c>
      <c r="BF133" s="8" t="str">
        <f t="shared" si="247"/>
        <v/>
      </c>
      <c r="BG133" s="86" t="str">
        <f t="shared" si="248"/>
        <v/>
      </c>
      <c r="BH133" s="9" t="str">
        <f t="shared" si="249"/>
        <v/>
      </c>
      <c r="BI133" s="9" t="str">
        <f t="shared" si="250"/>
        <v/>
      </c>
      <c r="BJ133" s="82" t="e">
        <f t="shared" si="251"/>
        <v>#VALUE!</v>
      </c>
      <c r="BK133" s="9" t="str">
        <f t="shared" si="252"/>
        <v/>
      </c>
      <c r="BL133" s="9" t="str">
        <f t="shared" ref="BL133:BM133" si="285">BK133</f>
        <v/>
      </c>
      <c r="BM133" s="9" t="str">
        <f t="shared" si="285"/>
        <v/>
      </c>
      <c r="BN133" s="8" t="str">
        <f t="shared" si="254"/>
        <v/>
      </c>
      <c r="BO133" s="8" t="str">
        <f t="shared" si="279"/>
        <v/>
      </c>
      <c r="BP133" s="8" t="str">
        <f t="shared" si="280"/>
        <v/>
      </c>
      <c r="BQ133" s="8" t="str">
        <f t="shared" si="281"/>
        <v/>
      </c>
      <c r="BR133" s="8" t="str">
        <f t="shared" si="255"/>
        <v/>
      </c>
      <c r="BS133" s="8" t="str">
        <f t="shared" si="282"/>
        <v/>
      </c>
      <c r="BT133" s="8" t="str">
        <f t="shared" si="283"/>
        <v/>
      </c>
      <c r="BU133" s="7" t="str">
        <f t="shared" si="284"/>
        <v/>
      </c>
    </row>
    <row r="134" spans="3:73" x14ac:dyDescent="0.25">
      <c r="C134" s="64"/>
      <c r="D134" s="64"/>
      <c r="E134" s="64"/>
      <c r="H134" s="35" t="str">
        <f>IFERROR(IF(MINUTE(M134)&lt;&gt;MINUTE(M133),MAX($H$2:H133)+1,IF(AND(MINUTE(M133)=0,MINUTE(M134)=0),1,"")),"")</f>
        <v/>
      </c>
      <c r="I134" s="35" t="str">
        <f t="shared" si="256"/>
        <v/>
      </c>
      <c r="J134" s="35" t="str">
        <f t="shared" si="257"/>
        <v/>
      </c>
      <c r="K134" s="67" t="str">
        <f>IFERROR(IF(VLOOKUP(J133,'Flota Variable'!$AS$4:$AU$707,3,0)+K133&gt;$F$7,"",VLOOKUP(J133,'Flota Variable'!$AS$4:$AU$707,3,0)+K133),"")</f>
        <v/>
      </c>
      <c r="L134" s="67" t="str">
        <f t="shared" si="238"/>
        <v/>
      </c>
      <c r="M134" s="36" t="str">
        <f t="shared" si="258"/>
        <v/>
      </c>
      <c r="N134" s="35" t="str">
        <f>IF(H134="","",IF(H134=MAX($H$3:$H$1002),IFERROR(VLOOKUP(MAX($H$3:H134)+1,$H$3:$I$1002,2,0),MAX(I134:I1133))-VLOOKUP(H134,$H$3:$I$1002,2,0)+1,IFERROR(VLOOKUP(MAX($H$3:H134)+1,$H$3:$I$1002,2,0),MAX(I134:I1133))-VLOOKUP(H134,$H$3:$I$1002,2,0)))</f>
        <v/>
      </c>
      <c r="P134" s="35" t="str">
        <f t="shared" si="259"/>
        <v/>
      </c>
      <c r="Q134" s="67" t="str">
        <f t="shared" si="260"/>
        <v/>
      </c>
      <c r="R134" s="67" t="str">
        <f t="shared" si="261"/>
        <v/>
      </c>
      <c r="S134" s="67" t="str">
        <f t="shared" si="262"/>
        <v/>
      </c>
      <c r="U134" s="68" t="str">
        <f>IFERROR(IF(Z134=0,"",IF(MINUTE(Z134)&lt;&gt;MINUTE(Z133),MAX($U$2:U133)+1,IF(AND(MINUTE(Z133)=0,MINUTE(Z134)=0),1,""))),"")</f>
        <v/>
      </c>
      <c r="V134" s="68" t="str">
        <f t="shared" si="263"/>
        <v/>
      </c>
      <c r="W134" s="68" t="str">
        <f t="shared" si="264"/>
        <v/>
      </c>
      <c r="X134" s="69" t="str">
        <f>IFERROR(L134+VLOOKUP(J134,'Tiempos de ciclo'!$P$3:$Q$398,2,0),"")</f>
        <v/>
      </c>
      <c r="Y134" s="69" t="str">
        <f t="shared" si="239"/>
        <v/>
      </c>
      <c r="Z134" s="70" t="str">
        <f t="shared" si="265"/>
        <v/>
      </c>
      <c r="AA134" s="68" t="str">
        <f>IF(U134="","",IF(U134=MAX($U$3:$U$1002),IFERROR(VLOOKUP(MAX($U$3:U134)+1,$U$3:$V$1002,2,0),MAX(V134:V1133))-VLOOKUP(U134,$U$3:$V$1002,2,0)+1,IFERROR(VLOOKUP(MAX($U$3:U134)+1,$U$3:$V$1002,2,0),MAX(V134:V1133))-VLOOKUP(U134,$U$3:$V$1002,2,0)))</f>
        <v/>
      </c>
      <c r="AC134" s="68" t="str">
        <f t="shared" si="266"/>
        <v/>
      </c>
      <c r="AD134" s="69" t="str">
        <f t="shared" si="267"/>
        <v/>
      </c>
      <c r="AE134" s="69" t="str">
        <f t="shared" si="268"/>
        <v/>
      </c>
      <c r="AF134" s="69" t="str">
        <f t="shared" si="269"/>
        <v/>
      </c>
      <c r="AI134" s="3" t="str">
        <f t="shared" ref="AI134:AI197" si="286">IF(AJ134="","",AI133+1)</f>
        <v/>
      </c>
      <c r="AJ134" s="8" t="str">
        <f t="shared" si="240"/>
        <v/>
      </c>
      <c r="AK134" s="8" t="str">
        <f t="shared" ref="AK134:AK197" si="287">AJ134</f>
        <v/>
      </c>
      <c r="AL134" s="8" t="str">
        <f t="shared" ref="AL134:AL197" si="288">IFERROR(IF(AM134="","",1),"")</f>
        <v/>
      </c>
      <c r="AM134" s="8" t="str">
        <f t="shared" ref="AM134:AM197" si="289">IFERROR(IF(AQ134="","",$F$8),"")</f>
        <v/>
      </c>
      <c r="AN134" s="9" t="str">
        <f t="shared" si="241"/>
        <v/>
      </c>
      <c r="AO134" s="9" t="str">
        <f t="shared" si="242"/>
        <v/>
      </c>
      <c r="AP134" s="8" t="str">
        <f t="shared" si="270"/>
        <v/>
      </c>
      <c r="AQ134" s="9" t="str">
        <f t="shared" si="243"/>
        <v/>
      </c>
      <c r="AR134" s="8" t="str">
        <f t="shared" si="271"/>
        <v/>
      </c>
      <c r="AS134" s="2" t="str">
        <f t="shared" ref="AS134:AS197" si="290">IF(AT134="","",AS133+1)</f>
        <v/>
      </c>
      <c r="AT134" s="8" t="str">
        <f t="shared" si="272"/>
        <v/>
      </c>
      <c r="AU134" s="8" t="str">
        <f t="shared" ref="AU134:AU197" si="291">AT134</f>
        <v/>
      </c>
      <c r="AV134" s="8" t="str">
        <f t="shared" ref="AV134:AV197" si="292">IF(AW134="","",2)</f>
        <v/>
      </c>
      <c r="AW134" s="8" t="str">
        <f t="shared" si="273"/>
        <v/>
      </c>
      <c r="AX134" s="9" t="str">
        <f t="shared" si="244"/>
        <v/>
      </c>
      <c r="AY134" s="9" t="str">
        <f t="shared" si="245"/>
        <v/>
      </c>
      <c r="AZ134" s="8" t="str">
        <f t="shared" si="274"/>
        <v/>
      </c>
      <c r="BA134" s="9" t="str">
        <f t="shared" si="275"/>
        <v/>
      </c>
      <c r="BB134" s="8" t="str">
        <f t="shared" si="276"/>
        <v/>
      </c>
      <c r="BD134" s="3" t="str">
        <f t="shared" si="277"/>
        <v/>
      </c>
      <c r="BE134" s="8" t="str">
        <f t="shared" si="246"/>
        <v/>
      </c>
      <c r="BF134" s="8" t="str">
        <f t="shared" si="247"/>
        <v/>
      </c>
      <c r="BG134" s="86" t="str">
        <f t="shared" si="248"/>
        <v/>
      </c>
      <c r="BH134" s="9" t="str">
        <f t="shared" si="249"/>
        <v/>
      </c>
      <c r="BI134" s="9" t="str">
        <f t="shared" si="250"/>
        <v/>
      </c>
      <c r="BJ134" s="82" t="e">
        <f t="shared" si="251"/>
        <v>#VALUE!</v>
      </c>
      <c r="BK134" s="9" t="str">
        <f t="shared" si="252"/>
        <v/>
      </c>
      <c r="BL134" s="9" t="str">
        <f t="shared" ref="BL134:BM134" si="293">BK134</f>
        <v/>
      </c>
      <c r="BM134" s="9" t="str">
        <f t="shared" si="293"/>
        <v/>
      </c>
      <c r="BN134" s="8" t="str">
        <f t="shared" si="254"/>
        <v/>
      </c>
      <c r="BO134" s="8" t="str">
        <f t="shared" si="279"/>
        <v/>
      </c>
      <c r="BP134" s="8" t="str">
        <f t="shared" si="280"/>
        <v/>
      </c>
      <c r="BQ134" s="8" t="str">
        <f t="shared" si="281"/>
        <v/>
      </c>
      <c r="BR134" s="8" t="str">
        <f t="shared" si="255"/>
        <v/>
      </c>
      <c r="BS134" s="8" t="str">
        <f t="shared" si="282"/>
        <v/>
      </c>
      <c r="BT134" s="8" t="str">
        <f t="shared" si="283"/>
        <v/>
      </c>
      <c r="BU134" s="7" t="str">
        <f t="shared" si="284"/>
        <v/>
      </c>
    </row>
    <row r="135" spans="3:73" x14ac:dyDescent="0.25">
      <c r="D135" s="64"/>
      <c r="E135" s="64"/>
      <c r="H135" s="35" t="str">
        <f>IFERROR(IF(MINUTE(M135)&lt;&gt;MINUTE(M134),MAX($H$2:H134)+1,IF(AND(MINUTE(M134)=0,MINUTE(M135)=0),1,"")),"")</f>
        <v/>
      </c>
      <c r="I135" s="35" t="str">
        <f t="shared" si="256"/>
        <v/>
      </c>
      <c r="J135" s="35" t="str">
        <f t="shared" si="257"/>
        <v/>
      </c>
      <c r="K135" s="67" t="str">
        <f>IFERROR(IF(VLOOKUP(J134,'Flota Variable'!$AS$4:$AU$707,3,0)+K134&gt;$F$7,"",VLOOKUP(J134,'Flota Variable'!$AS$4:$AU$707,3,0)+K134),"")</f>
        <v/>
      </c>
      <c r="L135" s="67" t="str">
        <f t="shared" si="238"/>
        <v/>
      </c>
      <c r="M135" s="36" t="str">
        <f t="shared" si="258"/>
        <v/>
      </c>
      <c r="N135" s="35" t="str">
        <f>IF(H135="","",IF(H135=MAX($H$3:$H$1002),IFERROR(VLOOKUP(MAX($H$3:H135)+1,$H$3:$I$1002,2,0),MAX(I135:I1134))-VLOOKUP(H135,$H$3:$I$1002,2,0)+1,IFERROR(VLOOKUP(MAX($H$3:H135)+1,$H$3:$I$1002,2,0),MAX(I135:I1134))-VLOOKUP(H135,$H$3:$I$1002,2,0)))</f>
        <v/>
      </c>
      <c r="P135" s="35" t="str">
        <f t="shared" si="259"/>
        <v/>
      </c>
      <c r="Q135" s="67" t="str">
        <f t="shared" si="260"/>
        <v/>
      </c>
      <c r="R135" s="67" t="str">
        <f t="shared" si="261"/>
        <v/>
      </c>
      <c r="S135" s="67" t="str">
        <f t="shared" si="262"/>
        <v/>
      </c>
      <c r="U135" s="68" t="str">
        <f>IFERROR(IF(Z135=0,"",IF(MINUTE(Z135)&lt;&gt;MINUTE(Z134),MAX($U$2:U134)+1,IF(AND(MINUTE(Z134)=0,MINUTE(Z135)=0),1,""))),"")</f>
        <v/>
      </c>
      <c r="V135" s="68" t="str">
        <f t="shared" si="263"/>
        <v/>
      </c>
      <c r="W135" s="68" t="str">
        <f t="shared" si="264"/>
        <v/>
      </c>
      <c r="X135" s="69" t="str">
        <f>IFERROR(L135+VLOOKUP(J135,'Tiempos de ciclo'!$P$3:$Q$398,2,0),"")</f>
        <v/>
      </c>
      <c r="Y135" s="69" t="str">
        <f t="shared" si="239"/>
        <v/>
      </c>
      <c r="Z135" s="70" t="str">
        <f t="shared" si="265"/>
        <v/>
      </c>
      <c r="AA135" s="68" t="str">
        <f>IF(U135="","",IF(U135=MAX($U$3:$U$1002),IFERROR(VLOOKUP(MAX($U$3:U135)+1,$U$3:$V$1002,2,0),MAX(V135:V1134))-VLOOKUP(U135,$U$3:$V$1002,2,0)+1,IFERROR(VLOOKUP(MAX($U$3:U135)+1,$U$3:$V$1002,2,0),MAX(V135:V1134))-VLOOKUP(U135,$U$3:$V$1002,2,0)))</f>
        <v/>
      </c>
      <c r="AC135" s="68" t="str">
        <f t="shared" si="266"/>
        <v/>
      </c>
      <c r="AD135" s="69" t="str">
        <f t="shared" si="267"/>
        <v/>
      </c>
      <c r="AE135" s="69" t="str">
        <f t="shared" si="268"/>
        <v/>
      </c>
      <c r="AF135" s="69" t="str">
        <f t="shared" si="269"/>
        <v/>
      </c>
      <c r="AI135" s="3" t="str">
        <f t="shared" si="286"/>
        <v/>
      </c>
      <c r="AJ135" s="8" t="str">
        <f t="shared" si="240"/>
        <v/>
      </c>
      <c r="AK135" s="8" t="str">
        <f t="shared" si="287"/>
        <v/>
      </c>
      <c r="AL135" s="8" t="str">
        <f t="shared" si="288"/>
        <v/>
      </c>
      <c r="AM135" s="8" t="str">
        <f t="shared" si="289"/>
        <v/>
      </c>
      <c r="AN135" s="9" t="str">
        <f t="shared" si="241"/>
        <v/>
      </c>
      <c r="AO135" s="9" t="str">
        <f t="shared" si="242"/>
        <v/>
      </c>
      <c r="AP135" s="8" t="str">
        <f t="shared" si="270"/>
        <v/>
      </c>
      <c r="AQ135" s="9" t="str">
        <f t="shared" si="243"/>
        <v/>
      </c>
      <c r="AR135" s="8" t="str">
        <f t="shared" si="271"/>
        <v/>
      </c>
      <c r="AS135" s="2" t="str">
        <f t="shared" si="290"/>
        <v/>
      </c>
      <c r="AT135" s="8" t="str">
        <f t="shared" si="272"/>
        <v/>
      </c>
      <c r="AU135" s="8" t="str">
        <f t="shared" si="291"/>
        <v/>
      </c>
      <c r="AV135" s="8" t="str">
        <f t="shared" si="292"/>
        <v/>
      </c>
      <c r="AW135" s="8" t="str">
        <f t="shared" si="273"/>
        <v/>
      </c>
      <c r="AX135" s="9" t="str">
        <f t="shared" si="244"/>
        <v/>
      </c>
      <c r="AY135" s="9" t="str">
        <f t="shared" si="245"/>
        <v/>
      </c>
      <c r="AZ135" s="8" t="str">
        <f t="shared" si="274"/>
        <v/>
      </c>
      <c r="BA135" s="9" t="str">
        <f t="shared" si="275"/>
        <v/>
      </c>
      <c r="BB135" s="8" t="str">
        <f t="shared" si="276"/>
        <v/>
      </c>
      <c r="BD135" s="3" t="str">
        <f t="shared" si="277"/>
        <v/>
      </c>
      <c r="BE135" s="8" t="str">
        <f t="shared" si="246"/>
        <v/>
      </c>
      <c r="BF135" s="8" t="str">
        <f t="shared" si="247"/>
        <v/>
      </c>
      <c r="BG135" s="86" t="str">
        <f t="shared" si="248"/>
        <v/>
      </c>
      <c r="BH135" s="9" t="str">
        <f t="shared" si="249"/>
        <v/>
      </c>
      <c r="BI135" s="9" t="str">
        <f t="shared" si="250"/>
        <v/>
      </c>
      <c r="BJ135" s="82" t="e">
        <f t="shared" si="251"/>
        <v>#VALUE!</v>
      </c>
      <c r="BK135" s="9" t="str">
        <f t="shared" si="252"/>
        <v/>
      </c>
      <c r="BL135" s="9" t="str">
        <f t="shared" ref="BL135:BM135" si="294">BK135</f>
        <v/>
      </c>
      <c r="BM135" s="9" t="str">
        <f t="shared" si="294"/>
        <v/>
      </c>
      <c r="BN135" s="8" t="str">
        <f t="shared" si="254"/>
        <v/>
      </c>
      <c r="BO135" s="8" t="str">
        <f t="shared" si="279"/>
        <v/>
      </c>
      <c r="BP135" s="8" t="str">
        <f t="shared" si="280"/>
        <v/>
      </c>
      <c r="BQ135" s="8" t="str">
        <f t="shared" si="281"/>
        <v/>
      </c>
      <c r="BR135" s="8" t="str">
        <f t="shared" si="255"/>
        <v/>
      </c>
      <c r="BS135" s="8" t="str">
        <f t="shared" si="282"/>
        <v/>
      </c>
      <c r="BT135" s="8" t="str">
        <f t="shared" si="283"/>
        <v/>
      </c>
      <c r="BU135" s="7" t="str">
        <f t="shared" si="284"/>
        <v/>
      </c>
    </row>
    <row r="136" spans="3:73" x14ac:dyDescent="0.25">
      <c r="D136" s="64"/>
      <c r="E136" s="64"/>
      <c r="H136" s="35" t="str">
        <f>IFERROR(IF(MINUTE(M136)&lt;&gt;MINUTE(M135),MAX($H$2:H135)+1,IF(AND(MINUTE(M135)=0,MINUTE(M136)=0),1,"")),"")</f>
        <v/>
      </c>
      <c r="I136" s="35" t="str">
        <f t="shared" si="256"/>
        <v/>
      </c>
      <c r="J136" s="35" t="str">
        <f t="shared" si="257"/>
        <v/>
      </c>
      <c r="K136" s="67" t="str">
        <f>IFERROR(IF(VLOOKUP(J135,'Flota Variable'!$AS$4:$AU$707,3,0)+K135&gt;$F$7,"",VLOOKUP(J135,'Flota Variable'!$AS$4:$AU$707,3,0)+K135),"")</f>
        <v/>
      </c>
      <c r="L136" s="67" t="str">
        <f t="shared" si="238"/>
        <v/>
      </c>
      <c r="M136" s="36" t="str">
        <f t="shared" si="258"/>
        <v/>
      </c>
      <c r="N136" s="35" t="str">
        <f>IF(H136="","",IF(H136=MAX($H$3:$H$1002),IFERROR(VLOOKUP(MAX($H$3:H136)+1,$H$3:$I$1002,2,0),MAX(I136:I1135))-VLOOKUP(H136,$H$3:$I$1002,2,0)+1,IFERROR(VLOOKUP(MAX($H$3:H136)+1,$H$3:$I$1002,2,0),MAX(I136:I1135))-VLOOKUP(H136,$H$3:$I$1002,2,0)))</f>
        <v/>
      </c>
      <c r="P136" s="35" t="str">
        <f t="shared" si="259"/>
        <v/>
      </c>
      <c r="Q136" s="67" t="str">
        <f t="shared" si="260"/>
        <v/>
      </c>
      <c r="R136" s="67" t="str">
        <f t="shared" si="261"/>
        <v/>
      </c>
      <c r="S136" s="67" t="str">
        <f t="shared" si="262"/>
        <v/>
      </c>
      <c r="U136" s="68" t="str">
        <f>IFERROR(IF(Z136=0,"",IF(MINUTE(Z136)&lt;&gt;MINUTE(Z135),MAX($U$2:U135)+1,IF(AND(MINUTE(Z135)=0,MINUTE(Z136)=0),1,""))),"")</f>
        <v/>
      </c>
      <c r="V136" s="68" t="str">
        <f t="shared" si="263"/>
        <v/>
      </c>
      <c r="W136" s="68" t="str">
        <f t="shared" si="264"/>
        <v/>
      </c>
      <c r="X136" s="69" t="str">
        <f>IFERROR(L136+VLOOKUP(J136,'Tiempos de ciclo'!$P$3:$Q$398,2,0),"")</f>
        <v/>
      </c>
      <c r="Y136" s="69" t="str">
        <f t="shared" si="239"/>
        <v/>
      </c>
      <c r="Z136" s="70" t="str">
        <f t="shared" si="265"/>
        <v/>
      </c>
      <c r="AA136" s="68" t="str">
        <f>IF(U136="","",IF(U136=MAX($U$3:$U$1002),IFERROR(VLOOKUP(MAX($U$3:U136)+1,$U$3:$V$1002,2,0),MAX(V136:V1135))-VLOOKUP(U136,$U$3:$V$1002,2,0)+1,IFERROR(VLOOKUP(MAX($U$3:U136)+1,$U$3:$V$1002,2,0),MAX(V136:V1135))-VLOOKUP(U136,$U$3:$V$1002,2,0)))</f>
        <v/>
      </c>
      <c r="AC136" s="68" t="str">
        <f t="shared" si="266"/>
        <v/>
      </c>
      <c r="AD136" s="69" t="str">
        <f t="shared" si="267"/>
        <v/>
      </c>
      <c r="AE136" s="69" t="str">
        <f t="shared" si="268"/>
        <v/>
      </c>
      <c r="AF136" s="69" t="str">
        <f t="shared" si="269"/>
        <v/>
      </c>
      <c r="AI136" s="3" t="str">
        <f t="shared" si="286"/>
        <v/>
      </c>
      <c r="AJ136" s="8" t="str">
        <f t="shared" si="240"/>
        <v/>
      </c>
      <c r="AK136" s="8" t="str">
        <f t="shared" si="287"/>
        <v/>
      </c>
      <c r="AL136" s="8" t="str">
        <f t="shared" si="288"/>
        <v/>
      </c>
      <c r="AM136" s="8" t="str">
        <f t="shared" si="289"/>
        <v/>
      </c>
      <c r="AN136" s="9" t="str">
        <f t="shared" si="241"/>
        <v/>
      </c>
      <c r="AO136" s="9" t="str">
        <f t="shared" si="242"/>
        <v/>
      </c>
      <c r="AP136" s="8" t="str">
        <f t="shared" si="270"/>
        <v/>
      </c>
      <c r="AQ136" s="9" t="str">
        <f t="shared" si="243"/>
        <v/>
      </c>
      <c r="AR136" s="8" t="str">
        <f t="shared" si="271"/>
        <v/>
      </c>
      <c r="AS136" s="2" t="str">
        <f t="shared" si="290"/>
        <v/>
      </c>
      <c r="AT136" s="8" t="str">
        <f t="shared" si="272"/>
        <v/>
      </c>
      <c r="AU136" s="8" t="str">
        <f t="shared" si="291"/>
        <v/>
      </c>
      <c r="AV136" s="8" t="str">
        <f t="shared" si="292"/>
        <v/>
      </c>
      <c r="AW136" s="8" t="str">
        <f t="shared" si="273"/>
        <v/>
      </c>
      <c r="AX136" s="9" t="str">
        <f t="shared" si="244"/>
        <v/>
      </c>
      <c r="AY136" s="9" t="str">
        <f t="shared" si="245"/>
        <v/>
      </c>
      <c r="AZ136" s="8" t="str">
        <f t="shared" si="274"/>
        <v/>
      </c>
      <c r="BA136" s="9" t="str">
        <f t="shared" si="275"/>
        <v/>
      </c>
      <c r="BB136" s="8" t="str">
        <f t="shared" si="276"/>
        <v/>
      </c>
      <c r="BD136" s="3" t="str">
        <f t="shared" si="277"/>
        <v/>
      </c>
      <c r="BE136" s="8" t="str">
        <f t="shared" si="246"/>
        <v/>
      </c>
      <c r="BF136" s="8" t="str">
        <f t="shared" si="247"/>
        <v/>
      </c>
      <c r="BG136" s="86" t="str">
        <f t="shared" si="248"/>
        <v/>
      </c>
      <c r="BH136" s="9" t="str">
        <f t="shared" si="249"/>
        <v/>
      </c>
      <c r="BI136" s="9" t="str">
        <f t="shared" si="250"/>
        <v/>
      </c>
      <c r="BJ136" s="82" t="e">
        <f t="shared" si="251"/>
        <v>#VALUE!</v>
      </c>
      <c r="BK136" s="9" t="str">
        <f t="shared" si="252"/>
        <v/>
      </c>
      <c r="BL136" s="9" t="str">
        <f t="shared" ref="BL136:BM136" si="295">BK136</f>
        <v/>
      </c>
      <c r="BM136" s="9" t="str">
        <f t="shared" si="295"/>
        <v/>
      </c>
      <c r="BN136" s="8" t="str">
        <f t="shared" si="254"/>
        <v/>
      </c>
      <c r="BO136" s="8" t="str">
        <f t="shared" si="279"/>
        <v/>
      </c>
      <c r="BP136" s="8" t="str">
        <f t="shared" si="280"/>
        <v/>
      </c>
      <c r="BQ136" s="8" t="str">
        <f t="shared" si="281"/>
        <v/>
      </c>
      <c r="BR136" s="8" t="str">
        <f t="shared" si="255"/>
        <v/>
      </c>
      <c r="BS136" s="8" t="str">
        <f t="shared" si="282"/>
        <v/>
      </c>
      <c r="BT136" s="8" t="str">
        <f t="shared" si="283"/>
        <v/>
      </c>
      <c r="BU136" s="7" t="str">
        <f t="shared" si="284"/>
        <v/>
      </c>
    </row>
    <row r="137" spans="3:73" x14ac:dyDescent="0.25">
      <c r="D137" s="64"/>
      <c r="E137" s="64"/>
      <c r="H137" s="35" t="str">
        <f>IFERROR(IF(MINUTE(M137)&lt;&gt;MINUTE(M136),MAX($H$2:H136)+1,IF(AND(MINUTE(M136)=0,MINUTE(M137)=0),1,"")),"")</f>
        <v/>
      </c>
      <c r="I137" s="35" t="str">
        <f t="shared" si="256"/>
        <v/>
      </c>
      <c r="J137" s="35" t="str">
        <f t="shared" si="257"/>
        <v/>
      </c>
      <c r="K137" s="67" t="str">
        <f>IFERROR(IF(VLOOKUP(J136,'Flota Variable'!$AS$4:$AU$707,3,0)+K136&gt;$F$7,"",VLOOKUP(J136,'Flota Variable'!$AS$4:$AU$707,3,0)+K136),"")</f>
        <v/>
      </c>
      <c r="L137" s="67" t="str">
        <f t="shared" si="238"/>
        <v/>
      </c>
      <c r="M137" s="36" t="str">
        <f t="shared" si="258"/>
        <v/>
      </c>
      <c r="N137" s="35" t="str">
        <f>IF(H137="","",IF(H137=MAX($H$3:$H$1002),IFERROR(VLOOKUP(MAX($H$3:H137)+1,$H$3:$I$1002,2,0),MAX(I137:I1136))-VLOOKUP(H137,$H$3:$I$1002,2,0)+1,IFERROR(VLOOKUP(MAX($H$3:H137)+1,$H$3:$I$1002,2,0),MAX(I137:I1136))-VLOOKUP(H137,$H$3:$I$1002,2,0)))</f>
        <v/>
      </c>
      <c r="P137" s="35" t="str">
        <f t="shared" si="259"/>
        <v/>
      </c>
      <c r="Q137" s="67" t="str">
        <f t="shared" si="260"/>
        <v/>
      </c>
      <c r="R137" s="67" t="str">
        <f t="shared" si="261"/>
        <v/>
      </c>
      <c r="S137" s="67" t="str">
        <f t="shared" si="262"/>
        <v/>
      </c>
      <c r="U137" s="68" t="str">
        <f>IFERROR(IF(Z137=0,"",IF(MINUTE(Z137)&lt;&gt;MINUTE(Z136),MAX($U$2:U136)+1,IF(AND(MINUTE(Z136)=0,MINUTE(Z137)=0),1,""))),"")</f>
        <v/>
      </c>
      <c r="V137" s="68" t="str">
        <f t="shared" si="263"/>
        <v/>
      </c>
      <c r="W137" s="68" t="str">
        <f t="shared" si="264"/>
        <v/>
      </c>
      <c r="X137" s="69" t="str">
        <f>IFERROR(L137+VLOOKUP(J137,'Tiempos de ciclo'!$P$3:$Q$398,2,0),"")</f>
        <v/>
      </c>
      <c r="Y137" s="69" t="str">
        <f t="shared" si="239"/>
        <v/>
      </c>
      <c r="Z137" s="70" t="str">
        <f t="shared" si="265"/>
        <v/>
      </c>
      <c r="AA137" s="68" t="str">
        <f>IF(U137="","",IF(U137=MAX($U$3:$U$1002),IFERROR(VLOOKUP(MAX($U$3:U137)+1,$U$3:$V$1002,2,0),MAX(V137:V1136))-VLOOKUP(U137,$U$3:$V$1002,2,0)+1,IFERROR(VLOOKUP(MAX($U$3:U137)+1,$U$3:$V$1002,2,0),MAX(V137:V1136))-VLOOKUP(U137,$U$3:$V$1002,2,0)))</f>
        <v/>
      </c>
      <c r="AC137" s="68" t="str">
        <f t="shared" si="266"/>
        <v/>
      </c>
      <c r="AD137" s="69" t="str">
        <f t="shared" si="267"/>
        <v/>
      </c>
      <c r="AE137" s="69" t="str">
        <f t="shared" si="268"/>
        <v/>
      </c>
      <c r="AF137" s="69" t="str">
        <f t="shared" si="269"/>
        <v/>
      </c>
      <c r="AI137" s="3" t="str">
        <f t="shared" si="286"/>
        <v/>
      </c>
      <c r="AJ137" s="8" t="str">
        <f t="shared" si="240"/>
        <v/>
      </c>
      <c r="AK137" s="8" t="str">
        <f t="shared" si="287"/>
        <v/>
      </c>
      <c r="AL137" s="8" t="str">
        <f t="shared" si="288"/>
        <v/>
      </c>
      <c r="AM137" s="8" t="str">
        <f t="shared" si="289"/>
        <v/>
      </c>
      <c r="AN137" s="9" t="str">
        <f t="shared" si="241"/>
        <v/>
      </c>
      <c r="AO137" s="9" t="str">
        <f t="shared" si="242"/>
        <v/>
      </c>
      <c r="AP137" s="8" t="str">
        <f t="shared" si="270"/>
        <v/>
      </c>
      <c r="AQ137" s="9" t="str">
        <f t="shared" si="243"/>
        <v/>
      </c>
      <c r="AR137" s="8" t="str">
        <f t="shared" si="271"/>
        <v/>
      </c>
      <c r="AS137" s="2" t="str">
        <f t="shared" si="290"/>
        <v/>
      </c>
      <c r="AT137" s="8" t="str">
        <f t="shared" si="272"/>
        <v/>
      </c>
      <c r="AU137" s="8" t="str">
        <f t="shared" si="291"/>
        <v/>
      </c>
      <c r="AV137" s="8" t="str">
        <f t="shared" si="292"/>
        <v/>
      </c>
      <c r="AW137" s="8" t="str">
        <f t="shared" si="273"/>
        <v/>
      </c>
      <c r="AX137" s="9" t="str">
        <f t="shared" si="244"/>
        <v/>
      </c>
      <c r="AY137" s="9" t="str">
        <f t="shared" si="245"/>
        <v/>
      </c>
      <c r="AZ137" s="8" t="str">
        <f t="shared" si="274"/>
        <v/>
      </c>
      <c r="BA137" s="9" t="str">
        <f t="shared" si="275"/>
        <v/>
      </c>
      <c r="BB137" s="8" t="str">
        <f t="shared" si="276"/>
        <v/>
      </c>
      <c r="BD137" s="3" t="str">
        <f t="shared" si="277"/>
        <v/>
      </c>
      <c r="BE137" s="8" t="str">
        <f t="shared" si="246"/>
        <v/>
      </c>
      <c r="BF137" s="8" t="str">
        <f t="shared" si="247"/>
        <v/>
      </c>
      <c r="BG137" s="86" t="str">
        <f t="shared" si="248"/>
        <v/>
      </c>
      <c r="BH137" s="9" t="str">
        <f t="shared" si="249"/>
        <v/>
      </c>
      <c r="BI137" s="9" t="str">
        <f t="shared" si="250"/>
        <v/>
      </c>
      <c r="BJ137" s="82" t="e">
        <f t="shared" si="251"/>
        <v>#VALUE!</v>
      </c>
      <c r="BK137" s="9" t="str">
        <f t="shared" si="252"/>
        <v/>
      </c>
      <c r="BL137" s="9" t="str">
        <f t="shared" ref="BL137:BM137" si="296">BK137</f>
        <v/>
      </c>
      <c r="BM137" s="9" t="str">
        <f t="shared" si="296"/>
        <v/>
      </c>
      <c r="BN137" s="8" t="str">
        <f t="shared" si="254"/>
        <v/>
      </c>
      <c r="BO137" s="8" t="str">
        <f t="shared" si="279"/>
        <v/>
      </c>
      <c r="BP137" s="8" t="str">
        <f t="shared" si="280"/>
        <v/>
      </c>
      <c r="BQ137" s="8" t="str">
        <f t="shared" si="281"/>
        <v/>
      </c>
      <c r="BR137" s="8" t="str">
        <f t="shared" si="255"/>
        <v/>
      </c>
      <c r="BS137" s="8" t="str">
        <f t="shared" si="282"/>
        <v/>
      </c>
      <c r="BT137" s="8" t="str">
        <f t="shared" si="283"/>
        <v/>
      </c>
      <c r="BU137" s="7" t="str">
        <f t="shared" si="284"/>
        <v/>
      </c>
    </row>
    <row r="138" spans="3:73" x14ac:dyDescent="0.25">
      <c r="D138" s="64"/>
      <c r="E138" s="64"/>
      <c r="H138" s="35" t="str">
        <f>IFERROR(IF(MINUTE(M138)&lt;&gt;MINUTE(M137),MAX($H$2:H137)+1,IF(AND(MINUTE(M137)=0,MINUTE(M138)=0),1,"")),"")</f>
        <v/>
      </c>
      <c r="I138" s="35" t="str">
        <f t="shared" si="256"/>
        <v/>
      </c>
      <c r="J138" s="35" t="str">
        <f t="shared" si="257"/>
        <v/>
      </c>
      <c r="K138" s="67" t="str">
        <f>IFERROR(IF(VLOOKUP(J137,'Flota Variable'!$AS$4:$AU$707,3,0)+K137&gt;$F$7,"",VLOOKUP(J137,'Flota Variable'!$AS$4:$AU$707,3,0)+K137),"")</f>
        <v/>
      </c>
      <c r="L138" s="67" t="str">
        <f t="shared" si="238"/>
        <v/>
      </c>
      <c r="M138" s="36" t="str">
        <f t="shared" si="258"/>
        <v/>
      </c>
      <c r="N138" s="35" t="str">
        <f>IF(H138="","",IF(H138=MAX($H$3:$H$1002),IFERROR(VLOOKUP(MAX($H$3:H138)+1,$H$3:$I$1002,2,0),MAX(I138:I1137))-VLOOKUP(H138,$H$3:$I$1002,2,0)+1,IFERROR(VLOOKUP(MAX($H$3:H138)+1,$H$3:$I$1002,2,0),MAX(I138:I1137))-VLOOKUP(H138,$H$3:$I$1002,2,0)))</f>
        <v/>
      </c>
      <c r="P138" s="35" t="str">
        <f t="shared" si="259"/>
        <v/>
      </c>
      <c r="Q138" s="67" t="str">
        <f t="shared" si="260"/>
        <v/>
      </c>
      <c r="R138" s="67" t="str">
        <f t="shared" si="261"/>
        <v/>
      </c>
      <c r="S138" s="67" t="str">
        <f t="shared" si="262"/>
        <v/>
      </c>
      <c r="U138" s="68" t="str">
        <f>IFERROR(IF(Z138=0,"",IF(MINUTE(Z138)&lt;&gt;MINUTE(Z137),MAX($U$2:U137)+1,IF(AND(MINUTE(Z137)=0,MINUTE(Z138)=0),1,""))),"")</f>
        <v/>
      </c>
      <c r="V138" s="68" t="str">
        <f t="shared" si="263"/>
        <v/>
      </c>
      <c r="W138" s="68" t="str">
        <f t="shared" si="264"/>
        <v/>
      </c>
      <c r="X138" s="69" t="str">
        <f>IFERROR(L138+VLOOKUP(J138,'Tiempos de ciclo'!$P$3:$Q$398,2,0),"")</f>
        <v/>
      </c>
      <c r="Y138" s="69" t="str">
        <f t="shared" si="239"/>
        <v/>
      </c>
      <c r="Z138" s="70" t="str">
        <f t="shared" si="265"/>
        <v/>
      </c>
      <c r="AA138" s="68" t="str">
        <f>IF(U138="","",IF(U138=MAX($U$3:$U$1002),IFERROR(VLOOKUP(MAX($U$3:U138)+1,$U$3:$V$1002,2,0),MAX(V138:V1137))-VLOOKUP(U138,$U$3:$V$1002,2,0)+1,IFERROR(VLOOKUP(MAX($U$3:U138)+1,$U$3:$V$1002,2,0),MAX(V138:V1137))-VLOOKUP(U138,$U$3:$V$1002,2,0)))</f>
        <v/>
      </c>
      <c r="AC138" s="68" t="str">
        <f t="shared" si="266"/>
        <v/>
      </c>
      <c r="AD138" s="69" t="str">
        <f t="shared" si="267"/>
        <v/>
      </c>
      <c r="AE138" s="69" t="str">
        <f t="shared" si="268"/>
        <v/>
      </c>
      <c r="AF138" s="69" t="str">
        <f t="shared" si="269"/>
        <v/>
      </c>
      <c r="AI138" s="3" t="str">
        <f t="shared" si="286"/>
        <v/>
      </c>
      <c r="AJ138" s="8" t="str">
        <f t="shared" si="240"/>
        <v/>
      </c>
      <c r="AK138" s="8" t="str">
        <f t="shared" si="287"/>
        <v/>
      </c>
      <c r="AL138" s="8" t="str">
        <f t="shared" si="288"/>
        <v/>
      </c>
      <c r="AM138" s="8" t="str">
        <f t="shared" si="289"/>
        <v/>
      </c>
      <c r="AN138" s="9" t="str">
        <f t="shared" si="241"/>
        <v/>
      </c>
      <c r="AO138" s="9" t="str">
        <f t="shared" si="242"/>
        <v/>
      </c>
      <c r="AP138" s="8" t="str">
        <f t="shared" si="270"/>
        <v/>
      </c>
      <c r="AQ138" s="9" t="str">
        <f t="shared" si="243"/>
        <v/>
      </c>
      <c r="AR138" s="8" t="str">
        <f t="shared" si="271"/>
        <v/>
      </c>
      <c r="AS138" s="2" t="str">
        <f t="shared" si="290"/>
        <v/>
      </c>
      <c r="AT138" s="8" t="str">
        <f t="shared" si="272"/>
        <v/>
      </c>
      <c r="AU138" s="8" t="str">
        <f t="shared" si="291"/>
        <v/>
      </c>
      <c r="AV138" s="8" t="str">
        <f t="shared" si="292"/>
        <v/>
      </c>
      <c r="AW138" s="8" t="str">
        <f t="shared" si="273"/>
        <v/>
      </c>
      <c r="AX138" s="9" t="str">
        <f t="shared" si="244"/>
        <v/>
      </c>
      <c r="AY138" s="9" t="str">
        <f t="shared" si="245"/>
        <v/>
      </c>
      <c r="AZ138" s="8" t="str">
        <f t="shared" si="274"/>
        <v/>
      </c>
      <c r="BA138" s="9" t="str">
        <f t="shared" si="275"/>
        <v/>
      </c>
      <c r="BB138" s="8" t="str">
        <f t="shared" si="276"/>
        <v/>
      </c>
      <c r="BD138" s="3" t="str">
        <f t="shared" si="277"/>
        <v/>
      </c>
      <c r="BE138" s="8" t="str">
        <f t="shared" si="246"/>
        <v/>
      </c>
      <c r="BF138" s="8" t="str">
        <f t="shared" si="247"/>
        <v/>
      </c>
      <c r="BG138" s="86" t="str">
        <f t="shared" si="248"/>
        <v/>
      </c>
      <c r="BH138" s="9" t="str">
        <f t="shared" si="249"/>
        <v/>
      </c>
      <c r="BI138" s="9" t="str">
        <f t="shared" si="250"/>
        <v/>
      </c>
      <c r="BJ138" s="82" t="e">
        <f t="shared" si="251"/>
        <v>#VALUE!</v>
      </c>
      <c r="BK138" s="9" t="str">
        <f t="shared" si="252"/>
        <v/>
      </c>
      <c r="BL138" s="9" t="str">
        <f t="shared" ref="BL138:BM138" si="297">BK138</f>
        <v/>
      </c>
      <c r="BM138" s="9" t="str">
        <f t="shared" si="297"/>
        <v/>
      </c>
      <c r="BN138" s="8" t="str">
        <f t="shared" si="254"/>
        <v/>
      </c>
      <c r="BO138" s="8" t="str">
        <f t="shared" si="279"/>
        <v/>
      </c>
      <c r="BP138" s="8" t="str">
        <f t="shared" si="280"/>
        <v/>
      </c>
      <c r="BQ138" s="8" t="str">
        <f t="shared" si="281"/>
        <v/>
      </c>
      <c r="BR138" s="8" t="str">
        <f t="shared" si="255"/>
        <v/>
      </c>
      <c r="BS138" s="8" t="str">
        <f t="shared" si="282"/>
        <v/>
      </c>
      <c r="BT138" s="8" t="str">
        <f t="shared" si="283"/>
        <v/>
      </c>
      <c r="BU138" s="7" t="str">
        <f t="shared" si="284"/>
        <v/>
      </c>
    </row>
    <row r="139" spans="3:73" x14ac:dyDescent="0.25">
      <c r="D139" s="64"/>
      <c r="E139" s="64"/>
      <c r="H139" s="35" t="str">
        <f>IFERROR(IF(MINUTE(M139)&lt;&gt;MINUTE(M138),MAX($H$2:H138)+1,IF(AND(MINUTE(M138)=0,MINUTE(M139)=0),1,"")),"")</f>
        <v/>
      </c>
      <c r="I139" s="35" t="str">
        <f t="shared" si="256"/>
        <v/>
      </c>
      <c r="J139" s="35" t="str">
        <f t="shared" si="257"/>
        <v/>
      </c>
      <c r="K139" s="67" t="str">
        <f>IFERROR(IF(VLOOKUP(J138,'Flota Variable'!$AS$4:$AU$707,3,0)+K138&gt;$F$7,"",VLOOKUP(J138,'Flota Variable'!$AS$4:$AU$707,3,0)+K138),"")</f>
        <v/>
      </c>
      <c r="L139" s="67" t="str">
        <f t="shared" si="238"/>
        <v/>
      </c>
      <c r="M139" s="36" t="str">
        <f t="shared" si="258"/>
        <v/>
      </c>
      <c r="N139" s="35" t="str">
        <f>IF(H139="","",IF(H139=MAX($H$3:$H$1002),IFERROR(VLOOKUP(MAX($H$3:H139)+1,$H$3:$I$1002,2,0),MAX(I139:I1138))-VLOOKUP(H139,$H$3:$I$1002,2,0)+1,IFERROR(VLOOKUP(MAX($H$3:H139)+1,$H$3:$I$1002,2,0),MAX(I139:I1138))-VLOOKUP(H139,$H$3:$I$1002,2,0)))</f>
        <v/>
      </c>
      <c r="P139" s="35" t="str">
        <f t="shared" si="259"/>
        <v/>
      </c>
      <c r="Q139" s="67" t="str">
        <f t="shared" si="260"/>
        <v/>
      </c>
      <c r="R139" s="67" t="str">
        <f t="shared" si="261"/>
        <v/>
      </c>
      <c r="S139" s="67" t="str">
        <f t="shared" si="262"/>
        <v/>
      </c>
      <c r="U139" s="68" t="str">
        <f>IFERROR(IF(Z139=0,"",IF(MINUTE(Z139)&lt;&gt;MINUTE(Z138),MAX($U$2:U138)+1,IF(AND(MINUTE(Z138)=0,MINUTE(Z139)=0),1,""))),"")</f>
        <v/>
      </c>
      <c r="V139" s="68" t="str">
        <f t="shared" si="263"/>
        <v/>
      </c>
      <c r="W139" s="68" t="str">
        <f t="shared" si="264"/>
        <v/>
      </c>
      <c r="X139" s="69" t="str">
        <f>IFERROR(L139+VLOOKUP(J139,'Tiempos de ciclo'!$P$3:$Q$398,2,0),"")</f>
        <v/>
      </c>
      <c r="Y139" s="69" t="str">
        <f t="shared" si="239"/>
        <v/>
      </c>
      <c r="Z139" s="70" t="str">
        <f t="shared" si="265"/>
        <v/>
      </c>
      <c r="AA139" s="68" t="str">
        <f>IF(U139="","",IF(U139=MAX($U$3:$U$1002),IFERROR(VLOOKUP(MAX($U$3:U139)+1,$U$3:$V$1002,2,0),MAX(V139:V1138))-VLOOKUP(U139,$U$3:$V$1002,2,0)+1,IFERROR(VLOOKUP(MAX($U$3:U139)+1,$U$3:$V$1002,2,0),MAX(V139:V1138))-VLOOKUP(U139,$U$3:$V$1002,2,0)))</f>
        <v/>
      </c>
      <c r="AC139" s="68" t="str">
        <f t="shared" si="266"/>
        <v/>
      </c>
      <c r="AD139" s="69" t="str">
        <f t="shared" si="267"/>
        <v/>
      </c>
      <c r="AE139" s="69" t="str">
        <f t="shared" si="268"/>
        <v/>
      </c>
      <c r="AF139" s="69" t="str">
        <f t="shared" si="269"/>
        <v/>
      </c>
      <c r="AI139" s="3" t="str">
        <f t="shared" si="286"/>
        <v/>
      </c>
      <c r="AJ139" s="8" t="str">
        <f t="shared" si="240"/>
        <v/>
      </c>
      <c r="AK139" s="8" t="str">
        <f t="shared" si="287"/>
        <v/>
      </c>
      <c r="AL139" s="8" t="str">
        <f t="shared" si="288"/>
        <v/>
      </c>
      <c r="AM139" s="8" t="str">
        <f t="shared" si="289"/>
        <v/>
      </c>
      <c r="AN139" s="9" t="str">
        <f t="shared" si="241"/>
        <v/>
      </c>
      <c r="AO139" s="9" t="str">
        <f t="shared" si="242"/>
        <v/>
      </c>
      <c r="AP139" s="8" t="str">
        <f t="shared" si="270"/>
        <v/>
      </c>
      <c r="AQ139" s="9" t="str">
        <f t="shared" si="243"/>
        <v/>
      </c>
      <c r="AR139" s="8" t="str">
        <f t="shared" si="271"/>
        <v/>
      </c>
      <c r="AS139" s="2" t="str">
        <f t="shared" si="290"/>
        <v/>
      </c>
      <c r="AT139" s="8" t="str">
        <f t="shared" si="272"/>
        <v/>
      </c>
      <c r="AU139" s="8" t="str">
        <f t="shared" si="291"/>
        <v/>
      </c>
      <c r="AV139" s="8" t="str">
        <f t="shared" si="292"/>
        <v/>
      </c>
      <c r="AW139" s="8" t="str">
        <f t="shared" si="273"/>
        <v/>
      </c>
      <c r="AX139" s="9" t="str">
        <f t="shared" si="244"/>
        <v/>
      </c>
      <c r="AY139" s="9" t="str">
        <f t="shared" si="245"/>
        <v/>
      </c>
      <c r="AZ139" s="8" t="str">
        <f t="shared" si="274"/>
        <v/>
      </c>
      <c r="BA139" s="9" t="str">
        <f t="shared" si="275"/>
        <v/>
      </c>
      <c r="BB139" s="8" t="str">
        <f t="shared" si="276"/>
        <v/>
      </c>
      <c r="BD139" s="3" t="str">
        <f t="shared" si="277"/>
        <v/>
      </c>
      <c r="BE139" s="8" t="str">
        <f t="shared" si="246"/>
        <v/>
      </c>
      <c r="BF139" s="8" t="str">
        <f t="shared" si="247"/>
        <v/>
      </c>
      <c r="BG139" s="86" t="str">
        <f t="shared" si="248"/>
        <v/>
      </c>
      <c r="BH139" s="9" t="str">
        <f t="shared" si="249"/>
        <v/>
      </c>
      <c r="BI139" s="9" t="str">
        <f t="shared" si="250"/>
        <v/>
      </c>
      <c r="BJ139" s="82" t="e">
        <f t="shared" si="251"/>
        <v>#VALUE!</v>
      </c>
      <c r="BK139" s="9" t="str">
        <f t="shared" si="252"/>
        <v/>
      </c>
      <c r="BL139" s="9" t="str">
        <f t="shared" ref="BL139:BM139" si="298">BK139</f>
        <v/>
      </c>
      <c r="BM139" s="9" t="str">
        <f t="shared" si="298"/>
        <v/>
      </c>
      <c r="BN139" s="8" t="str">
        <f t="shared" si="254"/>
        <v/>
      </c>
      <c r="BO139" s="8" t="str">
        <f t="shared" si="279"/>
        <v/>
      </c>
      <c r="BP139" s="8" t="str">
        <f t="shared" si="280"/>
        <v/>
      </c>
      <c r="BQ139" s="8" t="str">
        <f t="shared" si="281"/>
        <v/>
      </c>
      <c r="BR139" s="8" t="str">
        <f t="shared" si="255"/>
        <v/>
      </c>
      <c r="BS139" s="8" t="str">
        <f t="shared" si="282"/>
        <v/>
      </c>
      <c r="BT139" s="8" t="str">
        <f t="shared" si="283"/>
        <v/>
      </c>
      <c r="BU139" s="7" t="str">
        <f t="shared" si="284"/>
        <v/>
      </c>
    </row>
    <row r="140" spans="3:73" x14ac:dyDescent="0.25">
      <c r="D140" s="64"/>
      <c r="E140" s="64"/>
      <c r="H140" s="35" t="str">
        <f>IFERROR(IF(MINUTE(M140)&lt;&gt;MINUTE(M139),MAX($H$2:H139)+1,IF(AND(MINUTE(M139)=0,MINUTE(M140)=0),1,"")),"")</f>
        <v/>
      </c>
      <c r="I140" s="35" t="str">
        <f t="shared" si="256"/>
        <v/>
      </c>
      <c r="J140" s="35" t="str">
        <f t="shared" si="257"/>
        <v/>
      </c>
      <c r="K140" s="67" t="str">
        <f>IFERROR(IF(VLOOKUP(J139,'Flota Variable'!$AS$4:$AU$707,3,0)+K139&gt;$F$7,"",VLOOKUP(J139,'Flota Variable'!$AS$4:$AU$707,3,0)+K139),"")</f>
        <v/>
      </c>
      <c r="L140" s="67" t="str">
        <f t="shared" si="238"/>
        <v/>
      </c>
      <c r="M140" s="36" t="str">
        <f t="shared" si="258"/>
        <v/>
      </c>
      <c r="N140" s="35" t="str">
        <f>IF(H140="","",IF(H140=MAX($H$3:$H$1002),IFERROR(VLOOKUP(MAX($H$3:H140)+1,$H$3:$I$1002,2,0),MAX(I140:I1139))-VLOOKUP(H140,$H$3:$I$1002,2,0)+1,IFERROR(VLOOKUP(MAX($H$3:H140)+1,$H$3:$I$1002,2,0),MAX(I140:I1139))-VLOOKUP(H140,$H$3:$I$1002,2,0)))</f>
        <v/>
      </c>
      <c r="P140" s="35" t="str">
        <f t="shared" si="259"/>
        <v/>
      </c>
      <c r="Q140" s="67" t="str">
        <f t="shared" si="260"/>
        <v/>
      </c>
      <c r="R140" s="67" t="str">
        <f t="shared" si="261"/>
        <v/>
      </c>
      <c r="S140" s="67" t="str">
        <f t="shared" si="262"/>
        <v/>
      </c>
      <c r="U140" s="68" t="str">
        <f>IFERROR(IF(Z140=0,"",IF(MINUTE(Z140)&lt;&gt;MINUTE(Z139),MAX($U$2:U139)+1,IF(AND(MINUTE(Z139)=0,MINUTE(Z140)=0),1,""))),"")</f>
        <v/>
      </c>
      <c r="V140" s="68" t="str">
        <f t="shared" si="263"/>
        <v/>
      </c>
      <c r="W140" s="68" t="str">
        <f t="shared" si="264"/>
        <v/>
      </c>
      <c r="X140" s="69" t="str">
        <f>IFERROR(L140+VLOOKUP(J140,'Tiempos de ciclo'!$P$3:$Q$398,2,0),"")</f>
        <v/>
      </c>
      <c r="Y140" s="69" t="str">
        <f t="shared" si="239"/>
        <v/>
      </c>
      <c r="Z140" s="70" t="str">
        <f t="shared" si="265"/>
        <v/>
      </c>
      <c r="AA140" s="68" t="str">
        <f>IF(U140="","",IF(U140=MAX($U$3:$U$1002),IFERROR(VLOOKUP(MAX($U$3:U140)+1,$U$3:$V$1002,2,0),MAX(V140:V1139))-VLOOKUP(U140,$U$3:$V$1002,2,0)+1,IFERROR(VLOOKUP(MAX($U$3:U140)+1,$U$3:$V$1002,2,0),MAX(V140:V1139))-VLOOKUP(U140,$U$3:$V$1002,2,0)))</f>
        <v/>
      </c>
      <c r="AC140" s="68" t="str">
        <f t="shared" si="266"/>
        <v/>
      </c>
      <c r="AD140" s="69" t="str">
        <f t="shared" si="267"/>
        <v/>
      </c>
      <c r="AE140" s="69" t="str">
        <f t="shared" si="268"/>
        <v/>
      </c>
      <c r="AF140" s="69" t="str">
        <f t="shared" si="269"/>
        <v/>
      </c>
      <c r="AI140" s="3" t="str">
        <f t="shared" si="286"/>
        <v/>
      </c>
      <c r="AJ140" s="8" t="str">
        <f t="shared" si="240"/>
        <v/>
      </c>
      <c r="AK140" s="8" t="str">
        <f t="shared" si="287"/>
        <v/>
      </c>
      <c r="AL140" s="8" t="str">
        <f t="shared" si="288"/>
        <v/>
      </c>
      <c r="AM140" s="8" t="str">
        <f t="shared" si="289"/>
        <v/>
      </c>
      <c r="AN140" s="9" t="str">
        <f t="shared" si="241"/>
        <v/>
      </c>
      <c r="AO140" s="9" t="str">
        <f t="shared" si="242"/>
        <v/>
      </c>
      <c r="AP140" s="8" t="str">
        <f t="shared" si="270"/>
        <v/>
      </c>
      <c r="AQ140" s="9" t="str">
        <f t="shared" si="243"/>
        <v/>
      </c>
      <c r="AR140" s="8" t="str">
        <f t="shared" si="271"/>
        <v/>
      </c>
      <c r="AS140" s="2" t="str">
        <f t="shared" si="290"/>
        <v/>
      </c>
      <c r="AT140" s="8" t="str">
        <f t="shared" si="272"/>
        <v/>
      </c>
      <c r="AU140" s="8" t="str">
        <f t="shared" si="291"/>
        <v/>
      </c>
      <c r="AV140" s="8" t="str">
        <f t="shared" si="292"/>
        <v/>
      </c>
      <c r="AW140" s="8" t="str">
        <f t="shared" si="273"/>
        <v/>
      </c>
      <c r="AX140" s="9" t="str">
        <f t="shared" si="244"/>
        <v/>
      </c>
      <c r="AY140" s="9" t="str">
        <f t="shared" si="245"/>
        <v/>
      </c>
      <c r="AZ140" s="8" t="str">
        <f t="shared" si="274"/>
        <v/>
      </c>
      <c r="BA140" s="9" t="str">
        <f t="shared" si="275"/>
        <v/>
      </c>
      <c r="BB140" s="8" t="str">
        <f t="shared" si="276"/>
        <v/>
      </c>
      <c r="BD140" s="3" t="str">
        <f t="shared" si="277"/>
        <v/>
      </c>
      <c r="BE140" s="8" t="str">
        <f t="shared" si="246"/>
        <v/>
      </c>
      <c r="BF140" s="8" t="str">
        <f t="shared" si="247"/>
        <v/>
      </c>
      <c r="BG140" s="86" t="str">
        <f t="shared" si="248"/>
        <v/>
      </c>
      <c r="BH140" s="9" t="str">
        <f t="shared" si="249"/>
        <v/>
      </c>
      <c r="BI140" s="9" t="str">
        <f t="shared" si="250"/>
        <v/>
      </c>
      <c r="BJ140" s="82" t="e">
        <f t="shared" si="251"/>
        <v>#VALUE!</v>
      </c>
      <c r="BK140" s="9" t="str">
        <f t="shared" si="252"/>
        <v/>
      </c>
      <c r="BL140" s="9" t="str">
        <f t="shared" ref="BL140:BM140" si="299">BK140</f>
        <v/>
      </c>
      <c r="BM140" s="9" t="str">
        <f t="shared" si="299"/>
        <v/>
      </c>
      <c r="BN140" s="8" t="str">
        <f t="shared" si="254"/>
        <v/>
      </c>
      <c r="BO140" s="8" t="str">
        <f t="shared" si="279"/>
        <v/>
      </c>
      <c r="BP140" s="8" t="str">
        <f t="shared" si="280"/>
        <v/>
      </c>
      <c r="BQ140" s="8" t="str">
        <f t="shared" si="281"/>
        <v/>
      </c>
      <c r="BR140" s="8" t="str">
        <f t="shared" si="255"/>
        <v/>
      </c>
      <c r="BS140" s="8" t="str">
        <f t="shared" si="282"/>
        <v/>
      </c>
      <c r="BT140" s="8" t="str">
        <f t="shared" si="283"/>
        <v/>
      </c>
      <c r="BU140" s="7" t="str">
        <f t="shared" si="284"/>
        <v/>
      </c>
    </row>
    <row r="141" spans="3:73" x14ac:dyDescent="0.25">
      <c r="D141" s="64"/>
      <c r="E141" s="64"/>
      <c r="H141" s="35" t="str">
        <f>IFERROR(IF(MINUTE(M141)&lt;&gt;MINUTE(M140),MAX($H$2:H140)+1,IF(AND(MINUTE(M140)=0,MINUTE(M141)=0),1,"")),"")</f>
        <v/>
      </c>
      <c r="I141" s="35" t="str">
        <f t="shared" si="256"/>
        <v/>
      </c>
      <c r="J141" s="35" t="str">
        <f t="shared" si="257"/>
        <v/>
      </c>
      <c r="K141" s="67" t="str">
        <f>IFERROR(IF(VLOOKUP(J140,'Flota Variable'!$AS$4:$AU$707,3,0)+K140&gt;$F$7,"",VLOOKUP(J140,'Flota Variable'!$AS$4:$AU$707,3,0)+K140),"")</f>
        <v/>
      </c>
      <c r="L141" s="67" t="str">
        <f t="shared" si="238"/>
        <v/>
      </c>
      <c r="M141" s="36" t="str">
        <f t="shared" si="258"/>
        <v/>
      </c>
      <c r="N141" s="35" t="str">
        <f>IF(H141="","",IF(H141=MAX($H$3:$H$1002),IFERROR(VLOOKUP(MAX($H$3:H141)+1,$H$3:$I$1002,2,0),MAX(I141:I1140))-VLOOKUP(H141,$H$3:$I$1002,2,0)+1,IFERROR(VLOOKUP(MAX($H$3:H141)+1,$H$3:$I$1002,2,0),MAX(I141:I1140))-VLOOKUP(H141,$H$3:$I$1002,2,0)))</f>
        <v/>
      </c>
      <c r="P141" s="35" t="str">
        <f t="shared" si="259"/>
        <v/>
      </c>
      <c r="Q141" s="67" t="str">
        <f t="shared" si="260"/>
        <v/>
      </c>
      <c r="R141" s="67" t="str">
        <f t="shared" si="261"/>
        <v/>
      </c>
      <c r="S141" s="67" t="str">
        <f t="shared" si="262"/>
        <v/>
      </c>
      <c r="U141" s="68" t="str">
        <f>IFERROR(IF(Z141=0,"",IF(MINUTE(Z141)&lt;&gt;MINUTE(Z140),MAX($U$2:U140)+1,IF(AND(MINUTE(Z140)=0,MINUTE(Z141)=0),1,""))),"")</f>
        <v/>
      </c>
      <c r="V141" s="68" t="str">
        <f t="shared" si="263"/>
        <v/>
      </c>
      <c r="W141" s="68" t="str">
        <f t="shared" si="264"/>
        <v/>
      </c>
      <c r="X141" s="69" t="str">
        <f>IFERROR(L141+VLOOKUP(J141,'Tiempos de ciclo'!$P$3:$Q$398,2,0),"")</f>
        <v/>
      </c>
      <c r="Y141" s="69" t="str">
        <f t="shared" si="239"/>
        <v/>
      </c>
      <c r="Z141" s="70" t="str">
        <f t="shared" si="265"/>
        <v/>
      </c>
      <c r="AA141" s="68" t="str">
        <f>IF(U141="","",IF(U141=MAX($U$3:$U$1002),IFERROR(VLOOKUP(MAX($U$3:U141)+1,$U$3:$V$1002,2,0),MAX(V141:V1140))-VLOOKUP(U141,$U$3:$V$1002,2,0)+1,IFERROR(VLOOKUP(MAX($U$3:U141)+1,$U$3:$V$1002,2,0),MAX(V141:V1140))-VLOOKUP(U141,$U$3:$V$1002,2,0)))</f>
        <v/>
      </c>
      <c r="AC141" s="68" t="str">
        <f t="shared" si="266"/>
        <v/>
      </c>
      <c r="AD141" s="69" t="str">
        <f t="shared" si="267"/>
        <v/>
      </c>
      <c r="AE141" s="69" t="str">
        <f t="shared" si="268"/>
        <v/>
      </c>
      <c r="AF141" s="69" t="str">
        <f t="shared" si="269"/>
        <v/>
      </c>
      <c r="AI141" s="3" t="str">
        <f t="shared" si="286"/>
        <v/>
      </c>
      <c r="AJ141" s="8" t="str">
        <f t="shared" si="240"/>
        <v/>
      </c>
      <c r="AK141" s="8" t="str">
        <f t="shared" si="287"/>
        <v/>
      </c>
      <c r="AL141" s="8" t="str">
        <f t="shared" si="288"/>
        <v/>
      </c>
      <c r="AM141" s="8" t="str">
        <f t="shared" si="289"/>
        <v/>
      </c>
      <c r="AN141" s="9" t="str">
        <f t="shared" si="241"/>
        <v/>
      </c>
      <c r="AO141" s="9" t="str">
        <f t="shared" si="242"/>
        <v/>
      </c>
      <c r="AP141" s="8" t="str">
        <f t="shared" si="270"/>
        <v/>
      </c>
      <c r="AQ141" s="9" t="str">
        <f t="shared" si="243"/>
        <v/>
      </c>
      <c r="AR141" s="8" t="str">
        <f t="shared" si="271"/>
        <v/>
      </c>
      <c r="AS141" s="2" t="str">
        <f t="shared" si="290"/>
        <v/>
      </c>
      <c r="AT141" s="8" t="str">
        <f t="shared" si="272"/>
        <v/>
      </c>
      <c r="AU141" s="8" t="str">
        <f t="shared" si="291"/>
        <v/>
      </c>
      <c r="AV141" s="8" t="str">
        <f t="shared" si="292"/>
        <v/>
      </c>
      <c r="AW141" s="8" t="str">
        <f t="shared" si="273"/>
        <v/>
      </c>
      <c r="AX141" s="9" t="str">
        <f t="shared" si="244"/>
        <v/>
      </c>
      <c r="AY141" s="9" t="str">
        <f t="shared" si="245"/>
        <v/>
      </c>
      <c r="AZ141" s="8" t="str">
        <f t="shared" si="274"/>
        <v/>
      </c>
      <c r="BA141" s="9" t="str">
        <f t="shared" si="275"/>
        <v/>
      </c>
      <c r="BB141" s="8" t="str">
        <f t="shared" si="276"/>
        <v/>
      </c>
      <c r="BD141" s="3" t="str">
        <f t="shared" si="277"/>
        <v/>
      </c>
      <c r="BE141" s="8" t="str">
        <f t="shared" si="246"/>
        <v/>
      </c>
      <c r="BF141" s="8" t="str">
        <f t="shared" si="247"/>
        <v/>
      </c>
      <c r="BG141" s="86" t="str">
        <f t="shared" si="248"/>
        <v/>
      </c>
      <c r="BH141" s="9" t="str">
        <f t="shared" si="249"/>
        <v/>
      </c>
      <c r="BI141" s="9" t="str">
        <f t="shared" si="250"/>
        <v/>
      </c>
      <c r="BJ141" s="82" t="e">
        <f t="shared" si="251"/>
        <v>#VALUE!</v>
      </c>
      <c r="BK141" s="9" t="str">
        <f t="shared" si="252"/>
        <v/>
      </c>
      <c r="BL141" s="9" t="str">
        <f t="shared" ref="BL141:BM141" si="300">BK141</f>
        <v/>
      </c>
      <c r="BM141" s="9" t="str">
        <f t="shared" si="300"/>
        <v/>
      </c>
      <c r="BN141" s="8" t="str">
        <f t="shared" si="254"/>
        <v/>
      </c>
      <c r="BO141" s="8" t="str">
        <f t="shared" si="279"/>
        <v/>
      </c>
      <c r="BP141" s="8" t="str">
        <f t="shared" si="280"/>
        <v/>
      </c>
      <c r="BQ141" s="8" t="str">
        <f t="shared" si="281"/>
        <v/>
      </c>
      <c r="BR141" s="8" t="str">
        <f t="shared" si="255"/>
        <v/>
      </c>
      <c r="BS141" s="8" t="str">
        <f t="shared" si="282"/>
        <v/>
      </c>
      <c r="BT141" s="8" t="str">
        <f t="shared" si="283"/>
        <v/>
      </c>
      <c r="BU141" s="7" t="str">
        <f t="shared" si="284"/>
        <v/>
      </c>
    </row>
    <row r="142" spans="3:73" x14ac:dyDescent="0.25">
      <c r="D142" s="64"/>
      <c r="E142" s="64"/>
      <c r="H142" s="35" t="str">
        <f>IFERROR(IF(MINUTE(M142)&lt;&gt;MINUTE(M141),MAX($H$2:H141)+1,IF(AND(MINUTE(M141)=0,MINUTE(M142)=0),1,"")),"")</f>
        <v/>
      </c>
      <c r="I142" s="35" t="str">
        <f t="shared" si="256"/>
        <v/>
      </c>
      <c r="J142" s="35" t="str">
        <f t="shared" si="257"/>
        <v/>
      </c>
      <c r="K142" s="67" t="str">
        <f>IFERROR(IF(VLOOKUP(J141,'Flota Variable'!$AS$4:$AU$707,3,0)+K141&gt;$F$7,"",VLOOKUP(J141,'Flota Variable'!$AS$4:$AU$707,3,0)+K141),"")</f>
        <v/>
      </c>
      <c r="L142" s="67" t="str">
        <f t="shared" si="238"/>
        <v/>
      </c>
      <c r="M142" s="36" t="str">
        <f t="shared" si="258"/>
        <v/>
      </c>
      <c r="N142" s="35" t="str">
        <f>IF(H142="","",IF(H142=MAX($H$3:$H$1002),IFERROR(VLOOKUP(MAX($H$3:H142)+1,$H$3:$I$1002,2,0),MAX(I142:I1141))-VLOOKUP(H142,$H$3:$I$1002,2,0)+1,IFERROR(VLOOKUP(MAX($H$3:H142)+1,$H$3:$I$1002,2,0),MAX(I142:I1141))-VLOOKUP(H142,$H$3:$I$1002,2,0)))</f>
        <v/>
      </c>
      <c r="P142" s="35" t="str">
        <f t="shared" si="259"/>
        <v/>
      </c>
      <c r="Q142" s="67" t="str">
        <f t="shared" si="260"/>
        <v/>
      </c>
      <c r="R142" s="67" t="str">
        <f t="shared" si="261"/>
        <v/>
      </c>
      <c r="S142" s="67" t="str">
        <f t="shared" si="262"/>
        <v/>
      </c>
      <c r="U142" s="68" t="str">
        <f>IFERROR(IF(Z142=0,"",IF(MINUTE(Z142)&lt;&gt;MINUTE(Z141),MAX($U$2:U141)+1,IF(AND(MINUTE(Z141)=0,MINUTE(Z142)=0),1,""))),"")</f>
        <v/>
      </c>
      <c r="V142" s="68" t="str">
        <f t="shared" si="263"/>
        <v/>
      </c>
      <c r="W142" s="68" t="str">
        <f t="shared" si="264"/>
        <v/>
      </c>
      <c r="X142" s="69" t="str">
        <f>IFERROR(L142+VLOOKUP(J142,'Tiempos de ciclo'!$P$3:$Q$398,2,0),"")</f>
        <v/>
      </c>
      <c r="Y142" s="69" t="str">
        <f t="shared" si="239"/>
        <v/>
      </c>
      <c r="Z142" s="70" t="str">
        <f t="shared" si="265"/>
        <v/>
      </c>
      <c r="AA142" s="68" t="str">
        <f>IF(U142="","",IF(U142=MAX($U$3:$U$1002),IFERROR(VLOOKUP(MAX($U$3:U142)+1,$U$3:$V$1002,2,0),MAX(V142:V1141))-VLOOKUP(U142,$U$3:$V$1002,2,0)+1,IFERROR(VLOOKUP(MAX($U$3:U142)+1,$U$3:$V$1002,2,0),MAX(V142:V1141))-VLOOKUP(U142,$U$3:$V$1002,2,0)))</f>
        <v/>
      </c>
      <c r="AC142" s="68" t="str">
        <f t="shared" si="266"/>
        <v/>
      </c>
      <c r="AD142" s="69" t="str">
        <f t="shared" si="267"/>
        <v/>
      </c>
      <c r="AE142" s="69" t="str">
        <f t="shared" si="268"/>
        <v/>
      </c>
      <c r="AF142" s="69" t="str">
        <f t="shared" si="269"/>
        <v/>
      </c>
      <c r="AI142" s="3" t="str">
        <f t="shared" si="286"/>
        <v/>
      </c>
      <c r="AJ142" s="8" t="str">
        <f t="shared" si="240"/>
        <v/>
      </c>
      <c r="AK142" s="8" t="str">
        <f t="shared" si="287"/>
        <v/>
      </c>
      <c r="AL142" s="8" t="str">
        <f t="shared" si="288"/>
        <v/>
      </c>
      <c r="AM142" s="8" t="str">
        <f t="shared" si="289"/>
        <v/>
      </c>
      <c r="AN142" s="9" t="str">
        <f t="shared" si="241"/>
        <v/>
      </c>
      <c r="AO142" s="9" t="str">
        <f t="shared" si="242"/>
        <v/>
      </c>
      <c r="AP142" s="8" t="str">
        <f t="shared" si="270"/>
        <v/>
      </c>
      <c r="AQ142" s="9" t="str">
        <f t="shared" si="243"/>
        <v/>
      </c>
      <c r="AR142" s="8" t="str">
        <f t="shared" si="271"/>
        <v/>
      </c>
      <c r="AS142" s="2" t="str">
        <f t="shared" si="290"/>
        <v/>
      </c>
      <c r="AT142" s="8" t="str">
        <f t="shared" si="272"/>
        <v/>
      </c>
      <c r="AU142" s="8" t="str">
        <f t="shared" si="291"/>
        <v/>
      </c>
      <c r="AV142" s="8" t="str">
        <f t="shared" si="292"/>
        <v/>
      </c>
      <c r="AW142" s="8" t="str">
        <f t="shared" si="273"/>
        <v/>
      </c>
      <c r="AX142" s="9" t="str">
        <f t="shared" si="244"/>
        <v/>
      </c>
      <c r="AY142" s="9" t="str">
        <f t="shared" si="245"/>
        <v/>
      </c>
      <c r="AZ142" s="8" t="str">
        <f t="shared" si="274"/>
        <v/>
      </c>
      <c r="BA142" s="9" t="str">
        <f t="shared" si="275"/>
        <v/>
      </c>
      <c r="BB142" s="8" t="str">
        <f t="shared" si="276"/>
        <v/>
      </c>
      <c r="BD142" s="3" t="str">
        <f t="shared" si="277"/>
        <v/>
      </c>
      <c r="BE142" s="8" t="str">
        <f t="shared" si="246"/>
        <v/>
      </c>
      <c r="BF142" s="8" t="str">
        <f t="shared" si="247"/>
        <v/>
      </c>
      <c r="BG142" s="86" t="str">
        <f t="shared" si="248"/>
        <v/>
      </c>
      <c r="BH142" s="9" t="str">
        <f t="shared" si="249"/>
        <v/>
      </c>
      <c r="BI142" s="9" t="str">
        <f t="shared" si="250"/>
        <v/>
      </c>
      <c r="BJ142" s="82" t="e">
        <f t="shared" si="251"/>
        <v>#VALUE!</v>
      </c>
      <c r="BK142" s="9" t="str">
        <f t="shared" si="252"/>
        <v/>
      </c>
      <c r="BL142" s="9" t="str">
        <f t="shared" ref="BL142:BM142" si="301">BK142</f>
        <v/>
      </c>
      <c r="BM142" s="9" t="str">
        <f t="shared" si="301"/>
        <v/>
      </c>
      <c r="BN142" s="8" t="str">
        <f t="shared" si="254"/>
        <v/>
      </c>
      <c r="BO142" s="8" t="str">
        <f t="shared" si="279"/>
        <v/>
      </c>
      <c r="BP142" s="8" t="str">
        <f t="shared" si="280"/>
        <v/>
      </c>
      <c r="BQ142" s="8" t="str">
        <f t="shared" si="281"/>
        <v/>
      </c>
      <c r="BR142" s="8" t="str">
        <f t="shared" si="255"/>
        <v/>
      </c>
      <c r="BS142" s="8" t="str">
        <f t="shared" si="282"/>
        <v/>
      </c>
      <c r="BT142" s="8" t="str">
        <f t="shared" si="283"/>
        <v/>
      </c>
      <c r="BU142" s="7" t="str">
        <f t="shared" si="284"/>
        <v/>
      </c>
    </row>
    <row r="143" spans="3:73" x14ac:dyDescent="0.25">
      <c r="D143" s="64"/>
      <c r="E143" s="64"/>
      <c r="H143" s="35" t="str">
        <f>IFERROR(IF(MINUTE(M143)&lt;&gt;MINUTE(M142),MAX($H$2:H142)+1,IF(AND(MINUTE(M142)=0,MINUTE(M143)=0),1,"")),"")</f>
        <v/>
      </c>
      <c r="I143" s="35" t="str">
        <f t="shared" si="256"/>
        <v/>
      </c>
      <c r="J143" s="35" t="str">
        <f t="shared" si="257"/>
        <v/>
      </c>
      <c r="K143" s="67" t="str">
        <f>IFERROR(IF(VLOOKUP(J142,'Flota Variable'!$AS$4:$AU$707,3,0)+K142&gt;$F$7,"",VLOOKUP(J142,'Flota Variable'!$AS$4:$AU$707,3,0)+K142),"")</f>
        <v/>
      </c>
      <c r="L143" s="67" t="str">
        <f t="shared" si="238"/>
        <v/>
      </c>
      <c r="M143" s="36" t="str">
        <f t="shared" si="258"/>
        <v/>
      </c>
      <c r="N143" s="35" t="str">
        <f>IF(H143="","",IF(H143=MAX($H$3:$H$1002),IFERROR(VLOOKUP(MAX($H$3:H143)+1,$H$3:$I$1002,2,0),MAX(I143:I1142))-VLOOKUP(H143,$H$3:$I$1002,2,0)+1,IFERROR(VLOOKUP(MAX($H$3:H143)+1,$H$3:$I$1002,2,0),MAX(I143:I1142))-VLOOKUP(H143,$H$3:$I$1002,2,0)))</f>
        <v/>
      </c>
      <c r="P143" s="35" t="str">
        <f t="shared" si="259"/>
        <v/>
      </c>
      <c r="Q143" s="67" t="str">
        <f t="shared" si="260"/>
        <v/>
      </c>
      <c r="R143" s="67" t="str">
        <f t="shared" si="261"/>
        <v/>
      </c>
      <c r="S143" s="67" t="str">
        <f t="shared" si="262"/>
        <v/>
      </c>
      <c r="U143" s="68" t="str">
        <f>IFERROR(IF(Z143=0,"",IF(MINUTE(Z143)&lt;&gt;MINUTE(Z142),MAX($U$2:U142)+1,IF(AND(MINUTE(Z142)=0,MINUTE(Z143)=0),1,""))),"")</f>
        <v/>
      </c>
      <c r="V143" s="68" t="str">
        <f t="shared" si="263"/>
        <v/>
      </c>
      <c r="W143" s="68" t="str">
        <f t="shared" si="264"/>
        <v/>
      </c>
      <c r="X143" s="69" t="str">
        <f>IFERROR(L143+VLOOKUP(J143,'Tiempos de ciclo'!$P$3:$Q$398,2,0),"")</f>
        <v/>
      </c>
      <c r="Y143" s="69" t="str">
        <f t="shared" si="239"/>
        <v/>
      </c>
      <c r="Z143" s="70" t="str">
        <f t="shared" si="265"/>
        <v/>
      </c>
      <c r="AA143" s="68" t="str">
        <f>IF(U143="","",IF(U143=MAX($U$3:$U$1002),IFERROR(VLOOKUP(MAX($U$3:U143)+1,$U$3:$V$1002,2,0),MAX(V143:V1142))-VLOOKUP(U143,$U$3:$V$1002,2,0)+1,IFERROR(VLOOKUP(MAX($U$3:U143)+1,$U$3:$V$1002,2,0),MAX(V143:V1142))-VLOOKUP(U143,$U$3:$V$1002,2,0)))</f>
        <v/>
      </c>
      <c r="AC143" s="68" t="str">
        <f t="shared" si="266"/>
        <v/>
      </c>
      <c r="AD143" s="69" t="str">
        <f t="shared" si="267"/>
        <v/>
      </c>
      <c r="AE143" s="69" t="str">
        <f t="shared" si="268"/>
        <v/>
      </c>
      <c r="AF143" s="69" t="str">
        <f t="shared" si="269"/>
        <v/>
      </c>
      <c r="AI143" s="3" t="str">
        <f t="shared" si="286"/>
        <v/>
      </c>
      <c r="AJ143" s="8" t="str">
        <f t="shared" si="240"/>
        <v/>
      </c>
      <c r="AK143" s="8" t="str">
        <f t="shared" si="287"/>
        <v/>
      </c>
      <c r="AL143" s="8" t="str">
        <f t="shared" si="288"/>
        <v/>
      </c>
      <c r="AM143" s="8" t="str">
        <f t="shared" si="289"/>
        <v/>
      </c>
      <c r="AN143" s="9" t="str">
        <f t="shared" si="241"/>
        <v/>
      </c>
      <c r="AO143" s="9" t="str">
        <f t="shared" si="242"/>
        <v/>
      </c>
      <c r="AP143" s="8" t="str">
        <f t="shared" si="270"/>
        <v/>
      </c>
      <c r="AQ143" s="9" t="str">
        <f t="shared" si="243"/>
        <v/>
      </c>
      <c r="AR143" s="8" t="str">
        <f t="shared" si="271"/>
        <v/>
      </c>
      <c r="AS143" s="2" t="str">
        <f t="shared" si="290"/>
        <v/>
      </c>
      <c r="AT143" s="8" t="str">
        <f t="shared" si="272"/>
        <v/>
      </c>
      <c r="AU143" s="8" t="str">
        <f t="shared" si="291"/>
        <v/>
      </c>
      <c r="AV143" s="8" t="str">
        <f t="shared" si="292"/>
        <v/>
      </c>
      <c r="AW143" s="8" t="str">
        <f t="shared" si="273"/>
        <v/>
      </c>
      <c r="AX143" s="9" t="str">
        <f t="shared" si="244"/>
        <v/>
      </c>
      <c r="AY143" s="9" t="str">
        <f t="shared" si="245"/>
        <v/>
      </c>
      <c r="AZ143" s="8" t="str">
        <f t="shared" si="274"/>
        <v/>
      </c>
      <c r="BA143" s="9" t="str">
        <f t="shared" si="275"/>
        <v/>
      </c>
      <c r="BB143" s="8" t="str">
        <f t="shared" si="276"/>
        <v/>
      </c>
      <c r="BD143" s="3" t="str">
        <f t="shared" si="277"/>
        <v/>
      </c>
      <c r="BE143" s="8" t="str">
        <f t="shared" si="246"/>
        <v/>
      </c>
      <c r="BF143" s="8" t="str">
        <f t="shared" si="247"/>
        <v/>
      </c>
      <c r="BG143" s="86" t="str">
        <f t="shared" si="248"/>
        <v/>
      </c>
      <c r="BH143" s="9" t="str">
        <f t="shared" si="249"/>
        <v/>
      </c>
      <c r="BI143" s="9" t="str">
        <f t="shared" si="250"/>
        <v/>
      </c>
      <c r="BJ143" s="82" t="e">
        <f t="shared" si="251"/>
        <v>#VALUE!</v>
      </c>
      <c r="BK143" s="9" t="str">
        <f t="shared" si="252"/>
        <v/>
      </c>
      <c r="BL143" s="9" t="str">
        <f t="shared" ref="BL143:BM143" si="302">BK143</f>
        <v/>
      </c>
      <c r="BM143" s="9" t="str">
        <f t="shared" si="302"/>
        <v/>
      </c>
      <c r="BN143" s="8" t="str">
        <f t="shared" si="254"/>
        <v/>
      </c>
      <c r="BO143" s="8" t="str">
        <f t="shared" si="279"/>
        <v/>
      </c>
      <c r="BP143" s="8" t="str">
        <f t="shared" si="280"/>
        <v/>
      </c>
      <c r="BQ143" s="8" t="str">
        <f t="shared" si="281"/>
        <v/>
      </c>
      <c r="BR143" s="8" t="str">
        <f t="shared" si="255"/>
        <v/>
      </c>
      <c r="BS143" s="8" t="str">
        <f t="shared" si="282"/>
        <v/>
      </c>
      <c r="BT143" s="8" t="str">
        <f t="shared" si="283"/>
        <v/>
      </c>
      <c r="BU143" s="7" t="str">
        <f t="shared" si="284"/>
        <v/>
      </c>
    </row>
    <row r="144" spans="3:73" x14ac:dyDescent="0.25">
      <c r="D144" s="64"/>
      <c r="E144" s="64"/>
      <c r="H144" s="35" t="str">
        <f>IFERROR(IF(MINUTE(M144)&lt;&gt;MINUTE(M143),MAX($H$2:H143)+1,IF(AND(MINUTE(M143)=0,MINUTE(M144)=0),1,"")),"")</f>
        <v/>
      </c>
      <c r="I144" s="35" t="str">
        <f t="shared" si="256"/>
        <v/>
      </c>
      <c r="J144" s="35" t="str">
        <f t="shared" si="257"/>
        <v/>
      </c>
      <c r="K144" s="67" t="str">
        <f>IFERROR(IF(VLOOKUP(J143,'Flota Variable'!$AS$4:$AU$707,3,0)+K143&gt;$F$7,"",VLOOKUP(J143,'Flota Variable'!$AS$4:$AU$707,3,0)+K143),"")</f>
        <v/>
      </c>
      <c r="L144" s="67" t="str">
        <f t="shared" si="238"/>
        <v/>
      </c>
      <c r="M144" s="36" t="str">
        <f t="shared" si="258"/>
        <v/>
      </c>
      <c r="N144" s="35" t="str">
        <f>IF(H144="","",IF(H144=MAX($H$3:$H$1002),IFERROR(VLOOKUP(MAX($H$3:H144)+1,$H$3:$I$1002,2,0),MAX(I144:I1143))-VLOOKUP(H144,$H$3:$I$1002,2,0)+1,IFERROR(VLOOKUP(MAX($H$3:H144)+1,$H$3:$I$1002,2,0),MAX(I144:I1143))-VLOOKUP(H144,$H$3:$I$1002,2,0)))</f>
        <v/>
      </c>
      <c r="P144" s="35" t="str">
        <f t="shared" si="259"/>
        <v/>
      </c>
      <c r="Q144" s="67" t="str">
        <f t="shared" si="260"/>
        <v/>
      </c>
      <c r="R144" s="67" t="str">
        <f t="shared" si="261"/>
        <v/>
      </c>
      <c r="S144" s="67" t="str">
        <f t="shared" si="262"/>
        <v/>
      </c>
      <c r="U144" s="68" t="str">
        <f>IFERROR(IF(Z144=0,"",IF(MINUTE(Z144)&lt;&gt;MINUTE(Z143),MAX($U$2:U143)+1,IF(AND(MINUTE(Z143)=0,MINUTE(Z144)=0),1,""))),"")</f>
        <v/>
      </c>
      <c r="V144" s="68" t="str">
        <f t="shared" si="263"/>
        <v/>
      </c>
      <c r="W144" s="68" t="str">
        <f t="shared" si="264"/>
        <v/>
      </c>
      <c r="X144" s="69" t="str">
        <f>IFERROR(L144+VLOOKUP(J144,'Tiempos de ciclo'!$P$3:$Q$398,2,0),"")</f>
        <v/>
      </c>
      <c r="Y144" s="69" t="str">
        <f t="shared" si="239"/>
        <v/>
      </c>
      <c r="Z144" s="70" t="str">
        <f t="shared" si="265"/>
        <v/>
      </c>
      <c r="AA144" s="68" t="str">
        <f>IF(U144="","",IF(U144=MAX($U$3:$U$1002),IFERROR(VLOOKUP(MAX($U$3:U144)+1,$U$3:$V$1002,2,0),MAX(V144:V1143))-VLOOKUP(U144,$U$3:$V$1002,2,0)+1,IFERROR(VLOOKUP(MAX($U$3:U144)+1,$U$3:$V$1002,2,0),MAX(V144:V1143))-VLOOKUP(U144,$U$3:$V$1002,2,0)))</f>
        <v/>
      </c>
      <c r="AC144" s="68" t="str">
        <f t="shared" si="266"/>
        <v/>
      </c>
      <c r="AD144" s="69" t="str">
        <f t="shared" si="267"/>
        <v/>
      </c>
      <c r="AE144" s="69" t="str">
        <f t="shared" si="268"/>
        <v/>
      </c>
      <c r="AF144" s="69" t="str">
        <f t="shared" si="269"/>
        <v/>
      </c>
      <c r="AI144" s="3" t="str">
        <f t="shared" si="286"/>
        <v/>
      </c>
      <c r="AJ144" s="8" t="str">
        <f t="shared" si="240"/>
        <v/>
      </c>
      <c r="AK144" s="8" t="str">
        <f t="shared" si="287"/>
        <v/>
      </c>
      <c r="AL144" s="8" t="str">
        <f t="shared" si="288"/>
        <v/>
      </c>
      <c r="AM144" s="8" t="str">
        <f t="shared" si="289"/>
        <v/>
      </c>
      <c r="AN144" s="9" t="str">
        <f t="shared" si="241"/>
        <v/>
      </c>
      <c r="AO144" s="9" t="str">
        <f t="shared" si="242"/>
        <v/>
      </c>
      <c r="AP144" s="8" t="str">
        <f t="shared" si="270"/>
        <v/>
      </c>
      <c r="AQ144" s="9" t="str">
        <f t="shared" si="243"/>
        <v/>
      </c>
      <c r="AR144" s="8" t="str">
        <f t="shared" si="271"/>
        <v/>
      </c>
      <c r="AS144" s="2" t="str">
        <f t="shared" si="290"/>
        <v/>
      </c>
      <c r="AT144" s="8" t="str">
        <f t="shared" si="272"/>
        <v/>
      </c>
      <c r="AU144" s="8" t="str">
        <f t="shared" si="291"/>
        <v/>
      </c>
      <c r="AV144" s="8" t="str">
        <f t="shared" si="292"/>
        <v/>
      </c>
      <c r="AW144" s="8" t="str">
        <f t="shared" si="273"/>
        <v/>
      </c>
      <c r="AX144" s="9" t="str">
        <f t="shared" si="244"/>
        <v/>
      </c>
      <c r="AY144" s="9" t="str">
        <f t="shared" si="245"/>
        <v/>
      </c>
      <c r="AZ144" s="8" t="str">
        <f t="shared" si="274"/>
        <v/>
      </c>
      <c r="BA144" s="9" t="str">
        <f t="shared" si="275"/>
        <v/>
      </c>
      <c r="BB144" s="8" t="str">
        <f t="shared" si="276"/>
        <v/>
      </c>
      <c r="BD144" s="3" t="str">
        <f t="shared" si="277"/>
        <v/>
      </c>
      <c r="BE144" s="8" t="str">
        <f t="shared" si="246"/>
        <v/>
      </c>
      <c r="BF144" s="8" t="str">
        <f t="shared" si="247"/>
        <v/>
      </c>
      <c r="BG144" s="86" t="str">
        <f t="shared" si="248"/>
        <v/>
      </c>
      <c r="BH144" s="9" t="str">
        <f t="shared" si="249"/>
        <v/>
      </c>
      <c r="BI144" s="9" t="str">
        <f t="shared" si="250"/>
        <v/>
      </c>
      <c r="BJ144" s="82" t="e">
        <f t="shared" si="251"/>
        <v>#VALUE!</v>
      </c>
      <c r="BK144" s="9" t="str">
        <f t="shared" si="252"/>
        <v/>
      </c>
      <c r="BL144" s="9" t="str">
        <f t="shared" ref="BL144:BM144" si="303">BK144</f>
        <v/>
      </c>
      <c r="BM144" s="9" t="str">
        <f t="shared" si="303"/>
        <v/>
      </c>
      <c r="BN144" s="8" t="str">
        <f t="shared" si="254"/>
        <v/>
      </c>
      <c r="BO144" s="8" t="str">
        <f t="shared" si="279"/>
        <v/>
      </c>
      <c r="BP144" s="8" t="str">
        <f t="shared" si="280"/>
        <v/>
      </c>
      <c r="BQ144" s="8" t="str">
        <f t="shared" si="281"/>
        <v/>
      </c>
      <c r="BR144" s="8" t="str">
        <f t="shared" si="255"/>
        <v/>
      </c>
      <c r="BS144" s="8" t="str">
        <f t="shared" si="282"/>
        <v/>
      </c>
      <c r="BT144" s="8" t="str">
        <f t="shared" si="283"/>
        <v/>
      </c>
      <c r="BU144" s="7" t="str">
        <f t="shared" si="284"/>
        <v/>
      </c>
    </row>
    <row r="145" spans="4:73" x14ac:dyDescent="0.25">
      <c r="D145" s="64"/>
      <c r="E145" s="64"/>
      <c r="H145" s="35" t="str">
        <f>IFERROR(IF(MINUTE(M145)&lt;&gt;MINUTE(M144),MAX($H$2:H144)+1,IF(AND(MINUTE(M144)=0,MINUTE(M145)=0),1,"")),"")</f>
        <v/>
      </c>
      <c r="I145" s="35" t="str">
        <f t="shared" si="256"/>
        <v/>
      </c>
      <c r="J145" s="35" t="str">
        <f t="shared" si="257"/>
        <v/>
      </c>
      <c r="K145" s="67" t="str">
        <f>IFERROR(IF(VLOOKUP(J144,'Flota Variable'!$AS$4:$AU$707,3,0)+K144&gt;$F$7,"",VLOOKUP(J144,'Flota Variable'!$AS$4:$AU$707,3,0)+K144),"")</f>
        <v/>
      </c>
      <c r="L145" s="67" t="str">
        <f t="shared" si="238"/>
        <v/>
      </c>
      <c r="M145" s="36" t="str">
        <f t="shared" si="258"/>
        <v/>
      </c>
      <c r="N145" s="35" t="str">
        <f>IF(H145="","",IF(H145=MAX($H$3:$H$1002),IFERROR(VLOOKUP(MAX($H$3:H145)+1,$H$3:$I$1002,2,0),MAX(I145:I1144))-VLOOKUP(H145,$H$3:$I$1002,2,0)+1,IFERROR(VLOOKUP(MAX($H$3:H145)+1,$H$3:$I$1002,2,0),MAX(I145:I1144))-VLOOKUP(H145,$H$3:$I$1002,2,0)))</f>
        <v/>
      </c>
      <c r="P145" s="35" t="str">
        <f t="shared" si="259"/>
        <v/>
      </c>
      <c r="Q145" s="67" t="str">
        <f t="shared" si="260"/>
        <v/>
      </c>
      <c r="R145" s="67" t="str">
        <f t="shared" si="261"/>
        <v/>
      </c>
      <c r="S145" s="67" t="str">
        <f t="shared" si="262"/>
        <v/>
      </c>
      <c r="U145" s="68" t="str">
        <f>IFERROR(IF(Z145=0,"",IF(MINUTE(Z145)&lt;&gt;MINUTE(Z144),MAX($U$2:U144)+1,IF(AND(MINUTE(Z144)=0,MINUTE(Z145)=0),1,""))),"")</f>
        <v/>
      </c>
      <c r="V145" s="68" t="str">
        <f t="shared" si="263"/>
        <v/>
      </c>
      <c r="W145" s="68" t="str">
        <f t="shared" si="264"/>
        <v/>
      </c>
      <c r="X145" s="69" t="str">
        <f>IFERROR(L145+VLOOKUP(J145,'Tiempos de ciclo'!$P$3:$Q$398,2,0),"")</f>
        <v/>
      </c>
      <c r="Y145" s="69" t="str">
        <f t="shared" si="239"/>
        <v/>
      </c>
      <c r="Z145" s="70" t="str">
        <f t="shared" si="265"/>
        <v/>
      </c>
      <c r="AA145" s="68" t="str">
        <f>IF(U145="","",IF(U145=MAX($U$3:$U$1002),IFERROR(VLOOKUP(MAX($U$3:U145)+1,$U$3:$V$1002,2,0),MAX(V145:V1144))-VLOOKUP(U145,$U$3:$V$1002,2,0)+1,IFERROR(VLOOKUP(MAX($U$3:U145)+1,$U$3:$V$1002,2,0),MAX(V145:V1144))-VLOOKUP(U145,$U$3:$V$1002,2,0)))</f>
        <v/>
      </c>
      <c r="AC145" s="68" t="str">
        <f t="shared" si="266"/>
        <v/>
      </c>
      <c r="AD145" s="69" t="str">
        <f t="shared" si="267"/>
        <v/>
      </c>
      <c r="AE145" s="69" t="str">
        <f t="shared" si="268"/>
        <v/>
      </c>
      <c r="AF145" s="69" t="str">
        <f t="shared" si="269"/>
        <v/>
      </c>
      <c r="AI145" s="3" t="str">
        <f t="shared" si="286"/>
        <v/>
      </c>
      <c r="AJ145" s="8" t="str">
        <f t="shared" si="240"/>
        <v/>
      </c>
      <c r="AK145" s="8" t="str">
        <f t="shared" si="287"/>
        <v/>
      </c>
      <c r="AL145" s="8" t="str">
        <f t="shared" si="288"/>
        <v/>
      </c>
      <c r="AM145" s="8" t="str">
        <f t="shared" si="289"/>
        <v/>
      </c>
      <c r="AN145" s="9" t="str">
        <f t="shared" si="241"/>
        <v/>
      </c>
      <c r="AO145" s="9" t="str">
        <f t="shared" si="242"/>
        <v/>
      </c>
      <c r="AP145" s="8" t="str">
        <f t="shared" si="270"/>
        <v/>
      </c>
      <c r="AQ145" s="9" t="str">
        <f t="shared" si="243"/>
        <v/>
      </c>
      <c r="AR145" s="8" t="str">
        <f t="shared" si="271"/>
        <v/>
      </c>
      <c r="AS145" s="2" t="str">
        <f t="shared" si="290"/>
        <v/>
      </c>
      <c r="AT145" s="8" t="str">
        <f t="shared" si="272"/>
        <v/>
      </c>
      <c r="AU145" s="8" t="str">
        <f t="shared" si="291"/>
        <v/>
      </c>
      <c r="AV145" s="8" t="str">
        <f t="shared" si="292"/>
        <v/>
      </c>
      <c r="AW145" s="8" t="str">
        <f t="shared" si="273"/>
        <v/>
      </c>
      <c r="AX145" s="9" t="str">
        <f t="shared" si="244"/>
        <v/>
      </c>
      <c r="AY145" s="9" t="str">
        <f t="shared" si="245"/>
        <v/>
      </c>
      <c r="AZ145" s="8" t="str">
        <f t="shared" si="274"/>
        <v/>
      </c>
      <c r="BA145" s="9" t="str">
        <f t="shared" si="275"/>
        <v/>
      </c>
      <c r="BB145" s="8" t="str">
        <f t="shared" si="276"/>
        <v/>
      </c>
      <c r="BD145" s="3" t="str">
        <f t="shared" si="277"/>
        <v/>
      </c>
      <c r="BE145" s="8" t="str">
        <f t="shared" si="246"/>
        <v/>
      </c>
      <c r="BF145" s="8" t="str">
        <f t="shared" si="247"/>
        <v/>
      </c>
      <c r="BG145" s="86" t="str">
        <f t="shared" si="248"/>
        <v/>
      </c>
      <c r="BH145" s="9" t="str">
        <f t="shared" si="249"/>
        <v/>
      </c>
      <c r="BI145" s="9" t="str">
        <f t="shared" si="250"/>
        <v/>
      </c>
      <c r="BJ145" s="82" t="e">
        <f t="shared" si="251"/>
        <v>#VALUE!</v>
      </c>
      <c r="BK145" s="9" t="str">
        <f t="shared" si="252"/>
        <v/>
      </c>
      <c r="BL145" s="9" t="str">
        <f t="shared" ref="BL145:BM145" si="304">BK145</f>
        <v/>
      </c>
      <c r="BM145" s="9" t="str">
        <f t="shared" si="304"/>
        <v/>
      </c>
      <c r="BN145" s="8" t="str">
        <f t="shared" si="254"/>
        <v/>
      </c>
      <c r="BO145" s="8" t="str">
        <f t="shared" si="279"/>
        <v/>
      </c>
      <c r="BP145" s="8" t="str">
        <f t="shared" si="280"/>
        <v/>
      </c>
      <c r="BQ145" s="8" t="str">
        <f t="shared" si="281"/>
        <v/>
      </c>
      <c r="BR145" s="8" t="str">
        <f t="shared" si="255"/>
        <v/>
      </c>
      <c r="BS145" s="8" t="str">
        <f t="shared" si="282"/>
        <v/>
      </c>
      <c r="BT145" s="8" t="str">
        <f t="shared" si="283"/>
        <v/>
      </c>
      <c r="BU145" s="7" t="str">
        <f t="shared" si="284"/>
        <v/>
      </c>
    </row>
    <row r="146" spans="4:73" x14ac:dyDescent="0.25">
      <c r="H146" s="35" t="str">
        <f>IFERROR(IF(MINUTE(M146)&lt;&gt;MINUTE(M145),MAX($H$2:H145)+1,IF(AND(MINUTE(M145)=0,MINUTE(M146)=0),1,"")),"")</f>
        <v/>
      </c>
      <c r="I146" s="35" t="str">
        <f t="shared" si="256"/>
        <v/>
      </c>
      <c r="J146" s="35" t="str">
        <f t="shared" si="257"/>
        <v/>
      </c>
      <c r="K146" s="67" t="str">
        <f>IFERROR(IF(VLOOKUP(J145,'Flota Variable'!$AS$4:$AU$707,3,0)+K145&gt;$F$7,"",VLOOKUP(J145,'Flota Variable'!$AS$4:$AU$707,3,0)+K145),"")</f>
        <v/>
      </c>
      <c r="L146" s="67" t="str">
        <f t="shared" si="238"/>
        <v/>
      </c>
      <c r="M146" s="36" t="str">
        <f t="shared" si="258"/>
        <v/>
      </c>
      <c r="N146" s="35" t="str">
        <f>IF(H146="","",IF(H146=MAX($H$3:$H$1002),IFERROR(VLOOKUP(MAX($H$3:H146)+1,$H$3:$I$1002,2,0),MAX(I146:I1145))-VLOOKUP(H146,$H$3:$I$1002,2,0)+1,IFERROR(VLOOKUP(MAX($H$3:H146)+1,$H$3:$I$1002,2,0),MAX(I146:I1145))-VLOOKUP(H146,$H$3:$I$1002,2,0)))</f>
        <v/>
      </c>
      <c r="P146" s="35" t="str">
        <f t="shared" si="259"/>
        <v/>
      </c>
      <c r="Q146" s="67" t="str">
        <f t="shared" si="260"/>
        <v/>
      </c>
      <c r="R146" s="67" t="str">
        <f t="shared" si="261"/>
        <v/>
      </c>
      <c r="S146" s="67" t="str">
        <f t="shared" si="262"/>
        <v/>
      </c>
      <c r="U146" s="68" t="str">
        <f>IFERROR(IF(Z146=0,"",IF(MINUTE(Z146)&lt;&gt;MINUTE(Z145),MAX($U$2:U145)+1,IF(AND(MINUTE(Z145)=0,MINUTE(Z146)=0),1,""))),"")</f>
        <v/>
      </c>
      <c r="V146" s="68" t="str">
        <f t="shared" si="263"/>
        <v/>
      </c>
      <c r="W146" s="68" t="str">
        <f t="shared" si="264"/>
        <v/>
      </c>
      <c r="X146" s="69" t="str">
        <f>IFERROR(L146+VLOOKUP(J146,'Tiempos de ciclo'!$P$3:$Q$398,2,0),"")</f>
        <v/>
      </c>
      <c r="Y146" s="69" t="str">
        <f t="shared" si="239"/>
        <v/>
      </c>
      <c r="Z146" s="70" t="str">
        <f t="shared" si="265"/>
        <v/>
      </c>
      <c r="AA146" s="68" t="str">
        <f>IF(U146="","",IF(U146=MAX($U$3:$U$1002),IFERROR(VLOOKUP(MAX($U$3:U146)+1,$U$3:$V$1002,2,0),MAX(V146:V1145))-VLOOKUP(U146,$U$3:$V$1002,2,0)+1,IFERROR(VLOOKUP(MAX($U$3:U146)+1,$U$3:$V$1002,2,0),MAX(V146:V1145))-VLOOKUP(U146,$U$3:$V$1002,2,0)))</f>
        <v/>
      </c>
      <c r="AC146" s="68" t="str">
        <f t="shared" si="266"/>
        <v/>
      </c>
      <c r="AD146" s="69" t="str">
        <f t="shared" si="267"/>
        <v/>
      </c>
      <c r="AE146" s="69" t="str">
        <f t="shared" si="268"/>
        <v/>
      </c>
      <c r="AF146" s="69" t="str">
        <f t="shared" si="269"/>
        <v/>
      </c>
      <c r="AI146" s="3" t="str">
        <f t="shared" si="286"/>
        <v/>
      </c>
      <c r="AJ146" s="8" t="str">
        <f t="shared" si="240"/>
        <v/>
      </c>
      <c r="AK146" s="8" t="str">
        <f t="shared" si="287"/>
        <v/>
      </c>
      <c r="AL146" s="8" t="str">
        <f t="shared" si="288"/>
        <v/>
      </c>
      <c r="AM146" s="8" t="str">
        <f t="shared" si="289"/>
        <v/>
      </c>
      <c r="AN146" s="9" t="str">
        <f t="shared" si="241"/>
        <v/>
      </c>
      <c r="AO146" s="9" t="str">
        <f t="shared" si="242"/>
        <v/>
      </c>
      <c r="AP146" s="8" t="str">
        <f t="shared" si="270"/>
        <v/>
      </c>
      <c r="AQ146" s="9" t="str">
        <f t="shared" si="243"/>
        <v/>
      </c>
      <c r="AR146" s="8" t="str">
        <f t="shared" si="271"/>
        <v/>
      </c>
      <c r="AS146" s="2" t="str">
        <f t="shared" si="290"/>
        <v/>
      </c>
      <c r="AT146" s="8" t="str">
        <f t="shared" si="272"/>
        <v/>
      </c>
      <c r="AU146" s="8" t="str">
        <f t="shared" si="291"/>
        <v/>
      </c>
      <c r="AV146" s="8" t="str">
        <f t="shared" si="292"/>
        <v/>
      </c>
      <c r="AW146" s="8" t="str">
        <f t="shared" si="273"/>
        <v/>
      </c>
      <c r="AX146" s="9" t="str">
        <f t="shared" si="244"/>
        <v/>
      </c>
      <c r="AY146" s="9" t="str">
        <f t="shared" si="245"/>
        <v/>
      </c>
      <c r="AZ146" s="8" t="str">
        <f t="shared" si="274"/>
        <v/>
      </c>
      <c r="BA146" s="9" t="str">
        <f t="shared" si="275"/>
        <v/>
      </c>
      <c r="BB146" s="8" t="str">
        <f t="shared" si="276"/>
        <v/>
      </c>
      <c r="BD146" s="3" t="str">
        <f t="shared" si="277"/>
        <v/>
      </c>
      <c r="BE146" s="8" t="str">
        <f t="shared" si="246"/>
        <v/>
      </c>
      <c r="BF146" s="8" t="str">
        <f t="shared" si="247"/>
        <v/>
      </c>
      <c r="BG146" s="86" t="str">
        <f t="shared" si="248"/>
        <v/>
      </c>
      <c r="BH146" s="9" t="str">
        <f t="shared" si="249"/>
        <v/>
      </c>
      <c r="BI146" s="9" t="str">
        <f t="shared" si="250"/>
        <v/>
      </c>
      <c r="BJ146" s="82" t="e">
        <f t="shared" si="251"/>
        <v>#VALUE!</v>
      </c>
      <c r="BK146" s="9" t="str">
        <f t="shared" si="252"/>
        <v/>
      </c>
      <c r="BL146" s="9" t="str">
        <f t="shared" ref="BL146:BM146" si="305">BK146</f>
        <v/>
      </c>
      <c r="BM146" s="9" t="str">
        <f t="shared" si="305"/>
        <v/>
      </c>
      <c r="BN146" s="8" t="str">
        <f t="shared" si="254"/>
        <v/>
      </c>
      <c r="BO146" s="8" t="str">
        <f t="shared" si="279"/>
        <v/>
      </c>
      <c r="BP146" s="8" t="str">
        <f t="shared" si="280"/>
        <v/>
      </c>
      <c r="BQ146" s="8" t="str">
        <f t="shared" si="281"/>
        <v/>
      </c>
      <c r="BR146" s="8" t="str">
        <f t="shared" si="255"/>
        <v/>
      </c>
      <c r="BS146" s="8" t="str">
        <f t="shared" si="282"/>
        <v/>
      </c>
      <c r="BT146" s="8" t="str">
        <f t="shared" si="283"/>
        <v/>
      </c>
      <c r="BU146" s="7" t="str">
        <f t="shared" si="284"/>
        <v/>
      </c>
    </row>
    <row r="147" spans="4:73" x14ac:dyDescent="0.25">
      <c r="H147" s="35" t="str">
        <f>IFERROR(IF(MINUTE(M147)&lt;&gt;MINUTE(M146),MAX($H$2:H146)+1,IF(AND(MINUTE(M146)=0,MINUTE(M147)=0),1,"")),"")</f>
        <v/>
      </c>
      <c r="I147" s="35" t="str">
        <f t="shared" si="256"/>
        <v/>
      </c>
      <c r="J147" s="35" t="str">
        <f t="shared" si="257"/>
        <v/>
      </c>
      <c r="K147" s="67" t="str">
        <f>IFERROR(IF(VLOOKUP(J146,'Flota Variable'!$AS$4:$AU$707,3,0)+K146&gt;$F$7,"",VLOOKUP(J146,'Flota Variable'!$AS$4:$AU$707,3,0)+K146),"")</f>
        <v/>
      </c>
      <c r="L147" s="67" t="str">
        <f t="shared" si="238"/>
        <v/>
      </c>
      <c r="M147" s="36" t="str">
        <f t="shared" si="258"/>
        <v/>
      </c>
      <c r="N147" s="35" t="str">
        <f>IF(H147="","",IF(H147=MAX($H$3:$H$1002),IFERROR(VLOOKUP(MAX($H$3:H147)+1,$H$3:$I$1002,2,0),MAX(I147:I1146))-VLOOKUP(H147,$H$3:$I$1002,2,0)+1,IFERROR(VLOOKUP(MAX($H$3:H147)+1,$H$3:$I$1002,2,0),MAX(I147:I1146))-VLOOKUP(H147,$H$3:$I$1002,2,0)))</f>
        <v/>
      </c>
      <c r="P147" s="35" t="str">
        <f t="shared" si="259"/>
        <v/>
      </c>
      <c r="Q147" s="67" t="str">
        <f t="shared" si="260"/>
        <v/>
      </c>
      <c r="R147" s="67" t="str">
        <f t="shared" si="261"/>
        <v/>
      </c>
      <c r="S147" s="67" t="str">
        <f t="shared" si="262"/>
        <v/>
      </c>
      <c r="U147" s="68" t="str">
        <f>IFERROR(IF(Z147=0,"",IF(MINUTE(Z147)&lt;&gt;MINUTE(Z146),MAX($U$2:U146)+1,IF(AND(MINUTE(Z146)=0,MINUTE(Z147)=0),1,""))),"")</f>
        <v/>
      </c>
      <c r="V147" s="68" t="str">
        <f t="shared" si="263"/>
        <v/>
      </c>
      <c r="W147" s="68" t="str">
        <f t="shared" si="264"/>
        <v/>
      </c>
      <c r="X147" s="69" t="str">
        <f>IFERROR(L147+VLOOKUP(J147,'Tiempos de ciclo'!$P$3:$Q$398,2,0),"")</f>
        <v/>
      </c>
      <c r="Y147" s="69" t="str">
        <f t="shared" si="239"/>
        <v/>
      </c>
      <c r="Z147" s="70" t="str">
        <f t="shared" si="265"/>
        <v/>
      </c>
      <c r="AA147" s="68" t="str">
        <f>IF(U147="","",IF(U147=MAX($U$3:$U$1002),IFERROR(VLOOKUP(MAX($U$3:U147)+1,$U$3:$V$1002,2,0),MAX(V147:V1146))-VLOOKUP(U147,$U$3:$V$1002,2,0)+1,IFERROR(VLOOKUP(MAX($U$3:U147)+1,$U$3:$V$1002,2,0),MAX(V147:V1146))-VLOOKUP(U147,$U$3:$V$1002,2,0)))</f>
        <v/>
      </c>
      <c r="AC147" s="68" t="str">
        <f t="shared" si="266"/>
        <v/>
      </c>
      <c r="AD147" s="69" t="str">
        <f t="shared" si="267"/>
        <v/>
      </c>
      <c r="AE147" s="69" t="str">
        <f t="shared" si="268"/>
        <v/>
      </c>
      <c r="AF147" s="69" t="str">
        <f t="shared" si="269"/>
        <v/>
      </c>
      <c r="AI147" s="3" t="str">
        <f t="shared" si="286"/>
        <v/>
      </c>
      <c r="AJ147" s="8" t="str">
        <f t="shared" si="240"/>
        <v/>
      </c>
      <c r="AK147" s="8" t="str">
        <f t="shared" si="287"/>
        <v/>
      </c>
      <c r="AL147" s="8" t="str">
        <f t="shared" si="288"/>
        <v/>
      </c>
      <c r="AM147" s="8" t="str">
        <f t="shared" si="289"/>
        <v/>
      </c>
      <c r="AN147" s="9" t="str">
        <f t="shared" si="241"/>
        <v/>
      </c>
      <c r="AO147" s="9" t="str">
        <f t="shared" si="242"/>
        <v/>
      </c>
      <c r="AP147" s="8" t="str">
        <f t="shared" si="270"/>
        <v/>
      </c>
      <c r="AQ147" s="9" t="str">
        <f t="shared" si="243"/>
        <v/>
      </c>
      <c r="AR147" s="8" t="str">
        <f t="shared" si="271"/>
        <v/>
      </c>
      <c r="AS147" s="2" t="str">
        <f t="shared" si="290"/>
        <v/>
      </c>
      <c r="AT147" s="8" t="str">
        <f t="shared" si="272"/>
        <v/>
      </c>
      <c r="AU147" s="8" t="str">
        <f t="shared" si="291"/>
        <v/>
      </c>
      <c r="AV147" s="8" t="str">
        <f t="shared" si="292"/>
        <v/>
      </c>
      <c r="AW147" s="8" t="str">
        <f t="shared" si="273"/>
        <v/>
      </c>
      <c r="AX147" s="9" t="str">
        <f t="shared" si="244"/>
        <v/>
      </c>
      <c r="AY147" s="9" t="str">
        <f t="shared" si="245"/>
        <v/>
      </c>
      <c r="AZ147" s="8" t="str">
        <f t="shared" si="274"/>
        <v/>
      </c>
      <c r="BA147" s="9" t="str">
        <f t="shared" si="275"/>
        <v/>
      </c>
      <c r="BB147" s="8" t="str">
        <f t="shared" si="276"/>
        <v/>
      </c>
      <c r="BD147" s="3" t="str">
        <f t="shared" si="277"/>
        <v/>
      </c>
      <c r="BE147" s="8" t="str">
        <f t="shared" si="246"/>
        <v/>
      </c>
      <c r="BF147" s="8" t="str">
        <f t="shared" si="247"/>
        <v/>
      </c>
      <c r="BG147" s="86" t="str">
        <f t="shared" si="248"/>
        <v/>
      </c>
      <c r="BH147" s="9" t="str">
        <f t="shared" si="249"/>
        <v/>
      </c>
      <c r="BI147" s="9" t="str">
        <f t="shared" si="250"/>
        <v/>
      </c>
      <c r="BJ147" s="82" t="e">
        <f t="shared" si="251"/>
        <v>#VALUE!</v>
      </c>
      <c r="BK147" s="9" t="str">
        <f t="shared" si="252"/>
        <v/>
      </c>
      <c r="BL147" s="9" t="str">
        <f t="shared" ref="BL147:BM147" si="306">BK147</f>
        <v/>
      </c>
      <c r="BM147" s="9" t="str">
        <f t="shared" si="306"/>
        <v/>
      </c>
      <c r="BN147" s="8" t="str">
        <f t="shared" si="254"/>
        <v/>
      </c>
      <c r="BO147" s="8" t="str">
        <f t="shared" si="279"/>
        <v/>
      </c>
      <c r="BP147" s="8" t="str">
        <f t="shared" si="280"/>
        <v/>
      </c>
      <c r="BQ147" s="8" t="str">
        <f t="shared" si="281"/>
        <v/>
      </c>
      <c r="BR147" s="8" t="str">
        <f t="shared" si="255"/>
        <v/>
      </c>
      <c r="BS147" s="8" t="str">
        <f t="shared" si="282"/>
        <v/>
      </c>
      <c r="BT147" s="8" t="str">
        <f t="shared" si="283"/>
        <v/>
      </c>
      <c r="BU147" s="7" t="str">
        <f t="shared" si="284"/>
        <v/>
      </c>
    </row>
    <row r="148" spans="4:73" x14ac:dyDescent="0.25">
      <c r="H148" s="35" t="str">
        <f>IFERROR(IF(MINUTE(M148)&lt;&gt;MINUTE(M147),MAX($H$2:H147)+1,IF(AND(MINUTE(M147)=0,MINUTE(M148)=0),1,"")),"")</f>
        <v/>
      </c>
      <c r="I148" s="35" t="str">
        <f t="shared" si="256"/>
        <v/>
      </c>
      <c r="J148" s="35" t="str">
        <f t="shared" si="257"/>
        <v/>
      </c>
      <c r="K148" s="67" t="str">
        <f>IFERROR(IF(VLOOKUP(J147,'Flota Variable'!$AS$4:$AU$707,3,0)+K147&gt;$F$7,"",VLOOKUP(J147,'Flota Variable'!$AS$4:$AU$707,3,0)+K147),"")</f>
        <v/>
      </c>
      <c r="L148" s="67" t="str">
        <f t="shared" si="238"/>
        <v/>
      </c>
      <c r="M148" s="36" t="str">
        <f t="shared" si="258"/>
        <v/>
      </c>
      <c r="N148" s="35" t="str">
        <f>IF(H148="","",IF(H148=MAX($H$3:$H$1002),IFERROR(VLOOKUP(MAX($H$3:H148)+1,$H$3:$I$1002,2,0),MAX(I148:I1147))-VLOOKUP(H148,$H$3:$I$1002,2,0)+1,IFERROR(VLOOKUP(MAX($H$3:H148)+1,$H$3:$I$1002,2,0),MAX(I148:I1147))-VLOOKUP(H148,$H$3:$I$1002,2,0)))</f>
        <v/>
      </c>
      <c r="P148" s="35" t="str">
        <f t="shared" si="259"/>
        <v/>
      </c>
      <c r="Q148" s="67" t="str">
        <f t="shared" si="260"/>
        <v/>
      </c>
      <c r="R148" s="67" t="str">
        <f t="shared" si="261"/>
        <v/>
      </c>
      <c r="S148" s="67" t="str">
        <f t="shared" si="262"/>
        <v/>
      </c>
      <c r="U148" s="68" t="str">
        <f>IFERROR(IF(Z148=0,"",IF(MINUTE(Z148)&lt;&gt;MINUTE(Z147),MAX($U$2:U147)+1,IF(AND(MINUTE(Z147)=0,MINUTE(Z148)=0),1,""))),"")</f>
        <v/>
      </c>
      <c r="V148" s="68" t="str">
        <f t="shared" si="263"/>
        <v/>
      </c>
      <c r="W148" s="68" t="str">
        <f t="shared" si="264"/>
        <v/>
      </c>
      <c r="X148" s="69" t="str">
        <f>IFERROR(L148+VLOOKUP(J148,'Tiempos de ciclo'!$P$3:$Q$398,2,0),"")</f>
        <v/>
      </c>
      <c r="Y148" s="69" t="str">
        <f t="shared" si="239"/>
        <v/>
      </c>
      <c r="Z148" s="70" t="str">
        <f t="shared" si="265"/>
        <v/>
      </c>
      <c r="AA148" s="68" t="str">
        <f>IF(U148="","",IF(U148=MAX($U$3:$U$1002),IFERROR(VLOOKUP(MAX($U$3:U148)+1,$U$3:$V$1002,2,0),MAX(V148:V1147))-VLOOKUP(U148,$U$3:$V$1002,2,0)+1,IFERROR(VLOOKUP(MAX($U$3:U148)+1,$U$3:$V$1002,2,0),MAX(V148:V1147))-VLOOKUP(U148,$U$3:$V$1002,2,0)))</f>
        <v/>
      </c>
      <c r="AC148" s="68" t="str">
        <f t="shared" si="266"/>
        <v/>
      </c>
      <c r="AD148" s="69" t="str">
        <f t="shared" si="267"/>
        <v/>
      </c>
      <c r="AE148" s="69" t="str">
        <f t="shared" si="268"/>
        <v/>
      </c>
      <c r="AF148" s="69" t="str">
        <f t="shared" si="269"/>
        <v/>
      </c>
      <c r="AI148" s="3" t="str">
        <f t="shared" si="286"/>
        <v/>
      </c>
      <c r="AJ148" s="8" t="str">
        <f t="shared" si="240"/>
        <v/>
      </c>
      <c r="AK148" s="8" t="str">
        <f t="shared" si="287"/>
        <v/>
      </c>
      <c r="AL148" s="8" t="str">
        <f t="shared" si="288"/>
        <v/>
      </c>
      <c r="AM148" s="8" t="str">
        <f t="shared" si="289"/>
        <v/>
      </c>
      <c r="AN148" s="9" t="str">
        <f t="shared" si="241"/>
        <v/>
      </c>
      <c r="AO148" s="9" t="str">
        <f t="shared" si="242"/>
        <v/>
      </c>
      <c r="AP148" s="8" t="str">
        <f t="shared" si="270"/>
        <v/>
      </c>
      <c r="AQ148" s="9" t="str">
        <f t="shared" si="243"/>
        <v/>
      </c>
      <c r="AR148" s="8" t="str">
        <f t="shared" si="271"/>
        <v/>
      </c>
      <c r="AS148" s="2" t="str">
        <f t="shared" si="290"/>
        <v/>
      </c>
      <c r="AT148" s="8" t="str">
        <f t="shared" si="272"/>
        <v/>
      </c>
      <c r="AU148" s="8" t="str">
        <f t="shared" si="291"/>
        <v/>
      </c>
      <c r="AV148" s="8" t="str">
        <f t="shared" si="292"/>
        <v/>
      </c>
      <c r="AW148" s="8" t="str">
        <f t="shared" si="273"/>
        <v/>
      </c>
      <c r="AX148" s="9" t="str">
        <f t="shared" si="244"/>
        <v/>
      </c>
      <c r="AY148" s="9" t="str">
        <f t="shared" si="245"/>
        <v/>
      </c>
      <c r="AZ148" s="8" t="str">
        <f t="shared" si="274"/>
        <v/>
      </c>
      <c r="BA148" s="9" t="str">
        <f t="shared" si="275"/>
        <v/>
      </c>
      <c r="BB148" s="8" t="str">
        <f t="shared" si="276"/>
        <v/>
      </c>
      <c r="BD148" s="3" t="str">
        <f t="shared" si="277"/>
        <v/>
      </c>
      <c r="BE148" s="8" t="str">
        <f t="shared" si="246"/>
        <v/>
      </c>
      <c r="BF148" s="8" t="str">
        <f t="shared" si="247"/>
        <v/>
      </c>
      <c r="BG148" s="86" t="str">
        <f t="shared" si="248"/>
        <v/>
      </c>
      <c r="BH148" s="9" t="str">
        <f t="shared" si="249"/>
        <v/>
      </c>
      <c r="BI148" s="9" t="str">
        <f t="shared" si="250"/>
        <v/>
      </c>
      <c r="BJ148" s="82" t="e">
        <f t="shared" si="251"/>
        <v>#VALUE!</v>
      </c>
      <c r="BK148" s="9" t="str">
        <f t="shared" si="252"/>
        <v/>
      </c>
      <c r="BL148" s="9" t="str">
        <f t="shared" ref="BL148:BM148" si="307">BK148</f>
        <v/>
      </c>
      <c r="BM148" s="9" t="str">
        <f t="shared" si="307"/>
        <v/>
      </c>
      <c r="BN148" s="8" t="str">
        <f t="shared" si="254"/>
        <v/>
      </c>
      <c r="BO148" s="8" t="str">
        <f t="shared" si="279"/>
        <v/>
      </c>
      <c r="BP148" s="8" t="str">
        <f t="shared" si="280"/>
        <v/>
      </c>
      <c r="BQ148" s="8" t="str">
        <f t="shared" si="281"/>
        <v/>
      </c>
      <c r="BR148" s="8" t="str">
        <f t="shared" si="255"/>
        <v/>
      </c>
      <c r="BS148" s="8" t="str">
        <f t="shared" si="282"/>
        <v/>
      </c>
      <c r="BT148" s="8" t="str">
        <f t="shared" si="283"/>
        <v/>
      </c>
      <c r="BU148" s="7" t="str">
        <f t="shared" si="284"/>
        <v/>
      </c>
    </row>
    <row r="149" spans="4:73" x14ac:dyDescent="0.25">
      <c r="H149" s="35" t="str">
        <f>IFERROR(IF(MINUTE(M149)&lt;&gt;MINUTE(M148),MAX($H$2:H148)+1,IF(AND(MINUTE(M148)=0,MINUTE(M149)=0),1,"")),"")</f>
        <v/>
      </c>
      <c r="I149" s="35" t="str">
        <f t="shared" si="256"/>
        <v/>
      </c>
      <c r="J149" s="35" t="str">
        <f t="shared" si="257"/>
        <v/>
      </c>
      <c r="K149" s="67" t="str">
        <f>IFERROR(IF(VLOOKUP(J148,'Flota Variable'!$AS$4:$AU$707,3,0)+K148&gt;$F$7,"",VLOOKUP(J148,'Flota Variable'!$AS$4:$AU$707,3,0)+K148),"")</f>
        <v/>
      </c>
      <c r="L149" s="67" t="str">
        <f t="shared" si="238"/>
        <v/>
      </c>
      <c r="M149" s="36" t="str">
        <f t="shared" si="258"/>
        <v/>
      </c>
      <c r="N149" s="35" t="str">
        <f>IF(H149="","",IF(H149=MAX($H$3:$H$1002),IFERROR(VLOOKUP(MAX($H$3:H149)+1,$H$3:$I$1002,2,0),MAX(I149:I1148))-VLOOKUP(H149,$H$3:$I$1002,2,0)+1,IFERROR(VLOOKUP(MAX($H$3:H149)+1,$H$3:$I$1002,2,0),MAX(I149:I1148))-VLOOKUP(H149,$H$3:$I$1002,2,0)))</f>
        <v/>
      </c>
      <c r="P149" s="35" t="str">
        <f t="shared" si="259"/>
        <v/>
      </c>
      <c r="Q149" s="67" t="str">
        <f t="shared" si="260"/>
        <v/>
      </c>
      <c r="R149" s="67" t="str">
        <f t="shared" si="261"/>
        <v/>
      </c>
      <c r="S149" s="67" t="str">
        <f t="shared" si="262"/>
        <v/>
      </c>
      <c r="U149" s="68" t="str">
        <f>IFERROR(IF(Z149=0,"",IF(MINUTE(Z149)&lt;&gt;MINUTE(Z148),MAX($U$2:U148)+1,IF(AND(MINUTE(Z148)=0,MINUTE(Z149)=0),1,""))),"")</f>
        <v/>
      </c>
      <c r="V149" s="68" t="str">
        <f t="shared" si="263"/>
        <v/>
      </c>
      <c r="W149" s="68" t="str">
        <f t="shared" si="264"/>
        <v/>
      </c>
      <c r="X149" s="69" t="str">
        <f>IFERROR(L149+VLOOKUP(J149,'Tiempos de ciclo'!$P$3:$Q$398,2,0),"")</f>
        <v/>
      </c>
      <c r="Y149" s="69" t="str">
        <f t="shared" si="239"/>
        <v/>
      </c>
      <c r="Z149" s="70" t="str">
        <f t="shared" si="265"/>
        <v/>
      </c>
      <c r="AA149" s="68" t="str">
        <f>IF(U149="","",IF(U149=MAX($U$3:$U$1002),IFERROR(VLOOKUP(MAX($U$3:U149)+1,$U$3:$V$1002,2,0),MAX(V149:V1148))-VLOOKUP(U149,$U$3:$V$1002,2,0)+1,IFERROR(VLOOKUP(MAX($U$3:U149)+1,$U$3:$V$1002,2,0),MAX(V149:V1148))-VLOOKUP(U149,$U$3:$V$1002,2,0)))</f>
        <v/>
      </c>
      <c r="AC149" s="68" t="str">
        <f t="shared" si="266"/>
        <v/>
      </c>
      <c r="AD149" s="69" t="str">
        <f t="shared" si="267"/>
        <v/>
      </c>
      <c r="AE149" s="69" t="str">
        <f t="shared" si="268"/>
        <v/>
      </c>
      <c r="AF149" s="69" t="str">
        <f t="shared" si="269"/>
        <v/>
      </c>
      <c r="AI149" s="3" t="str">
        <f t="shared" si="286"/>
        <v/>
      </c>
      <c r="AJ149" s="8" t="str">
        <f t="shared" si="240"/>
        <v/>
      </c>
      <c r="AK149" s="8" t="str">
        <f t="shared" si="287"/>
        <v/>
      </c>
      <c r="AL149" s="8" t="str">
        <f t="shared" si="288"/>
        <v/>
      </c>
      <c r="AM149" s="8" t="str">
        <f t="shared" si="289"/>
        <v/>
      </c>
      <c r="AN149" s="9" t="str">
        <f t="shared" si="241"/>
        <v/>
      </c>
      <c r="AO149" s="9" t="str">
        <f t="shared" si="242"/>
        <v/>
      </c>
      <c r="AP149" s="8" t="str">
        <f t="shared" si="270"/>
        <v/>
      </c>
      <c r="AQ149" s="9" t="str">
        <f t="shared" si="243"/>
        <v/>
      </c>
      <c r="AR149" s="8" t="str">
        <f t="shared" si="271"/>
        <v/>
      </c>
      <c r="AS149" s="2" t="str">
        <f t="shared" si="290"/>
        <v/>
      </c>
      <c r="AT149" s="8" t="str">
        <f t="shared" si="272"/>
        <v/>
      </c>
      <c r="AU149" s="8" t="str">
        <f t="shared" si="291"/>
        <v/>
      </c>
      <c r="AV149" s="8" t="str">
        <f t="shared" si="292"/>
        <v/>
      </c>
      <c r="AW149" s="8" t="str">
        <f t="shared" si="273"/>
        <v/>
      </c>
      <c r="AX149" s="9" t="str">
        <f t="shared" si="244"/>
        <v/>
      </c>
      <c r="AY149" s="9" t="str">
        <f t="shared" si="245"/>
        <v/>
      </c>
      <c r="AZ149" s="8" t="str">
        <f t="shared" si="274"/>
        <v/>
      </c>
      <c r="BA149" s="9" t="str">
        <f t="shared" si="275"/>
        <v/>
      </c>
      <c r="BB149" s="8" t="str">
        <f t="shared" si="276"/>
        <v/>
      </c>
      <c r="BD149" s="3" t="str">
        <f t="shared" si="277"/>
        <v/>
      </c>
      <c r="BE149" s="8" t="str">
        <f t="shared" si="246"/>
        <v/>
      </c>
      <c r="BF149" s="8" t="str">
        <f t="shared" si="247"/>
        <v/>
      </c>
      <c r="BG149" s="86" t="str">
        <f t="shared" si="248"/>
        <v/>
      </c>
      <c r="BH149" s="9" t="str">
        <f t="shared" si="249"/>
        <v/>
      </c>
      <c r="BI149" s="9" t="str">
        <f t="shared" si="250"/>
        <v/>
      </c>
      <c r="BJ149" s="82" t="e">
        <f t="shared" si="251"/>
        <v>#VALUE!</v>
      </c>
      <c r="BK149" s="9" t="str">
        <f t="shared" si="252"/>
        <v/>
      </c>
      <c r="BL149" s="9" t="str">
        <f t="shared" ref="BL149:BM149" si="308">BK149</f>
        <v/>
      </c>
      <c r="BM149" s="9" t="str">
        <f t="shared" si="308"/>
        <v/>
      </c>
      <c r="BN149" s="8" t="str">
        <f t="shared" si="254"/>
        <v/>
      </c>
      <c r="BO149" s="8" t="str">
        <f t="shared" si="279"/>
        <v/>
      </c>
      <c r="BP149" s="8" t="str">
        <f t="shared" si="280"/>
        <v/>
      </c>
      <c r="BQ149" s="8" t="str">
        <f t="shared" si="281"/>
        <v/>
      </c>
      <c r="BR149" s="8" t="str">
        <f t="shared" si="255"/>
        <v/>
      </c>
      <c r="BS149" s="8" t="str">
        <f t="shared" si="282"/>
        <v/>
      </c>
      <c r="BT149" s="8" t="str">
        <f t="shared" si="283"/>
        <v/>
      </c>
      <c r="BU149" s="7" t="str">
        <f t="shared" si="284"/>
        <v/>
      </c>
    </row>
    <row r="150" spans="4:73" x14ac:dyDescent="0.25">
      <c r="H150" s="35" t="str">
        <f>IFERROR(IF(MINUTE(M150)&lt;&gt;MINUTE(M149),MAX($H$2:H149)+1,IF(AND(MINUTE(M149)=0,MINUTE(M150)=0),1,"")),"")</f>
        <v/>
      </c>
      <c r="I150" s="35" t="str">
        <f t="shared" si="256"/>
        <v/>
      </c>
      <c r="J150" s="35" t="str">
        <f t="shared" si="257"/>
        <v/>
      </c>
      <c r="K150" s="67" t="str">
        <f>IFERROR(IF(VLOOKUP(J149,'Flota Variable'!$AS$4:$AU$707,3,0)+K149&gt;$F$7,"",VLOOKUP(J149,'Flota Variable'!$AS$4:$AU$707,3,0)+K149),"")</f>
        <v/>
      </c>
      <c r="L150" s="67" t="str">
        <f t="shared" si="238"/>
        <v/>
      </c>
      <c r="M150" s="36" t="str">
        <f t="shared" si="258"/>
        <v/>
      </c>
      <c r="N150" s="35" t="str">
        <f>IF(H150="","",IF(H150=MAX($H$3:$H$1002),IFERROR(VLOOKUP(MAX($H$3:H150)+1,$H$3:$I$1002,2,0),MAX(I150:I1149))-VLOOKUP(H150,$H$3:$I$1002,2,0)+1,IFERROR(VLOOKUP(MAX($H$3:H150)+1,$H$3:$I$1002,2,0),MAX(I150:I1149))-VLOOKUP(H150,$H$3:$I$1002,2,0)))</f>
        <v/>
      </c>
      <c r="P150" s="35" t="str">
        <f t="shared" si="259"/>
        <v/>
      </c>
      <c r="Q150" s="67" t="str">
        <f t="shared" si="260"/>
        <v/>
      </c>
      <c r="R150" s="67" t="str">
        <f t="shared" si="261"/>
        <v/>
      </c>
      <c r="S150" s="67" t="str">
        <f t="shared" si="262"/>
        <v/>
      </c>
      <c r="U150" s="68" t="str">
        <f>IFERROR(IF(Z150=0,"",IF(MINUTE(Z150)&lt;&gt;MINUTE(Z149),MAX($U$2:U149)+1,IF(AND(MINUTE(Z149)=0,MINUTE(Z150)=0),1,""))),"")</f>
        <v/>
      </c>
      <c r="V150" s="68" t="str">
        <f t="shared" si="263"/>
        <v/>
      </c>
      <c r="W150" s="68" t="str">
        <f t="shared" si="264"/>
        <v/>
      </c>
      <c r="X150" s="69" t="str">
        <f>IFERROR(L150+VLOOKUP(J150,'Tiempos de ciclo'!$P$3:$Q$398,2,0),"")</f>
        <v/>
      </c>
      <c r="Y150" s="69" t="str">
        <f t="shared" si="239"/>
        <v/>
      </c>
      <c r="Z150" s="70" t="str">
        <f t="shared" si="265"/>
        <v/>
      </c>
      <c r="AA150" s="68" t="str">
        <f>IF(U150="","",IF(U150=MAX($U$3:$U$1002),IFERROR(VLOOKUP(MAX($U$3:U150)+1,$U$3:$V$1002,2,0),MAX(V150:V1149))-VLOOKUP(U150,$U$3:$V$1002,2,0)+1,IFERROR(VLOOKUP(MAX($U$3:U150)+1,$U$3:$V$1002,2,0),MAX(V150:V1149))-VLOOKUP(U150,$U$3:$V$1002,2,0)))</f>
        <v/>
      </c>
      <c r="AC150" s="68" t="str">
        <f t="shared" si="266"/>
        <v/>
      </c>
      <c r="AD150" s="69" t="str">
        <f t="shared" si="267"/>
        <v/>
      </c>
      <c r="AE150" s="69" t="str">
        <f t="shared" si="268"/>
        <v/>
      </c>
      <c r="AF150" s="69" t="str">
        <f t="shared" si="269"/>
        <v/>
      </c>
      <c r="AI150" s="3" t="str">
        <f t="shared" si="286"/>
        <v/>
      </c>
      <c r="AJ150" s="8" t="str">
        <f t="shared" si="240"/>
        <v/>
      </c>
      <c r="AK150" s="8" t="str">
        <f t="shared" si="287"/>
        <v/>
      </c>
      <c r="AL150" s="8" t="str">
        <f t="shared" si="288"/>
        <v/>
      </c>
      <c r="AM150" s="8" t="str">
        <f t="shared" si="289"/>
        <v/>
      </c>
      <c r="AN150" s="9" t="str">
        <f t="shared" si="241"/>
        <v/>
      </c>
      <c r="AO150" s="9" t="str">
        <f t="shared" si="242"/>
        <v/>
      </c>
      <c r="AP150" s="8" t="str">
        <f t="shared" si="270"/>
        <v/>
      </c>
      <c r="AQ150" s="9" t="str">
        <f t="shared" si="243"/>
        <v/>
      </c>
      <c r="AR150" s="8" t="str">
        <f t="shared" si="271"/>
        <v/>
      </c>
      <c r="AS150" s="2" t="str">
        <f t="shared" si="290"/>
        <v/>
      </c>
      <c r="AT150" s="8" t="str">
        <f t="shared" si="272"/>
        <v/>
      </c>
      <c r="AU150" s="8" t="str">
        <f t="shared" si="291"/>
        <v/>
      </c>
      <c r="AV150" s="8" t="str">
        <f t="shared" si="292"/>
        <v/>
      </c>
      <c r="AW150" s="8" t="str">
        <f t="shared" si="273"/>
        <v/>
      </c>
      <c r="AX150" s="9" t="str">
        <f t="shared" si="244"/>
        <v/>
      </c>
      <c r="AY150" s="9" t="str">
        <f t="shared" si="245"/>
        <v/>
      </c>
      <c r="AZ150" s="8" t="str">
        <f t="shared" si="274"/>
        <v/>
      </c>
      <c r="BA150" s="9" t="str">
        <f t="shared" si="275"/>
        <v/>
      </c>
      <c r="BB150" s="8" t="str">
        <f t="shared" si="276"/>
        <v/>
      </c>
      <c r="BD150" s="3" t="str">
        <f t="shared" si="277"/>
        <v/>
      </c>
      <c r="BE150" s="8" t="str">
        <f t="shared" si="246"/>
        <v/>
      </c>
      <c r="BF150" s="8" t="str">
        <f t="shared" si="247"/>
        <v/>
      </c>
      <c r="BG150" s="86" t="str">
        <f t="shared" si="248"/>
        <v/>
      </c>
      <c r="BH150" s="9" t="str">
        <f t="shared" si="249"/>
        <v/>
      </c>
      <c r="BI150" s="9" t="str">
        <f t="shared" si="250"/>
        <v/>
      </c>
      <c r="BJ150" s="82" t="e">
        <f t="shared" si="251"/>
        <v>#VALUE!</v>
      </c>
      <c r="BK150" s="9" t="str">
        <f t="shared" si="252"/>
        <v/>
      </c>
      <c r="BL150" s="9" t="str">
        <f t="shared" ref="BL150:BM150" si="309">BK150</f>
        <v/>
      </c>
      <c r="BM150" s="9" t="str">
        <f t="shared" si="309"/>
        <v/>
      </c>
      <c r="BN150" s="8" t="str">
        <f t="shared" si="254"/>
        <v/>
      </c>
      <c r="BO150" s="8" t="str">
        <f t="shared" si="279"/>
        <v/>
      </c>
      <c r="BP150" s="8" t="str">
        <f t="shared" si="280"/>
        <v/>
      </c>
      <c r="BQ150" s="8" t="str">
        <f t="shared" si="281"/>
        <v/>
      </c>
      <c r="BR150" s="8" t="str">
        <f t="shared" si="255"/>
        <v/>
      </c>
      <c r="BS150" s="8" t="str">
        <f t="shared" si="282"/>
        <v/>
      </c>
      <c r="BT150" s="8" t="str">
        <f t="shared" si="283"/>
        <v/>
      </c>
      <c r="BU150" s="7" t="str">
        <f t="shared" si="284"/>
        <v/>
      </c>
    </row>
    <row r="151" spans="4:73" x14ac:dyDescent="0.25">
      <c r="H151" s="35" t="str">
        <f>IFERROR(IF(MINUTE(M151)&lt;&gt;MINUTE(M150),MAX($H$2:H150)+1,IF(AND(MINUTE(M150)=0,MINUTE(M151)=0),1,"")),"")</f>
        <v/>
      </c>
      <c r="I151" s="35" t="str">
        <f t="shared" si="256"/>
        <v/>
      </c>
      <c r="J151" s="35" t="str">
        <f t="shared" si="257"/>
        <v/>
      </c>
      <c r="K151" s="67" t="str">
        <f>IFERROR(IF(VLOOKUP(J150,'Flota Variable'!$AS$4:$AU$707,3,0)+K150&gt;$F$7,"",VLOOKUP(J150,'Flota Variable'!$AS$4:$AU$707,3,0)+K150),"")</f>
        <v/>
      </c>
      <c r="L151" s="67" t="str">
        <f t="shared" si="238"/>
        <v/>
      </c>
      <c r="M151" s="36" t="str">
        <f t="shared" si="258"/>
        <v/>
      </c>
      <c r="N151" s="35" t="str">
        <f>IF(H151="","",IF(H151=MAX($H$3:$H$1002),IFERROR(VLOOKUP(MAX($H$3:H151)+1,$H$3:$I$1002,2,0),MAX(I151:I1150))-VLOOKUP(H151,$H$3:$I$1002,2,0)+1,IFERROR(VLOOKUP(MAX($H$3:H151)+1,$H$3:$I$1002,2,0),MAX(I151:I1150))-VLOOKUP(H151,$H$3:$I$1002,2,0)))</f>
        <v/>
      </c>
      <c r="P151" s="35" t="str">
        <f t="shared" si="259"/>
        <v/>
      </c>
      <c r="Q151" s="67" t="str">
        <f t="shared" si="260"/>
        <v/>
      </c>
      <c r="R151" s="67" t="str">
        <f t="shared" si="261"/>
        <v/>
      </c>
      <c r="S151" s="67" t="str">
        <f t="shared" si="262"/>
        <v/>
      </c>
      <c r="U151" s="68" t="str">
        <f>IFERROR(IF(Z151=0,"",IF(MINUTE(Z151)&lt;&gt;MINUTE(Z150),MAX($U$2:U150)+1,IF(AND(MINUTE(Z150)=0,MINUTE(Z151)=0),1,""))),"")</f>
        <v/>
      </c>
      <c r="V151" s="68" t="str">
        <f t="shared" si="263"/>
        <v/>
      </c>
      <c r="W151" s="68" t="str">
        <f t="shared" si="264"/>
        <v/>
      </c>
      <c r="X151" s="69" t="str">
        <f>IFERROR(L151+VLOOKUP(J151,'Tiempos de ciclo'!$P$3:$Q$398,2,0),"")</f>
        <v/>
      </c>
      <c r="Y151" s="69" t="str">
        <f t="shared" si="239"/>
        <v/>
      </c>
      <c r="Z151" s="70" t="str">
        <f t="shared" si="265"/>
        <v/>
      </c>
      <c r="AA151" s="68" t="str">
        <f>IF(U151="","",IF(U151=MAX($U$3:$U$1002),IFERROR(VLOOKUP(MAX($U$3:U151)+1,$U$3:$V$1002,2,0),MAX(V151:V1150))-VLOOKUP(U151,$U$3:$V$1002,2,0)+1,IFERROR(VLOOKUP(MAX($U$3:U151)+1,$U$3:$V$1002,2,0),MAX(V151:V1150))-VLOOKUP(U151,$U$3:$V$1002,2,0)))</f>
        <v/>
      </c>
      <c r="AC151" s="68" t="str">
        <f t="shared" si="266"/>
        <v/>
      </c>
      <c r="AD151" s="69" t="str">
        <f t="shared" si="267"/>
        <v/>
      </c>
      <c r="AE151" s="69" t="str">
        <f t="shared" si="268"/>
        <v/>
      </c>
      <c r="AF151" s="69" t="str">
        <f t="shared" si="269"/>
        <v/>
      </c>
      <c r="AI151" s="3" t="str">
        <f t="shared" si="286"/>
        <v/>
      </c>
      <c r="AJ151" s="8" t="str">
        <f t="shared" si="240"/>
        <v/>
      </c>
      <c r="AK151" s="8" t="str">
        <f t="shared" si="287"/>
        <v/>
      </c>
      <c r="AL151" s="8" t="str">
        <f t="shared" si="288"/>
        <v/>
      </c>
      <c r="AM151" s="8" t="str">
        <f t="shared" si="289"/>
        <v/>
      </c>
      <c r="AN151" s="9" t="str">
        <f t="shared" si="241"/>
        <v/>
      </c>
      <c r="AO151" s="9" t="str">
        <f t="shared" si="242"/>
        <v/>
      </c>
      <c r="AP151" s="8" t="str">
        <f t="shared" si="270"/>
        <v/>
      </c>
      <c r="AQ151" s="9" t="str">
        <f t="shared" si="243"/>
        <v/>
      </c>
      <c r="AR151" s="8" t="str">
        <f t="shared" si="271"/>
        <v/>
      </c>
      <c r="AS151" s="2" t="str">
        <f t="shared" si="290"/>
        <v/>
      </c>
      <c r="AT151" s="8" t="str">
        <f t="shared" si="272"/>
        <v/>
      </c>
      <c r="AU151" s="8" t="str">
        <f t="shared" si="291"/>
        <v/>
      </c>
      <c r="AV151" s="8" t="str">
        <f t="shared" si="292"/>
        <v/>
      </c>
      <c r="AW151" s="8" t="str">
        <f t="shared" si="273"/>
        <v/>
      </c>
      <c r="AX151" s="9" t="str">
        <f t="shared" si="244"/>
        <v/>
      </c>
      <c r="AY151" s="9" t="str">
        <f t="shared" si="245"/>
        <v/>
      </c>
      <c r="AZ151" s="8" t="str">
        <f t="shared" si="274"/>
        <v/>
      </c>
      <c r="BA151" s="9" t="str">
        <f t="shared" si="275"/>
        <v/>
      </c>
      <c r="BB151" s="8" t="str">
        <f t="shared" si="276"/>
        <v/>
      </c>
      <c r="BD151" s="3" t="str">
        <f t="shared" si="277"/>
        <v/>
      </c>
      <c r="BE151" s="8" t="str">
        <f t="shared" si="246"/>
        <v/>
      </c>
      <c r="BF151" s="8" t="str">
        <f t="shared" si="247"/>
        <v/>
      </c>
      <c r="BG151" s="86" t="str">
        <f t="shared" si="248"/>
        <v/>
      </c>
      <c r="BH151" s="9" t="str">
        <f t="shared" si="249"/>
        <v/>
      </c>
      <c r="BI151" s="9" t="str">
        <f t="shared" si="250"/>
        <v/>
      </c>
      <c r="BJ151" s="82" t="e">
        <f t="shared" si="251"/>
        <v>#VALUE!</v>
      </c>
      <c r="BK151" s="9" t="str">
        <f t="shared" si="252"/>
        <v/>
      </c>
      <c r="BL151" s="9" t="str">
        <f t="shared" ref="BL151:BM151" si="310">BK151</f>
        <v/>
      </c>
      <c r="BM151" s="9" t="str">
        <f t="shared" si="310"/>
        <v/>
      </c>
      <c r="BN151" s="8" t="str">
        <f t="shared" si="254"/>
        <v/>
      </c>
      <c r="BO151" s="8" t="str">
        <f t="shared" si="279"/>
        <v/>
      </c>
      <c r="BP151" s="8" t="str">
        <f t="shared" si="280"/>
        <v/>
      </c>
      <c r="BQ151" s="8" t="str">
        <f t="shared" si="281"/>
        <v/>
      </c>
      <c r="BR151" s="8" t="str">
        <f t="shared" si="255"/>
        <v/>
      </c>
      <c r="BS151" s="8" t="str">
        <f t="shared" si="282"/>
        <v/>
      </c>
      <c r="BT151" s="8" t="str">
        <f t="shared" si="283"/>
        <v/>
      </c>
      <c r="BU151" s="7" t="str">
        <f t="shared" si="284"/>
        <v/>
      </c>
    </row>
    <row r="152" spans="4:73" x14ac:dyDescent="0.25">
      <c r="H152" s="35" t="str">
        <f>IFERROR(IF(MINUTE(M152)&lt;&gt;MINUTE(M151),MAX($H$2:H151)+1,IF(AND(MINUTE(M151)=0,MINUTE(M152)=0),1,"")),"")</f>
        <v/>
      </c>
      <c r="I152" s="35" t="str">
        <f t="shared" si="256"/>
        <v/>
      </c>
      <c r="J152" s="35" t="str">
        <f t="shared" si="257"/>
        <v/>
      </c>
      <c r="K152" s="67" t="str">
        <f>IFERROR(IF(VLOOKUP(J151,'Flota Variable'!$AS$4:$AU$707,3,0)+K151&gt;$F$7,"",VLOOKUP(J151,'Flota Variable'!$AS$4:$AU$707,3,0)+K151),"")</f>
        <v/>
      </c>
      <c r="L152" s="67" t="str">
        <f t="shared" si="238"/>
        <v/>
      </c>
      <c r="M152" s="36" t="str">
        <f t="shared" si="258"/>
        <v/>
      </c>
      <c r="N152" s="35" t="str">
        <f>IF(H152="","",IF(H152=MAX($H$3:$H$1002),IFERROR(VLOOKUP(MAX($H$3:H152)+1,$H$3:$I$1002,2,0),MAX(I152:I1151))-VLOOKUP(H152,$H$3:$I$1002,2,0)+1,IFERROR(VLOOKUP(MAX($H$3:H152)+1,$H$3:$I$1002,2,0),MAX(I152:I1151))-VLOOKUP(H152,$H$3:$I$1002,2,0)))</f>
        <v/>
      </c>
      <c r="P152" s="35" t="str">
        <f t="shared" si="259"/>
        <v/>
      </c>
      <c r="Q152" s="67" t="str">
        <f t="shared" si="260"/>
        <v/>
      </c>
      <c r="R152" s="67" t="str">
        <f t="shared" si="261"/>
        <v/>
      </c>
      <c r="S152" s="67" t="str">
        <f t="shared" si="262"/>
        <v/>
      </c>
      <c r="U152" s="68" t="str">
        <f>IFERROR(IF(Z152=0,"",IF(MINUTE(Z152)&lt;&gt;MINUTE(Z151),MAX($U$2:U151)+1,IF(AND(MINUTE(Z151)=0,MINUTE(Z152)=0),1,""))),"")</f>
        <v/>
      </c>
      <c r="V152" s="68" t="str">
        <f t="shared" si="263"/>
        <v/>
      </c>
      <c r="W152" s="68" t="str">
        <f t="shared" si="264"/>
        <v/>
      </c>
      <c r="X152" s="69" t="str">
        <f>IFERROR(L152+VLOOKUP(J152,'Tiempos de ciclo'!$P$3:$Q$398,2,0),"")</f>
        <v/>
      </c>
      <c r="Y152" s="69" t="str">
        <f t="shared" si="239"/>
        <v/>
      </c>
      <c r="Z152" s="70" t="str">
        <f t="shared" si="265"/>
        <v/>
      </c>
      <c r="AA152" s="68" t="str">
        <f>IF(U152="","",IF(U152=MAX($U$3:$U$1002),IFERROR(VLOOKUP(MAX($U$3:U152)+1,$U$3:$V$1002,2,0),MAX(V152:V1151))-VLOOKUP(U152,$U$3:$V$1002,2,0)+1,IFERROR(VLOOKUP(MAX($U$3:U152)+1,$U$3:$V$1002,2,0),MAX(V152:V1151))-VLOOKUP(U152,$U$3:$V$1002,2,0)))</f>
        <v/>
      </c>
      <c r="AC152" s="68" t="str">
        <f t="shared" si="266"/>
        <v/>
      </c>
      <c r="AD152" s="69" t="str">
        <f t="shared" si="267"/>
        <v/>
      </c>
      <c r="AE152" s="69" t="str">
        <f t="shared" si="268"/>
        <v/>
      </c>
      <c r="AF152" s="69" t="str">
        <f t="shared" si="269"/>
        <v/>
      </c>
      <c r="AI152" s="3" t="str">
        <f t="shared" si="286"/>
        <v/>
      </c>
      <c r="AJ152" s="8" t="str">
        <f t="shared" si="240"/>
        <v/>
      </c>
      <c r="AK152" s="8" t="str">
        <f t="shared" si="287"/>
        <v/>
      </c>
      <c r="AL152" s="8" t="str">
        <f t="shared" si="288"/>
        <v/>
      </c>
      <c r="AM152" s="8" t="str">
        <f t="shared" si="289"/>
        <v/>
      </c>
      <c r="AN152" s="9" t="str">
        <f t="shared" si="241"/>
        <v/>
      </c>
      <c r="AO152" s="9" t="str">
        <f t="shared" si="242"/>
        <v/>
      </c>
      <c r="AP152" s="8" t="str">
        <f t="shared" si="270"/>
        <v/>
      </c>
      <c r="AQ152" s="9" t="str">
        <f t="shared" si="243"/>
        <v/>
      </c>
      <c r="AR152" s="8" t="str">
        <f t="shared" si="271"/>
        <v/>
      </c>
      <c r="AS152" s="2" t="str">
        <f t="shared" si="290"/>
        <v/>
      </c>
      <c r="AT152" s="8" t="str">
        <f t="shared" si="272"/>
        <v/>
      </c>
      <c r="AU152" s="8" t="str">
        <f t="shared" si="291"/>
        <v/>
      </c>
      <c r="AV152" s="8" t="str">
        <f t="shared" si="292"/>
        <v/>
      </c>
      <c r="AW152" s="8" t="str">
        <f t="shared" si="273"/>
        <v/>
      </c>
      <c r="AX152" s="9" t="str">
        <f t="shared" si="244"/>
        <v/>
      </c>
      <c r="AY152" s="9" t="str">
        <f t="shared" si="245"/>
        <v/>
      </c>
      <c r="AZ152" s="8" t="str">
        <f t="shared" si="274"/>
        <v/>
      </c>
      <c r="BA152" s="9" t="str">
        <f t="shared" si="275"/>
        <v/>
      </c>
      <c r="BB152" s="8" t="str">
        <f t="shared" si="276"/>
        <v/>
      </c>
      <c r="BD152" s="3" t="str">
        <f t="shared" si="277"/>
        <v/>
      </c>
      <c r="BE152" s="8" t="str">
        <f t="shared" si="246"/>
        <v/>
      </c>
      <c r="BF152" s="8" t="str">
        <f t="shared" si="247"/>
        <v/>
      </c>
      <c r="BG152" s="86" t="str">
        <f t="shared" si="248"/>
        <v/>
      </c>
      <c r="BH152" s="9" t="str">
        <f t="shared" si="249"/>
        <v/>
      </c>
      <c r="BI152" s="9" t="str">
        <f t="shared" si="250"/>
        <v/>
      </c>
      <c r="BJ152" s="82" t="e">
        <f t="shared" si="251"/>
        <v>#VALUE!</v>
      </c>
      <c r="BK152" s="9" t="str">
        <f t="shared" si="252"/>
        <v/>
      </c>
      <c r="BL152" s="9" t="str">
        <f t="shared" ref="BL152:BM152" si="311">BK152</f>
        <v/>
      </c>
      <c r="BM152" s="9" t="str">
        <f t="shared" si="311"/>
        <v/>
      </c>
      <c r="BN152" s="8" t="str">
        <f t="shared" si="254"/>
        <v/>
      </c>
      <c r="BO152" s="8" t="str">
        <f t="shared" si="279"/>
        <v/>
      </c>
      <c r="BP152" s="8" t="str">
        <f t="shared" si="280"/>
        <v/>
      </c>
      <c r="BQ152" s="8" t="str">
        <f t="shared" si="281"/>
        <v/>
      </c>
      <c r="BR152" s="8" t="str">
        <f t="shared" si="255"/>
        <v/>
      </c>
      <c r="BS152" s="8" t="str">
        <f t="shared" si="282"/>
        <v/>
      </c>
      <c r="BT152" s="8" t="str">
        <f t="shared" si="283"/>
        <v/>
      </c>
      <c r="BU152" s="7" t="str">
        <f t="shared" si="284"/>
        <v/>
      </c>
    </row>
    <row r="153" spans="4:73" x14ac:dyDescent="0.25">
      <c r="H153" s="35" t="str">
        <f>IFERROR(IF(MINUTE(M153)&lt;&gt;MINUTE(M152),MAX($H$2:H152)+1,IF(AND(MINUTE(M152)=0,MINUTE(M153)=0),1,"")),"")</f>
        <v/>
      </c>
      <c r="I153" s="35" t="str">
        <f t="shared" si="256"/>
        <v/>
      </c>
      <c r="J153" s="35" t="str">
        <f t="shared" si="257"/>
        <v/>
      </c>
      <c r="K153" s="67" t="str">
        <f>IFERROR(IF(VLOOKUP(J152,'Flota Variable'!$AS$4:$AU$707,3,0)+K152&gt;$F$7,"",VLOOKUP(J152,'Flota Variable'!$AS$4:$AU$707,3,0)+K152),"")</f>
        <v/>
      </c>
      <c r="L153" s="67" t="str">
        <f t="shared" si="238"/>
        <v/>
      </c>
      <c r="M153" s="36" t="str">
        <f t="shared" si="258"/>
        <v/>
      </c>
      <c r="N153" s="35" t="str">
        <f>IF(H153="","",IF(H153=MAX($H$3:$H$1002),IFERROR(VLOOKUP(MAX($H$3:H153)+1,$H$3:$I$1002,2,0),MAX(I153:I1152))-VLOOKUP(H153,$H$3:$I$1002,2,0)+1,IFERROR(VLOOKUP(MAX($H$3:H153)+1,$H$3:$I$1002,2,0),MAX(I153:I1152))-VLOOKUP(H153,$H$3:$I$1002,2,0)))</f>
        <v/>
      </c>
      <c r="P153" s="35" t="str">
        <f t="shared" si="259"/>
        <v/>
      </c>
      <c r="Q153" s="67" t="str">
        <f t="shared" si="260"/>
        <v/>
      </c>
      <c r="R153" s="67" t="str">
        <f t="shared" si="261"/>
        <v/>
      </c>
      <c r="S153" s="67" t="str">
        <f t="shared" si="262"/>
        <v/>
      </c>
      <c r="U153" s="68" t="str">
        <f>IFERROR(IF(Z153=0,"",IF(MINUTE(Z153)&lt;&gt;MINUTE(Z152),MAX($U$2:U152)+1,IF(AND(MINUTE(Z152)=0,MINUTE(Z153)=0),1,""))),"")</f>
        <v/>
      </c>
      <c r="V153" s="68" t="str">
        <f t="shared" si="263"/>
        <v/>
      </c>
      <c r="W153" s="68" t="str">
        <f t="shared" si="264"/>
        <v/>
      </c>
      <c r="X153" s="69" t="str">
        <f>IFERROR(L153+VLOOKUP(J153,'Tiempos de ciclo'!$P$3:$Q$398,2,0),"")</f>
        <v/>
      </c>
      <c r="Y153" s="69" t="str">
        <f t="shared" si="239"/>
        <v/>
      </c>
      <c r="Z153" s="70" t="str">
        <f t="shared" si="265"/>
        <v/>
      </c>
      <c r="AA153" s="68" t="str">
        <f>IF(U153="","",IF(U153=MAX($U$3:$U$1002),IFERROR(VLOOKUP(MAX($U$3:U153)+1,$U$3:$V$1002,2,0),MAX(V153:V1152))-VLOOKUP(U153,$U$3:$V$1002,2,0)+1,IFERROR(VLOOKUP(MAX($U$3:U153)+1,$U$3:$V$1002,2,0),MAX(V153:V1152))-VLOOKUP(U153,$U$3:$V$1002,2,0)))</f>
        <v/>
      </c>
      <c r="AC153" s="68" t="str">
        <f t="shared" si="266"/>
        <v/>
      </c>
      <c r="AD153" s="69" t="str">
        <f t="shared" si="267"/>
        <v/>
      </c>
      <c r="AE153" s="69" t="str">
        <f t="shared" si="268"/>
        <v/>
      </c>
      <c r="AF153" s="69" t="str">
        <f t="shared" si="269"/>
        <v/>
      </c>
      <c r="AI153" s="3" t="str">
        <f t="shared" si="286"/>
        <v/>
      </c>
      <c r="AJ153" s="8" t="str">
        <f t="shared" si="240"/>
        <v/>
      </c>
      <c r="AK153" s="8" t="str">
        <f t="shared" si="287"/>
        <v/>
      </c>
      <c r="AL153" s="8" t="str">
        <f t="shared" si="288"/>
        <v/>
      </c>
      <c r="AM153" s="8" t="str">
        <f t="shared" si="289"/>
        <v/>
      </c>
      <c r="AN153" s="9" t="str">
        <f t="shared" si="241"/>
        <v/>
      </c>
      <c r="AO153" s="9" t="str">
        <f t="shared" si="242"/>
        <v/>
      </c>
      <c r="AP153" s="8" t="str">
        <f t="shared" si="270"/>
        <v/>
      </c>
      <c r="AQ153" s="9" t="str">
        <f t="shared" si="243"/>
        <v/>
      </c>
      <c r="AR153" s="8" t="str">
        <f t="shared" si="271"/>
        <v/>
      </c>
      <c r="AS153" s="2" t="str">
        <f t="shared" si="290"/>
        <v/>
      </c>
      <c r="AT153" s="8" t="str">
        <f t="shared" si="272"/>
        <v/>
      </c>
      <c r="AU153" s="8" t="str">
        <f t="shared" si="291"/>
        <v/>
      </c>
      <c r="AV153" s="8" t="str">
        <f t="shared" si="292"/>
        <v/>
      </c>
      <c r="AW153" s="8" t="str">
        <f t="shared" si="273"/>
        <v/>
      </c>
      <c r="AX153" s="9" t="str">
        <f t="shared" si="244"/>
        <v/>
      </c>
      <c r="AY153" s="9" t="str">
        <f t="shared" si="245"/>
        <v/>
      </c>
      <c r="AZ153" s="8" t="str">
        <f t="shared" si="274"/>
        <v/>
      </c>
      <c r="BA153" s="9" t="str">
        <f t="shared" si="275"/>
        <v/>
      </c>
      <c r="BB153" s="8" t="str">
        <f t="shared" si="276"/>
        <v/>
      </c>
      <c r="BD153" s="3" t="str">
        <f t="shared" si="277"/>
        <v/>
      </c>
      <c r="BE153" s="8" t="str">
        <f t="shared" si="246"/>
        <v/>
      </c>
      <c r="BF153" s="8" t="str">
        <f t="shared" si="247"/>
        <v/>
      </c>
      <c r="BG153" s="86" t="str">
        <f t="shared" si="248"/>
        <v/>
      </c>
      <c r="BH153" s="9" t="str">
        <f t="shared" si="249"/>
        <v/>
      </c>
      <c r="BI153" s="9" t="str">
        <f t="shared" si="250"/>
        <v/>
      </c>
      <c r="BJ153" s="82" t="e">
        <f t="shared" si="251"/>
        <v>#VALUE!</v>
      </c>
      <c r="BK153" s="9" t="str">
        <f t="shared" si="252"/>
        <v/>
      </c>
      <c r="BL153" s="9" t="str">
        <f t="shared" ref="BL153:BM153" si="312">BK153</f>
        <v/>
      </c>
      <c r="BM153" s="9" t="str">
        <f t="shared" si="312"/>
        <v/>
      </c>
      <c r="BN153" s="8" t="str">
        <f t="shared" si="254"/>
        <v/>
      </c>
      <c r="BO153" s="8" t="str">
        <f t="shared" si="279"/>
        <v/>
      </c>
      <c r="BP153" s="8" t="str">
        <f t="shared" si="280"/>
        <v/>
      </c>
      <c r="BQ153" s="8" t="str">
        <f t="shared" si="281"/>
        <v/>
      </c>
      <c r="BR153" s="8" t="str">
        <f t="shared" si="255"/>
        <v/>
      </c>
      <c r="BS153" s="8" t="str">
        <f t="shared" si="282"/>
        <v/>
      </c>
      <c r="BT153" s="8" t="str">
        <f t="shared" si="283"/>
        <v/>
      </c>
      <c r="BU153" s="7" t="str">
        <f t="shared" si="284"/>
        <v/>
      </c>
    </row>
    <row r="154" spans="4:73" x14ac:dyDescent="0.25">
      <c r="H154" s="35" t="str">
        <f>IFERROR(IF(MINUTE(M154)&lt;&gt;MINUTE(M153),MAX($H$2:H153)+1,IF(AND(MINUTE(M153)=0,MINUTE(M154)=0),1,"")),"")</f>
        <v/>
      </c>
      <c r="I154" s="35" t="str">
        <f t="shared" si="256"/>
        <v/>
      </c>
      <c r="J154" s="35" t="str">
        <f t="shared" si="257"/>
        <v/>
      </c>
      <c r="K154" s="67" t="str">
        <f>IFERROR(IF(VLOOKUP(J153,'Flota Variable'!$AS$4:$AU$707,3,0)+K153&gt;$F$7,"",VLOOKUP(J153,'Flota Variable'!$AS$4:$AU$707,3,0)+K153),"")</f>
        <v/>
      </c>
      <c r="L154" s="67" t="str">
        <f t="shared" si="238"/>
        <v/>
      </c>
      <c r="M154" s="36" t="str">
        <f t="shared" si="258"/>
        <v/>
      </c>
      <c r="N154" s="35" t="str">
        <f>IF(H154="","",IF(H154=MAX($H$3:$H$1002),IFERROR(VLOOKUP(MAX($H$3:H154)+1,$H$3:$I$1002,2,0),MAX(I154:I1153))-VLOOKUP(H154,$H$3:$I$1002,2,0)+1,IFERROR(VLOOKUP(MAX($H$3:H154)+1,$H$3:$I$1002,2,0),MAX(I154:I1153))-VLOOKUP(H154,$H$3:$I$1002,2,0)))</f>
        <v/>
      </c>
      <c r="P154" s="35" t="str">
        <f t="shared" si="259"/>
        <v/>
      </c>
      <c r="Q154" s="67" t="str">
        <f t="shared" si="260"/>
        <v/>
      </c>
      <c r="R154" s="67" t="str">
        <f t="shared" si="261"/>
        <v/>
      </c>
      <c r="S154" s="67" t="str">
        <f t="shared" si="262"/>
        <v/>
      </c>
      <c r="U154" s="68" t="str">
        <f>IFERROR(IF(Z154=0,"",IF(MINUTE(Z154)&lt;&gt;MINUTE(Z153),MAX($U$2:U153)+1,IF(AND(MINUTE(Z153)=0,MINUTE(Z154)=0),1,""))),"")</f>
        <v/>
      </c>
      <c r="V154" s="68" t="str">
        <f t="shared" si="263"/>
        <v/>
      </c>
      <c r="W154" s="68" t="str">
        <f t="shared" si="264"/>
        <v/>
      </c>
      <c r="X154" s="69" t="str">
        <f>IFERROR(L154+VLOOKUP(J154,'Tiempos de ciclo'!$P$3:$Q$398,2,0),"")</f>
        <v/>
      </c>
      <c r="Y154" s="69" t="str">
        <f t="shared" si="239"/>
        <v/>
      </c>
      <c r="Z154" s="70" t="str">
        <f t="shared" si="265"/>
        <v/>
      </c>
      <c r="AA154" s="68" t="str">
        <f>IF(U154="","",IF(U154=MAX($U$3:$U$1002),IFERROR(VLOOKUP(MAX($U$3:U154)+1,$U$3:$V$1002,2,0),MAX(V154:V1153))-VLOOKUP(U154,$U$3:$V$1002,2,0)+1,IFERROR(VLOOKUP(MAX($U$3:U154)+1,$U$3:$V$1002,2,0),MAX(V154:V1153))-VLOOKUP(U154,$U$3:$V$1002,2,0)))</f>
        <v/>
      </c>
      <c r="AC154" s="68" t="str">
        <f t="shared" si="266"/>
        <v/>
      </c>
      <c r="AD154" s="69" t="str">
        <f t="shared" si="267"/>
        <v/>
      </c>
      <c r="AE154" s="69" t="str">
        <f t="shared" si="268"/>
        <v/>
      </c>
      <c r="AF154" s="69" t="str">
        <f t="shared" si="269"/>
        <v/>
      </c>
      <c r="AI154" s="3" t="str">
        <f t="shared" si="286"/>
        <v/>
      </c>
      <c r="AJ154" s="8" t="str">
        <f t="shared" si="240"/>
        <v/>
      </c>
      <c r="AK154" s="8" t="str">
        <f t="shared" si="287"/>
        <v/>
      </c>
      <c r="AL154" s="8" t="str">
        <f t="shared" si="288"/>
        <v/>
      </c>
      <c r="AM154" s="8" t="str">
        <f t="shared" si="289"/>
        <v/>
      </c>
      <c r="AN154" s="9" t="str">
        <f t="shared" si="241"/>
        <v/>
      </c>
      <c r="AO154" s="9" t="str">
        <f t="shared" si="242"/>
        <v/>
      </c>
      <c r="AP154" s="8" t="str">
        <f t="shared" si="270"/>
        <v/>
      </c>
      <c r="AQ154" s="9" t="str">
        <f t="shared" si="243"/>
        <v/>
      </c>
      <c r="AR154" s="8" t="str">
        <f t="shared" si="271"/>
        <v/>
      </c>
      <c r="AS154" s="2" t="str">
        <f t="shared" si="290"/>
        <v/>
      </c>
      <c r="AT154" s="8" t="str">
        <f t="shared" si="272"/>
        <v/>
      </c>
      <c r="AU154" s="8" t="str">
        <f t="shared" si="291"/>
        <v/>
      </c>
      <c r="AV154" s="8" t="str">
        <f t="shared" si="292"/>
        <v/>
      </c>
      <c r="AW154" s="8" t="str">
        <f t="shared" si="273"/>
        <v/>
      </c>
      <c r="AX154" s="9" t="str">
        <f t="shared" si="244"/>
        <v/>
      </c>
      <c r="AY154" s="9" t="str">
        <f t="shared" si="245"/>
        <v/>
      </c>
      <c r="AZ154" s="8" t="str">
        <f t="shared" si="274"/>
        <v/>
      </c>
      <c r="BA154" s="9" t="str">
        <f t="shared" si="275"/>
        <v/>
      </c>
      <c r="BB154" s="8" t="str">
        <f t="shared" si="276"/>
        <v/>
      </c>
      <c r="BD154" s="3" t="str">
        <f t="shared" si="277"/>
        <v/>
      </c>
      <c r="BE154" s="8" t="str">
        <f t="shared" si="246"/>
        <v/>
      </c>
      <c r="BF154" s="8" t="str">
        <f t="shared" si="247"/>
        <v/>
      </c>
      <c r="BG154" s="86" t="str">
        <f t="shared" si="248"/>
        <v/>
      </c>
      <c r="BH154" s="9" t="str">
        <f t="shared" si="249"/>
        <v/>
      </c>
      <c r="BI154" s="9" t="str">
        <f t="shared" si="250"/>
        <v/>
      </c>
      <c r="BJ154" s="82" t="e">
        <f t="shared" si="251"/>
        <v>#VALUE!</v>
      </c>
      <c r="BK154" s="9" t="str">
        <f t="shared" si="252"/>
        <v/>
      </c>
      <c r="BL154" s="9" t="str">
        <f t="shared" ref="BL154:BM154" si="313">BK154</f>
        <v/>
      </c>
      <c r="BM154" s="9" t="str">
        <f t="shared" si="313"/>
        <v/>
      </c>
      <c r="BN154" s="8" t="str">
        <f t="shared" si="254"/>
        <v/>
      </c>
      <c r="BO154" s="8" t="str">
        <f t="shared" si="279"/>
        <v/>
      </c>
      <c r="BP154" s="8" t="str">
        <f t="shared" si="280"/>
        <v/>
      </c>
      <c r="BQ154" s="8" t="str">
        <f t="shared" si="281"/>
        <v/>
      </c>
      <c r="BR154" s="8" t="str">
        <f t="shared" si="255"/>
        <v/>
      </c>
      <c r="BS154" s="8" t="str">
        <f t="shared" si="282"/>
        <v/>
      </c>
      <c r="BT154" s="8" t="str">
        <f t="shared" si="283"/>
        <v/>
      </c>
      <c r="BU154" s="7" t="str">
        <f t="shared" si="284"/>
        <v/>
      </c>
    </row>
    <row r="155" spans="4:73" x14ac:dyDescent="0.25">
      <c r="H155" s="35" t="str">
        <f>IFERROR(IF(MINUTE(M155)&lt;&gt;MINUTE(M154),MAX($H$2:H154)+1,IF(AND(MINUTE(M154)=0,MINUTE(M155)=0),1,"")),"")</f>
        <v/>
      </c>
      <c r="I155" s="35" t="str">
        <f t="shared" si="256"/>
        <v/>
      </c>
      <c r="J155" s="35" t="str">
        <f t="shared" si="257"/>
        <v/>
      </c>
      <c r="K155" s="67" t="str">
        <f>IFERROR(IF(VLOOKUP(J154,'Flota Variable'!$AS$4:$AU$707,3,0)+K154&gt;$F$7,"",VLOOKUP(J154,'Flota Variable'!$AS$4:$AU$707,3,0)+K154),"")</f>
        <v/>
      </c>
      <c r="L155" s="67" t="str">
        <f t="shared" si="238"/>
        <v/>
      </c>
      <c r="M155" s="36" t="str">
        <f t="shared" si="258"/>
        <v/>
      </c>
      <c r="N155" s="35" t="str">
        <f>IF(H155="","",IF(H155=MAX($H$3:$H$1002),IFERROR(VLOOKUP(MAX($H$3:H155)+1,$H$3:$I$1002,2,0),MAX(I155:I1154))-VLOOKUP(H155,$H$3:$I$1002,2,0)+1,IFERROR(VLOOKUP(MAX($H$3:H155)+1,$H$3:$I$1002,2,0),MAX(I155:I1154))-VLOOKUP(H155,$H$3:$I$1002,2,0)))</f>
        <v/>
      </c>
      <c r="P155" s="35" t="str">
        <f t="shared" si="259"/>
        <v/>
      </c>
      <c r="Q155" s="67" t="str">
        <f t="shared" si="260"/>
        <v/>
      </c>
      <c r="R155" s="67" t="str">
        <f t="shared" si="261"/>
        <v/>
      </c>
      <c r="S155" s="67" t="str">
        <f t="shared" si="262"/>
        <v/>
      </c>
      <c r="U155" s="68" t="str">
        <f>IFERROR(IF(Z155=0,"",IF(MINUTE(Z155)&lt;&gt;MINUTE(Z154),MAX($U$2:U154)+1,IF(AND(MINUTE(Z154)=0,MINUTE(Z155)=0),1,""))),"")</f>
        <v/>
      </c>
      <c r="V155" s="68" t="str">
        <f t="shared" si="263"/>
        <v/>
      </c>
      <c r="W155" s="68" t="str">
        <f t="shared" si="264"/>
        <v/>
      </c>
      <c r="X155" s="69" t="str">
        <f>IFERROR(L155+VLOOKUP(J155,'Tiempos de ciclo'!$P$3:$Q$398,2,0),"")</f>
        <v/>
      </c>
      <c r="Y155" s="69" t="str">
        <f t="shared" si="239"/>
        <v/>
      </c>
      <c r="Z155" s="70" t="str">
        <f t="shared" si="265"/>
        <v/>
      </c>
      <c r="AA155" s="68" t="str">
        <f>IF(U155="","",IF(U155=MAX($U$3:$U$1002),IFERROR(VLOOKUP(MAX($U$3:U155)+1,$U$3:$V$1002,2,0),MAX(V155:V1154))-VLOOKUP(U155,$U$3:$V$1002,2,0)+1,IFERROR(VLOOKUP(MAX($U$3:U155)+1,$U$3:$V$1002,2,0),MAX(V155:V1154))-VLOOKUP(U155,$U$3:$V$1002,2,0)))</f>
        <v/>
      </c>
      <c r="AC155" s="68" t="str">
        <f t="shared" si="266"/>
        <v/>
      </c>
      <c r="AD155" s="69" t="str">
        <f t="shared" si="267"/>
        <v/>
      </c>
      <c r="AE155" s="69" t="str">
        <f t="shared" si="268"/>
        <v/>
      </c>
      <c r="AF155" s="69" t="str">
        <f t="shared" si="269"/>
        <v/>
      </c>
      <c r="AI155" s="3" t="str">
        <f t="shared" si="286"/>
        <v/>
      </c>
      <c r="AJ155" s="8" t="str">
        <f t="shared" si="240"/>
        <v/>
      </c>
      <c r="AK155" s="8" t="str">
        <f t="shared" si="287"/>
        <v/>
      </c>
      <c r="AL155" s="8" t="str">
        <f t="shared" si="288"/>
        <v/>
      </c>
      <c r="AM155" s="8" t="str">
        <f t="shared" si="289"/>
        <v/>
      </c>
      <c r="AN155" s="9" t="str">
        <f t="shared" si="241"/>
        <v/>
      </c>
      <c r="AO155" s="9" t="str">
        <f t="shared" si="242"/>
        <v/>
      </c>
      <c r="AP155" s="8" t="str">
        <f t="shared" si="270"/>
        <v/>
      </c>
      <c r="AQ155" s="9" t="str">
        <f t="shared" si="243"/>
        <v/>
      </c>
      <c r="AR155" s="8" t="str">
        <f t="shared" si="271"/>
        <v/>
      </c>
      <c r="AS155" s="2" t="str">
        <f t="shared" si="290"/>
        <v/>
      </c>
      <c r="AT155" s="8" t="str">
        <f t="shared" si="272"/>
        <v/>
      </c>
      <c r="AU155" s="8" t="str">
        <f t="shared" si="291"/>
        <v/>
      </c>
      <c r="AV155" s="8" t="str">
        <f t="shared" si="292"/>
        <v/>
      </c>
      <c r="AW155" s="8" t="str">
        <f t="shared" si="273"/>
        <v/>
      </c>
      <c r="AX155" s="9" t="str">
        <f t="shared" si="244"/>
        <v/>
      </c>
      <c r="AY155" s="9" t="str">
        <f t="shared" si="245"/>
        <v/>
      </c>
      <c r="AZ155" s="8" t="str">
        <f t="shared" si="274"/>
        <v/>
      </c>
      <c r="BA155" s="9" t="str">
        <f t="shared" si="275"/>
        <v/>
      </c>
      <c r="BB155" s="8" t="str">
        <f t="shared" si="276"/>
        <v/>
      </c>
      <c r="BD155" s="3" t="str">
        <f t="shared" si="277"/>
        <v/>
      </c>
      <c r="BE155" s="8" t="str">
        <f t="shared" si="246"/>
        <v/>
      </c>
      <c r="BF155" s="8" t="str">
        <f t="shared" si="247"/>
        <v/>
      </c>
      <c r="BG155" s="86" t="str">
        <f t="shared" si="248"/>
        <v/>
      </c>
      <c r="BH155" s="9" t="str">
        <f t="shared" si="249"/>
        <v/>
      </c>
      <c r="BI155" s="9" t="str">
        <f t="shared" si="250"/>
        <v/>
      </c>
      <c r="BJ155" s="82" t="e">
        <f t="shared" si="251"/>
        <v>#VALUE!</v>
      </c>
      <c r="BK155" s="9" t="str">
        <f t="shared" si="252"/>
        <v/>
      </c>
      <c r="BL155" s="9" t="str">
        <f t="shared" ref="BL155:BM155" si="314">BK155</f>
        <v/>
      </c>
      <c r="BM155" s="9" t="str">
        <f t="shared" si="314"/>
        <v/>
      </c>
      <c r="BN155" s="8" t="str">
        <f t="shared" si="254"/>
        <v/>
      </c>
      <c r="BO155" s="8" t="str">
        <f t="shared" si="279"/>
        <v/>
      </c>
      <c r="BP155" s="8" t="str">
        <f t="shared" si="280"/>
        <v/>
      </c>
      <c r="BQ155" s="8" t="str">
        <f t="shared" si="281"/>
        <v/>
      </c>
      <c r="BR155" s="8" t="str">
        <f t="shared" si="255"/>
        <v/>
      </c>
      <c r="BS155" s="8" t="str">
        <f t="shared" si="282"/>
        <v/>
      </c>
      <c r="BT155" s="8" t="str">
        <f t="shared" si="283"/>
        <v/>
      </c>
      <c r="BU155" s="7" t="str">
        <f t="shared" si="284"/>
        <v/>
      </c>
    </row>
    <row r="156" spans="4:73" x14ac:dyDescent="0.25">
      <c r="H156" s="35" t="str">
        <f>IFERROR(IF(MINUTE(M156)&lt;&gt;MINUTE(M155),MAX($H$2:H155)+1,IF(AND(MINUTE(M155)=0,MINUTE(M156)=0),1,"")),"")</f>
        <v/>
      </c>
      <c r="I156" s="35" t="str">
        <f t="shared" si="256"/>
        <v/>
      </c>
      <c r="J156" s="35" t="str">
        <f t="shared" si="257"/>
        <v/>
      </c>
      <c r="K156" s="67" t="str">
        <f>IFERROR(IF(VLOOKUP(J155,'Flota Variable'!$AS$4:$AU$707,3,0)+K155&gt;$F$7,"",VLOOKUP(J155,'Flota Variable'!$AS$4:$AU$707,3,0)+K155),"")</f>
        <v/>
      </c>
      <c r="L156" s="67" t="str">
        <f t="shared" si="238"/>
        <v/>
      </c>
      <c r="M156" s="36" t="str">
        <f t="shared" si="258"/>
        <v/>
      </c>
      <c r="N156" s="35" t="str">
        <f>IF(H156="","",IF(H156=MAX($H$3:$H$1002),IFERROR(VLOOKUP(MAX($H$3:H156)+1,$H$3:$I$1002,2,0),MAX(I156:I1155))-VLOOKUP(H156,$H$3:$I$1002,2,0)+1,IFERROR(VLOOKUP(MAX($H$3:H156)+1,$H$3:$I$1002,2,0),MAX(I156:I1155))-VLOOKUP(H156,$H$3:$I$1002,2,0)))</f>
        <v/>
      </c>
      <c r="P156" s="35" t="str">
        <f t="shared" si="259"/>
        <v/>
      </c>
      <c r="Q156" s="67" t="str">
        <f t="shared" si="260"/>
        <v/>
      </c>
      <c r="R156" s="67" t="str">
        <f t="shared" si="261"/>
        <v/>
      </c>
      <c r="S156" s="67" t="str">
        <f t="shared" si="262"/>
        <v/>
      </c>
      <c r="U156" s="68" t="str">
        <f>IFERROR(IF(Z156=0,"",IF(MINUTE(Z156)&lt;&gt;MINUTE(Z155),MAX($U$2:U155)+1,IF(AND(MINUTE(Z155)=0,MINUTE(Z156)=0),1,""))),"")</f>
        <v/>
      </c>
      <c r="V156" s="68" t="str">
        <f t="shared" si="263"/>
        <v/>
      </c>
      <c r="W156" s="68" t="str">
        <f t="shared" si="264"/>
        <v/>
      </c>
      <c r="X156" s="69" t="str">
        <f>IFERROR(L156+VLOOKUP(J156,'Tiempos de ciclo'!$P$3:$Q$398,2,0),"")</f>
        <v/>
      </c>
      <c r="Y156" s="69" t="str">
        <f t="shared" si="239"/>
        <v/>
      </c>
      <c r="Z156" s="70" t="str">
        <f t="shared" si="265"/>
        <v/>
      </c>
      <c r="AA156" s="68" t="str">
        <f>IF(U156="","",IF(U156=MAX($U$3:$U$1002),IFERROR(VLOOKUP(MAX($U$3:U156)+1,$U$3:$V$1002,2,0),MAX(V156:V1155))-VLOOKUP(U156,$U$3:$V$1002,2,0)+1,IFERROR(VLOOKUP(MAX($U$3:U156)+1,$U$3:$V$1002,2,0),MAX(V156:V1155))-VLOOKUP(U156,$U$3:$V$1002,2,0)))</f>
        <v/>
      </c>
      <c r="AC156" s="68" t="str">
        <f t="shared" si="266"/>
        <v/>
      </c>
      <c r="AD156" s="69" t="str">
        <f t="shared" si="267"/>
        <v/>
      </c>
      <c r="AE156" s="69" t="str">
        <f t="shared" si="268"/>
        <v/>
      </c>
      <c r="AF156" s="69" t="str">
        <f t="shared" si="269"/>
        <v/>
      </c>
      <c r="AI156" s="3" t="str">
        <f t="shared" si="286"/>
        <v/>
      </c>
      <c r="AJ156" s="8" t="str">
        <f t="shared" si="240"/>
        <v/>
      </c>
      <c r="AK156" s="8" t="str">
        <f t="shared" si="287"/>
        <v/>
      </c>
      <c r="AL156" s="8" t="str">
        <f t="shared" si="288"/>
        <v/>
      </c>
      <c r="AM156" s="8" t="str">
        <f t="shared" si="289"/>
        <v/>
      </c>
      <c r="AN156" s="9" t="str">
        <f t="shared" si="241"/>
        <v/>
      </c>
      <c r="AO156" s="9" t="str">
        <f t="shared" si="242"/>
        <v/>
      </c>
      <c r="AP156" s="8" t="str">
        <f t="shared" si="270"/>
        <v/>
      </c>
      <c r="AQ156" s="9" t="str">
        <f t="shared" si="243"/>
        <v/>
      </c>
      <c r="AR156" s="8" t="str">
        <f t="shared" si="271"/>
        <v/>
      </c>
      <c r="AS156" s="2" t="str">
        <f t="shared" si="290"/>
        <v/>
      </c>
      <c r="AT156" s="8" t="str">
        <f t="shared" si="272"/>
        <v/>
      </c>
      <c r="AU156" s="8" t="str">
        <f t="shared" si="291"/>
        <v/>
      </c>
      <c r="AV156" s="8" t="str">
        <f t="shared" si="292"/>
        <v/>
      </c>
      <c r="AW156" s="8" t="str">
        <f t="shared" si="273"/>
        <v/>
      </c>
      <c r="AX156" s="9" t="str">
        <f t="shared" si="244"/>
        <v/>
      </c>
      <c r="AY156" s="9" t="str">
        <f t="shared" si="245"/>
        <v/>
      </c>
      <c r="AZ156" s="8" t="str">
        <f t="shared" si="274"/>
        <v/>
      </c>
      <c r="BA156" s="9" t="str">
        <f t="shared" si="275"/>
        <v/>
      </c>
      <c r="BB156" s="8" t="str">
        <f t="shared" si="276"/>
        <v/>
      </c>
      <c r="BD156" s="3" t="str">
        <f t="shared" si="277"/>
        <v/>
      </c>
      <c r="BE156" s="8" t="str">
        <f t="shared" si="246"/>
        <v/>
      </c>
      <c r="BF156" s="8" t="str">
        <f t="shared" si="247"/>
        <v/>
      </c>
      <c r="BG156" s="86" t="str">
        <f t="shared" si="248"/>
        <v/>
      </c>
      <c r="BH156" s="9" t="str">
        <f t="shared" si="249"/>
        <v/>
      </c>
      <c r="BI156" s="9" t="str">
        <f t="shared" si="250"/>
        <v/>
      </c>
      <c r="BJ156" s="82" t="e">
        <f t="shared" si="251"/>
        <v>#VALUE!</v>
      </c>
      <c r="BK156" s="9" t="str">
        <f t="shared" si="252"/>
        <v/>
      </c>
      <c r="BL156" s="9" t="str">
        <f t="shared" ref="BL156:BM156" si="315">BK156</f>
        <v/>
      </c>
      <c r="BM156" s="9" t="str">
        <f t="shared" si="315"/>
        <v/>
      </c>
      <c r="BN156" s="8" t="str">
        <f t="shared" si="254"/>
        <v/>
      </c>
      <c r="BO156" s="8" t="str">
        <f t="shared" si="279"/>
        <v/>
      </c>
      <c r="BP156" s="8" t="str">
        <f t="shared" si="280"/>
        <v/>
      </c>
      <c r="BQ156" s="8" t="str">
        <f t="shared" si="281"/>
        <v/>
      </c>
      <c r="BR156" s="8" t="str">
        <f t="shared" si="255"/>
        <v/>
      </c>
      <c r="BS156" s="8" t="str">
        <f t="shared" si="282"/>
        <v/>
      </c>
      <c r="BT156" s="8" t="str">
        <f t="shared" si="283"/>
        <v/>
      </c>
      <c r="BU156" s="7" t="str">
        <f t="shared" si="284"/>
        <v/>
      </c>
    </row>
    <row r="157" spans="4:73" x14ac:dyDescent="0.25">
      <c r="H157" s="35" t="str">
        <f>IFERROR(IF(MINUTE(M157)&lt;&gt;MINUTE(M156),MAX($H$2:H156)+1,IF(AND(MINUTE(M156)=0,MINUTE(M157)=0),1,"")),"")</f>
        <v/>
      </c>
      <c r="I157" s="35" t="str">
        <f t="shared" si="256"/>
        <v/>
      </c>
      <c r="J157" s="35" t="str">
        <f t="shared" si="257"/>
        <v/>
      </c>
      <c r="K157" s="67" t="str">
        <f>IFERROR(IF(VLOOKUP(J156,'Flota Variable'!$AS$4:$AU$707,3,0)+K156&gt;$F$7,"",VLOOKUP(J156,'Flota Variable'!$AS$4:$AU$707,3,0)+K156),"")</f>
        <v/>
      </c>
      <c r="L157" s="67" t="str">
        <f t="shared" si="238"/>
        <v/>
      </c>
      <c r="M157" s="36" t="str">
        <f t="shared" si="258"/>
        <v/>
      </c>
      <c r="N157" s="35" t="str">
        <f>IF(H157="","",IF(H157=MAX($H$3:$H$1002),IFERROR(VLOOKUP(MAX($H$3:H157)+1,$H$3:$I$1002,2,0),MAX(I157:I1156))-VLOOKUP(H157,$H$3:$I$1002,2,0)+1,IFERROR(VLOOKUP(MAX($H$3:H157)+1,$H$3:$I$1002,2,0),MAX(I157:I1156))-VLOOKUP(H157,$H$3:$I$1002,2,0)))</f>
        <v/>
      </c>
      <c r="P157" s="35" t="str">
        <f t="shared" si="259"/>
        <v/>
      </c>
      <c r="Q157" s="67" t="str">
        <f t="shared" si="260"/>
        <v/>
      </c>
      <c r="R157" s="67" t="str">
        <f t="shared" si="261"/>
        <v/>
      </c>
      <c r="S157" s="67" t="str">
        <f t="shared" si="262"/>
        <v/>
      </c>
      <c r="U157" s="68" t="str">
        <f>IFERROR(IF(Z157=0,"",IF(MINUTE(Z157)&lt;&gt;MINUTE(Z156),MAX($U$2:U156)+1,IF(AND(MINUTE(Z156)=0,MINUTE(Z157)=0),1,""))),"")</f>
        <v/>
      </c>
      <c r="V157" s="68" t="str">
        <f t="shared" si="263"/>
        <v/>
      </c>
      <c r="W157" s="68" t="str">
        <f t="shared" si="264"/>
        <v/>
      </c>
      <c r="X157" s="69" t="str">
        <f>IFERROR(L157+VLOOKUP(J157,'Tiempos de ciclo'!$P$3:$Q$398,2,0),"")</f>
        <v/>
      </c>
      <c r="Y157" s="69" t="str">
        <f t="shared" si="239"/>
        <v/>
      </c>
      <c r="Z157" s="70" t="str">
        <f t="shared" si="265"/>
        <v/>
      </c>
      <c r="AA157" s="68" t="str">
        <f>IF(U157="","",IF(U157=MAX($U$3:$U$1002),IFERROR(VLOOKUP(MAX($U$3:U157)+1,$U$3:$V$1002,2,0),MAX(V157:V1156))-VLOOKUP(U157,$U$3:$V$1002,2,0)+1,IFERROR(VLOOKUP(MAX($U$3:U157)+1,$U$3:$V$1002,2,0),MAX(V157:V1156))-VLOOKUP(U157,$U$3:$V$1002,2,0)))</f>
        <v/>
      </c>
      <c r="AC157" s="68" t="str">
        <f t="shared" si="266"/>
        <v/>
      </c>
      <c r="AD157" s="69" t="str">
        <f t="shared" si="267"/>
        <v/>
      </c>
      <c r="AE157" s="69" t="str">
        <f t="shared" si="268"/>
        <v/>
      </c>
      <c r="AF157" s="69" t="str">
        <f t="shared" si="269"/>
        <v/>
      </c>
      <c r="AI157" s="3" t="str">
        <f t="shared" si="286"/>
        <v/>
      </c>
      <c r="AJ157" s="8" t="str">
        <f t="shared" si="240"/>
        <v/>
      </c>
      <c r="AK157" s="8" t="str">
        <f t="shared" si="287"/>
        <v/>
      </c>
      <c r="AL157" s="8" t="str">
        <f t="shared" si="288"/>
        <v/>
      </c>
      <c r="AM157" s="8" t="str">
        <f t="shared" si="289"/>
        <v/>
      </c>
      <c r="AN157" s="9" t="str">
        <f t="shared" si="241"/>
        <v/>
      </c>
      <c r="AO157" s="9" t="str">
        <f t="shared" si="242"/>
        <v/>
      </c>
      <c r="AP157" s="8" t="str">
        <f t="shared" si="270"/>
        <v/>
      </c>
      <c r="AQ157" s="9" t="str">
        <f t="shared" si="243"/>
        <v/>
      </c>
      <c r="AR157" s="8" t="str">
        <f t="shared" si="271"/>
        <v/>
      </c>
      <c r="AS157" s="2" t="str">
        <f t="shared" si="290"/>
        <v/>
      </c>
      <c r="AT157" s="8" t="str">
        <f t="shared" si="272"/>
        <v/>
      </c>
      <c r="AU157" s="8" t="str">
        <f t="shared" si="291"/>
        <v/>
      </c>
      <c r="AV157" s="8" t="str">
        <f t="shared" si="292"/>
        <v/>
      </c>
      <c r="AW157" s="8" t="str">
        <f t="shared" si="273"/>
        <v/>
      </c>
      <c r="AX157" s="9" t="str">
        <f t="shared" si="244"/>
        <v/>
      </c>
      <c r="AY157" s="9" t="str">
        <f t="shared" si="245"/>
        <v/>
      </c>
      <c r="AZ157" s="8" t="str">
        <f t="shared" si="274"/>
        <v/>
      </c>
      <c r="BA157" s="9" t="str">
        <f t="shared" si="275"/>
        <v/>
      </c>
      <c r="BB157" s="8" t="str">
        <f t="shared" si="276"/>
        <v/>
      </c>
      <c r="BD157" s="3" t="str">
        <f t="shared" si="277"/>
        <v/>
      </c>
      <c r="BE157" s="8" t="str">
        <f t="shared" si="246"/>
        <v/>
      </c>
      <c r="BF157" s="8" t="str">
        <f t="shared" si="247"/>
        <v/>
      </c>
      <c r="BG157" s="86" t="str">
        <f t="shared" si="248"/>
        <v/>
      </c>
      <c r="BH157" s="9" t="str">
        <f t="shared" si="249"/>
        <v/>
      </c>
      <c r="BI157" s="9" t="str">
        <f t="shared" si="250"/>
        <v/>
      </c>
      <c r="BJ157" s="82" t="e">
        <f t="shared" si="251"/>
        <v>#VALUE!</v>
      </c>
      <c r="BK157" s="9" t="str">
        <f t="shared" si="252"/>
        <v/>
      </c>
      <c r="BL157" s="9" t="str">
        <f t="shared" ref="BL157:BM157" si="316">BK157</f>
        <v/>
      </c>
      <c r="BM157" s="9" t="str">
        <f t="shared" si="316"/>
        <v/>
      </c>
      <c r="BN157" s="8" t="str">
        <f t="shared" si="254"/>
        <v/>
      </c>
      <c r="BO157" s="8" t="str">
        <f t="shared" si="279"/>
        <v/>
      </c>
      <c r="BP157" s="8" t="str">
        <f t="shared" si="280"/>
        <v/>
      </c>
      <c r="BQ157" s="8" t="str">
        <f t="shared" si="281"/>
        <v/>
      </c>
      <c r="BR157" s="8" t="str">
        <f t="shared" si="255"/>
        <v/>
      </c>
      <c r="BS157" s="8" t="str">
        <f t="shared" si="282"/>
        <v/>
      </c>
      <c r="BT157" s="8" t="str">
        <f t="shared" si="283"/>
        <v/>
      </c>
      <c r="BU157" s="7" t="str">
        <f t="shared" si="284"/>
        <v/>
      </c>
    </row>
    <row r="158" spans="4:73" x14ac:dyDescent="0.25">
      <c r="H158" s="35" t="str">
        <f>IFERROR(IF(MINUTE(M158)&lt;&gt;MINUTE(M157),MAX($H$2:H157)+1,IF(AND(MINUTE(M157)=0,MINUTE(M158)=0),1,"")),"")</f>
        <v/>
      </c>
      <c r="I158" s="35" t="str">
        <f t="shared" si="256"/>
        <v/>
      </c>
      <c r="J158" s="35" t="str">
        <f t="shared" si="257"/>
        <v/>
      </c>
      <c r="K158" s="67" t="str">
        <f>IFERROR(IF(VLOOKUP(J157,'Flota Variable'!$AS$4:$AU$707,3,0)+K157&gt;$F$7,"",VLOOKUP(J157,'Flota Variable'!$AS$4:$AU$707,3,0)+K157),"")</f>
        <v/>
      </c>
      <c r="L158" s="67" t="str">
        <f t="shared" si="238"/>
        <v/>
      </c>
      <c r="M158" s="36" t="str">
        <f t="shared" si="258"/>
        <v/>
      </c>
      <c r="N158" s="35" t="str">
        <f>IF(H158="","",IF(H158=MAX($H$3:$H$1002),IFERROR(VLOOKUP(MAX($H$3:H158)+1,$H$3:$I$1002,2,0),MAX(I158:I1157))-VLOOKUP(H158,$H$3:$I$1002,2,0)+1,IFERROR(VLOOKUP(MAX($H$3:H158)+1,$H$3:$I$1002,2,0),MAX(I158:I1157))-VLOOKUP(H158,$H$3:$I$1002,2,0)))</f>
        <v/>
      </c>
      <c r="P158" s="35" t="str">
        <f t="shared" si="259"/>
        <v/>
      </c>
      <c r="Q158" s="67" t="str">
        <f t="shared" si="260"/>
        <v/>
      </c>
      <c r="R158" s="67" t="str">
        <f t="shared" si="261"/>
        <v/>
      </c>
      <c r="S158" s="67" t="str">
        <f t="shared" si="262"/>
        <v/>
      </c>
      <c r="U158" s="68" t="str">
        <f>IFERROR(IF(Z158=0,"",IF(MINUTE(Z158)&lt;&gt;MINUTE(Z157),MAX($U$2:U157)+1,IF(AND(MINUTE(Z157)=0,MINUTE(Z158)=0),1,""))),"")</f>
        <v/>
      </c>
      <c r="V158" s="68" t="str">
        <f t="shared" si="263"/>
        <v/>
      </c>
      <c r="W158" s="68" t="str">
        <f t="shared" si="264"/>
        <v/>
      </c>
      <c r="X158" s="69" t="str">
        <f>IFERROR(L158+VLOOKUP(J158,'Tiempos de ciclo'!$P$3:$Q$398,2,0),"")</f>
        <v/>
      </c>
      <c r="Y158" s="69" t="str">
        <f t="shared" si="239"/>
        <v/>
      </c>
      <c r="Z158" s="70" t="str">
        <f t="shared" si="265"/>
        <v/>
      </c>
      <c r="AA158" s="68" t="str">
        <f>IF(U158="","",IF(U158=MAX($U$3:$U$1002),IFERROR(VLOOKUP(MAX($U$3:U158)+1,$U$3:$V$1002,2,0),MAX(V158:V1157))-VLOOKUP(U158,$U$3:$V$1002,2,0)+1,IFERROR(VLOOKUP(MAX($U$3:U158)+1,$U$3:$V$1002,2,0),MAX(V158:V1157))-VLOOKUP(U158,$U$3:$V$1002,2,0)))</f>
        <v/>
      </c>
      <c r="AC158" s="68" t="str">
        <f t="shared" si="266"/>
        <v/>
      </c>
      <c r="AD158" s="69" t="str">
        <f t="shared" si="267"/>
        <v/>
      </c>
      <c r="AE158" s="69" t="str">
        <f t="shared" si="268"/>
        <v/>
      </c>
      <c r="AF158" s="69" t="str">
        <f t="shared" si="269"/>
        <v/>
      </c>
      <c r="AI158" s="3" t="str">
        <f t="shared" si="286"/>
        <v/>
      </c>
      <c r="AJ158" s="8" t="str">
        <f t="shared" si="240"/>
        <v/>
      </c>
      <c r="AK158" s="8" t="str">
        <f t="shared" si="287"/>
        <v/>
      </c>
      <c r="AL158" s="8" t="str">
        <f t="shared" si="288"/>
        <v/>
      </c>
      <c r="AM158" s="8" t="str">
        <f t="shared" si="289"/>
        <v/>
      </c>
      <c r="AN158" s="9" t="str">
        <f t="shared" si="241"/>
        <v/>
      </c>
      <c r="AO158" s="9" t="str">
        <f t="shared" si="242"/>
        <v/>
      </c>
      <c r="AP158" s="8" t="str">
        <f t="shared" si="270"/>
        <v/>
      </c>
      <c r="AQ158" s="9" t="str">
        <f t="shared" si="243"/>
        <v/>
      </c>
      <c r="AR158" s="8" t="str">
        <f t="shared" si="271"/>
        <v/>
      </c>
      <c r="AS158" s="2" t="str">
        <f t="shared" si="290"/>
        <v/>
      </c>
      <c r="AT158" s="8" t="str">
        <f t="shared" si="272"/>
        <v/>
      </c>
      <c r="AU158" s="8" t="str">
        <f t="shared" si="291"/>
        <v/>
      </c>
      <c r="AV158" s="8" t="str">
        <f t="shared" si="292"/>
        <v/>
      </c>
      <c r="AW158" s="8" t="str">
        <f t="shared" si="273"/>
        <v/>
      </c>
      <c r="AX158" s="9" t="str">
        <f t="shared" si="244"/>
        <v/>
      </c>
      <c r="AY158" s="9" t="str">
        <f t="shared" si="245"/>
        <v/>
      </c>
      <c r="AZ158" s="8" t="str">
        <f t="shared" si="274"/>
        <v/>
      </c>
      <c r="BA158" s="9" t="str">
        <f t="shared" si="275"/>
        <v/>
      </c>
      <c r="BB158" s="8" t="str">
        <f t="shared" si="276"/>
        <v/>
      </c>
      <c r="BD158" s="3" t="str">
        <f t="shared" si="277"/>
        <v/>
      </c>
      <c r="BE158" s="8" t="str">
        <f t="shared" si="246"/>
        <v/>
      </c>
      <c r="BF158" s="8" t="str">
        <f t="shared" si="247"/>
        <v/>
      </c>
      <c r="BG158" s="86" t="str">
        <f t="shared" si="248"/>
        <v/>
      </c>
      <c r="BH158" s="9" t="str">
        <f t="shared" si="249"/>
        <v/>
      </c>
      <c r="BI158" s="9" t="str">
        <f t="shared" si="250"/>
        <v/>
      </c>
      <c r="BJ158" s="82" t="e">
        <f t="shared" si="251"/>
        <v>#VALUE!</v>
      </c>
      <c r="BK158" s="9" t="str">
        <f t="shared" si="252"/>
        <v/>
      </c>
      <c r="BL158" s="9" t="str">
        <f t="shared" ref="BL158:BM158" si="317">BK158</f>
        <v/>
      </c>
      <c r="BM158" s="9" t="str">
        <f t="shared" si="317"/>
        <v/>
      </c>
      <c r="BN158" s="8" t="str">
        <f t="shared" si="254"/>
        <v/>
      </c>
      <c r="BO158" s="8" t="str">
        <f t="shared" si="279"/>
        <v/>
      </c>
      <c r="BP158" s="8" t="str">
        <f t="shared" si="280"/>
        <v/>
      </c>
      <c r="BQ158" s="8" t="str">
        <f t="shared" si="281"/>
        <v/>
      </c>
      <c r="BR158" s="8" t="str">
        <f t="shared" si="255"/>
        <v/>
      </c>
      <c r="BS158" s="8" t="str">
        <f t="shared" si="282"/>
        <v/>
      </c>
      <c r="BT158" s="8" t="str">
        <f t="shared" si="283"/>
        <v/>
      </c>
      <c r="BU158" s="7" t="str">
        <f t="shared" si="284"/>
        <v/>
      </c>
    </row>
    <row r="159" spans="4:73" x14ac:dyDescent="0.25">
      <c r="H159" s="35" t="str">
        <f>IFERROR(IF(MINUTE(M159)&lt;&gt;MINUTE(M158),MAX($H$2:H158)+1,IF(AND(MINUTE(M158)=0,MINUTE(M159)=0),1,"")),"")</f>
        <v/>
      </c>
      <c r="I159" s="35" t="str">
        <f t="shared" si="256"/>
        <v/>
      </c>
      <c r="J159" s="35" t="str">
        <f t="shared" si="257"/>
        <v/>
      </c>
      <c r="K159" s="67" t="str">
        <f>IFERROR(IF(VLOOKUP(J158,'Flota Variable'!$AS$4:$AU$707,3,0)+K158&gt;$F$7,"",VLOOKUP(J158,'Flota Variable'!$AS$4:$AU$707,3,0)+K158),"")</f>
        <v/>
      </c>
      <c r="L159" s="67" t="str">
        <f t="shared" si="238"/>
        <v/>
      </c>
      <c r="M159" s="36" t="str">
        <f t="shared" si="258"/>
        <v/>
      </c>
      <c r="N159" s="35" t="str">
        <f>IF(H159="","",IF(H159=MAX($H$3:$H$1002),IFERROR(VLOOKUP(MAX($H$3:H159)+1,$H$3:$I$1002,2,0),MAX(I159:I1158))-VLOOKUP(H159,$H$3:$I$1002,2,0)+1,IFERROR(VLOOKUP(MAX($H$3:H159)+1,$H$3:$I$1002,2,0),MAX(I159:I1158))-VLOOKUP(H159,$H$3:$I$1002,2,0)))</f>
        <v/>
      </c>
      <c r="P159" s="35" t="str">
        <f t="shared" si="259"/>
        <v/>
      </c>
      <c r="Q159" s="67" t="str">
        <f t="shared" si="260"/>
        <v/>
      </c>
      <c r="R159" s="67" t="str">
        <f t="shared" si="261"/>
        <v/>
      </c>
      <c r="S159" s="67" t="str">
        <f t="shared" si="262"/>
        <v/>
      </c>
      <c r="U159" s="68" t="str">
        <f>IFERROR(IF(Z159=0,"",IF(MINUTE(Z159)&lt;&gt;MINUTE(Z158),MAX($U$2:U158)+1,IF(AND(MINUTE(Z158)=0,MINUTE(Z159)=0),1,""))),"")</f>
        <v/>
      </c>
      <c r="V159" s="68" t="str">
        <f t="shared" si="263"/>
        <v/>
      </c>
      <c r="W159" s="68" t="str">
        <f t="shared" si="264"/>
        <v/>
      </c>
      <c r="X159" s="69" t="str">
        <f>IFERROR(L159+VLOOKUP(J159,'Tiempos de ciclo'!$P$3:$Q$398,2,0),"")</f>
        <v/>
      </c>
      <c r="Y159" s="69" t="str">
        <f t="shared" si="239"/>
        <v/>
      </c>
      <c r="Z159" s="70" t="str">
        <f t="shared" si="265"/>
        <v/>
      </c>
      <c r="AA159" s="68" t="str">
        <f>IF(U159="","",IF(U159=MAX($U$3:$U$1002),IFERROR(VLOOKUP(MAX($U$3:U159)+1,$U$3:$V$1002,2,0),MAX(V159:V1158))-VLOOKUP(U159,$U$3:$V$1002,2,0)+1,IFERROR(VLOOKUP(MAX($U$3:U159)+1,$U$3:$V$1002,2,0),MAX(V159:V1158))-VLOOKUP(U159,$U$3:$V$1002,2,0)))</f>
        <v/>
      </c>
      <c r="AC159" s="68" t="str">
        <f t="shared" si="266"/>
        <v/>
      </c>
      <c r="AD159" s="69" t="str">
        <f t="shared" si="267"/>
        <v/>
      </c>
      <c r="AE159" s="69" t="str">
        <f t="shared" si="268"/>
        <v/>
      </c>
      <c r="AF159" s="69" t="str">
        <f t="shared" si="269"/>
        <v/>
      </c>
      <c r="AI159" s="3" t="str">
        <f t="shared" si="286"/>
        <v/>
      </c>
      <c r="AJ159" s="8" t="str">
        <f t="shared" si="240"/>
        <v/>
      </c>
      <c r="AK159" s="8" t="str">
        <f t="shared" si="287"/>
        <v/>
      </c>
      <c r="AL159" s="8" t="str">
        <f t="shared" si="288"/>
        <v/>
      </c>
      <c r="AM159" s="8" t="str">
        <f t="shared" si="289"/>
        <v/>
      </c>
      <c r="AN159" s="9" t="str">
        <f t="shared" si="241"/>
        <v/>
      </c>
      <c r="AO159" s="9" t="str">
        <f t="shared" si="242"/>
        <v/>
      </c>
      <c r="AP159" s="8" t="str">
        <f t="shared" si="270"/>
        <v/>
      </c>
      <c r="AQ159" s="9" t="str">
        <f t="shared" si="243"/>
        <v/>
      </c>
      <c r="AR159" s="8" t="str">
        <f t="shared" si="271"/>
        <v/>
      </c>
      <c r="AS159" s="2" t="str">
        <f t="shared" si="290"/>
        <v/>
      </c>
      <c r="AT159" s="8" t="str">
        <f t="shared" si="272"/>
        <v/>
      </c>
      <c r="AU159" s="8" t="str">
        <f t="shared" si="291"/>
        <v/>
      </c>
      <c r="AV159" s="8" t="str">
        <f t="shared" si="292"/>
        <v/>
      </c>
      <c r="AW159" s="8" t="str">
        <f t="shared" si="273"/>
        <v/>
      </c>
      <c r="AX159" s="9" t="str">
        <f t="shared" si="244"/>
        <v/>
      </c>
      <c r="AY159" s="9" t="str">
        <f t="shared" si="245"/>
        <v/>
      </c>
      <c r="AZ159" s="8" t="str">
        <f t="shared" si="274"/>
        <v/>
      </c>
      <c r="BA159" s="9" t="str">
        <f t="shared" si="275"/>
        <v/>
      </c>
      <c r="BB159" s="8" t="str">
        <f t="shared" si="276"/>
        <v/>
      </c>
      <c r="BD159" s="3" t="str">
        <f t="shared" si="277"/>
        <v/>
      </c>
      <c r="BE159" s="8" t="str">
        <f t="shared" si="246"/>
        <v/>
      </c>
      <c r="BF159" s="8" t="str">
        <f t="shared" si="247"/>
        <v/>
      </c>
      <c r="BG159" s="86" t="str">
        <f t="shared" si="248"/>
        <v/>
      </c>
      <c r="BH159" s="9" t="str">
        <f t="shared" si="249"/>
        <v/>
      </c>
      <c r="BI159" s="9" t="str">
        <f t="shared" si="250"/>
        <v/>
      </c>
      <c r="BJ159" s="82" t="e">
        <f t="shared" si="251"/>
        <v>#VALUE!</v>
      </c>
      <c r="BK159" s="9" t="str">
        <f t="shared" si="252"/>
        <v/>
      </c>
      <c r="BL159" s="9" t="str">
        <f t="shared" ref="BL159:BM159" si="318">BK159</f>
        <v/>
      </c>
      <c r="BM159" s="9" t="str">
        <f t="shared" si="318"/>
        <v/>
      </c>
      <c r="BN159" s="8" t="str">
        <f t="shared" si="254"/>
        <v/>
      </c>
      <c r="BO159" s="8" t="str">
        <f t="shared" si="279"/>
        <v/>
      </c>
      <c r="BP159" s="8" t="str">
        <f t="shared" si="280"/>
        <v/>
      </c>
      <c r="BQ159" s="8" t="str">
        <f t="shared" si="281"/>
        <v/>
      </c>
      <c r="BR159" s="8" t="str">
        <f t="shared" si="255"/>
        <v/>
      </c>
      <c r="BS159" s="8" t="str">
        <f t="shared" si="282"/>
        <v/>
      </c>
      <c r="BT159" s="8" t="str">
        <f t="shared" si="283"/>
        <v/>
      </c>
      <c r="BU159" s="7" t="str">
        <f t="shared" si="284"/>
        <v/>
      </c>
    </row>
    <row r="160" spans="4:73" x14ac:dyDescent="0.25">
      <c r="H160" s="35" t="str">
        <f>IFERROR(IF(MINUTE(M160)&lt;&gt;MINUTE(M159),MAX($H$2:H159)+1,IF(AND(MINUTE(M159)=0,MINUTE(M160)=0),1,"")),"")</f>
        <v/>
      </c>
      <c r="I160" s="35" t="str">
        <f t="shared" si="256"/>
        <v/>
      </c>
      <c r="J160" s="35" t="str">
        <f t="shared" si="257"/>
        <v/>
      </c>
      <c r="K160" s="67" t="str">
        <f>IFERROR(IF(VLOOKUP(J159,'Flota Variable'!$AS$4:$AU$707,3,0)+K159&gt;$F$7,"",VLOOKUP(J159,'Flota Variable'!$AS$4:$AU$707,3,0)+K159),"")</f>
        <v/>
      </c>
      <c r="L160" s="67" t="str">
        <f t="shared" si="238"/>
        <v/>
      </c>
      <c r="M160" s="36" t="str">
        <f t="shared" si="258"/>
        <v/>
      </c>
      <c r="N160" s="35" t="str">
        <f>IF(H160="","",IF(H160=MAX($H$3:$H$1002),IFERROR(VLOOKUP(MAX($H$3:H160)+1,$H$3:$I$1002,2,0),MAX(I160:I1159))-VLOOKUP(H160,$H$3:$I$1002,2,0)+1,IFERROR(VLOOKUP(MAX($H$3:H160)+1,$H$3:$I$1002,2,0),MAX(I160:I1159))-VLOOKUP(H160,$H$3:$I$1002,2,0)))</f>
        <v/>
      </c>
      <c r="P160" s="35" t="str">
        <f t="shared" si="259"/>
        <v/>
      </c>
      <c r="Q160" s="67" t="str">
        <f t="shared" si="260"/>
        <v/>
      </c>
      <c r="R160" s="67" t="str">
        <f t="shared" si="261"/>
        <v/>
      </c>
      <c r="S160" s="67" t="str">
        <f t="shared" si="262"/>
        <v/>
      </c>
      <c r="U160" s="68" t="str">
        <f>IFERROR(IF(Z160=0,"",IF(MINUTE(Z160)&lt;&gt;MINUTE(Z159),MAX($U$2:U159)+1,IF(AND(MINUTE(Z159)=0,MINUTE(Z160)=0),1,""))),"")</f>
        <v/>
      </c>
      <c r="V160" s="68" t="str">
        <f t="shared" si="263"/>
        <v/>
      </c>
      <c r="W160" s="68" t="str">
        <f t="shared" si="264"/>
        <v/>
      </c>
      <c r="X160" s="69" t="str">
        <f>IFERROR(L160+VLOOKUP(J160,'Tiempos de ciclo'!$P$3:$Q$398,2,0),"")</f>
        <v/>
      </c>
      <c r="Y160" s="69" t="str">
        <f t="shared" si="239"/>
        <v/>
      </c>
      <c r="Z160" s="70" t="str">
        <f t="shared" si="265"/>
        <v/>
      </c>
      <c r="AA160" s="68" t="str">
        <f>IF(U160="","",IF(U160=MAX($U$3:$U$1002),IFERROR(VLOOKUP(MAX($U$3:U160)+1,$U$3:$V$1002,2,0),MAX(V160:V1159))-VLOOKUP(U160,$U$3:$V$1002,2,0)+1,IFERROR(VLOOKUP(MAX($U$3:U160)+1,$U$3:$V$1002,2,0),MAX(V160:V1159))-VLOOKUP(U160,$U$3:$V$1002,2,0)))</f>
        <v/>
      </c>
      <c r="AC160" s="68" t="str">
        <f t="shared" si="266"/>
        <v/>
      </c>
      <c r="AD160" s="69" t="str">
        <f t="shared" si="267"/>
        <v/>
      </c>
      <c r="AE160" s="69" t="str">
        <f t="shared" si="268"/>
        <v/>
      </c>
      <c r="AF160" s="69" t="str">
        <f t="shared" si="269"/>
        <v/>
      </c>
      <c r="AI160" s="3" t="str">
        <f t="shared" si="286"/>
        <v/>
      </c>
      <c r="AJ160" s="8" t="str">
        <f t="shared" si="240"/>
        <v/>
      </c>
      <c r="AK160" s="8" t="str">
        <f t="shared" si="287"/>
        <v/>
      </c>
      <c r="AL160" s="8" t="str">
        <f t="shared" si="288"/>
        <v/>
      </c>
      <c r="AM160" s="8" t="str">
        <f t="shared" si="289"/>
        <v/>
      </c>
      <c r="AN160" s="9" t="str">
        <f t="shared" si="241"/>
        <v/>
      </c>
      <c r="AO160" s="9" t="str">
        <f t="shared" si="242"/>
        <v/>
      </c>
      <c r="AP160" s="8" t="str">
        <f t="shared" si="270"/>
        <v/>
      </c>
      <c r="AQ160" s="9" t="str">
        <f t="shared" si="243"/>
        <v/>
      </c>
      <c r="AR160" s="8" t="str">
        <f t="shared" si="271"/>
        <v/>
      </c>
      <c r="AS160" s="2" t="str">
        <f t="shared" si="290"/>
        <v/>
      </c>
      <c r="AT160" s="8" t="str">
        <f t="shared" si="272"/>
        <v/>
      </c>
      <c r="AU160" s="8" t="str">
        <f t="shared" si="291"/>
        <v/>
      </c>
      <c r="AV160" s="8" t="str">
        <f t="shared" si="292"/>
        <v/>
      </c>
      <c r="AW160" s="8" t="str">
        <f t="shared" si="273"/>
        <v/>
      </c>
      <c r="AX160" s="9" t="str">
        <f t="shared" si="244"/>
        <v/>
      </c>
      <c r="AY160" s="9" t="str">
        <f t="shared" si="245"/>
        <v/>
      </c>
      <c r="AZ160" s="8" t="str">
        <f t="shared" si="274"/>
        <v/>
      </c>
      <c r="BA160" s="9" t="str">
        <f t="shared" si="275"/>
        <v/>
      </c>
      <c r="BB160" s="8" t="str">
        <f t="shared" si="276"/>
        <v/>
      </c>
      <c r="BD160" s="3" t="str">
        <f t="shared" si="277"/>
        <v/>
      </c>
      <c r="BE160" s="8" t="str">
        <f t="shared" si="246"/>
        <v/>
      </c>
      <c r="BF160" s="8" t="str">
        <f t="shared" si="247"/>
        <v/>
      </c>
      <c r="BG160" s="86" t="str">
        <f t="shared" si="248"/>
        <v/>
      </c>
      <c r="BH160" s="9" t="str">
        <f t="shared" si="249"/>
        <v/>
      </c>
      <c r="BI160" s="9" t="str">
        <f t="shared" si="250"/>
        <v/>
      </c>
      <c r="BJ160" s="82" t="e">
        <f t="shared" si="251"/>
        <v>#VALUE!</v>
      </c>
      <c r="BK160" s="9" t="str">
        <f t="shared" si="252"/>
        <v/>
      </c>
      <c r="BL160" s="9" t="str">
        <f t="shared" ref="BL160:BM160" si="319">BK160</f>
        <v/>
      </c>
      <c r="BM160" s="9" t="str">
        <f t="shared" si="319"/>
        <v/>
      </c>
      <c r="BN160" s="8" t="str">
        <f t="shared" si="254"/>
        <v/>
      </c>
      <c r="BO160" s="8" t="str">
        <f t="shared" si="279"/>
        <v/>
      </c>
      <c r="BP160" s="8" t="str">
        <f t="shared" si="280"/>
        <v/>
      </c>
      <c r="BQ160" s="8" t="str">
        <f t="shared" si="281"/>
        <v/>
      </c>
      <c r="BR160" s="8" t="str">
        <f t="shared" si="255"/>
        <v/>
      </c>
      <c r="BS160" s="8" t="str">
        <f t="shared" si="282"/>
        <v/>
      </c>
      <c r="BT160" s="8" t="str">
        <f t="shared" si="283"/>
        <v/>
      </c>
      <c r="BU160" s="7" t="str">
        <f t="shared" si="284"/>
        <v/>
      </c>
    </row>
    <row r="161" spans="8:73" x14ac:dyDescent="0.25">
      <c r="H161" s="35" t="str">
        <f>IFERROR(IF(MINUTE(M161)&lt;&gt;MINUTE(M160),MAX($H$2:H160)+1,IF(AND(MINUTE(M160)=0,MINUTE(M161)=0),1,"")),"")</f>
        <v/>
      </c>
      <c r="I161" s="35" t="str">
        <f t="shared" si="256"/>
        <v/>
      </c>
      <c r="J161" s="35" t="str">
        <f t="shared" si="257"/>
        <v/>
      </c>
      <c r="K161" s="67" t="str">
        <f>IFERROR(IF(VLOOKUP(J160,'Flota Variable'!$AS$4:$AU$707,3,0)+K160&gt;$F$7,"",VLOOKUP(J160,'Flota Variable'!$AS$4:$AU$707,3,0)+K160),"")</f>
        <v/>
      </c>
      <c r="L161" s="67" t="str">
        <f t="shared" si="238"/>
        <v/>
      </c>
      <c r="M161" s="36" t="str">
        <f t="shared" si="258"/>
        <v/>
      </c>
      <c r="N161" s="35" t="str">
        <f>IF(H161="","",IF(H161=MAX($H$3:$H$1002),IFERROR(VLOOKUP(MAX($H$3:H161)+1,$H$3:$I$1002,2,0),MAX(I161:I1160))-VLOOKUP(H161,$H$3:$I$1002,2,0)+1,IFERROR(VLOOKUP(MAX($H$3:H161)+1,$H$3:$I$1002,2,0),MAX(I161:I1160))-VLOOKUP(H161,$H$3:$I$1002,2,0)))</f>
        <v/>
      </c>
      <c r="P161" s="35" t="str">
        <f t="shared" si="259"/>
        <v/>
      </c>
      <c r="Q161" s="67" t="str">
        <f t="shared" si="260"/>
        <v/>
      </c>
      <c r="R161" s="67" t="str">
        <f t="shared" si="261"/>
        <v/>
      </c>
      <c r="S161" s="67" t="str">
        <f t="shared" si="262"/>
        <v/>
      </c>
      <c r="U161" s="68" t="str">
        <f>IFERROR(IF(Z161=0,"",IF(MINUTE(Z161)&lt;&gt;MINUTE(Z160),MAX($U$2:U160)+1,IF(AND(MINUTE(Z160)=0,MINUTE(Z161)=0),1,""))),"")</f>
        <v/>
      </c>
      <c r="V161" s="68" t="str">
        <f t="shared" si="263"/>
        <v/>
      </c>
      <c r="W161" s="68" t="str">
        <f t="shared" si="264"/>
        <v/>
      </c>
      <c r="X161" s="69" t="str">
        <f>IFERROR(L161+VLOOKUP(J161,'Tiempos de ciclo'!$P$3:$Q$398,2,0),"")</f>
        <v/>
      </c>
      <c r="Y161" s="69" t="str">
        <f t="shared" si="239"/>
        <v/>
      </c>
      <c r="Z161" s="70" t="str">
        <f t="shared" si="265"/>
        <v/>
      </c>
      <c r="AA161" s="68" t="str">
        <f>IF(U161="","",IF(U161=MAX($U$3:$U$1002),IFERROR(VLOOKUP(MAX($U$3:U161)+1,$U$3:$V$1002,2,0),MAX(V161:V1160))-VLOOKUP(U161,$U$3:$V$1002,2,0)+1,IFERROR(VLOOKUP(MAX($U$3:U161)+1,$U$3:$V$1002,2,0),MAX(V161:V1160))-VLOOKUP(U161,$U$3:$V$1002,2,0)))</f>
        <v/>
      </c>
      <c r="AC161" s="68" t="str">
        <f t="shared" si="266"/>
        <v/>
      </c>
      <c r="AD161" s="69" t="str">
        <f t="shared" si="267"/>
        <v/>
      </c>
      <c r="AE161" s="69" t="str">
        <f t="shared" si="268"/>
        <v/>
      </c>
      <c r="AF161" s="69" t="str">
        <f t="shared" si="269"/>
        <v/>
      </c>
      <c r="AI161" s="3" t="str">
        <f t="shared" si="286"/>
        <v/>
      </c>
      <c r="AJ161" s="8" t="str">
        <f t="shared" si="240"/>
        <v/>
      </c>
      <c r="AK161" s="8" t="str">
        <f t="shared" si="287"/>
        <v/>
      </c>
      <c r="AL161" s="8" t="str">
        <f t="shared" si="288"/>
        <v/>
      </c>
      <c r="AM161" s="8" t="str">
        <f t="shared" si="289"/>
        <v/>
      </c>
      <c r="AN161" s="9" t="str">
        <f t="shared" si="241"/>
        <v/>
      </c>
      <c r="AO161" s="9" t="str">
        <f t="shared" si="242"/>
        <v/>
      </c>
      <c r="AP161" s="8" t="str">
        <f t="shared" si="270"/>
        <v/>
      </c>
      <c r="AQ161" s="9" t="str">
        <f t="shared" si="243"/>
        <v/>
      </c>
      <c r="AR161" s="8" t="str">
        <f t="shared" si="271"/>
        <v/>
      </c>
      <c r="AS161" s="2" t="str">
        <f t="shared" si="290"/>
        <v/>
      </c>
      <c r="AT161" s="8" t="str">
        <f t="shared" si="272"/>
        <v/>
      </c>
      <c r="AU161" s="8" t="str">
        <f t="shared" si="291"/>
        <v/>
      </c>
      <c r="AV161" s="8" t="str">
        <f t="shared" si="292"/>
        <v/>
      </c>
      <c r="AW161" s="8" t="str">
        <f t="shared" si="273"/>
        <v/>
      </c>
      <c r="AX161" s="9" t="str">
        <f t="shared" si="244"/>
        <v/>
      </c>
      <c r="AY161" s="9" t="str">
        <f t="shared" si="245"/>
        <v/>
      </c>
      <c r="AZ161" s="8" t="str">
        <f t="shared" si="274"/>
        <v/>
      </c>
      <c r="BA161" s="9" t="str">
        <f t="shared" si="275"/>
        <v/>
      </c>
      <c r="BB161" s="8" t="str">
        <f t="shared" si="276"/>
        <v/>
      </c>
      <c r="BD161" s="3" t="str">
        <f t="shared" si="277"/>
        <v/>
      </c>
      <c r="BE161" s="8" t="str">
        <f t="shared" si="246"/>
        <v/>
      </c>
      <c r="BF161" s="8" t="str">
        <f t="shared" si="247"/>
        <v/>
      </c>
      <c r="BG161" s="86" t="str">
        <f t="shared" si="248"/>
        <v/>
      </c>
      <c r="BH161" s="9" t="str">
        <f t="shared" si="249"/>
        <v/>
      </c>
      <c r="BI161" s="9" t="str">
        <f t="shared" si="250"/>
        <v/>
      </c>
      <c r="BJ161" s="82" t="e">
        <f t="shared" si="251"/>
        <v>#VALUE!</v>
      </c>
      <c r="BK161" s="9" t="str">
        <f t="shared" si="252"/>
        <v/>
      </c>
      <c r="BL161" s="9" t="str">
        <f t="shared" ref="BL161:BM161" si="320">BK161</f>
        <v/>
      </c>
      <c r="BM161" s="9" t="str">
        <f t="shared" si="320"/>
        <v/>
      </c>
      <c r="BN161" s="8" t="str">
        <f t="shared" si="254"/>
        <v/>
      </c>
      <c r="BO161" s="8" t="str">
        <f t="shared" si="279"/>
        <v/>
      </c>
      <c r="BP161" s="8" t="str">
        <f t="shared" si="280"/>
        <v/>
      </c>
      <c r="BQ161" s="8" t="str">
        <f t="shared" si="281"/>
        <v/>
      </c>
      <c r="BR161" s="8" t="str">
        <f t="shared" si="255"/>
        <v/>
      </c>
      <c r="BS161" s="8" t="str">
        <f t="shared" si="282"/>
        <v/>
      </c>
      <c r="BT161" s="8" t="str">
        <f t="shared" si="283"/>
        <v/>
      </c>
      <c r="BU161" s="7" t="str">
        <f t="shared" si="284"/>
        <v/>
      </c>
    </row>
    <row r="162" spans="8:73" x14ac:dyDescent="0.25">
      <c r="H162" s="35" t="str">
        <f>IFERROR(IF(MINUTE(M162)&lt;&gt;MINUTE(M161),MAX($H$2:H161)+1,IF(AND(MINUTE(M161)=0,MINUTE(M162)=0),1,"")),"")</f>
        <v/>
      </c>
      <c r="I162" s="35" t="str">
        <f t="shared" si="256"/>
        <v/>
      </c>
      <c r="J162" s="35" t="str">
        <f t="shared" si="257"/>
        <v/>
      </c>
      <c r="K162" s="67" t="str">
        <f>IFERROR(IF(VLOOKUP(J161,'Flota Variable'!$AS$4:$AU$707,3,0)+K161&gt;$F$7,"",VLOOKUP(J161,'Flota Variable'!$AS$4:$AU$707,3,0)+K161),"")</f>
        <v/>
      </c>
      <c r="L162" s="67" t="str">
        <f t="shared" si="238"/>
        <v/>
      </c>
      <c r="M162" s="36" t="str">
        <f t="shared" si="258"/>
        <v/>
      </c>
      <c r="N162" s="35" t="str">
        <f>IF(H162="","",IF(H162=MAX($H$3:$H$1002),IFERROR(VLOOKUP(MAX($H$3:H162)+1,$H$3:$I$1002,2,0),MAX(I162:I1161))-VLOOKUP(H162,$H$3:$I$1002,2,0)+1,IFERROR(VLOOKUP(MAX($H$3:H162)+1,$H$3:$I$1002,2,0),MAX(I162:I1161))-VLOOKUP(H162,$H$3:$I$1002,2,0)))</f>
        <v/>
      </c>
      <c r="P162" s="35" t="str">
        <f t="shared" si="259"/>
        <v/>
      </c>
      <c r="Q162" s="67" t="str">
        <f t="shared" si="260"/>
        <v/>
      </c>
      <c r="R162" s="67" t="str">
        <f t="shared" si="261"/>
        <v/>
      </c>
      <c r="S162" s="67" t="str">
        <f t="shared" si="262"/>
        <v/>
      </c>
      <c r="U162" s="68" t="str">
        <f>IFERROR(IF(Z162=0,"",IF(MINUTE(Z162)&lt;&gt;MINUTE(Z161),MAX($U$2:U161)+1,IF(AND(MINUTE(Z161)=0,MINUTE(Z162)=0),1,""))),"")</f>
        <v/>
      </c>
      <c r="V162" s="68" t="str">
        <f t="shared" si="263"/>
        <v/>
      </c>
      <c r="W162" s="68" t="str">
        <f t="shared" si="264"/>
        <v/>
      </c>
      <c r="X162" s="69" t="str">
        <f>IFERROR(L162+VLOOKUP(J162,'Tiempos de ciclo'!$P$3:$Q$398,2,0),"")</f>
        <v/>
      </c>
      <c r="Y162" s="69" t="str">
        <f t="shared" si="239"/>
        <v/>
      </c>
      <c r="Z162" s="70" t="str">
        <f t="shared" si="265"/>
        <v/>
      </c>
      <c r="AA162" s="68" t="str">
        <f>IF(U162="","",IF(U162=MAX($U$3:$U$1002),IFERROR(VLOOKUP(MAX($U$3:U162)+1,$U$3:$V$1002,2,0),MAX(V162:V1161))-VLOOKUP(U162,$U$3:$V$1002,2,0)+1,IFERROR(VLOOKUP(MAX($U$3:U162)+1,$U$3:$V$1002,2,0),MAX(V162:V1161))-VLOOKUP(U162,$U$3:$V$1002,2,0)))</f>
        <v/>
      </c>
      <c r="AC162" s="68" t="str">
        <f t="shared" si="266"/>
        <v/>
      </c>
      <c r="AD162" s="69" t="str">
        <f t="shared" si="267"/>
        <v/>
      </c>
      <c r="AE162" s="69" t="str">
        <f t="shared" si="268"/>
        <v/>
      </c>
      <c r="AF162" s="69" t="str">
        <f t="shared" si="269"/>
        <v/>
      </c>
      <c r="AI162" s="3" t="str">
        <f t="shared" si="286"/>
        <v/>
      </c>
      <c r="AJ162" s="8" t="str">
        <f t="shared" si="240"/>
        <v/>
      </c>
      <c r="AK162" s="8" t="str">
        <f t="shared" si="287"/>
        <v/>
      </c>
      <c r="AL162" s="8" t="str">
        <f t="shared" si="288"/>
        <v/>
      </c>
      <c r="AM162" s="8" t="str">
        <f t="shared" si="289"/>
        <v/>
      </c>
      <c r="AN162" s="9" t="str">
        <f t="shared" si="241"/>
        <v/>
      </c>
      <c r="AO162" s="9" t="str">
        <f t="shared" si="242"/>
        <v/>
      </c>
      <c r="AP162" s="8" t="str">
        <f t="shared" si="270"/>
        <v/>
      </c>
      <c r="AQ162" s="9" t="str">
        <f t="shared" si="243"/>
        <v/>
      </c>
      <c r="AR162" s="8" t="str">
        <f t="shared" si="271"/>
        <v/>
      </c>
      <c r="AS162" s="2" t="str">
        <f t="shared" si="290"/>
        <v/>
      </c>
      <c r="AT162" s="8" t="str">
        <f t="shared" si="272"/>
        <v/>
      </c>
      <c r="AU162" s="8" t="str">
        <f t="shared" si="291"/>
        <v/>
      </c>
      <c r="AV162" s="8" t="str">
        <f t="shared" si="292"/>
        <v/>
      </c>
      <c r="AW162" s="8" t="str">
        <f t="shared" si="273"/>
        <v/>
      </c>
      <c r="AX162" s="9" t="str">
        <f t="shared" si="244"/>
        <v/>
      </c>
      <c r="AY162" s="9" t="str">
        <f t="shared" si="245"/>
        <v/>
      </c>
      <c r="AZ162" s="8" t="str">
        <f t="shared" si="274"/>
        <v/>
      </c>
      <c r="BA162" s="9" t="str">
        <f t="shared" si="275"/>
        <v/>
      </c>
      <c r="BB162" s="8" t="str">
        <f t="shared" si="276"/>
        <v/>
      </c>
      <c r="BD162" s="3" t="str">
        <f t="shared" si="277"/>
        <v/>
      </c>
      <c r="BE162" s="8" t="str">
        <f t="shared" si="246"/>
        <v/>
      </c>
      <c r="BF162" s="8" t="str">
        <f t="shared" si="247"/>
        <v/>
      </c>
      <c r="BG162" s="86" t="str">
        <f t="shared" si="248"/>
        <v/>
      </c>
      <c r="BH162" s="9" t="str">
        <f t="shared" si="249"/>
        <v/>
      </c>
      <c r="BI162" s="9" t="str">
        <f t="shared" si="250"/>
        <v/>
      </c>
      <c r="BJ162" s="82" t="e">
        <f t="shared" si="251"/>
        <v>#VALUE!</v>
      </c>
      <c r="BK162" s="9" t="str">
        <f t="shared" si="252"/>
        <v/>
      </c>
      <c r="BL162" s="9" t="str">
        <f t="shared" ref="BL162:BM162" si="321">BK162</f>
        <v/>
      </c>
      <c r="BM162" s="9" t="str">
        <f t="shared" si="321"/>
        <v/>
      </c>
      <c r="BN162" s="8" t="str">
        <f t="shared" si="254"/>
        <v/>
      </c>
      <c r="BO162" s="8" t="str">
        <f t="shared" si="279"/>
        <v/>
      </c>
      <c r="BP162" s="8" t="str">
        <f t="shared" si="280"/>
        <v/>
      </c>
      <c r="BQ162" s="8" t="str">
        <f t="shared" si="281"/>
        <v/>
      </c>
      <c r="BR162" s="8" t="str">
        <f t="shared" si="255"/>
        <v/>
      </c>
      <c r="BS162" s="8" t="str">
        <f t="shared" si="282"/>
        <v/>
      </c>
      <c r="BT162" s="8" t="str">
        <f t="shared" si="283"/>
        <v/>
      </c>
      <c r="BU162" s="7" t="str">
        <f t="shared" si="284"/>
        <v/>
      </c>
    </row>
    <row r="163" spans="8:73" x14ac:dyDescent="0.25">
      <c r="H163" s="35" t="str">
        <f>IFERROR(IF(MINUTE(M163)&lt;&gt;MINUTE(M162),MAX($H$2:H162)+1,IF(AND(MINUTE(M162)=0,MINUTE(M163)=0),1,"")),"")</f>
        <v/>
      </c>
      <c r="I163" s="35" t="str">
        <f t="shared" si="256"/>
        <v/>
      </c>
      <c r="J163" s="35" t="str">
        <f t="shared" si="257"/>
        <v/>
      </c>
      <c r="K163" s="67" t="str">
        <f>IFERROR(IF(VLOOKUP(J162,'Flota Variable'!$AS$4:$AU$707,3,0)+K162&gt;$F$7,"",VLOOKUP(J162,'Flota Variable'!$AS$4:$AU$707,3,0)+K162),"")</f>
        <v/>
      </c>
      <c r="L163" s="67" t="str">
        <f t="shared" si="238"/>
        <v/>
      </c>
      <c r="M163" s="36" t="str">
        <f t="shared" si="258"/>
        <v/>
      </c>
      <c r="N163" s="35" t="str">
        <f>IF(H163="","",IF(H163=MAX($H$3:$H$1002),IFERROR(VLOOKUP(MAX($H$3:H163)+1,$H$3:$I$1002,2,0),MAX(I163:I1162))-VLOOKUP(H163,$H$3:$I$1002,2,0)+1,IFERROR(VLOOKUP(MAX($H$3:H163)+1,$H$3:$I$1002,2,0),MAX(I163:I1162))-VLOOKUP(H163,$H$3:$I$1002,2,0)))</f>
        <v/>
      </c>
      <c r="P163" s="35" t="str">
        <f t="shared" si="259"/>
        <v/>
      </c>
      <c r="Q163" s="67" t="str">
        <f t="shared" si="260"/>
        <v/>
      </c>
      <c r="R163" s="67" t="str">
        <f t="shared" si="261"/>
        <v/>
      </c>
      <c r="S163" s="67" t="str">
        <f t="shared" si="262"/>
        <v/>
      </c>
      <c r="U163" s="68" t="str">
        <f>IFERROR(IF(Z163=0,"",IF(MINUTE(Z163)&lt;&gt;MINUTE(Z162),MAX($U$2:U162)+1,IF(AND(MINUTE(Z162)=0,MINUTE(Z163)=0),1,""))),"")</f>
        <v/>
      </c>
      <c r="V163" s="68" t="str">
        <f t="shared" si="263"/>
        <v/>
      </c>
      <c r="W163" s="68" t="str">
        <f t="shared" si="264"/>
        <v/>
      </c>
      <c r="X163" s="69" t="str">
        <f>IFERROR(L163+VLOOKUP(J163,'Tiempos de ciclo'!$P$3:$Q$398,2,0),"")</f>
        <v/>
      </c>
      <c r="Y163" s="69" t="str">
        <f t="shared" si="239"/>
        <v/>
      </c>
      <c r="Z163" s="70" t="str">
        <f t="shared" si="265"/>
        <v/>
      </c>
      <c r="AA163" s="68" t="str">
        <f>IF(U163="","",IF(U163=MAX($U$3:$U$1002),IFERROR(VLOOKUP(MAX($U$3:U163)+1,$U$3:$V$1002,2,0),MAX(V163:V1162))-VLOOKUP(U163,$U$3:$V$1002,2,0)+1,IFERROR(VLOOKUP(MAX($U$3:U163)+1,$U$3:$V$1002,2,0),MAX(V163:V1162))-VLOOKUP(U163,$U$3:$V$1002,2,0)))</f>
        <v/>
      </c>
      <c r="AC163" s="68" t="str">
        <f t="shared" si="266"/>
        <v/>
      </c>
      <c r="AD163" s="69" t="str">
        <f t="shared" si="267"/>
        <v/>
      </c>
      <c r="AE163" s="69" t="str">
        <f t="shared" si="268"/>
        <v/>
      </c>
      <c r="AF163" s="69" t="str">
        <f t="shared" si="269"/>
        <v/>
      </c>
      <c r="AI163" s="3" t="str">
        <f t="shared" si="286"/>
        <v/>
      </c>
      <c r="AJ163" s="8" t="str">
        <f t="shared" si="240"/>
        <v/>
      </c>
      <c r="AK163" s="8" t="str">
        <f t="shared" si="287"/>
        <v/>
      </c>
      <c r="AL163" s="8" t="str">
        <f t="shared" si="288"/>
        <v/>
      </c>
      <c r="AM163" s="8" t="str">
        <f t="shared" si="289"/>
        <v/>
      </c>
      <c r="AN163" s="9" t="str">
        <f t="shared" si="241"/>
        <v/>
      </c>
      <c r="AO163" s="9" t="str">
        <f t="shared" si="242"/>
        <v/>
      </c>
      <c r="AP163" s="8" t="str">
        <f t="shared" si="270"/>
        <v/>
      </c>
      <c r="AQ163" s="9" t="str">
        <f t="shared" si="243"/>
        <v/>
      </c>
      <c r="AR163" s="8" t="str">
        <f t="shared" si="271"/>
        <v/>
      </c>
      <c r="AS163" s="2" t="str">
        <f t="shared" si="290"/>
        <v/>
      </c>
      <c r="AT163" s="8" t="str">
        <f t="shared" si="272"/>
        <v/>
      </c>
      <c r="AU163" s="8" t="str">
        <f t="shared" si="291"/>
        <v/>
      </c>
      <c r="AV163" s="8" t="str">
        <f t="shared" si="292"/>
        <v/>
      </c>
      <c r="AW163" s="8" t="str">
        <f t="shared" si="273"/>
        <v/>
      </c>
      <c r="AX163" s="9" t="str">
        <f t="shared" si="244"/>
        <v/>
      </c>
      <c r="AY163" s="9" t="str">
        <f t="shared" si="245"/>
        <v/>
      </c>
      <c r="AZ163" s="8" t="str">
        <f t="shared" si="274"/>
        <v/>
      </c>
      <c r="BA163" s="9" t="str">
        <f t="shared" si="275"/>
        <v/>
      </c>
      <c r="BB163" s="8" t="str">
        <f t="shared" si="276"/>
        <v/>
      </c>
      <c r="BD163" s="3" t="str">
        <f t="shared" si="277"/>
        <v/>
      </c>
      <c r="BE163" s="8" t="str">
        <f t="shared" si="246"/>
        <v/>
      </c>
      <c r="BF163" s="8" t="str">
        <f t="shared" si="247"/>
        <v/>
      </c>
      <c r="BG163" s="86" t="str">
        <f t="shared" si="248"/>
        <v/>
      </c>
      <c r="BH163" s="9" t="str">
        <f t="shared" si="249"/>
        <v/>
      </c>
      <c r="BI163" s="9" t="str">
        <f t="shared" si="250"/>
        <v/>
      </c>
      <c r="BJ163" s="82" t="e">
        <f t="shared" si="251"/>
        <v>#VALUE!</v>
      </c>
      <c r="BK163" s="9" t="str">
        <f t="shared" si="252"/>
        <v/>
      </c>
      <c r="BL163" s="9" t="str">
        <f t="shared" ref="BL163:BM163" si="322">BK163</f>
        <v/>
      </c>
      <c r="BM163" s="9" t="str">
        <f t="shared" si="322"/>
        <v/>
      </c>
      <c r="BN163" s="8" t="str">
        <f t="shared" si="254"/>
        <v/>
      </c>
      <c r="BO163" s="8" t="str">
        <f t="shared" si="279"/>
        <v/>
      </c>
      <c r="BP163" s="8" t="str">
        <f t="shared" si="280"/>
        <v/>
      </c>
      <c r="BQ163" s="8" t="str">
        <f t="shared" si="281"/>
        <v/>
      </c>
      <c r="BR163" s="8" t="str">
        <f t="shared" si="255"/>
        <v/>
      </c>
      <c r="BS163" s="8" t="str">
        <f t="shared" si="282"/>
        <v/>
      </c>
      <c r="BT163" s="8" t="str">
        <f t="shared" si="283"/>
        <v/>
      </c>
      <c r="BU163" s="7" t="str">
        <f t="shared" si="284"/>
        <v/>
      </c>
    </row>
    <row r="164" spans="8:73" x14ac:dyDescent="0.25">
      <c r="H164" s="35" t="str">
        <f>IFERROR(IF(MINUTE(M164)&lt;&gt;MINUTE(M163),MAX($H$2:H163)+1,IF(AND(MINUTE(M163)=0,MINUTE(M164)=0),1,"")),"")</f>
        <v/>
      </c>
      <c r="I164" s="35" t="str">
        <f t="shared" si="256"/>
        <v/>
      </c>
      <c r="J164" s="35" t="str">
        <f t="shared" si="257"/>
        <v/>
      </c>
      <c r="K164" s="67" t="str">
        <f>IFERROR(IF(VLOOKUP(J163,'Flota Variable'!$AS$4:$AU$707,3,0)+K163&gt;$F$7,"",VLOOKUP(J163,'Flota Variable'!$AS$4:$AU$707,3,0)+K163),"")</f>
        <v/>
      </c>
      <c r="L164" s="67" t="str">
        <f t="shared" si="238"/>
        <v/>
      </c>
      <c r="M164" s="36" t="str">
        <f t="shared" si="258"/>
        <v/>
      </c>
      <c r="N164" s="35" t="str">
        <f>IF(H164="","",IF(H164=MAX($H$3:$H$1002),IFERROR(VLOOKUP(MAX($H$3:H164)+1,$H$3:$I$1002,2,0),MAX(I164:I1163))-VLOOKUP(H164,$H$3:$I$1002,2,0)+1,IFERROR(VLOOKUP(MAX($H$3:H164)+1,$H$3:$I$1002,2,0),MAX(I164:I1163))-VLOOKUP(H164,$H$3:$I$1002,2,0)))</f>
        <v/>
      </c>
      <c r="P164" s="35" t="str">
        <f t="shared" si="259"/>
        <v/>
      </c>
      <c r="Q164" s="67" t="str">
        <f t="shared" si="260"/>
        <v/>
      </c>
      <c r="R164" s="67" t="str">
        <f t="shared" si="261"/>
        <v/>
      </c>
      <c r="S164" s="67" t="str">
        <f t="shared" si="262"/>
        <v/>
      </c>
      <c r="U164" s="68" t="str">
        <f>IFERROR(IF(Z164=0,"",IF(MINUTE(Z164)&lt;&gt;MINUTE(Z163),MAX($U$2:U163)+1,IF(AND(MINUTE(Z163)=0,MINUTE(Z164)=0),1,""))),"")</f>
        <v/>
      </c>
      <c r="V164" s="68" t="str">
        <f t="shared" si="263"/>
        <v/>
      </c>
      <c r="W164" s="68" t="str">
        <f t="shared" si="264"/>
        <v/>
      </c>
      <c r="X164" s="69" t="str">
        <f>IFERROR(L164+VLOOKUP(J164,'Tiempos de ciclo'!$P$3:$Q$398,2,0),"")</f>
        <v/>
      </c>
      <c r="Y164" s="69" t="str">
        <f t="shared" si="239"/>
        <v/>
      </c>
      <c r="Z164" s="70" t="str">
        <f t="shared" si="265"/>
        <v/>
      </c>
      <c r="AA164" s="68" t="str">
        <f>IF(U164="","",IF(U164=MAX($U$3:$U$1002),IFERROR(VLOOKUP(MAX($U$3:U164)+1,$U$3:$V$1002,2,0),MAX(V164:V1163))-VLOOKUP(U164,$U$3:$V$1002,2,0)+1,IFERROR(VLOOKUP(MAX($U$3:U164)+1,$U$3:$V$1002,2,0),MAX(V164:V1163))-VLOOKUP(U164,$U$3:$V$1002,2,0)))</f>
        <v/>
      </c>
      <c r="AC164" s="68" t="str">
        <f t="shared" si="266"/>
        <v/>
      </c>
      <c r="AD164" s="69" t="str">
        <f t="shared" si="267"/>
        <v/>
      </c>
      <c r="AE164" s="69" t="str">
        <f t="shared" si="268"/>
        <v/>
      </c>
      <c r="AF164" s="69" t="str">
        <f t="shared" si="269"/>
        <v/>
      </c>
      <c r="AI164" s="3" t="str">
        <f t="shared" si="286"/>
        <v/>
      </c>
      <c r="AJ164" s="8" t="str">
        <f t="shared" si="240"/>
        <v/>
      </c>
      <c r="AK164" s="8" t="str">
        <f t="shared" si="287"/>
        <v/>
      </c>
      <c r="AL164" s="8" t="str">
        <f t="shared" si="288"/>
        <v/>
      </c>
      <c r="AM164" s="8" t="str">
        <f t="shared" si="289"/>
        <v/>
      </c>
      <c r="AN164" s="9" t="str">
        <f t="shared" si="241"/>
        <v/>
      </c>
      <c r="AO164" s="9" t="str">
        <f t="shared" si="242"/>
        <v/>
      </c>
      <c r="AP164" s="8" t="str">
        <f t="shared" si="270"/>
        <v/>
      </c>
      <c r="AQ164" s="9" t="str">
        <f t="shared" si="243"/>
        <v/>
      </c>
      <c r="AR164" s="8" t="str">
        <f t="shared" si="271"/>
        <v/>
      </c>
      <c r="AS164" s="2" t="str">
        <f t="shared" si="290"/>
        <v/>
      </c>
      <c r="AT164" s="8" t="str">
        <f t="shared" si="272"/>
        <v/>
      </c>
      <c r="AU164" s="8" t="str">
        <f t="shared" si="291"/>
        <v/>
      </c>
      <c r="AV164" s="8" t="str">
        <f t="shared" si="292"/>
        <v/>
      </c>
      <c r="AW164" s="8" t="str">
        <f t="shared" si="273"/>
        <v/>
      </c>
      <c r="AX164" s="9" t="str">
        <f t="shared" si="244"/>
        <v/>
      </c>
      <c r="AY164" s="9" t="str">
        <f t="shared" si="245"/>
        <v/>
      </c>
      <c r="AZ164" s="8" t="str">
        <f t="shared" si="274"/>
        <v/>
      </c>
      <c r="BA164" s="9" t="str">
        <f t="shared" si="275"/>
        <v/>
      </c>
      <c r="BB164" s="8" t="str">
        <f t="shared" si="276"/>
        <v/>
      </c>
      <c r="BD164" s="3" t="str">
        <f t="shared" si="277"/>
        <v/>
      </c>
      <c r="BE164" s="8" t="str">
        <f t="shared" si="246"/>
        <v/>
      </c>
      <c r="BF164" s="8" t="str">
        <f t="shared" si="247"/>
        <v/>
      </c>
      <c r="BG164" s="86" t="str">
        <f t="shared" si="248"/>
        <v/>
      </c>
      <c r="BH164" s="9" t="str">
        <f t="shared" si="249"/>
        <v/>
      </c>
      <c r="BI164" s="9" t="str">
        <f t="shared" si="250"/>
        <v/>
      </c>
      <c r="BJ164" s="82" t="e">
        <f t="shared" si="251"/>
        <v>#VALUE!</v>
      </c>
      <c r="BK164" s="9" t="str">
        <f t="shared" si="252"/>
        <v/>
      </c>
      <c r="BL164" s="9" t="str">
        <f t="shared" ref="BL164:BM164" si="323">BK164</f>
        <v/>
      </c>
      <c r="BM164" s="9" t="str">
        <f t="shared" si="323"/>
        <v/>
      </c>
      <c r="BN164" s="8" t="str">
        <f t="shared" si="254"/>
        <v/>
      </c>
      <c r="BO164" s="8" t="str">
        <f t="shared" si="279"/>
        <v/>
      </c>
      <c r="BP164" s="8" t="str">
        <f t="shared" si="280"/>
        <v/>
      </c>
      <c r="BQ164" s="8" t="str">
        <f t="shared" si="281"/>
        <v/>
      </c>
      <c r="BR164" s="8" t="str">
        <f t="shared" si="255"/>
        <v/>
      </c>
      <c r="BS164" s="8" t="str">
        <f t="shared" si="282"/>
        <v/>
      </c>
      <c r="BT164" s="8" t="str">
        <f t="shared" si="283"/>
        <v/>
      </c>
      <c r="BU164" s="7" t="str">
        <f t="shared" si="284"/>
        <v/>
      </c>
    </row>
    <row r="165" spans="8:73" x14ac:dyDescent="0.25">
      <c r="H165" s="35" t="str">
        <f>IFERROR(IF(MINUTE(M165)&lt;&gt;MINUTE(M164),MAX($H$2:H164)+1,IF(AND(MINUTE(M164)=0,MINUTE(M165)=0),1,"")),"")</f>
        <v/>
      </c>
      <c r="I165" s="35" t="str">
        <f t="shared" si="256"/>
        <v/>
      </c>
      <c r="J165" s="35" t="str">
        <f t="shared" si="257"/>
        <v/>
      </c>
      <c r="K165" s="67" t="str">
        <f>IFERROR(IF(VLOOKUP(J164,'Flota Variable'!$AS$4:$AU$707,3,0)+K164&gt;$F$7,"",VLOOKUP(J164,'Flota Variable'!$AS$4:$AU$707,3,0)+K164),"")</f>
        <v/>
      </c>
      <c r="L165" s="67" t="str">
        <f t="shared" si="238"/>
        <v/>
      </c>
      <c r="M165" s="36" t="str">
        <f t="shared" si="258"/>
        <v/>
      </c>
      <c r="N165" s="35" t="str">
        <f>IF(H165="","",IF(H165=MAX($H$3:$H$1002),IFERROR(VLOOKUP(MAX($H$3:H165)+1,$H$3:$I$1002,2,0),MAX(I165:I1164))-VLOOKUP(H165,$H$3:$I$1002,2,0)+1,IFERROR(VLOOKUP(MAX($H$3:H165)+1,$H$3:$I$1002,2,0),MAX(I165:I1164))-VLOOKUP(H165,$H$3:$I$1002,2,0)))</f>
        <v/>
      </c>
      <c r="P165" s="35" t="str">
        <f t="shared" si="259"/>
        <v/>
      </c>
      <c r="Q165" s="67" t="str">
        <f t="shared" si="260"/>
        <v/>
      </c>
      <c r="R165" s="67" t="str">
        <f t="shared" si="261"/>
        <v/>
      </c>
      <c r="S165" s="67" t="str">
        <f t="shared" si="262"/>
        <v/>
      </c>
      <c r="U165" s="68" t="str">
        <f>IFERROR(IF(Z165=0,"",IF(MINUTE(Z165)&lt;&gt;MINUTE(Z164),MAX($U$2:U164)+1,IF(AND(MINUTE(Z164)=0,MINUTE(Z165)=0),1,""))),"")</f>
        <v/>
      </c>
      <c r="V165" s="68" t="str">
        <f t="shared" si="263"/>
        <v/>
      </c>
      <c r="W165" s="68" t="str">
        <f t="shared" si="264"/>
        <v/>
      </c>
      <c r="X165" s="69" t="str">
        <f>IFERROR(L165+VLOOKUP(J165,'Tiempos de ciclo'!$P$3:$Q$398,2,0),"")</f>
        <v/>
      </c>
      <c r="Y165" s="69" t="str">
        <f t="shared" si="239"/>
        <v/>
      </c>
      <c r="Z165" s="70" t="str">
        <f t="shared" si="265"/>
        <v/>
      </c>
      <c r="AA165" s="68" t="str">
        <f>IF(U165="","",IF(U165=MAX($U$3:$U$1002),IFERROR(VLOOKUP(MAX($U$3:U165)+1,$U$3:$V$1002,2,0),MAX(V165:V1164))-VLOOKUP(U165,$U$3:$V$1002,2,0)+1,IFERROR(VLOOKUP(MAX($U$3:U165)+1,$U$3:$V$1002,2,0),MAX(V165:V1164))-VLOOKUP(U165,$U$3:$V$1002,2,0)))</f>
        <v/>
      </c>
      <c r="AC165" s="68" t="str">
        <f t="shared" si="266"/>
        <v/>
      </c>
      <c r="AD165" s="69" t="str">
        <f t="shared" si="267"/>
        <v/>
      </c>
      <c r="AE165" s="69" t="str">
        <f t="shared" si="268"/>
        <v/>
      </c>
      <c r="AF165" s="69" t="str">
        <f t="shared" si="269"/>
        <v/>
      </c>
      <c r="AI165" s="3" t="str">
        <f t="shared" si="286"/>
        <v/>
      </c>
      <c r="AJ165" s="8" t="str">
        <f t="shared" si="240"/>
        <v/>
      </c>
      <c r="AK165" s="8" t="str">
        <f t="shared" si="287"/>
        <v/>
      </c>
      <c r="AL165" s="8" t="str">
        <f t="shared" si="288"/>
        <v/>
      </c>
      <c r="AM165" s="8" t="str">
        <f t="shared" si="289"/>
        <v/>
      </c>
      <c r="AN165" s="9" t="str">
        <f t="shared" si="241"/>
        <v/>
      </c>
      <c r="AO165" s="9" t="str">
        <f t="shared" si="242"/>
        <v/>
      </c>
      <c r="AP165" s="8" t="str">
        <f t="shared" si="270"/>
        <v/>
      </c>
      <c r="AQ165" s="9" t="str">
        <f t="shared" si="243"/>
        <v/>
      </c>
      <c r="AR165" s="8" t="str">
        <f t="shared" si="271"/>
        <v/>
      </c>
      <c r="AS165" s="2" t="str">
        <f t="shared" si="290"/>
        <v/>
      </c>
      <c r="AT165" s="8" t="str">
        <f t="shared" si="272"/>
        <v/>
      </c>
      <c r="AU165" s="8" t="str">
        <f t="shared" si="291"/>
        <v/>
      </c>
      <c r="AV165" s="8" t="str">
        <f t="shared" si="292"/>
        <v/>
      </c>
      <c r="AW165" s="8" t="str">
        <f t="shared" si="273"/>
        <v/>
      </c>
      <c r="AX165" s="9" t="str">
        <f t="shared" si="244"/>
        <v/>
      </c>
      <c r="AY165" s="9" t="str">
        <f t="shared" si="245"/>
        <v/>
      </c>
      <c r="AZ165" s="8" t="str">
        <f t="shared" si="274"/>
        <v/>
      </c>
      <c r="BA165" s="9" t="str">
        <f t="shared" si="275"/>
        <v/>
      </c>
      <c r="BB165" s="8" t="str">
        <f t="shared" si="276"/>
        <v/>
      </c>
      <c r="BD165" s="3" t="str">
        <f t="shared" si="277"/>
        <v/>
      </c>
      <c r="BE165" s="8" t="str">
        <f t="shared" si="246"/>
        <v/>
      </c>
      <c r="BF165" s="8" t="str">
        <f t="shared" si="247"/>
        <v/>
      </c>
      <c r="BG165" s="86" t="str">
        <f t="shared" si="248"/>
        <v/>
      </c>
      <c r="BH165" s="9" t="str">
        <f t="shared" si="249"/>
        <v/>
      </c>
      <c r="BI165" s="9" t="str">
        <f t="shared" si="250"/>
        <v/>
      </c>
      <c r="BJ165" s="82" t="e">
        <f t="shared" si="251"/>
        <v>#VALUE!</v>
      </c>
      <c r="BK165" s="9" t="str">
        <f t="shared" si="252"/>
        <v/>
      </c>
      <c r="BL165" s="9" t="str">
        <f t="shared" ref="BL165:BM165" si="324">BK165</f>
        <v/>
      </c>
      <c r="BM165" s="9" t="str">
        <f t="shared" si="324"/>
        <v/>
      </c>
      <c r="BN165" s="8" t="str">
        <f t="shared" si="254"/>
        <v/>
      </c>
      <c r="BO165" s="8" t="str">
        <f t="shared" si="279"/>
        <v/>
      </c>
      <c r="BP165" s="8" t="str">
        <f t="shared" si="280"/>
        <v/>
      </c>
      <c r="BQ165" s="8" t="str">
        <f t="shared" si="281"/>
        <v/>
      </c>
      <c r="BR165" s="8" t="str">
        <f t="shared" si="255"/>
        <v/>
      </c>
      <c r="BS165" s="8" t="str">
        <f t="shared" si="282"/>
        <v/>
      </c>
      <c r="BT165" s="8" t="str">
        <f t="shared" si="283"/>
        <v/>
      </c>
      <c r="BU165" s="7" t="str">
        <f t="shared" si="284"/>
        <v/>
      </c>
    </row>
    <row r="166" spans="8:73" x14ac:dyDescent="0.25">
      <c r="H166" s="35" t="str">
        <f>IFERROR(IF(MINUTE(M166)&lt;&gt;MINUTE(M165),MAX($H$2:H165)+1,IF(AND(MINUTE(M165)=0,MINUTE(M166)=0),1,"")),"")</f>
        <v/>
      </c>
      <c r="I166" s="35" t="str">
        <f t="shared" si="256"/>
        <v/>
      </c>
      <c r="J166" s="35" t="str">
        <f t="shared" si="257"/>
        <v/>
      </c>
      <c r="K166" s="67" t="str">
        <f>IFERROR(IF(VLOOKUP(J165,'Flota Variable'!$AS$4:$AU$707,3,0)+K165&gt;$F$7,"",VLOOKUP(J165,'Flota Variable'!$AS$4:$AU$707,3,0)+K165),"")</f>
        <v/>
      </c>
      <c r="L166" s="67" t="str">
        <f t="shared" si="238"/>
        <v/>
      </c>
      <c r="M166" s="36" t="str">
        <f t="shared" si="258"/>
        <v/>
      </c>
      <c r="N166" s="35" t="str">
        <f>IF(H166="","",IF(H166=MAX($H$3:$H$1002),IFERROR(VLOOKUP(MAX($H$3:H166)+1,$H$3:$I$1002,2,0),MAX(I166:I1165))-VLOOKUP(H166,$H$3:$I$1002,2,0)+1,IFERROR(VLOOKUP(MAX($H$3:H166)+1,$H$3:$I$1002,2,0),MAX(I166:I1165))-VLOOKUP(H166,$H$3:$I$1002,2,0)))</f>
        <v/>
      </c>
      <c r="P166" s="35" t="str">
        <f t="shared" si="259"/>
        <v/>
      </c>
      <c r="Q166" s="67" t="str">
        <f t="shared" si="260"/>
        <v/>
      </c>
      <c r="R166" s="67" t="str">
        <f t="shared" si="261"/>
        <v/>
      </c>
      <c r="S166" s="67" t="str">
        <f t="shared" si="262"/>
        <v/>
      </c>
      <c r="U166" s="68" t="str">
        <f>IFERROR(IF(Z166=0,"",IF(MINUTE(Z166)&lt;&gt;MINUTE(Z165),MAX($U$2:U165)+1,IF(AND(MINUTE(Z165)=0,MINUTE(Z166)=0),1,""))),"")</f>
        <v/>
      </c>
      <c r="V166" s="68" t="str">
        <f t="shared" si="263"/>
        <v/>
      </c>
      <c r="W166" s="68" t="str">
        <f t="shared" si="264"/>
        <v/>
      </c>
      <c r="X166" s="69" t="str">
        <f>IFERROR(L166+VLOOKUP(J166,'Tiempos de ciclo'!$P$3:$Q$398,2,0),"")</f>
        <v/>
      </c>
      <c r="Y166" s="69" t="str">
        <f t="shared" si="239"/>
        <v/>
      </c>
      <c r="Z166" s="70" t="str">
        <f t="shared" si="265"/>
        <v/>
      </c>
      <c r="AA166" s="68" t="str">
        <f>IF(U166="","",IF(U166=MAX($U$3:$U$1002),IFERROR(VLOOKUP(MAX($U$3:U166)+1,$U$3:$V$1002,2,0),MAX(V166:V1165))-VLOOKUP(U166,$U$3:$V$1002,2,0)+1,IFERROR(VLOOKUP(MAX($U$3:U166)+1,$U$3:$V$1002,2,0),MAX(V166:V1165))-VLOOKUP(U166,$U$3:$V$1002,2,0)))</f>
        <v/>
      </c>
      <c r="AC166" s="68" t="str">
        <f t="shared" si="266"/>
        <v/>
      </c>
      <c r="AD166" s="69" t="str">
        <f t="shared" si="267"/>
        <v/>
      </c>
      <c r="AE166" s="69" t="str">
        <f t="shared" si="268"/>
        <v/>
      </c>
      <c r="AF166" s="69" t="str">
        <f t="shared" si="269"/>
        <v/>
      </c>
      <c r="AI166" s="3" t="str">
        <f t="shared" si="286"/>
        <v/>
      </c>
      <c r="AJ166" s="8" t="str">
        <f t="shared" si="240"/>
        <v/>
      </c>
      <c r="AK166" s="8" t="str">
        <f t="shared" si="287"/>
        <v/>
      </c>
      <c r="AL166" s="8" t="str">
        <f t="shared" si="288"/>
        <v/>
      </c>
      <c r="AM166" s="8" t="str">
        <f t="shared" si="289"/>
        <v/>
      </c>
      <c r="AN166" s="9" t="str">
        <f t="shared" si="241"/>
        <v/>
      </c>
      <c r="AO166" s="9" t="str">
        <f t="shared" si="242"/>
        <v/>
      </c>
      <c r="AP166" s="8" t="str">
        <f t="shared" si="270"/>
        <v/>
      </c>
      <c r="AQ166" s="9" t="str">
        <f t="shared" si="243"/>
        <v/>
      </c>
      <c r="AR166" s="8" t="str">
        <f t="shared" si="271"/>
        <v/>
      </c>
      <c r="AS166" s="2" t="str">
        <f t="shared" si="290"/>
        <v/>
      </c>
      <c r="AT166" s="8" t="str">
        <f t="shared" si="272"/>
        <v/>
      </c>
      <c r="AU166" s="8" t="str">
        <f t="shared" si="291"/>
        <v/>
      </c>
      <c r="AV166" s="8" t="str">
        <f t="shared" si="292"/>
        <v/>
      </c>
      <c r="AW166" s="8" t="str">
        <f t="shared" si="273"/>
        <v/>
      </c>
      <c r="AX166" s="9" t="str">
        <f t="shared" si="244"/>
        <v/>
      </c>
      <c r="AY166" s="9" t="str">
        <f t="shared" si="245"/>
        <v/>
      </c>
      <c r="AZ166" s="8" t="str">
        <f t="shared" si="274"/>
        <v/>
      </c>
      <c r="BA166" s="9" t="str">
        <f t="shared" si="275"/>
        <v/>
      </c>
      <c r="BB166" s="8" t="str">
        <f t="shared" si="276"/>
        <v/>
      </c>
      <c r="BD166" s="3" t="str">
        <f t="shared" si="277"/>
        <v/>
      </c>
      <c r="BE166" s="8" t="str">
        <f t="shared" si="246"/>
        <v/>
      </c>
      <c r="BF166" s="8" t="str">
        <f t="shared" si="247"/>
        <v/>
      </c>
      <c r="BG166" s="86" t="str">
        <f t="shared" si="248"/>
        <v/>
      </c>
      <c r="BH166" s="9" t="str">
        <f t="shared" si="249"/>
        <v/>
      </c>
      <c r="BI166" s="9" t="str">
        <f t="shared" si="250"/>
        <v/>
      </c>
      <c r="BJ166" s="82" t="e">
        <f t="shared" si="251"/>
        <v>#VALUE!</v>
      </c>
      <c r="BK166" s="9" t="str">
        <f t="shared" si="252"/>
        <v/>
      </c>
      <c r="BL166" s="9" t="str">
        <f t="shared" ref="BL166:BM166" si="325">BK166</f>
        <v/>
      </c>
      <c r="BM166" s="9" t="str">
        <f t="shared" si="325"/>
        <v/>
      </c>
      <c r="BN166" s="8" t="str">
        <f t="shared" si="254"/>
        <v/>
      </c>
      <c r="BO166" s="8" t="str">
        <f t="shared" si="279"/>
        <v/>
      </c>
      <c r="BP166" s="8" t="str">
        <f t="shared" si="280"/>
        <v/>
      </c>
      <c r="BQ166" s="8" t="str">
        <f t="shared" si="281"/>
        <v/>
      </c>
      <c r="BR166" s="8" t="str">
        <f t="shared" si="255"/>
        <v/>
      </c>
      <c r="BS166" s="8" t="str">
        <f t="shared" si="282"/>
        <v/>
      </c>
      <c r="BT166" s="8" t="str">
        <f t="shared" si="283"/>
        <v/>
      </c>
      <c r="BU166" s="7" t="str">
        <f t="shared" si="284"/>
        <v/>
      </c>
    </row>
    <row r="167" spans="8:73" x14ac:dyDescent="0.25">
      <c r="H167" s="35" t="str">
        <f>IFERROR(IF(MINUTE(M167)&lt;&gt;MINUTE(M166),MAX($H$2:H166)+1,IF(AND(MINUTE(M166)=0,MINUTE(M167)=0),1,"")),"")</f>
        <v/>
      </c>
      <c r="I167" s="35" t="str">
        <f t="shared" si="256"/>
        <v/>
      </c>
      <c r="J167" s="35" t="str">
        <f t="shared" si="257"/>
        <v/>
      </c>
      <c r="K167" s="67" t="str">
        <f>IFERROR(IF(VLOOKUP(J166,'Flota Variable'!$AS$4:$AU$707,3,0)+K166&gt;$F$7,"",VLOOKUP(J166,'Flota Variable'!$AS$4:$AU$707,3,0)+K166),"")</f>
        <v/>
      </c>
      <c r="L167" s="67" t="str">
        <f t="shared" si="238"/>
        <v/>
      </c>
      <c r="M167" s="36" t="str">
        <f t="shared" si="258"/>
        <v/>
      </c>
      <c r="N167" s="35" t="str">
        <f>IF(H167="","",IF(H167=MAX($H$3:$H$1002),IFERROR(VLOOKUP(MAX($H$3:H167)+1,$H$3:$I$1002,2,0),MAX(I167:I1166))-VLOOKUP(H167,$H$3:$I$1002,2,0)+1,IFERROR(VLOOKUP(MAX($H$3:H167)+1,$H$3:$I$1002,2,0),MAX(I167:I1166))-VLOOKUP(H167,$H$3:$I$1002,2,0)))</f>
        <v/>
      </c>
      <c r="P167" s="35" t="str">
        <f t="shared" si="259"/>
        <v/>
      </c>
      <c r="Q167" s="67" t="str">
        <f t="shared" si="260"/>
        <v/>
      </c>
      <c r="R167" s="67" t="str">
        <f t="shared" si="261"/>
        <v/>
      </c>
      <c r="S167" s="67" t="str">
        <f t="shared" si="262"/>
        <v/>
      </c>
      <c r="U167" s="68" t="str">
        <f>IFERROR(IF(Z167=0,"",IF(MINUTE(Z167)&lt;&gt;MINUTE(Z166),MAX($U$2:U166)+1,IF(AND(MINUTE(Z166)=0,MINUTE(Z167)=0),1,""))),"")</f>
        <v/>
      </c>
      <c r="V167" s="68" t="str">
        <f t="shared" si="263"/>
        <v/>
      </c>
      <c r="W167" s="68" t="str">
        <f t="shared" si="264"/>
        <v/>
      </c>
      <c r="X167" s="69" t="str">
        <f>IFERROR(L167+VLOOKUP(J167,'Tiempos de ciclo'!$P$3:$Q$398,2,0),"")</f>
        <v/>
      </c>
      <c r="Y167" s="69" t="str">
        <f t="shared" si="239"/>
        <v/>
      </c>
      <c r="Z167" s="70" t="str">
        <f t="shared" si="265"/>
        <v/>
      </c>
      <c r="AA167" s="68" t="str">
        <f>IF(U167="","",IF(U167=MAX($U$3:$U$1002),IFERROR(VLOOKUP(MAX($U$3:U167)+1,$U$3:$V$1002,2,0),MAX(V167:V1166))-VLOOKUP(U167,$U$3:$V$1002,2,0)+1,IFERROR(VLOOKUP(MAX($U$3:U167)+1,$U$3:$V$1002,2,0),MAX(V167:V1166))-VLOOKUP(U167,$U$3:$V$1002,2,0)))</f>
        <v/>
      </c>
      <c r="AC167" s="68" t="str">
        <f t="shared" si="266"/>
        <v/>
      </c>
      <c r="AD167" s="69" t="str">
        <f t="shared" si="267"/>
        <v/>
      </c>
      <c r="AE167" s="69" t="str">
        <f t="shared" si="268"/>
        <v/>
      </c>
      <c r="AF167" s="69" t="str">
        <f t="shared" si="269"/>
        <v/>
      </c>
      <c r="AI167" s="3" t="str">
        <f t="shared" si="286"/>
        <v/>
      </c>
      <c r="AJ167" s="8" t="str">
        <f t="shared" si="240"/>
        <v/>
      </c>
      <c r="AK167" s="8" t="str">
        <f t="shared" si="287"/>
        <v/>
      </c>
      <c r="AL167" s="8" t="str">
        <f t="shared" si="288"/>
        <v/>
      </c>
      <c r="AM167" s="8" t="str">
        <f t="shared" si="289"/>
        <v/>
      </c>
      <c r="AN167" s="9" t="str">
        <f t="shared" si="241"/>
        <v/>
      </c>
      <c r="AO167" s="9" t="str">
        <f t="shared" si="242"/>
        <v/>
      </c>
      <c r="AP167" s="8" t="str">
        <f t="shared" si="270"/>
        <v/>
      </c>
      <c r="AQ167" s="9" t="str">
        <f t="shared" si="243"/>
        <v/>
      </c>
      <c r="AR167" s="8" t="str">
        <f t="shared" si="271"/>
        <v/>
      </c>
      <c r="AS167" s="2" t="str">
        <f t="shared" si="290"/>
        <v/>
      </c>
      <c r="AT167" s="8" t="str">
        <f t="shared" si="272"/>
        <v/>
      </c>
      <c r="AU167" s="8" t="str">
        <f t="shared" si="291"/>
        <v/>
      </c>
      <c r="AV167" s="8" t="str">
        <f t="shared" si="292"/>
        <v/>
      </c>
      <c r="AW167" s="8" t="str">
        <f t="shared" si="273"/>
        <v/>
      </c>
      <c r="AX167" s="9" t="str">
        <f t="shared" si="244"/>
        <v/>
      </c>
      <c r="AY167" s="9" t="str">
        <f t="shared" si="245"/>
        <v/>
      </c>
      <c r="AZ167" s="8" t="str">
        <f t="shared" si="274"/>
        <v/>
      </c>
      <c r="BA167" s="9" t="str">
        <f t="shared" si="275"/>
        <v/>
      </c>
      <c r="BB167" s="8" t="str">
        <f t="shared" si="276"/>
        <v/>
      </c>
      <c r="BD167" s="3" t="str">
        <f t="shared" si="277"/>
        <v/>
      </c>
      <c r="BE167" s="8" t="str">
        <f t="shared" si="246"/>
        <v/>
      </c>
      <c r="BF167" s="8" t="str">
        <f t="shared" si="247"/>
        <v/>
      </c>
      <c r="BG167" s="86" t="str">
        <f t="shared" si="248"/>
        <v/>
      </c>
      <c r="BH167" s="9" t="str">
        <f t="shared" si="249"/>
        <v/>
      </c>
      <c r="BI167" s="9" t="str">
        <f t="shared" si="250"/>
        <v/>
      </c>
      <c r="BJ167" s="82" t="e">
        <f t="shared" si="251"/>
        <v>#VALUE!</v>
      </c>
      <c r="BK167" s="9" t="str">
        <f t="shared" si="252"/>
        <v/>
      </c>
      <c r="BL167" s="9" t="str">
        <f t="shared" ref="BL167:BM167" si="326">BK167</f>
        <v/>
      </c>
      <c r="BM167" s="9" t="str">
        <f t="shared" si="326"/>
        <v/>
      </c>
      <c r="BN167" s="8" t="str">
        <f t="shared" si="254"/>
        <v/>
      </c>
      <c r="BO167" s="8" t="str">
        <f t="shared" si="279"/>
        <v/>
      </c>
      <c r="BP167" s="8" t="str">
        <f t="shared" si="280"/>
        <v/>
      </c>
      <c r="BQ167" s="8" t="str">
        <f t="shared" si="281"/>
        <v/>
      </c>
      <c r="BR167" s="8" t="str">
        <f t="shared" si="255"/>
        <v/>
      </c>
      <c r="BS167" s="8" t="str">
        <f t="shared" si="282"/>
        <v/>
      </c>
      <c r="BT167" s="8" t="str">
        <f t="shared" si="283"/>
        <v/>
      </c>
      <c r="BU167" s="7" t="str">
        <f t="shared" si="284"/>
        <v/>
      </c>
    </row>
    <row r="168" spans="8:73" x14ac:dyDescent="0.25">
      <c r="H168" s="35" t="str">
        <f>IFERROR(IF(MINUTE(M168)&lt;&gt;MINUTE(M167),MAX($H$2:H167)+1,IF(AND(MINUTE(M167)=0,MINUTE(M168)=0),1,"")),"")</f>
        <v/>
      </c>
      <c r="I168" s="35" t="str">
        <f t="shared" si="256"/>
        <v/>
      </c>
      <c r="J168" s="35" t="str">
        <f t="shared" si="257"/>
        <v/>
      </c>
      <c r="K168" s="67" t="str">
        <f>IFERROR(IF(VLOOKUP(J167,'Flota Variable'!$AS$4:$AU$707,3,0)+K167&gt;$F$7,"",VLOOKUP(J167,'Flota Variable'!$AS$4:$AU$707,3,0)+K167),"")</f>
        <v/>
      </c>
      <c r="L168" s="67" t="str">
        <f t="shared" si="238"/>
        <v/>
      </c>
      <c r="M168" s="36" t="str">
        <f t="shared" si="258"/>
        <v/>
      </c>
      <c r="N168" s="35" t="str">
        <f>IF(H168="","",IF(H168=MAX($H$3:$H$1002),IFERROR(VLOOKUP(MAX($H$3:H168)+1,$H$3:$I$1002,2,0),MAX(I168:I1167))-VLOOKUP(H168,$H$3:$I$1002,2,0)+1,IFERROR(VLOOKUP(MAX($H$3:H168)+1,$H$3:$I$1002,2,0),MAX(I168:I1167))-VLOOKUP(H168,$H$3:$I$1002,2,0)))</f>
        <v/>
      </c>
      <c r="P168" s="35" t="str">
        <f t="shared" si="259"/>
        <v/>
      </c>
      <c r="Q168" s="67" t="str">
        <f t="shared" si="260"/>
        <v/>
      </c>
      <c r="R168" s="67" t="str">
        <f t="shared" si="261"/>
        <v/>
      </c>
      <c r="S168" s="67" t="str">
        <f t="shared" si="262"/>
        <v/>
      </c>
      <c r="U168" s="68" t="str">
        <f>IFERROR(IF(Z168=0,"",IF(MINUTE(Z168)&lt;&gt;MINUTE(Z167),MAX($U$2:U167)+1,IF(AND(MINUTE(Z167)=0,MINUTE(Z168)=0),1,""))),"")</f>
        <v/>
      </c>
      <c r="V168" s="68" t="str">
        <f t="shared" si="263"/>
        <v/>
      </c>
      <c r="W168" s="68" t="str">
        <f t="shared" si="264"/>
        <v/>
      </c>
      <c r="X168" s="69" t="str">
        <f>IFERROR(L168+VLOOKUP(J168,'Tiempos de ciclo'!$P$3:$Q$398,2,0),"")</f>
        <v/>
      </c>
      <c r="Y168" s="69" t="str">
        <f t="shared" si="239"/>
        <v/>
      </c>
      <c r="Z168" s="70" t="str">
        <f t="shared" si="265"/>
        <v/>
      </c>
      <c r="AA168" s="68" t="str">
        <f>IF(U168="","",IF(U168=MAX($U$3:$U$1002),IFERROR(VLOOKUP(MAX($U$3:U168)+1,$U$3:$V$1002,2,0),MAX(V168:V1167))-VLOOKUP(U168,$U$3:$V$1002,2,0)+1,IFERROR(VLOOKUP(MAX($U$3:U168)+1,$U$3:$V$1002,2,0),MAX(V168:V1167))-VLOOKUP(U168,$U$3:$V$1002,2,0)))</f>
        <v/>
      </c>
      <c r="AC168" s="68" t="str">
        <f t="shared" si="266"/>
        <v/>
      </c>
      <c r="AD168" s="69" t="str">
        <f t="shared" si="267"/>
        <v/>
      </c>
      <c r="AE168" s="69" t="str">
        <f t="shared" si="268"/>
        <v/>
      </c>
      <c r="AF168" s="69" t="str">
        <f t="shared" si="269"/>
        <v/>
      </c>
      <c r="AI168" s="3" t="str">
        <f t="shared" si="286"/>
        <v/>
      </c>
      <c r="AJ168" s="8" t="str">
        <f t="shared" si="240"/>
        <v/>
      </c>
      <c r="AK168" s="8" t="str">
        <f t="shared" si="287"/>
        <v/>
      </c>
      <c r="AL168" s="8" t="str">
        <f t="shared" si="288"/>
        <v/>
      </c>
      <c r="AM168" s="8" t="str">
        <f t="shared" si="289"/>
        <v/>
      </c>
      <c r="AN168" s="9" t="str">
        <f t="shared" si="241"/>
        <v/>
      </c>
      <c r="AO168" s="9" t="str">
        <f t="shared" si="242"/>
        <v/>
      </c>
      <c r="AP168" s="8" t="str">
        <f t="shared" si="270"/>
        <v/>
      </c>
      <c r="AQ168" s="9" t="str">
        <f t="shared" si="243"/>
        <v/>
      </c>
      <c r="AR168" s="8" t="str">
        <f t="shared" si="271"/>
        <v/>
      </c>
      <c r="AS168" s="2" t="str">
        <f t="shared" si="290"/>
        <v/>
      </c>
      <c r="AT168" s="8" t="str">
        <f t="shared" si="272"/>
        <v/>
      </c>
      <c r="AU168" s="8" t="str">
        <f t="shared" si="291"/>
        <v/>
      </c>
      <c r="AV168" s="8" t="str">
        <f t="shared" si="292"/>
        <v/>
      </c>
      <c r="AW168" s="8" t="str">
        <f t="shared" si="273"/>
        <v/>
      </c>
      <c r="AX168" s="9" t="str">
        <f t="shared" si="244"/>
        <v/>
      </c>
      <c r="AY168" s="9" t="str">
        <f t="shared" si="245"/>
        <v/>
      </c>
      <c r="AZ168" s="8" t="str">
        <f t="shared" si="274"/>
        <v/>
      </c>
      <c r="BA168" s="9" t="str">
        <f t="shared" si="275"/>
        <v/>
      </c>
      <c r="BB168" s="8" t="str">
        <f t="shared" si="276"/>
        <v/>
      </c>
      <c r="BD168" s="3" t="str">
        <f t="shared" si="277"/>
        <v/>
      </c>
      <c r="BE168" s="8" t="str">
        <f t="shared" si="246"/>
        <v/>
      </c>
      <c r="BF168" s="8" t="str">
        <f t="shared" si="247"/>
        <v/>
      </c>
      <c r="BG168" s="86" t="str">
        <f t="shared" si="248"/>
        <v/>
      </c>
      <c r="BH168" s="9" t="str">
        <f t="shared" si="249"/>
        <v/>
      </c>
      <c r="BI168" s="9" t="str">
        <f t="shared" si="250"/>
        <v/>
      </c>
      <c r="BJ168" s="82" t="e">
        <f t="shared" si="251"/>
        <v>#VALUE!</v>
      </c>
      <c r="BK168" s="9" t="str">
        <f t="shared" si="252"/>
        <v/>
      </c>
      <c r="BL168" s="9" t="str">
        <f t="shared" ref="BL168:BM168" si="327">BK168</f>
        <v/>
      </c>
      <c r="BM168" s="9" t="str">
        <f t="shared" si="327"/>
        <v/>
      </c>
      <c r="BN168" s="8" t="str">
        <f t="shared" si="254"/>
        <v/>
      </c>
      <c r="BO168" s="8" t="str">
        <f t="shared" si="279"/>
        <v/>
      </c>
      <c r="BP168" s="8" t="str">
        <f t="shared" si="280"/>
        <v/>
      </c>
      <c r="BQ168" s="8" t="str">
        <f t="shared" si="281"/>
        <v/>
      </c>
      <c r="BR168" s="8" t="str">
        <f t="shared" si="255"/>
        <v/>
      </c>
      <c r="BS168" s="8" t="str">
        <f t="shared" si="282"/>
        <v/>
      </c>
      <c r="BT168" s="8" t="str">
        <f t="shared" si="283"/>
        <v/>
      </c>
      <c r="BU168" s="7" t="str">
        <f t="shared" si="284"/>
        <v/>
      </c>
    </row>
    <row r="169" spans="8:73" x14ac:dyDescent="0.25">
      <c r="H169" s="35" t="str">
        <f>IFERROR(IF(MINUTE(M169)&lt;&gt;MINUTE(M168),MAX($H$2:H168)+1,IF(AND(MINUTE(M168)=0,MINUTE(M169)=0),1,"")),"")</f>
        <v/>
      </c>
      <c r="I169" s="35" t="str">
        <f t="shared" si="256"/>
        <v/>
      </c>
      <c r="J169" s="35" t="str">
        <f t="shared" si="257"/>
        <v/>
      </c>
      <c r="K169" s="67" t="str">
        <f>IFERROR(IF(VLOOKUP(J168,'Flota Variable'!$AS$4:$AU$707,3,0)+K168&gt;$F$7,"",VLOOKUP(J168,'Flota Variable'!$AS$4:$AU$707,3,0)+K168),"")</f>
        <v/>
      </c>
      <c r="L169" s="67" t="str">
        <f t="shared" si="238"/>
        <v/>
      </c>
      <c r="M169" s="36" t="str">
        <f t="shared" si="258"/>
        <v/>
      </c>
      <c r="N169" s="35" t="str">
        <f>IF(H169="","",IF(H169=MAX($H$3:$H$1002),IFERROR(VLOOKUP(MAX($H$3:H169)+1,$H$3:$I$1002,2,0),MAX(I169:I1168))-VLOOKUP(H169,$H$3:$I$1002,2,0)+1,IFERROR(VLOOKUP(MAX($H$3:H169)+1,$H$3:$I$1002,2,0),MAX(I169:I1168))-VLOOKUP(H169,$H$3:$I$1002,2,0)))</f>
        <v/>
      </c>
      <c r="P169" s="35" t="str">
        <f t="shared" si="259"/>
        <v/>
      </c>
      <c r="Q169" s="67" t="str">
        <f t="shared" si="260"/>
        <v/>
      </c>
      <c r="R169" s="67" t="str">
        <f t="shared" si="261"/>
        <v/>
      </c>
      <c r="S169" s="67" t="str">
        <f t="shared" si="262"/>
        <v/>
      </c>
      <c r="U169" s="68" t="str">
        <f>IFERROR(IF(Z169=0,"",IF(MINUTE(Z169)&lt;&gt;MINUTE(Z168),MAX($U$2:U168)+1,IF(AND(MINUTE(Z168)=0,MINUTE(Z169)=0),1,""))),"")</f>
        <v/>
      </c>
      <c r="V169" s="68" t="str">
        <f t="shared" si="263"/>
        <v/>
      </c>
      <c r="W169" s="68" t="str">
        <f t="shared" si="264"/>
        <v/>
      </c>
      <c r="X169" s="69" t="str">
        <f>IFERROR(L169+VLOOKUP(J169,'Tiempos de ciclo'!$P$3:$Q$398,2,0),"")</f>
        <v/>
      </c>
      <c r="Y169" s="69" t="str">
        <f t="shared" si="239"/>
        <v/>
      </c>
      <c r="Z169" s="70" t="str">
        <f t="shared" si="265"/>
        <v/>
      </c>
      <c r="AA169" s="68" t="str">
        <f>IF(U169="","",IF(U169=MAX($U$3:$U$1002),IFERROR(VLOOKUP(MAX($U$3:U169)+1,$U$3:$V$1002,2,0),MAX(V169:V1168))-VLOOKUP(U169,$U$3:$V$1002,2,0)+1,IFERROR(VLOOKUP(MAX($U$3:U169)+1,$U$3:$V$1002,2,0),MAX(V169:V1168))-VLOOKUP(U169,$U$3:$V$1002,2,0)))</f>
        <v/>
      </c>
      <c r="AC169" s="68" t="str">
        <f t="shared" si="266"/>
        <v/>
      </c>
      <c r="AD169" s="69" t="str">
        <f t="shared" si="267"/>
        <v/>
      </c>
      <c r="AE169" s="69" t="str">
        <f t="shared" si="268"/>
        <v/>
      </c>
      <c r="AF169" s="69" t="str">
        <f t="shared" si="269"/>
        <v/>
      </c>
      <c r="AI169" s="3" t="str">
        <f t="shared" si="286"/>
        <v/>
      </c>
      <c r="AJ169" s="8" t="str">
        <f t="shared" si="240"/>
        <v/>
      </c>
      <c r="AK169" s="8" t="str">
        <f t="shared" si="287"/>
        <v/>
      </c>
      <c r="AL169" s="8" t="str">
        <f t="shared" si="288"/>
        <v/>
      </c>
      <c r="AM169" s="8" t="str">
        <f t="shared" si="289"/>
        <v/>
      </c>
      <c r="AN169" s="9" t="str">
        <f t="shared" si="241"/>
        <v/>
      </c>
      <c r="AO169" s="9" t="str">
        <f t="shared" si="242"/>
        <v/>
      </c>
      <c r="AP169" s="8" t="str">
        <f t="shared" si="270"/>
        <v/>
      </c>
      <c r="AQ169" s="9" t="str">
        <f t="shared" si="243"/>
        <v/>
      </c>
      <c r="AR169" s="8" t="str">
        <f t="shared" si="271"/>
        <v/>
      </c>
      <c r="AS169" s="2" t="str">
        <f t="shared" si="290"/>
        <v/>
      </c>
      <c r="AT169" s="8" t="str">
        <f t="shared" si="272"/>
        <v/>
      </c>
      <c r="AU169" s="8" t="str">
        <f t="shared" si="291"/>
        <v/>
      </c>
      <c r="AV169" s="8" t="str">
        <f t="shared" si="292"/>
        <v/>
      </c>
      <c r="AW169" s="8" t="str">
        <f t="shared" si="273"/>
        <v/>
      </c>
      <c r="AX169" s="9" t="str">
        <f t="shared" si="244"/>
        <v/>
      </c>
      <c r="AY169" s="9" t="str">
        <f t="shared" si="245"/>
        <v/>
      </c>
      <c r="AZ169" s="8" t="str">
        <f t="shared" si="274"/>
        <v/>
      </c>
      <c r="BA169" s="9" t="str">
        <f t="shared" si="275"/>
        <v/>
      </c>
      <c r="BB169" s="8" t="str">
        <f t="shared" si="276"/>
        <v/>
      </c>
      <c r="BD169" s="3" t="str">
        <f t="shared" si="277"/>
        <v/>
      </c>
      <c r="BE169" s="8" t="str">
        <f t="shared" si="246"/>
        <v/>
      </c>
      <c r="BF169" s="8" t="str">
        <f t="shared" si="247"/>
        <v/>
      </c>
      <c r="BG169" s="86" t="str">
        <f t="shared" si="248"/>
        <v/>
      </c>
      <c r="BH169" s="9" t="str">
        <f t="shared" si="249"/>
        <v/>
      </c>
      <c r="BI169" s="9" t="str">
        <f t="shared" si="250"/>
        <v/>
      </c>
      <c r="BJ169" s="82" t="e">
        <f t="shared" si="251"/>
        <v>#VALUE!</v>
      </c>
      <c r="BK169" s="9" t="str">
        <f t="shared" si="252"/>
        <v/>
      </c>
      <c r="BL169" s="9" t="str">
        <f t="shared" ref="BL169:BM169" si="328">BK169</f>
        <v/>
      </c>
      <c r="BM169" s="9" t="str">
        <f t="shared" si="328"/>
        <v/>
      </c>
      <c r="BN169" s="8" t="str">
        <f t="shared" si="254"/>
        <v/>
      </c>
      <c r="BO169" s="8" t="str">
        <f t="shared" si="279"/>
        <v/>
      </c>
      <c r="BP169" s="8" t="str">
        <f t="shared" si="280"/>
        <v/>
      </c>
      <c r="BQ169" s="8" t="str">
        <f t="shared" si="281"/>
        <v/>
      </c>
      <c r="BR169" s="8" t="str">
        <f t="shared" si="255"/>
        <v/>
      </c>
      <c r="BS169" s="8" t="str">
        <f t="shared" si="282"/>
        <v/>
      </c>
      <c r="BT169" s="8" t="str">
        <f t="shared" si="283"/>
        <v/>
      </c>
      <c r="BU169" s="7" t="str">
        <f t="shared" si="284"/>
        <v/>
      </c>
    </row>
    <row r="170" spans="8:73" x14ac:dyDescent="0.25">
      <c r="H170" s="35" t="str">
        <f>IFERROR(IF(MINUTE(M170)&lt;&gt;MINUTE(M169),MAX($H$2:H169)+1,IF(AND(MINUTE(M169)=0,MINUTE(M170)=0),1,"")),"")</f>
        <v/>
      </c>
      <c r="I170" s="35" t="str">
        <f t="shared" si="256"/>
        <v/>
      </c>
      <c r="J170" s="35" t="str">
        <f t="shared" si="257"/>
        <v/>
      </c>
      <c r="K170" s="67" t="str">
        <f>IFERROR(IF(VLOOKUP(J169,'Flota Variable'!$AS$4:$AU$707,3,0)+K169&gt;$F$7,"",VLOOKUP(J169,'Flota Variable'!$AS$4:$AU$707,3,0)+K169),"")</f>
        <v/>
      </c>
      <c r="L170" s="67" t="str">
        <f t="shared" si="238"/>
        <v/>
      </c>
      <c r="M170" s="36" t="str">
        <f t="shared" si="258"/>
        <v/>
      </c>
      <c r="N170" s="35" t="str">
        <f>IF(H170="","",IF(H170=MAX($H$3:$H$1002),IFERROR(VLOOKUP(MAX($H$3:H170)+1,$H$3:$I$1002,2,0),MAX(I170:I1169))-VLOOKUP(H170,$H$3:$I$1002,2,0)+1,IFERROR(VLOOKUP(MAX($H$3:H170)+1,$H$3:$I$1002,2,0),MAX(I170:I1169))-VLOOKUP(H170,$H$3:$I$1002,2,0)))</f>
        <v/>
      </c>
      <c r="P170" s="35" t="str">
        <f t="shared" si="259"/>
        <v/>
      </c>
      <c r="Q170" s="67" t="str">
        <f t="shared" si="260"/>
        <v/>
      </c>
      <c r="R170" s="67" t="str">
        <f t="shared" si="261"/>
        <v/>
      </c>
      <c r="S170" s="67" t="str">
        <f t="shared" si="262"/>
        <v/>
      </c>
      <c r="U170" s="68" t="str">
        <f>IFERROR(IF(Z170=0,"",IF(MINUTE(Z170)&lt;&gt;MINUTE(Z169),MAX($U$2:U169)+1,IF(AND(MINUTE(Z169)=0,MINUTE(Z170)=0),1,""))),"")</f>
        <v/>
      </c>
      <c r="V170" s="68" t="str">
        <f t="shared" si="263"/>
        <v/>
      </c>
      <c r="W170" s="68" t="str">
        <f t="shared" si="264"/>
        <v/>
      </c>
      <c r="X170" s="69" t="str">
        <f>IFERROR(L170+VLOOKUP(J170,'Tiempos de ciclo'!$P$3:$Q$398,2,0),"")</f>
        <v/>
      </c>
      <c r="Y170" s="69" t="str">
        <f t="shared" si="239"/>
        <v/>
      </c>
      <c r="Z170" s="70" t="str">
        <f t="shared" si="265"/>
        <v/>
      </c>
      <c r="AA170" s="68" t="str">
        <f>IF(U170="","",IF(U170=MAX($U$3:$U$1002),IFERROR(VLOOKUP(MAX($U$3:U170)+1,$U$3:$V$1002,2,0),MAX(V170:V1169))-VLOOKUP(U170,$U$3:$V$1002,2,0)+1,IFERROR(VLOOKUP(MAX($U$3:U170)+1,$U$3:$V$1002,2,0),MAX(V170:V1169))-VLOOKUP(U170,$U$3:$V$1002,2,0)))</f>
        <v/>
      </c>
      <c r="AC170" s="68" t="str">
        <f t="shared" si="266"/>
        <v/>
      </c>
      <c r="AD170" s="69" t="str">
        <f t="shared" si="267"/>
        <v/>
      </c>
      <c r="AE170" s="69" t="str">
        <f t="shared" si="268"/>
        <v/>
      </c>
      <c r="AF170" s="69" t="str">
        <f t="shared" si="269"/>
        <v/>
      </c>
      <c r="AI170" s="3" t="str">
        <f t="shared" si="286"/>
        <v/>
      </c>
      <c r="AJ170" s="8" t="str">
        <f t="shared" si="240"/>
        <v/>
      </c>
      <c r="AK170" s="8" t="str">
        <f t="shared" si="287"/>
        <v/>
      </c>
      <c r="AL170" s="8" t="str">
        <f t="shared" si="288"/>
        <v/>
      </c>
      <c r="AM170" s="8" t="str">
        <f t="shared" si="289"/>
        <v/>
      </c>
      <c r="AN170" s="9" t="str">
        <f t="shared" si="241"/>
        <v/>
      </c>
      <c r="AO170" s="9" t="str">
        <f t="shared" si="242"/>
        <v/>
      </c>
      <c r="AP170" s="8" t="str">
        <f t="shared" si="270"/>
        <v/>
      </c>
      <c r="AQ170" s="9" t="str">
        <f t="shared" si="243"/>
        <v/>
      </c>
      <c r="AR170" s="8" t="str">
        <f t="shared" si="271"/>
        <v/>
      </c>
      <c r="AS170" s="2" t="str">
        <f t="shared" si="290"/>
        <v/>
      </c>
      <c r="AT170" s="8" t="str">
        <f t="shared" si="272"/>
        <v/>
      </c>
      <c r="AU170" s="8" t="str">
        <f t="shared" si="291"/>
        <v/>
      </c>
      <c r="AV170" s="8" t="str">
        <f t="shared" si="292"/>
        <v/>
      </c>
      <c r="AW170" s="8" t="str">
        <f t="shared" si="273"/>
        <v/>
      </c>
      <c r="AX170" s="9" t="str">
        <f t="shared" si="244"/>
        <v/>
      </c>
      <c r="AY170" s="9" t="str">
        <f t="shared" si="245"/>
        <v/>
      </c>
      <c r="AZ170" s="8" t="str">
        <f t="shared" si="274"/>
        <v/>
      </c>
      <c r="BA170" s="9" t="str">
        <f t="shared" si="275"/>
        <v/>
      </c>
      <c r="BB170" s="8" t="str">
        <f t="shared" si="276"/>
        <v/>
      </c>
      <c r="BD170" s="3" t="str">
        <f t="shared" si="277"/>
        <v/>
      </c>
      <c r="BE170" s="8" t="str">
        <f t="shared" si="246"/>
        <v/>
      </c>
      <c r="BF170" s="8" t="str">
        <f t="shared" si="247"/>
        <v/>
      </c>
      <c r="BG170" s="86" t="str">
        <f t="shared" si="248"/>
        <v/>
      </c>
      <c r="BH170" s="9" t="str">
        <f t="shared" si="249"/>
        <v/>
      </c>
      <c r="BI170" s="9" t="str">
        <f t="shared" si="250"/>
        <v/>
      </c>
      <c r="BJ170" s="82" t="e">
        <f t="shared" si="251"/>
        <v>#VALUE!</v>
      </c>
      <c r="BK170" s="9" t="str">
        <f t="shared" si="252"/>
        <v/>
      </c>
      <c r="BL170" s="9" t="str">
        <f t="shared" ref="BL170:BM170" si="329">BK170</f>
        <v/>
      </c>
      <c r="BM170" s="9" t="str">
        <f t="shared" si="329"/>
        <v/>
      </c>
      <c r="BN170" s="8" t="str">
        <f t="shared" si="254"/>
        <v/>
      </c>
      <c r="BO170" s="8" t="str">
        <f t="shared" si="279"/>
        <v/>
      </c>
      <c r="BP170" s="8" t="str">
        <f t="shared" si="280"/>
        <v/>
      </c>
      <c r="BQ170" s="8" t="str">
        <f t="shared" si="281"/>
        <v/>
      </c>
      <c r="BR170" s="8" t="str">
        <f t="shared" si="255"/>
        <v/>
      </c>
      <c r="BS170" s="8" t="str">
        <f t="shared" si="282"/>
        <v/>
      </c>
      <c r="BT170" s="8" t="str">
        <f t="shared" si="283"/>
        <v/>
      </c>
      <c r="BU170" s="7" t="str">
        <f t="shared" si="284"/>
        <v/>
      </c>
    </row>
    <row r="171" spans="8:73" x14ac:dyDescent="0.25">
      <c r="H171" s="35" t="str">
        <f>IFERROR(IF(MINUTE(M171)&lt;&gt;MINUTE(M170),MAX($H$2:H170)+1,IF(AND(MINUTE(M170)=0,MINUTE(M171)=0),1,"")),"")</f>
        <v/>
      </c>
      <c r="I171" s="35" t="str">
        <f t="shared" si="256"/>
        <v/>
      </c>
      <c r="J171" s="35" t="str">
        <f t="shared" si="257"/>
        <v/>
      </c>
      <c r="K171" s="67" t="str">
        <f>IFERROR(IF(VLOOKUP(J170,'Flota Variable'!$AS$4:$AU$707,3,0)+K170&gt;$F$7,"",VLOOKUP(J170,'Flota Variable'!$AS$4:$AU$707,3,0)+K170),"")</f>
        <v/>
      </c>
      <c r="L171" s="67" t="str">
        <f t="shared" si="238"/>
        <v/>
      </c>
      <c r="M171" s="36" t="str">
        <f t="shared" si="258"/>
        <v/>
      </c>
      <c r="N171" s="35" t="str">
        <f>IF(H171="","",IF(H171=MAX($H$3:$H$1002),IFERROR(VLOOKUP(MAX($H$3:H171)+1,$H$3:$I$1002,2,0),MAX(I171:I1170))-VLOOKUP(H171,$H$3:$I$1002,2,0)+1,IFERROR(VLOOKUP(MAX($H$3:H171)+1,$H$3:$I$1002,2,0),MAX(I171:I1170))-VLOOKUP(H171,$H$3:$I$1002,2,0)))</f>
        <v/>
      </c>
      <c r="P171" s="35" t="str">
        <f t="shared" si="259"/>
        <v/>
      </c>
      <c r="Q171" s="67" t="str">
        <f t="shared" si="260"/>
        <v/>
      </c>
      <c r="R171" s="67" t="str">
        <f t="shared" si="261"/>
        <v/>
      </c>
      <c r="S171" s="67" t="str">
        <f t="shared" si="262"/>
        <v/>
      </c>
      <c r="U171" s="68" t="str">
        <f>IFERROR(IF(Z171=0,"",IF(MINUTE(Z171)&lt;&gt;MINUTE(Z170),MAX($U$2:U170)+1,IF(AND(MINUTE(Z170)=0,MINUTE(Z171)=0),1,""))),"")</f>
        <v/>
      </c>
      <c r="V171" s="68" t="str">
        <f t="shared" si="263"/>
        <v/>
      </c>
      <c r="W171" s="68" t="str">
        <f t="shared" si="264"/>
        <v/>
      </c>
      <c r="X171" s="69" t="str">
        <f>IFERROR(L171+VLOOKUP(J171,'Tiempos de ciclo'!$P$3:$Q$398,2,0),"")</f>
        <v/>
      </c>
      <c r="Y171" s="69" t="str">
        <f t="shared" si="239"/>
        <v/>
      </c>
      <c r="Z171" s="70" t="str">
        <f t="shared" si="265"/>
        <v/>
      </c>
      <c r="AA171" s="68" t="str">
        <f>IF(U171="","",IF(U171=MAX($U$3:$U$1002),IFERROR(VLOOKUP(MAX($U$3:U171)+1,$U$3:$V$1002,2,0),MAX(V171:V1170))-VLOOKUP(U171,$U$3:$V$1002,2,0)+1,IFERROR(VLOOKUP(MAX($U$3:U171)+1,$U$3:$V$1002,2,0),MAX(V171:V1170))-VLOOKUP(U171,$U$3:$V$1002,2,0)))</f>
        <v/>
      </c>
      <c r="AC171" s="68" t="str">
        <f t="shared" si="266"/>
        <v/>
      </c>
      <c r="AD171" s="69" t="str">
        <f t="shared" si="267"/>
        <v/>
      </c>
      <c r="AE171" s="69" t="str">
        <f t="shared" si="268"/>
        <v/>
      </c>
      <c r="AF171" s="69" t="str">
        <f t="shared" si="269"/>
        <v/>
      </c>
      <c r="AI171" s="3" t="str">
        <f t="shared" si="286"/>
        <v/>
      </c>
      <c r="AJ171" s="8" t="str">
        <f t="shared" si="240"/>
        <v/>
      </c>
      <c r="AK171" s="8" t="str">
        <f t="shared" si="287"/>
        <v/>
      </c>
      <c r="AL171" s="8" t="str">
        <f t="shared" si="288"/>
        <v/>
      </c>
      <c r="AM171" s="8" t="str">
        <f t="shared" si="289"/>
        <v/>
      </c>
      <c r="AN171" s="9" t="str">
        <f t="shared" si="241"/>
        <v/>
      </c>
      <c r="AO171" s="9" t="str">
        <f t="shared" si="242"/>
        <v/>
      </c>
      <c r="AP171" s="8" t="str">
        <f t="shared" si="270"/>
        <v/>
      </c>
      <c r="AQ171" s="9" t="str">
        <f t="shared" si="243"/>
        <v/>
      </c>
      <c r="AR171" s="8" t="str">
        <f t="shared" si="271"/>
        <v/>
      </c>
      <c r="AS171" s="2" t="str">
        <f t="shared" si="290"/>
        <v/>
      </c>
      <c r="AT171" s="8" t="str">
        <f t="shared" si="272"/>
        <v/>
      </c>
      <c r="AU171" s="8" t="str">
        <f t="shared" si="291"/>
        <v/>
      </c>
      <c r="AV171" s="8" t="str">
        <f t="shared" si="292"/>
        <v/>
      </c>
      <c r="AW171" s="8" t="str">
        <f t="shared" si="273"/>
        <v/>
      </c>
      <c r="AX171" s="9" t="str">
        <f t="shared" si="244"/>
        <v/>
      </c>
      <c r="AY171" s="9" t="str">
        <f t="shared" si="245"/>
        <v/>
      </c>
      <c r="AZ171" s="8" t="str">
        <f t="shared" si="274"/>
        <v/>
      </c>
      <c r="BA171" s="9" t="str">
        <f t="shared" si="275"/>
        <v/>
      </c>
      <c r="BB171" s="8" t="str">
        <f t="shared" si="276"/>
        <v/>
      </c>
      <c r="BD171" s="3" t="str">
        <f t="shared" si="277"/>
        <v/>
      </c>
      <c r="BE171" s="8" t="str">
        <f t="shared" si="246"/>
        <v/>
      </c>
      <c r="BF171" s="8" t="str">
        <f t="shared" si="247"/>
        <v/>
      </c>
      <c r="BG171" s="86" t="str">
        <f t="shared" si="248"/>
        <v/>
      </c>
      <c r="BH171" s="9" t="str">
        <f t="shared" si="249"/>
        <v/>
      </c>
      <c r="BI171" s="9" t="str">
        <f t="shared" si="250"/>
        <v/>
      </c>
      <c r="BJ171" s="82" t="e">
        <f t="shared" si="251"/>
        <v>#VALUE!</v>
      </c>
      <c r="BK171" s="9" t="str">
        <f t="shared" si="252"/>
        <v/>
      </c>
      <c r="BL171" s="9" t="str">
        <f t="shared" ref="BL171:BM171" si="330">BK171</f>
        <v/>
      </c>
      <c r="BM171" s="9" t="str">
        <f t="shared" si="330"/>
        <v/>
      </c>
      <c r="BN171" s="8" t="str">
        <f t="shared" si="254"/>
        <v/>
      </c>
      <c r="BO171" s="8" t="str">
        <f t="shared" si="279"/>
        <v/>
      </c>
      <c r="BP171" s="8" t="str">
        <f t="shared" si="280"/>
        <v/>
      </c>
      <c r="BQ171" s="8" t="str">
        <f t="shared" si="281"/>
        <v/>
      </c>
      <c r="BR171" s="8" t="str">
        <f t="shared" si="255"/>
        <v/>
      </c>
      <c r="BS171" s="8" t="str">
        <f t="shared" si="282"/>
        <v/>
      </c>
      <c r="BT171" s="8" t="str">
        <f t="shared" si="283"/>
        <v/>
      </c>
      <c r="BU171" s="7" t="str">
        <f t="shared" si="284"/>
        <v/>
      </c>
    </row>
    <row r="172" spans="8:73" x14ac:dyDescent="0.25">
      <c r="H172" s="35" t="str">
        <f>IFERROR(IF(MINUTE(M172)&lt;&gt;MINUTE(M171),MAX($H$2:H171)+1,IF(AND(MINUTE(M171)=0,MINUTE(M172)=0),1,"")),"")</f>
        <v/>
      </c>
      <c r="I172" s="35" t="str">
        <f t="shared" si="256"/>
        <v/>
      </c>
      <c r="J172" s="35" t="str">
        <f t="shared" si="257"/>
        <v/>
      </c>
      <c r="K172" s="67" t="str">
        <f>IFERROR(IF(VLOOKUP(J171,'Flota Variable'!$AS$4:$AU$707,3,0)+K171&gt;$F$7,"",VLOOKUP(J171,'Flota Variable'!$AS$4:$AU$707,3,0)+K171),"")</f>
        <v/>
      </c>
      <c r="L172" s="67" t="str">
        <f t="shared" si="238"/>
        <v/>
      </c>
      <c r="M172" s="36" t="str">
        <f t="shared" si="258"/>
        <v/>
      </c>
      <c r="N172" s="35" t="str">
        <f>IF(H172="","",IF(H172=MAX($H$3:$H$1002),IFERROR(VLOOKUP(MAX($H$3:H172)+1,$H$3:$I$1002,2,0),MAX(I172:I1171))-VLOOKUP(H172,$H$3:$I$1002,2,0)+1,IFERROR(VLOOKUP(MAX($H$3:H172)+1,$H$3:$I$1002,2,0),MAX(I172:I1171))-VLOOKUP(H172,$H$3:$I$1002,2,0)))</f>
        <v/>
      </c>
      <c r="P172" s="35" t="str">
        <f t="shared" si="259"/>
        <v/>
      </c>
      <c r="Q172" s="67" t="str">
        <f t="shared" si="260"/>
        <v/>
      </c>
      <c r="R172" s="67" t="str">
        <f t="shared" si="261"/>
        <v/>
      </c>
      <c r="S172" s="67" t="str">
        <f t="shared" si="262"/>
        <v/>
      </c>
      <c r="U172" s="68" t="str">
        <f>IFERROR(IF(Z172=0,"",IF(MINUTE(Z172)&lt;&gt;MINUTE(Z171),MAX($U$2:U171)+1,IF(AND(MINUTE(Z171)=0,MINUTE(Z172)=0),1,""))),"")</f>
        <v/>
      </c>
      <c r="V172" s="68" t="str">
        <f t="shared" si="263"/>
        <v/>
      </c>
      <c r="W172" s="68" t="str">
        <f t="shared" si="264"/>
        <v/>
      </c>
      <c r="X172" s="69" t="str">
        <f>IFERROR(L172+VLOOKUP(J172,'Tiempos de ciclo'!$P$3:$Q$398,2,0),"")</f>
        <v/>
      </c>
      <c r="Y172" s="69" t="str">
        <f t="shared" si="239"/>
        <v/>
      </c>
      <c r="Z172" s="70" t="str">
        <f t="shared" si="265"/>
        <v/>
      </c>
      <c r="AA172" s="68" t="str">
        <f>IF(U172="","",IF(U172=MAX($U$3:$U$1002),IFERROR(VLOOKUP(MAX($U$3:U172)+1,$U$3:$V$1002,2,0),MAX(V172:V1171))-VLOOKUP(U172,$U$3:$V$1002,2,0)+1,IFERROR(VLOOKUP(MAX($U$3:U172)+1,$U$3:$V$1002,2,0),MAX(V172:V1171))-VLOOKUP(U172,$U$3:$V$1002,2,0)))</f>
        <v/>
      </c>
      <c r="AC172" s="68" t="str">
        <f t="shared" si="266"/>
        <v/>
      </c>
      <c r="AD172" s="69" t="str">
        <f t="shared" si="267"/>
        <v/>
      </c>
      <c r="AE172" s="69" t="str">
        <f t="shared" si="268"/>
        <v/>
      </c>
      <c r="AF172" s="69" t="str">
        <f t="shared" si="269"/>
        <v/>
      </c>
      <c r="AI172" s="3" t="str">
        <f t="shared" si="286"/>
        <v/>
      </c>
      <c r="AJ172" s="8" t="str">
        <f t="shared" si="240"/>
        <v/>
      </c>
      <c r="AK172" s="8" t="str">
        <f t="shared" si="287"/>
        <v/>
      </c>
      <c r="AL172" s="8" t="str">
        <f t="shared" si="288"/>
        <v/>
      </c>
      <c r="AM172" s="8" t="str">
        <f t="shared" si="289"/>
        <v/>
      </c>
      <c r="AN172" s="9" t="str">
        <f t="shared" si="241"/>
        <v/>
      </c>
      <c r="AO172" s="9" t="str">
        <f t="shared" si="242"/>
        <v/>
      </c>
      <c r="AP172" s="8" t="str">
        <f t="shared" si="270"/>
        <v/>
      </c>
      <c r="AQ172" s="9" t="str">
        <f t="shared" si="243"/>
        <v/>
      </c>
      <c r="AR172" s="8" t="str">
        <f t="shared" si="271"/>
        <v/>
      </c>
      <c r="AS172" s="2" t="str">
        <f t="shared" si="290"/>
        <v/>
      </c>
      <c r="AT172" s="8" t="str">
        <f t="shared" si="272"/>
        <v/>
      </c>
      <c r="AU172" s="8" t="str">
        <f t="shared" si="291"/>
        <v/>
      </c>
      <c r="AV172" s="8" t="str">
        <f t="shared" si="292"/>
        <v/>
      </c>
      <c r="AW172" s="8" t="str">
        <f t="shared" si="273"/>
        <v/>
      </c>
      <c r="AX172" s="9" t="str">
        <f t="shared" si="244"/>
        <v/>
      </c>
      <c r="AY172" s="9" t="str">
        <f t="shared" si="245"/>
        <v/>
      </c>
      <c r="AZ172" s="8" t="str">
        <f t="shared" si="274"/>
        <v/>
      </c>
      <c r="BA172" s="9" t="str">
        <f t="shared" si="275"/>
        <v/>
      </c>
      <c r="BB172" s="8" t="str">
        <f t="shared" si="276"/>
        <v/>
      </c>
      <c r="BD172" s="3" t="str">
        <f t="shared" si="277"/>
        <v/>
      </c>
      <c r="BE172" s="8" t="str">
        <f t="shared" si="246"/>
        <v/>
      </c>
      <c r="BF172" s="8" t="str">
        <f t="shared" si="247"/>
        <v/>
      </c>
      <c r="BG172" s="86" t="str">
        <f t="shared" si="248"/>
        <v/>
      </c>
      <c r="BH172" s="9" t="str">
        <f t="shared" si="249"/>
        <v/>
      </c>
      <c r="BI172" s="9" t="str">
        <f t="shared" si="250"/>
        <v/>
      </c>
      <c r="BJ172" s="82" t="e">
        <f t="shared" si="251"/>
        <v>#VALUE!</v>
      </c>
      <c r="BK172" s="9" t="str">
        <f t="shared" si="252"/>
        <v/>
      </c>
      <c r="BL172" s="9" t="str">
        <f t="shared" ref="BL172:BM172" si="331">BK172</f>
        <v/>
      </c>
      <c r="BM172" s="9" t="str">
        <f t="shared" si="331"/>
        <v/>
      </c>
      <c r="BN172" s="8" t="str">
        <f t="shared" si="254"/>
        <v/>
      </c>
      <c r="BO172" s="8" t="str">
        <f t="shared" si="279"/>
        <v/>
      </c>
      <c r="BP172" s="8" t="str">
        <f t="shared" si="280"/>
        <v/>
      </c>
      <c r="BQ172" s="8" t="str">
        <f t="shared" si="281"/>
        <v/>
      </c>
      <c r="BR172" s="8" t="str">
        <f t="shared" si="255"/>
        <v/>
      </c>
      <c r="BS172" s="8" t="str">
        <f t="shared" si="282"/>
        <v/>
      </c>
      <c r="BT172" s="8" t="str">
        <f t="shared" si="283"/>
        <v/>
      </c>
      <c r="BU172" s="7" t="str">
        <f t="shared" si="284"/>
        <v/>
      </c>
    </row>
    <row r="173" spans="8:73" x14ac:dyDescent="0.25">
      <c r="H173" s="35" t="str">
        <f>IFERROR(IF(MINUTE(M173)&lt;&gt;MINUTE(M172),MAX($H$2:H172)+1,IF(AND(MINUTE(M172)=0,MINUTE(M173)=0),1,"")),"")</f>
        <v/>
      </c>
      <c r="I173" s="35" t="str">
        <f t="shared" si="256"/>
        <v/>
      </c>
      <c r="J173" s="35" t="str">
        <f t="shared" si="257"/>
        <v/>
      </c>
      <c r="K173" s="67" t="str">
        <f>IFERROR(IF(VLOOKUP(J172,'Flota Variable'!$AS$4:$AU$707,3,0)+K172&gt;$F$7,"",VLOOKUP(J172,'Flota Variable'!$AS$4:$AU$707,3,0)+K172),"")</f>
        <v/>
      </c>
      <c r="L173" s="67" t="str">
        <f t="shared" si="238"/>
        <v/>
      </c>
      <c r="M173" s="36" t="str">
        <f t="shared" si="258"/>
        <v/>
      </c>
      <c r="N173" s="35" t="str">
        <f>IF(H173="","",IF(H173=MAX($H$3:$H$1002),IFERROR(VLOOKUP(MAX($H$3:H173)+1,$H$3:$I$1002,2,0),MAX(I173:I1172))-VLOOKUP(H173,$H$3:$I$1002,2,0)+1,IFERROR(VLOOKUP(MAX($H$3:H173)+1,$H$3:$I$1002,2,0),MAX(I173:I1172))-VLOOKUP(H173,$H$3:$I$1002,2,0)))</f>
        <v/>
      </c>
      <c r="P173" s="35" t="str">
        <f t="shared" si="259"/>
        <v/>
      </c>
      <c r="Q173" s="67" t="str">
        <f t="shared" si="260"/>
        <v/>
      </c>
      <c r="R173" s="67" t="str">
        <f t="shared" si="261"/>
        <v/>
      </c>
      <c r="S173" s="67" t="str">
        <f t="shared" si="262"/>
        <v/>
      </c>
      <c r="U173" s="68" t="str">
        <f>IFERROR(IF(Z173=0,"",IF(MINUTE(Z173)&lt;&gt;MINUTE(Z172),MAX($U$2:U172)+1,IF(AND(MINUTE(Z172)=0,MINUTE(Z173)=0),1,""))),"")</f>
        <v/>
      </c>
      <c r="V173" s="68" t="str">
        <f t="shared" si="263"/>
        <v/>
      </c>
      <c r="W173" s="68" t="str">
        <f t="shared" si="264"/>
        <v/>
      </c>
      <c r="X173" s="69" t="str">
        <f>IFERROR(L173+VLOOKUP(J173,'Tiempos de ciclo'!$P$3:$Q$398,2,0),"")</f>
        <v/>
      </c>
      <c r="Y173" s="69" t="str">
        <f t="shared" si="239"/>
        <v/>
      </c>
      <c r="Z173" s="70" t="str">
        <f t="shared" si="265"/>
        <v/>
      </c>
      <c r="AA173" s="68" t="str">
        <f>IF(U173="","",IF(U173=MAX($U$3:$U$1002),IFERROR(VLOOKUP(MAX($U$3:U173)+1,$U$3:$V$1002,2,0),MAX(V173:V1172))-VLOOKUP(U173,$U$3:$V$1002,2,0)+1,IFERROR(VLOOKUP(MAX($U$3:U173)+1,$U$3:$V$1002,2,0),MAX(V173:V1172))-VLOOKUP(U173,$U$3:$V$1002,2,0)))</f>
        <v/>
      </c>
      <c r="AC173" s="68" t="str">
        <f t="shared" si="266"/>
        <v/>
      </c>
      <c r="AD173" s="69" t="str">
        <f t="shared" si="267"/>
        <v/>
      </c>
      <c r="AE173" s="69" t="str">
        <f t="shared" si="268"/>
        <v/>
      </c>
      <c r="AF173" s="69" t="str">
        <f t="shared" si="269"/>
        <v/>
      </c>
      <c r="AI173" s="3" t="str">
        <f t="shared" si="286"/>
        <v/>
      </c>
      <c r="AJ173" s="8" t="str">
        <f t="shared" si="240"/>
        <v/>
      </c>
      <c r="AK173" s="8" t="str">
        <f t="shared" si="287"/>
        <v/>
      </c>
      <c r="AL173" s="8" t="str">
        <f t="shared" si="288"/>
        <v/>
      </c>
      <c r="AM173" s="8" t="str">
        <f t="shared" si="289"/>
        <v/>
      </c>
      <c r="AN173" s="9" t="str">
        <f t="shared" si="241"/>
        <v/>
      </c>
      <c r="AO173" s="9" t="str">
        <f t="shared" si="242"/>
        <v/>
      </c>
      <c r="AP173" s="8" t="str">
        <f t="shared" si="270"/>
        <v/>
      </c>
      <c r="AQ173" s="9" t="str">
        <f t="shared" si="243"/>
        <v/>
      </c>
      <c r="AR173" s="8" t="str">
        <f t="shared" si="271"/>
        <v/>
      </c>
      <c r="AS173" s="2" t="str">
        <f t="shared" si="290"/>
        <v/>
      </c>
      <c r="AT173" s="8" t="str">
        <f t="shared" si="272"/>
        <v/>
      </c>
      <c r="AU173" s="8" t="str">
        <f t="shared" si="291"/>
        <v/>
      </c>
      <c r="AV173" s="8" t="str">
        <f t="shared" si="292"/>
        <v/>
      </c>
      <c r="AW173" s="8" t="str">
        <f t="shared" si="273"/>
        <v/>
      </c>
      <c r="AX173" s="9" t="str">
        <f t="shared" si="244"/>
        <v/>
      </c>
      <c r="AY173" s="9" t="str">
        <f t="shared" si="245"/>
        <v/>
      </c>
      <c r="AZ173" s="8" t="str">
        <f t="shared" si="274"/>
        <v/>
      </c>
      <c r="BA173" s="9" t="str">
        <f t="shared" si="275"/>
        <v/>
      </c>
      <c r="BB173" s="8" t="str">
        <f t="shared" si="276"/>
        <v/>
      </c>
      <c r="BD173" s="3" t="str">
        <f t="shared" si="277"/>
        <v/>
      </c>
      <c r="BE173" s="8" t="str">
        <f t="shared" si="246"/>
        <v/>
      </c>
      <c r="BF173" s="8" t="str">
        <f t="shared" si="247"/>
        <v/>
      </c>
      <c r="BG173" s="86" t="str">
        <f t="shared" si="248"/>
        <v/>
      </c>
      <c r="BH173" s="9" t="str">
        <f t="shared" si="249"/>
        <v/>
      </c>
      <c r="BI173" s="9" t="str">
        <f t="shared" si="250"/>
        <v/>
      </c>
      <c r="BJ173" s="82" t="e">
        <f t="shared" si="251"/>
        <v>#VALUE!</v>
      </c>
      <c r="BK173" s="9" t="str">
        <f t="shared" si="252"/>
        <v/>
      </c>
      <c r="BL173" s="9" t="str">
        <f t="shared" ref="BL173:BM173" si="332">BK173</f>
        <v/>
      </c>
      <c r="BM173" s="9" t="str">
        <f t="shared" si="332"/>
        <v/>
      </c>
      <c r="BN173" s="8" t="str">
        <f t="shared" si="254"/>
        <v/>
      </c>
      <c r="BO173" s="8" t="str">
        <f t="shared" si="279"/>
        <v/>
      </c>
      <c r="BP173" s="8" t="str">
        <f t="shared" si="280"/>
        <v/>
      </c>
      <c r="BQ173" s="8" t="str">
        <f t="shared" si="281"/>
        <v/>
      </c>
      <c r="BR173" s="8" t="str">
        <f t="shared" si="255"/>
        <v/>
      </c>
      <c r="BS173" s="8" t="str">
        <f t="shared" si="282"/>
        <v/>
      </c>
      <c r="BT173" s="8" t="str">
        <f t="shared" si="283"/>
        <v/>
      </c>
      <c r="BU173" s="7" t="str">
        <f t="shared" si="284"/>
        <v/>
      </c>
    </row>
    <row r="174" spans="8:73" x14ac:dyDescent="0.25">
      <c r="H174" s="35" t="str">
        <f>IFERROR(IF(MINUTE(M174)&lt;&gt;MINUTE(M173),MAX($H$2:H173)+1,IF(AND(MINUTE(M173)=0,MINUTE(M174)=0),1,"")),"")</f>
        <v/>
      </c>
      <c r="I174" s="35" t="str">
        <f t="shared" si="256"/>
        <v/>
      </c>
      <c r="J174" s="35" t="str">
        <f t="shared" si="257"/>
        <v/>
      </c>
      <c r="K174" s="67" t="str">
        <f>IFERROR(IF(VLOOKUP(J173,'Flota Variable'!$AS$4:$AU$707,3,0)+K173&gt;$F$7,"",VLOOKUP(J173,'Flota Variable'!$AS$4:$AU$707,3,0)+K173),"")</f>
        <v/>
      </c>
      <c r="L174" s="67" t="str">
        <f t="shared" si="238"/>
        <v/>
      </c>
      <c r="M174" s="36" t="str">
        <f t="shared" si="258"/>
        <v/>
      </c>
      <c r="N174" s="35" t="str">
        <f>IF(H174="","",IF(H174=MAX($H$3:$H$1002),IFERROR(VLOOKUP(MAX($H$3:H174)+1,$H$3:$I$1002,2,0),MAX(I174:I1173))-VLOOKUP(H174,$H$3:$I$1002,2,0)+1,IFERROR(VLOOKUP(MAX($H$3:H174)+1,$H$3:$I$1002,2,0),MAX(I174:I1173))-VLOOKUP(H174,$H$3:$I$1002,2,0)))</f>
        <v/>
      </c>
      <c r="P174" s="35" t="str">
        <f t="shared" si="259"/>
        <v/>
      </c>
      <c r="Q174" s="67" t="str">
        <f t="shared" si="260"/>
        <v/>
      </c>
      <c r="R174" s="67" t="str">
        <f t="shared" si="261"/>
        <v/>
      </c>
      <c r="S174" s="67" t="str">
        <f t="shared" si="262"/>
        <v/>
      </c>
      <c r="U174" s="68" t="str">
        <f>IFERROR(IF(Z174=0,"",IF(MINUTE(Z174)&lt;&gt;MINUTE(Z173),MAX($U$2:U173)+1,IF(AND(MINUTE(Z173)=0,MINUTE(Z174)=0),1,""))),"")</f>
        <v/>
      </c>
      <c r="V174" s="68" t="str">
        <f t="shared" si="263"/>
        <v/>
      </c>
      <c r="W174" s="68" t="str">
        <f t="shared" si="264"/>
        <v/>
      </c>
      <c r="X174" s="69" t="str">
        <f>IFERROR(L174+VLOOKUP(J174,'Tiempos de ciclo'!$P$3:$Q$398,2,0),"")</f>
        <v/>
      </c>
      <c r="Y174" s="69" t="str">
        <f t="shared" si="239"/>
        <v/>
      </c>
      <c r="Z174" s="70" t="str">
        <f t="shared" si="265"/>
        <v/>
      </c>
      <c r="AA174" s="68" t="str">
        <f>IF(U174="","",IF(U174=MAX($U$3:$U$1002),IFERROR(VLOOKUP(MAX($U$3:U174)+1,$U$3:$V$1002,2,0),MAX(V174:V1173))-VLOOKUP(U174,$U$3:$V$1002,2,0)+1,IFERROR(VLOOKUP(MAX($U$3:U174)+1,$U$3:$V$1002,2,0),MAX(V174:V1173))-VLOOKUP(U174,$U$3:$V$1002,2,0)))</f>
        <v/>
      </c>
      <c r="AC174" s="68" t="str">
        <f t="shared" si="266"/>
        <v/>
      </c>
      <c r="AD174" s="69" t="str">
        <f t="shared" si="267"/>
        <v/>
      </c>
      <c r="AE174" s="69" t="str">
        <f t="shared" si="268"/>
        <v/>
      </c>
      <c r="AF174" s="69" t="str">
        <f t="shared" si="269"/>
        <v/>
      </c>
      <c r="AI174" s="3" t="str">
        <f t="shared" si="286"/>
        <v/>
      </c>
      <c r="AJ174" s="8" t="str">
        <f t="shared" si="240"/>
        <v/>
      </c>
      <c r="AK174" s="8" t="str">
        <f t="shared" si="287"/>
        <v/>
      </c>
      <c r="AL174" s="8" t="str">
        <f t="shared" si="288"/>
        <v/>
      </c>
      <c r="AM174" s="8" t="str">
        <f t="shared" si="289"/>
        <v/>
      </c>
      <c r="AN174" s="9" t="str">
        <f t="shared" si="241"/>
        <v/>
      </c>
      <c r="AO174" s="9" t="str">
        <f t="shared" si="242"/>
        <v/>
      </c>
      <c r="AP174" s="8" t="str">
        <f t="shared" si="270"/>
        <v/>
      </c>
      <c r="AQ174" s="9" t="str">
        <f t="shared" si="243"/>
        <v/>
      </c>
      <c r="AR174" s="8" t="str">
        <f t="shared" si="271"/>
        <v/>
      </c>
      <c r="AS174" s="2" t="str">
        <f t="shared" si="290"/>
        <v/>
      </c>
      <c r="AT174" s="8" t="str">
        <f t="shared" si="272"/>
        <v/>
      </c>
      <c r="AU174" s="8" t="str">
        <f t="shared" si="291"/>
        <v/>
      </c>
      <c r="AV174" s="8" t="str">
        <f t="shared" si="292"/>
        <v/>
      </c>
      <c r="AW174" s="8" t="str">
        <f t="shared" si="273"/>
        <v/>
      </c>
      <c r="AX174" s="9" t="str">
        <f t="shared" si="244"/>
        <v/>
      </c>
      <c r="AY174" s="9" t="str">
        <f t="shared" si="245"/>
        <v/>
      </c>
      <c r="AZ174" s="8" t="str">
        <f t="shared" si="274"/>
        <v/>
      </c>
      <c r="BA174" s="9" t="str">
        <f t="shared" si="275"/>
        <v/>
      </c>
      <c r="BB174" s="8" t="str">
        <f t="shared" si="276"/>
        <v/>
      </c>
      <c r="BD174" s="3" t="str">
        <f t="shared" si="277"/>
        <v/>
      </c>
      <c r="BE174" s="8" t="str">
        <f t="shared" si="246"/>
        <v/>
      </c>
      <c r="BF174" s="8" t="str">
        <f t="shared" si="247"/>
        <v/>
      </c>
      <c r="BG174" s="86" t="str">
        <f t="shared" si="248"/>
        <v/>
      </c>
      <c r="BH174" s="9" t="str">
        <f t="shared" si="249"/>
        <v/>
      </c>
      <c r="BI174" s="9" t="str">
        <f t="shared" si="250"/>
        <v/>
      </c>
      <c r="BJ174" s="82" t="e">
        <f t="shared" si="251"/>
        <v>#VALUE!</v>
      </c>
      <c r="BK174" s="9" t="str">
        <f t="shared" si="252"/>
        <v/>
      </c>
      <c r="BL174" s="9" t="str">
        <f t="shared" ref="BL174:BM174" si="333">BK174</f>
        <v/>
      </c>
      <c r="BM174" s="9" t="str">
        <f t="shared" si="333"/>
        <v/>
      </c>
      <c r="BN174" s="8" t="str">
        <f t="shared" si="254"/>
        <v/>
      </c>
      <c r="BO174" s="8" t="str">
        <f t="shared" si="279"/>
        <v/>
      </c>
      <c r="BP174" s="8" t="str">
        <f t="shared" si="280"/>
        <v/>
      </c>
      <c r="BQ174" s="8" t="str">
        <f t="shared" si="281"/>
        <v/>
      </c>
      <c r="BR174" s="8" t="str">
        <f t="shared" si="255"/>
        <v/>
      </c>
      <c r="BS174" s="8" t="str">
        <f t="shared" si="282"/>
        <v/>
      </c>
      <c r="BT174" s="8" t="str">
        <f t="shared" si="283"/>
        <v/>
      </c>
      <c r="BU174" s="7" t="str">
        <f t="shared" si="284"/>
        <v/>
      </c>
    </row>
    <row r="175" spans="8:73" x14ac:dyDescent="0.25">
      <c r="H175" s="35" t="str">
        <f>IFERROR(IF(MINUTE(M175)&lt;&gt;MINUTE(M174),MAX($H$2:H174)+1,IF(AND(MINUTE(M174)=0,MINUTE(M175)=0),1,"")),"")</f>
        <v/>
      </c>
      <c r="I175" s="35" t="str">
        <f t="shared" si="256"/>
        <v/>
      </c>
      <c r="J175" s="35" t="str">
        <f t="shared" si="257"/>
        <v/>
      </c>
      <c r="K175" s="67" t="str">
        <f>IFERROR(IF(VLOOKUP(J174,'Flota Variable'!$AS$4:$AU$707,3,0)+K174&gt;$F$7,"",VLOOKUP(J174,'Flota Variable'!$AS$4:$AU$707,3,0)+K174),"")</f>
        <v/>
      </c>
      <c r="L175" s="67" t="str">
        <f t="shared" si="238"/>
        <v/>
      </c>
      <c r="M175" s="36" t="str">
        <f t="shared" si="258"/>
        <v/>
      </c>
      <c r="N175" s="35" t="str">
        <f>IF(H175="","",IF(H175=MAX($H$3:$H$1002),IFERROR(VLOOKUP(MAX($H$3:H175)+1,$H$3:$I$1002,2,0),MAX(I175:I1174))-VLOOKUP(H175,$H$3:$I$1002,2,0)+1,IFERROR(VLOOKUP(MAX($H$3:H175)+1,$H$3:$I$1002,2,0),MAX(I175:I1174))-VLOOKUP(H175,$H$3:$I$1002,2,0)))</f>
        <v/>
      </c>
      <c r="P175" s="35" t="str">
        <f t="shared" si="259"/>
        <v/>
      </c>
      <c r="Q175" s="67" t="str">
        <f t="shared" si="260"/>
        <v/>
      </c>
      <c r="R175" s="67" t="str">
        <f t="shared" si="261"/>
        <v/>
      </c>
      <c r="S175" s="67" t="str">
        <f t="shared" si="262"/>
        <v/>
      </c>
      <c r="U175" s="68" t="str">
        <f>IFERROR(IF(Z175=0,"",IF(MINUTE(Z175)&lt;&gt;MINUTE(Z174),MAX($U$2:U174)+1,IF(AND(MINUTE(Z174)=0,MINUTE(Z175)=0),1,""))),"")</f>
        <v/>
      </c>
      <c r="V175" s="68" t="str">
        <f t="shared" si="263"/>
        <v/>
      </c>
      <c r="W175" s="68" t="str">
        <f t="shared" si="264"/>
        <v/>
      </c>
      <c r="X175" s="69" t="str">
        <f>IFERROR(L175+VLOOKUP(J175,'Tiempos de ciclo'!$P$3:$Q$398,2,0),"")</f>
        <v/>
      </c>
      <c r="Y175" s="69" t="str">
        <f t="shared" si="239"/>
        <v/>
      </c>
      <c r="Z175" s="70" t="str">
        <f t="shared" si="265"/>
        <v/>
      </c>
      <c r="AA175" s="68" t="str">
        <f>IF(U175="","",IF(U175=MAX($U$3:$U$1002),IFERROR(VLOOKUP(MAX($U$3:U175)+1,$U$3:$V$1002,2,0),MAX(V175:V1174))-VLOOKUP(U175,$U$3:$V$1002,2,0)+1,IFERROR(VLOOKUP(MAX($U$3:U175)+1,$U$3:$V$1002,2,0),MAX(V175:V1174))-VLOOKUP(U175,$U$3:$V$1002,2,0)))</f>
        <v/>
      </c>
      <c r="AC175" s="68" t="str">
        <f t="shared" si="266"/>
        <v/>
      </c>
      <c r="AD175" s="69" t="str">
        <f t="shared" si="267"/>
        <v/>
      </c>
      <c r="AE175" s="69" t="str">
        <f t="shared" si="268"/>
        <v/>
      </c>
      <c r="AF175" s="69" t="str">
        <f t="shared" si="269"/>
        <v/>
      </c>
      <c r="AI175" s="3" t="str">
        <f t="shared" si="286"/>
        <v/>
      </c>
      <c r="AJ175" s="8" t="str">
        <f t="shared" si="240"/>
        <v/>
      </c>
      <c r="AK175" s="8" t="str">
        <f t="shared" si="287"/>
        <v/>
      </c>
      <c r="AL175" s="8" t="str">
        <f t="shared" si="288"/>
        <v/>
      </c>
      <c r="AM175" s="8" t="str">
        <f t="shared" si="289"/>
        <v/>
      </c>
      <c r="AN175" s="9" t="str">
        <f t="shared" si="241"/>
        <v/>
      </c>
      <c r="AO175" s="9" t="str">
        <f t="shared" si="242"/>
        <v/>
      </c>
      <c r="AP175" s="8" t="str">
        <f t="shared" si="270"/>
        <v/>
      </c>
      <c r="AQ175" s="9" t="str">
        <f t="shared" si="243"/>
        <v/>
      </c>
      <c r="AR175" s="8" t="str">
        <f t="shared" si="271"/>
        <v/>
      </c>
      <c r="AS175" s="2" t="str">
        <f t="shared" si="290"/>
        <v/>
      </c>
      <c r="AT175" s="8" t="str">
        <f t="shared" si="272"/>
        <v/>
      </c>
      <c r="AU175" s="8" t="str">
        <f t="shared" si="291"/>
        <v/>
      </c>
      <c r="AV175" s="8" t="str">
        <f t="shared" si="292"/>
        <v/>
      </c>
      <c r="AW175" s="8" t="str">
        <f t="shared" si="273"/>
        <v/>
      </c>
      <c r="AX175" s="9" t="str">
        <f t="shared" si="244"/>
        <v/>
      </c>
      <c r="AY175" s="9" t="str">
        <f t="shared" si="245"/>
        <v/>
      </c>
      <c r="AZ175" s="8" t="str">
        <f t="shared" si="274"/>
        <v/>
      </c>
      <c r="BA175" s="9" t="str">
        <f t="shared" si="275"/>
        <v/>
      </c>
      <c r="BB175" s="8" t="str">
        <f t="shared" si="276"/>
        <v/>
      </c>
      <c r="BD175" s="3" t="str">
        <f t="shared" si="277"/>
        <v/>
      </c>
      <c r="BE175" s="8" t="str">
        <f t="shared" si="246"/>
        <v/>
      </c>
      <c r="BF175" s="8" t="str">
        <f t="shared" si="247"/>
        <v/>
      </c>
      <c r="BG175" s="86" t="str">
        <f t="shared" si="248"/>
        <v/>
      </c>
      <c r="BH175" s="9" t="str">
        <f t="shared" si="249"/>
        <v/>
      </c>
      <c r="BI175" s="9" t="str">
        <f t="shared" si="250"/>
        <v/>
      </c>
      <c r="BJ175" s="82" t="e">
        <f t="shared" si="251"/>
        <v>#VALUE!</v>
      </c>
      <c r="BK175" s="9" t="str">
        <f t="shared" si="252"/>
        <v/>
      </c>
      <c r="BL175" s="9" t="str">
        <f t="shared" ref="BL175:BM175" si="334">BK175</f>
        <v/>
      </c>
      <c r="BM175" s="9" t="str">
        <f t="shared" si="334"/>
        <v/>
      </c>
      <c r="BN175" s="8" t="str">
        <f t="shared" si="254"/>
        <v/>
      </c>
      <c r="BO175" s="8" t="str">
        <f t="shared" si="279"/>
        <v/>
      </c>
      <c r="BP175" s="8" t="str">
        <f t="shared" si="280"/>
        <v/>
      </c>
      <c r="BQ175" s="8" t="str">
        <f t="shared" si="281"/>
        <v/>
      </c>
      <c r="BR175" s="8" t="str">
        <f t="shared" si="255"/>
        <v/>
      </c>
      <c r="BS175" s="8" t="str">
        <f t="shared" si="282"/>
        <v/>
      </c>
      <c r="BT175" s="8" t="str">
        <f t="shared" si="283"/>
        <v/>
      </c>
      <c r="BU175" s="7" t="str">
        <f t="shared" si="284"/>
        <v/>
      </c>
    </row>
    <row r="176" spans="8:73" x14ac:dyDescent="0.25">
      <c r="H176" s="35" t="str">
        <f>IFERROR(IF(MINUTE(M176)&lt;&gt;MINUTE(M175),MAX($H$2:H175)+1,IF(AND(MINUTE(M175)=0,MINUTE(M176)=0),1,"")),"")</f>
        <v/>
      </c>
      <c r="I176" s="35" t="str">
        <f t="shared" si="256"/>
        <v/>
      </c>
      <c r="J176" s="35" t="str">
        <f t="shared" si="257"/>
        <v/>
      </c>
      <c r="K176" s="67" t="str">
        <f>IFERROR(IF(VLOOKUP(J175,'Flota Variable'!$AS$4:$AU$707,3,0)+K175&gt;$F$7,"",VLOOKUP(J175,'Flota Variable'!$AS$4:$AU$707,3,0)+K175),"")</f>
        <v/>
      </c>
      <c r="L176" s="67" t="str">
        <f t="shared" si="238"/>
        <v/>
      </c>
      <c r="M176" s="36" t="str">
        <f t="shared" si="258"/>
        <v/>
      </c>
      <c r="N176" s="35" t="str">
        <f>IF(H176="","",IF(H176=MAX($H$3:$H$1002),IFERROR(VLOOKUP(MAX($H$3:H176)+1,$H$3:$I$1002,2,0),MAX(I176:I1175))-VLOOKUP(H176,$H$3:$I$1002,2,0)+1,IFERROR(VLOOKUP(MAX($H$3:H176)+1,$H$3:$I$1002,2,0),MAX(I176:I1175))-VLOOKUP(H176,$H$3:$I$1002,2,0)))</f>
        <v/>
      </c>
      <c r="P176" s="35" t="str">
        <f t="shared" si="259"/>
        <v/>
      </c>
      <c r="Q176" s="67" t="str">
        <f t="shared" si="260"/>
        <v/>
      </c>
      <c r="R176" s="67" t="str">
        <f t="shared" si="261"/>
        <v/>
      </c>
      <c r="S176" s="67" t="str">
        <f t="shared" si="262"/>
        <v/>
      </c>
      <c r="U176" s="68" t="str">
        <f>IFERROR(IF(Z176=0,"",IF(MINUTE(Z176)&lt;&gt;MINUTE(Z175),MAX($U$2:U175)+1,IF(AND(MINUTE(Z175)=0,MINUTE(Z176)=0),1,""))),"")</f>
        <v/>
      </c>
      <c r="V176" s="68" t="str">
        <f t="shared" si="263"/>
        <v/>
      </c>
      <c r="W176" s="68" t="str">
        <f t="shared" si="264"/>
        <v/>
      </c>
      <c r="X176" s="69" t="str">
        <f>IFERROR(L176+VLOOKUP(J176,'Tiempos de ciclo'!$P$3:$Q$398,2,0),"")</f>
        <v/>
      </c>
      <c r="Y176" s="69" t="str">
        <f t="shared" si="239"/>
        <v/>
      </c>
      <c r="Z176" s="70" t="str">
        <f t="shared" si="265"/>
        <v/>
      </c>
      <c r="AA176" s="68" t="str">
        <f>IF(U176="","",IF(U176=MAX($U$3:$U$1002),IFERROR(VLOOKUP(MAX($U$3:U176)+1,$U$3:$V$1002,2,0),MAX(V176:V1175))-VLOOKUP(U176,$U$3:$V$1002,2,0)+1,IFERROR(VLOOKUP(MAX($U$3:U176)+1,$U$3:$V$1002,2,0),MAX(V176:V1175))-VLOOKUP(U176,$U$3:$V$1002,2,0)))</f>
        <v/>
      </c>
      <c r="AC176" s="68" t="str">
        <f t="shared" si="266"/>
        <v/>
      </c>
      <c r="AD176" s="69" t="str">
        <f t="shared" si="267"/>
        <v/>
      </c>
      <c r="AE176" s="69" t="str">
        <f t="shared" si="268"/>
        <v/>
      </c>
      <c r="AF176" s="69" t="str">
        <f t="shared" si="269"/>
        <v/>
      </c>
      <c r="AI176" s="3" t="str">
        <f t="shared" si="286"/>
        <v/>
      </c>
      <c r="AJ176" s="8" t="str">
        <f t="shared" si="240"/>
        <v/>
      </c>
      <c r="AK176" s="8" t="str">
        <f t="shared" si="287"/>
        <v/>
      </c>
      <c r="AL176" s="8" t="str">
        <f t="shared" si="288"/>
        <v/>
      </c>
      <c r="AM176" s="8" t="str">
        <f t="shared" si="289"/>
        <v/>
      </c>
      <c r="AN176" s="9" t="str">
        <f t="shared" si="241"/>
        <v/>
      </c>
      <c r="AO176" s="9" t="str">
        <f t="shared" si="242"/>
        <v/>
      </c>
      <c r="AP176" s="8" t="str">
        <f t="shared" si="270"/>
        <v/>
      </c>
      <c r="AQ176" s="9" t="str">
        <f t="shared" si="243"/>
        <v/>
      </c>
      <c r="AR176" s="8" t="str">
        <f t="shared" si="271"/>
        <v/>
      </c>
      <c r="AS176" s="2" t="str">
        <f t="shared" si="290"/>
        <v/>
      </c>
      <c r="AT176" s="8" t="str">
        <f t="shared" si="272"/>
        <v/>
      </c>
      <c r="AU176" s="8" t="str">
        <f t="shared" si="291"/>
        <v/>
      </c>
      <c r="AV176" s="8" t="str">
        <f t="shared" si="292"/>
        <v/>
      </c>
      <c r="AW176" s="8" t="str">
        <f t="shared" si="273"/>
        <v/>
      </c>
      <c r="AX176" s="9" t="str">
        <f t="shared" si="244"/>
        <v/>
      </c>
      <c r="AY176" s="9" t="str">
        <f t="shared" si="245"/>
        <v/>
      </c>
      <c r="AZ176" s="8" t="str">
        <f t="shared" si="274"/>
        <v/>
      </c>
      <c r="BA176" s="9" t="str">
        <f t="shared" si="275"/>
        <v/>
      </c>
      <c r="BB176" s="8" t="str">
        <f t="shared" si="276"/>
        <v/>
      </c>
      <c r="BD176" s="3" t="str">
        <f t="shared" si="277"/>
        <v/>
      </c>
      <c r="BE176" s="8" t="str">
        <f t="shared" si="246"/>
        <v/>
      </c>
      <c r="BF176" s="8" t="str">
        <f t="shared" si="247"/>
        <v/>
      </c>
      <c r="BG176" s="86" t="str">
        <f t="shared" si="248"/>
        <v/>
      </c>
      <c r="BH176" s="9" t="str">
        <f t="shared" si="249"/>
        <v/>
      </c>
      <c r="BI176" s="9" t="str">
        <f t="shared" si="250"/>
        <v/>
      </c>
      <c r="BJ176" s="82" t="e">
        <f t="shared" si="251"/>
        <v>#VALUE!</v>
      </c>
      <c r="BK176" s="9" t="str">
        <f t="shared" si="252"/>
        <v/>
      </c>
      <c r="BL176" s="9" t="str">
        <f t="shared" ref="BL176:BM176" si="335">BK176</f>
        <v/>
      </c>
      <c r="BM176" s="9" t="str">
        <f t="shared" si="335"/>
        <v/>
      </c>
      <c r="BN176" s="8" t="str">
        <f t="shared" si="254"/>
        <v/>
      </c>
      <c r="BO176" s="8" t="str">
        <f t="shared" si="279"/>
        <v/>
      </c>
      <c r="BP176" s="8" t="str">
        <f t="shared" si="280"/>
        <v/>
      </c>
      <c r="BQ176" s="8" t="str">
        <f t="shared" si="281"/>
        <v/>
      </c>
      <c r="BR176" s="8" t="str">
        <f t="shared" si="255"/>
        <v/>
      </c>
      <c r="BS176" s="8" t="str">
        <f t="shared" si="282"/>
        <v/>
      </c>
      <c r="BT176" s="8" t="str">
        <f t="shared" si="283"/>
        <v/>
      </c>
      <c r="BU176" s="7" t="str">
        <f t="shared" si="284"/>
        <v/>
      </c>
    </row>
    <row r="177" spans="8:73" x14ac:dyDescent="0.25">
      <c r="H177" s="35" t="str">
        <f>IFERROR(IF(MINUTE(M177)&lt;&gt;MINUTE(M176),MAX($H$2:H176)+1,IF(AND(MINUTE(M176)=0,MINUTE(M177)=0),1,"")),"")</f>
        <v/>
      </c>
      <c r="I177" s="35" t="str">
        <f t="shared" si="256"/>
        <v/>
      </c>
      <c r="J177" s="35" t="str">
        <f t="shared" si="257"/>
        <v/>
      </c>
      <c r="K177" s="67" t="str">
        <f>IFERROR(IF(VLOOKUP(J176,'Flota Variable'!$AS$4:$AU$707,3,0)+K176&gt;$F$7,"",VLOOKUP(J176,'Flota Variable'!$AS$4:$AU$707,3,0)+K176),"")</f>
        <v/>
      </c>
      <c r="L177" s="67" t="str">
        <f t="shared" si="238"/>
        <v/>
      </c>
      <c r="M177" s="36" t="str">
        <f t="shared" si="258"/>
        <v/>
      </c>
      <c r="N177" s="35" t="str">
        <f>IF(H177="","",IF(H177=MAX($H$3:$H$1002),IFERROR(VLOOKUP(MAX($H$3:H177)+1,$H$3:$I$1002,2,0),MAX(I177:I1176))-VLOOKUP(H177,$H$3:$I$1002,2,0)+1,IFERROR(VLOOKUP(MAX($H$3:H177)+1,$H$3:$I$1002,2,0),MAX(I177:I1176))-VLOOKUP(H177,$H$3:$I$1002,2,0)))</f>
        <v/>
      </c>
      <c r="P177" s="35" t="str">
        <f t="shared" si="259"/>
        <v/>
      </c>
      <c r="Q177" s="67" t="str">
        <f t="shared" si="260"/>
        <v/>
      </c>
      <c r="R177" s="67" t="str">
        <f t="shared" si="261"/>
        <v/>
      </c>
      <c r="S177" s="67" t="str">
        <f t="shared" si="262"/>
        <v/>
      </c>
      <c r="U177" s="68" t="str">
        <f>IFERROR(IF(Z177=0,"",IF(MINUTE(Z177)&lt;&gt;MINUTE(Z176),MAX($U$2:U176)+1,IF(AND(MINUTE(Z176)=0,MINUTE(Z177)=0),1,""))),"")</f>
        <v/>
      </c>
      <c r="V177" s="68" t="str">
        <f t="shared" si="263"/>
        <v/>
      </c>
      <c r="W177" s="68" t="str">
        <f t="shared" si="264"/>
        <v/>
      </c>
      <c r="X177" s="69" t="str">
        <f>IFERROR(L177+VLOOKUP(J177,'Tiempos de ciclo'!$P$3:$Q$398,2,0),"")</f>
        <v/>
      </c>
      <c r="Y177" s="69" t="str">
        <f t="shared" si="239"/>
        <v/>
      </c>
      <c r="Z177" s="70" t="str">
        <f t="shared" si="265"/>
        <v/>
      </c>
      <c r="AA177" s="68" t="str">
        <f>IF(U177="","",IF(U177=MAX($U$3:$U$1002),IFERROR(VLOOKUP(MAX($U$3:U177)+1,$U$3:$V$1002,2,0),MAX(V177:V1176))-VLOOKUP(U177,$U$3:$V$1002,2,0)+1,IFERROR(VLOOKUP(MAX($U$3:U177)+1,$U$3:$V$1002,2,0),MAX(V177:V1176))-VLOOKUP(U177,$U$3:$V$1002,2,0)))</f>
        <v/>
      </c>
      <c r="AC177" s="68" t="str">
        <f t="shared" si="266"/>
        <v/>
      </c>
      <c r="AD177" s="69" t="str">
        <f t="shared" si="267"/>
        <v/>
      </c>
      <c r="AE177" s="69" t="str">
        <f t="shared" si="268"/>
        <v/>
      </c>
      <c r="AF177" s="69" t="str">
        <f t="shared" si="269"/>
        <v/>
      </c>
      <c r="AI177" s="3" t="str">
        <f t="shared" si="286"/>
        <v/>
      </c>
      <c r="AJ177" s="8" t="str">
        <f t="shared" si="240"/>
        <v/>
      </c>
      <c r="AK177" s="8" t="str">
        <f t="shared" si="287"/>
        <v/>
      </c>
      <c r="AL177" s="8" t="str">
        <f t="shared" si="288"/>
        <v/>
      </c>
      <c r="AM177" s="8" t="str">
        <f t="shared" si="289"/>
        <v/>
      </c>
      <c r="AN177" s="9" t="str">
        <f t="shared" si="241"/>
        <v/>
      </c>
      <c r="AO177" s="9" t="str">
        <f t="shared" si="242"/>
        <v/>
      </c>
      <c r="AP177" s="8" t="str">
        <f t="shared" si="270"/>
        <v/>
      </c>
      <c r="AQ177" s="9" t="str">
        <f t="shared" si="243"/>
        <v/>
      </c>
      <c r="AR177" s="8" t="str">
        <f t="shared" si="271"/>
        <v/>
      </c>
      <c r="AS177" s="2" t="str">
        <f t="shared" si="290"/>
        <v/>
      </c>
      <c r="AT177" s="8" t="str">
        <f t="shared" si="272"/>
        <v/>
      </c>
      <c r="AU177" s="8" t="str">
        <f t="shared" si="291"/>
        <v/>
      </c>
      <c r="AV177" s="8" t="str">
        <f t="shared" si="292"/>
        <v/>
      </c>
      <c r="AW177" s="8" t="str">
        <f t="shared" si="273"/>
        <v/>
      </c>
      <c r="AX177" s="9" t="str">
        <f t="shared" si="244"/>
        <v/>
      </c>
      <c r="AY177" s="9" t="str">
        <f t="shared" si="245"/>
        <v/>
      </c>
      <c r="AZ177" s="8" t="str">
        <f t="shared" si="274"/>
        <v/>
      </c>
      <c r="BA177" s="9" t="str">
        <f t="shared" si="275"/>
        <v/>
      </c>
      <c r="BB177" s="8" t="str">
        <f t="shared" si="276"/>
        <v/>
      </c>
      <c r="BD177" s="3" t="str">
        <f t="shared" si="277"/>
        <v/>
      </c>
      <c r="BE177" s="8" t="str">
        <f t="shared" si="246"/>
        <v/>
      </c>
      <c r="BF177" s="8" t="str">
        <f t="shared" si="247"/>
        <v/>
      </c>
      <c r="BG177" s="86" t="str">
        <f t="shared" si="248"/>
        <v/>
      </c>
      <c r="BH177" s="9" t="str">
        <f t="shared" si="249"/>
        <v/>
      </c>
      <c r="BI177" s="9" t="str">
        <f t="shared" si="250"/>
        <v/>
      </c>
      <c r="BJ177" s="82" t="e">
        <f t="shared" si="251"/>
        <v>#VALUE!</v>
      </c>
      <c r="BK177" s="9" t="str">
        <f t="shared" si="252"/>
        <v/>
      </c>
      <c r="BL177" s="9" t="str">
        <f t="shared" ref="BL177:BM177" si="336">BK177</f>
        <v/>
      </c>
      <c r="BM177" s="9" t="str">
        <f t="shared" si="336"/>
        <v/>
      </c>
      <c r="BN177" s="8" t="str">
        <f t="shared" si="254"/>
        <v/>
      </c>
      <c r="BO177" s="8" t="str">
        <f t="shared" si="279"/>
        <v/>
      </c>
      <c r="BP177" s="8" t="str">
        <f t="shared" si="280"/>
        <v/>
      </c>
      <c r="BQ177" s="8" t="str">
        <f t="shared" si="281"/>
        <v/>
      </c>
      <c r="BR177" s="8" t="str">
        <f t="shared" si="255"/>
        <v/>
      </c>
      <c r="BS177" s="8" t="str">
        <f t="shared" si="282"/>
        <v/>
      </c>
      <c r="BT177" s="8" t="str">
        <f t="shared" si="283"/>
        <v/>
      </c>
      <c r="BU177" s="7" t="str">
        <f t="shared" si="284"/>
        <v/>
      </c>
    </row>
    <row r="178" spans="8:73" x14ac:dyDescent="0.25">
      <c r="H178" s="35" t="str">
        <f>IFERROR(IF(MINUTE(M178)&lt;&gt;MINUTE(M177),MAX($H$2:H177)+1,IF(AND(MINUTE(M177)=0,MINUTE(M178)=0),1,"")),"")</f>
        <v/>
      </c>
      <c r="I178" s="35" t="str">
        <f t="shared" si="256"/>
        <v/>
      </c>
      <c r="J178" s="35" t="str">
        <f t="shared" si="257"/>
        <v/>
      </c>
      <c r="K178" s="67" t="str">
        <f>IFERROR(IF(VLOOKUP(J177,'Flota Variable'!$AS$4:$AU$707,3,0)+K177&gt;$F$7,"",VLOOKUP(J177,'Flota Variable'!$AS$4:$AU$707,3,0)+K177),"")</f>
        <v/>
      </c>
      <c r="L178" s="67" t="str">
        <f t="shared" si="238"/>
        <v/>
      </c>
      <c r="M178" s="36" t="str">
        <f t="shared" si="258"/>
        <v/>
      </c>
      <c r="N178" s="35" t="str">
        <f>IF(H178="","",IF(H178=MAX($H$3:$H$1002),IFERROR(VLOOKUP(MAX($H$3:H178)+1,$H$3:$I$1002,2,0),MAX(I178:I1177))-VLOOKUP(H178,$H$3:$I$1002,2,0)+1,IFERROR(VLOOKUP(MAX($H$3:H178)+1,$H$3:$I$1002,2,0),MAX(I178:I1177))-VLOOKUP(H178,$H$3:$I$1002,2,0)))</f>
        <v/>
      </c>
      <c r="P178" s="35" t="str">
        <f t="shared" si="259"/>
        <v/>
      </c>
      <c r="Q178" s="67" t="str">
        <f t="shared" si="260"/>
        <v/>
      </c>
      <c r="R178" s="67" t="str">
        <f t="shared" si="261"/>
        <v/>
      </c>
      <c r="S178" s="67" t="str">
        <f t="shared" si="262"/>
        <v/>
      </c>
      <c r="U178" s="68" t="str">
        <f>IFERROR(IF(Z178=0,"",IF(MINUTE(Z178)&lt;&gt;MINUTE(Z177),MAX($U$2:U177)+1,IF(AND(MINUTE(Z177)=0,MINUTE(Z178)=0),1,""))),"")</f>
        <v/>
      </c>
      <c r="V178" s="68" t="str">
        <f t="shared" si="263"/>
        <v/>
      </c>
      <c r="W178" s="68" t="str">
        <f t="shared" si="264"/>
        <v/>
      </c>
      <c r="X178" s="69" t="str">
        <f>IFERROR(L178+VLOOKUP(J178,'Tiempos de ciclo'!$P$3:$Q$398,2,0),"")</f>
        <v/>
      </c>
      <c r="Y178" s="69" t="str">
        <f t="shared" si="239"/>
        <v/>
      </c>
      <c r="Z178" s="70" t="str">
        <f t="shared" si="265"/>
        <v/>
      </c>
      <c r="AA178" s="68" t="str">
        <f>IF(U178="","",IF(U178=MAX($U$3:$U$1002),IFERROR(VLOOKUP(MAX($U$3:U178)+1,$U$3:$V$1002,2,0),MAX(V178:V1177))-VLOOKUP(U178,$U$3:$V$1002,2,0)+1,IFERROR(VLOOKUP(MAX($U$3:U178)+1,$U$3:$V$1002,2,0),MAX(V178:V1177))-VLOOKUP(U178,$U$3:$V$1002,2,0)))</f>
        <v/>
      </c>
      <c r="AC178" s="68" t="str">
        <f t="shared" si="266"/>
        <v/>
      </c>
      <c r="AD178" s="69" t="str">
        <f t="shared" si="267"/>
        <v/>
      </c>
      <c r="AE178" s="69" t="str">
        <f t="shared" si="268"/>
        <v/>
      </c>
      <c r="AF178" s="69" t="str">
        <f t="shared" si="269"/>
        <v/>
      </c>
      <c r="AI178" s="3" t="str">
        <f t="shared" si="286"/>
        <v/>
      </c>
      <c r="AJ178" s="8" t="str">
        <f t="shared" si="240"/>
        <v/>
      </c>
      <c r="AK178" s="8" t="str">
        <f t="shared" si="287"/>
        <v/>
      </c>
      <c r="AL178" s="8" t="str">
        <f t="shared" si="288"/>
        <v/>
      </c>
      <c r="AM178" s="8" t="str">
        <f t="shared" si="289"/>
        <v/>
      </c>
      <c r="AN178" s="9" t="str">
        <f t="shared" si="241"/>
        <v/>
      </c>
      <c r="AO178" s="9" t="str">
        <f t="shared" si="242"/>
        <v/>
      </c>
      <c r="AP178" s="8" t="str">
        <f t="shared" si="270"/>
        <v/>
      </c>
      <c r="AQ178" s="9" t="str">
        <f t="shared" si="243"/>
        <v/>
      </c>
      <c r="AR178" s="8" t="str">
        <f t="shared" si="271"/>
        <v/>
      </c>
      <c r="AS178" s="2" t="str">
        <f t="shared" si="290"/>
        <v/>
      </c>
      <c r="AT178" s="8" t="str">
        <f t="shared" si="272"/>
        <v/>
      </c>
      <c r="AU178" s="8" t="str">
        <f t="shared" si="291"/>
        <v/>
      </c>
      <c r="AV178" s="8" t="str">
        <f t="shared" si="292"/>
        <v/>
      </c>
      <c r="AW178" s="8" t="str">
        <f t="shared" si="273"/>
        <v/>
      </c>
      <c r="AX178" s="9" t="str">
        <f t="shared" si="244"/>
        <v/>
      </c>
      <c r="AY178" s="9" t="str">
        <f t="shared" si="245"/>
        <v/>
      </c>
      <c r="AZ178" s="8" t="str">
        <f t="shared" si="274"/>
        <v/>
      </c>
      <c r="BA178" s="9" t="str">
        <f t="shared" si="275"/>
        <v/>
      </c>
      <c r="BB178" s="8" t="str">
        <f t="shared" si="276"/>
        <v/>
      </c>
      <c r="BD178" s="3" t="str">
        <f t="shared" si="277"/>
        <v/>
      </c>
      <c r="BE178" s="8" t="str">
        <f t="shared" si="246"/>
        <v/>
      </c>
      <c r="BF178" s="8" t="str">
        <f t="shared" si="247"/>
        <v/>
      </c>
      <c r="BG178" s="86" t="str">
        <f t="shared" si="248"/>
        <v/>
      </c>
      <c r="BH178" s="9" t="str">
        <f t="shared" si="249"/>
        <v/>
      </c>
      <c r="BI178" s="9" t="str">
        <f t="shared" si="250"/>
        <v/>
      </c>
      <c r="BJ178" s="82" t="e">
        <f t="shared" si="251"/>
        <v>#VALUE!</v>
      </c>
      <c r="BK178" s="9" t="str">
        <f t="shared" si="252"/>
        <v/>
      </c>
      <c r="BL178" s="9" t="str">
        <f t="shared" ref="BL178:BM178" si="337">BK178</f>
        <v/>
      </c>
      <c r="BM178" s="9" t="str">
        <f t="shared" si="337"/>
        <v/>
      </c>
      <c r="BN178" s="8" t="str">
        <f t="shared" si="254"/>
        <v/>
      </c>
      <c r="BO178" s="8" t="str">
        <f t="shared" si="279"/>
        <v/>
      </c>
      <c r="BP178" s="8" t="str">
        <f t="shared" si="280"/>
        <v/>
      </c>
      <c r="BQ178" s="8" t="str">
        <f t="shared" si="281"/>
        <v/>
      </c>
      <c r="BR178" s="8" t="str">
        <f t="shared" si="255"/>
        <v/>
      </c>
      <c r="BS178" s="8" t="str">
        <f t="shared" si="282"/>
        <v/>
      </c>
      <c r="BT178" s="8" t="str">
        <f t="shared" si="283"/>
        <v/>
      </c>
      <c r="BU178" s="7" t="str">
        <f t="shared" si="284"/>
        <v/>
      </c>
    </row>
    <row r="179" spans="8:73" x14ac:dyDescent="0.25">
      <c r="H179" s="35" t="str">
        <f>IFERROR(IF(MINUTE(M179)&lt;&gt;MINUTE(M178),MAX($H$2:H178)+1,IF(AND(MINUTE(M178)=0,MINUTE(M179)=0),1,"")),"")</f>
        <v/>
      </c>
      <c r="I179" s="35" t="str">
        <f t="shared" si="256"/>
        <v/>
      </c>
      <c r="J179" s="35" t="str">
        <f t="shared" si="257"/>
        <v/>
      </c>
      <c r="K179" s="67" t="str">
        <f>IFERROR(IF(VLOOKUP(J178,'Flota Variable'!$AS$4:$AU$707,3,0)+K178&gt;$F$7,"",VLOOKUP(J178,'Flota Variable'!$AS$4:$AU$707,3,0)+K178),"")</f>
        <v/>
      </c>
      <c r="L179" s="67" t="str">
        <f t="shared" si="238"/>
        <v/>
      </c>
      <c r="M179" s="36" t="str">
        <f t="shared" si="258"/>
        <v/>
      </c>
      <c r="N179" s="35" t="str">
        <f>IF(H179="","",IF(H179=MAX($H$3:$H$1002),IFERROR(VLOOKUP(MAX($H$3:H179)+1,$H$3:$I$1002,2,0),MAX(I179:I1178))-VLOOKUP(H179,$H$3:$I$1002,2,0)+1,IFERROR(VLOOKUP(MAX($H$3:H179)+1,$H$3:$I$1002,2,0),MAX(I179:I1178))-VLOOKUP(H179,$H$3:$I$1002,2,0)))</f>
        <v/>
      </c>
      <c r="P179" s="35" t="str">
        <f t="shared" si="259"/>
        <v/>
      </c>
      <c r="Q179" s="67" t="str">
        <f t="shared" si="260"/>
        <v/>
      </c>
      <c r="R179" s="67" t="str">
        <f t="shared" si="261"/>
        <v/>
      </c>
      <c r="S179" s="67" t="str">
        <f t="shared" si="262"/>
        <v/>
      </c>
      <c r="U179" s="68" t="str">
        <f>IFERROR(IF(Z179=0,"",IF(MINUTE(Z179)&lt;&gt;MINUTE(Z178),MAX($U$2:U178)+1,IF(AND(MINUTE(Z178)=0,MINUTE(Z179)=0),1,""))),"")</f>
        <v/>
      </c>
      <c r="V179" s="68" t="str">
        <f t="shared" si="263"/>
        <v/>
      </c>
      <c r="W179" s="68" t="str">
        <f t="shared" si="264"/>
        <v/>
      </c>
      <c r="X179" s="69" t="str">
        <f>IFERROR(L179+VLOOKUP(J179,'Tiempos de ciclo'!$P$3:$Q$398,2,0),"")</f>
        <v/>
      </c>
      <c r="Y179" s="69" t="str">
        <f t="shared" si="239"/>
        <v/>
      </c>
      <c r="Z179" s="70" t="str">
        <f t="shared" si="265"/>
        <v/>
      </c>
      <c r="AA179" s="68" t="str">
        <f>IF(U179="","",IF(U179=MAX($U$3:$U$1002),IFERROR(VLOOKUP(MAX($U$3:U179)+1,$U$3:$V$1002,2,0),MAX(V179:V1178))-VLOOKUP(U179,$U$3:$V$1002,2,0)+1,IFERROR(VLOOKUP(MAX($U$3:U179)+1,$U$3:$V$1002,2,0),MAX(V179:V1178))-VLOOKUP(U179,$U$3:$V$1002,2,0)))</f>
        <v/>
      </c>
      <c r="AC179" s="68" t="str">
        <f t="shared" si="266"/>
        <v/>
      </c>
      <c r="AD179" s="69" t="str">
        <f t="shared" si="267"/>
        <v/>
      </c>
      <c r="AE179" s="69" t="str">
        <f t="shared" si="268"/>
        <v/>
      </c>
      <c r="AF179" s="69" t="str">
        <f t="shared" si="269"/>
        <v/>
      </c>
      <c r="AI179" s="3" t="str">
        <f t="shared" si="286"/>
        <v/>
      </c>
      <c r="AJ179" s="8" t="str">
        <f t="shared" si="240"/>
        <v/>
      </c>
      <c r="AK179" s="8" t="str">
        <f t="shared" si="287"/>
        <v/>
      </c>
      <c r="AL179" s="8" t="str">
        <f t="shared" si="288"/>
        <v/>
      </c>
      <c r="AM179" s="8" t="str">
        <f t="shared" si="289"/>
        <v/>
      </c>
      <c r="AN179" s="9" t="str">
        <f t="shared" si="241"/>
        <v/>
      </c>
      <c r="AO179" s="9" t="str">
        <f t="shared" si="242"/>
        <v/>
      </c>
      <c r="AP179" s="8" t="str">
        <f t="shared" si="270"/>
        <v/>
      </c>
      <c r="AQ179" s="9" t="str">
        <f t="shared" si="243"/>
        <v/>
      </c>
      <c r="AR179" s="8" t="str">
        <f t="shared" si="271"/>
        <v/>
      </c>
      <c r="AS179" s="2" t="str">
        <f t="shared" si="290"/>
        <v/>
      </c>
      <c r="AT179" s="8" t="str">
        <f t="shared" si="272"/>
        <v/>
      </c>
      <c r="AU179" s="8" t="str">
        <f t="shared" si="291"/>
        <v/>
      </c>
      <c r="AV179" s="8" t="str">
        <f t="shared" si="292"/>
        <v/>
      </c>
      <c r="AW179" s="8" t="str">
        <f t="shared" si="273"/>
        <v/>
      </c>
      <c r="AX179" s="9" t="str">
        <f t="shared" si="244"/>
        <v/>
      </c>
      <c r="AY179" s="9" t="str">
        <f t="shared" si="245"/>
        <v/>
      </c>
      <c r="AZ179" s="8" t="str">
        <f t="shared" si="274"/>
        <v/>
      </c>
      <c r="BA179" s="9" t="str">
        <f t="shared" si="275"/>
        <v/>
      </c>
      <c r="BB179" s="8" t="str">
        <f t="shared" si="276"/>
        <v/>
      </c>
      <c r="BD179" s="3" t="str">
        <f t="shared" si="277"/>
        <v/>
      </c>
      <c r="BE179" s="8" t="str">
        <f t="shared" si="246"/>
        <v/>
      </c>
      <c r="BF179" s="8" t="str">
        <f t="shared" si="247"/>
        <v/>
      </c>
      <c r="BG179" s="86" t="str">
        <f t="shared" si="248"/>
        <v/>
      </c>
      <c r="BH179" s="9" t="str">
        <f t="shared" si="249"/>
        <v/>
      </c>
      <c r="BI179" s="9" t="str">
        <f t="shared" si="250"/>
        <v/>
      </c>
      <c r="BJ179" s="82" t="e">
        <f t="shared" si="251"/>
        <v>#VALUE!</v>
      </c>
      <c r="BK179" s="9" t="str">
        <f t="shared" si="252"/>
        <v/>
      </c>
      <c r="BL179" s="9" t="str">
        <f t="shared" ref="BL179:BM179" si="338">BK179</f>
        <v/>
      </c>
      <c r="BM179" s="9" t="str">
        <f t="shared" si="338"/>
        <v/>
      </c>
      <c r="BN179" s="8" t="str">
        <f t="shared" si="254"/>
        <v/>
      </c>
      <c r="BO179" s="8" t="str">
        <f t="shared" si="279"/>
        <v/>
      </c>
      <c r="BP179" s="8" t="str">
        <f t="shared" si="280"/>
        <v/>
      </c>
      <c r="BQ179" s="8" t="str">
        <f t="shared" si="281"/>
        <v/>
      </c>
      <c r="BR179" s="8" t="str">
        <f t="shared" si="255"/>
        <v/>
      </c>
      <c r="BS179" s="8" t="str">
        <f t="shared" si="282"/>
        <v/>
      </c>
      <c r="BT179" s="8" t="str">
        <f t="shared" si="283"/>
        <v/>
      </c>
      <c r="BU179" s="7" t="str">
        <f t="shared" si="284"/>
        <v/>
      </c>
    </row>
    <row r="180" spans="8:73" x14ac:dyDescent="0.25">
      <c r="H180" s="35" t="str">
        <f>IFERROR(IF(MINUTE(M180)&lt;&gt;MINUTE(M179),MAX($H$2:H179)+1,IF(AND(MINUTE(M179)=0,MINUTE(M180)=0),1,"")),"")</f>
        <v/>
      </c>
      <c r="I180" s="35" t="str">
        <f t="shared" si="256"/>
        <v/>
      </c>
      <c r="J180" s="35" t="str">
        <f t="shared" si="257"/>
        <v/>
      </c>
      <c r="K180" s="67" t="str">
        <f>IFERROR(IF(VLOOKUP(J179,'Flota Variable'!$AS$4:$AU$707,3,0)+K179&gt;$F$7,"",VLOOKUP(J179,'Flota Variable'!$AS$4:$AU$707,3,0)+K179),"")</f>
        <v/>
      </c>
      <c r="L180" s="67" t="str">
        <f t="shared" si="238"/>
        <v/>
      </c>
      <c r="M180" s="36" t="str">
        <f t="shared" si="258"/>
        <v/>
      </c>
      <c r="N180" s="35" t="str">
        <f>IF(H180="","",IF(H180=MAX($H$3:$H$1002),IFERROR(VLOOKUP(MAX($H$3:H180)+1,$H$3:$I$1002,2,0),MAX(I180:I1179))-VLOOKUP(H180,$H$3:$I$1002,2,0)+1,IFERROR(VLOOKUP(MAX($H$3:H180)+1,$H$3:$I$1002,2,0),MAX(I180:I1179))-VLOOKUP(H180,$H$3:$I$1002,2,0)))</f>
        <v/>
      </c>
      <c r="P180" s="35" t="str">
        <f t="shared" si="259"/>
        <v/>
      </c>
      <c r="Q180" s="67" t="str">
        <f t="shared" si="260"/>
        <v/>
      </c>
      <c r="R180" s="67" t="str">
        <f t="shared" si="261"/>
        <v/>
      </c>
      <c r="S180" s="67" t="str">
        <f t="shared" si="262"/>
        <v/>
      </c>
      <c r="U180" s="68" t="str">
        <f>IFERROR(IF(Z180=0,"",IF(MINUTE(Z180)&lt;&gt;MINUTE(Z179),MAX($U$2:U179)+1,IF(AND(MINUTE(Z179)=0,MINUTE(Z180)=0),1,""))),"")</f>
        <v/>
      </c>
      <c r="V180" s="68" t="str">
        <f t="shared" si="263"/>
        <v/>
      </c>
      <c r="W180" s="68" t="str">
        <f t="shared" si="264"/>
        <v/>
      </c>
      <c r="X180" s="69" t="str">
        <f>IFERROR(L180+VLOOKUP(J180,'Tiempos de ciclo'!$P$3:$Q$398,2,0),"")</f>
        <v/>
      </c>
      <c r="Y180" s="69" t="str">
        <f t="shared" si="239"/>
        <v/>
      </c>
      <c r="Z180" s="70" t="str">
        <f t="shared" si="265"/>
        <v/>
      </c>
      <c r="AA180" s="68" t="str">
        <f>IF(U180="","",IF(U180=MAX($U$3:$U$1002),IFERROR(VLOOKUP(MAX($U$3:U180)+1,$U$3:$V$1002,2,0),MAX(V180:V1179))-VLOOKUP(U180,$U$3:$V$1002,2,0)+1,IFERROR(VLOOKUP(MAX($U$3:U180)+1,$U$3:$V$1002,2,0),MAX(V180:V1179))-VLOOKUP(U180,$U$3:$V$1002,2,0)))</f>
        <v/>
      </c>
      <c r="AC180" s="68" t="str">
        <f t="shared" si="266"/>
        <v/>
      </c>
      <c r="AD180" s="69" t="str">
        <f t="shared" si="267"/>
        <v/>
      </c>
      <c r="AE180" s="69" t="str">
        <f t="shared" si="268"/>
        <v/>
      </c>
      <c r="AF180" s="69" t="str">
        <f t="shared" si="269"/>
        <v/>
      </c>
      <c r="AI180" s="3" t="str">
        <f t="shared" si="286"/>
        <v/>
      </c>
      <c r="AJ180" s="8" t="str">
        <f t="shared" si="240"/>
        <v/>
      </c>
      <c r="AK180" s="8" t="str">
        <f t="shared" si="287"/>
        <v/>
      </c>
      <c r="AL180" s="8" t="str">
        <f t="shared" si="288"/>
        <v/>
      </c>
      <c r="AM180" s="8" t="str">
        <f t="shared" si="289"/>
        <v/>
      </c>
      <c r="AN180" s="9" t="str">
        <f t="shared" si="241"/>
        <v/>
      </c>
      <c r="AO180" s="9" t="str">
        <f t="shared" si="242"/>
        <v/>
      </c>
      <c r="AP180" s="8" t="str">
        <f t="shared" si="270"/>
        <v/>
      </c>
      <c r="AQ180" s="9" t="str">
        <f t="shared" si="243"/>
        <v/>
      </c>
      <c r="AR180" s="8" t="str">
        <f t="shared" si="271"/>
        <v/>
      </c>
      <c r="AS180" s="2" t="str">
        <f t="shared" si="290"/>
        <v/>
      </c>
      <c r="AT180" s="8" t="str">
        <f t="shared" si="272"/>
        <v/>
      </c>
      <c r="AU180" s="8" t="str">
        <f t="shared" si="291"/>
        <v/>
      </c>
      <c r="AV180" s="8" t="str">
        <f t="shared" si="292"/>
        <v/>
      </c>
      <c r="AW180" s="8" t="str">
        <f t="shared" si="273"/>
        <v/>
      </c>
      <c r="AX180" s="9" t="str">
        <f t="shared" si="244"/>
        <v/>
      </c>
      <c r="AY180" s="9" t="str">
        <f t="shared" si="245"/>
        <v/>
      </c>
      <c r="AZ180" s="8" t="str">
        <f t="shared" si="274"/>
        <v/>
      </c>
      <c r="BA180" s="9" t="str">
        <f t="shared" si="275"/>
        <v/>
      </c>
      <c r="BB180" s="8" t="str">
        <f t="shared" si="276"/>
        <v/>
      </c>
      <c r="BD180" s="3" t="str">
        <f t="shared" si="277"/>
        <v/>
      </c>
      <c r="BE180" s="8" t="str">
        <f t="shared" si="246"/>
        <v/>
      </c>
      <c r="BF180" s="8" t="str">
        <f t="shared" si="247"/>
        <v/>
      </c>
      <c r="BG180" s="86" t="str">
        <f t="shared" si="248"/>
        <v/>
      </c>
      <c r="BH180" s="9" t="str">
        <f t="shared" si="249"/>
        <v/>
      </c>
      <c r="BI180" s="9" t="str">
        <f t="shared" si="250"/>
        <v/>
      </c>
      <c r="BJ180" s="82" t="e">
        <f t="shared" si="251"/>
        <v>#VALUE!</v>
      </c>
      <c r="BK180" s="9" t="str">
        <f t="shared" si="252"/>
        <v/>
      </c>
      <c r="BL180" s="9" t="str">
        <f t="shared" ref="BL180:BM180" si="339">BK180</f>
        <v/>
      </c>
      <c r="BM180" s="9" t="str">
        <f t="shared" si="339"/>
        <v/>
      </c>
      <c r="BN180" s="8" t="str">
        <f t="shared" si="254"/>
        <v/>
      </c>
      <c r="BO180" s="8" t="str">
        <f t="shared" si="279"/>
        <v/>
      </c>
      <c r="BP180" s="8" t="str">
        <f t="shared" si="280"/>
        <v/>
      </c>
      <c r="BQ180" s="8" t="str">
        <f t="shared" si="281"/>
        <v/>
      </c>
      <c r="BR180" s="8" t="str">
        <f t="shared" si="255"/>
        <v/>
      </c>
      <c r="BS180" s="8" t="str">
        <f t="shared" si="282"/>
        <v/>
      </c>
      <c r="BT180" s="8" t="str">
        <f t="shared" si="283"/>
        <v/>
      </c>
      <c r="BU180" s="7" t="str">
        <f t="shared" si="284"/>
        <v/>
      </c>
    </row>
    <row r="181" spans="8:73" x14ac:dyDescent="0.25">
      <c r="H181" s="35" t="str">
        <f>IFERROR(IF(MINUTE(M181)&lt;&gt;MINUTE(M180),MAX($H$2:H180)+1,IF(AND(MINUTE(M180)=0,MINUTE(M181)=0),1,"")),"")</f>
        <v/>
      </c>
      <c r="I181" s="35" t="str">
        <f t="shared" si="256"/>
        <v/>
      </c>
      <c r="J181" s="35" t="str">
        <f t="shared" si="257"/>
        <v/>
      </c>
      <c r="K181" s="67" t="str">
        <f>IFERROR(IF(VLOOKUP(J180,'Flota Variable'!$AS$4:$AU$707,3,0)+K180&gt;$F$7,"",VLOOKUP(J180,'Flota Variable'!$AS$4:$AU$707,3,0)+K180),"")</f>
        <v/>
      </c>
      <c r="L181" s="67" t="str">
        <f t="shared" si="238"/>
        <v/>
      </c>
      <c r="M181" s="36" t="str">
        <f t="shared" si="258"/>
        <v/>
      </c>
      <c r="N181" s="35" t="str">
        <f>IF(H181="","",IF(H181=MAX($H$3:$H$1002),IFERROR(VLOOKUP(MAX($H$3:H181)+1,$H$3:$I$1002,2,0),MAX(I181:I1180))-VLOOKUP(H181,$H$3:$I$1002,2,0)+1,IFERROR(VLOOKUP(MAX($H$3:H181)+1,$H$3:$I$1002,2,0),MAX(I181:I1180))-VLOOKUP(H181,$H$3:$I$1002,2,0)))</f>
        <v/>
      </c>
      <c r="P181" s="35" t="str">
        <f t="shared" si="259"/>
        <v/>
      </c>
      <c r="Q181" s="67" t="str">
        <f t="shared" si="260"/>
        <v/>
      </c>
      <c r="R181" s="67" t="str">
        <f t="shared" si="261"/>
        <v/>
      </c>
      <c r="S181" s="67" t="str">
        <f t="shared" si="262"/>
        <v/>
      </c>
      <c r="U181" s="68" t="str">
        <f>IFERROR(IF(Z181=0,"",IF(MINUTE(Z181)&lt;&gt;MINUTE(Z180),MAX($U$2:U180)+1,IF(AND(MINUTE(Z180)=0,MINUTE(Z181)=0),1,""))),"")</f>
        <v/>
      </c>
      <c r="V181" s="68" t="str">
        <f t="shared" si="263"/>
        <v/>
      </c>
      <c r="W181" s="68" t="str">
        <f t="shared" si="264"/>
        <v/>
      </c>
      <c r="X181" s="69" t="str">
        <f>IFERROR(L181+VLOOKUP(J181,'Tiempos de ciclo'!$P$3:$Q$398,2,0),"")</f>
        <v/>
      </c>
      <c r="Y181" s="69" t="str">
        <f t="shared" si="239"/>
        <v/>
      </c>
      <c r="Z181" s="70" t="str">
        <f t="shared" si="265"/>
        <v/>
      </c>
      <c r="AA181" s="68" t="str">
        <f>IF(U181="","",IF(U181=MAX($U$3:$U$1002),IFERROR(VLOOKUP(MAX($U$3:U181)+1,$U$3:$V$1002,2,0),MAX(V181:V1180))-VLOOKUP(U181,$U$3:$V$1002,2,0)+1,IFERROR(VLOOKUP(MAX($U$3:U181)+1,$U$3:$V$1002,2,0),MAX(V181:V1180))-VLOOKUP(U181,$U$3:$V$1002,2,0)))</f>
        <v/>
      </c>
      <c r="AC181" s="68" t="str">
        <f t="shared" si="266"/>
        <v/>
      </c>
      <c r="AD181" s="69" t="str">
        <f t="shared" si="267"/>
        <v/>
      </c>
      <c r="AE181" s="69" t="str">
        <f t="shared" si="268"/>
        <v/>
      </c>
      <c r="AF181" s="69" t="str">
        <f t="shared" si="269"/>
        <v/>
      </c>
      <c r="AI181" s="3" t="str">
        <f t="shared" si="286"/>
        <v/>
      </c>
      <c r="AJ181" s="8" t="str">
        <f t="shared" si="240"/>
        <v/>
      </c>
      <c r="AK181" s="8" t="str">
        <f t="shared" si="287"/>
        <v/>
      </c>
      <c r="AL181" s="8" t="str">
        <f t="shared" si="288"/>
        <v/>
      </c>
      <c r="AM181" s="8" t="str">
        <f t="shared" si="289"/>
        <v/>
      </c>
      <c r="AN181" s="9" t="str">
        <f t="shared" si="241"/>
        <v/>
      </c>
      <c r="AO181" s="9" t="str">
        <f t="shared" si="242"/>
        <v/>
      </c>
      <c r="AP181" s="8" t="str">
        <f t="shared" si="270"/>
        <v/>
      </c>
      <c r="AQ181" s="9" t="str">
        <f t="shared" si="243"/>
        <v/>
      </c>
      <c r="AR181" s="8" t="str">
        <f t="shared" si="271"/>
        <v/>
      </c>
      <c r="AS181" s="2" t="str">
        <f t="shared" si="290"/>
        <v/>
      </c>
      <c r="AT181" s="8" t="str">
        <f t="shared" si="272"/>
        <v/>
      </c>
      <c r="AU181" s="8" t="str">
        <f t="shared" si="291"/>
        <v/>
      </c>
      <c r="AV181" s="8" t="str">
        <f t="shared" si="292"/>
        <v/>
      </c>
      <c r="AW181" s="8" t="str">
        <f t="shared" si="273"/>
        <v/>
      </c>
      <c r="AX181" s="9" t="str">
        <f t="shared" si="244"/>
        <v/>
      </c>
      <c r="AY181" s="9" t="str">
        <f t="shared" si="245"/>
        <v/>
      </c>
      <c r="AZ181" s="8" t="str">
        <f t="shared" si="274"/>
        <v/>
      </c>
      <c r="BA181" s="9" t="str">
        <f t="shared" si="275"/>
        <v/>
      </c>
      <c r="BB181" s="8" t="str">
        <f t="shared" si="276"/>
        <v/>
      </c>
      <c r="BD181" s="3" t="str">
        <f t="shared" si="277"/>
        <v/>
      </c>
      <c r="BE181" s="8" t="str">
        <f t="shared" si="246"/>
        <v/>
      </c>
      <c r="BF181" s="8" t="str">
        <f t="shared" si="247"/>
        <v/>
      </c>
      <c r="BG181" s="86" t="str">
        <f t="shared" si="248"/>
        <v/>
      </c>
      <c r="BH181" s="9" t="str">
        <f t="shared" si="249"/>
        <v/>
      </c>
      <c r="BI181" s="9" t="str">
        <f t="shared" si="250"/>
        <v/>
      </c>
      <c r="BJ181" s="82" t="e">
        <f t="shared" si="251"/>
        <v>#VALUE!</v>
      </c>
      <c r="BK181" s="9" t="str">
        <f t="shared" si="252"/>
        <v/>
      </c>
      <c r="BL181" s="9" t="str">
        <f t="shared" ref="BL181:BM181" si="340">BK181</f>
        <v/>
      </c>
      <c r="BM181" s="9" t="str">
        <f t="shared" si="340"/>
        <v/>
      </c>
      <c r="BN181" s="8" t="str">
        <f t="shared" si="254"/>
        <v/>
      </c>
      <c r="BO181" s="8" t="str">
        <f t="shared" si="279"/>
        <v/>
      </c>
      <c r="BP181" s="8" t="str">
        <f t="shared" si="280"/>
        <v/>
      </c>
      <c r="BQ181" s="8" t="str">
        <f t="shared" si="281"/>
        <v/>
      </c>
      <c r="BR181" s="8" t="str">
        <f t="shared" si="255"/>
        <v/>
      </c>
      <c r="BS181" s="8" t="str">
        <f t="shared" si="282"/>
        <v/>
      </c>
      <c r="BT181" s="8" t="str">
        <f t="shared" si="283"/>
        <v/>
      </c>
      <c r="BU181" s="7" t="str">
        <f t="shared" si="284"/>
        <v/>
      </c>
    </row>
    <row r="182" spans="8:73" x14ac:dyDescent="0.25">
      <c r="H182" s="35" t="str">
        <f>IFERROR(IF(MINUTE(M182)&lt;&gt;MINUTE(M181),MAX($H$2:H181)+1,IF(AND(MINUTE(M181)=0,MINUTE(M182)=0),1,"")),"")</f>
        <v/>
      </c>
      <c r="I182" s="35" t="str">
        <f t="shared" si="256"/>
        <v/>
      </c>
      <c r="J182" s="35" t="str">
        <f t="shared" si="257"/>
        <v/>
      </c>
      <c r="K182" s="67" t="str">
        <f>IFERROR(IF(VLOOKUP(J181,'Flota Variable'!$AS$4:$AU$707,3,0)+K181&gt;$F$7,"",VLOOKUP(J181,'Flota Variable'!$AS$4:$AU$707,3,0)+K181),"")</f>
        <v/>
      </c>
      <c r="L182" s="67" t="str">
        <f t="shared" si="238"/>
        <v/>
      </c>
      <c r="M182" s="36" t="str">
        <f t="shared" si="258"/>
        <v/>
      </c>
      <c r="N182" s="35" t="str">
        <f>IF(H182="","",IF(H182=MAX($H$3:$H$1002),IFERROR(VLOOKUP(MAX($H$3:H182)+1,$H$3:$I$1002,2,0),MAX(I182:I1181))-VLOOKUP(H182,$H$3:$I$1002,2,0)+1,IFERROR(VLOOKUP(MAX($H$3:H182)+1,$H$3:$I$1002,2,0),MAX(I182:I1181))-VLOOKUP(H182,$H$3:$I$1002,2,0)))</f>
        <v/>
      </c>
      <c r="P182" s="35" t="str">
        <f t="shared" si="259"/>
        <v/>
      </c>
      <c r="Q182" s="67" t="str">
        <f t="shared" si="260"/>
        <v/>
      </c>
      <c r="R182" s="67" t="str">
        <f t="shared" si="261"/>
        <v/>
      </c>
      <c r="S182" s="67" t="str">
        <f t="shared" si="262"/>
        <v/>
      </c>
      <c r="U182" s="68" t="str">
        <f>IFERROR(IF(Z182=0,"",IF(MINUTE(Z182)&lt;&gt;MINUTE(Z181),MAX($U$2:U181)+1,IF(AND(MINUTE(Z181)=0,MINUTE(Z182)=0),1,""))),"")</f>
        <v/>
      </c>
      <c r="V182" s="68" t="str">
        <f t="shared" si="263"/>
        <v/>
      </c>
      <c r="W182" s="68" t="str">
        <f t="shared" si="264"/>
        <v/>
      </c>
      <c r="X182" s="69" t="str">
        <f>IFERROR(L182+VLOOKUP(J182,'Tiempos de ciclo'!$P$3:$Q$398,2,0),"")</f>
        <v/>
      </c>
      <c r="Y182" s="69" t="str">
        <f t="shared" si="239"/>
        <v/>
      </c>
      <c r="Z182" s="70" t="str">
        <f t="shared" si="265"/>
        <v/>
      </c>
      <c r="AA182" s="68" t="str">
        <f>IF(U182="","",IF(U182=MAX($U$3:$U$1002),IFERROR(VLOOKUP(MAX($U$3:U182)+1,$U$3:$V$1002,2,0),MAX(V182:V1181))-VLOOKUP(U182,$U$3:$V$1002,2,0)+1,IFERROR(VLOOKUP(MAX($U$3:U182)+1,$U$3:$V$1002,2,0),MAX(V182:V1181))-VLOOKUP(U182,$U$3:$V$1002,2,0)))</f>
        <v/>
      </c>
      <c r="AC182" s="68" t="str">
        <f t="shared" si="266"/>
        <v/>
      </c>
      <c r="AD182" s="69" t="str">
        <f t="shared" si="267"/>
        <v/>
      </c>
      <c r="AE182" s="69" t="str">
        <f t="shared" si="268"/>
        <v/>
      </c>
      <c r="AF182" s="69" t="str">
        <f t="shared" si="269"/>
        <v/>
      </c>
      <c r="AI182" s="3" t="str">
        <f t="shared" si="286"/>
        <v/>
      </c>
      <c r="AJ182" s="8" t="str">
        <f t="shared" si="240"/>
        <v/>
      </c>
      <c r="AK182" s="8" t="str">
        <f t="shared" si="287"/>
        <v/>
      </c>
      <c r="AL182" s="8" t="str">
        <f t="shared" si="288"/>
        <v/>
      </c>
      <c r="AM182" s="8" t="str">
        <f t="shared" si="289"/>
        <v/>
      </c>
      <c r="AN182" s="9" t="str">
        <f t="shared" si="241"/>
        <v/>
      </c>
      <c r="AO182" s="9" t="str">
        <f t="shared" si="242"/>
        <v/>
      </c>
      <c r="AP182" s="8" t="str">
        <f t="shared" si="270"/>
        <v/>
      </c>
      <c r="AQ182" s="9" t="str">
        <f t="shared" si="243"/>
        <v/>
      </c>
      <c r="AR182" s="8" t="str">
        <f t="shared" si="271"/>
        <v/>
      </c>
      <c r="AS182" s="2" t="str">
        <f t="shared" si="290"/>
        <v/>
      </c>
      <c r="AT182" s="8" t="str">
        <f t="shared" si="272"/>
        <v/>
      </c>
      <c r="AU182" s="8" t="str">
        <f t="shared" si="291"/>
        <v/>
      </c>
      <c r="AV182" s="8" t="str">
        <f t="shared" si="292"/>
        <v/>
      </c>
      <c r="AW182" s="8" t="str">
        <f t="shared" si="273"/>
        <v/>
      </c>
      <c r="AX182" s="9" t="str">
        <f t="shared" si="244"/>
        <v/>
      </c>
      <c r="AY182" s="9" t="str">
        <f t="shared" si="245"/>
        <v/>
      </c>
      <c r="AZ182" s="8" t="str">
        <f t="shared" si="274"/>
        <v/>
      </c>
      <c r="BA182" s="9" t="str">
        <f t="shared" si="275"/>
        <v/>
      </c>
      <c r="BB182" s="8" t="str">
        <f t="shared" si="276"/>
        <v/>
      </c>
      <c r="BD182" s="3" t="str">
        <f t="shared" si="277"/>
        <v/>
      </c>
      <c r="BE182" s="8" t="str">
        <f t="shared" si="246"/>
        <v/>
      </c>
      <c r="BF182" s="8" t="str">
        <f t="shared" si="247"/>
        <v/>
      </c>
      <c r="BG182" s="86" t="str">
        <f t="shared" si="248"/>
        <v/>
      </c>
      <c r="BH182" s="9" t="str">
        <f t="shared" si="249"/>
        <v/>
      </c>
      <c r="BI182" s="9" t="str">
        <f t="shared" si="250"/>
        <v/>
      </c>
      <c r="BJ182" s="82" t="e">
        <f t="shared" si="251"/>
        <v>#VALUE!</v>
      </c>
      <c r="BK182" s="9" t="str">
        <f t="shared" si="252"/>
        <v/>
      </c>
      <c r="BL182" s="9" t="str">
        <f t="shared" ref="BL182:BM182" si="341">BK182</f>
        <v/>
      </c>
      <c r="BM182" s="9" t="str">
        <f t="shared" si="341"/>
        <v/>
      </c>
      <c r="BN182" s="8" t="str">
        <f t="shared" si="254"/>
        <v/>
      </c>
      <c r="BO182" s="8" t="str">
        <f t="shared" si="279"/>
        <v/>
      </c>
      <c r="BP182" s="8" t="str">
        <f t="shared" si="280"/>
        <v/>
      </c>
      <c r="BQ182" s="8" t="str">
        <f t="shared" si="281"/>
        <v/>
      </c>
      <c r="BR182" s="8" t="str">
        <f t="shared" si="255"/>
        <v/>
      </c>
      <c r="BS182" s="8" t="str">
        <f t="shared" si="282"/>
        <v/>
      </c>
      <c r="BT182" s="8" t="str">
        <f t="shared" si="283"/>
        <v/>
      </c>
      <c r="BU182" s="7" t="str">
        <f t="shared" si="284"/>
        <v/>
      </c>
    </row>
    <row r="183" spans="8:73" x14ac:dyDescent="0.25">
      <c r="H183" s="35" t="str">
        <f>IFERROR(IF(MINUTE(M183)&lt;&gt;MINUTE(M182),MAX($H$2:H182)+1,IF(AND(MINUTE(M182)=0,MINUTE(M183)=0),1,"")),"")</f>
        <v/>
      </c>
      <c r="I183" s="35" t="str">
        <f t="shared" si="256"/>
        <v/>
      </c>
      <c r="J183" s="35" t="str">
        <f t="shared" si="257"/>
        <v/>
      </c>
      <c r="K183" s="67" t="str">
        <f>IFERROR(IF(VLOOKUP(J182,'Flota Variable'!$AS$4:$AU$707,3,0)+K182&gt;$F$7,"",VLOOKUP(J182,'Flota Variable'!$AS$4:$AU$707,3,0)+K182),"")</f>
        <v/>
      </c>
      <c r="L183" s="67" t="str">
        <f t="shared" si="238"/>
        <v/>
      </c>
      <c r="M183" s="36" t="str">
        <f t="shared" si="258"/>
        <v/>
      </c>
      <c r="N183" s="35" t="str">
        <f>IF(H183="","",IF(H183=MAX($H$3:$H$1002),IFERROR(VLOOKUP(MAX($H$3:H183)+1,$H$3:$I$1002,2,0),MAX(I183:I1182))-VLOOKUP(H183,$H$3:$I$1002,2,0)+1,IFERROR(VLOOKUP(MAX($H$3:H183)+1,$H$3:$I$1002,2,0),MAX(I183:I1182))-VLOOKUP(H183,$H$3:$I$1002,2,0)))</f>
        <v/>
      </c>
      <c r="P183" s="35" t="str">
        <f t="shared" si="259"/>
        <v/>
      </c>
      <c r="Q183" s="67" t="str">
        <f t="shared" si="260"/>
        <v/>
      </c>
      <c r="R183" s="67" t="str">
        <f t="shared" si="261"/>
        <v/>
      </c>
      <c r="S183" s="67" t="str">
        <f t="shared" si="262"/>
        <v/>
      </c>
      <c r="U183" s="68" t="str">
        <f>IFERROR(IF(Z183=0,"",IF(MINUTE(Z183)&lt;&gt;MINUTE(Z182),MAX($U$2:U182)+1,IF(AND(MINUTE(Z182)=0,MINUTE(Z183)=0),1,""))),"")</f>
        <v/>
      </c>
      <c r="V183" s="68" t="str">
        <f t="shared" si="263"/>
        <v/>
      </c>
      <c r="W183" s="68" t="str">
        <f t="shared" si="264"/>
        <v/>
      </c>
      <c r="X183" s="69" t="str">
        <f>IFERROR(L183+VLOOKUP(J183,'Tiempos de ciclo'!$P$3:$Q$398,2,0),"")</f>
        <v/>
      </c>
      <c r="Y183" s="69" t="str">
        <f t="shared" si="239"/>
        <v/>
      </c>
      <c r="Z183" s="70" t="str">
        <f t="shared" si="265"/>
        <v/>
      </c>
      <c r="AA183" s="68" t="str">
        <f>IF(U183="","",IF(U183=MAX($U$3:$U$1002),IFERROR(VLOOKUP(MAX($U$3:U183)+1,$U$3:$V$1002,2,0),MAX(V183:V1182))-VLOOKUP(U183,$U$3:$V$1002,2,0)+1,IFERROR(VLOOKUP(MAX($U$3:U183)+1,$U$3:$V$1002,2,0),MAX(V183:V1182))-VLOOKUP(U183,$U$3:$V$1002,2,0)))</f>
        <v/>
      </c>
      <c r="AC183" s="68" t="str">
        <f t="shared" si="266"/>
        <v/>
      </c>
      <c r="AD183" s="69" t="str">
        <f t="shared" si="267"/>
        <v/>
      </c>
      <c r="AE183" s="69" t="str">
        <f t="shared" si="268"/>
        <v/>
      </c>
      <c r="AF183" s="69" t="str">
        <f t="shared" si="269"/>
        <v/>
      </c>
      <c r="AI183" s="3" t="str">
        <f t="shared" si="286"/>
        <v/>
      </c>
      <c r="AJ183" s="8" t="str">
        <f t="shared" si="240"/>
        <v/>
      </c>
      <c r="AK183" s="8" t="str">
        <f t="shared" si="287"/>
        <v/>
      </c>
      <c r="AL183" s="8" t="str">
        <f t="shared" si="288"/>
        <v/>
      </c>
      <c r="AM183" s="8" t="str">
        <f t="shared" si="289"/>
        <v/>
      </c>
      <c r="AN183" s="9" t="str">
        <f t="shared" si="241"/>
        <v/>
      </c>
      <c r="AO183" s="9" t="str">
        <f t="shared" si="242"/>
        <v/>
      </c>
      <c r="AP183" s="8" t="str">
        <f t="shared" si="270"/>
        <v/>
      </c>
      <c r="AQ183" s="9" t="str">
        <f t="shared" si="243"/>
        <v/>
      </c>
      <c r="AR183" s="8" t="str">
        <f t="shared" si="271"/>
        <v/>
      </c>
      <c r="AS183" s="2" t="str">
        <f t="shared" si="290"/>
        <v/>
      </c>
      <c r="AT183" s="8" t="str">
        <f t="shared" si="272"/>
        <v/>
      </c>
      <c r="AU183" s="8" t="str">
        <f t="shared" si="291"/>
        <v/>
      </c>
      <c r="AV183" s="8" t="str">
        <f t="shared" si="292"/>
        <v/>
      </c>
      <c r="AW183" s="8" t="str">
        <f t="shared" si="273"/>
        <v/>
      </c>
      <c r="AX183" s="9" t="str">
        <f t="shared" si="244"/>
        <v/>
      </c>
      <c r="AY183" s="9" t="str">
        <f t="shared" si="245"/>
        <v/>
      </c>
      <c r="AZ183" s="8" t="str">
        <f t="shared" si="274"/>
        <v/>
      </c>
      <c r="BA183" s="9" t="str">
        <f t="shared" si="275"/>
        <v/>
      </c>
      <c r="BB183" s="8" t="str">
        <f t="shared" si="276"/>
        <v/>
      </c>
      <c r="BD183" s="3" t="str">
        <f t="shared" si="277"/>
        <v/>
      </c>
      <c r="BE183" s="8" t="str">
        <f t="shared" si="246"/>
        <v/>
      </c>
      <c r="BF183" s="8" t="str">
        <f t="shared" si="247"/>
        <v/>
      </c>
      <c r="BG183" s="86" t="str">
        <f t="shared" si="248"/>
        <v/>
      </c>
      <c r="BH183" s="9" t="str">
        <f t="shared" si="249"/>
        <v/>
      </c>
      <c r="BI183" s="9" t="str">
        <f t="shared" si="250"/>
        <v/>
      </c>
      <c r="BJ183" s="82" t="e">
        <f t="shared" si="251"/>
        <v>#VALUE!</v>
      </c>
      <c r="BK183" s="9" t="str">
        <f t="shared" si="252"/>
        <v/>
      </c>
      <c r="BL183" s="9" t="str">
        <f t="shared" ref="BL183:BM183" si="342">BK183</f>
        <v/>
      </c>
      <c r="BM183" s="9" t="str">
        <f t="shared" si="342"/>
        <v/>
      </c>
      <c r="BN183" s="8" t="str">
        <f t="shared" si="254"/>
        <v/>
      </c>
      <c r="BO183" s="8" t="str">
        <f t="shared" si="279"/>
        <v/>
      </c>
      <c r="BP183" s="8" t="str">
        <f t="shared" si="280"/>
        <v/>
      </c>
      <c r="BQ183" s="8" t="str">
        <f t="shared" si="281"/>
        <v/>
      </c>
      <c r="BR183" s="8" t="str">
        <f t="shared" si="255"/>
        <v/>
      </c>
      <c r="BS183" s="8" t="str">
        <f t="shared" si="282"/>
        <v/>
      </c>
      <c r="BT183" s="8" t="str">
        <f t="shared" si="283"/>
        <v/>
      </c>
      <c r="BU183" s="7" t="str">
        <f t="shared" si="284"/>
        <v/>
      </c>
    </row>
    <row r="184" spans="8:73" x14ac:dyDescent="0.25">
      <c r="H184" s="35" t="str">
        <f>IFERROR(IF(MINUTE(M184)&lt;&gt;MINUTE(M183),MAX($H$2:H183)+1,IF(AND(MINUTE(M183)=0,MINUTE(M184)=0),1,"")),"")</f>
        <v/>
      </c>
      <c r="I184" s="35" t="str">
        <f t="shared" si="256"/>
        <v/>
      </c>
      <c r="J184" s="35" t="str">
        <f t="shared" si="257"/>
        <v/>
      </c>
      <c r="K184" s="67" t="str">
        <f>IFERROR(IF(VLOOKUP(J183,'Flota Variable'!$AS$4:$AU$707,3,0)+K183&gt;$F$7,"",VLOOKUP(J183,'Flota Variable'!$AS$4:$AU$707,3,0)+K183),"")</f>
        <v/>
      </c>
      <c r="L184" s="67" t="str">
        <f t="shared" si="238"/>
        <v/>
      </c>
      <c r="M184" s="36" t="str">
        <f t="shared" si="258"/>
        <v/>
      </c>
      <c r="N184" s="35" t="str">
        <f>IF(H184="","",IF(H184=MAX($H$3:$H$1002),IFERROR(VLOOKUP(MAX($H$3:H184)+1,$H$3:$I$1002,2,0),MAX(I184:I1183))-VLOOKUP(H184,$H$3:$I$1002,2,0)+1,IFERROR(VLOOKUP(MAX($H$3:H184)+1,$H$3:$I$1002,2,0),MAX(I184:I1183))-VLOOKUP(H184,$H$3:$I$1002,2,0)))</f>
        <v/>
      </c>
      <c r="P184" s="35" t="str">
        <f t="shared" si="259"/>
        <v/>
      </c>
      <c r="Q184" s="67" t="str">
        <f t="shared" si="260"/>
        <v/>
      </c>
      <c r="R184" s="67" t="str">
        <f t="shared" si="261"/>
        <v/>
      </c>
      <c r="S184" s="67" t="str">
        <f t="shared" si="262"/>
        <v/>
      </c>
      <c r="U184" s="68" t="str">
        <f>IFERROR(IF(Z184=0,"",IF(MINUTE(Z184)&lt;&gt;MINUTE(Z183),MAX($U$2:U183)+1,IF(AND(MINUTE(Z183)=0,MINUTE(Z184)=0),1,""))),"")</f>
        <v/>
      </c>
      <c r="V184" s="68" t="str">
        <f t="shared" si="263"/>
        <v/>
      </c>
      <c r="W184" s="68" t="str">
        <f t="shared" si="264"/>
        <v/>
      </c>
      <c r="X184" s="69" t="str">
        <f>IFERROR(L184+VLOOKUP(J184,'Tiempos de ciclo'!$P$3:$Q$398,2,0),"")</f>
        <v/>
      </c>
      <c r="Y184" s="69" t="str">
        <f t="shared" si="239"/>
        <v/>
      </c>
      <c r="Z184" s="70" t="str">
        <f t="shared" si="265"/>
        <v/>
      </c>
      <c r="AA184" s="68" t="str">
        <f>IF(U184="","",IF(U184=MAX($U$3:$U$1002),IFERROR(VLOOKUP(MAX($U$3:U184)+1,$U$3:$V$1002,2,0),MAX(V184:V1183))-VLOOKUP(U184,$U$3:$V$1002,2,0)+1,IFERROR(VLOOKUP(MAX($U$3:U184)+1,$U$3:$V$1002,2,0),MAX(V184:V1183))-VLOOKUP(U184,$U$3:$V$1002,2,0)))</f>
        <v/>
      </c>
      <c r="AC184" s="68" t="str">
        <f t="shared" si="266"/>
        <v/>
      </c>
      <c r="AD184" s="69" t="str">
        <f t="shared" si="267"/>
        <v/>
      </c>
      <c r="AE184" s="69" t="str">
        <f t="shared" si="268"/>
        <v/>
      </c>
      <c r="AF184" s="69" t="str">
        <f t="shared" si="269"/>
        <v/>
      </c>
      <c r="AI184" s="3" t="str">
        <f t="shared" si="286"/>
        <v/>
      </c>
      <c r="AJ184" s="8" t="str">
        <f t="shared" si="240"/>
        <v/>
      </c>
      <c r="AK184" s="8" t="str">
        <f t="shared" si="287"/>
        <v/>
      </c>
      <c r="AL184" s="8" t="str">
        <f t="shared" si="288"/>
        <v/>
      </c>
      <c r="AM184" s="8" t="str">
        <f t="shared" si="289"/>
        <v/>
      </c>
      <c r="AN184" s="9" t="str">
        <f t="shared" si="241"/>
        <v/>
      </c>
      <c r="AO184" s="9" t="str">
        <f t="shared" si="242"/>
        <v/>
      </c>
      <c r="AP184" s="8" t="str">
        <f t="shared" si="270"/>
        <v/>
      </c>
      <c r="AQ184" s="9" t="str">
        <f t="shared" si="243"/>
        <v/>
      </c>
      <c r="AR184" s="8" t="str">
        <f t="shared" si="271"/>
        <v/>
      </c>
      <c r="AS184" s="2" t="str">
        <f t="shared" si="290"/>
        <v/>
      </c>
      <c r="AT184" s="8" t="str">
        <f t="shared" si="272"/>
        <v/>
      </c>
      <c r="AU184" s="8" t="str">
        <f t="shared" si="291"/>
        <v/>
      </c>
      <c r="AV184" s="8" t="str">
        <f t="shared" si="292"/>
        <v/>
      </c>
      <c r="AW184" s="8" t="str">
        <f t="shared" si="273"/>
        <v/>
      </c>
      <c r="AX184" s="9" t="str">
        <f t="shared" si="244"/>
        <v/>
      </c>
      <c r="AY184" s="9" t="str">
        <f t="shared" si="245"/>
        <v/>
      </c>
      <c r="AZ184" s="8" t="str">
        <f t="shared" si="274"/>
        <v/>
      </c>
      <c r="BA184" s="9" t="str">
        <f t="shared" si="275"/>
        <v/>
      </c>
      <c r="BB184" s="8" t="str">
        <f t="shared" si="276"/>
        <v/>
      </c>
      <c r="BD184" s="3" t="str">
        <f t="shared" si="277"/>
        <v/>
      </c>
      <c r="BE184" s="8" t="str">
        <f t="shared" si="246"/>
        <v/>
      </c>
      <c r="BF184" s="8" t="str">
        <f t="shared" si="247"/>
        <v/>
      </c>
      <c r="BG184" s="86" t="str">
        <f t="shared" si="248"/>
        <v/>
      </c>
      <c r="BH184" s="9" t="str">
        <f t="shared" si="249"/>
        <v/>
      </c>
      <c r="BI184" s="9" t="str">
        <f t="shared" si="250"/>
        <v/>
      </c>
      <c r="BJ184" s="82" t="e">
        <f t="shared" si="251"/>
        <v>#VALUE!</v>
      </c>
      <c r="BK184" s="9" t="str">
        <f t="shared" si="252"/>
        <v/>
      </c>
      <c r="BL184" s="9" t="str">
        <f t="shared" ref="BL184:BM184" si="343">BK184</f>
        <v/>
      </c>
      <c r="BM184" s="9" t="str">
        <f t="shared" si="343"/>
        <v/>
      </c>
      <c r="BN184" s="8" t="str">
        <f t="shared" si="254"/>
        <v/>
      </c>
      <c r="BO184" s="8" t="str">
        <f t="shared" si="279"/>
        <v/>
      </c>
      <c r="BP184" s="8" t="str">
        <f t="shared" si="280"/>
        <v/>
      </c>
      <c r="BQ184" s="8" t="str">
        <f t="shared" si="281"/>
        <v/>
      </c>
      <c r="BR184" s="8" t="str">
        <f t="shared" si="255"/>
        <v/>
      </c>
      <c r="BS184" s="8" t="str">
        <f t="shared" si="282"/>
        <v/>
      </c>
      <c r="BT184" s="8" t="str">
        <f t="shared" si="283"/>
        <v/>
      </c>
      <c r="BU184" s="7" t="str">
        <f t="shared" si="284"/>
        <v/>
      </c>
    </row>
    <row r="185" spans="8:73" x14ac:dyDescent="0.25">
      <c r="H185" s="35" t="str">
        <f>IFERROR(IF(MINUTE(M185)&lt;&gt;MINUTE(M184),MAX($H$2:H184)+1,IF(AND(MINUTE(M184)=0,MINUTE(M185)=0),1,"")),"")</f>
        <v/>
      </c>
      <c r="I185" s="35" t="str">
        <f t="shared" si="256"/>
        <v/>
      </c>
      <c r="J185" s="35" t="str">
        <f t="shared" si="257"/>
        <v/>
      </c>
      <c r="K185" s="67" t="str">
        <f>IFERROR(IF(VLOOKUP(J184,'Flota Variable'!$AS$4:$AU$707,3,0)+K184&gt;$F$7,"",VLOOKUP(J184,'Flota Variable'!$AS$4:$AU$707,3,0)+K184),"")</f>
        <v/>
      </c>
      <c r="L185" s="67" t="str">
        <f t="shared" si="238"/>
        <v/>
      </c>
      <c r="M185" s="36" t="str">
        <f t="shared" si="258"/>
        <v/>
      </c>
      <c r="N185" s="35" t="str">
        <f>IF(H185="","",IF(H185=MAX($H$3:$H$1002),IFERROR(VLOOKUP(MAX($H$3:H185)+1,$H$3:$I$1002,2,0),MAX(I185:I1184))-VLOOKUP(H185,$H$3:$I$1002,2,0)+1,IFERROR(VLOOKUP(MAX($H$3:H185)+1,$H$3:$I$1002,2,0),MAX(I185:I1184))-VLOOKUP(H185,$H$3:$I$1002,2,0)))</f>
        <v/>
      </c>
      <c r="P185" s="35" t="str">
        <f t="shared" si="259"/>
        <v/>
      </c>
      <c r="Q185" s="67" t="str">
        <f t="shared" si="260"/>
        <v/>
      </c>
      <c r="R185" s="67" t="str">
        <f t="shared" si="261"/>
        <v/>
      </c>
      <c r="S185" s="67" t="str">
        <f t="shared" si="262"/>
        <v/>
      </c>
      <c r="U185" s="68" t="str">
        <f>IFERROR(IF(Z185=0,"",IF(MINUTE(Z185)&lt;&gt;MINUTE(Z184),MAX($U$2:U184)+1,IF(AND(MINUTE(Z184)=0,MINUTE(Z185)=0),1,""))),"")</f>
        <v/>
      </c>
      <c r="V185" s="68" t="str">
        <f t="shared" si="263"/>
        <v/>
      </c>
      <c r="W185" s="68" t="str">
        <f t="shared" si="264"/>
        <v/>
      </c>
      <c r="X185" s="69" t="str">
        <f>IFERROR(L185+VLOOKUP(J185,'Tiempos de ciclo'!$P$3:$Q$398,2,0),"")</f>
        <v/>
      </c>
      <c r="Y185" s="69" t="str">
        <f t="shared" si="239"/>
        <v/>
      </c>
      <c r="Z185" s="70" t="str">
        <f t="shared" si="265"/>
        <v/>
      </c>
      <c r="AA185" s="68" t="str">
        <f>IF(U185="","",IF(U185=MAX($U$3:$U$1002),IFERROR(VLOOKUP(MAX($U$3:U185)+1,$U$3:$V$1002,2,0),MAX(V185:V1184))-VLOOKUP(U185,$U$3:$V$1002,2,0)+1,IFERROR(VLOOKUP(MAX($U$3:U185)+1,$U$3:$V$1002,2,0),MAX(V185:V1184))-VLOOKUP(U185,$U$3:$V$1002,2,0)))</f>
        <v/>
      </c>
      <c r="AC185" s="68" t="str">
        <f t="shared" si="266"/>
        <v/>
      </c>
      <c r="AD185" s="69" t="str">
        <f t="shared" si="267"/>
        <v/>
      </c>
      <c r="AE185" s="69" t="str">
        <f t="shared" si="268"/>
        <v/>
      </c>
      <c r="AF185" s="69" t="str">
        <f t="shared" si="269"/>
        <v/>
      </c>
      <c r="AI185" s="3" t="str">
        <f t="shared" si="286"/>
        <v/>
      </c>
      <c r="AJ185" s="8" t="str">
        <f t="shared" si="240"/>
        <v/>
      </c>
      <c r="AK185" s="8" t="str">
        <f t="shared" si="287"/>
        <v/>
      </c>
      <c r="AL185" s="8" t="str">
        <f t="shared" si="288"/>
        <v/>
      </c>
      <c r="AM185" s="8" t="str">
        <f t="shared" si="289"/>
        <v/>
      </c>
      <c r="AN185" s="9" t="str">
        <f t="shared" si="241"/>
        <v/>
      </c>
      <c r="AO185" s="9" t="str">
        <f t="shared" si="242"/>
        <v/>
      </c>
      <c r="AP185" s="8" t="str">
        <f t="shared" si="270"/>
        <v/>
      </c>
      <c r="AQ185" s="9" t="str">
        <f t="shared" si="243"/>
        <v/>
      </c>
      <c r="AR185" s="8" t="str">
        <f t="shared" si="271"/>
        <v/>
      </c>
      <c r="AS185" s="2" t="str">
        <f t="shared" si="290"/>
        <v/>
      </c>
      <c r="AT185" s="8" t="str">
        <f t="shared" si="272"/>
        <v/>
      </c>
      <c r="AU185" s="8" t="str">
        <f t="shared" si="291"/>
        <v/>
      </c>
      <c r="AV185" s="8" t="str">
        <f t="shared" si="292"/>
        <v/>
      </c>
      <c r="AW185" s="8" t="str">
        <f t="shared" si="273"/>
        <v/>
      </c>
      <c r="AX185" s="9" t="str">
        <f t="shared" si="244"/>
        <v/>
      </c>
      <c r="AY185" s="9" t="str">
        <f t="shared" si="245"/>
        <v/>
      </c>
      <c r="AZ185" s="8" t="str">
        <f t="shared" si="274"/>
        <v/>
      </c>
      <c r="BA185" s="9" t="str">
        <f t="shared" si="275"/>
        <v/>
      </c>
      <c r="BB185" s="8" t="str">
        <f t="shared" si="276"/>
        <v/>
      </c>
      <c r="BD185" s="3" t="str">
        <f t="shared" si="277"/>
        <v/>
      </c>
      <c r="BE185" s="8" t="str">
        <f t="shared" si="246"/>
        <v/>
      </c>
      <c r="BF185" s="8" t="str">
        <f t="shared" si="247"/>
        <v/>
      </c>
      <c r="BG185" s="86" t="str">
        <f t="shared" si="248"/>
        <v/>
      </c>
      <c r="BH185" s="9" t="str">
        <f t="shared" si="249"/>
        <v/>
      </c>
      <c r="BI185" s="9" t="str">
        <f t="shared" si="250"/>
        <v/>
      </c>
      <c r="BJ185" s="82" t="e">
        <f t="shared" si="251"/>
        <v>#VALUE!</v>
      </c>
      <c r="BK185" s="9" t="str">
        <f t="shared" si="252"/>
        <v/>
      </c>
      <c r="BL185" s="9" t="str">
        <f t="shared" ref="BL185:BM185" si="344">BK185</f>
        <v/>
      </c>
      <c r="BM185" s="9" t="str">
        <f t="shared" si="344"/>
        <v/>
      </c>
      <c r="BN185" s="8" t="str">
        <f t="shared" si="254"/>
        <v/>
      </c>
      <c r="BO185" s="8" t="str">
        <f t="shared" si="279"/>
        <v/>
      </c>
      <c r="BP185" s="8" t="str">
        <f t="shared" si="280"/>
        <v/>
      </c>
      <c r="BQ185" s="8" t="str">
        <f t="shared" si="281"/>
        <v/>
      </c>
      <c r="BR185" s="8" t="str">
        <f t="shared" si="255"/>
        <v/>
      </c>
      <c r="BS185" s="8" t="str">
        <f t="shared" si="282"/>
        <v/>
      </c>
      <c r="BT185" s="8" t="str">
        <f t="shared" si="283"/>
        <v/>
      </c>
      <c r="BU185" s="7" t="str">
        <f t="shared" si="284"/>
        <v/>
      </c>
    </row>
    <row r="186" spans="8:73" x14ac:dyDescent="0.25">
      <c r="H186" s="35" t="str">
        <f>IFERROR(IF(MINUTE(M186)&lt;&gt;MINUTE(M185),MAX($H$2:H185)+1,IF(AND(MINUTE(M185)=0,MINUTE(M186)=0),1,"")),"")</f>
        <v/>
      </c>
      <c r="I186" s="35" t="str">
        <f t="shared" si="256"/>
        <v/>
      </c>
      <c r="J186" s="35" t="str">
        <f t="shared" si="257"/>
        <v/>
      </c>
      <c r="K186" s="67" t="str">
        <f>IFERROR(IF(VLOOKUP(J185,'Flota Variable'!$AS$4:$AU$707,3,0)+K185&gt;$F$7,"",VLOOKUP(J185,'Flota Variable'!$AS$4:$AU$707,3,0)+K185),"")</f>
        <v/>
      </c>
      <c r="L186" s="67" t="str">
        <f t="shared" si="238"/>
        <v/>
      </c>
      <c r="M186" s="36" t="str">
        <f t="shared" si="258"/>
        <v/>
      </c>
      <c r="N186" s="35" t="str">
        <f>IF(H186="","",IF(H186=MAX($H$3:$H$1002),IFERROR(VLOOKUP(MAX($H$3:H186)+1,$H$3:$I$1002,2,0),MAX(I186:I1185))-VLOOKUP(H186,$H$3:$I$1002,2,0)+1,IFERROR(VLOOKUP(MAX($H$3:H186)+1,$H$3:$I$1002,2,0),MAX(I186:I1185))-VLOOKUP(H186,$H$3:$I$1002,2,0)))</f>
        <v/>
      </c>
      <c r="P186" s="35" t="str">
        <f t="shared" si="259"/>
        <v/>
      </c>
      <c r="Q186" s="67" t="str">
        <f t="shared" si="260"/>
        <v/>
      </c>
      <c r="R186" s="67" t="str">
        <f t="shared" si="261"/>
        <v/>
      </c>
      <c r="S186" s="67" t="str">
        <f t="shared" si="262"/>
        <v/>
      </c>
      <c r="U186" s="68" t="str">
        <f>IFERROR(IF(Z186=0,"",IF(MINUTE(Z186)&lt;&gt;MINUTE(Z185),MAX($U$2:U185)+1,IF(AND(MINUTE(Z185)=0,MINUTE(Z186)=0),1,""))),"")</f>
        <v/>
      </c>
      <c r="V186" s="68" t="str">
        <f t="shared" si="263"/>
        <v/>
      </c>
      <c r="W186" s="68" t="str">
        <f t="shared" si="264"/>
        <v/>
      </c>
      <c r="X186" s="69" t="str">
        <f>IFERROR(L186+VLOOKUP(J186,'Tiempos de ciclo'!$P$3:$Q$398,2,0),"")</f>
        <v/>
      </c>
      <c r="Y186" s="69" t="str">
        <f t="shared" si="239"/>
        <v/>
      </c>
      <c r="Z186" s="70" t="str">
        <f t="shared" si="265"/>
        <v/>
      </c>
      <c r="AA186" s="68" t="str">
        <f>IF(U186="","",IF(U186=MAX($U$3:$U$1002),IFERROR(VLOOKUP(MAX($U$3:U186)+1,$U$3:$V$1002,2,0),MAX(V186:V1185))-VLOOKUP(U186,$U$3:$V$1002,2,0)+1,IFERROR(VLOOKUP(MAX($U$3:U186)+1,$U$3:$V$1002,2,0),MAX(V186:V1185))-VLOOKUP(U186,$U$3:$V$1002,2,0)))</f>
        <v/>
      </c>
      <c r="AC186" s="68" t="str">
        <f t="shared" si="266"/>
        <v/>
      </c>
      <c r="AD186" s="69" t="str">
        <f t="shared" si="267"/>
        <v/>
      </c>
      <c r="AE186" s="69" t="str">
        <f t="shared" si="268"/>
        <v/>
      </c>
      <c r="AF186" s="69" t="str">
        <f t="shared" si="269"/>
        <v/>
      </c>
      <c r="AI186" s="3" t="str">
        <f t="shared" si="286"/>
        <v/>
      </c>
      <c r="AJ186" s="8" t="str">
        <f t="shared" si="240"/>
        <v/>
      </c>
      <c r="AK186" s="8" t="str">
        <f t="shared" si="287"/>
        <v/>
      </c>
      <c r="AL186" s="8" t="str">
        <f t="shared" si="288"/>
        <v/>
      </c>
      <c r="AM186" s="8" t="str">
        <f t="shared" si="289"/>
        <v/>
      </c>
      <c r="AN186" s="9" t="str">
        <f t="shared" si="241"/>
        <v/>
      </c>
      <c r="AO186" s="9" t="str">
        <f t="shared" si="242"/>
        <v/>
      </c>
      <c r="AP186" s="8" t="str">
        <f t="shared" si="270"/>
        <v/>
      </c>
      <c r="AQ186" s="9" t="str">
        <f t="shared" si="243"/>
        <v/>
      </c>
      <c r="AR186" s="8" t="str">
        <f t="shared" si="271"/>
        <v/>
      </c>
      <c r="AS186" s="2" t="str">
        <f t="shared" si="290"/>
        <v/>
      </c>
      <c r="AT186" s="8" t="str">
        <f t="shared" si="272"/>
        <v/>
      </c>
      <c r="AU186" s="8" t="str">
        <f t="shared" si="291"/>
        <v/>
      </c>
      <c r="AV186" s="8" t="str">
        <f t="shared" si="292"/>
        <v/>
      </c>
      <c r="AW186" s="8" t="str">
        <f t="shared" si="273"/>
        <v/>
      </c>
      <c r="AX186" s="9" t="str">
        <f t="shared" si="244"/>
        <v/>
      </c>
      <c r="AY186" s="9" t="str">
        <f t="shared" si="245"/>
        <v/>
      </c>
      <c r="AZ186" s="8" t="str">
        <f t="shared" si="274"/>
        <v/>
      </c>
      <c r="BA186" s="9" t="str">
        <f t="shared" si="275"/>
        <v/>
      </c>
      <c r="BB186" s="8" t="str">
        <f t="shared" si="276"/>
        <v/>
      </c>
      <c r="BD186" s="3" t="str">
        <f t="shared" si="277"/>
        <v/>
      </c>
      <c r="BE186" s="8" t="str">
        <f t="shared" si="246"/>
        <v/>
      </c>
      <c r="BF186" s="8" t="str">
        <f t="shared" si="247"/>
        <v/>
      </c>
      <c r="BG186" s="86" t="str">
        <f t="shared" si="248"/>
        <v/>
      </c>
      <c r="BH186" s="9" t="str">
        <f t="shared" si="249"/>
        <v/>
      </c>
      <c r="BI186" s="9" t="str">
        <f t="shared" si="250"/>
        <v/>
      </c>
      <c r="BJ186" s="82" t="e">
        <f t="shared" si="251"/>
        <v>#VALUE!</v>
      </c>
      <c r="BK186" s="9" t="str">
        <f t="shared" si="252"/>
        <v/>
      </c>
      <c r="BL186" s="9" t="str">
        <f t="shared" ref="BL186:BM186" si="345">BK186</f>
        <v/>
      </c>
      <c r="BM186" s="9" t="str">
        <f t="shared" si="345"/>
        <v/>
      </c>
      <c r="BN186" s="8" t="str">
        <f t="shared" si="254"/>
        <v/>
      </c>
      <c r="BO186" s="8" t="str">
        <f t="shared" si="279"/>
        <v/>
      </c>
      <c r="BP186" s="8" t="str">
        <f t="shared" si="280"/>
        <v/>
      </c>
      <c r="BQ186" s="8" t="str">
        <f t="shared" si="281"/>
        <v/>
      </c>
      <c r="BR186" s="8" t="str">
        <f t="shared" si="255"/>
        <v/>
      </c>
      <c r="BS186" s="8" t="str">
        <f t="shared" si="282"/>
        <v/>
      </c>
      <c r="BT186" s="8" t="str">
        <f t="shared" si="283"/>
        <v/>
      </c>
      <c r="BU186" s="7" t="str">
        <f t="shared" si="284"/>
        <v/>
      </c>
    </row>
    <row r="187" spans="8:73" x14ac:dyDescent="0.25">
      <c r="H187" s="35" t="str">
        <f>IFERROR(IF(MINUTE(M187)&lt;&gt;MINUTE(M186),MAX($H$2:H186)+1,IF(AND(MINUTE(M186)=0,MINUTE(M187)=0),1,"")),"")</f>
        <v/>
      </c>
      <c r="I187" s="35" t="str">
        <f t="shared" si="256"/>
        <v/>
      </c>
      <c r="J187" s="35" t="str">
        <f t="shared" si="257"/>
        <v/>
      </c>
      <c r="K187" s="67" t="str">
        <f>IFERROR(IF(VLOOKUP(J186,'Flota Variable'!$AS$4:$AU$707,3,0)+K186&gt;$F$7,"",VLOOKUP(J186,'Flota Variable'!$AS$4:$AU$707,3,0)+K186),"")</f>
        <v/>
      </c>
      <c r="L187" s="67" t="str">
        <f t="shared" si="238"/>
        <v/>
      </c>
      <c r="M187" s="36" t="str">
        <f t="shared" si="258"/>
        <v/>
      </c>
      <c r="N187" s="35" t="str">
        <f>IF(H187="","",IF(H187=MAX($H$3:$H$1002),IFERROR(VLOOKUP(MAX($H$3:H187)+1,$H$3:$I$1002,2,0),MAX(I187:I1186))-VLOOKUP(H187,$H$3:$I$1002,2,0)+1,IFERROR(VLOOKUP(MAX($H$3:H187)+1,$H$3:$I$1002,2,0),MAX(I187:I1186))-VLOOKUP(H187,$H$3:$I$1002,2,0)))</f>
        <v/>
      </c>
      <c r="P187" s="35" t="str">
        <f t="shared" si="259"/>
        <v/>
      </c>
      <c r="Q187" s="67" t="str">
        <f t="shared" si="260"/>
        <v/>
      </c>
      <c r="R187" s="67" t="str">
        <f t="shared" si="261"/>
        <v/>
      </c>
      <c r="S187" s="67" t="str">
        <f t="shared" si="262"/>
        <v/>
      </c>
      <c r="U187" s="68" t="str">
        <f>IFERROR(IF(Z187=0,"",IF(MINUTE(Z187)&lt;&gt;MINUTE(Z186),MAX($U$2:U186)+1,IF(AND(MINUTE(Z186)=0,MINUTE(Z187)=0),1,""))),"")</f>
        <v/>
      </c>
      <c r="V187" s="68" t="str">
        <f t="shared" si="263"/>
        <v/>
      </c>
      <c r="W187" s="68" t="str">
        <f t="shared" si="264"/>
        <v/>
      </c>
      <c r="X187" s="69" t="str">
        <f>IFERROR(L187+VLOOKUP(J187,'Tiempos de ciclo'!$P$3:$Q$398,2,0),"")</f>
        <v/>
      </c>
      <c r="Y187" s="69" t="str">
        <f t="shared" si="239"/>
        <v/>
      </c>
      <c r="Z187" s="70" t="str">
        <f t="shared" si="265"/>
        <v/>
      </c>
      <c r="AA187" s="68" t="str">
        <f>IF(U187="","",IF(U187=MAX($U$3:$U$1002),IFERROR(VLOOKUP(MAX($U$3:U187)+1,$U$3:$V$1002,2,0),MAX(V187:V1186))-VLOOKUP(U187,$U$3:$V$1002,2,0)+1,IFERROR(VLOOKUP(MAX($U$3:U187)+1,$U$3:$V$1002,2,0),MAX(V187:V1186))-VLOOKUP(U187,$U$3:$V$1002,2,0)))</f>
        <v/>
      </c>
      <c r="AC187" s="68" t="str">
        <f t="shared" si="266"/>
        <v/>
      </c>
      <c r="AD187" s="69" t="str">
        <f t="shared" si="267"/>
        <v/>
      </c>
      <c r="AE187" s="69" t="str">
        <f t="shared" si="268"/>
        <v/>
      </c>
      <c r="AF187" s="69" t="str">
        <f t="shared" si="269"/>
        <v/>
      </c>
      <c r="AI187" s="3" t="str">
        <f t="shared" si="286"/>
        <v/>
      </c>
      <c r="AJ187" s="8" t="str">
        <f t="shared" si="240"/>
        <v/>
      </c>
      <c r="AK187" s="8" t="str">
        <f t="shared" si="287"/>
        <v/>
      </c>
      <c r="AL187" s="8" t="str">
        <f t="shared" si="288"/>
        <v/>
      </c>
      <c r="AM187" s="8" t="str">
        <f t="shared" si="289"/>
        <v/>
      </c>
      <c r="AN187" s="9" t="str">
        <f t="shared" si="241"/>
        <v/>
      </c>
      <c r="AO187" s="9" t="str">
        <f t="shared" si="242"/>
        <v/>
      </c>
      <c r="AP187" s="8" t="str">
        <f t="shared" si="270"/>
        <v/>
      </c>
      <c r="AQ187" s="9" t="str">
        <f t="shared" si="243"/>
        <v/>
      </c>
      <c r="AR187" s="8" t="str">
        <f t="shared" si="271"/>
        <v/>
      </c>
      <c r="AS187" s="2" t="str">
        <f t="shared" si="290"/>
        <v/>
      </c>
      <c r="AT187" s="8" t="str">
        <f t="shared" si="272"/>
        <v/>
      </c>
      <c r="AU187" s="8" t="str">
        <f t="shared" si="291"/>
        <v/>
      </c>
      <c r="AV187" s="8" t="str">
        <f t="shared" si="292"/>
        <v/>
      </c>
      <c r="AW187" s="8" t="str">
        <f t="shared" si="273"/>
        <v/>
      </c>
      <c r="AX187" s="9" t="str">
        <f t="shared" si="244"/>
        <v/>
      </c>
      <c r="AY187" s="9" t="str">
        <f t="shared" si="245"/>
        <v/>
      </c>
      <c r="AZ187" s="8" t="str">
        <f t="shared" si="274"/>
        <v/>
      </c>
      <c r="BA187" s="9" t="str">
        <f t="shared" si="275"/>
        <v/>
      </c>
      <c r="BB187" s="8" t="str">
        <f t="shared" si="276"/>
        <v/>
      </c>
      <c r="BD187" s="3" t="str">
        <f t="shared" si="277"/>
        <v/>
      </c>
      <c r="BE187" s="8" t="str">
        <f t="shared" si="246"/>
        <v/>
      </c>
      <c r="BF187" s="8" t="str">
        <f t="shared" si="247"/>
        <v/>
      </c>
      <c r="BG187" s="86" t="str">
        <f t="shared" si="248"/>
        <v/>
      </c>
      <c r="BH187" s="9" t="str">
        <f t="shared" si="249"/>
        <v/>
      </c>
      <c r="BI187" s="9" t="str">
        <f t="shared" si="250"/>
        <v/>
      </c>
      <c r="BJ187" s="82" t="e">
        <f t="shared" si="251"/>
        <v>#VALUE!</v>
      </c>
      <c r="BK187" s="9" t="str">
        <f t="shared" si="252"/>
        <v/>
      </c>
      <c r="BL187" s="9" t="str">
        <f t="shared" ref="BL187:BM187" si="346">BK187</f>
        <v/>
      </c>
      <c r="BM187" s="9" t="str">
        <f t="shared" si="346"/>
        <v/>
      </c>
      <c r="BN187" s="8" t="str">
        <f t="shared" si="254"/>
        <v/>
      </c>
      <c r="BO187" s="8" t="str">
        <f t="shared" si="279"/>
        <v/>
      </c>
      <c r="BP187" s="8" t="str">
        <f t="shared" si="280"/>
        <v/>
      </c>
      <c r="BQ187" s="8" t="str">
        <f t="shared" si="281"/>
        <v/>
      </c>
      <c r="BR187" s="8" t="str">
        <f t="shared" si="255"/>
        <v/>
      </c>
      <c r="BS187" s="8" t="str">
        <f t="shared" si="282"/>
        <v/>
      </c>
      <c r="BT187" s="8" t="str">
        <f t="shared" si="283"/>
        <v/>
      </c>
      <c r="BU187" s="7" t="str">
        <f t="shared" si="284"/>
        <v/>
      </c>
    </row>
    <row r="188" spans="8:73" x14ac:dyDescent="0.25">
      <c r="H188" s="35" t="str">
        <f>IFERROR(IF(MINUTE(M188)&lt;&gt;MINUTE(M187),MAX($H$2:H187)+1,IF(AND(MINUTE(M187)=0,MINUTE(M188)=0),1,"")),"")</f>
        <v/>
      </c>
      <c r="I188" s="35" t="str">
        <f t="shared" si="256"/>
        <v/>
      </c>
      <c r="J188" s="35" t="str">
        <f t="shared" si="257"/>
        <v/>
      </c>
      <c r="K188" s="67" t="str">
        <f>IFERROR(IF(VLOOKUP(J187,'Flota Variable'!$AS$4:$AU$707,3,0)+K187&gt;$F$7,"",VLOOKUP(J187,'Flota Variable'!$AS$4:$AU$707,3,0)+K187),"")</f>
        <v/>
      </c>
      <c r="L188" s="67" t="str">
        <f t="shared" si="238"/>
        <v/>
      </c>
      <c r="M188" s="36" t="str">
        <f t="shared" si="258"/>
        <v/>
      </c>
      <c r="N188" s="35" t="str">
        <f>IF(H188="","",IF(H188=MAX($H$3:$H$1002),IFERROR(VLOOKUP(MAX($H$3:H188)+1,$H$3:$I$1002,2,0),MAX(I188:I1187))-VLOOKUP(H188,$H$3:$I$1002,2,0)+1,IFERROR(VLOOKUP(MAX($H$3:H188)+1,$H$3:$I$1002,2,0),MAX(I188:I1187))-VLOOKUP(H188,$H$3:$I$1002,2,0)))</f>
        <v/>
      </c>
      <c r="P188" s="35" t="str">
        <f t="shared" si="259"/>
        <v/>
      </c>
      <c r="Q188" s="67" t="str">
        <f t="shared" si="260"/>
        <v/>
      </c>
      <c r="R188" s="67" t="str">
        <f t="shared" si="261"/>
        <v/>
      </c>
      <c r="S188" s="67" t="str">
        <f t="shared" si="262"/>
        <v/>
      </c>
      <c r="U188" s="68" t="str">
        <f>IFERROR(IF(Z188=0,"",IF(MINUTE(Z188)&lt;&gt;MINUTE(Z187),MAX($U$2:U187)+1,IF(AND(MINUTE(Z187)=0,MINUTE(Z188)=0),1,""))),"")</f>
        <v/>
      </c>
      <c r="V188" s="68" t="str">
        <f t="shared" si="263"/>
        <v/>
      </c>
      <c r="W188" s="68" t="str">
        <f t="shared" si="264"/>
        <v/>
      </c>
      <c r="X188" s="69" t="str">
        <f>IFERROR(L188+VLOOKUP(J188,'Tiempos de ciclo'!$P$3:$Q$398,2,0),"")</f>
        <v/>
      </c>
      <c r="Y188" s="69" t="str">
        <f t="shared" si="239"/>
        <v/>
      </c>
      <c r="Z188" s="70" t="str">
        <f t="shared" si="265"/>
        <v/>
      </c>
      <c r="AA188" s="68" t="str">
        <f>IF(U188="","",IF(U188=MAX($U$3:$U$1002),IFERROR(VLOOKUP(MAX($U$3:U188)+1,$U$3:$V$1002,2,0),MAX(V188:V1187))-VLOOKUP(U188,$U$3:$V$1002,2,0)+1,IFERROR(VLOOKUP(MAX($U$3:U188)+1,$U$3:$V$1002,2,0),MAX(V188:V1187))-VLOOKUP(U188,$U$3:$V$1002,2,0)))</f>
        <v/>
      </c>
      <c r="AC188" s="68" t="str">
        <f t="shared" si="266"/>
        <v/>
      </c>
      <c r="AD188" s="69" t="str">
        <f t="shared" si="267"/>
        <v/>
      </c>
      <c r="AE188" s="69" t="str">
        <f t="shared" si="268"/>
        <v/>
      </c>
      <c r="AF188" s="69" t="str">
        <f t="shared" si="269"/>
        <v/>
      </c>
      <c r="AI188" s="3" t="str">
        <f t="shared" si="286"/>
        <v/>
      </c>
      <c r="AJ188" s="8" t="str">
        <f t="shared" si="240"/>
        <v/>
      </c>
      <c r="AK188" s="8" t="str">
        <f t="shared" si="287"/>
        <v/>
      </c>
      <c r="AL188" s="8" t="str">
        <f t="shared" si="288"/>
        <v/>
      </c>
      <c r="AM188" s="8" t="str">
        <f t="shared" si="289"/>
        <v/>
      </c>
      <c r="AN188" s="9" t="str">
        <f t="shared" si="241"/>
        <v/>
      </c>
      <c r="AO188" s="9" t="str">
        <f t="shared" si="242"/>
        <v/>
      </c>
      <c r="AP188" s="8" t="str">
        <f t="shared" si="270"/>
        <v/>
      </c>
      <c r="AQ188" s="9" t="str">
        <f t="shared" si="243"/>
        <v/>
      </c>
      <c r="AR188" s="8" t="str">
        <f t="shared" si="271"/>
        <v/>
      </c>
      <c r="AS188" s="2" t="str">
        <f t="shared" si="290"/>
        <v/>
      </c>
      <c r="AT188" s="8" t="str">
        <f t="shared" si="272"/>
        <v/>
      </c>
      <c r="AU188" s="8" t="str">
        <f t="shared" si="291"/>
        <v/>
      </c>
      <c r="AV188" s="8" t="str">
        <f t="shared" si="292"/>
        <v/>
      </c>
      <c r="AW188" s="8" t="str">
        <f t="shared" si="273"/>
        <v/>
      </c>
      <c r="AX188" s="9" t="str">
        <f t="shared" si="244"/>
        <v/>
      </c>
      <c r="AY188" s="9" t="str">
        <f t="shared" si="245"/>
        <v/>
      </c>
      <c r="AZ188" s="8" t="str">
        <f t="shared" si="274"/>
        <v/>
      </c>
      <c r="BA188" s="9" t="str">
        <f t="shared" si="275"/>
        <v/>
      </c>
      <c r="BB188" s="8" t="str">
        <f t="shared" si="276"/>
        <v/>
      </c>
      <c r="BD188" s="3" t="str">
        <f t="shared" si="277"/>
        <v/>
      </c>
      <c r="BE188" s="8" t="str">
        <f t="shared" si="246"/>
        <v/>
      </c>
      <c r="BF188" s="8" t="str">
        <f t="shared" si="247"/>
        <v/>
      </c>
      <c r="BG188" s="86" t="str">
        <f t="shared" si="248"/>
        <v/>
      </c>
      <c r="BH188" s="9" t="str">
        <f t="shared" si="249"/>
        <v/>
      </c>
      <c r="BI188" s="9" t="str">
        <f t="shared" si="250"/>
        <v/>
      </c>
      <c r="BJ188" s="82" t="e">
        <f t="shared" si="251"/>
        <v>#VALUE!</v>
      </c>
      <c r="BK188" s="9" t="str">
        <f t="shared" si="252"/>
        <v/>
      </c>
      <c r="BL188" s="9" t="str">
        <f t="shared" ref="BL188:BM188" si="347">BK188</f>
        <v/>
      </c>
      <c r="BM188" s="9" t="str">
        <f t="shared" si="347"/>
        <v/>
      </c>
      <c r="BN188" s="8" t="str">
        <f t="shared" si="254"/>
        <v/>
      </c>
      <c r="BO188" s="8" t="str">
        <f t="shared" si="279"/>
        <v/>
      </c>
      <c r="BP188" s="8" t="str">
        <f t="shared" si="280"/>
        <v/>
      </c>
      <c r="BQ188" s="8" t="str">
        <f t="shared" si="281"/>
        <v/>
      </c>
      <c r="BR188" s="8" t="str">
        <f t="shared" si="255"/>
        <v/>
      </c>
      <c r="BS188" s="8" t="str">
        <f t="shared" si="282"/>
        <v/>
      </c>
      <c r="BT188" s="8" t="str">
        <f t="shared" si="283"/>
        <v/>
      </c>
      <c r="BU188" s="7" t="str">
        <f t="shared" si="284"/>
        <v/>
      </c>
    </row>
    <row r="189" spans="8:73" x14ac:dyDescent="0.25">
      <c r="H189" s="35" t="str">
        <f>IFERROR(IF(MINUTE(M189)&lt;&gt;MINUTE(M188),MAX($H$2:H188)+1,IF(AND(MINUTE(M188)=0,MINUTE(M189)=0),1,"")),"")</f>
        <v/>
      </c>
      <c r="I189" s="35" t="str">
        <f t="shared" si="256"/>
        <v/>
      </c>
      <c r="J189" s="35" t="str">
        <f t="shared" si="257"/>
        <v/>
      </c>
      <c r="K189" s="67" t="str">
        <f>IFERROR(IF(VLOOKUP(J188,'Flota Variable'!$AS$4:$AU$707,3,0)+K188&gt;$F$7,"",VLOOKUP(J188,'Flota Variable'!$AS$4:$AU$707,3,0)+K188),"")</f>
        <v/>
      </c>
      <c r="L189" s="67" t="str">
        <f t="shared" si="238"/>
        <v/>
      </c>
      <c r="M189" s="36" t="str">
        <f t="shared" si="258"/>
        <v/>
      </c>
      <c r="N189" s="35" t="str">
        <f>IF(H189="","",IF(H189=MAX($H$3:$H$1002),IFERROR(VLOOKUP(MAX($H$3:H189)+1,$H$3:$I$1002,2,0),MAX(I189:I1188))-VLOOKUP(H189,$H$3:$I$1002,2,0)+1,IFERROR(VLOOKUP(MAX($H$3:H189)+1,$H$3:$I$1002,2,0),MAX(I189:I1188))-VLOOKUP(H189,$H$3:$I$1002,2,0)))</f>
        <v/>
      </c>
      <c r="P189" s="35" t="str">
        <f t="shared" si="259"/>
        <v/>
      </c>
      <c r="Q189" s="67" t="str">
        <f t="shared" si="260"/>
        <v/>
      </c>
      <c r="R189" s="67" t="str">
        <f t="shared" si="261"/>
        <v/>
      </c>
      <c r="S189" s="67" t="str">
        <f t="shared" si="262"/>
        <v/>
      </c>
      <c r="U189" s="68" t="str">
        <f>IFERROR(IF(Z189=0,"",IF(MINUTE(Z189)&lt;&gt;MINUTE(Z188),MAX($U$2:U188)+1,IF(AND(MINUTE(Z188)=0,MINUTE(Z189)=0),1,""))),"")</f>
        <v/>
      </c>
      <c r="V189" s="68" t="str">
        <f t="shared" si="263"/>
        <v/>
      </c>
      <c r="W189" s="68" t="str">
        <f t="shared" si="264"/>
        <v/>
      </c>
      <c r="X189" s="69" t="str">
        <f>IFERROR(L189+VLOOKUP(J189,'Tiempos de ciclo'!$P$3:$Q$398,2,0),"")</f>
        <v/>
      </c>
      <c r="Y189" s="69" t="str">
        <f t="shared" si="239"/>
        <v/>
      </c>
      <c r="Z189" s="70" t="str">
        <f t="shared" si="265"/>
        <v/>
      </c>
      <c r="AA189" s="68" t="str">
        <f>IF(U189="","",IF(U189=MAX($U$3:$U$1002),IFERROR(VLOOKUP(MAX($U$3:U189)+1,$U$3:$V$1002,2,0),MAX(V189:V1188))-VLOOKUP(U189,$U$3:$V$1002,2,0)+1,IFERROR(VLOOKUP(MAX($U$3:U189)+1,$U$3:$V$1002,2,0),MAX(V189:V1188))-VLOOKUP(U189,$U$3:$V$1002,2,0)))</f>
        <v/>
      </c>
      <c r="AC189" s="68" t="str">
        <f t="shared" si="266"/>
        <v/>
      </c>
      <c r="AD189" s="69" t="str">
        <f t="shared" si="267"/>
        <v/>
      </c>
      <c r="AE189" s="69" t="str">
        <f t="shared" si="268"/>
        <v/>
      </c>
      <c r="AF189" s="69" t="str">
        <f t="shared" si="269"/>
        <v/>
      </c>
      <c r="AI189" s="3" t="str">
        <f t="shared" si="286"/>
        <v/>
      </c>
      <c r="AJ189" s="8" t="str">
        <f t="shared" si="240"/>
        <v/>
      </c>
      <c r="AK189" s="8" t="str">
        <f t="shared" si="287"/>
        <v/>
      </c>
      <c r="AL189" s="8" t="str">
        <f t="shared" si="288"/>
        <v/>
      </c>
      <c r="AM189" s="8" t="str">
        <f t="shared" si="289"/>
        <v/>
      </c>
      <c r="AN189" s="9" t="str">
        <f t="shared" si="241"/>
        <v/>
      </c>
      <c r="AO189" s="9" t="str">
        <f t="shared" si="242"/>
        <v/>
      </c>
      <c r="AP189" s="8" t="str">
        <f t="shared" si="270"/>
        <v/>
      </c>
      <c r="AQ189" s="9" t="str">
        <f t="shared" si="243"/>
        <v/>
      </c>
      <c r="AR189" s="8" t="str">
        <f t="shared" si="271"/>
        <v/>
      </c>
      <c r="AS189" s="2" t="str">
        <f t="shared" si="290"/>
        <v/>
      </c>
      <c r="AT189" s="8" t="str">
        <f t="shared" si="272"/>
        <v/>
      </c>
      <c r="AU189" s="8" t="str">
        <f t="shared" si="291"/>
        <v/>
      </c>
      <c r="AV189" s="8" t="str">
        <f t="shared" si="292"/>
        <v/>
      </c>
      <c r="AW189" s="8" t="str">
        <f t="shared" si="273"/>
        <v/>
      </c>
      <c r="AX189" s="9" t="str">
        <f t="shared" si="244"/>
        <v/>
      </c>
      <c r="AY189" s="9" t="str">
        <f t="shared" si="245"/>
        <v/>
      </c>
      <c r="AZ189" s="8" t="str">
        <f t="shared" si="274"/>
        <v/>
      </c>
      <c r="BA189" s="9" t="str">
        <f t="shared" si="275"/>
        <v/>
      </c>
      <c r="BB189" s="8" t="str">
        <f t="shared" si="276"/>
        <v/>
      </c>
      <c r="BD189" s="3" t="str">
        <f t="shared" si="277"/>
        <v/>
      </c>
      <c r="BE189" s="8" t="str">
        <f t="shared" si="246"/>
        <v/>
      </c>
      <c r="BF189" s="8" t="str">
        <f t="shared" si="247"/>
        <v/>
      </c>
      <c r="BG189" s="86" t="str">
        <f t="shared" si="248"/>
        <v/>
      </c>
      <c r="BH189" s="9" t="str">
        <f t="shared" si="249"/>
        <v/>
      </c>
      <c r="BI189" s="9" t="str">
        <f t="shared" si="250"/>
        <v/>
      </c>
      <c r="BJ189" s="82" t="e">
        <f t="shared" si="251"/>
        <v>#VALUE!</v>
      </c>
      <c r="BK189" s="9" t="str">
        <f t="shared" si="252"/>
        <v/>
      </c>
      <c r="BL189" s="9" t="str">
        <f t="shared" ref="BL189:BM189" si="348">BK189</f>
        <v/>
      </c>
      <c r="BM189" s="9" t="str">
        <f t="shared" si="348"/>
        <v/>
      </c>
      <c r="BN189" s="8" t="str">
        <f t="shared" si="254"/>
        <v/>
      </c>
      <c r="BO189" s="8" t="str">
        <f t="shared" si="279"/>
        <v/>
      </c>
      <c r="BP189" s="8" t="str">
        <f t="shared" si="280"/>
        <v/>
      </c>
      <c r="BQ189" s="8" t="str">
        <f t="shared" si="281"/>
        <v/>
      </c>
      <c r="BR189" s="8" t="str">
        <f t="shared" si="255"/>
        <v/>
      </c>
      <c r="BS189" s="8" t="str">
        <f t="shared" si="282"/>
        <v/>
      </c>
      <c r="BT189" s="8" t="str">
        <f t="shared" si="283"/>
        <v/>
      </c>
      <c r="BU189" s="7" t="str">
        <f t="shared" si="284"/>
        <v/>
      </c>
    </row>
    <row r="190" spans="8:73" x14ac:dyDescent="0.25">
      <c r="H190" s="35" t="str">
        <f>IFERROR(IF(MINUTE(M190)&lt;&gt;MINUTE(M189),MAX($H$2:H189)+1,IF(AND(MINUTE(M189)=0,MINUTE(M190)=0),1,"")),"")</f>
        <v/>
      </c>
      <c r="I190" s="35" t="str">
        <f t="shared" si="256"/>
        <v/>
      </c>
      <c r="J190" s="35" t="str">
        <f t="shared" si="257"/>
        <v/>
      </c>
      <c r="K190" s="67" t="str">
        <f>IFERROR(IF(VLOOKUP(J189,'Flota Variable'!$AS$4:$AU$707,3,0)+K189&gt;$F$7,"",VLOOKUP(J189,'Flota Variable'!$AS$4:$AU$707,3,0)+K189),"")</f>
        <v/>
      </c>
      <c r="L190" s="67" t="str">
        <f t="shared" si="238"/>
        <v/>
      </c>
      <c r="M190" s="36" t="str">
        <f t="shared" si="258"/>
        <v/>
      </c>
      <c r="N190" s="35" t="str">
        <f>IF(H190="","",IF(H190=MAX($H$3:$H$1002),IFERROR(VLOOKUP(MAX($H$3:H190)+1,$H$3:$I$1002,2,0),MAX(I190:I1189))-VLOOKUP(H190,$H$3:$I$1002,2,0)+1,IFERROR(VLOOKUP(MAX($H$3:H190)+1,$H$3:$I$1002,2,0),MAX(I190:I1189))-VLOOKUP(H190,$H$3:$I$1002,2,0)))</f>
        <v/>
      </c>
      <c r="P190" s="35" t="str">
        <f t="shared" si="259"/>
        <v/>
      </c>
      <c r="Q190" s="67" t="str">
        <f t="shared" si="260"/>
        <v/>
      </c>
      <c r="R190" s="67" t="str">
        <f t="shared" si="261"/>
        <v/>
      </c>
      <c r="S190" s="67" t="str">
        <f t="shared" si="262"/>
        <v/>
      </c>
      <c r="U190" s="68" t="str">
        <f>IFERROR(IF(Z190=0,"",IF(MINUTE(Z190)&lt;&gt;MINUTE(Z189),MAX($U$2:U189)+1,IF(AND(MINUTE(Z189)=0,MINUTE(Z190)=0),1,""))),"")</f>
        <v/>
      </c>
      <c r="V190" s="68" t="str">
        <f t="shared" si="263"/>
        <v/>
      </c>
      <c r="W190" s="68" t="str">
        <f t="shared" si="264"/>
        <v/>
      </c>
      <c r="X190" s="69" t="str">
        <f>IFERROR(L190+VLOOKUP(J190,'Tiempos de ciclo'!$P$3:$Q$398,2,0),"")</f>
        <v/>
      </c>
      <c r="Y190" s="69" t="str">
        <f t="shared" si="239"/>
        <v/>
      </c>
      <c r="Z190" s="70" t="str">
        <f t="shared" si="265"/>
        <v/>
      </c>
      <c r="AA190" s="68" t="str">
        <f>IF(U190="","",IF(U190=MAX($U$3:$U$1002),IFERROR(VLOOKUP(MAX($U$3:U190)+1,$U$3:$V$1002,2,0),MAX(V190:V1189))-VLOOKUP(U190,$U$3:$V$1002,2,0)+1,IFERROR(VLOOKUP(MAX($U$3:U190)+1,$U$3:$V$1002,2,0),MAX(V190:V1189))-VLOOKUP(U190,$U$3:$V$1002,2,0)))</f>
        <v/>
      </c>
      <c r="AC190" s="68" t="str">
        <f t="shared" si="266"/>
        <v/>
      </c>
      <c r="AD190" s="69" t="str">
        <f t="shared" si="267"/>
        <v/>
      </c>
      <c r="AE190" s="69" t="str">
        <f t="shared" si="268"/>
        <v/>
      </c>
      <c r="AF190" s="69" t="str">
        <f t="shared" si="269"/>
        <v/>
      </c>
      <c r="AI190" s="3" t="str">
        <f t="shared" si="286"/>
        <v/>
      </c>
      <c r="AJ190" s="8" t="str">
        <f t="shared" si="240"/>
        <v/>
      </c>
      <c r="AK190" s="8" t="str">
        <f t="shared" si="287"/>
        <v/>
      </c>
      <c r="AL190" s="8" t="str">
        <f t="shared" si="288"/>
        <v/>
      </c>
      <c r="AM190" s="8" t="str">
        <f t="shared" si="289"/>
        <v/>
      </c>
      <c r="AN190" s="9" t="str">
        <f t="shared" si="241"/>
        <v/>
      </c>
      <c r="AO190" s="9" t="str">
        <f t="shared" si="242"/>
        <v/>
      </c>
      <c r="AP190" s="8" t="str">
        <f t="shared" si="270"/>
        <v/>
      </c>
      <c r="AQ190" s="9" t="str">
        <f t="shared" si="243"/>
        <v/>
      </c>
      <c r="AR190" s="8" t="str">
        <f t="shared" si="271"/>
        <v/>
      </c>
      <c r="AS190" s="2" t="str">
        <f t="shared" si="290"/>
        <v/>
      </c>
      <c r="AT190" s="8" t="str">
        <f t="shared" si="272"/>
        <v/>
      </c>
      <c r="AU190" s="8" t="str">
        <f t="shared" si="291"/>
        <v/>
      </c>
      <c r="AV190" s="8" t="str">
        <f t="shared" si="292"/>
        <v/>
      </c>
      <c r="AW190" s="8" t="str">
        <f t="shared" si="273"/>
        <v/>
      </c>
      <c r="AX190" s="9" t="str">
        <f t="shared" si="244"/>
        <v/>
      </c>
      <c r="AY190" s="9" t="str">
        <f t="shared" si="245"/>
        <v/>
      </c>
      <c r="AZ190" s="8" t="str">
        <f t="shared" si="274"/>
        <v/>
      </c>
      <c r="BA190" s="9" t="str">
        <f t="shared" si="275"/>
        <v/>
      </c>
      <c r="BB190" s="8" t="str">
        <f t="shared" si="276"/>
        <v/>
      </c>
      <c r="BD190" s="3" t="str">
        <f t="shared" si="277"/>
        <v/>
      </c>
      <c r="BE190" s="8" t="str">
        <f t="shared" si="246"/>
        <v/>
      </c>
      <c r="BF190" s="8" t="str">
        <f t="shared" si="247"/>
        <v/>
      </c>
      <c r="BG190" s="86" t="str">
        <f t="shared" si="248"/>
        <v/>
      </c>
      <c r="BH190" s="9" t="str">
        <f t="shared" si="249"/>
        <v/>
      </c>
      <c r="BI190" s="9" t="str">
        <f t="shared" si="250"/>
        <v/>
      </c>
      <c r="BJ190" s="82" t="e">
        <f t="shared" si="251"/>
        <v>#VALUE!</v>
      </c>
      <c r="BK190" s="9" t="str">
        <f t="shared" si="252"/>
        <v/>
      </c>
      <c r="BL190" s="9" t="str">
        <f t="shared" ref="BL190:BM190" si="349">BK190</f>
        <v/>
      </c>
      <c r="BM190" s="9" t="str">
        <f t="shared" si="349"/>
        <v/>
      </c>
      <c r="BN190" s="8" t="str">
        <f t="shared" si="254"/>
        <v/>
      </c>
      <c r="BO190" s="8" t="str">
        <f t="shared" si="279"/>
        <v/>
      </c>
      <c r="BP190" s="8" t="str">
        <f t="shared" si="280"/>
        <v/>
      </c>
      <c r="BQ190" s="8" t="str">
        <f t="shared" si="281"/>
        <v/>
      </c>
      <c r="BR190" s="8" t="str">
        <f t="shared" si="255"/>
        <v/>
      </c>
      <c r="BS190" s="8" t="str">
        <f t="shared" si="282"/>
        <v/>
      </c>
      <c r="BT190" s="8" t="str">
        <f t="shared" si="283"/>
        <v/>
      </c>
      <c r="BU190" s="7" t="str">
        <f t="shared" si="284"/>
        <v/>
      </c>
    </row>
    <row r="191" spans="8:73" x14ac:dyDescent="0.25">
      <c r="H191" s="35" t="str">
        <f>IFERROR(IF(MINUTE(M191)&lt;&gt;MINUTE(M190),MAX($H$2:H190)+1,IF(AND(MINUTE(M190)=0,MINUTE(M191)=0),1,"")),"")</f>
        <v/>
      </c>
      <c r="I191" s="35" t="str">
        <f t="shared" si="256"/>
        <v/>
      </c>
      <c r="J191" s="35" t="str">
        <f t="shared" si="257"/>
        <v/>
      </c>
      <c r="K191" s="67" t="str">
        <f>IFERROR(IF(VLOOKUP(J190,'Flota Variable'!$AS$4:$AU$707,3,0)+K190&gt;$F$7,"",VLOOKUP(J190,'Flota Variable'!$AS$4:$AU$707,3,0)+K190),"")</f>
        <v/>
      </c>
      <c r="L191" s="67" t="str">
        <f t="shared" si="238"/>
        <v/>
      </c>
      <c r="M191" s="36" t="str">
        <f t="shared" si="258"/>
        <v/>
      </c>
      <c r="N191" s="35" t="str">
        <f>IF(H191="","",IF(H191=MAX($H$3:$H$1002),IFERROR(VLOOKUP(MAX($H$3:H191)+1,$H$3:$I$1002,2,0),MAX(I191:I1190))-VLOOKUP(H191,$H$3:$I$1002,2,0)+1,IFERROR(VLOOKUP(MAX($H$3:H191)+1,$H$3:$I$1002,2,0),MAX(I191:I1190))-VLOOKUP(H191,$H$3:$I$1002,2,0)))</f>
        <v/>
      </c>
      <c r="P191" s="35" t="str">
        <f t="shared" si="259"/>
        <v/>
      </c>
      <c r="Q191" s="67" t="str">
        <f t="shared" si="260"/>
        <v/>
      </c>
      <c r="R191" s="67" t="str">
        <f t="shared" si="261"/>
        <v/>
      </c>
      <c r="S191" s="67" t="str">
        <f t="shared" si="262"/>
        <v/>
      </c>
      <c r="U191" s="68" t="str">
        <f>IFERROR(IF(Z191=0,"",IF(MINUTE(Z191)&lt;&gt;MINUTE(Z190),MAX($U$2:U190)+1,IF(AND(MINUTE(Z190)=0,MINUTE(Z191)=0),1,""))),"")</f>
        <v/>
      </c>
      <c r="V191" s="68" t="str">
        <f t="shared" si="263"/>
        <v/>
      </c>
      <c r="W191" s="68" t="str">
        <f t="shared" si="264"/>
        <v/>
      </c>
      <c r="X191" s="69" t="str">
        <f>IFERROR(L191+VLOOKUP(J191,'Tiempos de ciclo'!$P$3:$Q$398,2,0),"")</f>
        <v/>
      </c>
      <c r="Y191" s="69" t="str">
        <f t="shared" si="239"/>
        <v/>
      </c>
      <c r="Z191" s="70" t="str">
        <f t="shared" si="265"/>
        <v/>
      </c>
      <c r="AA191" s="68" t="str">
        <f>IF(U191="","",IF(U191=MAX($U$3:$U$1002),IFERROR(VLOOKUP(MAX($U$3:U191)+1,$U$3:$V$1002,2,0),MAX(V191:V1190))-VLOOKUP(U191,$U$3:$V$1002,2,0)+1,IFERROR(VLOOKUP(MAX($U$3:U191)+1,$U$3:$V$1002,2,0),MAX(V191:V1190))-VLOOKUP(U191,$U$3:$V$1002,2,0)))</f>
        <v/>
      </c>
      <c r="AC191" s="68" t="str">
        <f t="shared" si="266"/>
        <v/>
      </c>
      <c r="AD191" s="69" t="str">
        <f t="shared" si="267"/>
        <v/>
      </c>
      <c r="AE191" s="69" t="str">
        <f t="shared" si="268"/>
        <v/>
      </c>
      <c r="AF191" s="69" t="str">
        <f t="shared" si="269"/>
        <v/>
      </c>
      <c r="AI191" s="3" t="str">
        <f t="shared" si="286"/>
        <v/>
      </c>
      <c r="AJ191" s="8" t="str">
        <f t="shared" si="240"/>
        <v/>
      </c>
      <c r="AK191" s="8" t="str">
        <f t="shared" si="287"/>
        <v/>
      </c>
      <c r="AL191" s="8" t="str">
        <f t="shared" si="288"/>
        <v/>
      </c>
      <c r="AM191" s="8" t="str">
        <f t="shared" si="289"/>
        <v/>
      </c>
      <c r="AN191" s="9" t="str">
        <f t="shared" si="241"/>
        <v/>
      </c>
      <c r="AO191" s="9" t="str">
        <f t="shared" si="242"/>
        <v/>
      </c>
      <c r="AP191" s="8" t="str">
        <f t="shared" si="270"/>
        <v/>
      </c>
      <c r="AQ191" s="9" t="str">
        <f t="shared" si="243"/>
        <v/>
      </c>
      <c r="AR191" s="8" t="str">
        <f t="shared" si="271"/>
        <v/>
      </c>
      <c r="AS191" s="2" t="str">
        <f t="shared" si="290"/>
        <v/>
      </c>
      <c r="AT191" s="8" t="str">
        <f t="shared" si="272"/>
        <v/>
      </c>
      <c r="AU191" s="8" t="str">
        <f t="shared" si="291"/>
        <v/>
      </c>
      <c r="AV191" s="8" t="str">
        <f t="shared" si="292"/>
        <v/>
      </c>
      <c r="AW191" s="8" t="str">
        <f t="shared" si="273"/>
        <v/>
      </c>
      <c r="AX191" s="9" t="str">
        <f t="shared" si="244"/>
        <v/>
      </c>
      <c r="AY191" s="9" t="str">
        <f t="shared" si="245"/>
        <v/>
      </c>
      <c r="AZ191" s="8" t="str">
        <f t="shared" si="274"/>
        <v/>
      </c>
      <c r="BA191" s="9" t="str">
        <f t="shared" si="275"/>
        <v/>
      </c>
      <c r="BB191" s="8" t="str">
        <f t="shared" si="276"/>
        <v/>
      </c>
      <c r="BD191" s="3" t="str">
        <f t="shared" si="277"/>
        <v/>
      </c>
      <c r="BE191" s="8" t="str">
        <f t="shared" si="246"/>
        <v/>
      </c>
      <c r="BF191" s="8" t="str">
        <f t="shared" si="247"/>
        <v/>
      </c>
      <c r="BG191" s="86" t="str">
        <f t="shared" si="248"/>
        <v/>
      </c>
      <c r="BH191" s="9" t="str">
        <f t="shared" si="249"/>
        <v/>
      </c>
      <c r="BI191" s="9" t="str">
        <f t="shared" si="250"/>
        <v/>
      </c>
      <c r="BJ191" s="82" t="e">
        <f t="shared" si="251"/>
        <v>#VALUE!</v>
      </c>
      <c r="BK191" s="9" t="str">
        <f t="shared" si="252"/>
        <v/>
      </c>
      <c r="BL191" s="9" t="str">
        <f t="shared" ref="BL191:BM191" si="350">BK191</f>
        <v/>
      </c>
      <c r="BM191" s="9" t="str">
        <f t="shared" si="350"/>
        <v/>
      </c>
      <c r="BN191" s="8" t="str">
        <f t="shared" si="254"/>
        <v/>
      </c>
      <c r="BO191" s="8" t="str">
        <f t="shared" si="279"/>
        <v/>
      </c>
      <c r="BP191" s="8" t="str">
        <f t="shared" si="280"/>
        <v/>
      </c>
      <c r="BQ191" s="8" t="str">
        <f t="shared" si="281"/>
        <v/>
      </c>
      <c r="BR191" s="8" t="str">
        <f t="shared" si="255"/>
        <v/>
      </c>
      <c r="BS191" s="8" t="str">
        <f t="shared" si="282"/>
        <v/>
      </c>
      <c r="BT191" s="8" t="str">
        <f t="shared" si="283"/>
        <v/>
      </c>
      <c r="BU191" s="7" t="str">
        <f t="shared" si="284"/>
        <v/>
      </c>
    </row>
    <row r="192" spans="8:73" x14ac:dyDescent="0.25">
      <c r="H192" s="35" t="str">
        <f>IFERROR(IF(MINUTE(M192)&lt;&gt;MINUTE(M191),MAX($H$2:H191)+1,IF(AND(MINUTE(M191)=0,MINUTE(M192)=0),1,"")),"")</f>
        <v/>
      </c>
      <c r="I192" s="35" t="str">
        <f t="shared" si="256"/>
        <v/>
      </c>
      <c r="J192" s="35" t="str">
        <f t="shared" si="257"/>
        <v/>
      </c>
      <c r="K192" s="67" t="str">
        <f>IFERROR(IF(VLOOKUP(J191,'Flota Variable'!$AS$4:$AU$707,3,0)+K191&gt;$F$7,"",VLOOKUP(J191,'Flota Variable'!$AS$4:$AU$707,3,0)+K191),"")</f>
        <v/>
      </c>
      <c r="L192" s="67" t="str">
        <f t="shared" si="238"/>
        <v/>
      </c>
      <c r="M192" s="36" t="str">
        <f t="shared" si="258"/>
        <v/>
      </c>
      <c r="N192" s="35" t="str">
        <f>IF(H192="","",IF(H192=MAX($H$3:$H$1002),IFERROR(VLOOKUP(MAX($H$3:H192)+1,$H$3:$I$1002,2,0),MAX(I192:I1191))-VLOOKUP(H192,$H$3:$I$1002,2,0)+1,IFERROR(VLOOKUP(MAX($H$3:H192)+1,$H$3:$I$1002,2,0),MAX(I192:I1191))-VLOOKUP(H192,$H$3:$I$1002,2,0)))</f>
        <v/>
      </c>
      <c r="P192" s="35" t="str">
        <f t="shared" si="259"/>
        <v/>
      </c>
      <c r="Q192" s="67" t="str">
        <f t="shared" si="260"/>
        <v/>
      </c>
      <c r="R192" s="67" t="str">
        <f t="shared" si="261"/>
        <v/>
      </c>
      <c r="S192" s="67" t="str">
        <f t="shared" si="262"/>
        <v/>
      </c>
      <c r="U192" s="68" t="str">
        <f>IFERROR(IF(Z192=0,"",IF(MINUTE(Z192)&lt;&gt;MINUTE(Z191),MAX($U$2:U191)+1,IF(AND(MINUTE(Z191)=0,MINUTE(Z192)=0),1,""))),"")</f>
        <v/>
      </c>
      <c r="V192" s="68" t="str">
        <f t="shared" si="263"/>
        <v/>
      </c>
      <c r="W192" s="68" t="str">
        <f t="shared" si="264"/>
        <v/>
      </c>
      <c r="X192" s="69" t="str">
        <f>IFERROR(L192+VLOOKUP(J192,'Tiempos de ciclo'!$P$3:$Q$398,2,0),"")</f>
        <v/>
      </c>
      <c r="Y192" s="69" t="str">
        <f t="shared" si="239"/>
        <v/>
      </c>
      <c r="Z192" s="70" t="str">
        <f t="shared" si="265"/>
        <v/>
      </c>
      <c r="AA192" s="68" t="str">
        <f>IF(U192="","",IF(U192=MAX($U$3:$U$1002),IFERROR(VLOOKUP(MAX($U$3:U192)+1,$U$3:$V$1002,2,0),MAX(V192:V1191))-VLOOKUP(U192,$U$3:$V$1002,2,0)+1,IFERROR(VLOOKUP(MAX($U$3:U192)+1,$U$3:$V$1002,2,0),MAX(V192:V1191))-VLOOKUP(U192,$U$3:$V$1002,2,0)))</f>
        <v/>
      </c>
      <c r="AC192" s="68" t="str">
        <f t="shared" si="266"/>
        <v/>
      </c>
      <c r="AD192" s="69" t="str">
        <f t="shared" si="267"/>
        <v/>
      </c>
      <c r="AE192" s="69" t="str">
        <f t="shared" si="268"/>
        <v/>
      </c>
      <c r="AF192" s="69" t="str">
        <f t="shared" si="269"/>
        <v/>
      </c>
      <c r="AI192" s="3" t="str">
        <f t="shared" si="286"/>
        <v/>
      </c>
      <c r="AJ192" s="8" t="str">
        <f t="shared" si="240"/>
        <v/>
      </c>
      <c r="AK192" s="8" t="str">
        <f t="shared" si="287"/>
        <v/>
      </c>
      <c r="AL192" s="8" t="str">
        <f t="shared" si="288"/>
        <v/>
      </c>
      <c r="AM192" s="8" t="str">
        <f t="shared" si="289"/>
        <v/>
      </c>
      <c r="AN192" s="9" t="str">
        <f t="shared" si="241"/>
        <v/>
      </c>
      <c r="AO192" s="9" t="str">
        <f t="shared" si="242"/>
        <v/>
      </c>
      <c r="AP192" s="8" t="str">
        <f t="shared" si="270"/>
        <v/>
      </c>
      <c r="AQ192" s="9" t="str">
        <f t="shared" si="243"/>
        <v/>
      </c>
      <c r="AR192" s="8" t="str">
        <f t="shared" si="271"/>
        <v/>
      </c>
      <c r="AS192" s="2" t="str">
        <f t="shared" si="290"/>
        <v/>
      </c>
      <c r="AT192" s="8" t="str">
        <f t="shared" si="272"/>
        <v/>
      </c>
      <c r="AU192" s="8" t="str">
        <f t="shared" si="291"/>
        <v/>
      </c>
      <c r="AV192" s="8" t="str">
        <f t="shared" si="292"/>
        <v/>
      </c>
      <c r="AW192" s="8" t="str">
        <f t="shared" si="273"/>
        <v/>
      </c>
      <c r="AX192" s="9" t="str">
        <f t="shared" si="244"/>
        <v/>
      </c>
      <c r="AY192" s="9" t="str">
        <f t="shared" si="245"/>
        <v/>
      </c>
      <c r="AZ192" s="8" t="str">
        <f t="shared" si="274"/>
        <v/>
      </c>
      <c r="BA192" s="9" t="str">
        <f t="shared" si="275"/>
        <v/>
      </c>
      <c r="BB192" s="8" t="str">
        <f t="shared" si="276"/>
        <v/>
      </c>
      <c r="BD192" s="3" t="str">
        <f t="shared" si="277"/>
        <v/>
      </c>
      <c r="BE192" s="8" t="str">
        <f t="shared" si="246"/>
        <v/>
      </c>
      <c r="BF192" s="8" t="str">
        <f t="shared" si="247"/>
        <v/>
      </c>
      <c r="BG192" s="86" t="str">
        <f t="shared" si="248"/>
        <v/>
      </c>
      <c r="BH192" s="9" t="str">
        <f t="shared" si="249"/>
        <v/>
      </c>
      <c r="BI192" s="9" t="str">
        <f t="shared" si="250"/>
        <v/>
      </c>
      <c r="BJ192" s="82" t="e">
        <f t="shared" si="251"/>
        <v>#VALUE!</v>
      </c>
      <c r="BK192" s="9" t="str">
        <f t="shared" si="252"/>
        <v/>
      </c>
      <c r="BL192" s="9" t="str">
        <f t="shared" ref="BL192:BM192" si="351">BK192</f>
        <v/>
      </c>
      <c r="BM192" s="9" t="str">
        <f t="shared" si="351"/>
        <v/>
      </c>
      <c r="BN192" s="8" t="str">
        <f t="shared" si="254"/>
        <v/>
      </c>
      <c r="BO192" s="8" t="str">
        <f t="shared" si="279"/>
        <v/>
      </c>
      <c r="BP192" s="8" t="str">
        <f t="shared" si="280"/>
        <v/>
      </c>
      <c r="BQ192" s="8" t="str">
        <f t="shared" si="281"/>
        <v/>
      </c>
      <c r="BR192" s="8" t="str">
        <f t="shared" si="255"/>
        <v/>
      </c>
      <c r="BS192" s="8" t="str">
        <f t="shared" si="282"/>
        <v/>
      </c>
      <c r="BT192" s="8" t="str">
        <f t="shared" si="283"/>
        <v/>
      </c>
      <c r="BU192" s="7" t="str">
        <f t="shared" si="284"/>
        <v/>
      </c>
    </row>
    <row r="193" spans="8:73" x14ac:dyDescent="0.25">
      <c r="H193" s="35" t="str">
        <f>IFERROR(IF(MINUTE(M193)&lt;&gt;MINUTE(M192),MAX($H$2:H192)+1,IF(AND(MINUTE(M192)=0,MINUTE(M193)=0),1,"")),"")</f>
        <v/>
      </c>
      <c r="I193" s="35" t="str">
        <f t="shared" si="256"/>
        <v/>
      </c>
      <c r="J193" s="35" t="str">
        <f t="shared" si="257"/>
        <v/>
      </c>
      <c r="K193" s="67" t="str">
        <f>IFERROR(IF(VLOOKUP(J192,'Flota Variable'!$AS$4:$AU$707,3,0)+K192&gt;$F$7,"",VLOOKUP(J192,'Flota Variable'!$AS$4:$AU$707,3,0)+K192),"")</f>
        <v/>
      </c>
      <c r="L193" s="67" t="str">
        <f t="shared" si="238"/>
        <v/>
      </c>
      <c r="M193" s="36" t="str">
        <f t="shared" si="258"/>
        <v/>
      </c>
      <c r="N193" s="35" t="str">
        <f>IF(H193="","",IF(H193=MAX($H$3:$H$1002),IFERROR(VLOOKUP(MAX($H$3:H193)+1,$H$3:$I$1002,2,0),MAX(I193:I1192))-VLOOKUP(H193,$H$3:$I$1002,2,0)+1,IFERROR(VLOOKUP(MAX($H$3:H193)+1,$H$3:$I$1002,2,0),MAX(I193:I1192))-VLOOKUP(H193,$H$3:$I$1002,2,0)))</f>
        <v/>
      </c>
      <c r="P193" s="35" t="str">
        <f t="shared" si="259"/>
        <v/>
      </c>
      <c r="Q193" s="67" t="str">
        <f t="shared" si="260"/>
        <v/>
      </c>
      <c r="R193" s="67" t="str">
        <f t="shared" si="261"/>
        <v/>
      </c>
      <c r="S193" s="67" t="str">
        <f t="shared" si="262"/>
        <v/>
      </c>
      <c r="U193" s="68" t="str">
        <f>IFERROR(IF(Z193=0,"",IF(MINUTE(Z193)&lt;&gt;MINUTE(Z192),MAX($U$2:U192)+1,IF(AND(MINUTE(Z192)=0,MINUTE(Z193)=0),1,""))),"")</f>
        <v/>
      </c>
      <c r="V193" s="68" t="str">
        <f t="shared" si="263"/>
        <v/>
      </c>
      <c r="W193" s="68" t="str">
        <f t="shared" si="264"/>
        <v/>
      </c>
      <c r="X193" s="69" t="str">
        <f>IFERROR(L193+VLOOKUP(J193,'Tiempos de ciclo'!$P$3:$Q$398,2,0),"")</f>
        <v/>
      </c>
      <c r="Y193" s="69" t="str">
        <f t="shared" si="239"/>
        <v/>
      </c>
      <c r="Z193" s="70" t="str">
        <f t="shared" si="265"/>
        <v/>
      </c>
      <c r="AA193" s="68" t="str">
        <f>IF(U193="","",IF(U193=MAX($U$3:$U$1002),IFERROR(VLOOKUP(MAX($U$3:U193)+1,$U$3:$V$1002,2,0),MAX(V193:V1192))-VLOOKUP(U193,$U$3:$V$1002,2,0)+1,IFERROR(VLOOKUP(MAX($U$3:U193)+1,$U$3:$V$1002,2,0),MAX(V193:V1192))-VLOOKUP(U193,$U$3:$V$1002,2,0)))</f>
        <v/>
      </c>
      <c r="AC193" s="68" t="str">
        <f t="shared" si="266"/>
        <v/>
      </c>
      <c r="AD193" s="69" t="str">
        <f t="shared" si="267"/>
        <v/>
      </c>
      <c r="AE193" s="69" t="str">
        <f t="shared" si="268"/>
        <v/>
      </c>
      <c r="AF193" s="69" t="str">
        <f t="shared" si="269"/>
        <v/>
      </c>
      <c r="AI193" s="3" t="str">
        <f t="shared" si="286"/>
        <v/>
      </c>
      <c r="AJ193" s="8" t="str">
        <f t="shared" si="240"/>
        <v/>
      </c>
      <c r="AK193" s="8" t="str">
        <f t="shared" si="287"/>
        <v/>
      </c>
      <c r="AL193" s="8" t="str">
        <f t="shared" si="288"/>
        <v/>
      </c>
      <c r="AM193" s="8" t="str">
        <f t="shared" si="289"/>
        <v/>
      </c>
      <c r="AN193" s="9" t="str">
        <f t="shared" si="241"/>
        <v/>
      </c>
      <c r="AO193" s="9" t="str">
        <f t="shared" si="242"/>
        <v/>
      </c>
      <c r="AP193" s="8" t="str">
        <f t="shared" si="270"/>
        <v/>
      </c>
      <c r="AQ193" s="9" t="str">
        <f t="shared" si="243"/>
        <v/>
      </c>
      <c r="AR193" s="8" t="str">
        <f t="shared" si="271"/>
        <v/>
      </c>
      <c r="AS193" s="2" t="str">
        <f t="shared" si="290"/>
        <v/>
      </c>
      <c r="AT193" s="8" t="str">
        <f t="shared" si="272"/>
        <v/>
      </c>
      <c r="AU193" s="8" t="str">
        <f t="shared" si="291"/>
        <v/>
      </c>
      <c r="AV193" s="8" t="str">
        <f t="shared" si="292"/>
        <v/>
      </c>
      <c r="AW193" s="8" t="str">
        <f t="shared" si="273"/>
        <v/>
      </c>
      <c r="AX193" s="9" t="str">
        <f t="shared" si="244"/>
        <v/>
      </c>
      <c r="AY193" s="9" t="str">
        <f t="shared" si="245"/>
        <v/>
      </c>
      <c r="AZ193" s="8" t="str">
        <f t="shared" si="274"/>
        <v/>
      </c>
      <c r="BA193" s="9" t="str">
        <f t="shared" si="275"/>
        <v/>
      </c>
      <c r="BB193" s="8" t="str">
        <f t="shared" si="276"/>
        <v/>
      </c>
      <c r="BD193" s="3" t="str">
        <f t="shared" si="277"/>
        <v/>
      </c>
      <c r="BE193" s="8" t="str">
        <f t="shared" si="246"/>
        <v/>
      </c>
      <c r="BF193" s="8" t="str">
        <f t="shared" si="247"/>
        <v/>
      </c>
      <c r="BG193" s="86" t="str">
        <f t="shared" si="248"/>
        <v/>
      </c>
      <c r="BH193" s="9" t="str">
        <f t="shared" si="249"/>
        <v/>
      </c>
      <c r="BI193" s="9" t="str">
        <f t="shared" si="250"/>
        <v/>
      </c>
      <c r="BJ193" s="82" t="e">
        <f t="shared" si="251"/>
        <v>#VALUE!</v>
      </c>
      <c r="BK193" s="9" t="str">
        <f t="shared" si="252"/>
        <v/>
      </c>
      <c r="BL193" s="9" t="str">
        <f t="shared" ref="BL193:BM193" si="352">BK193</f>
        <v/>
      </c>
      <c r="BM193" s="9" t="str">
        <f t="shared" si="352"/>
        <v/>
      </c>
      <c r="BN193" s="8" t="str">
        <f t="shared" si="254"/>
        <v/>
      </c>
      <c r="BO193" s="8" t="str">
        <f t="shared" si="279"/>
        <v/>
      </c>
      <c r="BP193" s="8" t="str">
        <f t="shared" si="280"/>
        <v/>
      </c>
      <c r="BQ193" s="8" t="str">
        <f t="shared" si="281"/>
        <v/>
      </c>
      <c r="BR193" s="8" t="str">
        <f t="shared" si="255"/>
        <v/>
      </c>
      <c r="BS193" s="8" t="str">
        <f t="shared" si="282"/>
        <v/>
      </c>
      <c r="BT193" s="8" t="str">
        <f t="shared" si="283"/>
        <v/>
      </c>
      <c r="BU193" s="7" t="str">
        <f t="shared" si="284"/>
        <v/>
      </c>
    </row>
    <row r="194" spans="8:73" x14ac:dyDescent="0.25">
      <c r="H194" s="35" t="str">
        <f>IFERROR(IF(MINUTE(M194)&lt;&gt;MINUTE(M193),MAX($H$2:H193)+1,IF(AND(MINUTE(M193)=0,MINUTE(M194)=0),1,"")),"")</f>
        <v/>
      </c>
      <c r="I194" s="35" t="str">
        <f t="shared" si="256"/>
        <v/>
      </c>
      <c r="J194" s="35" t="str">
        <f t="shared" si="257"/>
        <v/>
      </c>
      <c r="K194" s="67" t="str">
        <f>IFERROR(IF(VLOOKUP(J193,'Flota Variable'!$AS$4:$AU$707,3,0)+K193&gt;$F$7,"",VLOOKUP(J193,'Flota Variable'!$AS$4:$AU$707,3,0)+K193),"")</f>
        <v/>
      </c>
      <c r="L194" s="67" t="str">
        <f t="shared" si="238"/>
        <v/>
      </c>
      <c r="M194" s="36" t="str">
        <f t="shared" si="258"/>
        <v/>
      </c>
      <c r="N194" s="35" t="str">
        <f>IF(H194="","",IF(H194=MAX($H$3:$H$1002),IFERROR(VLOOKUP(MAX($H$3:H194)+1,$H$3:$I$1002,2,0),MAX(I194:I1193))-VLOOKUP(H194,$H$3:$I$1002,2,0)+1,IFERROR(VLOOKUP(MAX($H$3:H194)+1,$H$3:$I$1002,2,0),MAX(I194:I1193))-VLOOKUP(H194,$H$3:$I$1002,2,0)))</f>
        <v/>
      </c>
      <c r="P194" s="35" t="str">
        <f t="shared" si="259"/>
        <v/>
      </c>
      <c r="Q194" s="67" t="str">
        <f t="shared" si="260"/>
        <v/>
      </c>
      <c r="R194" s="67" t="str">
        <f t="shared" si="261"/>
        <v/>
      </c>
      <c r="S194" s="67" t="str">
        <f t="shared" si="262"/>
        <v/>
      </c>
      <c r="U194" s="68" t="str">
        <f>IFERROR(IF(Z194=0,"",IF(MINUTE(Z194)&lt;&gt;MINUTE(Z193),MAX($U$2:U193)+1,IF(AND(MINUTE(Z193)=0,MINUTE(Z194)=0),1,""))),"")</f>
        <v/>
      </c>
      <c r="V194" s="68" t="str">
        <f t="shared" si="263"/>
        <v/>
      </c>
      <c r="W194" s="68" t="str">
        <f t="shared" si="264"/>
        <v/>
      </c>
      <c r="X194" s="69" t="str">
        <f>IFERROR(L194+VLOOKUP(J194,'Tiempos de ciclo'!$P$3:$Q$398,2,0),"")</f>
        <v/>
      </c>
      <c r="Y194" s="69" t="str">
        <f t="shared" si="239"/>
        <v/>
      </c>
      <c r="Z194" s="70" t="str">
        <f t="shared" si="265"/>
        <v/>
      </c>
      <c r="AA194" s="68" t="str">
        <f>IF(U194="","",IF(U194=MAX($U$3:$U$1002),IFERROR(VLOOKUP(MAX($U$3:U194)+1,$U$3:$V$1002,2,0),MAX(V194:V1193))-VLOOKUP(U194,$U$3:$V$1002,2,0)+1,IFERROR(VLOOKUP(MAX($U$3:U194)+1,$U$3:$V$1002,2,0),MAX(V194:V1193))-VLOOKUP(U194,$U$3:$V$1002,2,0)))</f>
        <v/>
      </c>
      <c r="AC194" s="68" t="str">
        <f t="shared" si="266"/>
        <v/>
      </c>
      <c r="AD194" s="69" t="str">
        <f t="shared" si="267"/>
        <v/>
      </c>
      <c r="AE194" s="69" t="str">
        <f t="shared" si="268"/>
        <v/>
      </c>
      <c r="AF194" s="69" t="str">
        <f t="shared" si="269"/>
        <v/>
      </c>
      <c r="AI194" s="3" t="str">
        <f t="shared" si="286"/>
        <v/>
      </c>
      <c r="AJ194" s="8" t="str">
        <f t="shared" si="240"/>
        <v/>
      </c>
      <c r="AK194" s="8" t="str">
        <f t="shared" si="287"/>
        <v/>
      </c>
      <c r="AL194" s="8" t="str">
        <f t="shared" si="288"/>
        <v/>
      </c>
      <c r="AM194" s="8" t="str">
        <f t="shared" si="289"/>
        <v/>
      </c>
      <c r="AN194" s="9" t="str">
        <f t="shared" si="241"/>
        <v/>
      </c>
      <c r="AO194" s="9" t="str">
        <f t="shared" si="242"/>
        <v/>
      </c>
      <c r="AP194" s="8" t="str">
        <f t="shared" si="270"/>
        <v/>
      </c>
      <c r="AQ194" s="9" t="str">
        <f t="shared" si="243"/>
        <v/>
      </c>
      <c r="AR194" s="8" t="str">
        <f t="shared" si="271"/>
        <v/>
      </c>
      <c r="AS194" s="2" t="str">
        <f t="shared" si="290"/>
        <v/>
      </c>
      <c r="AT194" s="8" t="str">
        <f t="shared" si="272"/>
        <v/>
      </c>
      <c r="AU194" s="8" t="str">
        <f t="shared" si="291"/>
        <v/>
      </c>
      <c r="AV194" s="8" t="str">
        <f t="shared" si="292"/>
        <v/>
      </c>
      <c r="AW194" s="8" t="str">
        <f t="shared" si="273"/>
        <v/>
      </c>
      <c r="AX194" s="9" t="str">
        <f t="shared" si="244"/>
        <v/>
      </c>
      <c r="AY194" s="9" t="str">
        <f t="shared" si="245"/>
        <v/>
      </c>
      <c r="AZ194" s="8" t="str">
        <f t="shared" si="274"/>
        <v/>
      </c>
      <c r="BA194" s="9" t="str">
        <f t="shared" si="275"/>
        <v/>
      </c>
      <c r="BB194" s="8" t="str">
        <f t="shared" si="276"/>
        <v/>
      </c>
      <c r="BD194" s="3" t="str">
        <f t="shared" si="277"/>
        <v/>
      </c>
      <c r="BE194" s="8" t="str">
        <f t="shared" si="246"/>
        <v/>
      </c>
      <c r="BF194" s="8" t="str">
        <f t="shared" si="247"/>
        <v/>
      </c>
      <c r="BG194" s="86" t="str">
        <f t="shared" si="248"/>
        <v/>
      </c>
      <c r="BH194" s="9" t="str">
        <f t="shared" si="249"/>
        <v/>
      </c>
      <c r="BI194" s="9" t="str">
        <f t="shared" si="250"/>
        <v/>
      </c>
      <c r="BJ194" s="82" t="e">
        <f t="shared" si="251"/>
        <v>#VALUE!</v>
      </c>
      <c r="BK194" s="9" t="str">
        <f t="shared" si="252"/>
        <v/>
      </c>
      <c r="BL194" s="9" t="str">
        <f t="shared" ref="BL194:BM194" si="353">BK194</f>
        <v/>
      </c>
      <c r="BM194" s="9" t="str">
        <f t="shared" si="353"/>
        <v/>
      </c>
      <c r="BN194" s="8" t="str">
        <f t="shared" si="254"/>
        <v/>
      </c>
      <c r="BO194" s="8" t="str">
        <f t="shared" si="279"/>
        <v/>
      </c>
      <c r="BP194" s="8" t="str">
        <f t="shared" si="280"/>
        <v/>
      </c>
      <c r="BQ194" s="8" t="str">
        <f t="shared" si="281"/>
        <v/>
      </c>
      <c r="BR194" s="8" t="str">
        <f t="shared" si="255"/>
        <v/>
      </c>
      <c r="BS194" s="8" t="str">
        <f t="shared" si="282"/>
        <v/>
      </c>
      <c r="BT194" s="8" t="str">
        <f t="shared" si="283"/>
        <v/>
      </c>
      <c r="BU194" s="7" t="str">
        <f t="shared" si="284"/>
        <v/>
      </c>
    </row>
    <row r="195" spans="8:73" x14ac:dyDescent="0.25">
      <c r="H195" s="35" t="str">
        <f>IFERROR(IF(MINUTE(M195)&lt;&gt;MINUTE(M194),MAX($H$2:H194)+1,IF(AND(MINUTE(M194)=0,MINUTE(M195)=0),1,"")),"")</f>
        <v/>
      </c>
      <c r="I195" s="35" t="str">
        <f t="shared" si="256"/>
        <v/>
      </c>
      <c r="J195" s="35" t="str">
        <f t="shared" si="257"/>
        <v/>
      </c>
      <c r="K195" s="67" t="str">
        <f>IFERROR(IF(VLOOKUP(J194,'Flota Variable'!$AS$4:$AU$707,3,0)+K194&gt;$F$7,"",VLOOKUP(J194,'Flota Variable'!$AS$4:$AU$707,3,0)+K194),"")</f>
        <v/>
      </c>
      <c r="L195" s="67" t="str">
        <f t="shared" ref="L195:L258" si="354">IFERROR(HOUR(K195)*$E$16+MINUTE(K195)*$E$17+IF(SECOND(K195)&lt;30,0,$E$17),"")</f>
        <v/>
      </c>
      <c r="M195" s="36" t="str">
        <f t="shared" si="258"/>
        <v/>
      </c>
      <c r="N195" s="35" t="str">
        <f>IF(H195="","",IF(H195=MAX($H$3:$H$1002),IFERROR(VLOOKUP(MAX($H$3:H195)+1,$H$3:$I$1002,2,0),MAX(I195:I1194))-VLOOKUP(H195,$H$3:$I$1002,2,0)+1,IFERROR(VLOOKUP(MAX($H$3:H195)+1,$H$3:$I$1002,2,0),MAX(I195:I1194))-VLOOKUP(H195,$H$3:$I$1002,2,0)))</f>
        <v/>
      </c>
      <c r="P195" s="35" t="str">
        <f t="shared" si="259"/>
        <v/>
      </c>
      <c r="Q195" s="67" t="str">
        <f t="shared" si="260"/>
        <v/>
      </c>
      <c r="R195" s="67" t="str">
        <f t="shared" si="261"/>
        <v/>
      </c>
      <c r="S195" s="67" t="str">
        <f t="shared" si="262"/>
        <v/>
      </c>
      <c r="U195" s="68" t="str">
        <f>IFERROR(IF(Z195=0,"",IF(MINUTE(Z195)&lt;&gt;MINUTE(Z194),MAX($U$2:U194)+1,IF(AND(MINUTE(Z194)=0,MINUTE(Z195)=0),1,""))),"")</f>
        <v/>
      </c>
      <c r="V195" s="68" t="str">
        <f t="shared" si="263"/>
        <v/>
      </c>
      <c r="W195" s="68" t="str">
        <f t="shared" si="264"/>
        <v/>
      </c>
      <c r="X195" s="69" t="str">
        <f>IFERROR(L195+VLOOKUP(J195,'Tiempos de ciclo'!$P$3:$Q$398,2,0),"")</f>
        <v/>
      </c>
      <c r="Y195" s="69" t="str">
        <f t="shared" ref="Y195:Y258" si="355">IFERROR(HOUR(X195)*$E$16+MINUTE(X195)*$E$17+IF(SECOND(X195)&lt;30,0,$E$17),"")</f>
        <v/>
      </c>
      <c r="Z195" s="70" t="str">
        <f t="shared" si="265"/>
        <v/>
      </c>
      <c r="AA195" s="68" t="str">
        <f>IF(U195="","",IF(U195=MAX($U$3:$U$1002),IFERROR(VLOOKUP(MAX($U$3:U195)+1,$U$3:$V$1002,2,0),MAX(V195:V1194))-VLOOKUP(U195,$U$3:$V$1002,2,0)+1,IFERROR(VLOOKUP(MAX($U$3:U195)+1,$U$3:$V$1002,2,0),MAX(V195:V1194))-VLOOKUP(U195,$U$3:$V$1002,2,0)))</f>
        <v/>
      </c>
      <c r="AC195" s="68" t="str">
        <f t="shared" si="266"/>
        <v/>
      </c>
      <c r="AD195" s="69" t="str">
        <f t="shared" si="267"/>
        <v/>
      </c>
      <c r="AE195" s="69" t="str">
        <f t="shared" si="268"/>
        <v/>
      </c>
      <c r="AF195" s="69" t="str">
        <f t="shared" si="269"/>
        <v/>
      </c>
      <c r="AI195" s="3" t="str">
        <f t="shared" si="286"/>
        <v/>
      </c>
      <c r="AJ195" s="8" t="str">
        <f t="shared" ref="AJ195:AJ258" si="356">IF(P195="","",$C$4)</f>
        <v/>
      </c>
      <c r="AK195" s="8" t="str">
        <f t="shared" si="287"/>
        <v/>
      </c>
      <c r="AL195" s="8" t="str">
        <f t="shared" si="288"/>
        <v/>
      </c>
      <c r="AM195" s="8" t="str">
        <f t="shared" si="289"/>
        <v/>
      </c>
      <c r="AN195" s="9" t="str">
        <f t="shared" ref="AN195:AN258" si="357">IF(Q195="","",CONCATENATE(IF(HOUR(Q195)&lt;2,HOUR(Q195)+24,IF(HOUR(Q195)&lt;10,CONCATENATE(0,HOUR(Q195)),HOUR(Q195))),":",IF(MINUTE(Q195)&lt;10,CONCATENATE(0,MINUTE(Q195)),MINUTE(Q195))))</f>
        <v/>
      </c>
      <c r="AO195" s="9" t="str">
        <f t="shared" ref="AO195:AO258" si="358">IF(R195="","",CONCATENATE(IF(HOUR(R195)&lt;2,HOUR(R195)+24,IF(HOUR(R195)&lt;10,CONCATENATE(0,HOUR(R195)),HOUR(R195))),":",IF(MINUTE(R195)&lt;10,CONCATENATE(0,MINUTE(R195)),MINUTE(R195))))</f>
        <v/>
      </c>
      <c r="AP195" s="8" t="str">
        <f t="shared" si="270"/>
        <v/>
      </c>
      <c r="AQ195" s="9" t="str">
        <f t="shared" ref="AQ195:AQ258" si="359">S195</f>
        <v/>
      </c>
      <c r="AR195" s="8" t="str">
        <f t="shared" si="271"/>
        <v/>
      </c>
      <c r="AS195" s="2" t="str">
        <f t="shared" si="290"/>
        <v/>
      </c>
      <c r="AT195" s="8" t="str">
        <f t="shared" si="272"/>
        <v/>
      </c>
      <c r="AU195" s="8" t="str">
        <f t="shared" si="291"/>
        <v/>
      </c>
      <c r="AV195" s="8" t="str">
        <f t="shared" si="292"/>
        <v/>
      </c>
      <c r="AW195" s="8" t="str">
        <f t="shared" si="273"/>
        <v/>
      </c>
      <c r="AX195" s="9" t="str">
        <f t="shared" ref="AX195:AX258" si="360">IFERROR(IF(AF195="","",CONCATENATE(IF(HOUR(AD195)&lt;2,HOUR(AD195)+24,IF(HOUR(AD195)&lt;10,CONCATENATE(0,HOUR(AD195)),HOUR(AD195))),":",IF(MINUTE(AD195)&lt;10,CONCATENATE(0,MINUTE(AD195)),MINUTE(AD195)))),"")</f>
        <v/>
      </c>
      <c r="AY195" s="9" t="str">
        <f t="shared" ref="AY195:AY258" si="361">IFERROR(IF(AF195="","",CONCATENATE(IF(HOUR(AE195)&lt;2,HOUR(AE195)+24,IF(HOUR(AE195)&lt;10,CONCATENATE(0,HOUR(AE195)),HOUR(AE195))),":",IF(MINUTE(AE195)&lt;10,CONCATENATE(0,MINUTE(AE195)),MINUTE(AE195)))),"")</f>
        <v/>
      </c>
      <c r="AZ195" s="8" t="str">
        <f t="shared" si="274"/>
        <v/>
      </c>
      <c r="BA195" s="9" t="str">
        <f t="shared" si="275"/>
        <v/>
      </c>
      <c r="BB195" s="8" t="str">
        <f t="shared" si="276"/>
        <v/>
      </c>
      <c r="BD195" s="3" t="str">
        <f t="shared" si="277"/>
        <v/>
      </c>
      <c r="BE195" s="8" t="str">
        <f t="shared" ref="BE195:BE258" si="362">IFERROR(VLOOKUP(BD195,$AI$3:$AR$1003,2,0),VLOOKUP(BD195,$AS$3:$BB$1003,2,0))</f>
        <v/>
      </c>
      <c r="BF195" s="8" t="str">
        <f t="shared" ref="BF195:BF258" si="363">IFERROR(VLOOKUP(BD195,$AI$3:$AR$1003,3,0),VLOOKUP(BD195,$AS$3:$BB$1003,3,0))</f>
        <v/>
      </c>
      <c r="BG195" s="86" t="str">
        <f t="shared" ref="BG195:BG258" si="364">IFERROR(VLOOKUP(BD195,$AI$3:$AR$1003,4,0),VLOOKUP(BD195,$AS$3:$BB$1003,4,0))</f>
        <v/>
      </c>
      <c r="BH195" s="9" t="str">
        <f t="shared" ref="BH195:BH258" si="365">IFERROR(VLOOKUP(BD195,$AI$3:$AR$1003,6,0),VLOOKUP(BD195,$AS$3:$BB$1003,6,0))</f>
        <v/>
      </c>
      <c r="BI195" s="9" t="str">
        <f t="shared" ref="BI195:BI258" si="366">IFERROR(VLOOKUP(BD195,$AI$3:$AR$1003,7,0),VLOOKUP(BD195,$AS$3:$BB$1003,7,0))</f>
        <v/>
      </c>
      <c r="BJ195" s="82" t="e">
        <f t="shared" ref="BJ195:BJ258" si="367">BK195*1440</f>
        <v>#VALUE!</v>
      </c>
      <c r="BK195" s="9" t="str">
        <f t="shared" ref="BK195:BK258" si="368">IFERROR(VLOOKUP(BD195,$AI$3:$AR$1003,8,0),VLOOKUP(BD195,$AS$3:$BB$1003,8,0))</f>
        <v/>
      </c>
      <c r="BL195" s="9" t="str">
        <f t="shared" ref="BL195:BM195" si="369">BK195</f>
        <v/>
      </c>
      <c r="BM195" s="9" t="str">
        <f t="shared" si="369"/>
        <v/>
      </c>
      <c r="BN195" s="8" t="str">
        <f t="shared" ref="BN195:BN258" si="370">IFERROR(VLOOKUP(BD195,$AI$3:$AR$1003,5,0),VLOOKUP(BD195,$AS$3:$BB$1003,5,0))</f>
        <v/>
      </c>
      <c r="BO195" s="8" t="str">
        <f t="shared" si="279"/>
        <v/>
      </c>
      <c r="BP195" s="8" t="str">
        <f t="shared" si="280"/>
        <v/>
      </c>
      <c r="BQ195" s="8" t="str">
        <f t="shared" si="281"/>
        <v/>
      </c>
      <c r="BR195" s="8" t="str">
        <f t="shared" ref="BR195:BR258" si="371">IFERROR(VLOOKUP(BD195,$AI$3:$AR$1003,9,0),VLOOKUP(BD195,$AS$3:$BB$1003,9,0))</f>
        <v/>
      </c>
      <c r="BS195" s="8" t="str">
        <f t="shared" si="282"/>
        <v/>
      </c>
      <c r="BT195" s="8" t="str">
        <f t="shared" si="283"/>
        <v/>
      </c>
      <c r="BU195" s="7" t="str">
        <f t="shared" si="284"/>
        <v/>
      </c>
    </row>
    <row r="196" spans="8:73" x14ac:dyDescent="0.25">
      <c r="H196" s="35" t="str">
        <f>IFERROR(IF(MINUTE(M196)&lt;&gt;MINUTE(M195),MAX($H$2:H195)+1,IF(AND(MINUTE(M195)=0,MINUTE(M196)=0),1,"")),"")</f>
        <v/>
      </c>
      <c r="I196" s="35" t="str">
        <f t="shared" ref="I196:I259" si="372">IF(K196="","",I195+1)</f>
        <v/>
      </c>
      <c r="J196" s="35" t="str">
        <f t="shared" ref="J196:J259" si="373">IFERROR($C$4&amp;"_"&amp;IF(HOUR(L196)&lt;1,HOUR(L196)+24,HOUR(L196)),"")</f>
        <v/>
      </c>
      <c r="K196" s="67" t="str">
        <f>IFERROR(IF(VLOOKUP(J195,'Flota Variable'!$AS$4:$AU$707,3,0)+K195&gt;$F$7,"",VLOOKUP(J195,'Flota Variable'!$AS$4:$AU$707,3,0)+K195),"")</f>
        <v/>
      </c>
      <c r="L196" s="67" t="str">
        <f t="shared" si="354"/>
        <v/>
      </c>
      <c r="M196" s="36" t="str">
        <f t="shared" ref="M196:M259" si="374">IFERROR(IF(L197&lt;L196,L197+$E$18,L197)-L196,"")</f>
        <v/>
      </c>
      <c r="N196" s="35" t="str">
        <f>IF(H196="","",IF(H196=MAX($H$3:$H$1002),IFERROR(VLOOKUP(MAX($H$3:H196)+1,$H$3:$I$1002,2,0),MAX(I196:I1195))-VLOOKUP(H196,$H$3:$I$1002,2,0)+1,IFERROR(VLOOKUP(MAX($H$3:H196)+1,$H$3:$I$1002,2,0),MAX(I196:I1195))-VLOOKUP(H196,$H$3:$I$1002,2,0)))</f>
        <v/>
      </c>
      <c r="P196" s="35" t="str">
        <f t="shared" ref="P196:P259" si="375">IFERROR(IF(P195+1&lt;=MAX($H$3:$H$1002),P195+1,""),"")</f>
        <v/>
      </c>
      <c r="Q196" s="67" t="str">
        <f t="shared" ref="Q196:Q259" si="376">IF(P196="","",VLOOKUP(P196,$H$3:$L$1002,5,0))</f>
        <v/>
      </c>
      <c r="R196" s="67" t="str">
        <f t="shared" ref="R196:R259" si="377">IF(P196="","",IF(Q197="",VLOOKUP(MAX($I$3:$I$1002),$I$3:$L$1002,4,0),Q197))</f>
        <v/>
      </c>
      <c r="S196" s="67" t="str">
        <f t="shared" ref="S196:S259" si="378">IF(P196="","",VLOOKUP(P196,$H$3:$N$1002,6,0))</f>
        <v/>
      </c>
      <c r="U196" s="68" t="str">
        <f>IFERROR(IF(Z196=0,"",IF(MINUTE(Z196)&lt;&gt;MINUTE(Z195),MAX($U$2:U195)+1,IF(AND(MINUTE(Z195)=0,MINUTE(Z196)=0),1,""))),"")</f>
        <v/>
      </c>
      <c r="V196" s="68" t="str">
        <f t="shared" ref="V196:V259" si="379">IF(X196="","",V195+1)</f>
        <v/>
      </c>
      <c r="W196" s="68" t="str">
        <f t="shared" ref="W196:W259" si="380">IFERROR($C$4&amp;"_"&amp;IF(HOUR(Y196)&lt;1,HOUR(Y196)+24,HOUR(Y196)),"")</f>
        <v/>
      </c>
      <c r="X196" s="69" t="str">
        <f>IFERROR(L196+VLOOKUP(J196,'Tiempos de ciclo'!$P$3:$Q$398,2,0),"")</f>
        <v/>
      </c>
      <c r="Y196" s="69" t="str">
        <f t="shared" si="355"/>
        <v/>
      </c>
      <c r="Z196" s="70" t="str">
        <f t="shared" ref="Z196:Z259" si="381">IFERROR(IF(Y197&lt;Y196,Y197+$E$18,Y197)-Y196,"")</f>
        <v/>
      </c>
      <c r="AA196" s="68" t="str">
        <f>IF(U196="","",IF(U196=MAX($U$3:$U$1002),IFERROR(VLOOKUP(MAX($U$3:U196)+1,$U$3:$V$1002,2,0),MAX(V196:V1195))-VLOOKUP(U196,$U$3:$V$1002,2,0)+1,IFERROR(VLOOKUP(MAX($U$3:U196)+1,$U$3:$V$1002,2,0),MAX(V196:V1195))-VLOOKUP(U196,$U$3:$V$1002,2,0)))</f>
        <v/>
      </c>
      <c r="AC196" s="68" t="str">
        <f t="shared" ref="AC196:AC259" si="382">IFERROR(IF(AC195+1&lt;=MAX($U$3:$U$1002),AC195+1,""),"")</f>
        <v/>
      </c>
      <c r="AD196" s="69" t="str">
        <f t="shared" ref="AD196:AD259" si="383">IF(AC196="","",VLOOKUP(AC196,$U$3:$Y$1002,5,0))</f>
        <v/>
      </c>
      <c r="AE196" s="69" t="str">
        <f t="shared" ref="AE196:AE259" si="384">IF(AC196="","",IF(AD197="",VLOOKUP(MAX($V$3:$V$1002),$V$3:$Y$1002,4,0),AD197))</f>
        <v/>
      </c>
      <c r="AF196" s="69" t="str">
        <f t="shared" ref="AF196:AF259" si="385">IF(AC196="","",VLOOKUP(AC196,$U$3:$AA$1002,6,0))</f>
        <v/>
      </c>
      <c r="AI196" s="3" t="str">
        <f t="shared" si="286"/>
        <v/>
      </c>
      <c r="AJ196" s="8" t="str">
        <f t="shared" si="356"/>
        <v/>
      </c>
      <c r="AK196" s="8" t="str">
        <f t="shared" si="287"/>
        <v/>
      </c>
      <c r="AL196" s="8" t="str">
        <f t="shared" si="288"/>
        <v/>
      </c>
      <c r="AM196" s="8" t="str">
        <f t="shared" si="289"/>
        <v/>
      </c>
      <c r="AN196" s="9" t="str">
        <f t="shared" si="357"/>
        <v/>
      </c>
      <c r="AO196" s="9" t="str">
        <f t="shared" si="358"/>
        <v/>
      </c>
      <c r="AP196" s="8" t="str">
        <f t="shared" ref="AP196:AP259" si="386">+IFERROR(AQ196*1440,"")</f>
        <v/>
      </c>
      <c r="AQ196" s="9" t="str">
        <f t="shared" si="359"/>
        <v/>
      </c>
      <c r="AR196" s="8" t="str">
        <f t="shared" ref="AR196:AR259" si="387">IF(AM196="","",$F$12)</f>
        <v/>
      </c>
      <c r="AS196" s="2" t="str">
        <f t="shared" si="290"/>
        <v/>
      </c>
      <c r="AT196" s="8" t="str">
        <f t="shared" ref="AT196:AT259" si="388">IF(AD196="","",$C$4)</f>
        <v/>
      </c>
      <c r="AU196" s="8" t="str">
        <f t="shared" si="291"/>
        <v/>
      </c>
      <c r="AV196" s="8" t="str">
        <f t="shared" si="292"/>
        <v/>
      </c>
      <c r="AW196" s="8" t="str">
        <f t="shared" ref="AW196:AW259" si="389">IF(BA196="","",$F$10)</f>
        <v/>
      </c>
      <c r="AX196" s="9" t="str">
        <f t="shared" si="360"/>
        <v/>
      </c>
      <c r="AY196" s="9" t="str">
        <f t="shared" si="361"/>
        <v/>
      </c>
      <c r="AZ196" s="8" t="str">
        <f t="shared" ref="AZ196:AZ259" si="390">+IFERROR(BA196*1440,"")</f>
        <v/>
      </c>
      <c r="BA196" s="9" t="str">
        <f t="shared" ref="BA196:BA259" si="391">AF196</f>
        <v/>
      </c>
      <c r="BB196" s="8" t="str">
        <f t="shared" ref="BB196:BB259" si="392">IF(AW196="","",$F$12)</f>
        <v/>
      </c>
      <c r="BD196" s="3" t="str">
        <f t="shared" ref="BD196:BD259" si="393">IFERROR(IF(BD195+1&gt;$BC$2,"",BD195+1),"")</f>
        <v/>
      </c>
      <c r="BE196" s="8" t="str">
        <f t="shared" si="362"/>
        <v/>
      </c>
      <c r="BF196" s="8" t="str">
        <f t="shared" si="363"/>
        <v/>
      </c>
      <c r="BG196" s="86" t="str">
        <f t="shared" si="364"/>
        <v/>
      </c>
      <c r="BH196" s="9" t="str">
        <f t="shared" si="365"/>
        <v/>
      </c>
      <c r="BI196" s="9" t="str">
        <f t="shared" si="366"/>
        <v/>
      </c>
      <c r="BJ196" s="82" t="e">
        <f t="shared" si="367"/>
        <v>#VALUE!</v>
      </c>
      <c r="BK196" s="9" t="str">
        <f t="shared" si="368"/>
        <v/>
      </c>
      <c r="BL196" s="9" t="str">
        <f t="shared" ref="BL196:BM196" si="394">BK196</f>
        <v/>
      </c>
      <c r="BM196" s="9" t="str">
        <f t="shared" si="394"/>
        <v/>
      </c>
      <c r="BN196" s="8" t="str">
        <f t="shared" si="370"/>
        <v/>
      </c>
      <c r="BO196" s="8" t="str">
        <f t="shared" ref="BO196:BO259" si="395">IF(BD196="","",0)</f>
        <v/>
      </c>
      <c r="BP196" s="8" t="str">
        <f t="shared" ref="BP196:BP259" si="396">IF(BD196="","",0)</f>
        <v/>
      </c>
      <c r="BQ196" s="8" t="str">
        <f t="shared" ref="BQ196:BQ259" si="397">IF(BD196="","",0)</f>
        <v/>
      </c>
      <c r="BR196" s="8" t="str">
        <f t="shared" si="371"/>
        <v/>
      </c>
      <c r="BS196" s="8" t="str">
        <f t="shared" ref="BS196:BS259" si="398">IF(BD196="","",0)</f>
        <v/>
      </c>
      <c r="BT196" s="8" t="str">
        <f t="shared" ref="BT196:BT259" si="399">IF(BD196="","",0)</f>
        <v/>
      </c>
      <c r="BU196" s="7" t="str">
        <f t="shared" ref="BU196:BU259" si="400">IF(BF196="","","="&amp;""""&amp;BF196&amp;""""&amp;","&amp;"="&amp;""""&amp;BG196&amp;""""&amp;","&amp;"="&amp;""""&amp;BH196&amp;""""&amp;","&amp;"="&amp;""""&amp;BI196&amp;""""&amp;","&amp;"="&amp;""""&amp;TEXT(BK196,"hh:mm")&amp;""""&amp;","&amp;"="&amp;""""&amp;TEXT(BL196,"hh:mm")&amp;""""&amp;","&amp;"="&amp;""""&amp;TEXT(BM196,"hh:mm")&amp;""""&amp;","&amp;"="&amp;""""&amp;BN196&amp;""""&amp;","&amp;"="&amp;""""&amp;BO196&amp;""""&amp;","&amp;"="&amp;""""&amp;BP196&amp;""""&amp;","&amp;"="&amp;""""&amp;BQ196&amp;""""&amp;","&amp;"="&amp;""""&amp;BR196&amp;""""&amp;","&amp;"="&amp;""""&amp;BS196&amp;""""&amp;","&amp;"="&amp;""""&amp;BT196&amp;""""&amp;",")</f>
        <v/>
      </c>
    </row>
    <row r="197" spans="8:73" x14ac:dyDescent="0.25">
      <c r="H197" s="35" t="str">
        <f>IFERROR(IF(MINUTE(M197)&lt;&gt;MINUTE(M196),MAX($H$2:H196)+1,IF(AND(MINUTE(M196)=0,MINUTE(M197)=0),1,"")),"")</f>
        <v/>
      </c>
      <c r="I197" s="35" t="str">
        <f t="shared" si="372"/>
        <v/>
      </c>
      <c r="J197" s="35" t="str">
        <f t="shared" si="373"/>
        <v/>
      </c>
      <c r="K197" s="67" t="str">
        <f>IFERROR(IF(VLOOKUP(J196,'Flota Variable'!$AS$4:$AU$707,3,0)+K196&gt;$F$7,"",VLOOKUP(J196,'Flota Variable'!$AS$4:$AU$707,3,0)+K196),"")</f>
        <v/>
      </c>
      <c r="L197" s="67" t="str">
        <f t="shared" si="354"/>
        <v/>
      </c>
      <c r="M197" s="36" t="str">
        <f t="shared" si="374"/>
        <v/>
      </c>
      <c r="N197" s="35" t="str">
        <f>IF(H197="","",IF(H197=MAX($H$3:$H$1002),IFERROR(VLOOKUP(MAX($H$3:H197)+1,$H$3:$I$1002,2,0),MAX(I197:I1196))-VLOOKUP(H197,$H$3:$I$1002,2,0)+1,IFERROR(VLOOKUP(MAX($H$3:H197)+1,$H$3:$I$1002,2,0),MAX(I197:I1196))-VLOOKUP(H197,$H$3:$I$1002,2,0)))</f>
        <v/>
      </c>
      <c r="P197" s="35" t="str">
        <f t="shared" si="375"/>
        <v/>
      </c>
      <c r="Q197" s="67" t="str">
        <f t="shared" si="376"/>
        <v/>
      </c>
      <c r="R197" s="67" t="str">
        <f t="shared" si="377"/>
        <v/>
      </c>
      <c r="S197" s="67" t="str">
        <f t="shared" si="378"/>
        <v/>
      </c>
      <c r="U197" s="68" t="str">
        <f>IFERROR(IF(Z197=0,"",IF(MINUTE(Z197)&lt;&gt;MINUTE(Z196),MAX($U$2:U196)+1,IF(AND(MINUTE(Z196)=0,MINUTE(Z197)=0),1,""))),"")</f>
        <v/>
      </c>
      <c r="V197" s="68" t="str">
        <f t="shared" si="379"/>
        <v/>
      </c>
      <c r="W197" s="68" t="str">
        <f t="shared" si="380"/>
        <v/>
      </c>
      <c r="X197" s="69" t="str">
        <f>IFERROR(L197+VLOOKUP(J197,'Tiempos de ciclo'!$P$3:$Q$398,2,0),"")</f>
        <v/>
      </c>
      <c r="Y197" s="69" t="str">
        <f t="shared" si="355"/>
        <v/>
      </c>
      <c r="Z197" s="70" t="str">
        <f t="shared" si="381"/>
        <v/>
      </c>
      <c r="AA197" s="68" t="str">
        <f>IF(U197="","",IF(U197=MAX($U$3:$U$1002),IFERROR(VLOOKUP(MAX($U$3:U197)+1,$U$3:$V$1002,2,0),MAX(V197:V1196))-VLOOKUP(U197,$U$3:$V$1002,2,0)+1,IFERROR(VLOOKUP(MAX($U$3:U197)+1,$U$3:$V$1002,2,0),MAX(V197:V1196))-VLOOKUP(U197,$U$3:$V$1002,2,0)))</f>
        <v/>
      </c>
      <c r="AC197" s="68" t="str">
        <f t="shared" si="382"/>
        <v/>
      </c>
      <c r="AD197" s="69" t="str">
        <f t="shared" si="383"/>
        <v/>
      </c>
      <c r="AE197" s="69" t="str">
        <f t="shared" si="384"/>
        <v/>
      </c>
      <c r="AF197" s="69" t="str">
        <f t="shared" si="385"/>
        <v/>
      </c>
      <c r="AI197" s="3" t="str">
        <f t="shared" si="286"/>
        <v/>
      </c>
      <c r="AJ197" s="8" t="str">
        <f t="shared" si="356"/>
        <v/>
      </c>
      <c r="AK197" s="8" t="str">
        <f t="shared" si="287"/>
        <v/>
      </c>
      <c r="AL197" s="8" t="str">
        <f t="shared" si="288"/>
        <v/>
      </c>
      <c r="AM197" s="8" t="str">
        <f t="shared" si="289"/>
        <v/>
      </c>
      <c r="AN197" s="9" t="str">
        <f t="shared" si="357"/>
        <v/>
      </c>
      <c r="AO197" s="9" t="str">
        <f t="shared" si="358"/>
        <v/>
      </c>
      <c r="AP197" s="8" t="str">
        <f t="shared" si="386"/>
        <v/>
      </c>
      <c r="AQ197" s="9" t="str">
        <f t="shared" si="359"/>
        <v/>
      </c>
      <c r="AR197" s="8" t="str">
        <f t="shared" si="387"/>
        <v/>
      </c>
      <c r="AS197" s="2" t="str">
        <f t="shared" si="290"/>
        <v/>
      </c>
      <c r="AT197" s="8" t="str">
        <f t="shared" si="388"/>
        <v/>
      </c>
      <c r="AU197" s="8" t="str">
        <f t="shared" si="291"/>
        <v/>
      </c>
      <c r="AV197" s="8" t="str">
        <f t="shared" si="292"/>
        <v/>
      </c>
      <c r="AW197" s="8" t="str">
        <f t="shared" si="389"/>
        <v/>
      </c>
      <c r="AX197" s="9" t="str">
        <f t="shared" si="360"/>
        <v/>
      </c>
      <c r="AY197" s="9" t="str">
        <f t="shared" si="361"/>
        <v/>
      </c>
      <c r="AZ197" s="8" t="str">
        <f t="shared" si="390"/>
        <v/>
      </c>
      <c r="BA197" s="9" t="str">
        <f t="shared" si="391"/>
        <v/>
      </c>
      <c r="BB197" s="8" t="str">
        <f t="shared" si="392"/>
        <v/>
      </c>
      <c r="BD197" s="3" t="str">
        <f t="shared" si="393"/>
        <v/>
      </c>
      <c r="BE197" s="8" t="str">
        <f t="shared" si="362"/>
        <v/>
      </c>
      <c r="BF197" s="8" t="str">
        <f t="shared" si="363"/>
        <v/>
      </c>
      <c r="BG197" s="86" t="str">
        <f t="shared" si="364"/>
        <v/>
      </c>
      <c r="BH197" s="9" t="str">
        <f t="shared" si="365"/>
        <v/>
      </c>
      <c r="BI197" s="9" t="str">
        <f t="shared" si="366"/>
        <v/>
      </c>
      <c r="BJ197" s="82" t="e">
        <f t="shared" si="367"/>
        <v>#VALUE!</v>
      </c>
      <c r="BK197" s="9" t="str">
        <f t="shared" si="368"/>
        <v/>
      </c>
      <c r="BL197" s="9" t="str">
        <f t="shared" ref="BL197:BM197" si="401">BK197</f>
        <v/>
      </c>
      <c r="BM197" s="9" t="str">
        <f t="shared" si="401"/>
        <v/>
      </c>
      <c r="BN197" s="8" t="str">
        <f t="shared" si="370"/>
        <v/>
      </c>
      <c r="BO197" s="8" t="str">
        <f t="shared" si="395"/>
        <v/>
      </c>
      <c r="BP197" s="8" t="str">
        <f t="shared" si="396"/>
        <v/>
      </c>
      <c r="BQ197" s="8" t="str">
        <f t="shared" si="397"/>
        <v/>
      </c>
      <c r="BR197" s="8" t="str">
        <f t="shared" si="371"/>
        <v/>
      </c>
      <c r="BS197" s="8" t="str">
        <f t="shared" si="398"/>
        <v/>
      </c>
      <c r="BT197" s="8" t="str">
        <f t="shared" si="399"/>
        <v/>
      </c>
      <c r="BU197" s="7" t="str">
        <f t="shared" si="400"/>
        <v/>
      </c>
    </row>
    <row r="198" spans="8:73" x14ac:dyDescent="0.25">
      <c r="H198" s="35" t="str">
        <f>IFERROR(IF(MINUTE(M198)&lt;&gt;MINUTE(M197),MAX($H$2:H197)+1,IF(AND(MINUTE(M197)=0,MINUTE(M198)=0),1,"")),"")</f>
        <v/>
      </c>
      <c r="I198" s="35" t="str">
        <f t="shared" si="372"/>
        <v/>
      </c>
      <c r="J198" s="35" t="str">
        <f t="shared" si="373"/>
        <v/>
      </c>
      <c r="K198" s="67" t="str">
        <f>IFERROR(IF(VLOOKUP(J197,'Flota Variable'!$AS$4:$AU$707,3,0)+K197&gt;$F$7,"",VLOOKUP(J197,'Flota Variable'!$AS$4:$AU$707,3,0)+K197),"")</f>
        <v/>
      </c>
      <c r="L198" s="67" t="str">
        <f t="shared" si="354"/>
        <v/>
      </c>
      <c r="M198" s="36" t="str">
        <f t="shared" si="374"/>
        <v/>
      </c>
      <c r="N198" s="35" t="str">
        <f>IF(H198="","",IF(H198=MAX($H$3:$H$1002),IFERROR(VLOOKUP(MAX($H$3:H198)+1,$H$3:$I$1002,2,0),MAX(I198:I1197))-VLOOKUP(H198,$H$3:$I$1002,2,0)+1,IFERROR(VLOOKUP(MAX($H$3:H198)+1,$H$3:$I$1002,2,0),MAX(I198:I1197))-VLOOKUP(H198,$H$3:$I$1002,2,0)))</f>
        <v/>
      </c>
      <c r="P198" s="35" t="str">
        <f t="shared" si="375"/>
        <v/>
      </c>
      <c r="Q198" s="67" t="str">
        <f t="shared" si="376"/>
        <v/>
      </c>
      <c r="R198" s="67" t="str">
        <f t="shared" si="377"/>
        <v/>
      </c>
      <c r="S198" s="67" t="str">
        <f t="shared" si="378"/>
        <v/>
      </c>
      <c r="U198" s="68" t="str">
        <f>IFERROR(IF(Z198=0,"",IF(MINUTE(Z198)&lt;&gt;MINUTE(Z197),MAX($U$2:U197)+1,IF(AND(MINUTE(Z197)=0,MINUTE(Z198)=0),1,""))),"")</f>
        <v/>
      </c>
      <c r="V198" s="68" t="str">
        <f t="shared" si="379"/>
        <v/>
      </c>
      <c r="W198" s="68" t="str">
        <f t="shared" si="380"/>
        <v/>
      </c>
      <c r="X198" s="69" t="str">
        <f>IFERROR(L198+VLOOKUP(J198,'Tiempos de ciclo'!$P$3:$Q$398,2,0),"")</f>
        <v/>
      </c>
      <c r="Y198" s="69" t="str">
        <f t="shared" si="355"/>
        <v/>
      </c>
      <c r="Z198" s="70" t="str">
        <f t="shared" si="381"/>
        <v/>
      </c>
      <c r="AA198" s="68" t="str">
        <f>IF(U198="","",IF(U198=MAX($U$3:$U$1002),IFERROR(VLOOKUP(MAX($U$3:U198)+1,$U$3:$V$1002,2,0),MAX(V198:V1197))-VLOOKUP(U198,$U$3:$V$1002,2,0)+1,IFERROR(VLOOKUP(MAX($U$3:U198)+1,$U$3:$V$1002,2,0),MAX(V198:V1197))-VLOOKUP(U198,$U$3:$V$1002,2,0)))</f>
        <v/>
      </c>
      <c r="AC198" s="68" t="str">
        <f t="shared" si="382"/>
        <v/>
      </c>
      <c r="AD198" s="69" t="str">
        <f t="shared" si="383"/>
        <v/>
      </c>
      <c r="AE198" s="69" t="str">
        <f t="shared" si="384"/>
        <v/>
      </c>
      <c r="AF198" s="69" t="str">
        <f t="shared" si="385"/>
        <v/>
      </c>
      <c r="AI198" s="3" t="str">
        <f t="shared" ref="AI198:AI261" si="402">IF(AJ198="","",AI197+1)</f>
        <v/>
      </c>
      <c r="AJ198" s="8" t="str">
        <f t="shared" si="356"/>
        <v/>
      </c>
      <c r="AK198" s="8" t="str">
        <f t="shared" ref="AK198:AK261" si="403">AJ198</f>
        <v/>
      </c>
      <c r="AL198" s="8" t="str">
        <f t="shared" ref="AL198:AL261" si="404">IFERROR(IF(AM198="","",1),"")</f>
        <v/>
      </c>
      <c r="AM198" s="8" t="str">
        <f t="shared" ref="AM198:AM261" si="405">IFERROR(IF(AQ198="","",$F$8),"")</f>
        <v/>
      </c>
      <c r="AN198" s="9" t="str">
        <f t="shared" si="357"/>
        <v/>
      </c>
      <c r="AO198" s="9" t="str">
        <f t="shared" si="358"/>
        <v/>
      </c>
      <c r="AP198" s="8" t="str">
        <f t="shared" si="386"/>
        <v/>
      </c>
      <c r="AQ198" s="9" t="str">
        <f t="shared" si="359"/>
        <v/>
      </c>
      <c r="AR198" s="8" t="str">
        <f t="shared" si="387"/>
        <v/>
      </c>
      <c r="AS198" s="2" t="str">
        <f t="shared" ref="AS198:AS261" si="406">IF(AT198="","",AS197+1)</f>
        <v/>
      </c>
      <c r="AT198" s="8" t="str">
        <f t="shared" si="388"/>
        <v/>
      </c>
      <c r="AU198" s="8" t="str">
        <f t="shared" ref="AU198:AU261" si="407">AT198</f>
        <v/>
      </c>
      <c r="AV198" s="8" t="str">
        <f t="shared" ref="AV198:AV261" si="408">IF(AW198="","",2)</f>
        <v/>
      </c>
      <c r="AW198" s="8" t="str">
        <f t="shared" si="389"/>
        <v/>
      </c>
      <c r="AX198" s="9" t="str">
        <f t="shared" si="360"/>
        <v/>
      </c>
      <c r="AY198" s="9" t="str">
        <f t="shared" si="361"/>
        <v/>
      </c>
      <c r="AZ198" s="8" t="str">
        <f t="shared" si="390"/>
        <v/>
      </c>
      <c r="BA198" s="9" t="str">
        <f t="shared" si="391"/>
        <v/>
      </c>
      <c r="BB198" s="8" t="str">
        <f t="shared" si="392"/>
        <v/>
      </c>
      <c r="BD198" s="3" t="str">
        <f t="shared" si="393"/>
        <v/>
      </c>
      <c r="BE198" s="8" t="str">
        <f t="shared" si="362"/>
        <v/>
      </c>
      <c r="BF198" s="8" t="str">
        <f t="shared" si="363"/>
        <v/>
      </c>
      <c r="BG198" s="86" t="str">
        <f t="shared" si="364"/>
        <v/>
      </c>
      <c r="BH198" s="9" t="str">
        <f t="shared" si="365"/>
        <v/>
      </c>
      <c r="BI198" s="9" t="str">
        <f t="shared" si="366"/>
        <v/>
      </c>
      <c r="BJ198" s="82" t="e">
        <f t="shared" si="367"/>
        <v>#VALUE!</v>
      </c>
      <c r="BK198" s="9" t="str">
        <f t="shared" si="368"/>
        <v/>
      </c>
      <c r="BL198" s="9" t="str">
        <f t="shared" ref="BL198:BM198" si="409">BK198</f>
        <v/>
      </c>
      <c r="BM198" s="9" t="str">
        <f t="shared" si="409"/>
        <v/>
      </c>
      <c r="BN198" s="8" t="str">
        <f t="shared" si="370"/>
        <v/>
      </c>
      <c r="BO198" s="8" t="str">
        <f t="shared" si="395"/>
        <v/>
      </c>
      <c r="BP198" s="8" t="str">
        <f t="shared" si="396"/>
        <v/>
      </c>
      <c r="BQ198" s="8" t="str">
        <f t="shared" si="397"/>
        <v/>
      </c>
      <c r="BR198" s="8" t="str">
        <f t="shared" si="371"/>
        <v/>
      </c>
      <c r="BS198" s="8" t="str">
        <f t="shared" si="398"/>
        <v/>
      </c>
      <c r="BT198" s="8" t="str">
        <f t="shared" si="399"/>
        <v/>
      </c>
      <c r="BU198" s="7" t="str">
        <f t="shared" si="400"/>
        <v/>
      </c>
    </row>
    <row r="199" spans="8:73" x14ac:dyDescent="0.25">
      <c r="H199" s="35" t="str">
        <f>IFERROR(IF(MINUTE(M199)&lt;&gt;MINUTE(M198),MAX($H$2:H198)+1,IF(AND(MINUTE(M198)=0,MINUTE(M199)=0),1,"")),"")</f>
        <v/>
      </c>
      <c r="I199" s="35" t="str">
        <f t="shared" si="372"/>
        <v/>
      </c>
      <c r="J199" s="35" t="str">
        <f t="shared" si="373"/>
        <v/>
      </c>
      <c r="K199" s="67" t="str">
        <f>IFERROR(IF(VLOOKUP(J198,'Flota Variable'!$AS$4:$AU$707,3,0)+K198&gt;$F$7,"",VLOOKUP(J198,'Flota Variable'!$AS$4:$AU$707,3,0)+K198),"")</f>
        <v/>
      </c>
      <c r="L199" s="67" t="str">
        <f t="shared" si="354"/>
        <v/>
      </c>
      <c r="M199" s="36" t="str">
        <f t="shared" si="374"/>
        <v/>
      </c>
      <c r="N199" s="35" t="str">
        <f>IF(H199="","",IF(H199=MAX($H$3:$H$1002),IFERROR(VLOOKUP(MAX($H$3:H199)+1,$H$3:$I$1002,2,0),MAX(I199:I1198))-VLOOKUP(H199,$H$3:$I$1002,2,0)+1,IFERROR(VLOOKUP(MAX($H$3:H199)+1,$H$3:$I$1002,2,0),MAX(I199:I1198))-VLOOKUP(H199,$H$3:$I$1002,2,0)))</f>
        <v/>
      </c>
      <c r="P199" s="35" t="str">
        <f t="shared" si="375"/>
        <v/>
      </c>
      <c r="Q199" s="67" t="str">
        <f t="shared" si="376"/>
        <v/>
      </c>
      <c r="R199" s="67" t="str">
        <f t="shared" si="377"/>
        <v/>
      </c>
      <c r="S199" s="67" t="str">
        <f t="shared" si="378"/>
        <v/>
      </c>
      <c r="U199" s="68" t="str">
        <f>IFERROR(IF(Z199=0,"",IF(MINUTE(Z199)&lt;&gt;MINUTE(Z198),MAX($U$2:U198)+1,IF(AND(MINUTE(Z198)=0,MINUTE(Z199)=0),1,""))),"")</f>
        <v/>
      </c>
      <c r="V199" s="68" t="str">
        <f t="shared" si="379"/>
        <v/>
      </c>
      <c r="W199" s="68" t="str">
        <f t="shared" si="380"/>
        <v/>
      </c>
      <c r="X199" s="69" t="str">
        <f>IFERROR(L199+VLOOKUP(J199,'Tiempos de ciclo'!$P$3:$Q$398,2,0),"")</f>
        <v/>
      </c>
      <c r="Y199" s="69" t="str">
        <f t="shared" si="355"/>
        <v/>
      </c>
      <c r="Z199" s="70" t="str">
        <f t="shared" si="381"/>
        <v/>
      </c>
      <c r="AA199" s="68" t="str">
        <f>IF(U199="","",IF(U199=MAX($U$3:$U$1002),IFERROR(VLOOKUP(MAX($U$3:U199)+1,$U$3:$V$1002,2,0),MAX(V199:V1198))-VLOOKUP(U199,$U$3:$V$1002,2,0)+1,IFERROR(VLOOKUP(MAX($U$3:U199)+1,$U$3:$V$1002,2,0),MAX(V199:V1198))-VLOOKUP(U199,$U$3:$V$1002,2,0)))</f>
        <v/>
      </c>
      <c r="AC199" s="68" t="str">
        <f t="shared" si="382"/>
        <v/>
      </c>
      <c r="AD199" s="69" t="str">
        <f t="shared" si="383"/>
        <v/>
      </c>
      <c r="AE199" s="69" t="str">
        <f t="shared" si="384"/>
        <v/>
      </c>
      <c r="AF199" s="69" t="str">
        <f t="shared" si="385"/>
        <v/>
      </c>
      <c r="AI199" s="3" t="str">
        <f t="shared" si="402"/>
        <v/>
      </c>
      <c r="AJ199" s="8" t="str">
        <f t="shared" si="356"/>
        <v/>
      </c>
      <c r="AK199" s="8" t="str">
        <f t="shared" si="403"/>
        <v/>
      </c>
      <c r="AL199" s="8" t="str">
        <f t="shared" si="404"/>
        <v/>
      </c>
      <c r="AM199" s="8" t="str">
        <f t="shared" si="405"/>
        <v/>
      </c>
      <c r="AN199" s="9" t="str">
        <f t="shared" si="357"/>
        <v/>
      </c>
      <c r="AO199" s="9" t="str">
        <f t="shared" si="358"/>
        <v/>
      </c>
      <c r="AP199" s="8" t="str">
        <f t="shared" si="386"/>
        <v/>
      </c>
      <c r="AQ199" s="9" t="str">
        <f t="shared" si="359"/>
        <v/>
      </c>
      <c r="AR199" s="8" t="str">
        <f t="shared" si="387"/>
        <v/>
      </c>
      <c r="AS199" s="2" t="str">
        <f t="shared" si="406"/>
        <v/>
      </c>
      <c r="AT199" s="8" t="str">
        <f t="shared" si="388"/>
        <v/>
      </c>
      <c r="AU199" s="8" t="str">
        <f t="shared" si="407"/>
        <v/>
      </c>
      <c r="AV199" s="8" t="str">
        <f t="shared" si="408"/>
        <v/>
      </c>
      <c r="AW199" s="8" t="str">
        <f t="shared" si="389"/>
        <v/>
      </c>
      <c r="AX199" s="9" t="str">
        <f t="shared" si="360"/>
        <v/>
      </c>
      <c r="AY199" s="9" t="str">
        <f t="shared" si="361"/>
        <v/>
      </c>
      <c r="AZ199" s="8" t="str">
        <f t="shared" si="390"/>
        <v/>
      </c>
      <c r="BA199" s="9" t="str">
        <f t="shared" si="391"/>
        <v/>
      </c>
      <c r="BB199" s="8" t="str">
        <f t="shared" si="392"/>
        <v/>
      </c>
      <c r="BD199" s="3" t="str">
        <f t="shared" si="393"/>
        <v/>
      </c>
      <c r="BE199" s="8" t="str">
        <f t="shared" si="362"/>
        <v/>
      </c>
      <c r="BF199" s="8" t="str">
        <f t="shared" si="363"/>
        <v/>
      </c>
      <c r="BG199" s="86" t="str">
        <f t="shared" si="364"/>
        <v/>
      </c>
      <c r="BH199" s="9" t="str">
        <f t="shared" si="365"/>
        <v/>
      </c>
      <c r="BI199" s="9" t="str">
        <f t="shared" si="366"/>
        <v/>
      </c>
      <c r="BJ199" s="82" t="e">
        <f t="shared" si="367"/>
        <v>#VALUE!</v>
      </c>
      <c r="BK199" s="9" t="str">
        <f t="shared" si="368"/>
        <v/>
      </c>
      <c r="BL199" s="9" t="str">
        <f t="shared" ref="BL199:BM199" si="410">BK199</f>
        <v/>
      </c>
      <c r="BM199" s="9" t="str">
        <f t="shared" si="410"/>
        <v/>
      </c>
      <c r="BN199" s="8" t="str">
        <f t="shared" si="370"/>
        <v/>
      </c>
      <c r="BO199" s="8" t="str">
        <f t="shared" si="395"/>
        <v/>
      </c>
      <c r="BP199" s="8" t="str">
        <f t="shared" si="396"/>
        <v/>
      </c>
      <c r="BQ199" s="8" t="str">
        <f t="shared" si="397"/>
        <v/>
      </c>
      <c r="BR199" s="8" t="str">
        <f t="shared" si="371"/>
        <v/>
      </c>
      <c r="BS199" s="8" t="str">
        <f t="shared" si="398"/>
        <v/>
      </c>
      <c r="BT199" s="8" t="str">
        <f t="shared" si="399"/>
        <v/>
      </c>
      <c r="BU199" s="7" t="str">
        <f t="shared" si="400"/>
        <v/>
      </c>
    </row>
    <row r="200" spans="8:73" x14ac:dyDescent="0.25">
      <c r="H200" s="35" t="str">
        <f>IFERROR(IF(MINUTE(M200)&lt;&gt;MINUTE(M199),MAX($H$2:H199)+1,IF(AND(MINUTE(M199)=0,MINUTE(M200)=0),1,"")),"")</f>
        <v/>
      </c>
      <c r="I200" s="35" t="str">
        <f t="shared" si="372"/>
        <v/>
      </c>
      <c r="J200" s="35" t="str">
        <f t="shared" si="373"/>
        <v/>
      </c>
      <c r="K200" s="67" t="str">
        <f>IFERROR(IF(VLOOKUP(J199,'Flota Variable'!$AS$4:$AU$707,3,0)+K199&gt;$F$7,"",VLOOKUP(J199,'Flota Variable'!$AS$4:$AU$707,3,0)+K199),"")</f>
        <v/>
      </c>
      <c r="L200" s="67" t="str">
        <f t="shared" si="354"/>
        <v/>
      </c>
      <c r="M200" s="36" t="str">
        <f t="shared" si="374"/>
        <v/>
      </c>
      <c r="N200" s="35" t="str">
        <f>IF(H200="","",IF(H200=MAX($H$3:$H$1002),IFERROR(VLOOKUP(MAX($H$3:H200)+1,$H$3:$I$1002,2,0),MAX(I200:I1199))-VLOOKUP(H200,$H$3:$I$1002,2,0)+1,IFERROR(VLOOKUP(MAX($H$3:H200)+1,$H$3:$I$1002,2,0),MAX(I200:I1199))-VLOOKUP(H200,$H$3:$I$1002,2,0)))</f>
        <v/>
      </c>
      <c r="P200" s="35" t="str">
        <f t="shared" si="375"/>
        <v/>
      </c>
      <c r="Q200" s="67" t="str">
        <f t="shared" si="376"/>
        <v/>
      </c>
      <c r="R200" s="67" t="str">
        <f t="shared" si="377"/>
        <v/>
      </c>
      <c r="S200" s="67" t="str">
        <f t="shared" si="378"/>
        <v/>
      </c>
      <c r="U200" s="68" t="str">
        <f>IFERROR(IF(Z200=0,"",IF(MINUTE(Z200)&lt;&gt;MINUTE(Z199),MAX($U$2:U199)+1,IF(AND(MINUTE(Z199)=0,MINUTE(Z200)=0),1,""))),"")</f>
        <v/>
      </c>
      <c r="V200" s="68" t="str">
        <f t="shared" si="379"/>
        <v/>
      </c>
      <c r="W200" s="68" t="str">
        <f t="shared" si="380"/>
        <v/>
      </c>
      <c r="X200" s="69" t="str">
        <f>IFERROR(L200+VLOOKUP(J200,'Tiempos de ciclo'!$P$3:$Q$398,2,0),"")</f>
        <v/>
      </c>
      <c r="Y200" s="69" t="str">
        <f t="shared" si="355"/>
        <v/>
      </c>
      <c r="Z200" s="70" t="str">
        <f t="shared" si="381"/>
        <v/>
      </c>
      <c r="AA200" s="68" t="str">
        <f>IF(U200="","",IF(U200=MAX($U$3:$U$1002),IFERROR(VLOOKUP(MAX($U$3:U200)+1,$U$3:$V$1002,2,0),MAX(V200:V1199))-VLOOKUP(U200,$U$3:$V$1002,2,0)+1,IFERROR(VLOOKUP(MAX($U$3:U200)+1,$U$3:$V$1002,2,0),MAX(V200:V1199))-VLOOKUP(U200,$U$3:$V$1002,2,0)))</f>
        <v/>
      </c>
      <c r="AC200" s="68" t="str">
        <f t="shared" si="382"/>
        <v/>
      </c>
      <c r="AD200" s="69" t="str">
        <f t="shared" si="383"/>
        <v/>
      </c>
      <c r="AE200" s="69" t="str">
        <f t="shared" si="384"/>
        <v/>
      </c>
      <c r="AF200" s="69" t="str">
        <f t="shared" si="385"/>
        <v/>
      </c>
      <c r="AI200" s="3" t="str">
        <f t="shared" si="402"/>
        <v/>
      </c>
      <c r="AJ200" s="8" t="str">
        <f t="shared" si="356"/>
        <v/>
      </c>
      <c r="AK200" s="8" t="str">
        <f t="shared" si="403"/>
        <v/>
      </c>
      <c r="AL200" s="8" t="str">
        <f t="shared" si="404"/>
        <v/>
      </c>
      <c r="AM200" s="8" t="str">
        <f t="shared" si="405"/>
        <v/>
      </c>
      <c r="AN200" s="9" t="str">
        <f t="shared" si="357"/>
        <v/>
      </c>
      <c r="AO200" s="9" t="str">
        <f t="shared" si="358"/>
        <v/>
      </c>
      <c r="AP200" s="8" t="str">
        <f t="shared" si="386"/>
        <v/>
      </c>
      <c r="AQ200" s="9" t="str">
        <f t="shared" si="359"/>
        <v/>
      </c>
      <c r="AR200" s="8" t="str">
        <f t="shared" si="387"/>
        <v/>
      </c>
      <c r="AS200" s="2" t="str">
        <f t="shared" si="406"/>
        <v/>
      </c>
      <c r="AT200" s="8" t="str">
        <f t="shared" si="388"/>
        <v/>
      </c>
      <c r="AU200" s="8" t="str">
        <f t="shared" si="407"/>
        <v/>
      </c>
      <c r="AV200" s="8" t="str">
        <f t="shared" si="408"/>
        <v/>
      </c>
      <c r="AW200" s="8" t="str">
        <f t="shared" si="389"/>
        <v/>
      </c>
      <c r="AX200" s="9" t="str">
        <f t="shared" si="360"/>
        <v/>
      </c>
      <c r="AY200" s="9" t="str">
        <f t="shared" si="361"/>
        <v/>
      </c>
      <c r="AZ200" s="8" t="str">
        <f t="shared" si="390"/>
        <v/>
      </c>
      <c r="BA200" s="9" t="str">
        <f t="shared" si="391"/>
        <v/>
      </c>
      <c r="BB200" s="8" t="str">
        <f t="shared" si="392"/>
        <v/>
      </c>
      <c r="BD200" s="3" t="str">
        <f t="shared" si="393"/>
        <v/>
      </c>
      <c r="BE200" s="8" t="str">
        <f t="shared" si="362"/>
        <v/>
      </c>
      <c r="BF200" s="8" t="str">
        <f t="shared" si="363"/>
        <v/>
      </c>
      <c r="BG200" s="86" t="str">
        <f t="shared" si="364"/>
        <v/>
      </c>
      <c r="BH200" s="9" t="str">
        <f t="shared" si="365"/>
        <v/>
      </c>
      <c r="BI200" s="9" t="str">
        <f t="shared" si="366"/>
        <v/>
      </c>
      <c r="BJ200" s="82" t="e">
        <f t="shared" si="367"/>
        <v>#VALUE!</v>
      </c>
      <c r="BK200" s="9" t="str">
        <f t="shared" si="368"/>
        <v/>
      </c>
      <c r="BL200" s="9" t="str">
        <f t="shared" ref="BL200:BM200" si="411">BK200</f>
        <v/>
      </c>
      <c r="BM200" s="9" t="str">
        <f t="shared" si="411"/>
        <v/>
      </c>
      <c r="BN200" s="8" t="str">
        <f t="shared" si="370"/>
        <v/>
      </c>
      <c r="BO200" s="8" t="str">
        <f t="shared" si="395"/>
        <v/>
      </c>
      <c r="BP200" s="8" t="str">
        <f t="shared" si="396"/>
        <v/>
      </c>
      <c r="BQ200" s="8" t="str">
        <f t="shared" si="397"/>
        <v/>
      </c>
      <c r="BR200" s="8" t="str">
        <f t="shared" si="371"/>
        <v/>
      </c>
      <c r="BS200" s="8" t="str">
        <f t="shared" si="398"/>
        <v/>
      </c>
      <c r="BT200" s="8" t="str">
        <f t="shared" si="399"/>
        <v/>
      </c>
      <c r="BU200" s="7" t="str">
        <f t="shared" si="400"/>
        <v/>
      </c>
    </row>
    <row r="201" spans="8:73" x14ac:dyDescent="0.25">
      <c r="H201" s="35" t="str">
        <f>IFERROR(IF(MINUTE(M201)&lt;&gt;MINUTE(M200),MAX($H$2:H200)+1,IF(AND(MINUTE(M200)=0,MINUTE(M201)=0),1,"")),"")</f>
        <v/>
      </c>
      <c r="I201" s="35" t="str">
        <f t="shared" si="372"/>
        <v/>
      </c>
      <c r="J201" s="35" t="str">
        <f t="shared" si="373"/>
        <v/>
      </c>
      <c r="K201" s="67" t="str">
        <f>IFERROR(IF(VLOOKUP(J200,'Flota Variable'!$AS$4:$AU$707,3,0)+K200&gt;$F$7,"",VLOOKUP(J200,'Flota Variable'!$AS$4:$AU$707,3,0)+K200),"")</f>
        <v/>
      </c>
      <c r="L201" s="67" t="str">
        <f t="shared" si="354"/>
        <v/>
      </c>
      <c r="M201" s="36" t="str">
        <f t="shared" si="374"/>
        <v/>
      </c>
      <c r="N201" s="35" t="str">
        <f>IF(H201="","",IF(H201=MAX($H$3:$H$1002),IFERROR(VLOOKUP(MAX($H$3:H201)+1,$H$3:$I$1002,2,0),MAX(I201:I1200))-VLOOKUP(H201,$H$3:$I$1002,2,0)+1,IFERROR(VLOOKUP(MAX($H$3:H201)+1,$H$3:$I$1002,2,0),MAX(I201:I1200))-VLOOKUP(H201,$H$3:$I$1002,2,0)))</f>
        <v/>
      </c>
      <c r="P201" s="35" t="str">
        <f t="shared" si="375"/>
        <v/>
      </c>
      <c r="Q201" s="67" t="str">
        <f t="shared" si="376"/>
        <v/>
      </c>
      <c r="R201" s="67" t="str">
        <f t="shared" si="377"/>
        <v/>
      </c>
      <c r="S201" s="67" t="str">
        <f t="shared" si="378"/>
        <v/>
      </c>
      <c r="U201" s="68" t="str">
        <f>IFERROR(IF(Z201=0,"",IF(MINUTE(Z201)&lt;&gt;MINUTE(Z200),MAX($U$2:U200)+1,IF(AND(MINUTE(Z200)=0,MINUTE(Z201)=0),1,""))),"")</f>
        <v/>
      </c>
      <c r="V201" s="68" t="str">
        <f t="shared" si="379"/>
        <v/>
      </c>
      <c r="W201" s="68" t="str">
        <f t="shared" si="380"/>
        <v/>
      </c>
      <c r="X201" s="69" t="str">
        <f>IFERROR(L201+VLOOKUP(J201,'Tiempos de ciclo'!$P$3:$Q$398,2,0),"")</f>
        <v/>
      </c>
      <c r="Y201" s="69" t="str">
        <f t="shared" si="355"/>
        <v/>
      </c>
      <c r="Z201" s="70" t="str">
        <f t="shared" si="381"/>
        <v/>
      </c>
      <c r="AA201" s="68" t="str">
        <f>IF(U201="","",IF(U201=MAX($U$3:$U$1002),IFERROR(VLOOKUP(MAX($U$3:U201)+1,$U$3:$V$1002,2,0),MAX(V201:V1200))-VLOOKUP(U201,$U$3:$V$1002,2,0)+1,IFERROR(VLOOKUP(MAX($U$3:U201)+1,$U$3:$V$1002,2,0),MAX(V201:V1200))-VLOOKUP(U201,$U$3:$V$1002,2,0)))</f>
        <v/>
      </c>
      <c r="AC201" s="68" t="str">
        <f t="shared" si="382"/>
        <v/>
      </c>
      <c r="AD201" s="69" t="str">
        <f t="shared" si="383"/>
        <v/>
      </c>
      <c r="AE201" s="69" t="str">
        <f t="shared" si="384"/>
        <v/>
      </c>
      <c r="AF201" s="69" t="str">
        <f t="shared" si="385"/>
        <v/>
      </c>
      <c r="AI201" s="3" t="str">
        <f t="shared" si="402"/>
        <v/>
      </c>
      <c r="AJ201" s="8" t="str">
        <f t="shared" si="356"/>
        <v/>
      </c>
      <c r="AK201" s="8" t="str">
        <f t="shared" si="403"/>
        <v/>
      </c>
      <c r="AL201" s="8" t="str">
        <f t="shared" si="404"/>
        <v/>
      </c>
      <c r="AM201" s="8" t="str">
        <f t="shared" si="405"/>
        <v/>
      </c>
      <c r="AN201" s="9" t="str">
        <f t="shared" si="357"/>
        <v/>
      </c>
      <c r="AO201" s="9" t="str">
        <f t="shared" si="358"/>
        <v/>
      </c>
      <c r="AP201" s="8" t="str">
        <f t="shared" si="386"/>
        <v/>
      </c>
      <c r="AQ201" s="9" t="str">
        <f t="shared" si="359"/>
        <v/>
      </c>
      <c r="AR201" s="8" t="str">
        <f t="shared" si="387"/>
        <v/>
      </c>
      <c r="AS201" s="2" t="str">
        <f t="shared" si="406"/>
        <v/>
      </c>
      <c r="AT201" s="8" t="str">
        <f t="shared" si="388"/>
        <v/>
      </c>
      <c r="AU201" s="8" t="str">
        <f t="shared" si="407"/>
        <v/>
      </c>
      <c r="AV201" s="8" t="str">
        <f t="shared" si="408"/>
        <v/>
      </c>
      <c r="AW201" s="8" t="str">
        <f t="shared" si="389"/>
        <v/>
      </c>
      <c r="AX201" s="9" t="str">
        <f t="shared" si="360"/>
        <v/>
      </c>
      <c r="AY201" s="9" t="str">
        <f t="shared" si="361"/>
        <v/>
      </c>
      <c r="AZ201" s="8" t="str">
        <f t="shared" si="390"/>
        <v/>
      </c>
      <c r="BA201" s="9" t="str">
        <f t="shared" si="391"/>
        <v/>
      </c>
      <c r="BB201" s="8" t="str">
        <f t="shared" si="392"/>
        <v/>
      </c>
      <c r="BD201" s="3" t="str">
        <f t="shared" si="393"/>
        <v/>
      </c>
      <c r="BE201" s="8" t="str">
        <f t="shared" si="362"/>
        <v/>
      </c>
      <c r="BF201" s="8" t="str">
        <f t="shared" si="363"/>
        <v/>
      </c>
      <c r="BG201" s="86" t="str">
        <f t="shared" si="364"/>
        <v/>
      </c>
      <c r="BH201" s="9" t="str">
        <f t="shared" si="365"/>
        <v/>
      </c>
      <c r="BI201" s="9" t="str">
        <f t="shared" si="366"/>
        <v/>
      </c>
      <c r="BJ201" s="82" t="e">
        <f t="shared" si="367"/>
        <v>#VALUE!</v>
      </c>
      <c r="BK201" s="9" t="str">
        <f t="shared" si="368"/>
        <v/>
      </c>
      <c r="BL201" s="9" t="str">
        <f t="shared" ref="BL201:BM201" si="412">BK201</f>
        <v/>
      </c>
      <c r="BM201" s="9" t="str">
        <f t="shared" si="412"/>
        <v/>
      </c>
      <c r="BN201" s="8" t="str">
        <f t="shared" si="370"/>
        <v/>
      </c>
      <c r="BO201" s="8" t="str">
        <f t="shared" si="395"/>
        <v/>
      </c>
      <c r="BP201" s="8" t="str">
        <f t="shared" si="396"/>
        <v/>
      </c>
      <c r="BQ201" s="8" t="str">
        <f t="shared" si="397"/>
        <v/>
      </c>
      <c r="BR201" s="8" t="str">
        <f t="shared" si="371"/>
        <v/>
      </c>
      <c r="BS201" s="8" t="str">
        <f t="shared" si="398"/>
        <v/>
      </c>
      <c r="BT201" s="8" t="str">
        <f t="shared" si="399"/>
        <v/>
      </c>
      <c r="BU201" s="7" t="str">
        <f t="shared" si="400"/>
        <v/>
      </c>
    </row>
    <row r="202" spans="8:73" x14ac:dyDescent="0.25">
      <c r="H202" s="35" t="str">
        <f>IFERROR(IF(MINUTE(M202)&lt;&gt;MINUTE(M201),MAX($H$2:H201)+1,IF(AND(MINUTE(M201)=0,MINUTE(M202)=0),1,"")),"")</f>
        <v/>
      </c>
      <c r="I202" s="35" t="str">
        <f t="shared" si="372"/>
        <v/>
      </c>
      <c r="J202" s="35" t="str">
        <f t="shared" si="373"/>
        <v/>
      </c>
      <c r="K202" s="67" t="str">
        <f>IFERROR(IF(VLOOKUP(J201,'Flota Variable'!$AS$4:$AU$707,3,0)+K201&gt;$F$7,"",VLOOKUP(J201,'Flota Variable'!$AS$4:$AU$707,3,0)+K201),"")</f>
        <v/>
      </c>
      <c r="L202" s="67" t="str">
        <f t="shared" si="354"/>
        <v/>
      </c>
      <c r="M202" s="36" t="str">
        <f t="shared" si="374"/>
        <v/>
      </c>
      <c r="N202" s="35" t="str">
        <f>IF(H202="","",IF(H202=MAX($H$3:$H$1002),IFERROR(VLOOKUP(MAX($H$3:H202)+1,$H$3:$I$1002,2,0),MAX(I202:I1201))-VLOOKUP(H202,$H$3:$I$1002,2,0)+1,IFERROR(VLOOKUP(MAX($H$3:H202)+1,$H$3:$I$1002,2,0),MAX(I202:I1201))-VLOOKUP(H202,$H$3:$I$1002,2,0)))</f>
        <v/>
      </c>
      <c r="P202" s="35" t="str">
        <f t="shared" si="375"/>
        <v/>
      </c>
      <c r="Q202" s="67" t="str">
        <f t="shared" si="376"/>
        <v/>
      </c>
      <c r="R202" s="67" t="str">
        <f t="shared" si="377"/>
        <v/>
      </c>
      <c r="S202" s="67" t="str">
        <f t="shared" si="378"/>
        <v/>
      </c>
      <c r="U202" s="68" t="str">
        <f>IFERROR(IF(Z202=0,"",IF(MINUTE(Z202)&lt;&gt;MINUTE(Z201),MAX($U$2:U201)+1,IF(AND(MINUTE(Z201)=0,MINUTE(Z202)=0),1,""))),"")</f>
        <v/>
      </c>
      <c r="V202" s="68" t="str">
        <f t="shared" si="379"/>
        <v/>
      </c>
      <c r="W202" s="68" t="str">
        <f t="shared" si="380"/>
        <v/>
      </c>
      <c r="X202" s="69" t="str">
        <f>IFERROR(L202+VLOOKUP(J202,'Tiempos de ciclo'!$P$3:$Q$398,2,0),"")</f>
        <v/>
      </c>
      <c r="Y202" s="69" t="str">
        <f t="shared" si="355"/>
        <v/>
      </c>
      <c r="Z202" s="70" t="str">
        <f t="shared" si="381"/>
        <v/>
      </c>
      <c r="AA202" s="68" t="str">
        <f>IF(U202="","",IF(U202=MAX($U$3:$U$1002),IFERROR(VLOOKUP(MAX($U$3:U202)+1,$U$3:$V$1002,2,0),MAX(V202:V1201))-VLOOKUP(U202,$U$3:$V$1002,2,0)+1,IFERROR(VLOOKUP(MAX($U$3:U202)+1,$U$3:$V$1002,2,0),MAX(V202:V1201))-VLOOKUP(U202,$U$3:$V$1002,2,0)))</f>
        <v/>
      </c>
      <c r="AC202" s="68" t="str">
        <f t="shared" si="382"/>
        <v/>
      </c>
      <c r="AD202" s="69" t="str">
        <f t="shared" si="383"/>
        <v/>
      </c>
      <c r="AE202" s="69" t="str">
        <f t="shared" si="384"/>
        <v/>
      </c>
      <c r="AF202" s="69" t="str">
        <f t="shared" si="385"/>
        <v/>
      </c>
      <c r="AI202" s="3" t="str">
        <f t="shared" si="402"/>
        <v/>
      </c>
      <c r="AJ202" s="8" t="str">
        <f t="shared" si="356"/>
        <v/>
      </c>
      <c r="AK202" s="8" t="str">
        <f t="shared" si="403"/>
        <v/>
      </c>
      <c r="AL202" s="8" t="str">
        <f t="shared" si="404"/>
        <v/>
      </c>
      <c r="AM202" s="8" t="str">
        <f t="shared" si="405"/>
        <v/>
      </c>
      <c r="AN202" s="9" t="str">
        <f t="shared" si="357"/>
        <v/>
      </c>
      <c r="AO202" s="9" t="str">
        <f t="shared" si="358"/>
        <v/>
      </c>
      <c r="AP202" s="8" t="str">
        <f t="shared" si="386"/>
        <v/>
      </c>
      <c r="AQ202" s="9" t="str">
        <f t="shared" si="359"/>
        <v/>
      </c>
      <c r="AR202" s="8" t="str">
        <f t="shared" si="387"/>
        <v/>
      </c>
      <c r="AS202" s="2" t="str">
        <f t="shared" si="406"/>
        <v/>
      </c>
      <c r="AT202" s="8" t="str">
        <f t="shared" si="388"/>
        <v/>
      </c>
      <c r="AU202" s="8" t="str">
        <f t="shared" si="407"/>
        <v/>
      </c>
      <c r="AV202" s="8" t="str">
        <f t="shared" si="408"/>
        <v/>
      </c>
      <c r="AW202" s="8" t="str">
        <f t="shared" si="389"/>
        <v/>
      </c>
      <c r="AX202" s="9" t="str">
        <f t="shared" si="360"/>
        <v/>
      </c>
      <c r="AY202" s="9" t="str">
        <f t="shared" si="361"/>
        <v/>
      </c>
      <c r="AZ202" s="8" t="str">
        <f t="shared" si="390"/>
        <v/>
      </c>
      <c r="BA202" s="9" t="str">
        <f t="shared" si="391"/>
        <v/>
      </c>
      <c r="BB202" s="8" t="str">
        <f t="shared" si="392"/>
        <v/>
      </c>
      <c r="BD202" s="3" t="str">
        <f t="shared" si="393"/>
        <v/>
      </c>
      <c r="BE202" s="8" t="str">
        <f t="shared" si="362"/>
        <v/>
      </c>
      <c r="BF202" s="8" t="str">
        <f t="shared" si="363"/>
        <v/>
      </c>
      <c r="BG202" s="86" t="str">
        <f t="shared" si="364"/>
        <v/>
      </c>
      <c r="BH202" s="9" t="str">
        <f t="shared" si="365"/>
        <v/>
      </c>
      <c r="BI202" s="9" t="str">
        <f t="shared" si="366"/>
        <v/>
      </c>
      <c r="BJ202" s="82" t="e">
        <f t="shared" si="367"/>
        <v>#VALUE!</v>
      </c>
      <c r="BK202" s="9" t="str">
        <f t="shared" si="368"/>
        <v/>
      </c>
      <c r="BL202" s="9" t="str">
        <f t="shared" ref="BL202:BM202" si="413">BK202</f>
        <v/>
      </c>
      <c r="BM202" s="9" t="str">
        <f t="shared" si="413"/>
        <v/>
      </c>
      <c r="BN202" s="8" t="str">
        <f t="shared" si="370"/>
        <v/>
      </c>
      <c r="BO202" s="8" t="str">
        <f t="shared" si="395"/>
        <v/>
      </c>
      <c r="BP202" s="8" t="str">
        <f t="shared" si="396"/>
        <v/>
      </c>
      <c r="BQ202" s="8" t="str">
        <f t="shared" si="397"/>
        <v/>
      </c>
      <c r="BR202" s="8" t="str">
        <f t="shared" si="371"/>
        <v/>
      </c>
      <c r="BS202" s="8" t="str">
        <f t="shared" si="398"/>
        <v/>
      </c>
      <c r="BT202" s="8" t="str">
        <f t="shared" si="399"/>
        <v/>
      </c>
      <c r="BU202" s="7" t="str">
        <f t="shared" si="400"/>
        <v/>
      </c>
    </row>
    <row r="203" spans="8:73" x14ac:dyDescent="0.25">
      <c r="H203" s="35" t="str">
        <f>IFERROR(IF(MINUTE(M203)&lt;&gt;MINUTE(M202),MAX($H$2:H202)+1,IF(AND(MINUTE(M202)=0,MINUTE(M203)=0),1,"")),"")</f>
        <v/>
      </c>
      <c r="I203" s="35" t="str">
        <f t="shared" si="372"/>
        <v/>
      </c>
      <c r="J203" s="35" t="str">
        <f t="shared" si="373"/>
        <v/>
      </c>
      <c r="K203" s="67" t="str">
        <f>IFERROR(IF(VLOOKUP(J202,'Flota Variable'!$AS$4:$AU$707,3,0)+K202&gt;$F$7,"",VLOOKUP(J202,'Flota Variable'!$AS$4:$AU$707,3,0)+K202),"")</f>
        <v/>
      </c>
      <c r="L203" s="67" t="str">
        <f t="shared" si="354"/>
        <v/>
      </c>
      <c r="M203" s="36" t="str">
        <f t="shared" si="374"/>
        <v/>
      </c>
      <c r="N203" s="35" t="str">
        <f>IF(H203="","",IF(H203=MAX($H$3:$H$1002),IFERROR(VLOOKUP(MAX($H$3:H203)+1,$H$3:$I$1002,2,0),MAX(I203:I1202))-VLOOKUP(H203,$H$3:$I$1002,2,0)+1,IFERROR(VLOOKUP(MAX($H$3:H203)+1,$H$3:$I$1002,2,0),MAX(I203:I1202))-VLOOKUP(H203,$H$3:$I$1002,2,0)))</f>
        <v/>
      </c>
      <c r="P203" s="35" t="str">
        <f t="shared" si="375"/>
        <v/>
      </c>
      <c r="Q203" s="67" t="str">
        <f t="shared" si="376"/>
        <v/>
      </c>
      <c r="R203" s="67" t="str">
        <f t="shared" si="377"/>
        <v/>
      </c>
      <c r="S203" s="67" t="str">
        <f t="shared" si="378"/>
        <v/>
      </c>
      <c r="U203" s="68" t="str">
        <f>IFERROR(IF(Z203=0,"",IF(MINUTE(Z203)&lt;&gt;MINUTE(Z202),MAX($U$2:U202)+1,IF(AND(MINUTE(Z202)=0,MINUTE(Z203)=0),1,""))),"")</f>
        <v/>
      </c>
      <c r="V203" s="68" t="str">
        <f t="shared" si="379"/>
        <v/>
      </c>
      <c r="W203" s="68" t="str">
        <f t="shared" si="380"/>
        <v/>
      </c>
      <c r="X203" s="69" t="str">
        <f>IFERROR(L203+VLOOKUP(J203,'Tiempos de ciclo'!$P$3:$Q$398,2,0),"")</f>
        <v/>
      </c>
      <c r="Y203" s="69" t="str">
        <f t="shared" si="355"/>
        <v/>
      </c>
      <c r="Z203" s="70" t="str">
        <f t="shared" si="381"/>
        <v/>
      </c>
      <c r="AA203" s="68" t="str">
        <f>IF(U203="","",IF(U203=MAX($U$3:$U$1002),IFERROR(VLOOKUP(MAX($U$3:U203)+1,$U$3:$V$1002,2,0),MAX(V203:V1202))-VLOOKUP(U203,$U$3:$V$1002,2,0)+1,IFERROR(VLOOKUP(MAX($U$3:U203)+1,$U$3:$V$1002,2,0),MAX(V203:V1202))-VLOOKUP(U203,$U$3:$V$1002,2,0)))</f>
        <v/>
      </c>
      <c r="AC203" s="68" t="str">
        <f t="shared" si="382"/>
        <v/>
      </c>
      <c r="AD203" s="69" t="str">
        <f t="shared" si="383"/>
        <v/>
      </c>
      <c r="AE203" s="69" t="str">
        <f t="shared" si="384"/>
        <v/>
      </c>
      <c r="AF203" s="69" t="str">
        <f t="shared" si="385"/>
        <v/>
      </c>
      <c r="AI203" s="3" t="str">
        <f t="shared" si="402"/>
        <v/>
      </c>
      <c r="AJ203" s="8" t="str">
        <f t="shared" si="356"/>
        <v/>
      </c>
      <c r="AK203" s="8" t="str">
        <f t="shared" si="403"/>
        <v/>
      </c>
      <c r="AL203" s="8" t="str">
        <f t="shared" si="404"/>
        <v/>
      </c>
      <c r="AM203" s="8" t="str">
        <f t="shared" si="405"/>
        <v/>
      </c>
      <c r="AN203" s="9" t="str">
        <f t="shared" si="357"/>
        <v/>
      </c>
      <c r="AO203" s="9" t="str">
        <f t="shared" si="358"/>
        <v/>
      </c>
      <c r="AP203" s="8" t="str">
        <f t="shared" si="386"/>
        <v/>
      </c>
      <c r="AQ203" s="9" t="str">
        <f t="shared" si="359"/>
        <v/>
      </c>
      <c r="AR203" s="8" t="str">
        <f t="shared" si="387"/>
        <v/>
      </c>
      <c r="AS203" s="2" t="str">
        <f t="shared" si="406"/>
        <v/>
      </c>
      <c r="AT203" s="8" t="str">
        <f t="shared" si="388"/>
        <v/>
      </c>
      <c r="AU203" s="8" t="str">
        <f t="shared" si="407"/>
        <v/>
      </c>
      <c r="AV203" s="8" t="str">
        <f t="shared" si="408"/>
        <v/>
      </c>
      <c r="AW203" s="8" t="str">
        <f t="shared" si="389"/>
        <v/>
      </c>
      <c r="AX203" s="9" t="str">
        <f t="shared" si="360"/>
        <v/>
      </c>
      <c r="AY203" s="9" t="str">
        <f t="shared" si="361"/>
        <v/>
      </c>
      <c r="AZ203" s="8" t="str">
        <f t="shared" si="390"/>
        <v/>
      </c>
      <c r="BA203" s="9" t="str">
        <f t="shared" si="391"/>
        <v/>
      </c>
      <c r="BB203" s="8" t="str">
        <f t="shared" si="392"/>
        <v/>
      </c>
      <c r="BD203" s="3" t="str">
        <f t="shared" si="393"/>
        <v/>
      </c>
      <c r="BE203" s="8" t="str">
        <f t="shared" si="362"/>
        <v/>
      </c>
      <c r="BF203" s="8" t="str">
        <f t="shared" si="363"/>
        <v/>
      </c>
      <c r="BG203" s="86" t="str">
        <f t="shared" si="364"/>
        <v/>
      </c>
      <c r="BH203" s="9" t="str">
        <f t="shared" si="365"/>
        <v/>
      </c>
      <c r="BI203" s="9" t="str">
        <f t="shared" si="366"/>
        <v/>
      </c>
      <c r="BJ203" s="82" t="e">
        <f t="shared" si="367"/>
        <v>#VALUE!</v>
      </c>
      <c r="BK203" s="9" t="str">
        <f t="shared" si="368"/>
        <v/>
      </c>
      <c r="BL203" s="9" t="str">
        <f t="shared" ref="BL203:BM203" si="414">BK203</f>
        <v/>
      </c>
      <c r="BM203" s="9" t="str">
        <f t="shared" si="414"/>
        <v/>
      </c>
      <c r="BN203" s="8" t="str">
        <f t="shared" si="370"/>
        <v/>
      </c>
      <c r="BO203" s="8" t="str">
        <f t="shared" si="395"/>
        <v/>
      </c>
      <c r="BP203" s="8" t="str">
        <f t="shared" si="396"/>
        <v/>
      </c>
      <c r="BQ203" s="8" t="str">
        <f t="shared" si="397"/>
        <v/>
      </c>
      <c r="BR203" s="8" t="str">
        <f t="shared" si="371"/>
        <v/>
      </c>
      <c r="BS203" s="8" t="str">
        <f t="shared" si="398"/>
        <v/>
      </c>
      <c r="BT203" s="8" t="str">
        <f t="shared" si="399"/>
        <v/>
      </c>
      <c r="BU203" s="7" t="str">
        <f t="shared" si="400"/>
        <v/>
      </c>
    </row>
    <row r="204" spans="8:73" x14ac:dyDescent="0.25">
      <c r="H204" s="35" t="str">
        <f>IFERROR(IF(MINUTE(M204)&lt;&gt;MINUTE(M203),MAX($H$2:H203)+1,IF(AND(MINUTE(M203)=0,MINUTE(M204)=0),1,"")),"")</f>
        <v/>
      </c>
      <c r="I204" s="35" t="str">
        <f t="shared" si="372"/>
        <v/>
      </c>
      <c r="J204" s="35" t="str">
        <f t="shared" si="373"/>
        <v/>
      </c>
      <c r="K204" s="67" t="str">
        <f>IFERROR(IF(VLOOKUP(J203,'Flota Variable'!$AS$4:$AU$707,3,0)+K203&gt;$F$7,"",VLOOKUP(J203,'Flota Variable'!$AS$4:$AU$707,3,0)+K203),"")</f>
        <v/>
      </c>
      <c r="L204" s="67" t="str">
        <f t="shared" si="354"/>
        <v/>
      </c>
      <c r="M204" s="36" t="str">
        <f t="shared" si="374"/>
        <v/>
      </c>
      <c r="N204" s="35" t="str">
        <f>IF(H204="","",IF(H204=MAX($H$3:$H$1002),IFERROR(VLOOKUP(MAX($H$3:H204)+1,$H$3:$I$1002,2,0),MAX(I204:I1203))-VLOOKUP(H204,$H$3:$I$1002,2,0)+1,IFERROR(VLOOKUP(MAX($H$3:H204)+1,$H$3:$I$1002,2,0),MAX(I204:I1203))-VLOOKUP(H204,$H$3:$I$1002,2,0)))</f>
        <v/>
      </c>
      <c r="P204" s="35" t="str">
        <f t="shared" si="375"/>
        <v/>
      </c>
      <c r="Q204" s="67" t="str">
        <f t="shared" si="376"/>
        <v/>
      </c>
      <c r="R204" s="67" t="str">
        <f t="shared" si="377"/>
        <v/>
      </c>
      <c r="S204" s="67" t="str">
        <f t="shared" si="378"/>
        <v/>
      </c>
      <c r="U204" s="68" t="str">
        <f>IFERROR(IF(Z204=0,"",IF(MINUTE(Z204)&lt;&gt;MINUTE(Z203),MAX($U$2:U203)+1,IF(AND(MINUTE(Z203)=0,MINUTE(Z204)=0),1,""))),"")</f>
        <v/>
      </c>
      <c r="V204" s="68" t="str">
        <f t="shared" si="379"/>
        <v/>
      </c>
      <c r="W204" s="68" t="str">
        <f t="shared" si="380"/>
        <v/>
      </c>
      <c r="X204" s="69" t="str">
        <f>IFERROR(L204+VLOOKUP(J204,'Tiempos de ciclo'!$P$3:$Q$398,2,0),"")</f>
        <v/>
      </c>
      <c r="Y204" s="69" t="str">
        <f t="shared" si="355"/>
        <v/>
      </c>
      <c r="Z204" s="70" t="str">
        <f t="shared" si="381"/>
        <v/>
      </c>
      <c r="AA204" s="68" t="str">
        <f>IF(U204="","",IF(U204=MAX($U$3:$U$1002),IFERROR(VLOOKUP(MAX($U$3:U204)+1,$U$3:$V$1002,2,0),MAX(V204:V1203))-VLOOKUP(U204,$U$3:$V$1002,2,0)+1,IFERROR(VLOOKUP(MAX($U$3:U204)+1,$U$3:$V$1002,2,0),MAX(V204:V1203))-VLOOKUP(U204,$U$3:$V$1002,2,0)))</f>
        <v/>
      </c>
      <c r="AC204" s="68" t="str">
        <f t="shared" si="382"/>
        <v/>
      </c>
      <c r="AD204" s="69" t="str">
        <f t="shared" si="383"/>
        <v/>
      </c>
      <c r="AE204" s="69" t="str">
        <f t="shared" si="384"/>
        <v/>
      </c>
      <c r="AF204" s="69" t="str">
        <f t="shared" si="385"/>
        <v/>
      </c>
      <c r="AI204" s="3" t="str">
        <f t="shared" si="402"/>
        <v/>
      </c>
      <c r="AJ204" s="8" t="str">
        <f t="shared" si="356"/>
        <v/>
      </c>
      <c r="AK204" s="8" t="str">
        <f t="shared" si="403"/>
        <v/>
      </c>
      <c r="AL204" s="8" t="str">
        <f t="shared" si="404"/>
        <v/>
      </c>
      <c r="AM204" s="8" t="str">
        <f t="shared" si="405"/>
        <v/>
      </c>
      <c r="AN204" s="9" t="str">
        <f t="shared" si="357"/>
        <v/>
      </c>
      <c r="AO204" s="9" t="str">
        <f t="shared" si="358"/>
        <v/>
      </c>
      <c r="AP204" s="8" t="str">
        <f t="shared" si="386"/>
        <v/>
      </c>
      <c r="AQ204" s="9" t="str">
        <f t="shared" si="359"/>
        <v/>
      </c>
      <c r="AR204" s="8" t="str">
        <f t="shared" si="387"/>
        <v/>
      </c>
      <c r="AS204" s="2" t="str">
        <f t="shared" si="406"/>
        <v/>
      </c>
      <c r="AT204" s="8" t="str">
        <f t="shared" si="388"/>
        <v/>
      </c>
      <c r="AU204" s="8" t="str">
        <f t="shared" si="407"/>
        <v/>
      </c>
      <c r="AV204" s="8" t="str">
        <f t="shared" si="408"/>
        <v/>
      </c>
      <c r="AW204" s="8" t="str">
        <f t="shared" si="389"/>
        <v/>
      </c>
      <c r="AX204" s="9" t="str">
        <f t="shared" si="360"/>
        <v/>
      </c>
      <c r="AY204" s="9" t="str">
        <f t="shared" si="361"/>
        <v/>
      </c>
      <c r="AZ204" s="8" t="str">
        <f t="shared" si="390"/>
        <v/>
      </c>
      <c r="BA204" s="9" t="str">
        <f t="shared" si="391"/>
        <v/>
      </c>
      <c r="BB204" s="8" t="str">
        <f t="shared" si="392"/>
        <v/>
      </c>
      <c r="BD204" s="3" t="str">
        <f t="shared" si="393"/>
        <v/>
      </c>
      <c r="BE204" s="8" t="str">
        <f t="shared" si="362"/>
        <v/>
      </c>
      <c r="BF204" s="8" t="str">
        <f t="shared" si="363"/>
        <v/>
      </c>
      <c r="BG204" s="86" t="str">
        <f t="shared" si="364"/>
        <v/>
      </c>
      <c r="BH204" s="9" t="str">
        <f t="shared" si="365"/>
        <v/>
      </c>
      <c r="BI204" s="9" t="str">
        <f t="shared" si="366"/>
        <v/>
      </c>
      <c r="BJ204" s="82" t="e">
        <f t="shared" si="367"/>
        <v>#VALUE!</v>
      </c>
      <c r="BK204" s="9" t="str">
        <f t="shared" si="368"/>
        <v/>
      </c>
      <c r="BL204" s="9" t="str">
        <f t="shared" ref="BL204:BM204" si="415">BK204</f>
        <v/>
      </c>
      <c r="BM204" s="9" t="str">
        <f t="shared" si="415"/>
        <v/>
      </c>
      <c r="BN204" s="8" t="str">
        <f t="shared" si="370"/>
        <v/>
      </c>
      <c r="BO204" s="8" t="str">
        <f t="shared" si="395"/>
        <v/>
      </c>
      <c r="BP204" s="8" t="str">
        <f t="shared" si="396"/>
        <v/>
      </c>
      <c r="BQ204" s="8" t="str">
        <f t="shared" si="397"/>
        <v/>
      </c>
      <c r="BR204" s="8" t="str">
        <f t="shared" si="371"/>
        <v/>
      </c>
      <c r="BS204" s="8" t="str">
        <f t="shared" si="398"/>
        <v/>
      </c>
      <c r="BT204" s="8" t="str">
        <f t="shared" si="399"/>
        <v/>
      </c>
      <c r="BU204" s="7" t="str">
        <f t="shared" si="400"/>
        <v/>
      </c>
    </row>
    <row r="205" spans="8:73" x14ac:dyDescent="0.25">
      <c r="H205" s="35" t="str">
        <f>IFERROR(IF(MINUTE(M205)&lt;&gt;MINUTE(M204),MAX($H$2:H204)+1,IF(AND(MINUTE(M204)=0,MINUTE(M205)=0),1,"")),"")</f>
        <v/>
      </c>
      <c r="I205" s="35" t="str">
        <f t="shared" si="372"/>
        <v/>
      </c>
      <c r="J205" s="35" t="str">
        <f t="shared" si="373"/>
        <v/>
      </c>
      <c r="K205" s="67" t="str">
        <f>IFERROR(IF(VLOOKUP(J204,'Flota Variable'!$AS$4:$AU$707,3,0)+K204&gt;$F$7,"",VLOOKUP(J204,'Flota Variable'!$AS$4:$AU$707,3,0)+K204),"")</f>
        <v/>
      </c>
      <c r="L205" s="67" t="str">
        <f t="shared" si="354"/>
        <v/>
      </c>
      <c r="M205" s="36" t="str">
        <f t="shared" si="374"/>
        <v/>
      </c>
      <c r="N205" s="35" t="str">
        <f>IF(H205="","",IF(H205=MAX($H$3:$H$1002),IFERROR(VLOOKUP(MAX($H$3:H205)+1,$H$3:$I$1002,2,0),MAX(I205:I1204))-VLOOKUP(H205,$H$3:$I$1002,2,0)+1,IFERROR(VLOOKUP(MAX($H$3:H205)+1,$H$3:$I$1002,2,0),MAX(I205:I1204))-VLOOKUP(H205,$H$3:$I$1002,2,0)))</f>
        <v/>
      </c>
      <c r="P205" s="35" t="str">
        <f t="shared" si="375"/>
        <v/>
      </c>
      <c r="Q205" s="67" t="str">
        <f t="shared" si="376"/>
        <v/>
      </c>
      <c r="R205" s="67" t="str">
        <f t="shared" si="377"/>
        <v/>
      </c>
      <c r="S205" s="67" t="str">
        <f t="shared" si="378"/>
        <v/>
      </c>
      <c r="U205" s="68" t="str">
        <f>IFERROR(IF(Z205=0,"",IF(MINUTE(Z205)&lt;&gt;MINUTE(Z204),MAX($U$2:U204)+1,IF(AND(MINUTE(Z204)=0,MINUTE(Z205)=0),1,""))),"")</f>
        <v/>
      </c>
      <c r="V205" s="68" t="str">
        <f t="shared" si="379"/>
        <v/>
      </c>
      <c r="W205" s="68" t="str">
        <f t="shared" si="380"/>
        <v/>
      </c>
      <c r="X205" s="69" t="str">
        <f>IFERROR(L205+VLOOKUP(J205,'Tiempos de ciclo'!$P$3:$Q$398,2,0),"")</f>
        <v/>
      </c>
      <c r="Y205" s="69" t="str">
        <f t="shared" si="355"/>
        <v/>
      </c>
      <c r="Z205" s="70" t="str">
        <f t="shared" si="381"/>
        <v/>
      </c>
      <c r="AA205" s="68" t="str">
        <f>IF(U205="","",IF(U205=MAX($U$3:$U$1002),IFERROR(VLOOKUP(MAX($U$3:U205)+1,$U$3:$V$1002,2,0),MAX(V205:V1204))-VLOOKUP(U205,$U$3:$V$1002,2,0)+1,IFERROR(VLOOKUP(MAX($U$3:U205)+1,$U$3:$V$1002,2,0),MAX(V205:V1204))-VLOOKUP(U205,$U$3:$V$1002,2,0)))</f>
        <v/>
      </c>
      <c r="AC205" s="68" t="str">
        <f t="shared" si="382"/>
        <v/>
      </c>
      <c r="AD205" s="69" t="str">
        <f t="shared" si="383"/>
        <v/>
      </c>
      <c r="AE205" s="69" t="str">
        <f t="shared" si="384"/>
        <v/>
      </c>
      <c r="AF205" s="69" t="str">
        <f t="shared" si="385"/>
        <v/>
      </c>
      <c r="AI205" s="3" t="str">
        <f t="shared" si="402"/>
        <v/>
      </c>
      <c r="AJ205" s="8" t="str">
        <f t="shared" si="356"/>
        <v/>
      </c>
      <c r="AK205" s="8" t="str">
        <f t="shared" si="403"/>
        <v/>
      </c>
      <c r="AL205" s="8" t="str">
        <f t="shared" si="404"/>
        <v/>
      </c>
      <c r="AM205" s="8" t="str">
        <f t="shared" si="405"/>
        <v/>
      </c>
      <c r="AN205" s="9" t="str">
        <f t="shared" si="357"/>
        <v/>
      </c>
      <c r="AO205" s="9" t="str">
        <f t="shared" si="358"/>
        <v/>
      </c>
      <c r="AP205" s="8" t="str">
        <f t="shared" si="386"/>
        <v/>
      </c>
      <c r="AQ205" s="9" t="str">
        <f t="shared" si="359"/>
        <v/>
      </c>
      <c r="AR205" s="8" t="str">
        <f t="shared" si="387"/>
        <v/>
      </c>
      <c r="AS205" s="2" t="str">
        <f t="shared" si="406"/>
        <v/>
      </c>
      <c r="AT205" s="8" t="str">
        <f t="shared" si="388"/>
        <v/>
      </c>
      <c r="AU205" s="8" t="str">
        <f t="shared" si="407"/>
        <v/>
      </c>
      <c r="AV205" s="8" t="str">
        <f t="shared" si="408"/>
        <v/>
      </c>
      <c r="AW205" s="8" t="str">
        <f t="shared" si="389"/>
        <v/>
      </c>
      <c r="AX205" s="9" t="str">
        <f t="shared" si="360"/>
        <v/>
      </c>
      <c r="AY205" s="9" t="str">
        <f t="shared" si="361"/>
        <v/>
      </c>
      <c r="AZ205" s="8" t="str">
        <f t="shared" si="390"/>
        <v/>
      </c>
      <c r="BA205" s="9" t="str">
        <f t="shared" si="391"/>
        <v/>
      </c>
      <c r="BB205" s="8" t="str">
        <f t="shared" si="392"/>
        <v/>
      </c>
      <c r="BD205" s="3" t="str">
        <f t="shared" si="393"/>
        <v/>
      </c>
      <c r="BE205" s="8" t="str">
        <f t="shared" si="362"/>
        <v/>
      </c>
      <c r="BF205" s="8" t="str">
        <f t="shared" si="363"/>
        <v/>
      </c>
      <c r="BG205" s="86" t="str">
        <f t="shared" si="364"/>
        <v/>
      </c>
      <c r="BH205" s="9" t="str">
        <f t="shared" si="365"/>
        <v/>
      </c>
      <c r="BI205" s="9" t="str">
        <f t="shared" si="366"/>
        <v/>
      </c>
      <c r="BJ205" s="82" t="e">
        <f t="shared" si="367"/>
        <v>#VALUE!</v>
      </c>
      <c r="BK205" s="9" t="str">
        <f t="shared" si="368"/>
        <v/>
      </c>
      <c r="BL205" s="9" t="str">
        <f t="shared" ref="BL205:BM205" si="416">BK205</f>
        <v/>
      </c>
      <c r="BM205" s="9" t="str">
        <f t="shared" si="416"/>
        <v/>
      </c>
      <c r="BN205" s="8" t="str">
        <f t="shared" si="370"/>
        <v/>
      </c>
      <c r="BO205" s="8" t="str">
        <f t="shared" si="395"/>
        <v/>
      </c>
      <c r="BP205" s="8" t="str">
        <f t="shared" si="396"/>
        <v/>
      </c>
      <c r="BQ205" s="8" t="str">
        <f t="shared" si="397"/>
        <v/>
      </c>
      <c r="BR205" s="8" t="str">
        <f t="shared" si="371"/>
        <v/>
      </c>
      <c r="BS205" s="8" t="str">
        <f t="shared" si="398"/>
        <v/>
      </c>
      <c r="BT205" s="8" t="str">
        <f t="shared" si="399"/>
        <v/>
      </c>
      <c r="BU205" s="7" t="str">
        <f t="shared" si="400"/>
        <v/>
      </c>
    </row>
    <row r="206" spans="8:73" x14ac:dyDescent="0.25">
      <c r="H206" s="35" t="str">
        <f>IFERROR(IF(MINUTE(M206)&lt;&gt;MINUTE(M205),MAX($H$2:H205)+1,IF(AND(MINUTE(M205)=0,MINUTE(M206)=0),1,"")),"")</f>
        <v/>
      </c>
      <c r="I206" s="35" t="str">
        <f t="shared" si="372"/>
        <v/>
      </c>
      <c r="J206" s="35" t="str">
        <f t="shared" si="373"/>
        <v/>
      </c>
      <c r="K206" s="67" t="str">
        <f>IFERROR(IF(VLOOKUP(J205,'Flota Variable'!$AS$4:$AU$707,3,0)+K205&gt;$F$7,"",VLOOKUP(J205,'Flota Variable'!$AS$4:$AU$707,3,0)+K205),"")</f>
        <v/>
      </c>
      <c r="L206" s="67" t="str">
        <f t="shared" si="354"/>
        <v/>
      </c>
      <c r="M206" s="36" t="str">
        <f t="shared" si="374"/>
        <v/>
      </c>
      <c r="N206" s="35" t="str">
        <f>IF(H206="","",IF(H206=MAX($H$3:$H$1002),IFERROR(VLOOKUP(MAX($H$3:H206)+1,$H$3:$I$1002,2,0),MAX(I206:I1205))-VLOOKUP(H206,$H$3:$I$1002,2,0)+1,IFERROR(VLOOKUP(MAX($H$3:H206)+1,$H$3:$I$1002,2,0),MAX(I206:I1205))-VLOOKUP(H206,$H$3:$I$1002,2,0)))</f>
        <v/>
      </c>
      <c r="P206" s="35" t="str">
        <f t="shared" si="375"/>
        <v/>
      </c>
      <c r="Q206" s="67" t="str">
        <f t="shared" si="376"/>
        <v/>
      </c>
      <c r="R206" s="67" t="str">
        <f t="shared" si="377"/>
        <v/>
      </c>
      <c r="S206" s="67" t="str">
        <f t="shared" si="378"/>
        <v/>
      </c>
      <c r="U206" s="68" t="str">
        <f>IFERROR(IF(Z206=0,"",IF(MINUTE(Z206)&lt;&gt;MINUTE(Z205),MAX($U$2:U205)+1,IF(AND(MINUTE(Z205)=0,MINUTE(Z206)=0),1,""))),"")</f>
        <v/>
      </c>
      <c r="V206" s="68" t="str">
        <f t="shared" si="379"/>
        <v/>
      </c>
      <c r="W206" s="68" t="str">
        <f t="shared" si="380"/>
        <v/>
      </c>
      <c r="X206" s="69" t="str">
        <f>IFERROR(L206+VLOOKUP(J206,'Tiempos de ciclo'!$P$3:$Q$398,2,0),"")</f>
        <v/>
      </c>
      <c r="Y206" s="69" t="str">
        <f t="shared" si="355"/>
        <v/>
      </c>
      <c r="Z206" s="70" t="str">
        <f t="shared" si="381"/>
        <v/>
      </c>
      <c r="AA206" s="68" t="str">
        <f>IF(U206="","",IF(U206=MAX($U$3:$U$1002),IFERROR(VLOOKUP(MAX($U$3:U206)+1,$U$3:$V$1002,2,0),MAX(V206:V1205))-VLOOKUP(U206,$U$3:$V$1002,2,0)+1,IFERROR(VLOOKUP(MAX($U$3:U206)+1,$U$3:$V$1002,2,0),MAX(V206:V1205))-VLOOKUP(U206,$U$3:$V$1002,2,0)))</f>
        <v/>
      </c>
      <c r="AC206" s="68" t="str">
        <f t="shared" si="382"/>
        <v/>
      </c>
      <c r="AD206" s="69" t="str">
        <f t="shared" si="383"/>
        <v/>
      </c>
      <c r="AE206" s="69" t="str">
        <f t="shared" si="384"/>
        <v/>
      </c>
      <c r="AF206" s="69" t="str">
        <f t="shared" si="385"/>
        <v/>
      </c>
      <c r="AI206" s="3" t="str">
        <f t="shared" si="402"/>
        <v/>
      </c>
      <c r="AJ206" s="8" t="str">
        <f t="shared" si="356"/>
        <v/>
      </c>
      <c r="AK206" s="8" t="str">
        <f t="shared" si="403"/>
        <v/>
      </c>
      <c r="AL206" s="8" t="str">
        <f t="shared" si="404"/>
        <v/>
      </c>
      <c r="AM206" s="8" t="str">
        <f t="shared" si="405"/>
        <v/>
      </c>
      <c r="AN206" s="9" t="str">
        <f t="shared" si="357"/>
        <v/>
      </c>
      <c r="AO206" s="9" t="str">
        <f t="shared" si="358"/>
        <v/>
      </c>
      <c r="AP206" s="8" t="str">
        <f t="shared" si="386"/>
        <v/>
      </c>
      <c r="AQ206" s="9" t="str">
        <f t="shared" si="359"/>
        <v/>
      </c>
      <c r="AR206" s="8" t="str">
        <f t="shared" si="387"/>
        <v/>
      </c>
      <c r="AS206" s="2" t="str">
        <f t="shared" si="406"/>
        <v/>
      </c>
      <c r="AT206" s="8" t="str">
        <f t="shared" si="388"/>
        <v/>
      </c>
      <c r="AU206" s="8" t="str">
        <f t="shared" si="407"/>
        <v/>
      </c>
      <c r="AV206" s="8" t="str">
        <f t="shared" si="408"/>
        <v/>
      </c>
      <c r="AW206" s="8" t="str">
        <f t="shared" si="389"/>
        <v/>
      </c>
      <c r="AX206" s="9" t="str">
        <f t="shared" si="360"/>
        <v/>
      </c>
      <c r="AY206" s="9" t="str">
        <f t="shared" si="361"/>
        <v/>
      </c>
      <c r="AZ206" s="8" t="str">
        <f t="shared" si="390"/>
        <v/>
      </c>
      <c r="BA206" s="9" t="str">
        <f t="shared" si="391"/>
        <v/>
      </c>
      <c r="BB206" s="8" t="str">
        <f t="shared" si="392"/>
        <v/>
      </c>
      <c r="BD206" s="3" t="str">
        <f t="shared" si="393"/>
        <v/>
      </c>
      <c r="BE206" s="8" t="str">
        <f t="shared" si="362"/>
        <v/>
      </c>
      <c r="BF206" s="8" t="str">
        <f t="shared" si="363"/>
        <v/>
      </c>
      <c r="BG206" s="86" t="str">
        <f t="shared" si="364"/>
        <v/>
      </c>
      <c r="BH206" s="9" t="str">
        <f t="shared" si="365"/>
        <v/>
      </c>
      <c r="BI206" s="9" t="str">
        <f t="shared" si="366"/>
        <v/>
      </c>
      <c r="BJ206" s="82" t="e">
        <f t="shared" si="367"/>
        <v>#VALUE!</v>
      </c>
      <c r="BK206" s="9" t="str">
        <f t="shared" si="368"/>
        <v/>
      </c>
      <c r="BL206" s="9" t="str">
        <f t="shared" ref="BL206:BM206" si="417">BK206</f>
        <v/>
      </c>
      <c r="BM206" s="9" t="str">
        <f t="shared" si="417"/>
        <v/>
      </c>
      <c r="BN206" s="8" t="str">
        <f t="shared" si="370"/>
        <v/>
      </c>
      <c r="BO206" s="8" t="str">
        <f t="shared" si="395"/>
        <v/>
      </c>
      <c r="BP206" s="8" t="str">
        <f t="shared" si="396"/>
        <v/>
      </c>
      <c r="BQ206" s="8" t="str">
        <f t="shared" si="397"/>
        <v/>
      </c>
      <c r="BR206" s="8" t="str">
        <f t="shared" si="371"/>
        <v/>
      </c>
      <c r="BS206" s="8" t="str">
        <f t="shared" si="398"/>
        <v/>
      </c>
      <c r="BT206" s="8" t="str">
        <f t="shared" si="399"/>
        <v/>
      </c>
      <c r="BU206" s="7" t="str">
        <f t="shared" si="400"/>
        <v/>
      </c>
    </row>
    <row r="207" spans="8:73" x14ac:dyDescent="0.25">
      <c r="H207" s="35" t="str">
        <f>IFERROR(IF(MINUTE(M207)&lt;&gt;MINUTE(M206),MAX($H$2:H206)+1,IF(AND(MINUTE(M206)=0,MINUTE(M207)=0),1,"")),"")</f>
        <v/>
      </c>
      <c r="I207" s="35" t="str">
        <f t="shared" si="372"/>
        <v/>
      </c>
      <c r="J207" s="35" t="str">
        <f t="shared" si="373"/>
        <v/>
      </c>
      <c r="K207" s="67" t="str">
        <f>IFERROR(IF(VLOOKUP(J206,'Flota Variable'!$AS$4:$AU$707,3,0)+K206&gt;$F$7,"",VLOOKUP(J206,'Flota Variable'!$AS$4:$AU$707,3,0)+K206),"")</f>
        <v/>
      </c>
      <c r="L207" s="67" t="str">
        <f t="shared" si="354"/>
        <v/>
      </c>
      <c r="M207" s="36" t="str">
        <f t="shared" si="374"/>
        <v/>
      </c>
      <c r="N207" s="35" t="str">
        <f>IF(H207="","",IF(H207=MAX($H$3:$H$1002),IFERROR(VLOOKUP(MAX($H$3:H207)+1,$H$3:$I$1002,2,0),MAX(I207:I1206))-VLOOKUP(H207,$H$3:$I$1002,2,0)+1,IFERROR(VLOOKUP(MAX($H$3:H207)+1,$H$3:$I$1002,2,0),MAX(I207:I1206))-VLOOKUP(H207,$H$3:$I$1002,2,0)))</f>
        <v/>
      </c>
      <c r="P207" s="35" t="str">
        <f t="shared" si="375"/>
        <v/>
      </c>
      <c r="Q207" s="67" t="str">
        <f t="shared" si="376"/>
        <v/>
      </c>
      <c r="R207" s="67" t="str">
        <f t="shared" si="377"/>
        <v/>
      </c>
      <c r="S207" s="67" t="str">
        <f t="shared" si="378"/>
        <v/>
      </c>
      <c r="U207" s="68" t="str">
        <f>IFERROR(IF(Z207=0,"",IF(MINUTE(Z207)&lt;&gt;MINUTE(Z206),MAX($U$2:U206)+1,IF(AND(MINUTE(Z206)=0,MINUTE(Z207)=0),1,""))),"")</f>
        <v/>
      </c>
      <c r="V207" s="68" t="str">
        <f t="shared" si="379"/>
        <v/>
      </c>
      <c r="W207" s="68" t="str">
        <f t="shared" si="380"/>
        <v/>
      </c>
      <c r="X207" s="69" t="str">
        <f>IFERROR(L207+VLOOKUP(J207,'Tiempos de ciclo'!$P$3:$Q$398,2,0),"")</f>
        <v/>
      </c>
      <c r="Y207" s="69" t="str">
        <f t="shared" si="355"/>
        <v/>
      </c>
      <c r="Z207" s="70" t="str">
        <f t="shared" si="381"/>
        <v/>
      </c>
      <c r="AA207" s="68" t="str">
        <f>IF(U207="","",IF(U207=MAX($U$3:$U$1002),IFERROR(VLOOKUP(MAX($U$3:U207)+1,$U$3:$V$1002,2,0),MAX(V207:V1206))-VLOOKUP(U207,$U$3:$V$1002,2,0)+1,IFERROR(VLOOKUP(MAX($U$3:U207)+1,$U$3:$V$1002,2,0),MAX(V207:V1206))-VLOOKUP(U207,$U$3:$V$1002,2,0)))</f>
        <v/>
      </c>
      <c r="AC207" s="68" t="str">
        <f t="shared" si="382"/>
        <v/>
      </c>
      <c r="AD207" s="69" t="str">
        <f t="shared" si="383"/>
        <v/>
      </c>
      <c r="AE207" s="69" t="str">
        <f t="shared" si="384"/>
        <v/>
      </c>
      <c r="AF207" s="69" t="str">
        <f t="shared" si="385"/>
        <v/>
      </c>
      <c r="AI207" s="3" t="str">
        <f t="shared" si="402"/>
        <v/>
      </c>
      <c r="AJ207" s="8" t="str">
        <f t="shared" si="356"/>
        <v/>
      </c>
      <c r="AK207" s="8" t="str">
        <f t="shared" si="403"/>
        <v/>
      </c>
      <c r="AL207" s="8" t="str">
        <f t="shared" si="404"/>
        <v/>
      </c>
      <c r="AM207" s="8" t="str">
        <f t="shared" si="405"/>
        <v/>
      </c>
      <c r="AN207" s="9" t="str">
        <f t="shared" si="357"/>
        <v/>
      </c>
      <c r="AO207" s="9" t="str">
        <f t="shared" si="358"/>
        <v/>
      </c>
      <c r="AP207" s="8" t="str">
        <f t="shared" si="386"/>
        <v/>
      </c>
      <c r="AQ207" s="9" t="str">
        <f t="shared" si="359"/>
        <v/>
      </c>
      <c r="AR207" s="8" t="str">
        <f t="shared" si="387"/>
        <v/>
      </c>
      <c r="AS207" s="2" t="str">
        <f t="shared" si="406"/>
        <v/>
      </c>
      <c r="AT207" s="8" t="str">
        <f t="shared" si="388"/>
        <v/>
      </c>
      <c r="AU207" s="8" t="str">
        <f t="shared" si="407"/>
        <v/>
      </c>
      <c r="AV207" s="8" t="str">
        <f t="shared" si="408"/>
        <v/>
      </c>
      <c r="AW207" s="8" t="str">
        <f t="shared" si="389"/>
        <v/>
      </c>
      <c r="AX207" s="9" t="str">
        <f t="shared" si="360"/>
        <v/>
      </c>
      <c r="AY207" s="9" t="str">
        <f t="shared" si="361"/>
        <v/>
      </c>
      <c r="AZ207" s="8" t="str">
        <f t="shared" si="390"/>
        <v/>
      </c>
      <c r="BA207" s="9" t="str">
        <f t="shared" si="391"/>
        <v/>
      </c>
      <c r="BB207" s="8" t="str">
        <f t="shared" si="392"/>
        <v/>
      </c>
      <c r="BD207" s="3" t="str">
        <f t="shared" si="393"/>
        <v/>
      </c>
      <c r="BE207" s="8" t="str">
        <f t="shared" si="362"/>
        <v/>
      </c>
      <c r="BF207" s="8" t="str">
        <f t="shared" si="363"/>
        <v/>
      </c>
      <c r="BG207" s="86" t="str">
        <f t="shared" si="364"/>
        <v/>
      </c>
      <c r="BH207" s="9" t="str">
        <f t="shared" si="365"/>
        <v/>
      </c>
      <c r="BI207" s="9" t="str">
        <f t="shared" si="366"/>
        <v/>
      </c>
      <c r="BJ207" s="82" t="e">
        <f t="shared" si="367"/>
        <v>#VALUE!</v>
      </c>
      <c r="BK207" s="9" t="str">
        <f t="shared" si="368"/>
        <v/>
      </c>
      <c r="BL207" s="9" t="str">
        <f t="shared" ref="BL207:BM207" si="418">BK207</f>
        <v/>
      </c>
      <c r="BM207" s="9" t="str">
        <f t="shared" si="418"/>
        <v/>
      </c>
      <c r="BN207" s="8" t="str">
        <f t="shared" si="370"/>
        <v/>
      </c>
      <c r="BO207" s="8" t="str">
        <f t="shared" si="395"/>
        <v/>
      </c>
      <c r="BP207" s="8" t="str">
        <f t="shared" si="396"/>
        <v/>
      </c>
      <c r="BQ207" s="8" t="str">
        <f t="shared" si="397"/>
        <v/>
      </c>
      <c r="BR207" s="8" t="str">
        <f t="shared" si="371"/>
        <v/>
      </c>
      <c r="BS207" s="8" t="str">
        <f t="shared" si="398"/>
        <v/>
      </c>
      <c r="BT207" s="8" t="str">
        <f t="shared" si="399"/>
        <v/>
      </c>
      <c r="BU207" s="7" t="str">
        <f t="shared" si="400"/>
        <v/>
      </c>
    </row>
    <row r="208" spans="8:73" x14ac:dyDescent="0.25">
      <c r="H208" s="35" t="str">
        <f>IFERROR(IF(MINUTE(M208)&lt;&gt;MINUTE(M207),MAX($H$2:H207)+1,IF(AND(MINUTE(M207)=0,MINUTE(M208)=0),1,"")),"")</f>
        <v/>
      </c>
      <c r="I208" s="35" t="str">
        <f t="shared" si="372"/>
        <v/>
      </c>
      <c r="J208" s="35" t="str">
        <f t="shared" si="373"/>
        <v/>
      </c>
      <c r="K208" s="67" t="str">
        <f>IFERROR(IF(VLOOKUP(J207,'Flota Variable'!$AS$4:$AU$707,3,0)+K207&gt;$F$7,"",VLOOKUP(J207,'Flota Variable'!$AS$4:$AU$707,3,0)+K207),"")</f>
        <v/>
      </c>
      <c r="L208" s="67" t="str">
        <f t="shared" si="354"/>
        <v/>
      </c>
      <c r="M208" s="36" t="str">
        <f t="shared" si="374"/>
        <v/>
      </c>
      <c r="N208" s="35" t="str">
        <f>IF(H208="","",IF(H208=MAX($H$3:$H$1002),IFERROR(VLOOKUP(MAX($H$3:H208)+1,$H$3:$I$1002,2,0),MAX(I208:I1207))-VLOOKUP(H208,$H$3:$I$1002,2,0)+1,IFERROR(VLOOKUP(MAX($H$3:H208)+1,$H$3:$I$1002,2,0),MAX(I208:I1207))-VLOOKUP(H208,$H$3:$I$1002,2,0)))</f>
        <v/>
      </c>
      <c r="P208" s="35" t="str">
        <f t="shared" si="375"/>
        <v/>
      </c>
      <c r="Q208" s="67" t="str">
        <f t="shared" si="376"/>
        <v/>
      </c>
      <c r="R208" s="67" t="str">
        <f t="shared" si="377"/>
        <v/>
      </c>
      <c r="S208" s="67" t="str">
        <f t="shared" si="378"/>
        <v/>
      </c>
      <c r="U208" s="68" t="str">
        <f>IFERROR(IF(Z208=0,"",IF(MINUTE(Z208)&lt;&gt;MINUTE(Z207),MAX($U$2:U207)+1,IF(AND(MINUTE(Z207)=0,MINUTE(Z208)=0),1,""))),"")</f>
        <v/>
      </c>
      <c r="V208" s="68" t="str">
        <f t="shared" si="379"/>
        <v/>
      </c>
      <c r="W208" s="68" t="str">
        <f t="shared" si="380"/>
        <v/>
      </c>
      <c r="X208" s="69" t="str">
        <f>IFERROR(L208+VLOOKUP(J208,'Tiempos de ciclo'!$P$3:$Q$398,2,0),"")</f>
        <v/>
      </c>
      <c r="Y208" s="69" t="str">
        <f t="shared" si="355"/>
        <v/>
      </c>
      <c r="Z208" s="70" t="str">
        <f t="shared" si="381"/>
        <v/>
      </c>
      <c r="AA208" s="68" t="str">
        <f>IF(U208="","",IF(U208=MAX($U$3:$U$1002),IFERROR(VLOOKUP(MAX($U$3:U208)+1,$U$3:$V$1002,2,0),MAX(V208:V1207))-VLOOKUP(U208,$U$3:$V$1002,2,0)+1,IFERROR(VLOOKUP(MAX($U$3:U208)+1,$U$3:$V$1002,2,0),MAX(V208:V1207))-VLOOKUP(U208,$U$3:$V$1002,2,0)))</f>
        <v/>
      </c>
      <c r="AC208" s="68" t="str">
        <f t="shared" si="382"/>
        <v/>
      </c>
      <c r="AD208" s="69" t="str">
        <f t="shared" si="383"/>
        <v/>
      </c>
      <c r="AE208" s="69" t="str">
        <f t="shared" si="384"/>
        <v/>
      </c>
      <c r="AF208" s="69" t="str">
        <f t="shared" si="385"/>
        <v/>
      </c>
      <c r="AI208" s="3" t="str">
        <f t="shared" si="402"/>
        <v/>
      </c>
      <c r="AJ208" s="8" t="str">
        <f t="shared" si="356"/>
        <v/>
      </c>
      <c r="AK208" s="8" t="str">
        <f t="shared" si="403"/>
        <v/>
      </c>
      <c r="AL208" s="8" t="str">
        <f t="shared" si="404"/>
        <v/>
      </c>
      <c r="AM208" s="8" t="str">
        <f t="shared" si="405"/>
        <v/>
      </c>
      <c r="AN208" s="9" t="str">
        <f t="shared" si="357"/>
        <v/>
      </c>
      <c r="AO208" s="9" t="str">
        <f t="shared" si="358"/>
        <v/>
      </c>
      <c r="AP208" s="8" t="str">
        <f t="shared" si="386"/>
        <v/>
      </c>
      <c r="AQ208" s="9" t="str">
        <f t="shared" si="359"/>
        <v/>
      </c>
      <c r="AR208" s="8" t="str">
        <f t="shared" si="387"/>
        <v/>
      </c>
      <c r="AS208" s="2" t="str">
        <f t="shared" si="406"/>
        <v/>
      </c>
      <c r="AT208" s="8" t="str">
        <f t="shared" si="388"/>
        <v/>
      </c>
      <c r="AU208" s="8" t="str">
        <f t="shared" si="407"/>
        <v/>
      </c>
      <c r="AV208" s="8" t="str">
        <f t="shared" si="408"/>
        <v/>
      </c>
      <c r="AW208" s="8" t="str">
        <f t="shared" si="389"/>
        <v/>
      </c>
      <c r="AX208" s="9" t="str">
        <f t="shared" si="360"/>
        <v/>
      </c>
      <c r="AY208" s="9" t="str">
        <f t="shared" si="361"/>
        <v/>
      </c>
      <c r="AZ208" s="8" t="str">
        <f t="shared" si="390"/>
        <v/>
      </c>
      <c r="BA208" s="9" t="str">
        <f t="shared" si="391"/>
        <v/>
      </c>
      <c r="BB208" s="8" t="str">
        <f t="shared" si="392"/>
        <v/>
      </c>
      <c r="BD208" s="3" t="str">
        <f t="shared" si="393"/>
        <v/>
      </c>
      <c r="BE208" s="8" t="str">
        <f t="shared" si="362"/>
        <v/>
      </c>
      <c r="BF208" s="8" t="str">
        <f t="shared" si="363"/>
        <v/>
      </c>
      <c r="BG208" s="86" t="str">
        <f t="shared" si="364"/>
        <v/>
      </c>
      <c r="BH208" s="9" t="str">
        <f t="shared" si="365"/>
        <v/>
      </c>
      <c r="BI208" s="9" t="str">
        <f t="shared" si="366"/>
        <v/>
      </c>
      <c r="BJ208" s="82" t="e">
        <f t="shared" si="367"/>
        <v>#VALUE!</v>
      </c>
      <c r="BK208" s="9" t="str">
        <f t="shared" si="368"/>
        <v/>
      </c>
      <c r="BL208" s="9" t="str">
        <f t="shared" ref="BL208:BM208" si="419">BK208</f>
        <v/>
      </c>
      <c r="BM208" s="9" t="str">
        <f t="shared" si="419"/>
        <v/>
      </c>
      <c r="BN208" s="8" t="str">
        <f t="shared" si="370"/>
        <v/>
      </c>
      <c r="BO208" s="8" t="str">
        <f t="shared" si="395"/>
        <v/>
      </c>
      <c r="BP208" s="8" t="str">
        <f t="shared" si="396"/>
        <v/>
      </c>
      <c r="BQ208" s="8" t="str">
        <f t="shared" si="397"/>
        <v/>
      </c>
      <c r="BR208" s="8" t="str">
        <f t="shared" si="371"/>
        <v/>
      </c>
      <c r="BS208" s="8" t="str">
        <f t="shared" si="398"/>
        <v/>
      </c>
      <c r="BT208" s="8" t="str">
        <f t="shared" si="399"/>
        <v/>
      </c>
      <c r="BU208" s="7" t="str">
        <f t="shared" si="400"/>
        <v/>
      </c>
    </row>
    <row r="209" spans="8:73" x14ac:dyDescent="0.25">
      <c r="H209" s="35" t="str">
        <f>IFERROR(IF(MINUTE(M209)&lt;&gt;MINUTE(M208),MAX($H$2:H208)+1,IF(AND(MINUTE(M208)=0,MINUTE(M209)=0),1,"")),"")</f>
        <v/>
      </c>
      <c r="I209" s="35" t="str">
        <f t="shared" si="372"/>
        <v/>
      </c>
      <c r="J209" s="35" t="str">
        <f t="shared" si="373"/>
        <v/>
      </c>
      <c r="K209" s="67" t="str">
        <f>IFERROR(IF(VLOOKUP(J208,'Flota Variable'!$AS$4:$AU$707,3,0)+K208&gt;$F$7,"",VLOOKUP(J208,'Flota Variable'!$AS$4:$AU$707,3,0)+K208),"")</f>
        <v/>
      </c>
      <c r="L209" s="67" t="str">
        <f t="shared" si="354"/>
        <v/>
      </c>
      <c r="M209" s="36" t="str">
        <f t="shared" si="374"/>
        <v/>
      </c>
      <c r="N209" s="35" t="str">
        <f>IF(H209="","",IF(H209=MAX($H$3:$H$1002),IFERROR(VLOOKUP(MAX($H$3:H209)+1,$H$3:$I$1002,2,0),MAX(I209:I1208))-VLOOKUP(H209,$H$3:$I$1002,2,0)+1,IFERROR(VLOOKUP(MAX($H$3:H209)+1,$H$3:$I$1002,2,0),MAX(I209:I1208))-VLOOKUP(H209,$H$3:$I$1002,2,0)))</f>
        <v/>
      </c>
      <c r="P209" s="35" t="str">
        <f t="shared" si="375"/>
        <v/>
      </c>
      <c r="Q209" s="67" t="str">
        <f t="shared" si="376"/>
        <v/>
      </c>
      <c r="R209" s="67" t="str">
        <f t="shared" si="377"/>
        <v/>
      </c>
      <c r="S209" s="67" t="str">
        <f t="shared" si="378"/>
        <v/>
      </c>
      <c r="U209" s="68" t="str">
        <f>IFERROR(IF(Z209=0,"",IF(MINUTE(Z209)&lt;&gt;MINUTE(Z208),MAX($U$2:U208)+1,IF(AND(MINUTE(Z208)=0,MINUTE(Z209)=0),1,""))),"")</f>
        <v/>
      </c>
      <c r="V209" s="68" t="str">
        <f t="shared" si="379"/>
        <v/>
      </c>
      <c r="W209" s="68" t="str">
        <f t="shared" si="380"/>
        <v/>
      </c>
      <c r="X209" s="69" t="str">
        <f>IFERROR(L209+VLOOKUP(J209,'Tiempos de ciclo'!$P$3:$Q$398,2,0),"")</f>
        <v/>
      </c>
      <c r="Y209" s="69" t="str">
        <f t="shared" si="355"/>
        <v/>
      </c>
      <c r="Z209" s="70" t="str">
        <f t="shared" si="381"/>
        <v/>
      </c>
      <c r="AA209" s="68" t="str">
        <f>IF(U209="","",IF(U209=MAX($U$3:$U$1002),IFERROR(VLOOKUP(MAX($U$3:U209)+1,$U$3:$V$1002,2,0),MAX(V209:V1208))-VLOOKUP(U209,$U$3:$V$1002,2,0)+1,IFERROR(VLOOKUP(MAX($U$3:U209)+1,$U$3:$V$1002,2,0),MAX(V209:V1208))-VLOOKUP(U209,$U$3:$V$1002,2,0)))</f>
        <v/>
      </c>
      <c r="AC209" s="68" t="str">
        <f t="shared" si="382"/>
        <v/>
      </c>
      <c r="AD209" s="69" t="str">
        <f t="shared" si="383"/>
        <v/>
      </c>
      <c r="AE209" s="69" t="str">
        <f t="shared" si="384"/>
        <v/>
      </c>
      <c r="AF209" s="69" t="str">
        <f t="shared" si="385"/>
        <v/>
      </c>
      <c r="AI209" s="3" t="str">
        <f t="shared" si="402"/>
        <v/>
      </c>
      <c r="AJ209" s="8" t="str">
        <f t="shared" si="356"/>
        <v/>
      </c>
      <c r="AK209" s="8" t="str">
        <f t="shared" si="403"/>
        <v/>
      </c>
      <c r="AL209" s="8" t="str">
        <f t="shared" si="404"/>
        <v/>
      </c>
      <c r="AM209" s="8" t="str">
        <f t="shared" si="405"/>
        <v/>
      </c>
      <c r="AN209" s="9" t="str">
        <f t="shared" si="357"/>
        <v/>
      </c>
      <c r="AO209" s="9" t="str">
        <f t="shared" si="358"/>
        <v/>
      </c>
      <c r="AP209" s="8" t="str">
        <f t="shared" si="386"/>
        <v/>
      </c>
      <c r="AQ209" s="9" t="str">
        <f t="shared" si="359"/>
        <v/>
      </c>
      <c r="AR209" s="8" t="str">
        <f t="shared" si="387"/>
        <v/>
      </c>
      <c r="AS209" s="2" t="str">
        <f t="shared" si="406"/>
        <v/>
      </c>
      <c r="AT209" s="8" t="str">
        <f t="shared" si="388"/>
        <v/>
      </c>
      <c r="AU209" s="8" t="str">
        <f t="shared" si="407"/>
        <v/>
      </c>
      <c r="AV209" s="8" t="str">
        <f t="shared" si="408"/>
        <v/>
      </c>
      <c r="AW209" s="8" t="str">
        <f t="shared" si="389"/>
        <v/>
      </c>
      <c r="AX209" s="9" t="str">
        <f t="shared" si="360"/>
        <v/>
      </c>
      <c r="AY209" s="9" t="str">
        <f t="shared" si="361"/>
        <v/>
      </c>
      <c r="AZ209" s="8" t="str">
        <f t="shared" si="390"/>
        <v/>
      </c>
      <c r="BA209" s="9" t="str">
        <f t="shared" si="391"/>
        <v/>
      </c>
      <c r="BB209" s="8" t="str">
        <f t="shared" si="392"/>
        <v/>
      </c>
      <c r="BD209" s="3" t="str">
        <f t="shared" si="393"/>
        <v/>
      </c>
      <c r="BE209" s="8" t="str">
        <f t="shared" si="362"/>
        <v/>
      </c>
      <c r="BF209" s="8" t="str">
        <f t="shared" si="363"/>
        <v/>
      </c>
      <c r="BG209" s="86" t="str">
        <f t="shared" si="364"/>
        <v/>
      </c>
      <c r="BH209" s="9" t="str">
        <f t="shared" si="365"/>
        <v/>
      </c>
      <c r="BI209" s="9" t="str">
        <f t="shared" si="366"/>
        <v/>
      </c>
      <c r="BJ209" s="82" t="e">
        <f t="shared" si="367"/>
        <v>#VALUE!</v>
      </c>
      <c r="BK209" s="9" t="str">
        <f t="shared" si="368"/>
        <v/>
      </c>
      <c r="BL209" s="9" t="str">
        <f t="shared" ref="BL209:BM209" si="420">BK209</f>
        <v/>
      </c>
      <c r="BM209" s="9" t="str">
        <f t="shared" si="420"/>
        <v/>
      </c>
      <c r="BN209" s="8" t="str">
        <f t="shared" si="370"/>
        <v/>
      </c>
      <c r="BO209" s="8" t="str">
        <f t="shared" si="395"/>
        <v/>
      </c>
      <c r="BP209" s="8" t="str">
        <f t="shared" si="396"/>
        <v/>
      </c>
      <c r="BQ209" s="8" t="str">
        <f t="shared" si="397"/>
        <v/>
      </c>
      <c r="BR209" s="8" t="str">
        <f t="shared" si="371"/>
        <v/>
      </c>
      <c r="BS209" s="8" t="str">
        <f t="shared" si="398"/>
        <v/>
      </c>
      <c r="BT209" s="8" t="str">
        <f t="shared" si="399"/>
        <v/>
      </c>
      <c r="BU209" s="7" t="str">
        <f t="shared" si="400"/>
        <v/>
      </c>
    </row>
    <row r="210" spans="8:73" x14ac:dyDescent="0.25">
      <c r="H210" s="35" t="str">
        <f>IFERROR(IF(MINUTE(M210)&lt;&gt;MINUTE(M209),MAX($H$2:H209)+1,IF(AND(MINUTE(M209)=0,MINUTE(M210)=0),1,"")),"")</f>
        <v/>
      </c>
      <c r="I210" s="35" t="str">
        <f t="shared" si="372"/>
        <v/>
      </c>
      <c r="J210" s="35" t="str">
        <f t="shared" si="373"/>
        <v/>
      </c>
      <c r="K210" s="67" t="str">
        <f>IFERROR(IF(VLOOKUP(J209,'Flota Variable'!$AS$4:$AU$707,3,0)+K209&gt;$F$7,"",VLOOKUP(J209,'Flota Variable'!$AS$4:$AU$707,3,0)+K209),"")</f>
        <v/>
      </c>
      <c r="L210" s="67" t="str">
        <f t="shared" si="354"/>
        <v/>
      </c>
      <c r="M210" s="36" t="str">
        <f t="shared" si="374"/>
        <v/>
      </c>
      <c r="N210" s="35" t="str">
        <f>IF(H210="","",IF(H210=MAX($H$3:$H$1002),IFERROR(VLOOKUP(MAX($H$3:H210)+1,$H$3:$I$1002,2,0),MAX(I210:I1209))-VLOOKUP(H210,$H$3:$I$1002,2,0)+1,IFERROR(VLOOKUP(MAX($H$3:H210)+1,$H$3:$I$1002,2,0),MAX(I210:I1209))-VLOOKUP(H210,$H$3:$I$1002,2,0)))</f>
        <v/>
      </c>
      <c r="P210" s="35" t="str">
        <f t="shared" si="375"/>
        <v/>
      </c>
      <c r="Q210" s="67" t="str">
        <f t="shared" si="376"/>
        <v/>
      </c>
      <c r="R210" s="67" t="str">
        <f t="shared" si="377"/>
        <v/>
      </c>
      <c r="S210" s="67" t="str">
        <f t="shared" si="378"/>
        <v/>
      </c>
      <c r="U210" s="68" t="str">
        <f>IFERROR(IF(Z210=0,"",IF(MINUTE(Z210)&lt;&gt;MINUTE(Z209),MAX($U$2:U209)+1,IF(AND(MINUTE(Z209)=0,MINUTE(Z210)=0),1,""))),"")</f>
        <v/>
      </c>
      <c r="V210" s="68" t="str">
        <f t="shared" si="379"/>
        <v/>
      </c>
      <c r="W210" s="68" t="str">
        <f t="shared" si="380"/>
        <v/>
      </c>
      <c r="X210" s="69" t="str">
        <f>IFERROR(L210+VLOOKUP(J210,'Tiempos de ciclo'!$P$3:$Q$398,2,0),"")</f>
        <v/>
      </c>
      <c r="Y210" s="69" t="str">
        <f t="shared" si="355"/>
        <v/>
      </c>
      <c r="Z210" s="70" t="str">
        <f t="shared" si="381"/>
        <v/>
      </c>
      <c r="AA210" s="68" t="str">
        <f>IF(U210="","",IF(U210=MAX($U$3:$U$1002),IFERROR(VLOOKUP(MAX($U$3:U210)+1,$U$3:$V$1002,2,0),MAX(V210:V1209))-VLOOKUP(U210,$U$3:$V$1002,2,0)+1,IFERROR(VLOOKUP(MAX($U$3:U210)+1,$U$3:$V$1002,2,0),MAX(V210:V1209))-VLOOKUP(U210,$U$3:$V$1002,2,0)))</f>
        <v/>
      </c>
      <c r="AC210" s="68" t="str">
        <f t="shared" si="382"/>
        <v/>
      </c>
      <c r="AD210" s="69" t="str">
        <f t="shared" si="383"/>
        <v/>
      </c>
      <c r="AE210" s="69" t="str">
        <f t="shared" si="384"/>
        <v/>
      </c>
      <c r="AF210" s="69" t="str">
        <f t="shared" si="385"/>
        <v/>
      </c>
      <c r="AI210" s="3" t="str">
        <f t="shared" si="402"/>
        <v/>
      </c>
      <c r="AJ210" s="8" t="str">
        <f t="shared" si="356"/>
        <v/>
      </c>
      <c r="AK210" s="8" t="str">
        <f t="shared" si="403"/>
        <v/>
      </c>
      <c r="AL210" s="8" t="str">
        <f t="shared" si="404"/>
        <v/>
      </c>
      <c r="AM210" s="8" t="str">
        <f t="shared" si="405"/>
        <v/>
      </c>
      <c r="AN210" s="9" t="str">
        <f t="shared" si="357"/>
        <v/>
      </c>
      <c r="AO210" s="9" t="str">
        <f t="shared" si="358"/>
        <v/>
      </c>
      <c r="AP210" s="8" t="str">
        <f t="shared" si="386"/>
        <v/>
      </c>
      <c r="AQ210" s="9" t="str">
        <f t="shared" si="359"/>
        <v/>
      </c>
      <c r="AR210" s="8" t="str">
        <f t="shared" si="387"/>
        <v/>
      </c>
      <c r="AS210" s="2" t="str">
        <f t="shared" si="406"/>
        <v/>
      </c>
      <c r="AT210" s="8" t="str">
        <f t="shared" si="388"/>
        <v/>
      </c>
      <c r="AU210" s="8" t="str">
        <f t="shared" si="407"/>
        <v/>
      </c>
      <c r="AV210" s="8" t="str">
        <f t="shared" si="408"/>
        <v/>
      </c>
      <c r="AW210" s="8" t="str">
        <f t="shared" si="389"/>
        <v/>
      </c>
      <c r="AX210" s="9" t="str">
        <f t="shared" si="360"/>
        <v/>
      </c>
      <c r="AY210" s="9" t="str">
        <f t="shared" si="361"/>
        <v/>
      </c>
      <c r="AZ210" s="8" t="str">
        <f t="shared" si="390"/>
        <v/>
      </c>
      <c r="BA210" s="9" t="str">
        <f t="shared" si="391"/>
        <v/>
      </c>
      <c r="BB210" s="8" t="str">
        <f t="shared" si="392"/>
        <v/>
      </c>
      <c r="BD210" s="3" t="str">
        <f t="shared" si="393"/>
        <v/>
      </c>
      <c r="BE210" s="8" t="str">
        <f t="shared" si="362"/>
        <v/>
      </c>
      <c r="BF210" s="8" t="str">
        <f t="shared" si="363"/>
        <v/>
      </c>
      <c r="BG210" s="86" t="str">
        <f t="shared" si="364"/>
        <v/>
      </c>
      <c r="BH210" s="9" t="str">
        <f t="shared" si="365"/>
        <v/>
      </c>
      <c r="BI210" s="9" t="str">
        <f t="shared" si="366"/>
        <v/>
      </c>
      <c r="BJ210" s="82" t="e">
        <f t="shared" si="367"/>
        <v>#VALUE!</v>
      </c>
      <c r="BK210" s="9" t="str">
        <f t="shared" si="368"/>
        <v/>
      </c>
      <c r="BL210" s="9" t="str">
        <f t="shared" ref="BL210:BM210" si="421">BK210</f>
        <v/>
      </c>
      <c r="BM210" s="9" t="str">
        <f t="shared" si="421"/>
        <v/>
      </c>
      <c r="BN210" s="8" t="str">
        <f t="shared" si="370"/>
        <v/>
      </c>
      <c r="BO210" s="8" t="str">
        <f t="shared" si="395"/>
        <v/>
      </c>
      <c r="BP210" s="8" t="str">
        <f t="shared" si="396"/>
        <v/>
      </c>
      <c r="BQ210" s="8" t="str">
        <f t="shared" si="397"/>
        <v/>
      </c>
      <c r="BR210" s="8" t="str">
        <f t="shared" si="371"/>
        <v/>
      </c>
      <c r="BS210" s="8" t="str">
        <f t="shared" si="398"/>
        <v/>
      </c>
      <c r="BT210" s="8" t="str">
        <f t="shared" si="399"/>
        <v/>
      </c>
      <c r="BU210" s="7" t="str">
        <f t="shared" si="400"/>
        <v/>
      </c>
    </row>
    <row r="211" spans="8:73" x14ac:dyDescent="0.25">
      <c r="H211" s="35" t="str">
        <f>IFERROR(IF(MINUTE(M211)&lt;&gt;MINUTE(M210),MAX($H$2:H210)+1,IF(AND(MINUTE(M210)=0,MINUTE(M211)=0),1,"")),"")</f>
        <v/>
      </c>
      <c r="I211" s="35" t="str">
        <f t="shared" si="372"/>
        <v/>
      </c>
      <c r="J211" s="35" t="str">
        <f t="shared" si="373"/>
        <v/>
      </c>
      <c r="K211" s="67" t="str">
        <f>IFERROR(IF(VLOOKUP(J210,'Flota Variable'!$AS$4:$AU$707,3,0)+K210&gt;$F$7,"",VLOOKUP(J210,'Flota Variable'!$AS$4:$AU$707,3,0)+K210),"")</f>
        <v/>
      </c>
      <c r="L211" s="67" t="str">
        <f t="shared" si="354"/>
        <v/>
      </c>
      <c r="M211" s="36" t="str">
        <f t="shared" si="374"/>
        <v/>
      </c>
      <c r="N211" s="35" t="str">
        <f>IF(H211="","",IF(H211=MAX($H$3:$H$1002),IFERROR(VLOOKUP(MAX($H$3:H211)+1,$H$3:$I$1002,2,0),MAX(I211:I1210))-VLOOKUP(H211,$H$3:$I$1002,2,0)+1,IFERROR(VLOOKUP(MAX($H$3:H211)+1,$H$3:$I$1002,2,0),MAX(I211:I1210))-VLOOKUP(H211,$H$3:$I$1002,2,0)))</f>
        <v/>
      </c>
      <c r="P211" s="35" t="str">
        <f t="shared" si="375"/>
        <v/>
      </c>
      <c r="Q211" s="67" t="str">
        <f t="shared" si="376"/>
        <v/>
      </c>
      <c r="R211" s="67" t="str">
        <f t="shared" si="377"/>
        <v/>
      </c>
      <c r="S211" s="67" t="str">
        <f t="shared" si="378"/>
        <v/>
      </c>
      <c r="U211" s="68" t="str">
        <f>IFERROR(IF(Z211=0,"",IF(MINUTE(Z211)&lt;&gt;MINUTE(Z210),MAX($U$2:U210)+1,IF(AND(MINUTE(Z210)=0,MINUTE(Z211)=0),1,""))),"")</f>
        <v/>
      </c>
      <c r="V211" s="68" t="str">
        <f t="shared" si="379"/>
        <v/>
      </c>
      <c r="W211" s="68" t="str">
        <f t="shared" si="380"/>
        <v/>
      </c>
      <c r="X211" s="69" t="str">
        <f>IFERROR(L211+VLOOKUP(J211,'Tiempos de ciclo'!$P$3:$Q$398,2,0),"")</f>
        <v/>
      </c>
      <c r="Y211" s="69" t="str">
        <f t="shared" si="355"/>
        <v/>
      </c>
      <c r="Z211" s="70" t="str">
        <f t="shared" si="381"/>
        <v/>
      </c>
      <c r="AA211" s="68" t="str">
        <f>IF(U211="","",IF(U211=MAX($U$3:$U$1002),IFERROR(VLOOKUP(MAX($U$3:U211)+1,$U$3:$V$1002,2,0),MAX(V211:V1210))-VLOOKUP(U211,$U$3:$V$1002,2,0)+1,IFERROR(VLOOKUP(MAX($U$3:U211)+1,$U$3:$V$1002,2,0),MAX(V211:V1210))-VLOOKUP(U211,$U$3:$V$1002,2,0)))</f>
        <v/>
      </c>
      <c r="AC211" s="68" t="str">
        <f t="shared" si="382"/>
        <v/>
      </c>
      <c r="AD211" s="69" t="str">
        <f t="shared" si="383"/>
        <v/>
      </c>
      <c r="AE211" s="69" t="str">
        <f t="shared" si="384"/>
        <v/>
      </c>
      <c r="AF211" s="69" t="str">
        <f t="shared" si="385"/>
        <v/>
      </c>
      <c r="AI211" s="3" t="str">
        <f t="shared" si="402"/>
        <v/>
      </c>
      <c r="AJ211" s="8" t="str">
        <f t="shared" si="356"/>
        <v/>
      </c>
      <c r="AK211" s="8" t="str">
        <f t="shared" si="403"/>
        <v/>
      </c>
      <c r="AL211" s="8" t="str">
        <f t="shared" si="404"/>
        <v/>
      </c>
      <c r="AM211" s="8" t="str">
        <f t="shared" si="405"/>
        <v/>
      </c>
      <c r="AN211" s="9" t="str">
        <f t="shared" si="357"/>
        <v/>
      </c>
      <c r="AO211" s="9" t="str">
        <f t="shared" si="358"/>
        <v/>
      </c>
      <c r="AP211" s="8" t="str">
        <f t="shared" si="386"/>
        <v/>
      </c>
      <c r="AQ211" s="9" t="str">
        <f t="shared" si="359"/>
        <v/>
      </c>
      <c r="AR211" s="8" t="str">
        <f t="shared" si="387"/>
        <v/>
      </c>
      <c r="AS211" s="2" t="str">
        <f t="shared" si="406"/>
        <v/>
      </c>
      <c r="AT211" s="8" t="str">
        <f t="shared" si="388"/>
        <v/>
      </c>
      <c r="AU211" s="8" t="str">
        <f t="shared" si="407"/>
        <v/>
      </c>
      <c r="AV211" s="8" t="str">
        <f t="shared" si="408"/>
        <v/>
      </c>
      <c r="AW211" s="8" t="str">
        <f t="shared" si="389"/>
        <v/>
      </c>
      <c r="AX211" s="9" t="str">
        <f t="shared" si="360"/>
        <v/>
      </c>
      <c r="AY211" s="9" t="str">
        <f t="shared" si="361"/>
        <v/>
      </c>
      <c r="AZ211" s="8" t="str">
        <f t="shared" si="390"/>
        <v/>
      </c>
      <c r="BA211" s="9" t="str">
        <f t="shared" si="391"/>
        <v/>
      </c>
      <c r="BB211" s="8" t="str">
        <f t="shared" si="392"/>
        <v/>
      </c>
      <c r="BD211" s="3" t="str">
        <f t="shared" si="393"/>
        <v/>
      </c>
      <c r="BE211" s="8" t="str">
        <f t="shared" si="362"/>
        <v/>
      </c>
      <c r="BF211" s="8" t="str">
        <f t="shared" si="363"/>
        <v/>
      </c>
      <c r="BG211" s="86" t="str">
        <f t="shared" si="364"/>
        <v/>
      </c>
      <c r="BH211" s="9" t="str">
        <f t="shared" si="365"/>
        <v/>
      </c>
      <c r="BI211" s="9" t="str">
        <f t="shared" si="366"/>
        <v/>
      </c>
      <c r="BJ211" s="82" t="e">
        <f t="shared" si="367"/>
        <v>#VALUE!</v>
      </c>
      <c r="BK211" s="9" t="str">
        <f t="shared" si="368"/>
        <v/>
      </c>
      <c r="BL211" s="9" t="str">
        <f t="shared" ref="BL211:BM211" si="422">BK211</f>
        <v/>
      </c>
      <c r="BM211" s="9" t="str">
        <f t="shared" si="422"/>
        <v/>
      </c>
      <c r="BN211" s="8" t="str">
        <f t="shared" si="370"/>
        <v/>
      </c>
      <c r="BO211" s="8" t="str">
        <f t="shared" si="395"/>
        <v/>
      </c>
      <c r="BP211" s="8" t="str">
        <f t="shared" si="396"/>
        <v/>
      </c>
      <c r="BQ211" s="8" t="str">
        <f t="shared" si="397"/>
        <v/>
      </c>
      <c r="BR211" s="8" t="str">
        <f t="shared" si="371"/>
        <v/>
      </c>
      <c r="BS211" s="8" t="str">
        <f t="shared" si="398"/>
        <v/>
      </c>
      <c r="BT211" s="8" t="str">
        <f t="shared" si="399"/>
        <v/>
      </c>
      <c r="BU211" s="7" t="str">
        <f t="shared" si="400"/>
        <v/>
      </c>
    </row>
    <row r="212" spans="8:73" x14ac:dyDescent="0.25">
      <c r="H212" s="35" t="str">
        <f>IFERROR(IF(MINUTE(M212)&lt;&gt;MINUTE(M211),MAX($H$2:H211)+1,IF(AND(MINUTE(M211)=0,MINUTE(M212)=0),1,"")),"")</f>
        <v/>
      </c>
      <c r="I212" s="35" t="str">
        <f t="shared" si="372"/>
        <v/>
      </c>
      <c r="J212" s="35" t="str">
        <f t="shared" si="373"/>
        <v/>
      </c>
      <c r="K212" s="67" t="str">
        <f>IFERROR(IF(VLOOKUP(J211,'Flota Variable'!$AS$4:$AU$707,3,0)+K211&gt;$F$7,"",VLOOKUP(J211,'Flota Variable'!$AS$4:$AU$707,3,0)+K211),"")</f>
        <v/>
      </c>
      <c r="L212" s="67" t="str">
        <f t="shared" si="354"/>
        <v/>
      </c>
      <c r="M212" s="36" t="str">
        <f t="shared" si="374"/>
        <v/>
      </c>
      <c r="N212" s="35" t="str">
        <f>IF(H212="","",IF(H212=MAX($H$3:$H$1002),IFERROR(VLOOKUP(MAX($H$3:H212)+1,$H$3:$I$1002,2,0),MAX(I212:I1211))-VLOOKUP(H212,$H$3:$I$1002,2,0)+1,IFERROR(VLOOKUP(MAX($H$3:H212)+1,$H$3:$I$1002,2,0),MAX(I212:I1211))-VLOOKUP(H212,$H$3:$I$1002,2,0)))</f>
        <v/>
      </c>
      <c r="P212" s="35" t="str">
        <f t="shared" si="375"/>
        <v/>
      </c>
      <c r="Q212" s="67" t="str">
        <f t="shared" si="376"/>
        <v/>
      </c>
      <c r="R212" s="67" t="str">
        <f t="shared" si="377"/>
        <v/>
      </c>
      <c r="S212" s="67" t="str">
        <f t="shared" si="378"/>
        <v/>
      </c>
      <c r="U212" s="68" t="str">
        <f>IFERROR(IF(Z212=0,"",IF(MINUTE(Z212)&lt;&gt;MINUTE(Z211),MAX($U$2:U211)+1,IF(AND(MINUTE(Z211)=0,MINUTE(Z212)=0),1,""))),"")</f>
        <v/>
      </c>
      <c r="V212" s="68" t="str">
        <f t="shared" si="379"/>
        <v/>
      </c>
      <c r="W212" s="68" t="str">
        <f t="shared" si="380"/>
        <v/>
      </c>
      <c r="X212" s="69" t="str">
        <f>IFERROR(L212+VLOOKUP(J212,'Tiempos de ciclo'!$P$3:$Q$398,2,0),"")</f>
        <v/>
      </c>
      <c r="Y212" s="69" t="str">
        <f t="shared" si="355"/>
        <v/>
      </c>
      <c r="Z212" s="70" t="str">
        <f t="shared" si="381"/>
        <v/>
      </c>
      <c r="AA212" s="68" t="str">
        <f>IF(U212="","",IF(U212=MAX($U$3:$U$1002),IFERROR(VLOOKUP(MAX($U$3:U212)+1,$U$3:$V$1002,2,0),MAX(V212:V1211))-VLOOKUP(U212,$U$3:$V$1002,2,0)+1,IFERROR(VLOOKUP(MAX($U$3:U212)+1,$U$3:$V$1002,2,0),MAX(V212:V1211))-VLOOKUP(U212,$U$3:$V$1002,2,0)))</f>
        <v/>
      </c>
      <c r="AC212" s="68" t="str">
        <f t="shared" si="382"/>
        <v/>
      </c>
      <c r="AD212" s="69" t="str">
        <f t="shared" si="383"/>
        <v/>
      </c>
      <c r="AE212" s="69" t="str">
        <f t="shared" si="384"/>
        <v/>
      </c>
      <c r="AF212" s="69" t="str">
        <f t="shared" si="385"/>
        <v/>
      </c>
      <c r="AI212" s="3" t="str">
        <f t="shared" si="402"/>
        <v/>
      </c>
      <c r="AJ212" s="8" t="str">
        <f t="shared" si="356"/>
        <v/>
      </c>
      <c r="AK212" s="8" t="str">
        <f t="shared" si="403"/>
        <v/>
      </c>
      <c r="AL212" s="8" t="str">
        <f t="shared" si="404"/>
        <v/>
      </c>
      <c r="AM212" s="8" t="str">
        <f t="shared" si="405"/>
        <v/>
      </c>
      <c r="AN212" s="9" t="str">
        <f t="shared" si="357"/>
        <v/>
      </c>
      <c r="AO212" s="9" t="str">
        <f t="shared" si="358"/>
        <v/>
      </c>
      <c r="AP212" s="8" t="str">
        <f t="shared" si="386"/>
        <v/>
      </c>
      <c r="AQ212" s="9" t="str">
        <f t="shared" si="359"/>
        <v/>
      </c>
      <c r="AR212" s="8" t="str">
        <f t="shared" si="387"/>
        <v/>
      </c>
      <c r="AS212" s="2" t="str">
        <f t="shared" si="406"/>
        <v/>
      </c>
      <c r="AT212" s="8" t="str">
        <f t="shared" si="388"/>
        <v/>
      </c>
      <c r="AU212" s="8" t="str">
        <f t="shared" si="407"/>
        <v/>
      </c>
      <c r="AV212" s="8" t="str">
        <f t="shared" si="408"/>
        <v/>
      </c>
      <c r="AW212" s="8" t="str">
        <f t="shared" si="389"/>
        <v/>
      </c>
      <c r="AX212" s="9" t="str">
        <f t="shared" si="360"/>
        <v/>
      </c>
      <c r="AY212" s="9" t="str">
        <f t="shared" si="361"/>
        <v/>
      </c>
      <c r="AZ212" s="8" t="str">
        <f t="shared" si="390"/>
        <v/>
      </c>
      <c r="BA212" s="9" t="str">
        <f t="shared" si="391"/>
        <v/>
      </c>
      <c r="BB212" s="8" t="str">
        <f t="shared" si="392"/>
        <v/>
      </c>
      <c r="BD212" s="3" t="str">
        <f t="shared" si="393"/>
        <v/>
      </c>
      <c r="BE212" s="8" t="str">
        <f t="shared" si="362"/>
        <v/>
      </c>
      <c r="BF212" s="8" t="str">
        <f t="shared" si="363"/>
        <v/>
      </c>
      <c r="BG212" s="86" t="str">
        <f t="shared" si="364"/>
        <v/>
      </c>
      <c r="BH212" s="9" t="str">
        <f t="shared" si="365"/>
        <v/>
      </c>
      <c r="BI212" s="9" t="str">
        <f t="shared" si="366"/>
        <v/>
      </c>
      <c r="BJ212" s="82" t="e">
        <f t="shared" si="367"/>
        <v>#VALUE!</v>
      </c>
      <c r="BK212" s="9" t="str">
        <f t="shared" si="368"/>
        <v/>
      </c>
      <c r="BL212" s="9" t="str">
        <f t="shared" ref="BL212:BM212" si="423">BK212</f>
        <v/>
      </c>
      <c r="BM212" s="9" t="str">
        <f t="shared" si="423"/>
        <v/>
      </c>
      <c r="BN212" s="8" t="str">
        <f t="shared" si="370"/>
        <v/>
      </c>
      <c r="BO212" s="8" t="str">
        <f t="shared" si="395"/>
        <v/>
      </c>
      <c r="BP212" s="8" t="str">
        <f t="shared" si="396"/>
        <v/>
      </c>
      <c r="BQ212" s="8" t="str">
        <f t="shared" si="397"/>
        <v/>
      </c>
      <c r="BR212" s="8" t="str">
        <f t="shared" si="371"/>
        <v/>
      </c>
      <c r="BS212" s="8" t="str">
        <f t="shared" si="398"/>
        <v/>
      </c>
      <c r="BT212" s="8" t="str">
        <f t="shared" si="399"/>
        <v/>
      </c>
      <c r="BU212" s="7" t="str">
        <f t="shared" si="400"/>
        <v/>
      </c>
    </row>
    <row r="213" spans="8:73" x14ac:dyDescent="0.25">
      <c r="H213" s="35" t="str">
        <f>IFERROR(IF(MINUTE(M213)&lt;&gt;MINUTE(M212),MAX($H$2:H212)+1,IF(AND(MINUTE(M212)=0,MINUTE(M213)=0),1,"")),"")</f>
        <v/>
      </c>
      <c r="I213" s="35" t="str">
        <f t="shared" si="372"/>
        <v/>
      </c>
      <c r="J213" s="35" t="str">
        <f t="shared" si="373"/>
        <v/>
      </c>
      <c r="K213" s="67" t="str">
        <f>IFERROR(IF(VLOOKUP(J212,'Flota Variable'!$AS$4:$AU$707,3,0)+K212&gt;$F$7,"",VLOOKUP(J212,'Flota Variable'!$AS$4:$AU$707,3,0)+K212),"")</f>
        <v/>
      </c>
      <c r="L213" s="67" t="str">
        <f t="shared" si="354"/>
        <v/>
      </c>
      <c r="M213" s="36" t="str">
        <f t="shared" si="374"/>
        <v/>
      </c>
      <c r="N213" s="35" t="str">
        <f>IF(H213="","",IF(H213=MAX($H$3:$H$1002),IFERROR(VLOOKUP(MAX($H$3:H213)+1,$H$3:$I$1002,2,0),MAX(I213:I1212))-VLOOKUP(H213,$H$3:$I$1002,2,0)+1,IFERROR(VLOOKUP(MAX($H$3:H213)+1,$H$3:$I$1002,2,0),MAX(I213:I1212))-VLOOKUP(H213,$H$3:$I$1002,2,0)))</f>
        <v/>
      </c>
      <c r="P213" s="35" t="str">
        <f t="shared" si="375"/>
        <v/>
      </c>
      <c r="Q213" s="67" t="str">
        <f t="shared" si="376"/>
        <v/>
      </c>
      <c r="R213" s="67" t="str">
        <f t="shared" si="377"/>
        <v/>
      </c>
      <c r="S213" s="67" t="str">
        <f t="shared" si="378"/>
        <v/>
      </c>
      <c r="U213" s="68" t="str">
        <f>IFERROR(IF(Z213=0,"",IF(MINUTE(Z213)&lt;&gt;MINUTE(Z212),MAX($U$2:U212)+1,IF(AND(MINUTE(Z212)=0,MINUTE(Z213)=0),1,""))),"")</f>
        <v/>
      </c>
      <c r="V213" s="68" t="str">
        <f t="shared" si="379"/>
        <v/>
      </c>
      <c r="W213" s="68" t="str">
        <f t="shared" si="380"/>
        <v/>
      </c>
      <c r="X213" s="69" t="str">
        <f>IFERROR(L213+VLOOKUP(J213,'Tiempos de ciclo'!$P$3:$Q$398,2,0),"")</f>
        <v/>
      </c>
      <c r="Y213" s="69" t="str">
        <f t="shared" si="355"/>
        <v/>
      </c>
      <c r="Z213" s="70" t="str">
        <f t="shared" si="381"/>
        <v/>
      </c>
      <c r="AA213" s="68" t="str">
        <f>IF(U213="","",IF(U213=MAX($U$3:$U$1002),IFERROR(VLOOKUP(MAX($U$3:U213)+1,$U$3:$V$1002,2,0),MAX(V213:V1212))-VLOOKUP(U213,$U$3:$V$1002,2,0)+1,IFERROR(VLOOKUP(MAX($U$3:U213)+1,$U$3:$V$1002,2,0),MAX(V213:V1212))-VLOOKUP(U213,$U$3:$V$1002,2,0)))</f>
        <v/>
      </c>
      <c r="AC213" s="68" t="str">
        <f t="shared" si="382"/>
        <v/>
      </c>
      <c r="AD213" s="69" t="str">
        <f t="shared" si="383"/>
        <v/>
      </c>
      <c r="AE213" s="69" t="str">
        <f t="shared" si="384"/>
        <v/>
      </c>
      <c r="AF213" s="69" t="str">
        <f t="shared" si="385"/>
        <v/>
      </c>
      <c r="AI213" s="3" t="str">
        <f t="shared" si="402"/>
        <v/>
      </c>
      <c r="AJ213" s="8" t="str">
        <f t="shared" si="356"/>
        <v/>
      </c>
      <c r="AK213" s="8" t="str">
        <f t="shared" si="403"/>
        <v/>
      </c>
      <c r="AL213" s="8" t="str">
        <f t="shared" si="404"/>
        <v/>
      </c>
      <c r="AM213" s="8" t="str">
        <f t="shared" si="405"/>
        <v/>
      </c>
      <c r="AN213" s="9" t="str">
        <f t="shared" si="357"/>
        <v/>
      </c>
      <c r="AO213" s="9" t="str">
        <f t="shared" si="358"/>
        <v/>
      </c>
      <c r="AP213" s="8" t="str">
        <f t="shared" si="386"/>
        <v/>
      </c>
      <c r="AQ213" s="9" t="str">
        <f t="shared" si="359"/>
        <v/>
      </c>
      <c r="AR213" s="8" t="str">
        <f t="shared" si="387"/>
        <v/>
      </c>
      <c r="AS213" s="2" t="str">
        <f t="shared" si="406"/>
        <v/>
      </c>
      <c r="AT213" s="8" t="str">
        <f t="shared" si="388"/>
        <v/>
      </c>
      <c r="AU213" s="8" t="str">
        <f t="shared" si="407"/>
        <v/>
      </c>
      <c r="AV213" s="8" t="str">
        <f t="shared" si="408"/>
        <v/>
      </c>
      <c r="AW213" s="8" t="str">
        <f t="shared" si="389"/>
        <v/>
      </c>
      <c r="AX213" s="9" t="str">
        <f t="shared" si="360"/>
        <v/>
      </c>
      <c r="AY213" s="9" t="str">
        <f t="shared" si="361"/>
        <v/>
      </c>
      <c r="AZ213" s="8" t="str">
        <f t="shared" si="390"/>
        <v/>
      </c>
      <c r="BA213" s="9" t="str">
        <f t="shared" si="391"/>
        <v/>
      </c>
      <c r="BB213" s="8" t="str">
        <f t="shared" si="392"/>
        <v/>
      </c>
      <c r="BD213" s="3" t="str">
        <f t="shared" si="393"/>
        <v/>
      </c>
      <c r="BE213" s="8" t="str">
        <f t="shared" si="362"/>
        <v/>
      </c>
      <c r="BF213" s="8" t="str">
        <f t="shared" si="363"/>
        <v/>
      </c>
      <c r="BG213" s="86" t="str">
        <f t="shared" si="364"/>
        <v/>
      </c>
      <c r="BH213" s="9" t="str">
        <f t="shared" si="365"/>
        <v/>
      </c>
      <c r="BI213" s="9" t="str">
        <f t="shared" si="366"/>
        <v/>
      </c>
      <c r="BJ213" s="82" t="e">
        <f t="shared" si="367"/>
        <v>#VALUE!</v>
      </c>
      <c r="BK213" s="9" t="str">
        <f t="shared" si="368"/>
        <v/>
      </c>
      <c r="BL213" s="9" t="str">
        <f t="shared" ref="BL213:BM213" si="424">BK213</f>
        <v/>
      </c>
      <c r="BM213" s="9" t="str">
        <f t="shared" si="424"/>
        <v/>
      </c>
      <c r="BN213" s="8" t="str">
        <f t="shared" si="370"/>
        <v/>
      </c>
      <c r="BO213" s="8" t="str">
        <f t="shared" si="395"/>
        <v/>
      </c>
      <c r="BP213" s="8" t="str">
        <f t="shared" si="396"/>
        <v/>
      </c>
      <c r="BQ213" s="8" t="str">
        <f t="shared" si="397"/>
        <v/>
      </c>
      <c r="BR213" s="8" t="str">
        <f t="shared" si="371"/>
        <v/>
      </c>
      <c r="BS213" s="8" t="str">
        <f t="shared" si="398"/>
        <v/>
      </c>
      <c r="BT213" s="8" t="str">
        <f t="shared" si="399"/>
        <v/>
      </c>
      <c r="BU213" s="7" t="str">
        <f t="shared" si="400"/>
        <v/>
      </c>
    </row>
    <row r="214" spans="8:73" x14ac:dyDescent="0.25">
      <c r="H214" s="35" t="str">
        <f>IFERROR(IF(MINUTE(M214)&lt;&gt;MINUTE(M213),MAX($H$2:H213)+1,IF(AND(MINUTE(M213)=0,MINUTE(M214)=0),1,"")),"")</f>
        <v/>
      </c>
      <c r="I214" s="35" t="str">
        <f t="shared" si="372"/>
        <v/>
      </c>
      <c r="J214" s="35" t="str">
        <f t="shared" si="373"/>
        <v/>
      </c>
      <c r="K214" s="67" t="str">
        <f>IFERROR(IF(VLOOKUP(J213,'Flota Variable'!$AS$4:$AU$707,3,0)+K213&gt;$F$7,"",VLOOKUP(J213,'Flota Variable'!$AS$4:$AU$707,3,0)+K213),"")</f>
        <v/>
      </c>
      <c r="L214" s="67" t="str">
        <f t="shared" si="354"/>
        <v/>
      </c>
      <c r="M214" s="36" t="str">
        <f t="shared" si="374"/>
        <v/>
      </c>
      <c r="N214" s="35" t="str">
        <f>IF(H214="","",IF(H214=MAX($H$3:$H$1002),IFERROR(VLOOKUP(MAX($H$3:H214)+1,$H$3:$I$1002,2,0),MAX(I214:I1213))-VLOOKUP(H214,$H$3:$I$1002,2,0)+1,IFERROR(VLOOKUP(MAX($H$3:H214)+1,$H$3:$I$1002,2,0),MAX(I214:I1213))-VLOOKUP(H214,$H$3:$I$1002,2,0)))</f>
        <v/>
      </c>
      <c r="P214" s="35" t="str">
        <f t="shared" si="375"/>
        <v/>
      </c>
      <c r="Q214" s="67" t="str">
        <f t="shared" si="376"/>
        <v/>
      </c>
      <c r="R214" s="67" t="str">
        <f t="shared" si="377"/>
        <v/>
      </c>
      <c r="S214" s="67" t="str">
        <f t="shared" si="378"/>
        <v/>
      </c>
      <c r="U214" s="68" t="str">
        <f>IFERROR(IF(Z214=0,"",IF(MINUTE(Z214)&lt;&gt;MINUTE(Z213),MAX($U$2:U213)+1,IF(AND(MINUTE(Z213)=0,MINUTE(Z214)=0),1,""))),"")</f>
        <v/>
      </c>
      <c r="V214" s="68" t="str">
        <f t="shared" si="379"/>
        <v/>
      </c>
      <c r="W214" s="68" t="str">
        <f t="shared" si="380"/>
        <v/>
      </c>
      <c r="X214" s="69" t="str">
        <f>IFERROR(L214+VLOOKUP(J214,'Tiempos de ciclo'!$P$3:$Q$398,2,0),"")</f>
        <v/>
      </c>
      <c r="Y214" s="69" t="str">
        <f t="shared" si="355"/>
        <v/>
      </c>
      <c r="Z214" s="70" t="str">
        <f t="shared" si="381"/>
        <v/>
      </c>
      <c r="AA214" s="68" t="str">
        <f>IF(U214="","",IF(U214=MAX($U$3:$U$1002),IFERROR(VLOOKUP(MAX($U$3:U214)+1,$U$3:$V$1002,2,0),MAX(V214:V1213))-VLOOKUP(U214,$U$3:$V$1002,2,0)+1,IFERROR(VLOOKUP(MAX($U$3:U214)+1,$U$3:$V$1002,2,0),MAX(V214:V1213))-VLOOKUP(U214,$U$3:$V$1002,2,0)))</f>
        <v/>
      </c>
      <c r="AC214" s="68" t="str">
        <f t="shared" si="382"/>
        <v/>
      </c>
      <c r="AD214" s="69" t="str">
        <f t="shared" si="383"/>
        <v/>
      </c>
      <c r="AE214" s="69" t="str">
        <f t="shared" si="384"/>
        <v/>
      </c>
      <c r="AF214" s="69" t="str">
        <f t="shared" si="385"/>
        <v/>
      </c>
      <c r="AI214" s="3" t="str">
        <f t="shared" si="402"/>
        <v/>
      </c>
      <c r="AJ214" s="8" t="str">
        <f t="shared" si="356"/>
        <v/>
      </c>
      <c r="AK214" s="8" t="str">
        <f t="shared" si="403"/>
        <v/>
      </c>
      <c r="AL214" s="8" t="str">
        <f t="shared" si="404"/>
        <v/>
      </c>
      <c r="AM214" s="8" t="str">
        <f t="shared" si="405"/>
        <v/>
      </c>
      <c r="AN214" s="9" t="str">
        <f t="shared" si="357"/>
        <v/>
      </c>
      <c r="AO214" s="9" t="str">
        <f t="shared" si="358"/>
        <v/>
      </c>
      <c r="AP214" s="8" t="str">
        <f t="shared" si="386"/>
        <v/>
      </c>
      <c r="AQ214" s="9" t="str">
        <f t="shared" si="359"/>
        <v/>
      </c>
      <c r="AR214" s="8" t="str">
        <f t="shared" si="387"/>
        <v/>
      </c>
      <c r="AS214" s="2" t="str">
        <f t="shared" si="406"/>
        <v/>
      </c>
      <c r="AT214" s="8" t="str">
        <f t="shared" si="388"/>
        <v/>
      </c>
      <c r="AU214" s="8" t="str">
        <f t="shared" si="407"/>
        <v/>
      </c>
      <c r="AV214" s="8" t="str">
        <f t="shared" si="408"/>
        <v/>
      </c>
      <c r="AW214" s="8" t="str">
        <f t="shared" si="389"/>
        <v/>
      </c>
      <c r="AX214" s="9" t="str">
        <f t="shared" si="360"/>
        <v/>
      </c>
      <c r="AY214" s="9" t="str">
        <f t="shared" si="361"/>
        <v/>
      </c>
      <c r="AZ214" s="8" t="str">
        <f t="shared" si="390"/>
        <v/>
      </c>
      <c r="BA214" s="9" t="str">
        <f t="shared" si="391"/>
        <v/>
      </c>
      <c r="BB214" s="8" t="str">
        <f t="shared" si="392"/>
        <v/>
      </c>
      <c r="BD214" s="3" t="str">
        <f t="shared" si="393"/>
        <v/>
      </c>
      <c r="BE214" s="8" t="str">
        <f t="shared" si="362"/>
        <v/>
      </c>
      <c r="BF214" s="8" t="str">
        <f t="shared" si="363"/>
        <v/>
      </c>
      <c r="BG214" s="86" t="str">
        <f t="shared" si="364"/>
        <v/>
      </c>
      <c r="BH214" s="9" t="str">
        <f t="shared" si="365"/>
        <v/>
      </c>
      <c r="BI214" s="9" t="str">
        <f t="shared" si="366"/>
        <v/>
      </c>
      <c r="BJ214" s="82" t="e">
        <f t="shared" si="367"/>
        <v>#VALUE!</v>
      </c>
      <c r="BK214" s="9" t="str">
        <f t="shared" si="368"/>
        <v/>
      </c>
      <c r="BL214" s="9" t="str">
        <f t="shared" ref="BL214:BM214" si="425">BK214</f>
        <v/>
      </c>
      <c r="BM214" s="9" t="str">
        <f t="shared" si="425"/>
        <v/>
      </c>
      <c r="BN214" s="8" t="str">
        <f t="shared" si="370"/>
        <v/>
      </c>
      <c r="BO214" s="8" t="str">
        <f t="shared" si="395"/>
        <v/>
      </c>
      <c r="BP214" s="8" t="str">
        <f t="shared" si="396"/>
        <v/>
      </c>
      <c r="BQ214" s="8" t="str">
        <f t="shared" si="397"/>
        <v/>
      </c>
      <c r="BR214" s="8" t="str">
        <f t="shared" si="371"/>
        <v/>
      </c>
      <c r="BS214" s="8" t="str">
        <f t="shared" si="398"/>
        <v/>
      </c>
      <c r="BT214" s="8" t="str">
        <f t="shared" si="399"/>
        <v/>
      </c>
      <c r="BU214" s="7" t="str">
        <f t="shared" si="400"/>
        <v/>
      </c>
    </row>
    <row r="215" spans="8:73" x14ac:dyDescent="0.25">
      <c r="H215" s="35" t="str">
        <f>IFERROR(IF(MINUTE(M215)&lt;&gt;MINUTE(M214),MAX($H$2:H214)+1,IF(AND(MINUTE(M214)=0,MINUTE(M215)=0),1,"")),"")</f>
        <v/>
      </c>
      <c r="I215" s="35" t="str">
        <f t="shared" si="372"/>
        <v/>
      </c>
      <c r="J215" s="35" t="str">
        <f t="shared" si="373"/>
        <v/>
      </c>
      <c r="K215" s="67" t="str">
        <f>IFERROR(IF(VLOOKUP(J214,'Flota Variable'!$AS$4:$AU$707,3,0)+K214&gt;$F$7,"",VLOOKUP(J214,'Flota Variable'!$AS$4:$AU$707,3,0)+K214),"")</f>
        <v/>
      </c>
      <c r="L215" s="67" t="str">
        <f t="shared" si="354"/>
        <v/>
      </c>
      <c r="M215" s="36" t="str">
        <f t="shared" si="374"/>
        <v/>
      </c>
      <c r="N215" s="35" t="str">
        <f>IF(H215="","",IF(H215=MAX($H$3:$H$1002),IFERROR(VLOOKUP(MAX($H$3:H215)+1,$H$3:$I$1002,2,0),MAX(I215:I1214))-VLOOKUP(H215,$H$3:$I$1002,2,0)+1,IFERROR(VLOOKUP(MAX($H$3:H215)+1,$H$3:$I$1002,2,0),MAX(I215:I1214))-VLOOKUP(H215,$H$3:$I$1002,2,0)))</f>
        <v/>
      </c>
      <c r="P215" s="35" t="str">
        <f t="shared" si="375"/>
        <v/>
      </c>
      <c r="Q215" s="67" t="str">
        <f t="shared" si="376"/>
        <v/>
      </c>
      <c r="R215" s="67" t="str">
        <f t="shared" si="377"/>
        <v/>
      </c>
      <c r="S215" s="67" t="str">
        <f t="shared" si="378"/>
        <v/>
      </c>
      <c r="U215" s="68" t="str">
        <f>IFERROR(IF(Z215=0,"",IF(MINUTE(Z215)&lt;&gt;MINUTE(Z214),MAX($U$2:U214)+1,IF(AND(MINUTE(Z214)=0,MINUTE(Z215)=0),1,""))),"")</f>
        <v/>
      </c>
      <c r="V215" s="68" t="str">
        <f t="shared" si="379"/>
        <v/>
      </c>
      <c r="W215" s="68" t="str">
        <f t="shared" si="380"/>
        <v/>
      </c>
      <c r="X215" s="69" t="str">
        <f>IFERROR(L215+VLOOKUP(J215,'Tiempos de ciclo'!$P$3:$Q$398,2,0),"")</f>
        <v/>
      </c>
      <c r="Y215" s="69" t="str">
        <f t="shared" si="355"/>
        <v/>
      </c>
      <c r="Z215" s="70" t="str">
        <f t="shared" si="381"/>
        <v/>
      </c>
      <c r="AA215" s="68" t="str">
        <f>IF(U215="","",IF(U215=MAX($U$3:$U$1002),IFERROR(VLOOKUP(MAX($U$3:U215)+1,$U$3:$V$1002,2,0),MAX(V215:V1214))-VLOOKUP(U215,$U$3:$V$1002,2,0)+1,IFERROR(VLOOKUP(MAX($U$3:U215)+1,$U$3:$V$1002,2,0),MAX(V215:V1214))-VLOOKUP(U215,$U$3:$V$1002,2,0)))</f>
        <v/>
      </c>
      <c r="AC215" s="68" t="str">
        <f t="shared" si="382"/>
        <v/>
      </c>
      <c r="AD215" s="69" t="str">
        <f t="shared" si="383"/>
        <v/>
      </c>
      <c r="AE215" s="69" t="str">
        <f t="shared" si="384"/>
        <v/>
      </c>
      <c r="AF215" s="69" t="str">
        <f t="shared" si="385"/>
        <v/>
      </c>
      <c r="AI215" s="3" t="str">
        <f t="shared" si="402"/>
        <v/>
      </c>
      <c r="AJ215" s="8" t="str">
        <f t="shared" si="356"/>
        <v/>
      </c>
      <c r="AK215" s="8" t="str">
        <f t="shared" si="403"/>
        <v/>
      </c>
      <c r="AL215" s="8" t="str">
        <f t="shared" si="404"/>
        <v/>
      </c>
      <c r="AM215" s="8" t="str">
        <f t="shared" si="405"/>
        <v/>
      </c>
      <c r="AN215" s="9" t="str">
        <f t="shared" si="357"/>
        <v/>
      </c>
      <c r="AO215" s="9" t="str">
        <f t="shared" si="358"/>
        <v/>
      </c>
      <c r="AP215" s="8" t="str">
        <f t="shared" si="386"/>
        <v/>
      </c>
      <c r="AQ215" s="9" t="str">
        <f t="shared" si="359"/>
        <v/>
      </c>
      <c r="AR215" s="8" t="str">
        <f t="shared" si="387"/>
        <v/>
      </c>
      <c r="AS215" s="2" t="str">
        <f t="shared" si="406"/>
        <v/>
      </c>
      <c r="AT215" s="8" t="str">
        <f t="shared" si="388"/>
        <v/>
      </c>
      <c r="AU215" s="8" t="str">
        <f t="shared" si="407"/>
        <v/>
      </c>
      <c r="AV215" s="8" t="str">
        <f t="shared" si="408"/>
        <v/>
      </c>
      <c r="AW215" s="8" t="str">
        <f t="shared" si="389"/>
        <v/>
      </c>
      <c r="AX215" s="9" t="str">
        <f t="shared" si="360"/>
        <v/>
      </c>
      <c r="AY215" s="9" t="str">
        <f t="shared" si="361"/>
        <v/>
      </c>
      <c r="AZ215" s="8" t="str">
        <f t="shared" si="390"/>
        <v/>
      </c>
      <c r="BA215" s="9" t="str">
        <f t="shared" si="391"/>
        <v/>
      </c>
      <c r="BB215" s="8" t="str">
        <f t="shared" si="392"/>
        <v/>
      </c>
      <c r="BD215" s="3" t="str">
        <f t="shared" si="393"/>
        <v/>
      </c>
      <c r="BE215" s="8" t="str">
        <f t="shared" si="362"/>
        <v/>
      </c>
      <c r="BF215" s="8" t="str">
        <f t="shared" si="363"/>
        <v/>
      </c>
      <c r="BG215" s="86" t="str">
        <f t="shared" si="364"/>
        <v/>
      </c>
      <c r="BH215" s="9" t="str">
        <f t="shared" si="365"/>
        <v/>
      </c>
      <c r="BI215" s="9" t="str">
        <f t="shared" si="366"/>
        <v/>
      </c>
      <c r="BJ215" s="82" t="e">
        <f t="shared" si="367"/>
        <v>#VALUE!</v>
      </c>
      <c r="BK215" s="9" t="str">
        <f t="shared" si="368"/>
        <v/>
      </c>
      <c r="BL215" s="9" t="str">
        <f t="shared" ref="BL215:BM215" si="426">BK215</f>
        <v/>
      </c>
      <c r="BM215" s="9" t="str">
        <f t="shared" si="426"/>
        <v/>
      </c>
      <c r="BN215" s="8" t="str">
        <f t="shared" si="370"/>
        <v/>
      </c>
      <c r="BO215" s="8" t="str">
        <f t="shared" si="395"/>
        <v/>
      </c>
      <c r="BP215" s="8" t="str">
        <f t="shared" si="396"/>
        <v/>
      </c>
      <c r="BQ215" s="8" t="str">
        <f t="shared" si="397"/>
        <v/>
      </c>
      <c r="BR215" s="8" t="str">
        <f t="shared" si="371"/>
        <v/>
      </c>
      <c r="BS215" s="8" t="str">
        <f t="shared" si="398"/>
        <v/>
      </c>
      <c r="BT215" s="8" t="str">
        <f t="shared" si="399"/>
        <v/>
      </c>
      <c r="BU215" s="7" t="str">
        <f t="shared" si="400"/>
        <v/>
      </c>
    </row>
    <row r="216" spans="8:73" x14ac:dyDescent="0.25">
      <c r="H216" s="35" t="str">
        <f>IFERROR(IF(MINUTE(M216)&lt;&gt;MINUTE(M215),MAX($H$2:H215)+1,IF(AND(MINUTE(M215)=0,MINUTE(M216)=0),1,"")),"")</f>
        <v/>
      </c>
      <c r="I216" s="35" t="str">
        <f t="shared" si="372"/>
        <v/>
      </c>
      <c r="J216" s="35" t="str">
        <f t="shared" si="373"/>
        <v/>
      </c>
      <c r="K216" s="67" t="str">
        <f>IFERROR(IF(VLOOKUP(J215,'Flota Variable'!$AS$4:$AU$707,3,0)+K215&gt;$F$7,"",VLOOKUP(J215,'Flota Variable'!$AS$4:$AU$707,3,0)+K215),"")</f>
        <v/>
      </c>
      <c r="L216" s="67" t="str">
        <f t="shared" si="354"/>
        <v/>
      </c>
      <c r="M216" s="36" t="str">
        <f t="shared" si="374"/>
        <v/>
      </c>
      <c r="N216" s="35" t="str">
        <f>IF(H216="","",IF(H216=MAX($H$3:$H$1002),IFERROR(VLOOKUP(MAX($H$3:H216)+1,$H$3:$I$1002,2,0),MAX(I216:I1215))-VLOOKUP(H216,$H$3:$I$1002,2,0)+1,IFERROR(VLOOKUP(MAX($H$3:H216)+1,$H$3:$I$1002,2,0),MAX(I216:I1215))-VLOOKUP(H216,$H$3:$I$1002,2,0)))</f>
        <v/>
      </c>
      <c r="P216" s="35" t="str">
        <f t="shared" si="375"/>
        <v/>
      </c>
      <c r="Q216" s="67" t="str">
        <f t="shared" si="376"/>
        <v/>
      </c>
      <c r="R216" s="67" t="str">
        <f t="shared" si="377"/>
        <v/>
      </c>
      <c r="S216" s="67" t="str">
        <f t="shared" si="378"/>
        <v/>
      </c>
      <c r="U216" s="68" t="str">
        <f>IFERROR(IF(Z216=0,"",IF(MINUTE(Z216)&lt;&gt;MINUTE(Z215),MAX($U$2:U215)+1,IF(AND(MINUTE(Z215)=0,MINUTE(Z216)=0),1,""))),"")</f>
        <v/>
      </c>
      <c r="V216" s="68" t="str">
        <f t="shared" si="379"/>
        <v/>
      </c>
      <c r="W216" s="68" t="str">
        <f t="shared" si="380"/>
        <v/>
      </c>
      <c r="X216" s="69" t="str">
        <f>IFERROR(L216+VLOOKUP(J216,'Tiempos de ciclo'!$P$3:$Q$398,2,0),"")</f>
        <v/>
      </c>
      <c r="Y216" s="69" t="str">
        <f t="shared" si="355"/>
        <v/>
      </c>
      <c r="Z216" s="70" t="str">
        <f t="shared" si="381"/>
        <v/>
      </c>
      <c r="AA216" s="68" t="str">
        <f>IF(U216="","",IF(U216=MAX($U$3:$U$1002),IFERROR(VLOOKUP(MAX($U$3:U216)+1,$U$3:$V$1002,2,0),MAX(V216:V1215))-VLOOKUP(U216,$U$3:$V$1002,2,0)+1,IFERROR(VLOOKUP(MAX($U$3:U216)+1,$U$3:$V$1002,2,0),MAX(V216:V1215))-VLOOKUP(U216,$U$3:$V$1002,2,0)))</f>
        <v/>
      </c>
      <c r="AC216" s="68" t="str">
        <f t="shared" si="382"/>
        <v/>
      </c>
      <c r="AD216" s="69" t="str">
        <f t="shared" si="383"/>
        <v/>
      </c>
      <c r="AE216" s="69" t="str">
        <f t="shared" si="384"/>
        <v/>
      </c>
      <c r="AF216" s="69" t="str">
        <f t="shared" si="385"/>
        <v/>
      </c>
      <c r="AI216" s="3" t="str">
        <f t="shared" si="402"/>
        <v/>
      </c>
      <c r="AJ216" s="8" t="str">
        <f t="shared" si="356"/>
        <v/>
      </c>
      <c r="AK216" s="8" t="str">
        <f t="shared" si="403"/>
        <v/>
      </c>
      <c r="AL216" s="8" t="str">
        <f t="shared" si="404"/>
        <v/>
      </c>
      <c r="AM216" s="8" t="str">
        <f t="shared" si="405"/>
        <v/>
      </c>
      <c r="AN216" s="9" t="str">
        <f t="shared" si="357"/>
        <v/>
      </c>
      <c r="AO216" s="9" t="str">
        <f t="shared" si="358"/>
        <v/>
      </c>
      <c r="AP216" s="8" t="str">
        <f t="shared" si="386"/>
        <v/>
      </c>
      <c r="AQ216" s="9" t="str">
        <f t="shared" si="359"/>
        <v/>
      </c>
      <c r="AR216" s="8" t="str">
        <f t="shared" si="387"/>
        <v/>
      </c>
      <c r="AS216" s="2" t="str">
        <f t="shared" si="406"/>
        <v/>
      </c>
      <c r="AT216" s="8" t="str">
        <f t="shared" si="388"/>
        <v/>
      </c>
      <c r="AU216" s="8" t="str">
        <f t="shared" si="407"/>
        <v/>
      </c>
      <c r="AV216" s="8" t="str">
        <f t="shared" si="408"/>
        <v/>
      </c>
      <c r="AW216" s="8" t="str">
        <f t="shared" si="389"/>
        <v/>
      </c>
      <c r="AX216" s="9" t="str">
        <f t="shared" si="360"/>
        <v/>
      </c>
      <c r="AY216" s="9" t="str">
        <f t="shared" si="361"/>
        <v/>
      </c>
      <c r="AZ216" s="8" t="str">
        <f t="shared" si="390"/>
        <v/>
      </c>
      <c r="BA216" s="9" t="str">
        <f t="shared" si="391"/>
        <v/>
      </c>
      <c r="BB216" s="8" t="str">
        <f t="shared" si="392"/>
        <v/>
      </c>
      <c r="BD216" s="3" t="str">
        <f t="shared" si="393"/>
        <v/>
      </c>
      <c r="BE216" s="8" t="str">
        <f t="shared" si="362"/>
        <v/>
      </c>
      <c r="BF216" s="8" t="str">
        <f t="shared" si="363"/>
        <v/>
      </c>
      <c r="BG216" s="86" t="str">
        <f t="shared" si="364"/>
        <v/>
      </c>
      <c r="BH216" s="9" t="str">
        <f t="shared" si="365"/>
        <v/>
      </c>
      <c r="BI216" s="9" t="str">
        <f t="shared" si="366"/>
        <v/>
      </c>
      <c r="BJ216" s="82" t="e">
        <f t="shared" si="367"/>
        <v>#VALUE!</v>
      </c>
      <c r="BK216" s="9" t="str">
        <f t="shared" si="368"/>
        <v/>
      </c>
      <c r="BL216" s="9" t="str">
        <f t="shared" ref="BL216:BM216" si="427">BK216</f>
        <v/>
      </c>
      <c r="BM216" s="9" t="str">
        <f t="shared" si="427"/>
        <v/>
      </c>
      <c r="BN216" s="8" t="str">
        <f t="shared" si="370"/>
        <v/>
      </c>
      <c r="BO216" s="8" t="str">
        <f t="shared" si="395"/>
        <v/>
      </c>
      <c r="BP216" s="8" t="str">
        <f t="shared" si="396"/>
        <v/>
      </c>
      <c r="BQ216" s="8" t="str">
        <f t="shared" si="397"/>
        <v/>
      </c>
      <c r="BR216" s="8" t="str">
        <f t="shared" si="371"/>
        <v/>
      </c>
      <c r="BS216" s="8" t="str">
        <f t="shared" si="398"/>
        <v/>
      </c>
      <c r="BT216" s="8" t="str">
        <f t="shared" si="399"/>
        <v/>
      </c>
      <c r="BU216" s="7" t="str">
        <f t="shared" si="400"/>
        <v/>
      </c>
    </row>
    <row r="217" spans="8:73" x14ac:dyDescent="0.25">
      <c r="H217" s="35" t="str">
        <f>IFERROR(IF(MINUTE(M217)&lt;&gt;MINUTE(M216),MAX($H$2:H216)+1,IF(AND(MINUTE(M216)=0,MINUTE(M217)=0),1,"")),"")</f>
        <v/>
      </c>
      <c r="I217" s="35" t="str">
        <f t="shared" si="372"/>
        <v/>
      </c>
      <c r="J217" s="35" t="str">
        <f t="shared" si="373"/>
        <v/>
      </c>
      <c r="K217" s="67" t="str">
        <f>IFERROR(IF(VLOOKUP(J216,'Flota Variable'!$AS$4:$AU$707,3,0)+K216&gt;$F$7,"",VLOOKUP(J216,'Flota Variable'!$AS$4:$AU$707,3,0)+K216),"")</f>
        <v/>
      </c>
      <c r="L217" s="67" t="str">
        <f t="shared" si="354"/>
        <v/>
      </c>
      <c r="M217" s="36" t="str">
        <f t="shared" si="374"/>
        <v/>
      </c>
      <c r="N217" s="35" t="str">
        <f>IF(H217="","",IF(H217=MAX($H$3:$H$1002),IFERROR(VLOOKUP(MAX($H$3:H217)+1,$H$3:$I$1002,2,0),MAX(I217:I1216))-VLOOKUP(H217,$H$3:$I$1002,2,0)+1,IFERROR(VLOOKUP(MAX($H$3:H217)+1,$H$3:$I$1002,2,0),MAX(I217:I1216))-VLOOKUP(H217,$H$3:$I$1002,2,0)))</f>
        <v/>
      </c>
      <c r="P217" s="35" t="str">
        <f t="shared" si="375"/>
        <v/>
      </c>
      <c r="Q217" s="67" t="str">
        <f t="shared" si="376"/>
        <v/>
      </c>
      <c r="R217" s="67" t="str">
        <f t="shared" si="377"/>
        <v/>
      </c>
      <c r="S217" s="67" t="str">
        <f t="shared" si="378"/>
        <v/>
      </c>
      <c r="U217" s="68" t="str">
        <f>IFERROR(IF(Z217=0,"",IF(MINUTE(Z217)&lt;&gt;MINUTE(Z216),MAX($U$2:U216)+1,IF(AND(MINUTE(Z216)=0,MINUTE(Z217)=0),1,""))),"")</f>
        <v/>
      </c>
      <c r="V217" s="68" t="str">
        <f t="shared" si="379"/>
        <v/>
      </c>
      <c r="W217" s="68" t="str">
        <f t="shared" si="380"/>
        <v/>
      </c>
      <c r="X217" s="69" t="str">
        <f>IFERROR(L217+VLOOKUP(J217,'Tiempos de ciclo'!$P$3:$Q$398,2,0),"")</f>
        <v/>
      </c>
      <c r="Y217" s="69" t="str">
        <f t="shared" si="355"/>
        <v/>
      </c>
      <c r="Z217" s="70" t="str">
        <f t="shared" si="381"/>
        <v/>
      </c>
      <c r="AA217" s="68" t="str">
        <f>IF(U217="","",IF(U217=MAX($U$3:$U$1002),IFERROR(VLOOKUP(MAX($U$3:U217)+1,$U$3:$V$1002,2,0),MAX(V217:V1216))-VLOOKUP(U217,$U$3:$V$1002,2,0)+1,IFERROR(VLOOKUP(MAX($U$3:U217)+1,$U$3:$V$1002,2,0),MAX(V217:V1216))-VLOOKUP(U217,$U$3:$V$1002,2,0)))</f>
        <v/>
      </c>
      <c r="AC217" s="68" t="str">
        <f t="shared" si="382"/>
        <v/>
      </c>
      <c r="AD217" s="69" t="str">
        <f t="shared" si="383"/>
        <v/>
      </c>
      <c r="AE217" s="69" t="str">
        <f t="shared" si="384"/>
        <v/>
      </c>
      <c r="AF217" s="69" t="str">
        <f t="shared" si="385"/>
        <v/>
      </c>
      <c r="AI217" s="3" t="str">
        <f t="shared" si="402"/>
        <v/>
      </c>
      <c r="AJ217" s="8" t="str">
        <f t="shared" si="356"/>
        <v/>
      </c>
      <c r="AK217" s="8" t="str">
        <f t="shared" si="403"/>
        <v/>
      </c>
      <c r="AL217" s="8" t="str">
        <f t="shared" si="404"/>
        <v/>
      </c>
      <c r="AM217" s="8" t="str">
        <f t="shared" si="405"/>
        <v/>
      </c>
      <c r="AN217" s="9" t="str">
        <f t="shared" si="357"/>
        <v/>
      </c>
      <c r="AO217" s="9" t="str">
        <f t="shared" si="358"/>
        <v/>
      </c>
      <c r="AP217" s="8" t="str">
        <f t="shared" si="386"/>
        <v/>
      </c>
      <c r="AQ217" s="9" t="str">
        <f t="shared" si="359"/>
        <v/>
      </c>
      <c r="AR217" s="8" t="str">
        <f t="shared" si="387"/>
        <v/>
      </c>
      <c r="AS217" s="2" t="str">
        <f t="shared" si="406"/>
        <v/>
      </c>
      <c r="AT217" s="8" t="str">
        <f t="shared" si="388"/>
        <v/>
      </c>
      <c r="AU217" s="8" t="str">
        <f t="shared" si="407"/>
        <v/>
      </c>
      <c r="AV217" s="8" t="str">
        <f t="shared" si="408"/>
        <v/>
      </c>
      <c r="AW217" s="8" t="str">
        <f t="shared" si="389"/>
        <v/>
      </c>
      <c r="AX217" s="9" t="str">
        <f t="shared" si="360"/>
        <v/>
      </c>
      <c r="AY217" s="9" t="str">
        <f t="shared" si="361"/>
        <v/>
      </c>
      <c r="AZ217" s="8" t="str">
        <f t="shared" si="390"/>
        <v/>
      </c>
      <c r="BA217" s="9" t="str">
        <f t="shared" si="391"/>
        <v/>
      </c>
      <c r="BB217" s="8" t="str">
        <f t="shared" si="392"/>
        <v/>
      </c>
      <c r="BD217" s="3" t="str">
        <f t="shared" si="393"/>
        <v/>
      </c>
      <c r="BE217" s="8" t="str">
        <f t="shared" si="362"/>
        <v/>
      </c>
      <c r="BF217" s="8" t="str">
        <f t="shared" si="363"/>
        <v/>
      </c>
      <c r="BG217" s="86" t="str">
        <f t="shared" si="364"/>
        <v/>
      </c>
      <c r="BH217" s="9" t="str">
        <f t="shared" si="365"/>
        <v/>
      </c>
      <c r="BI217" s="9" t="str">
        <f t="shared" si="366"/>
        <v/>
      </c>
      <c r="BJ217" s="82" t="e">
        <f t="shared" si="367"/>
        <v>#VALUE!</v>
      </c>
      <c r="BK217" s="9" t="str">
        <f t="shared" si="368"/>
        <v/>
      </c>
      <c r="BL217" s="9" t="str">
        <f t="shared" ref="BL217:BM217" si="428">BK217</f>
        <v/>
      </c>
      <c r="BM217" s="9" t="str">
        <f t="shared" si="428"/>
        <v/>
      </c>
      <c r="BN217" s="8" t="str">
        <f t="shared" si="370"/>
        <v/>
      </c>
      <c r="BO217" s="8" t="str">
        <f t="shared" si="395"/>
        <v/>
      </c>
      <c r="BP217" s="8" t="str">
        <f t="shared" si="396"/>
        <v/>
      </c>
      <c r="BQ217" s="8" t="str">
        <f t="shared" si="397"/>
        <v/>
      </c>
      <c r="BR217" s="8" t="str">
        <f t="shared" si="371"/>
        <v/>
      </c>
      <c r="BS217" s="8" t="str">
        <f t="shared" si="398"/>
        <v/>
      </c>
      <c r="BT217" s="8" t="str">
        <f t="shared" si="399"/>
        <v/>
      </c>
      <c r="BU217" s="7" t="str">
        <f t="shared" si="400"/>
        <v/>
      </c>
    </row>
    <row r="218" spans="8:73" x14ac:dyDescent="0.25">
      <c r="H218" s="35" t="str">
        <f>IFERROR(IF(MINUTE(M218)&lt;&gt;MINUTE(M217),MAX($H$2:H217)+1,IF(AND(MINUTE(M217)=0,MINUTE(M218)=0),1,"")),"")</f>
        <v/>
      </c>
      <c r="I218" s="35" t="str">
        <f t="shared" si="372"/>
        <v/>
      </c>
      <c r="J218" s="35" t="str">
        <f t="shared" si="373"/>
        <v/>
      </c>
      <c r="K218" s="67" t="str">
        <f>IFERROR(IF(VLOOKUP(J217,'Flota Variable'!$AS$4:$AU$707,3,0)+K217&gt;$F$7,"",VLOOKUP(J217,'Flota Variable'!$AS$4:$AU$707,3,0)+K217),"")</f>
        <v/>
      </c>
      <c r="L218" s="67" t="str">
        <f t="shared" si="354"/>
        <v/>
      </c>
      <c r="M218" s="36" t="str">
        <f t="shared" si="374"/>
        <v/>
      </c>
      <c r="N218" s="35" t="str">
        <f>IF(H218="","",IF(H218=MAX($H$3:$H$1002),IFERROR(VLOOKUP(MAX($H$3:H218)+1,$H$3:$I$1002,2,0),MAX(I218:I1217))-VLOOKUP(H218,$H$3:$I$1002,2,0)+1,IFERROR(VLOOKUP(MAX($H$3:H218)+1,$H$3:$I$1002,2,0),MAX(I218:I1217))-VLOOKUP(H218,$H$3:$I$1002,2,0)))</f>
        <v/>
      </c>
      <c r="P218" s="35" t="str">
        <f t="shared" si="375"/>
        <v/>
      </c>
      <c r="Q218" s="67" t="str">
        <f t="shared" si="376"/>
        <v/>
      </c>
      <c r="R218" s="67" t="str">
        <f t="shared" si="377"/>
        <v/>
      </c>
      <c r="S218" s="67" t="str">
        <f t="shared" si="378"/>
        <v/>
      </c>
      <c r="U218" s="68" t="str">
        <f>IFERROR(IF(Z218=0,"",IF(MINUTE(Z218)&lt;&gt;MINUTE(Z217),MAX($U$2:U217)+1,IF(AND(MINUTE(Z217)=0,MINUTE(Z218)=0),1,""))),"")</f>
        <v/>
      </c>
      <c r="V218" s="68" t="str">
        <f t="shared" si="379"/>
        <v/>
      </c>
      <c r="W218" s="68" t="str">
        <f t="shared" si="380"/>
        <v/>
      </c>
      <c r="X218" s="69" t="str">
        <f>IFERROR(L218+VLOOKUP(J218,'Tiempos de ciclo'!$P$3:$Q$398,2,0),"")</f>
        <v/>
      </c>
      <c r="Y218" s="69" t="str">
        <f t="shared" si="355"/>
        <v/>
      </c>
      <c r="Z218" s="70" t="str">
        <f t="shared" si="381"/>
        <v/>
      </c>
      <c r="AA218" s="68" t="str">
        <f>IF(U218="","",IF(U218=MAX($U$3:$U$1002),IFERROR(VLOOKUP(MAX($U$3:U218)+1,$U$3:$V$1002,2,0),MAX(V218:V1217))-VLOOKUP(U218,$U$3:$V$1002,2,0)+1,IFERROR(VLOOKUP(MAX($U$3:U218)+1,$U$3:$V$1002,2,0),MAX(V218:V1217))-VLOOKUP(U218,$U$3:$V$1002,2,0)))</f>
        <v/>
      </c>
      <c r="AC218" s="68" t="str">
        <f t="shared" si="382"/>
        <v/>
      </c>
      <c r="AD218" s="69" t="str">
        <f t="shared" si="383"/>
        <v/>
      </c>
      <c r="AE218" s="69" t="str">
        <f t="shared" si="384"/>
        <v/>
      </c>
      <c r="AF218" s="69" t="str">
        <f t="shared" si="385"/>
        <v/>
      </c>
      <c r="AI218" s="3" t="str">
        <f t="shared" si="402"/>
        <v/>
      </c>
      <c r="AJ218" s="8" t="str">
        <f t="shared" si="356"/>
        <v/>
      </c>
      <c r="AK218" s="8" t="str">
        <f t="shared" si="403"/>
        <v/>
      </c>
      <c r="AL218" s="8" t="str">
        <f t="shared" si="404"/>
        <v/>
      </c>
      <c r="AM218" s="8" t="str">
        <f t="shared" si="405"/>
        <v/>
      </c>
      <c r="AN218" s="9" t="str">
        <f t="shared" si="357"/>
        <v/>
      </c>
      <c r="AO218" s="9" t="str">
        <f t="shared" si="358"/>
        <v/>
      </c>
      <c r="AP218" s="8" t="str">
        <f t="shared" si="386"/>
        <v/>
      </c>
      <c r="AQ218" s="9" t="str">
        <f t="shared" si="359"/>
        <v/>
      </c>
      <c r="AR218" s="8" t="str">
        <f t="shared" si="387"/>
        <v/>
      </c>
      <c r="AS218" s="2" t="str">
        <f t="shared" si="406"/>
        <v/>
      </c>
      <c r="AT218" s="8" t="str">
        <f t="shared" si="388"/>
        <v/>
      </c>
      <c r="AU218" s="8" t="str">
        <f t="shared" si="407"/>
        <v/>
      </c>
      <c r="AV218" s="8" t="str">
        <f t="shared" si="408"/>
        <v/>
      </c>
      <c r="AW218" s="8" t="str">
        <f t="shared" si="389"/>
        <v/>
      </c>
      <c r="AX218" s="9" t="str">
        <f t="shared" si="360"/>
        <v/>
      </c>
      <c r="AY218" s="9" t="str">
        <f t="shared" si="361"/>
        <v/>
      </c>
      <c r="AZ218" s="8" t="str">
        <f t="shared" si="390"/>
        <v/>
      </c>
      <c r="BA218" s="9" t="str">
        <f t="shared" si="391"/>
        <v/>
      </c>
      <c r="BB218" s="8" t="str">
        <f t="shared" si="392"/>
        <v/>
      </c>
      <c r="BD218" s="3" t="str">
        <f t="shared" si="393"/>
        <v/>
      </c>
      <c r="BE218" s="8" t="str">
        <f t="shared" si="362"/>
        <v/>
      </c>
      <c r="BF218" s="8" t="str">
        <f t="shared" si="363"/>
        <v/>
      </c>
      <c r="BG218" s="86" t="str">
        <f t="shared" si="364"/>
        <v/>
      </c>
      <c r="BH218" s="9" t="str">
        <f t="shared" si="365"/>
        <v/>
      </c>
      <c r="BI218" s="9" t="str">
        <f t="shared" si="366"/>
        <v/>
      </c>
      <c r="BJ218" s="82" t="e">
        <f t="shared" si="367"/>
        <v>#VALUE!</v>
      </c>
      <c r="BK218" s="9" t="str">
        <f t="shared" si="368"/>
        <v/>
      </c>
      <c r="BL218" s="9" t="str">
        <f t="shared" ref="BL218:BM218" si="429">BK218</f>
        <v/>
      </c>
      <c r="BM218" s="9" t="str">
        <f t="shared" si="429"/>
        <v/>
      </c>
      <c r="BN218" s="8" t="str">
        <f t="shared" si="370"/>
        <v/>
      </c>
      <c r="BO218" s="8" t="str">
        <f t="shared" si="395"/>
        <v/>
      </c>
      <c r="BP218" s="8" t="str">
        <f t="shared" si="396"/>
        <v/>
      </c>
      <c r="BQ218" s="8" t="str">
        <f t="shared" si="397"/>
        <v/>
      </c>
      <c r="BR218" s="8" t="str">
        <f t="shared" si="371"/>
        <v/>
      </c>
      <c r="BS218" s="8" t="str">
        <f t="shared" si="398"/>
        <v/>
      </c>
      <c r="BT218" s="8" t="str">
        <f t="shared" si="399"/>
        <v/>
      </c>
      <c r="BU218" s="7" t="str">
        <f t="shared" si="400"/>
        <v/>
      </c>
    </row>
    <row r="219" spans="8:73" x14ac:dyDescent="0.25">
      <c r="H219" s="35" t="str">
        <f>IFERROR(IF(MINUTE(M219)&lt;&gt;MINUTE(M218),MAX($H$2:H218)+1,IF(AND(MINUTE(M218)=0,MINUTE(M219)=0),1,"")),"")</f>
        <v/>
      </c>
      <c r="I219" s="35" t="str">
        <f t="shared" si="372"/>
        <v/>
      </c>
      <c r="J219" s="35" t="str">
        <f t="shared" si="373"/>
        <v/>
      </c>
      <c r="K219" s="67" t="str">
        <f>IFERROR(IF(VLOOKUP(J218,'Flota Variable'!$AS$4:$AU$707,3,0)+K218&gt;$F$7,"",VLOOKUP(J218,'Flota Variable'!$AS$4:$AU$707,3,0)+K218),"")</f>
        <v/>
      </c>
      <c r="L219" s="67" t="str">
        <f t="shared" si="354"/>
        <v/>
      </c>
      <c r="M219" s="36" t="str">
        <f t="shared" si="374"/>
        <v/>
      </c>
      <c r="N219" s="35" t="str">
        <f>IF(H219="","",IF(H219=MAX($H$3:$H$1002),IFERROR(VLOOKUP(MAX($H$3:H219)+1,$H$3:$I$1002,2,0),MAX(I219:I1218))-VLOOKUP(H219,$H$3:$I$1002,2,0)+1,IFERROR(VLOOKUP(MAX($H$3:H219)+1,$H$3:$I$1002,2,0),MAX(I219:I1218))-VLOOKUP(H219,$H$3:$I$1002,2,0)))</f>
        <v/>
      </c>
      <c r="P219" s="35" t="str">
        <f t="shared" si="375"/>
        <v/>
      </c>
      <c r="Q219" s="67" t="str">
        <f t="shared" si="376"/>
        <v/>
      </c>
      <c r="R219" s="67" t="str">
        <f t="shared" si="377"/>
        <v/>
      </c>
      <c r="S219" s="67" t="str">
        <f t="shared" si="378"/>
        <v/>
      </c>
      <c r="U219" s="68" t="str">
        <f>IFERROR(IF(Z219=0,"",IF(MINUTE(Z219)&lt;&gt;MINUTE(Z218),MAX($U$2:U218)+1,IF(AND(MINUTE(Z218)=0,MINUTE(Z219)=0),1,""))),"")</f>
        <v/>
      </c>
      <c r="V219" s="68" t="str">
        <f t="shared" si="379"/>
        <v/>
      </c>
      <c r="W219" s="68" t="str">
        <f t="shared" si="380"/>
        <v/>
      </c>
      <c r="X219" s="69" t="str">
        <f>IFERROR(L219+VLOOKUP(J219,'Tiempos de ciclo'!$P$3:$Q$398,2,0),"")</f>
        <v/>
      </c>
      <c r="Y219" s="69" t="str">
        <f t="shared" si="355"/>
        <v/>
      </c>
      <c r="Z219" s="70" t="str">
        <f t="shared" si="381"/>
        <v/>
      </c>
      <c r="AA219" s="68" t="str">
        <f>IF(U219="","",IF(U219=MAX($U$3:$U$1002),IFERROR(VLOOKUP(MAX($U$3:U219)+1,$U$3:$V$1002,2,0),MAX(V219:V1218))-VLOOKUP(U219,$U$3:$V$1002,2,0)+1,IFERROR(VLOOKUP(MAX($U$3:U219)+1,$U$3:$V$1002,2,0),MAX(V219:V1218))-VLOOKUP(U219,$U$3:$V$1002,2,0)))</f>
        <v/>
      </c>
      <c r="AC219" s="68" t="str">
        <f t="shared" si="382"/>
        <v/>
      </c>
      <c r="AD219" s="69" t="str">
        <f t="shared" si="383"/>
        <v/>
      </c>
      <c r="AE219" s="69" t="str">
        <f t="shared" si="384"/>
        <v/>
      </c>
      <c r="AF219" s="69" t="str">
        <f t="shared" si="385"/>
        <v/>
      </c>
      <c r="AI219" s="3" t="str">
        <f t="shared" si="402"/>
        <v/>
      </c>
      <c r="AJ219" s="8" t="str">
        <f t="shared" si="356"/>
        <v/>
      </c>
      <c r="AK219" s="8" t="str">
        <f t="shared" si="403"/>
        <v/>
      </c>
      <c r="AL219" s="8" t="str">
        <f t="shared" si="404"/>
        <v/>
      </c>
      <c r="AM219" s="8" t="str">
        <f t="shared" si="405"/>
        <v/>
      </c>
      <c r="AN219" s="9" t="str">
        <f t="shared" si="357"/>
        <v/>
      </c>
      <c r="AO219" s="9" t="str">
        <f t="shared" si="358"/>
        <v/>
      </c>
      <c r="AP219" s="8" t="str">
        <f t="shared" si="386"/>
        <v/>
      </c>
      <c r="AQ219" s="9" t="str">
        <f t="shared" si="359"/>
        <v/>
      </c>
      <c r="AR219" s="8" t="str">
        <f t="shared" si="387"/>
        <v/>
      </c>
      <c r="AS219" s="2" t="str">
        <f t="shared" si="406"/>
        <v/>
      </c>
      <c r="AT219" s="8" t="str">
        <f t="shared" si="388"/>
        <v/>
      </c>
      <c r="AU219" s="8" t="str">
        <f t="shared" si="407"/>
        <v/>
      </c>
      <c r="AV219" s="8" t="str">
        <f t="shared" si="408"/>
        <v/>
      </c>
      <c r="AW219" s="8" t="str">
        <f t="shared" si="389"/>
        <v/>
      </c>
      <c r="AX219" s="9" t="str">
        <f t="shared" si="360"/>
        <v/>
      </c>
      <c r="AY219" s="9" t="str">
        <f t="shared" si="361"/>
        <v/>
      </c>
      <c r="AZ219" s="8" t="str">
        <f t="shared" si="390"/>
        <v/>
      </c>
      <c r="BA219" s="9" t="str">
        <f t="shared" si="391"/>
        <v/>
      </c>
      <c r="BB219" s="8" t="str">
        <f t="shared" si="392"/>
        <v/>
      </c>
      <c r="BD219" s="3" t="str">
        <f t="shared" si="393"/>
        <v/>
      </c>
      <c r="BE219" s="8" t="str">
        <f t="shared" si="362"/>
        <v/>
      </c>
      <c r="BF219" s="8" t="str">
        <f t="shared" si="363"/>
        <v/>
      </c>
      <c r="BG219" s="86" t="str">
        <f t="shared" si="364"/>
        <v/>
      </c>
      <c r="BH219" s="9" t="str">
        <f t="shared" si="365"/>
        <v/>
      </c>
      <c r="BI219" s="9" t="str">
        <f t="shared" si="366"/>
        <v/>
      </c>
      <c r="BJ219" s="82" t="e">
        <f t="shared" si="367"/>
        <v>#VALUE!</v>
      </c>
      <c r="BK219" s="9" t="str">
        <f t="shared" si="368"/>
        <v/>
      </c>
      <c r="BL219" s="9" t="str">
        <f t="shared" ref="BL219:BM219" si="430">BK219</f>
        <v/>
      </c>
      <c r="BM219" s="9" t="str">
        <f t="shared" si="430"/>
        <v/>
      </c>
      <c r="BN219" s="8" t="str">
        <f t="shared" si="370"/>
        <v/>
      </c>
      <c r="BO219" s="8" t="str">
        <f t="shared" si="395"/>
        <v/>
      </c>
      <c r="BP219" s="8" t="str">
        <f t="shared" si="396"/>
        <v/>
      </c>
      <c r="BQ219" s="8" t="str">
        <f t="shared" si="397"/>
        <v/>
      </c>
      <c r="BR219" s="8" t="str">
        <f t="shared" si="371"/>
        <v/>
      </c>
      <c r="BS219" s="8" t="str">
        <f t="shared" si="398"/>
        <v/>
      </c>
      <c r="BT219" s="8" t="str">
        <f t="shared" si="399"/>
        <v/>
      </c>
      <c r="BU219" s="7" t="str">
        <f t="shared" si="400"/>
        <v/>
      </c>
    </row>
    <row r="220" spans="8:73" x14ac:dyDescent="0.25">
      <c r="H220" s="35" t="str">
        <f>IFERROR(IF(MINUTE(M220)&lt;&gt;MINUTE(M219),MAX($H$2:H219)+1,IF(AND(MINUTE(M219)=0,MINUTE(M220)=0),1,"")),"")</f>
        <v/>
      </c>
      <c r="I220" s="35" t="str">
        <f t="shared" si="372"/>
        <v/>
      </c>
      <c r="J220" s="35" t="str">
        <f t="shared" si="373"/>
        <v/>
      </c>
      <c r="K220" s="67" t="str">
        <f>IFERROR(IF(VLOOKUP(J219,'Flota Variable'!$AS$4:$AU$707,3,0)+K219&gt;$F$7,"",VLOOKUP(J219,'Flota Variable'!$AS$4:$AU$707,3,0)+K219),"")</f>
        <v/>
      </c>
      <c r="L220" s="67" t="str">
        <f t="shared" si="354"/>
        <v/>
      </c>
      <c r="M220" s="36" t="str">
        <f t="shared" si="374"/>
        <v/>
      </c>
      <c r="N220" s="35" t="str">
        <f>IF(H220="","",IF(H220=MAX($H$3:$H$1002),IFERROR(VLOOKUP(MAX($H$3:H220)+1,$H$3:$I$1002,2,0),MAX(I220:I1219))-VLOOKUP(H220,$H$3:$I$1002,2,0)+1,IFERROR(VLOOKUP(MAX($H$3:H220)+1,$H$3:$I$1002,2,0),MAX(I220:I1219))-VLOOKUP(H220,$H$3:$I$1002,2,0)))</f>
        <v/>
      </c>
      <c r="P220" s="35" t="str">
        <f t="shared" si="375"/>
        <v/>
      </c>
      <c r="Q220" s="67" t="str">
        <f t="shared" si="376"/>
        <v/>
      </c>
      <c r="R220" s="67" t="str">
        <f t="shared" si="377"/>
        <v/>
      </c>
      <c r="S220" s="67" t="str">
        <f t="shared" si="378"/>
        <v/>
      </c>
      <c r="U220" s="68" t="str">
        <f>IFERROR(IF(Z220=0,"",IF(MINUTE(Z220)&lt;&gt;MINUTE(Z219),MAX($U$2:U219)+1,IF(AND(MINUTE(Z219)=0,MINUTE(Z220)=0),1,""))),"")</f>
        <v/>
      </c>
      <c r="V220" s="68" t="str">
        <f t="shared" si="379"/>
        <v/>
      </c>
      <c r="W220" s="68" t="str">
        <f t="shared" si="380"/>
        <v/>
      </c>
      <c r="X220" s="69" t="str">
        <f>IFERROR(L220+VLOOKUP(J220,'Tiempos de ciclo'!$P$3:$Q$398,2,0),"")</f>
        <v/>
      </c>
      <c r="Y220" s="69" t="str">
        <f t="shared" si="355"/>
        <v/>
      </c>
      <c r="Z220" s="70" t="str">
        <f t="shared" si="381"/>
        <v/>
      </c>
      <c r="AA220" s="68" t="str">
        <f>IF(U220="","",IF(U220=MAX($U$3:$U$1002),IFERROR(VLOOKUP(MAX($U$3:U220)+1,$U$3:$V$1002,2,0),MAX(V220:V1219))-VLOOKUP(U220,$U$3:$V$1002,2,0)+1,IFERROR(VLOOKUP(MAX($U$3:U220)+1,$U$3:$V$1002,2,0),MAX(V220:V1219))-VLOOKUP(U220,$U$3:$V$1002,2,0)))</f>
        <v/>
      </c>
      <c r="AC220" s="68" t="str">
        <f t="shared" si="382"/>
        <v/>
      </c>
      <c r="AD220" s="69" t="str">
        <f t="shared" si="383"/>
        <v/>
      </c>
      <c r="AE220" s="69" t="str">
        <f t="shared" si="384"/>
        <v/>
      </c>
      <c r="AF220" s="69" t="str">
        <f t="shared" si="385"/>
        <v/>
      </c>
      <c r="AI220" s="3" t="str">
        <f t="shared" si="402"/>
        <v/>
      </c>
      <c r="AJ220" s="8" t="str">
        <f t="shared" si="356"/>
        <v/>
      </c>
      <c r="AK220" s="8" t="str">
        <f t="shared" si="403"/>
        <v/>
      </c>
      <c r="AL220" s="8" t="str">
        <f t="shared" si="404"/>
        <v/>
      </c>
      <c r="AM220" s="8" t="str">
        <f t="shared" si="405"/>
        <v/>
      </c>
      <c r="AN220" s="9" t="str">
        <f t="shared" si="357"/>
        <v/>
      </c>
      <c r="AO220" s="9" t="str">
        <f t="shared" si="358"/>
        <v/>
      </c>
      <c r="AP220" s="8" t="str">
        <f t="shared" si="386"/>
        <v/>
      </c>
      <c r="AQ220" s="9" t="str">
        <f t="shared" si="359"/>
        <v/>
      </c>
      <c r="AR220" s="8" t="str">
        <f t="shared" si="387"/>
        <v/>
      </c>
      <c r="AS220" s="2" t="str">
        <f t="shared" si="406"/>
        <v/>
      </c>
      <c r="AT220" s="8" t="str">
        <f t="shared" si="388"/>
        <v/>
      </c>
      <c r="AU220" s="8" t="str">
        <f t="shared" si="407"/>
        <v/>
      </c>
      <c r="AV220" s="8" t="str">
        <f t="shared" si="408"/>
        <v/>
      </c>
      <c r="AW220" s="8" t="str">
        <f t="shared" si="389"/>
        <v/>
      </c>
      <c r="AX220" s="9" t="str">
        <f t="shared" si="360"/>
        <v/>
      </c>
      <c r="AY220" s="9" t="str">
        <f t="shared" si="361"/>
        <v/>
      </c>
      <c r="AZ220" s="8" t="str">
        <f t="shared" si="390"/>
        <v/>
      </c>
      <c r="BA220" s="9" t="str">
        <f t="shared" si="391"/>
        <v/>
      </c>
      <c r="BB220" s="8" t="str">
        <f t="shared" si="392"/>
        <v/>
      </c>
      <c r="BD220" s="3" t="str">
        <f t="shared" si="393"/>
        <v/>
      </c>
      <c r="BE220" s="8" t="str">
        <f t="shared" si="362"/>
        <v/>
      </c>
      <c r="BF220" s="8" t="str">
        <f t="shared" si="363"/>
        <v/>
      </c>
      <c r="BG220" s="86" t="str">
        <f t="shared" si="364"/>
        <v/>
      </c>
      <c r="BH220" s="9" t="str">
        <f t="shared" si="365"/>
        <v/>
      </c>
      <c r="BI220" s="9" t="str">
        <f t="shared" si="366"/>
        <v/>
      </c>
      <c r="BJ220" s="82" t="e">
        <f t="shared" si="367"/>
        <v>#VALUE!</v>
      </c>
      <c r="BK220" s="9" t="str">
        <f t="shared" si="368"/>
        <v/>
      </c>
      <c r="BL220" s="9" t="str">
        <f t="shared" ref="BL220:BM220" si="431">BK220</f>
        <v/>
      </c>
      <c r="BM220" s="9" t="str">
        <f t="shared" si="431"/>
        <v/>
      </c>
      <c r="BN220" s="8" t="str">
        <f t="shared" si="370"/>
        <v/>
      </c>
      <c r="BO220" s="8" t="str">
        <f t="shared" si="395"/>
        <v/>
      </c>
      <c r="BP220" s="8" t="str">
        <f t="shared" si="396"/>
        <v/>
      </c>
      <c r="BQ220" s="8" t="str">
        <f t="shared" si="397"/>
        <v/>
      </c>
      <c r="BR220" s="8" t="str">
        <f t="shared" si="371"/>
        <v/>
      </c>
      <c r="BS220" s="8" t="str">
        <f t="shared" si="398"/>
        <v/>
      </c>
      <c r="BT220" s="8" t="str">
        <f t="shared" si="399"/>
        <v/>
      </c>
      <c r="BU220" s="7" t="str">
        <f t="shared" si="400"/>
        <v/>
      </c>
    </row>
    <row r="221" spans="8:73" x14ac:dyDescent="0.25">
      <c r="H221" s="35" t="str">
        <f>IFERROR(IF(MINUTE(M221)&lt;&gt;MINUTE(M220),MAX($H$2:H220)+1,IF(AND(MINUTE(M220)=0,MINUTE(M221)=0),1,"")),"")</f>
        <v/>
      </c>
      <c r="I221" s="35" t="str">
        <f t="shared" si="372"/>
        <v/>
      </c>
      <c r="J221" s="35" t="str">
        <f t="shared" si="373"/>
        <v/>
      </c>
      <c r="K221" s="67" t="str">
        <f>IFERROR(IF(VLOOKUP(J220,'Flota Variable'!$AS$4:$AU$707,3,0)+K220&gt;$F$7,"",VLOOKUP(J220,'Flota Variable'!$AS$4:$AU$707,3,0)+K220),"")</f>
        <v/>
      </c>
      <c r="L221" s="67" t="str">
        <f t="shared" si="354"/>
        <v/>
      </c>
      <c r="M221" s="36" t="str">
        <f t="shared" si="374"/>
        <v/>
      </c>
      <c r="N221" s="35" t="str">
        <f>IF(H221="","",IF(H221=MAX($H$3:$H$1002),IFERROR(VLOOKUP(MAX($H$3:H221)+1,$H$3:$I$1002,2,0),MAX(I221:I1220))-VLOOKUP(H221,$H$3:$I$1002,2,0)+1,IFERROR(VLOOKUP(MAX($H$3:H221)+1,$H$3:$I$1002,2,0),MAX(I221:I1220))-VLOOKUP(H221,$H$3:$I$1002,2,0)))</f>
        <v/>
      </c>
      <c r="P221" s="35" t="str">
        <f t="shared" si="375"/>
        <v/>
      </c>
      <c r="Q221" s="67" t="str">
        <f t="shared" si="376"/>
        <v/>
      </c>
      <c r="R221" s="67" t="str">
        <f t="shared" si="377"/>
        <v/>
      </c>
      <c r="S221" s="67" t="str">
        <f t="shared" si="378"/>
        <v/>
      </c>
      <c r="U221" s="68" t="str">
        <f>IFERROR(IF(Z221=0,"",IF(MINUTE(Z221)&lt;&gt;MINUTE(Z220),MAX($U$2:U220)+1,IF(AND(MINUTE(Z220)=0,MINUTE(Z221)=0),1,""))),"")</f>
        <v/>
      </c>
      <c r="V221" s="68" t="str">
        <f t="shared" si="379"/>
        <v/>
      </c>
      <c r="W221" s="68" t="str">
        <f t="shared" si="380"/>
        <v/>
      </c>
      <c r="X221" s="69" t="str">
        <f>IFERROR(L221+VLOOKUP(J221,'Tiempos de ciclo'!$P$3:$Q$398,2,0),"")</f>
        <v/>
      </c>
      <c r="Y221" s="69" t="str">
        <f t="shared" si="355"/>
        <v/>
      </c>
      <c r="Z221" s="70" t="str">
        <f t="shared" si="381"/>
        <v/>
      </c>
      <c r="AA221" s="68" t="str">
        <f>IF(U221="","",IF(U221=MAX($U$3:$U$1002),IFERROR(VLOOKUP(MAX($U$3:U221)+1,$U$3:$V$1002,2,0),MAX(V221:V1220))-VLOOKUP(U221,$U$3:$V$1002,2,0)+1,IFERROR(VLOOKUP(MAX($U$3:U221)+1,$U$3:$V$1002,2,0),MAX(V221:V1220))-VLOOKUP(U221,$U$3:$V$1002,2,0)))</f>
        <v/>
      </c>
      <c r="AC221" s="68" t="str">
        <f t="shared" si="382"/>
        <v/>
      </c>
      <c r="AD221" s="69" t="str">
        <f t="shared" si="383"/>
        <v/>
      </c>
      <c r="AE221" s="69" t="str">
        <f t="shared" si="384"/>
        <v/>
      </c>
      <c r="AF221" s="69" t="str">
        <f t="shared" si="385"/>
        <v/>
      </c>
      <c r="AI221" s="3" t="str">
        <f t="shared" si="402"/>
        <v/>
      </c>
      <c r="AJ221" s="8" t="str">
        <f t="shared" si="356"/>
        <v/>
      </c>
      <c r="AK221" s="8" t="str">
        <f t="shared" si="403"/>
        <v/>
      </c>
      <c r="AL221" s="8" t="str">
        <f t="shared" si="404"/>
        <v/>
      </c>
      <c r="AM221" s="8" t="str">
        <f t="shared" si="405"/>
        <v/>
      </c>
      <c r="AN221" s="9" t="str">
        <f t="shared" si="357"/>
        <v/>
      </c>
      <c r="AO221" s="9" t="str">
        <f t="shared" si="358"/>
        <v/>
      </c>
      <c r="AP221" s="8" t="str">
        <f t="shared" si="386"/>
        <v/>
      </c>
      <c r="AQ221" s="9" t="str">
        <f t="shared" si="359"/>
        <v/>
      </c>
      <c r="AR221" s="8" t="str">
        <f t="shared" si="387"/>
        <v/>
      </c>
      <c r="AS221" s="2" t="str">
        <f t="shared" si="406"/>
        <v/>
      </c>
      <c r="AT221" s="8" t="str">
        <f t="shared" si="388"/>
        <v/>
      </c>
      <c r="AU221" s="8" t="str">
        <f t="shared" si="407"/>
        <v/>
      </c>
      <c r="AV221" s="8" t="str">
        <f t="shared" si="408"/>
        <v/>
      </c>
      <c r="AW221" s="8" t="str">
        <f t="shared" si="389"/>
        <v/>
      </c>
      <c r="AX221" s="9" t="str">
        <f t="shared" si="360"/>
        <v/>
      </c>
      <c r="AY221" s="9" t="str">
        <f t="shared" si="361"/>
        <v/>
      </c>
      <c r="AZ221" s="8" t="str">
        <f t="shared" si="390"/>
        <v/>
      </c>
      <c r="BA221" s="9" t="str">
        <f t="shared" si="391"/>
        <v/>
      </c>
      <c r="BB221" s="8" t="str">
        <f t="shared" si="392"/>
        <v/>
      </c>
      <c r="BD221" s="3" t="str">
        <f t="shared" si="393"/>
        <v/>
      </c>
      <c r="BE221" s="8" t="str">
        <f t="shared" si="362"/>
        <v/>
      </c>
      <c r="BF221" s="8" t="str">
        <f t="shared" si="363"/>
        <v/>
      </c>
      <c r="BG221" s="86" t="str">
        <f t="shared" si="364"/>
        <v/>
      </c>
      <c r="BH221" s="9" t="str">
        <f t="shared" si="365"/>
        <v/>
      </c>
      <c r="BI221" s="9" t="str">
        <f t="shared" si="366"/>
        <v/>
      </c>
      <c r="BJ221" s="82" t="e">
        <f t="shared" si="367"/>
        <v>#VALUE!</v>
      </c>
      <c r="BK221" s="9" t="str">
        <f t="shared" si="368"/>
        <v/>
      </c>
      <c r="BL221" s="9" t="str">
        <f t="shared" ref="BL221:BM221" si="432">BK221</f>
        <v/>
      </c>
      <c r="BM221" s="9" t="str">
        <f t="shared" si="432"/>
        <v/>
      </c>
      <c r="BN221" s="8" t="str">
        <f t="shared" si="370"/>
        <v/>
      </c>
      <c r="BO221" s="8" t="str">
        <f t="shared" si="395"/>
        <v/>
      </c>
      <c r="BP221" s="8" t="str">
        <f t="shared" si="396"/>
        <v/>
      </c>
      <c r="BQ221" s="8" t="str">
        <f t="shared" si="397"/>
        <v/>
      </c>
      <c r="BR221" s="8" t="str">
        <f t="shared" si="371"/>
        <v/>
      </c>
      <c r="BS221" s="8" t="str">
        <f t="shared" si="398"/>
        <v/>
      </c>
      <c r="BT221" s="8" t="str">
        <f t="shared" si="399"/>
        <v/>
      </c>
      <c r="BU221" s="7" t="str">
        <f t="shared" si="400"/>
        <v/>
      </c>
    </row>
    <row r="222" spans="8:73" x14ac:dyDescent="0.25">
      <c r="H222" s="35" t="str">
        <f>IFERROR(IF(MINUTE(M222)&lt;&gt;MINUTE(M221),MAX($H$2:H221)+1,IF(AND(MINUTE(M221)=0,MINUTE(M222)=0),1,"")),"")</f>
        <v/>
      </c>
      <c r="I222" s="35" t="str">
        <f t="shared" si="372"/>
        <v/>
      </c>
      <c r="J222" s="35" t="str">
        <f t="shared" si="373"/>
        <v/>
      </c>
      <c r="K222" s="67" t="str">
        <f>IFERROR(IF(VLOOKUP(J221,'Flota Variable'!$AS$4:$AU$707,3,0)+K221&gt;$F$7,"",VLOOKUP(J221,'Flota Variable'!$AS$4:$AU$707,3,0)+K221),"")</f>
        <v/>
      </c>
      <c r="L222" s="67" t="str">
        <f t="shared" si="354"/>
        <v/>
      </c>
      <c r="M222" s="36" t="str">
        <f t="shared" si="374"/>
        <v/>
      </c>
      <c r="N222" s="35" t="str">
        <f>IF(H222="","",IF(H222=MAX($H$3:$H$1002),IFERROR(VLOOKUP(MAX($H$3:H222)+1,$H$3:$I$1002,2,0),MAX(I222:I1221))-VLOOKUP(H222,$H$3:$I$1002,2,0)+1,IFERROR(VLOOKUP(MAX($H$3:H222)+1,$H$3:$I$1002,2,0),MAX(I222:I1221))-VLOOKUP(H222,$H$3:$I$1002,2,0)))</f>
        <v/>
      </c>
      <c r="P222" s="35" t="str">
        <f t="shared" si="375"/>
        <v/>
      </c>
      <c r="Q222" s="67" t="str">
        <f t="shared" si="376"/>
        <v/>
      </c>
      <c r="R222" s="67" t="str">
        <f t="shared" si="377"/>
        <v/>
      </c>
      <c r="S222" s="67" t="str">
        <f t="shared" si="378"/>
        <v/>
      </c>
      <c r="U222" s="68" t="str">
        <f>IFERROR(IF(Z222=0,"",IF(MINUTE(Z222)&lt;&gt;MINUTE(Z221),MAX($U$2:U221)+1,IF(AND(MINUTE(Z221)=0,MINUTE(Z222)=0),1,""))),"")</f>
        <v/>
      </c>
      <c r="V222" s="68" t="str">
        <f t="shared" si="379"/>
        <v/>
      </c>
      <c r="W222" s="68" t="str">
        <f t="shared" si="380"/>
        <v/>
      </c>
      <c r="X222" s="69" t="str">
        <f>IFERROR(L222+VLOOKUP(J222,'Tiempos de ciclo'!$P$3:$Q$398,2,0),"")</f>
        <v/>
      </c>
      <c r="Y222" s="69" t="str">
        <f t="shared" si="355"/>
        <v/>
      </c>
      <c r="Z222" s="70" t="str">
        <f t="shared" si="381"/>
        <v/>
      </c>
      <c r="AA222" s="68" t="str">
        <f>IF(U222="","",IF(U222=MAX($U$3:$U$1002),IFERROR(VLOOKUP(MAX($U$3:U222)+1,$U$3:$V$1002,2,0),MAX(V222:V1221))-VLOOKUP(U222,$U$3:$V$1002,2,0)+1,IFERROR(VLOOKUP(MAX($U$3:U222)+1,$U$3:$V$1002,2,0),MAX(V222:V1221))-VLOOKUP(U222,$U$3:$V$1002,2,0)))</f>
        <v/>
      </c>
      <c r="AC222" s="68" t="str">
        <f t="shared" si="382"/>
        <v/>
      </c>
      <c r="AD222" s="69" t="str">
        <f t="shared" si="383"/>
        <v/>
      </c>
      <c r="AE222" s="69" t="str">
        <f t="shared" si="384"/>
        <v/>
      </c>
      <c r="AF222" s="69" t="str">
        <f t="shared" si="385"/>
        <v/>
      </c>
      <c r="AI222" s="3" t="str">
        <f t="shared" si="402"/>
        <v/>
      </c>
      <c r="AJ222" s="8" t="str">
        <f t="shared" si="356"/>
        <v/>
      </c>
      <c r="AK222" s="8" t="str">
        <f t="shared" si="403"/>
        <v/>
      </c>
      <c r="AL222" s="8" t="str">
        <f t="shared" si="404"/>
        <v/>
      </c>
      <c r="AM222" s="8" t="str">
        <f t="shared" si="405"/>
        <v/>
      </c>
      <c r="AN222" s="9" t="str">
        <f t="shared" si="357"/>
        <v/>
      </c>
      <c r="AO222" s="9" t="str">
        <f t="shared" si="358"/>
        <v/>
      </c>
      <c r="AP222" s="8" t="str">
        <f t="shared" si="386"/>
        <v/>
      </c>
      <c r="AQ222" s="9" t="str">
        <f t="shared" si="359"/>
        <v/>
      </c>
      <c r="AR222" s="8" t="str">
        <f t="shared" si="387"/>
        <v/>
      </c>
      <c r="AS222" s="2" t="str">
        <f t="shared" si="406"/>
        <v/>
      </c>
      <c r="AT222" s="8" t="str">
        <f t="shared" si="388"/>
        <v/>
      </c>
      <c r="AU222" s="8" t="str">
        <f t="shared" si="407"/>
        <v/>
      </c>
      <c r="AV222" s="8" t="str">
        <f t="shared" si="408"/>
        <v/>
      </c>
      <c r="AW222" s="8" t="str">
        <f t="shared" si="389"/>
        <v/>
      </c>
      <c r="AX222" s="9" t="str">
        <f t="shared" si="360"/>
        <v/>
      </c>
      <c r="AY222" s="9" t="str">
        <f t="shared" si="361"/>
        <v/>
      </c>
      <c r="AZ222" s="8" t="str">
        <f t="shared" si="390"/>
        <v/>
      </c>
      <c r="BA222" s="9" t="str">
        <f t="shared" si="391"/>
        <v/>
      </c>
      <c r="BB222" s="8" t="str">
        <f t="shared" si="392"/>
        <v/>
      </c>
      <c r="BD222" s="3" t="str">
        <f t="shared" si="393"/>
        <v/>
      </c>
      <c r="BE222" s="8" t="str">
        <f t="shared" si="362"/>
        <v/>
      </c>
      <c r="BF222" s="8" t="str">
        <f t="shared" si="363"/>
        <v/>
      </c>
      <c r="BG222" s="86" t="str">
        <f t="shared" si="364"/>
        <v/>
      </c>
      <c r="BH222" s="9" t="str">
        <f t="shared" si="365"/>
        <v/>
      </c>
      <c r="BI222" s="9" t="str">
        <f t="shared" si="366"/>
        <v/>
      </c>
      <c r="BJ222" s="82" t="e">
        <f t="shared" si="367"/>
        <v>#VALUE!</v>
      </c>
      <c r="BK222" s="9" t="str">
        <f t="shared" si="368"/>
        <v/>
      </c>
      <c r="BL222" s="9" t="str">
        <f t="shared" ref="BL222:BM222" si="433">BK222</f>
        <v/>
      </c>
      <c r="BM222" s="9" t="str">
        <f t="shared" si="433"/>
        <v/>
      </c>
      <c r="BN222" s="8" t="str">
        <f t="shared" si="370"/>
        <v/>
      </c>
      <c r="BO222" s="8" t="str">
        <f t="shared" si="395"/>
        <v/>
      </c>
      <c r="BP222" s="8" t="str">
        <f t="shared" si="396"/>
        <v/>
      </c>
      <c r="BQ222" s="8" t="str">
        <f t="shared" si="397"/>
        <v/>
      </c>
      <c r="BR222" s="8" t="str">
        <f t="shared" si="371"/>
        <v/>
      </c>
      <c r="BS222" s="8" t="str">
        <f t="shared" si="398"/>
        <v/>
      </c>
      <c r="BT222" s="8" t="str">
        <f t="shared" si="399"/>
        <v/>
      </c>
      <c r="BU222" s="7" t="str">
        <f t="shared" si="400"/>
        <v/>
      </c>
    </row>
    <row r="223" spans="8:73" x14ac:dyDescent="0.25">
      <c r="H223" s="35" t="str">
        <f>IFERROR(IF(MINUTE(M223)&lt;&gt;MINUTE(M222),MAX($H$2:H222)+1,IF(AND(MINUTE(M222)=0,MINUTE(M223)=0),1,"")),"")</f>
        <v/>
      </c>
      <c r="I223" s="35" t="str">
        <f t="shared" si="372"/>
        <v/>
      </c>
      <c r="J223" s="35" t="str">
        <f t="shared" si="373"/>
        <v/>
      </c>
      <c r="K223" s="67" t="str">
        <f>IFERROR(IF(VLOOKUP(J222,'Flota Variable'!$AS$4:$AU$707,3,0)+K222&gt;$F$7,"",VLOOKUP(J222,'Flota Variable'!$AS$4:$AU$707,3,0)+K222),"")</f>
        <v/>
      </c>
      <c r="L223" s="67" t="str">
        <f t="shared" si="354"/>
        <v/>
      </c>
      <c r="M223" s="36" t="str">
        <f t="shared" si="374"/>
        <v/>
      </c>
      <c r="N223" s="35" t="str">
        <f>IF(H223="","",IF(H223=MAX($H$3:$H$1002),IFERROR(VLOOKUP(MAX($H$3:H223)+1,$H$3:$I$1002,2,0),MAX(I223:I1222))-VLOOKUP(H223,$H$3:$I$1002,2,0)+1,IFERROR(VLOOKUP(MAX($H$3:H223)+1,$H$3:$I$1002,2,0),MAX(I223:I1222))-VLOOKUP(H223,$H$3:$I$1002,2,0)))</f>
        <v/>
      </c>
      <c r="P223" s="35" t="str">
        <f t="shared" si="375"/>
        <v/>
      </c>
      <c r="Q223" s="67" t="str">
        <f t="shared" si="376"/>
        <v/>
      </c>
      <c r="R223" s="67" t="str">
        <f t="shared" si="377"/>
        <v/>
      </c>
      <c r="S223" s="67" t="str">
        <f t="shared" si="378"/>
        <v/>
      </c>
      <c r="U223" s="68" t="str">
        <f>IFERROR(IF(Z223=0,"",IF(MINUTE(Z223)&lt;&gt;MINUTE(Z222),MAX($U$2:U222)+1,IF(AND(MINUTE(Z222)=0,MINUTE(Z223)=0),1,""))),"")</f>
        <v/>
      </c>
      <c r="V223" s="68" t="str">
        <f t="shared" si="379"/>
        <v/>
      </c>
      <c r="W223" s="68" t="str">
        <f t="shared" si="380"/>
        <v/>
      </c>
      <c r="X223" s="69" t="str">
        <f>IFERROR(L223+VLOOKUP(J223,'Tiempos de ciclo'!$P$3:$Q$398,2,0),"")</f>
        <v/>
      </c>
      <c r="Y223" s="69" t="str">
        <f t="shared" si="355"/>
        <v/>
      </c>
      <c r="Z223" s="70" t="str">
        <f t="shared" si="381"/>
        <v/>
      </c>
      <c r="AA223" s="68" t="str">
        <f>IF(U223="","",IF(U223=MAX($U$3:$U$1002),IFERROR(VLOOKUP(MAX($U$3:U223)+1,$U$3:$V$1002,2,0),MAX(V223:V1222))-VLOOKUP(U223,$U$3:$V$1002,2,0)+1,IFERROR(VLOOKUP(MAX($U$3:U223)+1,$U$3:$V$1002,2,0),MAX(V223:V1222))-VLOOKUP(U223,$U$3:$V$1002,2,0)))</f>
        <v/>
      </c>
      <c r="AC223" s="68" t="str">
        <f t="shared" si="382"/>
        <v/>
      </c>
      <c r="AD223" s="69" t="str">
        <f t="shared" si="383"/>
        <v/>
      </c>
      <c r="AE223" s="69" t="str">
        <f t="shared" si="384"/>
        <v/>
      </c>
      <c r="AF223" s="69" t="str">
        <f t="shared" si="385"/>
        <v/>
      </c>
      <c r="AI223" s="3" t="str">
        <f t="shared" si="402"/>
        <v/>
      </c>
      <c r="AJ223" s="8" t="str">
        <f t="shared" si="356"/>
        <v/>
      </c>
      <c r="AK223" s="8" t="str">
        <f t="shared" si="403"/>
        <v/>
      </c>
      <c r="AL223" s="8" t="str">
        <f t="shared" si="404"/>
        <v/>
      </c>
      <c r="AM223" s="8" t="str">
        <f t="shared" si="405"/>
        <v/>
      </c>
      <c r="AN223" s="9" t="str">
        <f t="shared" si="357"/>
        <v/>
      </c>
      <c r="AO223" s="9" t="str">
        <f t="shared" si="358"/>
        <v/>
      </c>
      <c r="AP223" s="8" t="str">
        <f t="shared" si="386"/>
        <v/>
      </c>
      <c r="AQ223" s="9" t="str">
        <f t="shared" si="359"/>
        <v/>
      </c>
      <c r="AR223" s="8" t="str">
        <f t="shared" si="387"/>
        <v/>
      </c>
      <c r="AS223" s="2" t="str">
        <f t="shared" si="406"/>
        <v/>
      </c>
      <c r="AT223" s="8" t="str">
        <f t="shared" si="388"/>
        <v/>
      </c>
      <c r="AU223" s="8" t="str">
        <f t="shared" si="407"/>
        <v/>
      </c>
      <c r="AV223" s="8" t="str">
        <f t="shared" si="408"/>
        <v/>
      </c>
      <c r="AW223" s="8" t="str">
        <f t="shared" si="389"/>
        <v/>
      </c>
      <c r="AX223" s="9" t="str">
        <f t="shared" si="360"/>
        <v/>
      </c>
      <c r="AY223" s="9" t="str">
        <f t="shared" si="361"/>
        <v/>
      </c>
      <c r="AZ223" s="8" t="str">
        <f t="shared" si="390"/>
        <v/>
      </c>
      <c r="BA223" s="9" t="str">
        <f t="shared" si="391"/>
        <v/>
      </c>
      <c r="BB223" s="8" t="str">
        <f t="shared" si="392"/>
        <v/>
      </c>
      <c r="BD223" s="3" t="str">
        <f t="shared" si="393"/>
        <v/>
      </c>
      <c r="BE223" s="8" t="str">
        <f t="shared" si="362"/>
        <v/>
      </c>
      <c r="BF223" s="8" t="str">
        <f t="shared" si="363"/>
        <v/>
      </c>
      <c r="BG223" s="86" t="str">
        <f t="shared" si="364"/>
        <v/>
      </c>
      <c r="BH223" s="9" t="str">
        <f t="shared" si="365"/>
        <v/>
      </c>
      <c r="BI223" s="9" t="str">
        <f t="shared" si="366"/>
        <v/>
      </c>
      <c r="BJ223" s="82" t="e">
        <f t="shared" si="367"/>
        <v>#VALUE!</v>
      </c>
      <c r="BK223" s="9" t="str">
        <f t="shared" si="368"/>
        <v/>
      </c>
      <c r="BL223" s="9" t="str">
        <f t="shared" ref="BL223:BM223" si="434">BK223</f>
        <v/>
      </c>
      <c r="BM223" s="9" t="str">
        <f t="shared" si="434"/>
        <v/>
      </c>
      <c r="BN223" s="8" t="str">
        <f t="shared" si="370"/>
        <v/>
      </c>
      <c r="BO223" s="8" t="str">
        <f t="shared" si="395"/>
        <v/>
      </c>
      <c r="BP223" s="8" t="str">
        <f t="shared" si="396"/>
        <v/>
      </c>
      <c r="BQ223" s="8" t="str">
        <f t="shared" si="397"/>
        <v/>
      </c>
      <c r="BR223" s="8" t="str">
        <f t="shared" si="371"/>
        <v/>
      </c>
      <c r="BS223" s="8" t="str">
        <f t="shared" si="398"/>
        <v/>
      </c>
      <c r="BT223" s="8" t="str">
        <f t="shared" si="399"/>
        <v/>
      </c>
      <c r="BU223" s="7" t="str">
        <f t="shared" si="400"/>
        <v/>
      </c>
    </row>
    <row r="224" spans="8:73" x14ac:dyDescent="0.25">
      <c r="H224" s="35" t="str">
        <f>IFERROR(IF(MINUTE(M224)&lt;&gt;MINUTE(M223),MAX($H$2:H223)+1,IF(AND(MINUTE(M223)=0,MINUTE(M224)=0),1,"")),"")</f>
        <v/>
      </c>
      <c r="I224" s="35" t="str">
        <f t="shared" si="372"/>
        <v/>
      </c>
      <c r="J224" s="35" t="str">
        <f t="shared" si="373"/>
        <v/>
      </c>
      <c r="K224" s="67" t="str">
        <f>IFERROR(IF(VLOOKUP(J223,'Flota Variable'!$AS$4:$AU$707,3,0)+K223&gt;$F$7,"",VLOOKUP(J223,'Flota Variable'!$AS$4:$AU$707,3,0)+K223),"")</f>
        <v/>
      </c>
      <c r="L224" s="67" t="str">
        <f t="shared" si="354"/>
        <v/>
      </c>
      <c r="M224" s="36" t="str">
        <f t="shared" si="374"/>
        <v/>
      </c>
      <c r="N224" s="35" t="str">
        <f>IF(H224="","",IF(H224=MAX($H$3:$H$1002),IFERROR(VLOOKUP(MAX($H$3:H224)+1,$H$3:$I$1002,2,0),MAX(I224:I1223))-VLOOKUP(H224,$H$3:$I$1002,2,0)+1,IFERROR(VLOOKUP(MAX($H$3:H224)+1,$H$3:$I$1002,2,0),MAX(I224:I1223))-VLOOKUP(H224,$H$3:$I$1002,2,0)))</f>
        <v/>
      </c>
      <c r="P224" s="35" t="str">
        <f t="shared" si="375"/>
        <v/>
      </c>
      <c r="Q224" s="67" t="str">
        <f t="shared" si="376"/>
        <v/>
      </c>
      <c r="R224" s="67" t="str">
        <f t="shared" si="377"/>
        <v/>
      </c>
      <c r="S224" s="67" t="str">
        <f t="shared" si="378"/>
        <v/>
      </c>
      <c r="U224" s="68" t="str">
        <f>IFERROR(IF(Z224=0,"",IF(MINUTE(Z224)&lt;&gt;MINUTE(Z223),MAX($U$2:U223)+1,IF(AND(MINUTE(Z223)=0,MINUTE(Z224)=0),1,""))),"")</f>
        <v/>
      </c>
      <c r="V224" s="68" t="str">
        <f t="shared" si="379"/>
        <v/>
      </c>
      <c r="W224" s="68" t="str">
        <f t="shared" si="380"/>
        <v/>
      </c>
      <c r="X224" s="69" t="str">
        <f>IFERROR(L224+VLOOKUP(J224,'Tiempos de ciclo'!$P$3:$Q$398,2,0),"")</f>
        <v/>
      </c>
      <c r="Y224" s="69" t="str">
        <f t="shared" si="355"/>
        <v/>
      </c>
      <c r="Z224" s="70" t="str">
        <f t="shared" si="381"/>
        <v/>
      </c>
      <c r="AA224" s="68" t="str">
        <f>IF(U224="","",IF(U224=MAX($U$3:$U$1002),IFERROR(VLOOKUP(MAX($U$3:U224)+1,$U$3:$V$1002,2,0),MAX(V224:V1223))-VLOOKUP(U224,$U$3:$V$1002,2,0)+1,IFERROR(VLOOKUP(MAX($U$3:U224)+1,$U$3:$V$1002,2,0),MAX(V224:V1223))-VLOOKUP(U224,$U$3:$V$1002,2,0)))</f>
        <v/>
      </c>
      <c r="AC224" s="68" t="str">
        <f t="shared" si="382"/>
        <v/>
      </c>
      <c r="AD224" s="69" t="str">
        <f t="shared" si="383"/>
        <v/>
      </c>
      <c r="AE224" s="69" t="str">
        <f t="shared" si="384"/>
        <v/>
      </c>
      <c r="AF224" s="69" t="str">
        <f t="shared" si="385"/>
        <v/>
      </c>
      <c r="AI224" s="3" t="str">
        <f t="shared" si="402"/>
        <v/>
      </c>
      <c r="AJ224" s="8" t="str">
        <f t="shared" si="356"/>
        <v/>
      </c>
      <c r="AK224" s="8" t="str">
        <f t="shared" si="403"/>
        <v/>
      </c>
      <c r="AL224" s="8" t="str">
        <f t="shared" si="404"/>
        <v/>
      </c>
      <c r="AM224" s="8" t="str">
        <f t="shared" si="405"/>
        <v/>
      </c>
      <c r="AN224" s="9" t="str">
        <f t="shared" si="357"/>
        <v/>
      </c>
      <c r="AO224" s="9" t="str">
        <f t="shared" si="358"/>
        <v/>
      </c>
      <c r="AP224" s="8" t="str">
        <f t="shared" si="386"/>
        <v/>
      </c>
      <c r="AQ224" s="9" t="str">
        <f t="shared" si="359"/>
        <v/>
      </c>
      <c r="AR224" s="8" t="str">
        <f t="shared" si="387"/>
        <v/>
      </c>
      <c r="AS224" s="2" t="str">
        <f t="shared" si="406"/>
        <v/>
      </c>
      <c r="AT224" s="8" t="str">
        <f t="shared" si="388"/>
        <v/>
      </c>
      <c r="AU224" s="8" t="str">
        <f t="shared" si="407"/>
        <v/>
      </c>
      <c r="AV224" s="8" t="str">
        <f t="shared" si="408"/>
        <v/>
      </c>
      <c r="AW224" s="8" t="str">
        <f t="shared" si="389"/>
        <v/>
      </c>
      <c r="AX224" s="9" t="str">
        <f t="shared" si="360"/>
        <v/>
      </c>
      <c r="AY224" s="9" t="str">
        <f t="shared" si="361"/>
        <v/>
      </c>
      <c r="AZ224" s="8" t="str">
        <f t="shared" si="390"/>
        <v/>
      </c>
      <c r="BA224" s="9" t="str">
        <f t="shared" si="391"/>
        <v/>
      </c>
      <c r="BB224" s="8" t="str">
        <f t="shared" si="392"/>
        <v/>
      </c>
      <c r="BD224" s="3" t="str">
        <f t="shared" si="393"/>
        <v/>
      </c>
      <c r="BE224" s="8" t="str">
        <f t="shared" si="362"/>
        <v/>
      </c>
      <c r="BF224" s="8" t="str">
        <f t="shared" si="363"/>
        <v/>
      </c>
      <c r="BG224" s="86" t="str">
        <f t="shared" si="364"/>
        <v/>
      </c>
      <c r="BH224" s="9" t="str">
        <f t="shared" si="365"/>
        <v/>
      </c>
      <c r="BI224" s="9" t="str">
        <f t="shared" si="366"/>
        <v/>
      </c>
      <c r="BJ224" s="82" t="e">
        <f t="shared" si="367"/>
        <v>#VALUE!</v>
      </c>
      <c r="BK224" s="9" t="str">
        <f t="shared" si="368"/>
        <v/>
      </c>
      <c r="BL224" s="9" t="str">
        <f t="shared" ref="BL224:BM224" si="435">BK224</f>
        <v/>
      </c>
      <c r="BM224" s="9" t="str">
        <f t="shared" si="435"/>
        <v/>
      </c>
      <c r="BN224" s="8" t="str">
        <f t="shared" si="370"/>
        <v/>
      </c>
      <c r="BO224" s="8" t="str">
        <f t="shared" si="395"/>
        <v/>
      </c>
      <c r="BP224" s="8" t="str">
        <f t="shared" si="396"/>
        <v/>
      </c>
      <c r="BQ224" s="8" t="str">
        <f t="shared" si="397"/>
        <v/>
      </c>
      <c r="BR224" s="8" t="str">
        <f t="shared" si="371"/>
        <v/>
      </c>
      <c r="BS224" s="8" t="str">
        <f t="shared" si="398"/>
        <v/>
      </c>
      <c r="BT224" s="8" t="str">
        <f t="shared" si="399"/>
        <v/>
      </c>
      <c r="BU224" s="7" t="str">
        <f t="shared" si="400"/>
        <v/>
      </c>
    </row>
    <row r="225" spans="8:73" x14ac:dyDescent="0.25">
      <c r="H225" s="35" t="str">
        <f>IFERROR(IF(MINUTE(M225)&lt;&gt;MINUTE(M224),MAX($H$2:H224)+1,IF(AND(MINUTE(M224)=0,MINUTE(M225)=0),1,"")),"")</f>
        <v/>
      </c>
      <c r="I225" s="35" t="str">
        <f t="shared" si="372"/>
        <v/>
      </c>
      <c r="J225" s="35" t="str">
        <f t="shared" si="373"/>
        <v/>
      </c>
      <c r="K225" s="67" t="str">
        <f>IFERROR(IF(VLOOKUP(J224,'Flota Variable'!$AS$4:$AU$707,3,0)+K224&gt;$F$7,"",VLOOKUP(J224,'Flota Variable'!$AS$4:$AU$707,3,0)+K224),"")</f>
        <v/>
      </c>
      <c r="L225" s="67" t="str">
        <f t="shared" si="354"/>
        <v/>
      </c>
      <c r="M225" s="36" t="str">
        <f t="shared" si="374"/>
        <v/>
      </c>
      <c r="N225" s="35" t="str">
        <f>IF(H225="","",IF(H225=MAX($H$3:$H$1002),IFERROR(VLOOKUP(MAX($H$3:H225)+1,$H$3:$I$1002,2,0),MAX(I225:I1224))-VLOOKUP(H225,$H$3:$I$1002,2,0)+1,IFERROR(VLOOKUP(MAX($H$3:H225)+1,$H$3:$I$1002,2,0),MAX(I225:I1224))-VLOOKUP(H225,$H$3:$I$1002,2,0)))</f>
        <v/>
      </c>
      <c r="P225" s="35" t="str">
        <f t="shared" si="375"/>
        <v/>
      </c>
      <c r="Q225" s="67" t="str">
        <f t="shared" si="376"/>
        <v/>
      </c>
      <c r="R225" s="67" t="str">
        <f t="shared" si="377"/>
        <v/>
      </c>
      <c r="S225" s="67" t="str">
        <f t="shared" si="378"/>
        <v/>
      </c>
      <c r="U225" s="68" t="str">
        <f>IFERROR(IF(Z225=0,"",IF(MINUTE(Z225)&lt;&gt;MINUTE(Z224),MAX($U$2:U224)+1,IF(AND(MINUTE(Z224)=0,MINUTE(Z225)=0),1,""))),"")</f>
        <v/>
      </c>
      <c r="V225" s="68" t="str">
        <f t="shared" si="379"/>
        <v/>
      </c>
      <c r="W225" s="68" t="str">
        <f t="shared" si="380"/>
        <v/>
      </c>
      <c r="X225" s="69" t="str">
        <f>IFERROR(L225+VLOOKUP(J225,'Tiempos de ciclo'!$P$3:$Q$398,2,0),"")</f>
        <v/>
      </c>
      <c r="Y225" s="69" t="str">
        <f t="shared" si="355"/>
        <v/>
      </c>
      <c r="Z225" s="70" t="str">
        <f t="shared" si="381"/>
        <v/>
      </c>
      <c r="AA225" s="68" t="str">
        <f>IF(U225="","",IF(U225=MAX($U$3:$U$1002),IFERROR(VLOOKUP(MAX($U$3:U225)+1,$U$3:$V$1002,2,0),MAX(V225:V1224))-VLOOKUP(U225,$U$3:$V$1002,2,0)+1,IFERROR(VLOOKUP(MAX($U$3:U225)+1,$U$3:$V$1002,2,0),MAX(V225:V1224))-VLOOKUP(U225,$U$3:$V$1002,2,0)))</f>
        <v/>
      </c>
      <c r="AC225" s="68" t="str">
        <f t="shared" si="382"/>
        <v/>
      </c>
      <c r="AD225" s="69" t="str">
        <f t="shared" si="383"/>
        <v/>
      </c>
      <c r="AE225" s="69" t="str">
        <f t="shared" si="384"/>
        <v/>
      </c>
      <c r="AF225" s="69" t="str">
        <f t="shared" si="385"/>
        <v/>
      </c>
      <c r="AI225" s="3" t="str">
        <f t="shared" si="402"/>
        <v/>
      </c>
      <c r="AJ225" s="8" t="str">
        <f t="shared" si="356"/>
        <v/>
      </c>
      <c r="AK225" s="8" t="str">
        <f t="shared" si="403"/>
        <v/>
      </c>
      <c r="AL225" s="8" t="str">
        <f t="shared" si="404"/>
        <v/>
      </c>
      <c r="AM225" s="8" t="str">
        <f t="shared" si="405"/>
        <v/>
      </c>
      <c r="AN225" s="9" t="str">
        <f t="shared" si="357"/>
        <v/>
      </c>
      <c r="AO225" s="9" t="str">
        <f t="shared" si="358"/>
        <v/>
      </c>
      <c r="AP225" s="8" t="str">
        <f t="shared" si="386"/>
        <v/>
      </c>
      <c r="AQ225" s="9" t="str">
        <f t="shared" si="359"/>
        <v/>
      </c>
      <c r="AR225" s="8" t="str">
        <f t="shared" si="387"/>
        <v/>
      </c>
      <c r="AS225" s="2" t="str">
        <f t="shared" si="406"/>
        <v/>
      </c>
      <c r="AT225" s="8" t="str">
        <f t="shared" si="388"/>
        <v/>
      </c>
      <c r="AU225" s="8" t="str">
        <f t="shared" si="407"/>
        <v/>
      </c>
      <c r="AV225" s="8" t="str">
        <f t="shared" si="408"/>
        <v/>
      </c>
      <c r="AW225" s="8" t="str">
        <f t="shared" si="389"/>
        <v/>
      </c>
      <c r="AX225" s="9" t="str">
        <f t="shared" si="360"/>
        <v/>
      </c>
      <c r="AY225" s="9" t="str">
        <f t="shared" si="361"/>
        <v/>
      </c>
      <c r="AZ225" s="8" t="str">
        <f t="shared" si="390"/>
        <v/>
      </c>
      <c r="BA225" s="9" t="str">
        <f t="shared" si="391"/>
        <v/>
      </c>
      <c r="BB225" s="8" t="str">
        <f t="shared" si="392"/>
        <v/>
      </c>
      <c r="BD225" s="3" t="str">
        <f t="shared" si="393"/>
        <v/>
      </c>
      <c r="BE225" s="8" t="str">
        <f t="shared" si="362"/>
        <v/>
      </c>
      <c r="BF225" s="8" t="str">
        <f t="shared" si="363"/>
        <v/>
      </c>
      <c r="BG225" s="86" t="str">
        <f t="shared" si="364"/>
        <v/>
      </c>
      <c r="BH225" s="9" t="str">
        <f t="shared" si="365"/>
        <v/>
      </c>
      <c r="BI225" s="9" t="str">
        <f t="shared" si="366"/>
        <v/>
      </c>
      <c r="BJ225" s="82" t="e">
        <f t="shared" si="367"/>
        <v>#VALUE!</v>
      </c>
      <c r="BK225" s="9" t="str">
        <f t="shared" si="368"/>
        <v/>
      </c>
      <c r="BL225" s="9" t="str">
        <f t="shared" ref="BL225:BM225" si="436">BK225</f>
        <v/>
      </c>
      <c r="BM225" s="9" t="str">
        <f t="shared" si="436"/>
        <v/>
      </c>
      <c r="BN225" s="8" t="str">
        <f t="shared" si="370"/>
        <v/>
      </c>
      <c r="BO225" s="8" t="str">
        <f t="shared" si="395"/>
        <v/>
      </c>
      <c r="BP225" s="8" t="str">
        <f t="shared" si="396"/>
        <v/>
      </c>
      <c r="BQ225" s="8" t="str">
        <f t="shared" si="397"/>
        <v/>
      </c>
      <c r="BR225" s="8" t="str">
        <f t="shared" si="371"/>
        <v/>
      </c>
      <c r="BS225" s="8" t="str">
        <f t="shared" si="398"/>
        <v/>
      </c>
      <c r="BT225" s="8" t="str">
        <f t="shared" si="399"/>
        <v/>
      </c>
      <c r="BU225" s="7" t="str">
        <f t="shared" si="400"/>
        <v/>
      </c>
    </row>
    <row r="226" spans="8:73" x14ac:dyDescent="0.25">
      <c r="H226" s="35" t="str">
        <f>IFERROR(IF(MINUTE(M226)&lt;&gt;MINUTE(M225),MAX($H$2:H225)+1,IF(AND(MINUTE(M225)=0,MINUTE(M226)=0),1,"")),"")</f>
        <v/>
      </c>
      <c r="I226" s="35" t="str">
        <f t="shared" si="372"/>
        <v/>
      </c>
      <c r="J226" s="35" t="str">
        <f t="shared" si="373"/>
        <v/>
      </c>
      <c r="K226" s="67" t="str">
        <f>IFERROR(IF(VLOOKUP(J225,'Flota Variable'!$AS$4:$AU$707,3,0)+K225&gt;$F$7,"",VLOOKUP(J225,'Flota Variable'!$AS$4:$AU$707,3,0)+K225),"")</f>
        <v/>
      </c>
      <c r="L226" s="67" t="str">
        <f t="shared" si="354"/>
        <v/>
      </c>
      <c r="M226" s="36" t="str">
        <f t="shared" si="374"/>
        <v/>
      </c>
      <c r="N226" s="35" t="str">
        <f>IF(H226="","",IF(H226=MAX($H$3:$H$1002),IFERROR(VLOOKUP(MAX($H$3:H226)+1,$H$3:$I$1002,2,0),MAX(I226:I1225))-VLOOKUP(H226,$H$3:$I$1002,2,0)+1,IFERROR(VLOOKUP(MAX($H$3:H226)+1,$H$3:$I$1002,2,0),MAX(I226:I1225))-VLOOKUP(H226,$H$3:$I$1002,2,0)))</f>
        <v/>
      </c>
      <c r="P226" s="35" t="str">
        <f t="shared" si="375"/>
        <v/>
      </c>
      <c r="Q226" s="67" t="str">
        <f t="shared" si="376"/>
        <v/>
      </c>
      <c r="R226" s="67" t="str">
        <f t="shared" si="377"/>
        <v/>
      </c>
      <c r="S226" s="67" t="str">
        <f t="shared" si="378"/>
        <v/>
      </c>
      <c r="U226" s="68" t="str">
        <f>IFERROR(IF(Z226=0,"",IF(MINUTE(Z226)&lt;&gt;MINUTE(Z225),MAX($U$2:U225)+1,IF(AND(MINUTE(Z225)=0,MINUTE(Z226)=0),1,""))),"")</f>
        <v/>
      </c>
      <c r="V226" s="68" t="str">
        <f t="shared" si="379"/>
        <v/>
      </c>
      <c r="W226" s="68" t="str">
        <f t="shared" si="380"/>
        <v/>
      </c>
      <c r="X226" s="69" t="str">
        <f>IFERROR(L226+VLOOKUP(J226,'Tiempos de ciclo'!$P$3:$Q$398,2,0),"")</f>
        <v/>
      </c>
      <c r="Y226" s="69" t="str">
        <f t="shared" si="355"/>
        <v/>
      </c>
      <c r="Z226" s="70" t="str">
        <f t="shared" si="381"/>
        <v/>
      </c>
      <c r="AA226" s="68" t="str">
        <f>IF(U226="","",IF(U226=MAX($U$3:$U$1002),IFERROR(VLOOKUP(MAX($U$3:U226)+1,$U$3:$V$1002,2,0),MAX(V226:V1225))-VLOOKUP(U226,$U$3:$V$1002,2,0)+1,IFERROR(VLOOKUP(MAX($U$3:U226)+1,$U$3:$V$1002,2,0),MAX(V226:V1225))-VLOOKUP(U226,$U$3:$V$1002,2,0)))</f>
        <v/>
      </c>
      <c r="AC226" s="68" t="str">
        <f t="shared" si="382"/>
        <v/>
      </c>
      <c r="AD226" s="69" t="str">
        <f t="shared" si="383"/>
        <v/>
      </c>
      <c r="AE226" s="69" t="str">
        <f t="shared" si="384"/>
        <v/>
      </c>
      <c r="AF226" s="69" t="str">
        <f t="shared" si="385"/>
        <v/>
      </c>
      <c r="AI226" s="3" t="str">
        <f t="shared" si="402"/>
        <v/>
      </c>
      <c r="AJ226" s="8" t="str">
        <f t="shared" si="356"/>
        <v/>
      </c>
      <c r="AK226" s="8" t="str">
        <f t="shared" si="403"/>
        <v/>
      </c>
      <c r="AL226" s="8" t="str">
        <f t="shared" si="404"/>
        <v/>
      </c>
      <c r="AM226" s="8" t="str">
        <f t="shared" si="405"/>
        <v/>
      </c>
      <c r="AN226" s="9" t="str">
        <f t="shared" si="357"/>
        <v/>
      </c>
      <c r="AO226" s="9" t="str">
        <f t="shared" si="358"/>
        <v/>
      </c>
      <c r="AP226" s="8" t="str">
        <f t="shared" si="386"/>
        <v/>
      </c>
      <c r="AQ226" s="9" t="str">
        <f t="shared" si="359"/>
        <v/>
      </c>
      <c r="AR226" s="8" t="str">
        <f t="shared" si="387"/>
        <v/>
      </c>
      <c r="AS226" s="2" t="str">
        <f t="shared" si="406"/>
        <v/>
      </c>
      <c r="AT226" s="8" t="str">
        <f t="shared" si="388"/>
        <v/>
      </c>
      <c r="AU226" s="8" t="str">
        <f t="shared" si="407"/>
        <v/>
      </c>
      <c r="AV226" s="8" t="str">
        <f t="shared" si="408"/>
        <v/>
      </c>
      <c r="AW226" s="8" t="str">
        <f t="shared" si="389"/>
        <v/>
      </c>
      <c r="AX226" s="9" t="str">
        <f t="shared" si="360"/>
        <v/>
      </c>
      <c r="AY226" s="9" t="str">
        <f t="shared" si="361"/>
        <v/>
      </c>
      <c r="AZ226" s="8" t="str">
        <f t="shared" si="390"/>
        <v/>
      </c>
      <c r="BA226" s="9" t="str">
        <f t="shared" si="391"/>
        <v/>
      </c>
      <c r="BB226" s="8" t="str">
        <f t="shared" si="392"/>
        <v/>
      </c>
      <c r="BD226" s="3" t="str">
        <f t="shared" si="393"/>
        <v/>
      </c>
      <c r="BE226" s="8" t="str">
        <f t="shared" si="362"/>
        <v/>
      </c>
      <c r="BF226" s="8" t="str">
        <f t="shared" si="363"/>
        <v/>
      </c>
      <c r="BG226" s="86" t="str">
        <f t="shared" si="364"/>
        <v/>
      </c>
      <c r="BH226" s="9" t="str">
        <f t="shared" si="365"/>
        <v/>
      </c>
      <c r="BI226" s="9" t="str">
        <f t="shared" si="366"/>
        <v/>
      </c>
      <c r="BJ226" s="82" t="e">
        <f t="shared" si="367"/>
        <v>#VALUE!</v>
      </c>
      <c r="BK226" s="9" t="str">
        <f t="shared" si="368"/>
        <v/>
      </c>
      <c r="BL226" s="9" t="str">
        <f t="shared" ref="BL226:BM226" si="437">BK226</f>
        <v/>
      </c>
      <c r="BM226" s="9" t="str">
        <f t="shared" si="437"/>
        <v/>
      </c>
      <c r="BN226" s="8" t="str">
        <f t="shared" si="370"/>
        <v/>
      </c>
      <c r="BO226" s="8" t="str">
        <f t="shared" si="395"/>
        <v/>
      </c>
      <c r="BP226" s="8" t="str">
        <f t="shared" si="396"/>
        <v/>
      </c>
      <c r="BQ226" s="8" t="str">
        <f t="shared" si="397"/>
        <v/>
      </c>
      <c r="BR226" s="8" t="str">
        <f t="shared" si="371"/>
        <v/>
      </c>
      <c r="BS226" s="8" t="str">
        <f t="shared" si="398"/>
        <v/>
      </c>
      <c r="BT226" s="8" t="str">
        <f t="shared" si="399"/>
        <v/>
      </c>
      <c r="BU226" s="7" t="str">
        <f t="shared" si="400"/>
        <v/>
      </c>
    </row>
    <row r="227" spans="8:73" x14ac:dyDescent="0.25">
      <c r="H227" s="35" t="str">
        <f>IFERROR(IF(MINUTE(M227)&lt;&gt;MINUTE(M226),MAX($H$2:H226)+1,IF(AND(MINUTE(M226)=0,MINUTE(M227)=0),1,"")),"")</f>
        <v/>
      </c>
      <c r="I227" s="35" t="str">
        <f t="shared" si="372"/>
        <v/>
      </c>
      <c r="J227" s="35" t="str">
        <f t="shared" si="373"/>
        <v/>
      </c>
      <c r="K227" s="67" t="str">
        <f>IFERROR(IF(VLOOKUP(J226,'Flota Variable'!$AS$4:$AU$707,3,0)+K226&gt;$F$7,"",VLOOKUP(J226,'Flota Variable'!$AS$4:$AU$707,3,0)+K226),"")</f>
        <v/>
      </c>
      <c r="L227" s="67" t="str">
        <f t="shared" si="354"/>
        <v/>
      </c>
      <c r="M227" s="36" t="str">
        <f t="shared" si="374"/>
        <v/>
      </c>
      <c r="N227" s="35" t="str">
        <f>IF(H227="","",IF(H227=MAX($H$3:$H$1002),IFERROR(VLOOKUP(MAX($H$3:H227)+1,$H$3:$I$1002,2,0),MAX(I227:I1226))-VLOOKUP(H227,$H$3:$I$1002,2,0)+1,IFERROR(VLOOKUP(MAX($H$3:H227)+1,$H$3:$I$1002,2,0),MAX(I227:I1226))-VLOOKUP(H227,$H$3:$I$1002,2,0)))</f>
        <v/>
      </c>
      <c r="P227" s="35" t="str">
        <f t="shared" si="375"/>
        <v/>
      </c>
      <c r="Q227" s="67" t="str">
        <f t="shared" si="376"/>
        <v/>
      </c>
      <c r="R227" s="67" t="str">
        <f t="shared" si="377"/>
        <v/>
      </c>
      <c r="S227" s="67" t="str">
        <f t="shared" si="378"/>
        <v/>
      </c>
      <c r="U227" s="68" t="str">
        <f>IFERROR(IF(Z227=0,"",IF(MINUTE(Z227)&lt;&gt;MINUTE(Z226),MAX($U$2:U226)+1,IF(AND(MINUTE(Z226)=0,MINUTE(Z227)=0),1,""))),"")</f>
        <v/>
      </c>
      <c r="V227" s="68" t="str">
        <f t="shared" si="379"/>
        <v/>
      </c>
      <c r="W227" s="68" t="str">
        <f t="shared" si="380"/>
        <v/>
      </c>
      <c r="X227" s="69" t="str">
        <f>IFERROR(L227+VLOOKUP(J227,'Tiempos de ciclo'!$P$3:$Q$398,2,0),"")</f>
        <v/>
      </c>
      <c r="Y227" s="69" t="str">
        <f t="shared" si="355"/>
        <v/>
      </c>
      <c r="Z227" s="70" t="str">
        <f t="shared" si="381"/>
        <v/>
      </c>
      <c r="AA227" s="68" t="str">
        <f>IF(U227="","",IF(U227=MAX($U$3:$U$1002),IFERROR(VLOOKUP(MAX($U$3:U227)+1,$U$3:$V$1002,2,0),MAX(V227:V1226))-VLOOKUP(U227,$U$3:$V$1002,2,0)+1,IFERROR(VLOOKUP(MAX($U$3:U227)+1,$U$3:$V$1002,2,0),MAX(V227:V1226))-VLOOKUP(U227,$U$3:$V$1002,2,0)))</f>
        <v/>
      </c>
      <c r="AC227" s="68" t="str">
        <f t="shared" si="382"/>
        <v/>
      </c>
      <c r="AD227" s="69" t="str">
        <f t="shared" si="383"/>
        <v/>
      </c>
      <c r="AE227" s="69" t="str">
        <f t="shared" si="384"/>
        <v/>
      </c>
      <c r="AF227" s="69" t="str">
        <f t="shared" si="385"/>
        <v/>
      </c>
      <c r="AI227" s="3" t="str">
        <f t="shared" si="402"/>
        <v/>
      </c>
      <c r="AJ227" s="8" t="str">
        <f t="shared" si="356"/>
        <v/>
      </c>
      <c r="AK227" s="8" t="str">
        <f t="shared" si="403"/>
        <v/>
      </c>
      <c r="AL227" s="8" t="str">
        <f t="shared" si="404"/>
        <v/>
      </c>
      <c r="AM227" s="8" t="str">
        <f t="shared" si="405"/>
        <v/>
      </c>
      <c r="AN227" s="9" t="str">
        <f t="shared" si="357"/>
        <v/>
      </c>
      <c r="AO227" s="9" t="str">
        <f t="shared" si="358"/>
        <v/>
      </c>
      <c r="AP227" s="8" t="str">
        <f t="shared" si="386"/>
        <v/>
      </c>
      <c r="AQ227" s="9" t="str">
        <f t="shared" si="359"/>
        <v/>
      </c>
      <c r="AR227" s="8" t="str">
        <f t="shared" si="387"/>
        <v/>
      </c>
      <c r="AS227" s="2" t="str">
        <f t="shared" si="406"/>
        <v/>
      </c>
      <c r="AT227" s="8" t="str">
        <f t="shared" si="388"/>
        <v/>
      </c>
      <c r="AU227" s="8" t="str">
        <f t="shared" si="407"/>
        <v/>
      </c>
      <c r="AV227" s="8" t="str">
        <f t="shared" si="408"/>
        <v/>
      </c>
      <c r="AW227" s="8" t="str">
        <f t="shared" si="389"/>
        <v/>
      </c>
      <c r="AX227" s="9" t="str">
        <f t="shared" si="360"/>
        <v/>
      </c>
      <c r="AY227" s="9" t="str">
        <f t="shared" si="361"/>
        <v/>
      </c>
      <c r="AZ227" s="8" t="str">
        <f t="shared" si="390"/>
        <v/>
      </c>
      <c r="BA227" s="9" t="str">
        <f t="shared" si="391"/>
        <v/>
      </c>
      <c r="BB227" s="8" t="str">
        <f t="shared" si="392"/>
        <v/>
      </c>
      <c r="BD227" s="3" t="str">
        <f t="shared" si="393"/>
        <v/>
      </c>
      <c r="BE227" s="8" t="str">
        <f t="shared" si="362"/>
        <v/>
      </c>
      <c r="BF227" s="8" t="str">
        <f t="shared" si="363"/>
        <v/>
      </c>
      <c r="BG227" s="86" t="str">
        <f t="shared" si="364"/>
        <v/>
      </c>
      <c r="BH227" s="9" t="str">
        <f t="shared" si="365"/>
        <v/>
      </c>
      <c r="BI227" s="9" t="str">
        <f t="shared" si="366"/>
        <v/>
      </c>
      <c r="BJ227" s="82" t="e">
        <f t="shared" si="367"/>
        <v>#VALUE!</v>
      </c>
      <c r="BK227" s="9" t="str">
        <f t="shared" si="368"/>
        <v/>
      </c>
      <c r="BL227" s="9" t="str">
        <f t="shared" ref="BL227:BM227" si="438">BK227</f>
        <v/>
      </c>
      <c r="BM227" s="9" t="str">
        <f t="shared" si="438"/>
        <v/>
      </c>
      <c r="BN227" s="8" t="str">
        <f t="shared" si="370"/>
        <v/>
      </c>
      <c r="BO227" s="8" t="str">
        <f t="shared" si="395"/>
        <v/>
      </c>
      <c r="BP227" s="8" t="str">
        <f t="shared" si="396"/>
        <v/>
      </c>
      <c r="BQ227" s="8" t="str">
        <f t="shared" si="397"/>
        <v/>
      </c>
      <c r="BR227" s="8" t="str">
        <f t="shared" si="371"/>
        <v/>
      </c>
      <c r="BS227" s="8" t="str">
        <f t="shared" si="398"/>
        <v/>
      </c>
      <c r="BT227" s="8" t="str">
        <f t="shared" si="399"/>
        <v/>
      </c>
      <c r="BU227" s="7" t="str">
        <f t="shared" si="400"/>
        <v/>
      </c>
    </row>
    <row r="228" spans="8:73" x14ac:dyDescent="0.25">
      <c r="H228" s="35" t="str">
        <f>IFERROR(IF(MINUTE(M228)&lt;&gt;MINUTE(M227),MAX($H$2:H227)+1,IF(AND(MINUTE(M227)=0,MINUTE(M228)=0),1,"")),"")</f>
        <v/>
      </c>
      <c r="I228" s="35" t="str">
        <f t="shared" si="372"/>
        <v/>
      </c>
      <c r="J228" s="35" t="str">
        <f t="shared" si="373"/>
        <v/>
      </c>
      <c r="K228" s="67" t="str">
        <f>IFERROR(IF(VLOOKUP(J227,'Flota Variable'!$AS$4:$AU$707,3,0)+K227&gt;$F$7,"",VLOOKUP(J227,'Flota Variable'!$AS$4:$AU$707,3,0)+K227),"")</f>
        <v/>
      </c>
      <c r="L228" s="67" t="str">
        <f t="shared" si="354"/>
        <v/>
      </c>
      <c r="M228" s="36" t="str">
        <f t="shared" si="374"/>
        <v/>
      </c>
      <c r="N228" s="35" t="str">
        <f>IF(H228="","",IF(H228=MAX($H$3:$H$1002),IFERROR(VLOOKUP(MAX($H$3:H228)+1,$H$3:$I$1002,2,0),MAX(I228:I1227))-VLOOKUP(H228,$H$3:$I$1002,2,0)+1,IFERROR(VLOOKUP(MAX($H$3:H228)+1,$H$3:$I$1002,2,0),MAX(I228:I1227))-VLOOKUP(H228,$H$3:$I$1002,2,0)))</f>
        <v/>
      </c>
      <c r="P228" s="35" t="str">
        <f t="shared" si="375"/>
        <v/>
      </c>
      <c r="Q228" s="67" t="str">
        <f t="shared" si="376"/>
        <v/>
      </c>
      <c r="R228" s="67" t="str">
        <f t="shared" si="377"/>
        <v/>
      </c>
      <c r="S228" s="67" t="str">
        <f t="shared" si="378"/>
        <v/>
      </c>
      <c r="U228" s="68" t="str">
        <f>IFERROR(IF(Z228=0,"",IF(MINUTE(Z228)&lt;&gt;MINUTE(Z227),MAX($U$2:U227)+1,IF(AND(MINUTE(Z227)=0,MINUTE(Z228)=0),1,""))),"")</f>
        <v/>
      </c>
      <c r="V228" s="68" t="str">
        <f t="shared" si="379"/>
        <v/>
      </c>
      <c r="W228" s="68" t="str">
        <f t="shared" si="380"/>
        <v/>
      </c>
      <c r="X228" s="69" t="str">
        <f>IFERROR(L228+VLOOKUP(J228,'Tiempos de ciclo'!$P$3:$Q$398,2,0),"")</f>
        <v/>
      </c>
      <c r="Y228" s="69" t="str">
        <f t="shared" si="355"/>
        <v/>
      </c>
      <c r="Z228" s="70" t="str">
        <f t="shared" si="381"/>
        <v/>
      </c>
      <c r="AA228" s="68" t="str">
        <f>IF(U228="","",IF(U228=MAX($U$3:$U$1002),IFERROR(VLOOKUP(MAX($U$3:U228)+1,$U$3:$V$1002,2,0),MAX(V228:V1227))-VLOOKUP(U228,$U$3:$V$1002,2,0)+1,IFERROR(VLOOKUP(MAX($U$3:U228)+1,$U$3:$V$1002,2,0),MAX(V228:V1227))-VLOOKUP(U228,$U$3:$V$1002,2,0)))</f>
        <v/>
      </c>
      <c r="AC228" s="68" t="str">
        <f t="shared" si="382"/>
        <v/>
      </c>
      <c r="AD228" s="69" t="str">
        <f t="shared" si="383"/>
        <v/>
      </c>
      <c r="AE228" s="69" t="str">
        <f t="shared" si="384"/>
        <v/>
      </c>
      <c r="AF228" s="69" t="str">
        <f t="shared" si="385"/>
        <v/>
      </c>
      <c r="AI228" s="3" t="str">
        <f t="shared" si="402"/>
        <v/>
      </c>
      <c r="AJ228" s="8" t="str">
        <f t="shared" si="356"/>
        <v/>
      </c>
      <c r="AK228" s="8" t="str">
        <f t="shared" si="403"/>
        <v/>
      </c>
      <c r="AL228" s="8" t="str">
        <f t="shared" si="404"/>
        <v/>
      </c>
      <c r="AM228" s="8" t="str">
        <f t="shared" si="405"/>
        <v/>
      </c>
      <c r="AN228" s="9" t="str">
        <f t="shared" si="357"/>
        <v/>
      </c>
      <c r="AO228" s="9" t="str">
        <f t="shared" si="358"/>
        <v/>
      </c>
      <c r="AP228" s="8" t="str">
        <f t="shared" si="386"/>
        <v/>
      </c>
      <c r="AQ228" s="9" t="str">
        <f t="shared" si="359"/>
        <v/>
      </c>
      <c r="AR228" s="8" t="str">
        <f t="shared" si="387"/>
        <v/>
      </c>
      <c r="AS228" s="2" t="str">
        <f t="shared" si="406"/>
        <v/>
      </c>
      <c r="AT228" s="8" t="str">
        <f t="shared" si="388"/>
        <v/>
      </c>
      <c r="AU228" s="8" t="str">
        <f t="shared" si="407"/>
        <v/>
      </c>
      <c r="AV228" s="8" t="str">
        <f t="shared" si="408"/>
        <v/>
      </c>
      <c r="AW228" s="8" t="str">
        <f t="shared" si="389"/>
        <v/>
      </c>
      <c r="AX228" s="9" t="str">
        <f t="shared" si="360"/>
        <v/>
      </c>
      <c r="AY228" s="9" t="str">
        <f t="shared" si="361"/>
        <v/>
      </c>
      <c r="AZ228" s="8" t="str">
        <f t="shared" si="390"/>
        <v/>
      </c>
      <c r="BA228" s="9" t="str">
        <f t="shared" si="391"/>
        <v/>
      </c>
      <c r="BB228" s="8" t="str">
        <f t="shared" si="392"/>
        <v/>
      </c>
      <c r="BD228" s="3" t="str">
        <f t="shared" si="393"/>
        <v/>
      </c>
      <c r="BE228" s="8" t="str">
        <f t="shared" si="362"/>
        <v/>
      </c>
      <c r="BF228" s="8" t="str">
        <f t="shared" si="363"/>
        <v/>
      </c>
      <c r="BG228" s="86" t="str">
        <f t="shared" si="364"/>
        <v/>
      </c>
      <c r="BH228" s="9" t="str">
        <f t="shared" si="365"/>
        <v/>
      </c>
      <c r="BI228" s="9" t="str">
        <f t="shared" si="366"/>
        <v/>
      </c>
      <c r="BJ228" s="82" t="e">
        <f t="shared" si="367"/>
        <v>#VALUE!</v>
      </c>
      <c r="BK228" s="9" t="str">
        <f t="shared" si="368"/>
        <v/>
      </c>
      <c r="BL228" s="9" t="str">
        <f t="shared" ref="BL228:BM228" si="439">BK228</f>
        <v/>
      </c>
      <c r="BM228" s="9" t="str">
        <f t="shared" si="439"/>
        <v/>
      </c>
      <c r="BN228" s="8" t="str">
        <f t="shared" si="370"/>
        <v/>
      </c>
      <c r="BO228" s="8" t="str">
        <f t="shared" si="395"/>
        <v/>
      </c>
      <c r="BP228" s="8" t="str">
        <f t="shared" si="396"/>
        <v/>
      </c>
      <c r="BQ228" s="8" t="str">
        <f t="shared" si="397"/>
        <v/>
      </c>
      <c r="BR228" s="8" t="str">
        <f t="shared" si="371"/>
        <v/>
      </c>
      <c r="BS228" s="8" t="str">
        <f t="shared" si="398"/>
        <v/>
      </c>
      <c r="BT228" s="8" t="str">
        <f t="shared" si="399"/>
        <v/>
      </c>
      <c r="BU228" s="7" t="str">
        <f t="shared" si="400"/>
        <v/>
      </c>
    </row>
    <row r="229" spans="8:73" x14ac:dyDescent="0.25">
      <c r="H229" s="35" t="str">
        <f>IFERROR(IF(MINUTE(M229)&lt;&gt;MINUTE(M228),MAX($H$2:H228)+1,IF(AND(MINUTE(M228)=0,MINUTE(M229)=0),1,"")),"")</f>
        <v/>
      </c>
      <c r="I229" s="35" t="str">
        <f t="shared" si="372"/>
        <v/>
      </c>
      <c r="J229" s="35" t="str">
        <f t="shared" si="373"/>
        <v/>
      </c>
      <c r="K229" s="67" t="str">
        <f>IFERROR(IF(VLOOKUP(J228,'Flota Variable'!$AS$4:$AU$707,3,0)+K228&gt;$F$7,"",VLOOKUP(J228,'Flota Variable'!$AS$4:$AU$707,3,0)+K228),"")</f>
        <v/>
      </c>
      <c r="L229" s="67" t="str">
        <f t="shared" si="354"/>
        <v/>
      </c>
      <c r="M229" s="36" t="str">
        <f t="shared" si="374"/>
        <v/>
      </c>
      <c r="N229" s="35" t="str">
        <f>IF(H229="","",IF(H229=MAX($H$3:$H$1002),IFERROR(VLOOKUP(MAX($H$3:H229)+1,$H$3:$I$1002,2,0),MAX(I229:I1228))-VLOOKUP(H229,$H$3:$I$1002,2,0)+1,IFERROR(VLOOKUP(MAX($H$3:H229)+1,$H$3:$I$1002,2,0),MAX(I229:I1228))-VLOOKUP(H229,$H$3:$I$1002,2,0)))</f>
        <v/>
      </c>
      <c r="P229" s="35" t="str">
        <f t="shared" si="375"/>
        <v/>
      </c>
      <c r="Q229" s="67" t="str">
        <f t="shared" si="376"/>
        <v/>
      </c>
      <c r="R229" s="67" t="str">
        <f t="shared" si="377"/>
        <v/>
      </c>
      <c r="S229" s="67" t="str">
        <f t="shared" si="378"/>
        <v/>
      </c>
      <c r="U229" s="68" t="str">
        <f>IFERROR(IF(Z229=0,"",IF(MINUTE(Z229)&lt;&gt;MINUTE(Z228),MAX($U$2:U228)+1,IF(AND(MINUTE(Z228)=0,MINUTE(Z229)=0),1,""))),"")</f>
        <v/>
      </c>
      <c r="V229" s="68" t="str">
        <f t="shared" si="379"/>
        <v/>
      </c>
      <c r="W229" s="68" t="str">
        <f t="shared" si="380"/>
        <v/>
      </c>
      <c r="X229" s="69" t="str">
        <f>IFERROR(L229+VLOOKUP(J229,'Tiempos de ciclo'!$P$3:$Q$398,2,0),"")</f>
        <v/>
      </c>
      <c r="Y229" s="69" t="str">
        <f t="shared" si="355"/>
        <v/>
      </c>
      <c r="Z229" s="70" t="str">
        <f t="shared" si="381"/>
        <v/>
      </c>
      <c r="AA229" s="68" t="str">
        <f>IF(U229="","",IF(U229=MAX($U$3:$U$1002),IFERROR(VLOOKUP(MAX($U$3:U229)+1,$U$3:$V$1002,2,0),MAX(V229:V1228))-VLOOKUP(U229,$U$3:$V$1002,2,0)+1,IFERROR(VLOOKUP(MAX($U$3:U229)+1,$U$3:$V$1002,2,0),MAX(V229:V1228))-VLOOKUP(U229,$U$3:$V$1002,2,0)))</f>
        <v/>
      </c>
      <c r="AC229" s="68" t="str">
        <f t="shared" si="382"/>
        <v/>
      </c>
      <c r="AD229" s="69" t="str">
        <f t="shared" si="383"/>
        <v/>
      </c>
      <c r="AE229" s="69" t="str">
        <f t="shared" si="384"/>
        <v/>
      </c>
      <c r="AF229" s="69" t="str">
        <f t="shared" si="385"/>
        <v/>
      </c>
      <c r="AI229" s="3" t="str">
        <f t="shared" si="402"/>
        <v/>
      </c>
      <c r="AJ229" s="8" t="str">
        <f t="shared" si="356"/>
        <v/>
      </c>
      <c r="AK229" s="8" t="str">
        <f t="shared" si="403"/>
        <v/>
      </c>
      <c r="AL229" s="8" t="str">
        <f t="shared" si="404"/>
        <v/>
      </c>
      <c r="AM229" s="8" t="str">
        <f t="shared" si="405"/>
        <v/>
      </c>
      <c r="AN229" s="9" t="str">
        <f t="shared" si="357"/>
        <v/>
      </c>
      <c r="AO229" s="9" t="str">
        <f t="shared" si="358"/>
        <v/>
      </c>
      <c r="AP229" s="8" t="str">
        <f t="shared" si="386"/>
        <v/>
      </c>
      <c r="AQ229" s="9" t="str">
        <f t="shared" si="359"/>
        <v/>
      </c>
      <c r="AR229" s="8" t="str">
        <f t="shared" si="387"/>
        <v/>
      </c>
      <c r="AS229" s="2" t="str">
        <f t="shared" si="406"/>
        <v/>
      </c>
      <c r="AT229" s="8" t="str">
        <f t="shared" si="388"/>
        <v/>
      </c>
      <c r="AU229" s="8" t="str">
        <f t="shared" si="407"/>
        <v/>
      </c>
      <c r="AV229" s="8" t="str">
        <f t="shared" si="408"/>
        <v/>
      </c>
      <c r="AW229" s="8" t="str">
        <f t="shared" si="389"/>
        <v/>
      </c>
      <c r="AX229" s="9" t="str">
        <f t="shared" si="360"/>
        <v/>
      </c>
      <c r="AY229" s="9" t="str">
        <f t="shared" si="361"/>
        <v/>
      </c>
      <c r="AZ229" s="8" t="str">
        <f t="shared" si="390"/>
        <v/>
      </c>
      <c r="BA229" s="9" t="str">
        <f t="shared" si="391"/>
        <v/>
      </c>
      <c r="BB229" s="8" t="str">
        <f t="shared" si="392"/>
        <v/>
      </c>
      <c r="BD229" s="3" t="str">
        <f t="shared" si="393"/>
        <v/>
      </c>
      <c r="BE229" s="8" t="str">
        <f t="shared" si="362"/>
        <v/>
      </c>
      <c r="BF229" s="8" t="str">
        <f t="shared" si="363"/>
        <v/>
      </c>
      <c r="BG229" s="86" t="str">
        <f t="shared" si="364"/>
        <v/>
      </c>
      <c r="BH229" s="9" t="str">
        <f t="shared" si="365"/>
        <v/>
      </c>
      <c r="BI229" s="9" t="str">
        <f t="shared" si="366"/>
        <v/>
      </c>
      <c r="BJ229" s="82" t="e">
        <f t="shared" si="367"/>
        <v>#VALUE!</v>
      </c>
      <c r="BK229" s="9" t="str">
        <f t="shared" si="368"/>
        <v/>
      </c>
      <c r="BL229" s="9" t="str">
        <f t="shared" ref="BL229:BM229" si="440">BK229</f>
        <v/>
      </c>
      <c r="BM229" s="9" t="str">
        <f t="shared" si="440"/>
        <v/>
      </c>
      <c r="BN229" s="8" t="str">
        <f t="shared" si="370"/>
        <v/>
      </c>
      <c r="BO229" s="8" t="str">
        <f t="shared" si="395"/>
        <v/>
      </c>
      <c r="BP229" s="8" t="str">
        <f t="shared" si="396"/>
        <v/>
      </c>
      <c r="BQ229" s="8" t="str">
        <f t="shared" si="397"/>
        <v/>
      </c>
      <c r="BR229" s="8" t="str">
        <f t="shared" si="371"/>
        <v/>
      </c>
      <c r="BS229" s="8" t="str">
        <f t="shared" si="398"/>
        <v/>
      </c>
      <c r="BT229" s="8" t="str">
        <f t="shared" si="399"/>
        <v/>
      </c>
      <c r="BU229" s="7" t="str">
        <f t="shared" si="400"/>
        <v/>
      </c>
    </row>
    <row r="230" spans="8:73" x14ac:dyDescent="0.25">
      <c r="H230" s="35" t="str">
        <f>IFERROR(IF(MINUTE(M230)&lt;&gt;MINUTE(M229),MAX($H$2:H229)+1,IF(AND(MINUTE(M229)=0,MINUTE(M230)=0),1,"")),"")</f>
        <v/>
      </c>
      <c r="I230" s="35" t="str">
        <f t="shared" si="372"/>
        <v/>
      </c>
      <c r="J230" s="35" t="str">
        <f t="shared" si="373"/>
        <v/>
      </c>
      <c r="K230" s="67" t="str">
        <f>IFERROR(IF(VLOOKUP(J229,'Flota Variable'!$AS$4:$AU$707,3,0)+K229&gt;$F$7,"",VLOOKUP(J229,'Flota Variable'!$AS$4:$AU$707,3,0)+K229),"")</f>
        <v/>
      </c>
      <c r="L230" s="67" t="str">
        <f t="shared" si="354"/>
        <v/>
      </c>
      <c r="M230" s="36" t="str">
        <f t="shared" si="374"/>
        <v/>
      </c>
      <c r="N230" s="35" t="str">
        <f>IF(H230="","",IF(H230=MAX($H$3:$H$1002),IFERROR(VLOOKUP(MAX($H$3:H230)+1,$H$3:$I$1002,2,0),MAX(I230:I1229))-VLOOKUP(H230,$H$3:$I$1002,2,0)+1,IFERROR(VLOOKUP(MAX($H$3:H230)+1,$H$3:$I$1002,2,0),MAX(I230:I1229))-VLOOKUP(H230,$H$3:$I$1002,2,0)))</f>
        <v/>
      </c>
      <c r="P230" s="35" t="str">
        <f t="shared" si="375"/>
        <v/>
      </c>
      <c r="Q230" s="67" t="str">
        <f t="shared" si="376"/>
        <v/>
      </c>
      <c r="R230" s="67" t="str">
        <f t="shared" si="377"/>
        <v/>
      </c>
      <c r="S230" s="67" t="str">
        <f t="shared" si="378"/>
        <v/>
      </c>
      <c r="U230" s="68" t="str">
        <f>IFERROR(IF(Z230=0,"",IF(MINUTE(Z230)&lt;&gt;MINUTE(Z229),MAX($U$2:U229)+1,IF(AND(MINUTE(Z229)=0,MINUTE(Z230)=0),1,""))),"")</f>
        <v/>
      </c>
      <c r="V230" s="68" t="str">
        <f t="shared" si="379"/>
        <v/>
      </c>
      <c r="W230" s="68" t="str">
        <f t="shared" si="380"/>
        <v/>
      </c>
      <c r="X230" s="69" t="str">
        <f>IFERROR(L230+VLOOKUP(J230,'Tiempos de ciclo'!$P$3:$Q$398,2,0),"")</f>
        <v/>
      </c>
      <c r="Y230" s="69" t="str">
        <f t="shared" si="355"/>
        <v/>
      </c>
      <c r="Z230" s="70" t="str">
        <f t="shared" si="381"/>
        <v/>
      </c>
      <c r="AA230" s="68" t="str">
        <f>IF(U230="","",IF(U230=MAX($U$3:$U$1002),IFERROR(VLOOKUP(MAX($U$3:U230)+1,$U$3:$V$1002,2,0),MAX(V230:V1229))-VLOOKUP(U230,$U$3:$V$1002,2,0)+1,IFERROR(VLOOKUP(MAX($U$3:U230)+1,$U$3:$V$1002,2,0),MAX(V230:V1229))-VLOOKUP(U230,$U$3:$V$1002,2,0)))</f>
        <v/>
      </c>
      <c r="AC230" s="68" t="str">
        <f t="shared" si="382"/>
        <v/>
      </c>
      <c r="AD230" s="69" t="str">
        <f t="shared" si="383"/>
        <v/>
      </c>
      <c r="AE230" s="69" t="str">
        <f t="shared" si="384"/>
        <v/>
      </c>
      <c r="AF230" s="69" t="str">
        <f t="shared" si="385"/>
        <v/>
      </c>
      <c r="AI230" s="3" t="str">
        <f t="shared" si="402"/>
        <v/>
      </c>
      <c r="AJ230" s="8" t="str">
        <f t="shared" si="356"/>
        <v/>
      </c>
      <c r="AK230" s="8" t="str">
        <f t="shared" si="403"/>
        <v/>
      </c>
      <c r="AL230" s="8" t="str">
        <f t="shared" si="404"/>
        <v/>
      </c>
      <c r="AM230" s="8" t="str">
        <f t="shared" si="405"/>
        <v/>
      </c>
      <c r="AN230" s="9" t="str">
        <f t="shared" si="357"/>
        <v/>
      </c>
      <c r="AO230" s="9" t="str">
        <f t="shared" si="358"/>
        <v/>
      </c>
      <c r="AP230" s="8" t="str">
        <f t="shared" si="386"/>
        <v/>
      </c>
      <c r="AQ230" s="9" t="str">
        <f t="shared" si="359"/>
        <v/>
      </c>
      <c r="AR230" s="8" t="str">
        <f t="shared" si="387"/>
        <v/>
      </c>
      <c r="AS230" s="2" t="str">
        <f t="shared" si="406"/>
        <v/>
      </c>
      <c r="AT230" s="8" t="str">
        <f t="shared" si="388"/>
        <v/>
      </c>
      <c r="AU230" s="8" t="str">
        <f t="shared" si="407"/>
        <v/>
      </c>
      <c r="AV230" s="8" t="str">
        <f t="shared" si="408"/>
        <v/>
      </c>
      <c r="AW230" s="8" t="str">
        <f t="shared" si="389"/>
        <v/>
      </c>
      <c r="AX230" s="9" t="str">
        <f t="shared" si="360"/>
        <v/>
      </c>
      <c r="AY230" s="9" t="str">
        <f t="shared" si="361"/>
        <v/>
      </c>
      <c r="AZ230" s="8" t="str">
        <f t="shared" si="390"/>
        <v/>
      </c>
      <c r="BA230" s="9" t="str">
        <f t="shared" si="391"/>
        <v/>
      </c>
      <c r="BB230" s="8" t="str">
        <f t="shared" si="392"/>
        <v/>
      </c>
      <c r="BD230" s="3" t="str">
        <f t="shared" si="393"/>
        <v/>
      </c>
      <c r="BE230" s="8" t="str">
        <f t="shared" si="362"/>
        <v/>
      </c>
      <c r="BF230" s="8" t="str">
        <f t="shared" si="363"/>
        <v/>
      </c>
      <c r="BG230" s="86" t="str">
        <f t="shared" si="364"/>
        <v/>
      </c>
      <c r="BH230" s="9" t="str">
        <f t="shared" si="365"/>
        <v/>
      </c>
      <c r="BI230" s="9" t="str">
        <f t="shared" si="366"/>
        <v/>
      </c>
      <c r="BJ230" s="82" t="e">
        <f t="shared" si="367"/>
        <v>#VALUE!</v>
      </c>
      <c r="BK230" s="9" t="str">
        <f t="shared" si="368"/>
        <v/>
      </c>
      <c r="BL230" s="9" t="str">
        <f t="shared" ref="BL230:BM230" si="441">BK230</f>
        <v/>
      </c>
      <c r="BM230" s="9" t="str">
        <f t="shared" si="441"/>
        <v/>
      </c>
      <c r="BN230" s="8" t="str">
        <f t="shared" si="370"/>
        <v/>
      </c>
      <c r="BO230" s="8" t="str">
        <f t="shared" si="395"/>
        <v/>
      </c>
      <c r="BP230" s="8" t="str">
        <f t="shared" si="396"/>
        <v/>
      </c>
      <c r="BQ230" s="8" t="str">
        <f t="shared" si="397"/>
        <v/>
      </c>
      <c r="BR230" s="8" t="str">
        <f t="shared" si="371"/>
        <v/>
      </c>
      <c r="BS230" s="8" t="str">
        <f t="shared" si="398"/>
        <v/>
      </c>
      <c r="BT230" s="8" t="str">
        <f t="shared" si="399"/>
        <v/>
      </c>
      <c r="BU230" s="7" t="str">
        <f t="shared" si="400"/>
        <v/>
      </c>
    </row>
    <row r="231" spans="8:73" x14ac:dyDescent="0.25">
      <c r="H231" s="35" t="str">
        <f>IFERROR(IF(MINUTE(M231)&lt;&gt;MINUTE(M230),MAX($H$2:H230)+1,IF(AND(MINUTE(M230)=0,MINUTE(M231)=0),1,"")),"")</f>
        <v/>
      </c>
      <c r="I231" s="35" t="str">
        <f t="shared" si="372"/>
        <v/>
      </c>
      <c r="J231" s="35" t="str">
        <f t="shared" si="373"/>
        <v/>
      </c>
      <c r="K231" s="67" t="str">
        <f>IFERROR(IF(VLOOKUP(J230,'Flota Variable'!$AS$4:$AU$707,3,0)+K230&gt;$F$7,"",VLOOKUP(J230,'Flota Variable'!$AS$4:$AU$707,3,0)+K230),"")</f>
        <v/>
      </c>
      <c r="L231" s="67" t="str">
        <f t="shared" si="354"/>
        <v/>
      </c>
      <c r="M231" s="36" t="str">
        <f t="shared" si="374"/>
        <v/>
      </c>
      <c r="N231" s="35" t="str">
        <f>IF(H231="","",IF(H231=MAX($H$3:$H$1002),IFERROR(VLOOKUP(MAX($H$3:H231)+1,$H$3:$I$1002,2,0),MAX(I231:I1230))-VLOOKUP(H231,$H$3:$I$1002,2,0)+1,IFERROR(VLOOKUP(MAX($H$3:H231)+1,$H$3:$I$1002,2,0),MAX(I231:I1230))-VLOOKUP(H231,$H$3:$I$1002,2,0)))</f>
        <v/>
      </c>
      <c r="P231" s="35" t="str">
        <f t="shared" si="375"/>
        <v/>
      </c>
      <c r="Q231" s="67" t="str">
        <f t="shared" si="376"/>
        <v/>
      </c>
      <c r="R231" s="67" t="str">
        <f t="shared" si="377"/>
        <v/>
      </c>
      <c r="S231" s="67" t="str">
        <f t="shared" si="378"/>
        <v/>
      </c>
      <c r="U231" s="68" t="str">
        <f>IFERROR(IF(Z231=0,"",IF(MINUTE(Z231)&lt;&gt;MINUTE(Z230),MAX($U$2:U230)+1,IF(AND(MINUTE(Z230)=0,MINUTE(Z231)=0),1,""))),"")</f>
        <v/>
      </c>
      <c r="V231" s="68" t="str">
        <f t="shared" si="379"/>
        <v/>
      </c>
      <c r="W231" s="68" t="str">
        <f t="shared" si="380"/>
        <v/>
      </c>
      <c r="X231" s="69" t="str">
        <f>IFERROR(L231+VLOOKUP(J231,'Tiempos de ciclo'!$P$3:$Q$398,2,0),"")</f>
        <v/>
      </c>
      <c r="Y231" s="69" t="str">
        <f t="shared" si="355"/>
        <v/>
      </c>
      <c r="Z231" s="70" t="str">
        <f t="shared" si="381"/>
        <v/>
      </c>
      <c r="AA231" s="68" t="str">
        <f>IF(U231="","",IF(U231=MAX($U$3:$U$1002),IFERROR(VLOOKUP(MAX($U$3:U231)+1,$U$3:$V$1002,2,0),MAX(V231:V1230))-VLOOKUP(U231,$U$3:$V$1002,2,0)+1,IFERROR(VLOOKUP(MAX($U$3:U231)+1,$U$3:$V$1002,2,0),MAX(V231:V1230))-VLOOKUP(U231,$U$3:$V$1002,2,0)))</f>
        <v/>
      </c>
      <c r="AC231" s="68" t="str">
        <f t="shared" si="382"/>
        <v/>
      </c>
      <c r="AD231" s="69" t="str">
        <f t="shared" si="383"/>
        <v/>
      </c>
      <c r="AE231" s="69" t="str">
        <f t="shared" si="384"/>
        <v/>
      </c>
      <c r="AF231" s="69" t="str">
        <f t="shared" si="385"/>
        <v/>
      </c>
      <c r="AI231" s="3" t="str">
        <f t="shared" si="402"/>
        <v/>
      </c>
      <c r="AJ231" s="8" t="str">
        <f t="shared" si="356"/>
        <v/>
      </c>
      <c r="AK231" s="8" t="str">
        <f t="shared" si="403"/>
        <v/>
      </c>
      <c r="AL231" s="8" t="str">
        <f t="shared" si="404"/>
        <v/>
      </c>
      <c r="AM231" s="8" t="str">
        <f t="shared" si="405"/>
        <v/>
      </c>
      <c r="AN231" s="9" t="str">
        <f t="shared" si="357"/>
        <v/>
      </c>
      <c r="AO231" s="9" t="str">
        <f t="shared" si="358"/>
        <v/>
      </c>
      <c r="AP231" s="8" t="str">
        <f t="shared" si="386"/>
        <v/>
      </c>
      <c r="AQ231" s="9" t="str">
        <f t="shared" si="359"/>
        <v/>
      </c>
      <c r="AR231" s="8" t="str">
        <f t="shared" si="387"/>
        <v/>
      </c>
      <c r="AS231" s="2" t="str">
        <f t="shared" si="406"/>
        <v/>
      </c>
      <c r="AT231" s="8" t="str">
        <f t="shared" si="388"/>
        <v/>
      </c>
      <c r="AU231" s="8" t="str">
        <f t="shared" si="407"/>
        <v/>
      </c>
      <c r="AV231" s="8" t="str">
        <f t="shared" si="408"/>
        <v/>
      </c>
      <c r="AW231" s="8" t="str">
        <f t="shared" si="389"/>
        <v/>
      </c>
      <c r="AX231" s="9" t="str">
        <f t="shared" si="360"/>
        <v/>
      </c>
      <c r="AY231" s="9" t="str">
        <f t="shared" si="361"/>
        <v/>
      </c>
      <c r="AZ231" s="8" t="str">
        <f t="shared" si="390"/>
        <v/>
      </c>
      <c r="BA231" s="9" t="str">
        <f t="shared" si="391"/>
        <v/>
      </c>
      <c r="BB231" s="8" t="str">
        <f t="shared" si="392"/>
        <v/>
      </c>
      <c r="BD231" s="3" t="str">
        <f t="shared" si="393"/>
        <v/>
      </c>
      <c r="BE231" s="8" t="str">
        <f t="shared" si="362"/>
        <v/>
      </c>
      <c r="BF231" s="8" t="str">
        <f t="shared" si="363"/>
        <v/>
      </c>
      <c r="BG231" s="86" t="str">
        <f t="shared" si="364"/>
        <v/>
      </c>
      <c r="BH231" s="9" t="str">
        <f t="shared" si="365"/>
        <v/>
      </c>
      <c r="BI231" s="9" t="str">
        <f t="shared" si="366"/>
        <v/>
      </c>
      <c r="BJ231" s="82" t="e">
        <f t="shared" si="367"/>
        <v>#VALUE!</v>
      </c>
      <c r="BK231" s="9" t="str">
        <f t="shared" si="368"/>
        <v/>
      </c>
      <c r="BL231" s="9" t="str">
        <f t="shared" ref="BL231:BM231" si="442">BK231</f>
        <v/>
      </c>
      <c r="BM231" s="9" t="str">
        <f t="shared" si="442"/>
        <v/>
      </c>
      <c r="BN231" s="8" t="str">
        <f t="shared" si="370"/>
        <v/>
      </c>
      <c r="BO231" s="8" t="str">
        <f t="shared" si="395"/>
        <v/>
      </c>
      <c r="BP231" s="8" t="str">
        <f t="shared" si="396"/>
        <v/>
      </c>
      <c r="BQ231" s="8" t="str">
        <f t="shared" si="397"/>
        <v/>
      </c>
      <c r="BR231" s="8" t="str">
        <f t="shared" si="371"/>
        <v/>
      </c>
      <c r="BS231" s="8" t="str">
        <f t="shared" si="398"/>
        <v/>
      </c>
      <c r="BT231" s="8" t="str">
        <f t="shared" si="399"/>
        <v/>
      </c>
      <c r="BU231" s="7" t="str">
        <f t="shared" si="400"/>
        <v/>
      </c>
    </row>
    <row r="232" spans="8:73" x14ac:dyDescent="0.25">
      <c r="H232" s="35" t="str">
        <f>IFERROR(IF(MINUTE(M232)&lt;&gt;MINUTE(M231),MAX($H$2:H231)+1,IF(AND(MINUTE(M231)=0,MINUTE(M232)=0),1,"")),"")</f>
        <v/>
      </c>
      <c r="I232" s="35" t="str">
        <f t="shared" si="372"/>
        <v/>
      </c>
      <c r="J232" s="35" t="str">
        <f t="shared" si="373"/>
        <v/>
      </c>
      <c r="K232" s="67" t="str">
        <f>IFERROR(IF(VLOOKUP(J231,'Flota Variable'!$AS$4:$AU$707,3,0)+K231&gt;$F$7,"",VLOOKUP(J231,'Flota Variable'!$AS$4:$AU$707,3,0)+K231),"")</f>
        <v/>
      </c>
      <c r="L232" s="67" t="str">
        <f t="shared" si="354"/>
        <v/>
      </c>
      <c r="M232" s="36" t="str">
        <f t="shared" si="374"/>
        <v/>
      </c>
      <c r="N232" s="35" t="str">
        <f>IF(H232="","",IF(H232=MAX($H$3:$H$1002),IFERROR(VLOOKUP(MAX($H$3:H232)+1,$H$3:$I$1002,2,0),MAX(I232:I1231))-VLOOKUP(H232,$H$3:$I$1002,2,0)+1,IFERROR(VLOOKUP(MAX($H$3:H232)+1,$H$3:$I$1002,2,0),MAX(I232:I1231))-VLOOKUP(H232,$H$3:$I$1002,2,0)))</f>
        <v/>
      </c>
      <c r="P232" s="35" t="str">
        <f t="shared" si="375"/>
        <v/>
      </c>
      <c r="Q232" s="67" t="str">
        <f t="shared" si="376"/>
        <v/>
      </c>
      <c r="R232" s="67" t="str">
        <f t="shared" si="377"/>
        <v/>
      </c>
      <c r="S232" s="67" t="str">
        <f t="shared" si="378"/>
        <v/>
      </c>
      <c r="U232" s="68" t="str">
        <f>IFERROR(IF(Z232=0,"",IF(MINUTE(Z232)&lt;&gt;MINUTE(Z231),MAX($U$2:U231)+1,IF(AND(MINUTE(Z231)=0,MINUTE(Z232)=0),1,""))),"")</f>
        <v/>
      </c>
      <c r="V232" s="68" t="str">
        <f t="shared" si="379"/>
        <v/>
      </c>
      <c r="W232" s="68" t="str">
        <f t="shared" si="380"/>
        <v/>
      </c>
      <c r="X232" s="69" t="str">
        <f>IFERROR(L232+VLOOKUP(J232,'Tiempos de ciclo'!$P$3:$Q$398,2,0),"")</f>
        <v/>
      </c>
      <c r="Y232" s="69" t="str">
        <f t="shared" si="355"/>
        <v/>
      </c>
      <c r="Z232" s="70" t="str">
        <f t="shared" si="381"/>
        <v/>
      </c>
      <c r="AA232" s="68" t="str">
        <f>IF(U232="","",IF(U232=MAX($U$3:$U$1002),IFERROR(VLOOKUP(MAX($U$3:U232)+1,$U$3:$V$1002,2,0),MAX(V232:V1231))-VLOOKUP(U232,$U$3:$V$1002,2,0)+1,IFERROR(VLOOKUP(MAX($U$3:U232)+1,$U$3:$V$1002,2,0),MAX(V232:V1231))-VLOOKUP(U232,$U$3:$V$1002,2,0)))</f>
        <v/>
      </c>
      <c r="AC232" s="68" t="str">
        <f t="shared" si="382"/>
        <v/>
      </c>
      <c r="AD232" s="69" t="str">
        <f t="shared" si="383"/>
        <v/>
      </c>
      <c r="AE232" s="69" t="str">
        <f t="shared" si="384"/>
        <v/>
      </c>
      <c r="AF232" s="69" t="str">
        <f t="shared" si="385"/>
        <v/>
      </c>
      <c r="AI232" s="3" t="str">
        <f t="shared" si="402"/>
        <v/>
      </c>
      <c r="AJ232" s="8" t="str">
        <f t="shared" si="356"/>
        <v/>
      </c>
      <c r="AK232" s="8" t="str">
        <f t="shared" si="403"/>
        <v/>
      </c>
      <c r="AL232" s="8" t="str">
        <f t="shared" si="404"/>
        <v/>
      </c>
      <c r="AM232" s="8" t="str">
        <f t="shared" si="405"/>
        <v/>
      </c>
      <c r="AN232" s="9" t="str">
        <f t="shared" si="357"/>
        <v/>
      </c>
      <c r="AO232" s="9" t="str">
        <f t="shared" si="358"/>
        <v/>
      </c>
      <c r="AP232" s="8" t="str">
        <f t="shared" si="386"/>
        <v/>
      </c>
      <c r="AQ232" s="9" t="str">
        <f t="shared" si="359"/>
        <v/>
      </c>
      <c r="AR232" s="8" t="str">
        <f t="shared" si="387"/>
        <v/>
      </c>
      <c r="AS232" s="2" t="str">
        <f t="shared" si="406"/>
        <v/>
      </c>
      <c r="AT232" s="8" t="str">
        <f t="shared" si="388"/>
        <v/>
      </c>
      <c r="AU232" s="8" t="str">
        <f t="shared" si="407"/>
        <v/>
      </c>
      <c r="AV232" s="8" t="str">
        <f t="shared" si="408"/>
        <v/>
      </c>
      <c r="AW232" s="8" t="str">
        <f t="shared" si="389"/>
        <v/>
      </c>
      <c r="AX232" s="9" t="str">
        <f t="shared" si="360"/>
        <v/>
      </c>
      <c r="AY232" s="9" t="str">
        <f t="shared" si="361"/>
        <v/>
      </c>
      <c r="AZ232" s="8" t="str">
        <f t="shared" si="390"/>
        <v/>
      </c>
      <c r="BA232" s="9" t="str">
        <f t="shared" si="391"/>
        <v/>
      </c>
      <c r="BB232" s="8" t="str">
        <f t="shared" si="392"/>
        <v/>
      </c>
      <c r="BD232" s="3" t="str">
        <f t="shared" si="393"/>
        <v/>
      </c>
      <c r="BE232" s="8" t="str">
        <f t="shared" si="362"/>
        <v/>
      </c>
      <c r="BF232" s="8" t="str">
        <f t="shared" si="363"/>
        <v/>
      </c>
      <c r="BG232" s="86" t="str">
        <f t="shared" si="364"/>
        <v/>
      </c>
      <c r="BH232" s="9" t="str">
        <f t="shared" si="365"/>
        <v/>
      </c>
      <c r="BI232" s="9" t="str">
        <f t="shared" si="366"/>
        <v/>
      </c>
      <c r="BJ232" s="82" t="e">
        <f t="shared" si="367"/>
        <v>#VALUE!</v>
      </c>
      <c r="BK232" s="9" t="str">
        <f t="shared" si="368"/>
        <v/>
      </c>
      <c r="BL232" s="9" t="str">
        <f t="shared" ref="BL232:BM232" si="443">BK232</f>
        <v/>
      </c>
      <c r="BM232" s="9" t="str">
        <f t="shared" si="443"/>
        <v/>
      </c>
      <c r="BN232" s="8" t="str">
        <f t="shared" si="370"/>
        <v/>
      </c>
      <c r="BO232" s="8" t="str">
        <f t="shared" si="395"/>
        <v/>
      </c>
      <c r="BP232" s="8" t="str">
        <f t="shared" si="396"/>
        <v/>
      </c>
      <c r="BQ232" s="8" t="str">
        <f t="shared" si="397"/>
        <v/>
      </c>
      <c r="BR232" s="8" t="str">
        <f t="shared" si="371"/>
        <v/>
      </c>
      <c r="BS232" s="8" t="str">
        <f t="shared" si="398"/>
        <v/>
      </c>
      <c r="BT232" s="8" t="str">
        <f t="shared" si="399"/>
        <v/>
      </c>
      <c r="BU232" s="7" t="str">
        <f t="shared" si="400"/>
        <v/>
      </c>
    </row>
    <row r="233" spans="8:73" x14ac:dyDescent="0.25">
      <c r="H233" s="35" t="str">
        <f>IFERROR(IF(MINUTE(M233)&lt;&gt;MINUTE(M232),MAX($H$2:H232)+1,IF(AND(MINUTE(M232)=0,MINUTE(M233)=0),1,"")),"")</f>
        <v/>
      </c>
      <c r="I233" s="35" t="str">
        <f t="shared" si="372"/>
        <v/>
      </c>
      <c r="J233" s="35" t="str">
        <f t="shared" si="373"/>
        <v/>
      </c>
      <c r="K233" s="67" t="str">
        <f>IFERROR(IF(VLOOKUP(J232,'Flota Variable'!$AS$4:$AU$707,3,0)+K232&gt;$F$7,"",VLOOKUP(J232,'Flota Variable'!$AS$4:$AU$707,3,0)+K232),"")</f>
        <v/>
      </c>
      <c r="L233" s="67" t="str">
        <f t="shared" si="354"/>
        <v/>
      </c>
      <c r="M233" s="36" t="str">
        <f t="shared" si="374"/>
        <v/>
      </c>
      <c r="N233" s="35" t="str">
        <f>IF(H233="","",IF(H233=MAX($H$3:$H$1002),IFERROR(VLOOKUP(MAX($H$3:H233)+1,$H$3:$I$1002,2,0),MAX(I233:I1232))-VLOOKUP(H233,$H$3:$I$1002,2,0)+1,IFERROR(VLOOKUP(MAX($H$3:H233)+1,$H$3:$I$1002,2,0),MAX(I233:I1232))-VLOOKUP(H233,$H$3:$I$1002,2,0)))</f>
        <v/>
      </c>
      <c r="P233" s="35" t="str">
        <f t="shared" si="375"/>
        <v/>
      </c>
      <c r="Q233" s="67" t="str">
        <f t="shared" si="376"/>
        <v/>
      </c>
      <c r="R233" s="67" t="str">
        <f t="shared" si="377"/>
        <v/>
      </c>
      <c r="S233" s="67" t="str">
        <f t="shared" si="378"/>
        <v/>
      </c>
      <c r="U233" s="68" t="str">
        <f>IFERROR(IF(Z233=0,"",IF(MINUTE(Z233)&lt;&gt;MINUTE(Z232),MAX($U$2:U232)+1,IF(AND(MINUTE(Z232)=0,MINUTE(Z233)=0),1,""))),"")</f>
        <v/>
      </c>
      <c r="V233" s="68" t="str">
        <f t="shared" si="379"/>
        <v/>
      </c>
      <c r="W233" s="68" t="str">
        <f t="shared" si="380"/>
        <v/>
      </c>
      <c r="X233" s="69" t="str">
        <f>IFERROR(L233+VLOOKUP(J233,'Tiempos de ciclo'!$P$3:$Q$398,2,0),"")</f>
        <v/>
      </c>
      <c r="Y233" s="69" t="str">
        <f t="shared" si="355"/>
        <v/>
      </c>
      <c r="Z233" s="70" t="str">
        <f t="shared" si="381"/>
        <v/>
      </c>
      <c r="AA233" s="68" t="str">
        <f>IF(U233="","",IF(U233=MAX($U$3:$U$1002),IFERROR(VLOOKUP(MAX($U$3:U233)+1,$U$3:$V$1002,2,0),MAX(V233:V1232))-VLOOKUP(U233,$U$3:$V$1002,2,0)+1,IFERROR(VLOOKUP(MAX($U$3:U233)+1,$U$3:$V$1002,2,0),MAX(V233:V1232))-VLOOKUP(U233,$U$3:$V$1002,2,0)))</f>
        <v/>
      </c>
      <c r="AC233" s="68" t="str">
        <f t="shared" si="382"/>
        <v/>
      </c>
      <c r="AD233" s="69" t="str">
        <f t="shared" si="383"/>
        <v/>
      </c>
      <c r="AE233" s="69" t="str">
        <f t="shared" si="384"/>
        <v/>
      </c>
      <c r="AF233" s="69" t="str">
        <f t="shared" si="385"/>
        <v/>
      </c>
      <c r="AI233" s="3" t="str">
        <f t="shared" si="402"/>
        <v/>
      </c>
      <c r="AJ233" s="8" t="str">
        <f t="shared" si="356"/>
        <v/>
      </c>
      <c r="AK233" s="8" t="str">
        <f t="shared" si="403"/>
        <v/>
      </c>
      <c r="AL233" s="8" t="str">
        <f t="shared" si="404"/>
        <v/>
      </c>
      <c r="AM233" s="8" t="str">
        <f t="shared" si="405"/>
        <v/>
      </c>
      <c r="AN233" s="9" t="str">
        <f t="shared" si="357"/>
        <v/>
      </c>
      <c r="AO233" s="9" t="str">
        <f t="shared" si="358"/>
        <v/>
      </c>
      <c r="AP233" s="8" t="str">
        <f t="shared" si="386"/>
        <v/>
      </c>
      <c r="AQ233" s="9" t="str">
        <f t="shared" si="359"/>
        <v/>
      </c>
      <c r="AR233" s="8" t="str">
        <f t="shared" si="387"/>
        <v/>
      </c>
      <c r="AS233" s="2" t="str">
        <f t="shared" si="406"/>
        <v/>
      </c>
      <c r="AT233" s="8" t="str">
        <f t="shared" si="388"/>
        <v/>
      </c>
      <c r="AU233" s="8" t="str">
        <f t="shared" si="407"/>
        <v/>
      </c>
      <c r="AV233" s="8" t="str">
        <f t="shared" si="408"/>
        <v/>
      </c>
      <c r="AW233" s="8" t="str">
        <f t="shared" si="389"/>
        <v/>
      </c>
      <c r="AX233" s="9" t="str">
        <f t="shared" si="360"/>
        <v/>
      </c>
      <c r="AY233" s="9" t="str">
        <f t="shared" si="361"/>
        <v/>
      </c>
      <c r="AZ233" s="8" t="str">
        <f t="shared" si="390"/>
        <v/>
      </c>
      <c r="BA233" s="9" t="str">
        <f t="shared" si="391"/>
        <v/>
      </c>
      <c r="BB233" s="8" t="str">
        <f t="shared" si="392"/>
        <v/>
      </c>
      <c r="BD233" s="3" t="str">
        <f t="shared" si="393"/>
        <v/>
      </c>
      <c r="BE233" s="8" t="str">
        <f t="shared" si="362"/>
        <v/>
      </c>
      <c r="BF233" s="8" t="str">
        <f t="shared" si="363"/>
        <v/>
      </c>
      <c r="BG233" s="86" t="str">
        <f t="shared" si="364"/>
        <v/>
      </c>
      <c r="BH233" s="9" t="str">
        <f t="shared" si="365"/>
        <v/>
      </c>
      <c r="BI233" s="9" t="str">
        <f t="shared" si="366"/>
        <v/>
      </c>
      <c r="BJ233" s="82" t="e">
        <f t="shared" si="367"/>
        <v>#VALUE!</v>
      </c>
      <c r="BK233" s="9" t="str">
        <f t="shared" si="368"/>
        <v/>
      </c>
      <c r="BL233" s="9" t="str">
        <f t="shared" ref="BL233:BM233" si="444">BK233</f>
        <v/>
      </c>
      <c r="BM233" s="9" t="str">
        <f t="shared" si="444"/>
        <v/>
      </c>
      <c r="BN233" s="8" t="str">
        <f t="shared" si="370"/>
        <v/>
      </c>
      <c r="BO233" s="8" t="str">
        <f t="shared" si="395"/>
        <v/>
      </c>
      <c r="BP233" s="8" t="str">
        <f t="shared" si="396"/>
        <v/>
      </c>
      <c r="BQ233" s="8" t="str">
        <f t="shared" si="397"/>
        <v/>
      </c>
      <c r="BR233" s="8" t="str">
        <f t="shared" si="371"/>
        <v/>
      </c>
      <c r="BS233" s="8" t="str">
        <f t="shared" si="398"/>
        <v/>
      </c>
      <c r="BT233" s="8" t="str">
        <f t="shared" si="399"/>
        <v/>
      </c>
      <c r="BU233" s="7" t="str">
        <f t="shared" si="400"/>
        <v/>
      </c>
    </row>
    <row r="234" spans="8:73" x14ac:dyDescent="0.25">
      <c r="H234" s="35" t="str">
        <f>IFERROR(IF(MINUTE(M234)&lt;&gt;MINUTE(M233),MAX($H$2:H233)+1,IF(AND(MINUTE(M233)=0,MINUTE(M234)=0),1,"")),"")</f>
        <v/>
      </c>
      <c r="I234" s="35" t="str">
        <f t="shared" si="372"/>
        <v/>
      </c>
      <c r="J234" s="35" t="str">
        <f t="shared" si="373"/>
        <v/>
      </c>
      <c r="K234" s="67" t="str">
        <f>IFERROR(IF(VLOOKUP(J233,'Flota Variable'!$AS$4:$AU$707,3,0)+K233&gt;$F$7,"",VLOOKUP(J233,'Flota Variable'!$AS$4:$AU$707,3,0)+K233),"")</f>
        <v/>
      </c>
      <c r="L234" s="67" t="str">
        <f t="shared" si="354"/>
        <v/>
      </c>
      <c r="M234" s="36" t="str">
        <f t="shared" si="374"/>
        <v/>
      </c>
      <c r="N234" s="35" t="str">
        <f>IF(H234="","",IF(H234=MAX($H$3:$H$1002),IFERROR(VLOOKUP(MAX($H$3:H234)+1,$H$3:$I$1002,2,0),MAX(I234:I1233))-VLOOKUP(H234,$H$3:$I$1002,2,0)+1,IFERROR(VLOOKUP(MAX($H$3:H234)+1,$H$3:$I$1002,2,0),MAX(I234:I1233))-VLOOKUP(H234,$H$3:$I$1002,2,0)))</f>
        <v/>
      </c>
      <c r="P234" s="35" t="str">
        <f t="shared" si="375"/>
        <v/>
      </c>
      <c r="Q234" s="67" t="str">
        <f t="shared" si="376"/>
        <v/>
      </c>
      <c r="R234" s="67" t="str">
        <f t="shared" si="377"/>
        <v/>
      </c>
      <c r="S234" s="67" t="str">
        <f t="shared" si="378"/>
        <v/>
      </c>
      <c r="U234" s="68" t="str">
        <f>IFERROR(IF(Z234=0,"",IF(MINUTE(Z234)&lt;&gt;MINUTE(Z233),MAX($U$2:U233)+1,IF(AND(MINUTE(Z233)=0,MINUTE(Z234)=0),1,""))),"")</f>
        <v/>
      </c>
      <c r="V234" s="68" t="str">
        <f t="shared" si="379"/>
        <v/>
      </c>
      <c r="W234" s="68" t="str">
        <f t="shared" si="380"/>
        <v/>
      </c>
      <c r="X234" s="69" t="str">
        <f>IFERROR(L234+VLOOKUP(J234,'Tiempos de ciclo'!$P$3:$Q$398,2,0),"")</f>
        <v/>
      </c>
      <c r="Y234" s="69" t="str">
        <f t="shared" si="355"/>
        <v/>
      </c>
      <c r="Z234" s="70" t="str">
        <f t="shared" si="381"/>
        <v/>
      </c>
      <c r="AA234" s="68" t="str">
        <f>IF(U234="","",IF(U234=MAX($U$3:$U$1002),IFERROR(VLOOKUP(MAX($U$3:U234)+1,$U$3:$V$1002,2,0),MAX(V234:V1233))-VLOOKUP(U234,$U$3:$V$1002,2,0)+1,IFERROR(VLOOKUP(MAX($U$3:U234)+1,$U$3:$V$1002,2,0),MAX(V234:V1233))-VLOOKUP(U234,$U$3:$V$1002,2,0)))</f>
        <v/>
      </c>
      <c r="AC234" s="68" t="str">
        <f t="shared" si="382"/>
        <v/>
      </c>
      <c r="AD234" s="69" t="str">
        <f t="shared" si="383"/>
        <v/>
      </c>
      <c r="AE234" s="69" t="str">
        <f t="shared" si="384"/>
        <v/>
      </c>
      <c r="AF234" s="69" t="str">
        <f t="shared" si="385"/>
        <v/>
      </c>
      <c r="AI234" s="3" t="str">
        <f t="shared" si="402"/>
        <v/>
      </c>
      <c r="AJ234" s="8" t="str">
        <f t="shared" si="356"/>
        <v/>
      </c>
      <c r="AK234" s="8" t="str">
        <f t="shared" si="403"/>
        <v/>
      </c>
      <c r="AL234" s="8" t="str">
        <f t="shared" si="404"/>
        <v/>
      </c>
      <c r="AM234" s="8" t="str">
        <f t="shared" si="405"/>
        <v/>
      </c>
      <c r="AN234" s="9" t="str">
        <f t="shared" si="357"/>
        <v/>
      </c>
      <c r="AO234" s="9" t="str">
        <f t="shared" si="358"/>
        <v/>
      </c>
      <c r="AP234" s="8" t="str">
        <f t="shared" si="386"/>
        <v/>
      </c>
      <c r="AQ234" s="9" t="str">
        <f t="shared" si="359"/>
        <v/>
      </c>
      <c r="AR234" s="8" t="str">
        <f t="shared" si="387"/>
        <v/>
      </c>
      <c r="AS234" s="2" t="str">
        <f t="shared" si="406"/>
        <v/>
      </c>
      <c r="AT234" s="8" t="str">
        <f t="shared" si="388"/>
        <v/>
      </c>
      <c r="AU234" s="8" t="str">
        <f t="shared" si="407"/>
        <v/>
      </c>
      <c r="AV234" s="8" t="str">
        <f t="shared" si="408"/>
        <v/>
      </c>
      <c r="AW234" s="8" t="str">
        <f t="shared" si="389"/>
        <v/>
      </c>
      <c r="AX234" s="9" t="str">
        <f t="shared" si="360"/>
        <v/>
      </c>
      <c r="AY234" s="9" t="str">
        <f t="shared" si="361"/>
        <v/>
      </c>
      <c r="AZ234" s="8" t="str">
        <f t="shared" si="390"/>
        <v/>
      </c>
      <c r="BA234" s="9" t="str">
        <f t="shared" si="391"/>
        <v/>
      </c>
      <c r="BB234" s="8" t="str">
        <f t="shared" si="392"/>
        <v/>
      </c>
      <c r="BD234" s="3" t="str">
        <f t="shared" si="393"/>
        <v/>
      </c>
      <c r="BE234" s="8" t="str">
        <f t="shared" si="362"/>
        <v/>
      </c>
      <c r="BF234" s="8" t="str">
        <f t="shared" si="363"/>
        <v/>
      </c>
      <c r="BG234" s="86" t="str">
        <f t="shared" si="364"/>
        <v/>
      </c>
      <c r="BH234" s="9" t="str">
        <f t="shared" si="365"/>
        <v/>
      </c>
      <c r="BI234" s="9" t="str">
        <f t="shared" si="366"/>
        <v/>
      </c>
      <c r="BJ234" s="82" t="e">
        <f t="shared" si="367"/>
        <v>#VALUE!</v>
      </c>
      <c r="BK234" s="9" t="str">
        <f t="shared" si="368"/>
        <v/>
      </c>
      <c r="BL234" s="9" t="str">
        <f t="shared" ref="BL234:BM234" si="445">BK234</f>
        <v/>
      </c>
      <c r="BM234" s="9" t="str">
        <f t="shared" si="445"/>
        <v/>
      </c>
      <c r="BN234" s="8" t="str">
        <f t="shared" si="370"/>
        <v/>
      </c>
      <c r="BO234" s="8" t="str">
        <f t="shared" si="395"/>
        <v/>
      </c>
      <c r="BP234" s="8" t="str">
        <f t="shared" si="396"/>
        <v/>
      </c>
      <c r="BQ234" s="8" t="str">
        <f t="shared" si="397"/>
        <v/>
      </c>
      <c r="BR234" s="8" t="str">
        <f t="shared" si="371"/>
        <v/>
      </c>
      <c r="BS234" s="8" t="str">
        <f t="shared" si="398"/>
        <v/>
      </c>
      <c r="BT234" s="8" t="str">
        <f t="shared" si="399"/>
        <v/>
      </c>
      <c r="BU234" s="7" t="str">
        <f t="shared" si="400"/>
        <v/>
      </c>
    </row>
    <row r="235" spans="8:73" x14ac:dyDescent="0.25">
      <c r="H235" s="35" t="str">
        <f>IFERROR(IF(MINUTE(M235)&lt;&gt;MINUTE(M234),MAX($H$2:H234)+1,IF(AND(MINUTE(M234)=0,MINUTE(M235)=0),1,"")),"")</f>
        <v/>
      </c>
      <c r="I235" s="35" t="str">
        <f t="shared" si="372"/>
        <v/>
      </c>
      <c r="J235" s="35" t="str">
        <f t="shared" si="373"/>
        <v/>
      </c>
      <c r="K235" s="67" t="str">
        <f>IFERROR(IF(VLOOKUP(J234,'Flota Variable'!$AS$4:$AU$707,3,0)+K234&gt;$F$7,"",VLOOKUP(J234,'Flota Variable'!$AS$4:$AU$707,3,0)+K234),"")</f>
        <v/>
      </c>
      <c r="L235" s="67" t="str">
        <f t="shared" si="354"/>
        <v/>
      </c>
      <c r="M235" s="36" t="str">
        <f t="shared" si="374"/>
        <v/>
      </c>
      <c r="N235" s="35" t="str">
        <f>IF(H235="","",IF(H235=MAX($H$3:$H$1002),IFERROR(VLOOKUP(MAX($H$3:H235)+1,$H$3:$I$1002,2,0),MAX(I235:I1234))-VLOOKUP(H235,$H$3:$I$1002,2,0)+1,IFERROR(VLOOKUP(MAX($H$3:H235)+1,$H$3:$I$1002,2,0),MAX(I235:I1234))-VLOOKUP(H235,$H$3:$I$1002,2,0)))</f>
        <v/>
      </c>
      <c r="P235" s="35" t="str">
        <f t="shared" si="375"/>
        <v/>
      </c>
      <c r="Q235" s="67" t="str">
        <f t="shared" si="376"/>
        <v/>
      </c>
      <c r="R235" s="67" t="str">
        <f t="shared" si="377"/>
        <v/>
      </c>
      <c r="S235" s="67" t="str">
        <f t="shared" si="378"/>
        <v/>
      </c>
      <c r="U235" s="68" t="str">
        <f>IFERROR(IF(Z235=0,"",IF(MINUTE(Z235)&lt;&gt;MINUTE(Z234),MAX($U$2:U234)+1,IF(AND(MINUTE(Z234)=0,MINUTE(Z235)=0),1,""))),"")</f>
        <v/>
      </c>
      <c r="V235" s="68" t="str">
        <f t="shared" si="379"/>
        <v/>
      </c>
      <c r="W235" s="68" t="str">
        <f t="shared" si="380"/>
        <v/>
      </c>
      <c r="X235" s="69" t="str">
        <f>IFERROR(L235+VLOOKUP(J235,'Tiempos de ciclo'!$P$3:$Q$398,2,0),"")</f>
        <v/>
      </c>
      <c r="Y235" s="69" t="str">
        <f t="shared" si="355"/>
        <v/>
      </c>
      <c r="Z235" s="70" t="str">
        <f t="shared" si="381"/>
        <v/>
      </c>
      <c r="AA235" s="68" t="str">
        <f>IF(U235="","",IF(U235=MAX($U$3:$U$1002),IFERROR(VLOOKUP(MAX($U$3:U235)+1,$U$3:$V$1002,2,0),MAX(V235:V1234))-VLOOKUP(U235,$U$3:$V$1002,2,0)+1,IFERROR(VLOOKUP(MAX($U$3:U235)+1,$U$3:$V$1002,2,0),MAX(V235:V1234))-VLOOKUP(U235,$U$3:$V$1002,2,0)))</f>
        <v/>
      </c>
      <c r="AC235" s="68" t="str">
        <f t="shared" si="382"/>
        <v/>
      </c>
      <c r="AD235" s="69" t="str">
        <f t="shared" si="383"/>
        <v/>
      </c>
      <c r="AE235" s="69" t="str">
        <f t="shared" si="384"/>
        <v/>
      </c>
      <c r="AF235" s="69" t="str">
        <f t="shared" si="385"/>
        <v/>
      </c>
      <c r="AI235" s="3" t="str">
        <f t="shared" si="402"/>
        <v/>
      </c>
      <c r="AJ235" s="8" t="str">
        <f t="shared" si="356"/>
        <v/>
      </c>
      <c r="AK235" s="8" t="str">
        <f t="shared" si="403"/>
        <v/>
      </c>
      <c r="AL235" s="8" t="str">
        <f t="shared" si="404"/>
        <v/>
      </c>
      <c r="AM235" s="8" t="str">
        <f t="shared" si="405"/>
        <v/>
      </c>
      <c r="AN235" s="9" t="str">
        <f t="shared" si="357"/>
        <v/>
      </c>
      <c r="AO235" s="9" t="str">
        <f t="shared" si="358"/>
        <v/>
      </c>
      <c r="AP235" s="8" t="str">
        <f t="shared" si="386"/>
        <v/>
      </c>
      <c r="AQ235" s="9" t="str">
        <f t="shared" si="359"/>
        <v/>
      </c>
      <c r="AR235" s="8" t="str">
        <f t="shared" si="387"/>
        <v/>
      </c>
      <c r="AS235" s="2" t="str">
        <f t="shared" si="406"/>
        <v/>
      </c>
      <c r="AT235" s="8" t="str">
        <f t="shared" si="388"/>
        <v/>
      </c>
      <c r="AU235" s="8" t="str">
        <f t="shared" si="407"/>
        <v/>
      </c>
      <c r="AV235" s="8" t="str">
        <f t="shared" si="408"/>
        <v/>
      </c>
      <c r="AW235" s="8" t="str">
        <f t="shared" si="389"/>
        <v/>
      </c>
      <c r="AX235" s="9" t="str">
        <f t="shared" si="360"/>
        <v/>
      </c>
      <c r="AY235" s="9" t="str">
        <f t="shared" si="361"/>
        <v/>
      </c>
      <c r="AZ235" s="8" t="str">
        <f t="shared" si="390"/>
        <v/>
      </c>
      <c r="BA235" s="9" t="str">
        <f t="shared" si="391"/>
        <v/>
      </c>
      <c r="BB235" s="8" t="str">
        <f t="shared" si="392"/>
        <v/>
      </c>
      <c r="BD235" s="3" t="str">
        <f t="shared" si="393"/>
        <v/>
      </c>
      <c r="BE235" s="8" t="str">
        <f t="shared" si="362"/>
        <v/>
      </c>
      <c r="BF235" s="8" t="str">
        <f t="shared" si="363"/>
        <v/>
      </c>
      <c r="BG235" s="86" t="str">
        <f t="shared" si="364"/>
        <v/>
      </c>
      <c r="BH235" s="9" t="str">
        <f t="shared" si="365"/>
        <v/>
      </c>
      <c r="BI235" s="9" t="str">
        <f t="shared" si="366"/>
        <v/>
      </c>
      <c r="BJ235" s="82" t="e">
        <f t="shared" si="367"/>
        <v>#VALUE!</v>
      </c>
      <c r="BK235" s="9" t="str">
        <f t="shared" si="368"/>
        <v/>
      </c>
      <c r="BL235" s="9" t="str">
        <f t="shared" ref="BL235:BM235" si="446">BK235</f>
        <v/>
      </c>
      <c r="BM235" s="9" t="str">
        <f t="shared" si="446"/>
        <v/>
      </c>
      <c r="BN235" s="8" t="str">
        <f t="shared" si="370"/>
        <v/>
      </c>
      <c r="BO235" s="8" t="str">
        <f t="shared" si="395"/>
        <v/>
      </c>
      <c r="BP235" s="8" t="str">
        <f t="shared" si="396"/>
        <v/>
      </c>
      <c r="BQ235" s="8" t="str">
        <f t="shared" si="397"/>
        <v/>
      </c>
      <c r="BR235" s="8" t="str">
        <f t="shared" si="371"/>
        <v/>
      </c>
      <c r="BS235" s="8" t="str">
        <f t="shared" si="398"/>
        <v/>
      </c>
      <c r="BT235" s="8" t="str">
        <f t="shared" si="399"/>
        <v/>
      </c>
      <c r="BU235" s="7" t="str">
        <f t="shared" si="400"/>
        <v/>
      </c>
    </row>
    <row r="236" spans="8:73" x14ac:dyDescent="0.25">
      <c r="H236" s="35" t="str">
        <f>IFERROR(IF(MINUTE(M236)&lt;&gt;MINUTE(M235),MAX($H$2:H235)+1,IF(AND(MINUTE(M235)=0,MINUTE(M236)=0),1,"")),"")</f>
        <v/>
      </c>
      <c r="I236" s="35" t="str">
        <f t="shared" si="372"/>
        <v/>
      </c>
      <c r="J236" s="35" t="str">
        <f t="shared" si="373"/>
        <v/>
      </c>
      <c r="K236" s="67" t="str">
        <f>IFERROR(IF(VLOOKUP(J235,'Flota Variable'!$AS$4:$AU$707,3,0)+K235&gt;$F$7,"",VLOOKUP(J235,'Flota Variable'!$AS$4:$AU$707,3,0)+K235),"")</f>
        <v/>
      </c>
      <c r="L236" s="67" t="str">
        <f t="shared" si="354"/>
        <v/>
      </c>
      <c r="M236" s="36" t="str">
        <f t="shared" si="374"/>
        <v/>
      </c>
      <c r="N236" s="35" t="str">
        <f>IF(H236="","",IF(H236=MAX($H$3:$H$1002),IFERROR(VLOOKUP(MAX($H$3:H236)+1,$H$3:$I$1002,2,0),MAX(I236:I1235))-VLOOKUP(H236,$H$3:$I$1002,2,0)+1,IFERROR(VLOOKUP(MAX($H$3:H236)+1,$H$3:$I$1002,2,0),MAX(I236:I1235))-VLOOKUP(H236,$H$3:$I$1002,2,0)))</f>
        <v/>
      </c>
      <c r="P236" s="35" t="str">
        <f t="shared" si="375"/>
        <v/>
      </c>
      <c r="Q236" s="67" t="str">
        <f t="shared" si="376"/>
        <v/>
      </c>
      <c r="R236" s="67" t="str">
        <f t="shared" si="377"/>
        <v/>
      </c>
      <c r="S236" s="67" t="str">
        <f t="shared" si="378"/>
        <v/>
      </c>
      <c r="U236" s="68" t="str">
        <f>IFERROR(IF(Z236=0,"",IF(MINUTE(Z236)&lt;&gt;MINUTE(Z235),MAX($U$2:U235)+1,IF(AND(MINUTE(Z235)=0,MINUTE(Z236)=0),1,""))),"")</f>
        <v/>
      </c>
      <c r="V236" s="68" t="str">
        <f t="shared" si="379"/>
        <v/>
      </c>
      <c r="W236" s="68" t="str">
        <f t="shared" si="380"/>
        <v/>
      </c>
      <c r="X236" s="69" t="str">
        <f>IFERROR(L236+VLOOKUP(J236,'Tiempos de ciclo'!$P$3:$Q$398,2,0),"")</f>
        <v/>
      </c>
      <c r="Y236" s="69" t="str">
        <f t="shared" si="355"/>
        <v/>
      </c>
      <c r="Z236" s="70" t="str">
        <f t="shared" si="381"/>
        <v/>
      </c>
      <c r="AA236" s="68" t="str">
        <f>IF(U236="","",IF(U236=MAX($U$3:$U$1002),IFERROR(VLOOKUP(MAX($U$3:U236)+1,$U$3:$V$1002,2,0),MAX(V236:V1235))-VLOOKUP(U236,$U$3:$V$1002,2,0)+1,IFERROR(VLOOKUP(MAX($U$3:U236)+1,$U$3:$V$1002,2,0),MAX(V236:V1235))-VLOOKUP(U236,$U$3:$V$1002,2,0)))</f>
        <v/>
      </c>
      <c r="AC236" s="68" t="str">
        <f t="shared" si="382"/>
        <v/>
      </c>
      <c r="AD236" s="69" t="str">
        <f t="shared" si="383"/>
        <v/>
      </c>
      <c r="AE236" s="69" t="str">
        <f t="shared" si="384"/>
        <v/>
      </c>
      <c r="AF236" s="69" t="str">
        <f t="shared" si="385"/>
        <v/>
      </c>
      <c r="AI236" s="3" t="str">
        <f t="shared" si="402"/>
        <v/>
      </c>
      <c r="AJ236" s="8" t="str">
        <f t="shared" si="356"/>
        <v/>
      </c>
      <c r="AK236" s="8" t="str">
        <f t="shared" si="403"/>
        <v/>
      </c>
      <c r="AL236" s="8" t="str">
        <f t="shared" si="404"/>
        <v/>
      </c>
      <c r="AM236" s="8" t="str">
        <f t="shared" si="405"/>
        <v/>
      </c>
      <c r="AN236" s="9" t="str">
        <f t="shared" si="357"/>
        <v/>
      </c>
      <c r="AO236" s="9" t="str">
        <f t="shared" si="358"/>
        <v/>
      </c>
      <c r="AP236" s="8" t="str">
        <f t="shared" si="386"/>
        <v/>
      </c>
      <c r="AQ236" s="9" t="str">
        <f t="shared" si="359"/>
        <v/>
      </c>
      <c r="AR236" s="8" t="str">
        <f t="shared" si="387"/>
        <v/>
      </c>
      <c r="AS236" s="2" t="str">
        <f t="shared" si="406"/>
        <v/>
      </c>
      <c r="AT236" s="8" t="str">
        <f t="shared" si="388"/>
        <v/>
      </c>
      <c r="AU236" s="8" t="str">
        <f t="shared" si="407"/>
        <v/>
      </c>
      <c r="AV236" s="8" t="str">
        <f t="shared" si="408"/>
        <v/>
      </c>
      <c r="AW236" s="8" t="str">
        <f t="shared" si="389"/>
        <v/>
      </c>
      <c r="AX236" s="9" t="str">
        <f t="shared" si="360"/>
        <v/>
      </c>
      <c r="AY236" s="9" t="str">
        <f t="shared" si="361"/>
        <v/>
      </c>
      <c r="AZ236" s="8" t="str">
        <f t="shared" si="390"/>
        <v/>
      </c>
      <c r="BA236" s="9" t="str">
        <f t="shared" si="391"/>
        <v/>
      </c>
      <c r="BB236" s="8" t="str">
        <f t="shared" si="392"/>
        <v/>
      </c>
      <c r="BD236" s="3" t="str">
        <f t="shared" si="393"/>
        <v/>
      </c>
      <c r="BE236" s="8" t="str">
        <f t="shared" si="362"/>
        <v/>
      </c>
      <c r="BF236" s="8" t="str">
        <f t="shared" si="363"/>
        <v/>
      </c>
      <c r="BG236" s="86" t="str">
        <f t="shared" si="364"/>
        <v/>
      </c>
      <c r="BH236" s="9" t="str">
        <f t="shared" si="365"/>
        <v/>
      </c>
      <c r="BI236" s="9" t="str">
        <f t="shared" si="366"/>
        <v/>
      </c>
      <c r="BJ236" s="82" t="e">
        <f t="shared" si="367"/>
        <v>#VALUE!</v>
      </c>
      <c r="BK236" s="9" t="str">
        <f t="shared" si="368"/>
        <v/>
      </c>
      <c r="BL236" s="9" t="str">
        <f t="shared" ref="BL236:BM236" si="447">BK236</f>
        <v/>
      </c>
      <c r="BM236" s="9" t="str">
        <f t="shared" si="447"/>
        <v/>
      </c>
      <c r="BN236" s="8" t="str">
        <f t="shared" si="370"/>
        <v/>
      </c>
      <c r="BO236" s="8" t="str">
        <f t="shared" si="395"/>
        <v/>
      </c>
      <c r="BP236" s="8" t="str">
        <f t="shared" si="396"/>
        <v/>
      </c>
      <c r="BQ236" s="8" t="str">
        <f t="shared" si="397"/>
        <v/>
      </c>
      <c r="BR236" s="8" t="str">
        <f t="shared" si="371"/>
        <v/>
      </c>
      <c r="BS236" s="8" t="str">
        <f t="shared" si="398"/>
        <v/>
      </c>
      <c r="BT236" s="8" t="str">
        <f t="shared" si="399"/>
        <v/>
      </c>
      <c r="BU236" s="7" t="str">
        <f t="shared" si="400"/>
        <v/>
      </c>
    </row>
    <row r="237" spans="8:73" x14ac:dyDescent="0.25">
      <c r="H237" s="35" t="str">
        <f>IFERROR(IF(MINUTE(M237)&lt;&gt;MINUTE(M236),MAX($H$2:H236)+1,IF(AND(MINUTE(M236)=0,MINUTE(M237)=0),1,"")),"")</f>
        <v/>
      </c>
      <c r="I237" s="35" t="str">
        <f t="shared" si="372"/>
        <v/>
      </c>
      <c r="J237" s="35" t="str">
        <f t="shared" si="373"/>
        <v/>
      </c>
      <c r="K237" s="67" t="str">
        <f>IFERROR(IF(VLOOKUP(J236,'Flota Variable'!$AS$4:$AU$707,3,0)+K236&gt;$F$7,"",VLOOKUP(J236,'Flota Variable'!$AS$4:$AU$707,3,0)+K236),"")</f>
        <v/>
      </c>
      <c r="L237" s="67" t="str">
        <f t="shared" si="354"/>
        <v/>
      </c>
      <c r="M237" s="36" t="str">
        <f t="shared" si="374"/>
        <v/>
      </c>
      <c r="N237" s="35" t="str">
        <f>IF(H237="","",IF(H237=MAX($H$3:$H$1002),IFERROR(VLOOKUP(MAX($H$3:H237)+1,$H$3:$I$1002,2,0),MAX(I237:I1236))-VLOOKUP(H237,$H$3:$I$1002,2,0)+1,IFERROR(VLOOKUP(MAX($H$3:H237)+1,$H$3:$I$1002,2,0),MAX(I237:I1236))-VLOOKUP(H237,$H$3:$I$1002,2,0)))</f>
        <v/>
      </c>
      <c r="P237" s="35" t="str">
        <f t="shared" si="375"/>
        <v/>
      </c>
      <c r="Q237" s="67" t="str">
        <f t="shared" si="376"/>
        <v/>
      </c>
      <c r="R237" s="67" t="str">
        <f t="shared" si="377"/>
        <v/>
      </c>
      <c r="S237" s="67" t="str">
        <f t="shared" si="378"/>
        <v/>
      </c>
      <c r="U237" s="68" t="str">
        <f>IFERROR(IF(Z237=0,"",IF(MINUTE(Z237)&lt;&gt;MINUTE(Z236),MAX($U$2:U236)+1,IF(AND(MINUTE(Z236)=0,MINUTE(Z237)=0),1,""))),"")</f>
        <v/>
      </c>
      <c r="V237" s="68" t="str">
        <f t="shared" si="379"/>
        <v/>
      </c>
      <c r="W237" s="68" t="str">
        <f t="shared" si="380"/>
        <v/>
      </c>
      <c r="X237" s="69" t="str">
        <f>IFERROR(L237+VLOOKUP(J237,'Tiempos de ciclo'!$P$3:$Q$398,2,0),"")</f>
        <v/>
      </c>
      <c r="Y237" s="69" t="str">
        <f t="shared" si="355"/>
        <v/>
      </c>
      <c r="Z237" s="70" t="str">
        <f t="shared" si="381"/>
        <v/>
      </c>
      <c r="AA237" s="68" t="str">
        <f>IF(U237="","",IF(U237=MAX($U$3:$U$1002),IFERROR(VLOOKUP(MAX($U$3:U237)+1,$U$3:$V$1002,2,0),MAX(V237:V1236))-VLOOKUP(U237,$U$3:$V$1002,2,0)+1,IFERROR(VLOOKUP(MAX($U$3:U237)+1,$U$3:$V$1002,2,0),MAX(V237:V1236))-VLOOKUP(U237,$U$3:$V$1002,2,0)))</f>
        <v/>
      </c>
      <c r="AC237" s="68" t="str">
        <f t="shared" si="382"/>
        <v/>
      </c>
      <c r="AD237" s="69" t="str">
        <f t="shared" si="383"/>
        <v/>
      </c>
      <c r="AE237" s="69" t="str">
        <f t="shared" si="384"/>
        <v/>
      </c>
      <c r="AF237" s="69" t="str">
        <f t="shared" si="385"/>
        <v/>
      </c>
      <c r="AI237" s="3" t="str">
        <f t="shared" si="402"/>
        <v/>
      </c>
      <c r="AJ237" s="8" t="str">
        <f t="shared" si="356"/>
        <v/>
      </c>
      <c r="AK237" s="8" t="str">
        <f t="shared" si="403"/>
        <v/>
      </c>
      <c r="AL237" s="8" t="str">
        <f t="shared" si="404"/>
        <v/>
      </c>
      <c r="AM237" s="8" t="str">
        <f t="shared" si="405"/>
        <v/>
      </c>
      <c r="AN237" s="9" t="str">
        <f t="shared" si="357"/>
        <v/>
      </c>
      <c r="AO237" s="9" t="str">
        <f t="shared" si="358"/>
        <v/>
      </c>
      <c r="AP237" s="8" t="str">
        <f t="shared" si="386"/>
        <v/>
      </c>
      <c r="AQ237" s="9" t="str">
        <f t="shared" si="359"/>
        <v/>
      </c>
      <c r="AR237" s="8" t="str">
        <f t="shared" si="387"/>
        <v/>
      </c>
      <c r="AS237" s="2" t="str">
        <f t="shared" si="406"/>
        <v/>
      </c>
      <c r="AT237" s="8" t="str">
        <f t="shared" si="388"/>
        <v/>
      </c>
      <c r="AU237" s="8" t="str">
        <f t="shared" si="407"/>
        <v/>
      </c>
      <c r="AV237" s="8" t="str">
        <f t="shared" si="408"/>
        <v/>
      </c>
      <c r="AW237" s="8" t="str">
        <f t="shared" si="389"/>
        <v/>
      </c>
      <c r="AX237" s="9" t="str">
        <f t="shared" si="360"/>
        <v/>
      </c>
      <c r="AY237" s="9" t="str">
        <f t="shared" si="361"/>
        <v/>
      </c>
      <c r="AZ237" s="8" t="str">
        <f t="shared" si="390"/>
        <v/>
      </c>
      <c r="BA237" s="9" t="str">
        <f t="shared" si="391"/>
        <v/>
      </c>
      <c r="BB237" s="8" t="str">
        <f t="shared" si="392"/>
        <v/>
      </c>
      <c r="BD237" s="3" t="str">
        <f t="shared" si="393"/>
        <v/>
      </c>
      <c r="BE237" s="8" t="str">
        <f t="shared" si="362"/>
        <v/>
      </c>
      <c r="BF237" s="8" t="str">
        <f t="shared" si="363"/>
        <v/>
      </c>
      <c r="BG237" s="86" t="str">
        <f t="shared" si="364"/>
        <v/>
      </c>
      <c r="BH237" s="9" t="str">
        <f t="shared" si="365"/>
        <v/>
      </c>
      <c r="BI237" s="9" t="str">
        <f t="shared" si="366"/>
        <v/>
      </c>
      <c r="BJ237" s="82" t="e">
        <f t="shared" si="367"/>
        <v>#VALUE!</v>
      </c>
      <c r="BK237" s="9" t="str">
        <f t="shared" si="368"/>
        <v/>
      </c>
      <c r="BL237" s="9" t="str">
        <f t="shared" ref="BL237:BM237" si="448">BK237</f>
        <v/>
      </c>
      <c r="BM237" s="9" t="str">
        <f t="shared" si="448"/>
        <v/>
      </c>
      <c r="BN237" s="8" t="str">
        <f t="shared" si="370"/>
        <v/>
      </c>
      <c r="BO237" s="8" t="str">
        <f t="shared" si="395"/>
        <v/>
      </c>
      <c r="BP237" s="8" t="str">
        <f t="shared" si="396"/>
        <v/>
      </c>
      <c r="BQ237" s="8" t="str">
        <f t="shared" si="397"/>
        <v/>
      </c>
      <c r="BR237" s="8" t="str">
        <f t="shared" si="371"/>
        <v/>
      </c>
      <c r="BS237" s="8" t="str">
        <f t="shared" si="398"/>
        <v/>
      </c>
      <c r="BT237" s="8" t="str">
        <f t="shared" si="399"/>
        <v/>
      </c>
      <c r="BU237" s="7" t="str">
        <f t="shared" si="400"/>
        <v/>
      </c>
    </row>
    <row r="238" spans="8:73" x14ac:dyDescent="0.25">
      <c r="H238" s="35" t="str">
        <f>IFERROR(IF(MINUTE(M238)&lt;&gt;MINUTE(M237),MAX($H$2:H237)+1,IF(AND(MINUTE(M237)=0,MINUTE(M238)=0),1,"")),"")</f>
        <v/>
      </c>
      <c r="I238" s="35" t="str">
        <f t="shared" si="372"/>
        <v/>
      </c>
      <c r="J238" s="35" t="str">
        <f t="shared" si="373"/>
        <v/>
      </c>
      <c r="K238" s="67" t="str">
        <f>IFERROR(IF(VLOOKUP(J237,'Flota Variable'!$AS$4:$AU$707,3,0)+K237&gt;$F$7,"",VLOOKUP(J237,'Flota Variable'!$AS$4:$AU$707,3,0)+K237),"")</f>
        <v/>
      </c>
      <c r="L238" s="67" t="str">
        <f t="shared" si="354"/>
        <v/>
      </c>
      <c r="M238" s="36" t="str">
        <f t="shared" si="374"/>
        <v/>
      </c>
      <c r="N238" s="35" t="str">
        <f>IF(H238="","",IF(H238=MAX($H$3:$H$1002),IFERROR(VLOOKUP(MAX($H$3:H238)+1,$H$3:$I$1002,2,0),MAX(I238:I1237))-VLOOKUP(H238,$H$3:$I$1002,2,0)+1,IFERROR(VLOOKUP(MAX($H$3:H238)+1,$H$3:$I$1002,2,0),MAX(I238:I1237))-VLOOKUP(H238,$H$3:$I$1002,2,0)))</f>
        <v/>
      </c>
      <c r="P238" s="35" t="str">
        <f t="shared" si="375"/>
        <v/>
      </c>
      <c r="Q238" s="67" t="str">
        <f t="shared" si="376"/>
        <v/>
      </c>
      <c r="R238" s="67" t="str">
        <f t="shared" si="377"/>
        <v/>
      </c>
      <c r="S238" s="67" t="str">
        <f t="shared" si="378"/>
        <v/>
      </c>
      <c r="U238" s="68" t="str">
        <f>IFERROR(IF(Z238=0,"",IF(MINUTE(Z238)&lt;&gt;MINUTE(Z237),MAX($U$2:U237)+1,IF(AND(MINUTE(Z237)=0,MINUTE(Z238)=0),1,""))),"")</f>
        <v/>
      </c>
      <c r="V238" s="68" t="str">
        <f t="shared" si="379"/>
        <v/>
      </c>
      <c r="W238" s="68" t="str">
        <f t="shared" si="380"/>
        <v/>
      </c>
      <c r="X238" s="69" t="str">
        <f>IFERROR(L238+VLOOKUP(J238,'Tiempos de ciclo'!$P$3:$Q$398,2,0),"")</f>
        <v/>
      </c>
      <c r="Y238" s="69" t="str">
        <f t="shared" si="355"/>
        <v/>
      </c>
      <c r="Z238" s="70" t="str">
        <f t="shared" si="381"/>
        <v/>
      </c>
      <c r="AA238" s="68" t="str">
        <f>IF(U238="","",IF(U238=MAX($U$3:$U$1002),IFERROR(VLOOKUP(MAX($U$3:U238)+1,$U$3:$V$1002,2,0),MAX(V238:V1237))-VLOOKUP(U238,$U$3:$V$1002,2,0)+1,IFERROR(VLOOKUP(MAX($U$3:U238)+1,$U$3:$V$1002,2,0),MAX(V238:V1237))-VLOOKUP(U238,$U$3:$V$1002,2,0)))</f>
        <v/>
      </c>
      <c r="AC238" s="68" t="str">
        <f t="shared" si="382"/>
        <v/>
      </c>
      <c r="AD238" s="69" t="str">
        <f t="shared" si="383"/>
        <v/>
      </c>
      <c r="AE238" s="69" t="str">
        <f t="shared" si="384"/>
        <v/>
      </c>
      <c r="AF238" s="69" t="str">
        <f t="shared" si="385"/>
        <v/>
      </c>
      <c r="AI238" s="3" t="str">
        <f t="shared" si="402"/>
        <v/>
      </c>
      <c r="AJ238" s="8" t="str">
        <f t="shared" si="356"/>
        <v/>
      </c>
      <c r="AK238" s="8" t="str">
        <f t="shared" si="403"/>
        <v/>
      </c>
      <c r="AL238" s="8" t="str">
        <f t="shared" si="404"/>
        <v/>
      </c>
      <c r="AM238" s="8" t="str">
        <f t="shared" si="405"/>
        <v/>
      </c>
      <c r="AN238" s="9" t="str">
        <f t="shared" si="357"/>
        <v/>
      </c>
      <c r="AO238" s="9" t="str">
        <f t="shared" si="358"/>
        <v/>
      </c>
      <c r="AP238" s="8" t="str">
        <f t="shared" si="386"/>
        <v/>
      </c>
      <c r="AQ238" s="9" t="str">
        <f t="shared" si="359"/>
        <v/>
      </c>
      <c r="AR238" s="8" t="str">
        <f t="shared" si="387"/>
        <v/>
      </c>
      <c r="AS238" s="2" t="str">
        <f t="shared" si="406"/>
        <v/>
      </c>
      <c r="AT238" s="8" t="str">
        <f t="shared" si="388"/>
        <v/>
      </c>
      <c r="AU238" s="8" t="str">
        <f t="shared" si="407"/>
        <v/>
      </c>
      <c r="AV238" s="8" t="str">
        <f t="shared" si="408"/>
        <v/>
      </c>
      <c r="AW238" s="8" t="str">
        <f t="shared" si="389"/>
        <v/>
      </c>
      <c r="AX238" s="9" t="str">
        <f t="shared" si="360"/>
        <v/>
      </c>
      <c r="AY238" s="9" t="str">
        <f t="shared" si="361"/>
        <v/>
      </c>
      <c r="AZ238" s="8" t="str">
        <f t="shared" si="390"/>
        <v/>
      </c>
      <c r="BA238" s="9" t="str">
        <f t="shared" si="391"/>
        <v/>
      </c>
      <c r="BB238" s="8" t="str">
        <f t="shared" si="392"/>
        <v/>
      </c>
      <c r="BD238" s="3" t="str">
        <f t="shared" si="393"/>
        <v/>
      </c>
      <c r="BE238" s="8" t="str">
        <f t="shared" si="362"/>
        <v/>
      </c>
      <c r="BF238" s="8" t="str">
        <f t="shared" si="363"/>
        <v/>
      </c>
      <c r="BG238" s="86" t="str">
        <f t="shared" si="364"/>
        <v/>
      </c>
      <c r="BH238" s="9" t="str">
        <f t="shared" si="365"/>
        <v/>
      </c>
      <c r="BI238" s="9" t="str">
        <f t="shared" si="366"/>
        <v/>
      </c>
      <c r="BJ238" s="82" t="e">
        <f t="shared" si="367"/>
        <v>#VALUE!</v>
      </c>
      <c r="BK238" s="9" t="str">
        <f t="shared" si="368"/>
        <v/>
      </c>
      <c r="BL238" s="9" t="str">
        <f t="shared" ref="BL238:BM238" si="449">BK238</f>
        <v/>
      </c>
      <c r="BM238" s="9" t="str">
        <f t="shared" si="449"/>
        <v/>
      </c>
      <c r="BN238" s="8" t="str">
        <f t="shared" si="370"/>
        <v/>
      </c>
      <c r="BO238" s="8" t="str">
        <f t="shared" si="395"/>
        <v/>
      </c>
      <c r="BP238" s="8" t="str">
        <f t="shared" si="396"/>
        <v/>
      </c>
      <c r="BQ238" s="8" t="str">
        <f t="shared" si="397"/>
        <v/>
      </c>
      <c r="BR238" s="8" t="str">
        <f t="shared" si="371"/>
        <v/>
      </c>
      <c r="BS238" s="8" t="str">
        <f t="shared" si="398"/>
        <v/>
      </c>
      <c r="BT238" s="8" t="str">
        <f t="shared" si="399"/>
        <v/>
      </c>
      <c r="BU238" s="7" t="str">
        <f t="shared" si="400"/>
        <v/>
      </c>
    </row>
    <row r="239" spans="8:73" x14ac:dyDescent="0.25">
      <c r="H239" s="35" t="str">
        <f>IFERROR(IF(MINUTE(M239)&lt;&gt;MINUTE(M238),MAX($H$2:H238)+1,IF(AND(MINUTE(M238)=0,MINUTE(M239)=0),1,"")),"")</f>
        <v/>
      </c>
      <c r="I239" s="35" t="str">
        <f t="shared" si="372"/>
        <v/>
      </c>
      <c r="J239" s="35" t="str">
        <f t="shared" si="373"/>
        <v/>
      </c>
      <c r="K239" s="67" t="str">
        <f>IFERROR(IF(VLOOKUP(J238,'Flota Variable'!$AS$4:$AU$707,3,0)+K238&gt;$F$7,"",VLOOKUP(J238,'Flota Variable'!$AS$4:$AU$707,3,0)+K238),"")</f>
        <v/>
      </c>
      <c r="L239" s="67" t="str">
        <f t="shared" si="354"/>
        <v/>
      </c>
      <c r="M239" s="36" t="str">
        <f t="shared" si="374"/>
        <v/>
      </c>
      <c r="N239" s="35" t="str">
        <f>IF(H239="","",IF(H239=MAX($H$3:$H$1002),IFERROR(VLOOKUP(MAX($H$3:H239)+1,$H$3:$I$1002,2,0),MAX(I239:I1238))-VLOOKUP(H239,$H$3:$I$1002,2,0)+1,IFERROR(VLOOKUP(MAX($H$3:H239)+1,$H$3:$I$1002,2,0),MAX(I239:I1238))-VLOOKUP(H239,$H$3:$I$1002,2,0)))</f>
        <v/>
      </c>
      <c r="P239" s="35" t="str">
        <f t="shared" si="375"/>
        <v/>
      </c>
      <c r="Q239" s="67" t="str">
        <f t="shared" si="376"/>
        <v/>
      </c>
      <c r="R239" s="67" t="str">
        <f t="shared" si="377"/>
        <v/>
      </c>
      <c r="S239" s="67" t="str">
        <f t="shared" si="378"/>
        <v/>
      </c>
      <c r="U239" s="68" t="str">
        <f>IFERROR(IF(Z239=0,"",IF(MINUTE(Z239)&lt;&gt;MINUTE(Z238),MAX($U$2:U238)+1,IF(AND(MINUTE(Z238)=0,MINUTE(Z239)=0),1,""))),"")</f>
        <v/>
      </c>
      <c r="V239" s="68" t="str">
        <f t="shared" si="379"/>
        <v/>
      </c>
      <c r="W239" s="68" t="str">
        <f t="shared" si="380"/>
        <v/>
      </c>
      <c r="X239" s="69" t="str">
        <f>IFERROR(L239+VLOOKUP(J239,'Tiempos de ciclo'!$P$3:$Q$398,2,0),"")</f>
        <v/>
      </c>
      <c r="Y239" s="69" t="str">
        <f t="shared" si="355"/>
        <v/>
      </c>
      <c r="Z239" s="70" t="str">
        <f t="shared" si="381"/>
        <v/>
      </c>
      <c r="AA239" s="68" t="str">
        <f>IF(U239="","",IF(U239=MAX($U$3:$U$1002),IFERROR(VLOOKUP(MAX($U$3:U239)+1,$U$3:$V$1002,2,0),MAX(V239:V1238))-VLOOKUP(U239,$U$3:$V$1002,2,0)+1,IFERROR(VLOOKUP(MAX($U$3:U239)+1,$U$3:$V$1002,2,0),MAX(V239:V1238))-VLOOKUP(U239,$U$3:$V$1002,2,0)))</f>
        <v/>
      </c>
      <c r="AC239" s="68" t="str">
        <f t="shared" si="382"/>
        <v/>
      </c>
      <c r="AD239" s="69" t="str">
        <f t="shared" si="383"/>
        <v/>
      </c>
      <c r="AE239" s="69" t="str">
        <f t="shared" si="384"/>
        <v/>
      </c>
      <c r="AF239" s="69" t="str">
        <f t="shared" si="385"/>
        <v/>
      </c>
      <c r="AI239" s="3" t="str">
        <f t="shared" si="402"/>
        <v/>
      </c>
      <c r="AJ239" s="8" t="str">
        <f t="shared" si="356"/>
        <v/>
      </c>
      <c r="AK239" s="8" t="str">
        <f t="shared" si="403"/>
        <v/>
      </c>
      <c r="AL239" s="8" t="str">
        <f t="shared" si="404"/>
        <v/>
      </c>
      <c r="AM239" s="8" t="str">
        <f t="shared" si="405"/>
        <v/>
      </c>
      <c r="AN239" s="9" t="str">
        <f t="shared" si="357"/>
        <v/>
      </c>
      <c r="AO239" s="9" t="str">
        <f t="shared" si="358"/>
        <v/>
      </c>
      <c r="AP239" s="8" t="str">
        <f t="shared" si="386"/>
        <v/>
      </c>
      <c r="AQ239" s="9" t="str">
        <f t="shared" si="359"/>
        <v/>
      </c>
      <c r="AR239" s="8" t="str">
        <f t="shared" si="387"/>
        <v/>
      </c>
      <c r="AS239" s="2" t="str">
        <f t="shared" si="406"/>
        <v/>
      </c>
      <c r="AT239" s="8" t="str">
        <f t="shared" si="388"/>
        <v/>
      </c>
      <c r="AU239" s="8" t="str">
        <f t="shared" si="407"/>
        <v/>
      </c>
      <c r="AV239" s="8" t="str">
        <f t="shared" si="408"/>
        <v/>
      </c>
      <c r="AW239" s="8" t="str">
        <f t="shared" si="389"/>
        <v/>
      </c>
      <c r="AX239" s="9" t="str">
        <f t="shared" si="360"/>
        <v/>
      </c>
      <c r="AY239" s="9" t="str">
        <f t="shared" si="361"/>
        <v/>
      </c>
      <c r="AZ239" s="8" t="str">
        <f t="shared" si="390"/>
        <v/>
      </c>
      <c r="BA239" s="9" t="str">
        <f t="shared" si="391"/>
        <v/>
      </c>
      <c r="BB239" s="8" t="str">
        <f t="shared" si="392"/>
        <v/>
      </c>
      <c r="BD239" s="3" t="str">
        <f t="shared" si="393"/>
        <v/>
      </c>
      <c r="BE239" s="8" t="str">
        <f t="shared" si="362"/>
        <v/>
      </c>
      <c r="BF239" s="8" t="str">
        <f t="shared" si="363"/>
        <v/>
      </c>
      <c r="BG239" s="86" t="str">
        <f t="shared" si="364"/>
        <v/>
      </c>
      <c r="BH239" s="9" t="str">
        <f t="shared" si="365"/>
        <v/>
      </c>
      <c r="BI239" s="9" t="str">
        <f t="shared" si="366"/>
        <v/>
      </c>
      <c r="BJ239" s="82" t="e">
        <f t="shared" si="367"/>
        <v>#VALUE!</v>
      </c>
      <c r="BK239" s="9" t="str">
        <f t="shared" si="368"/>
        <v/>
      </c>
      <c r="BL239" s="9" t="str">
        <f t="shared" ref="BL239:BM239" si="450">BK239</f>
        <v/>
      </c>
      <c r="BM239" s="9" t="str">
        <f t="shared" si="450"/>
        <v/>
      </c>
      <c r="BN239" s="8" t="str">
        <f t="shared" si="370"/>
        <v/>
      </c>
      <c r="BO239" s="8" t="str">
        <f t="shared" si="395"/>
        <v/>
      </c>
      <c r="BP239" s="8" t="str">
        <f t="shared" si="396"/>
        <v/>
      </c>
      <c r="BQ239" s="8" t="str">
        <f t="shared" si="397"/>
        <v/>
      </c>
      <c r="BR239" s="8" t="str">
        <f t="shared" si="371"/>
        <v/>
      </c>
      <c r="BS239" s="8" t="str">
        <f t="shared" si="398"/>
        <v/>
      </c>
      <c r="BT239" s="8" t="str">
        <f t="shared" si="399"/>
        <v/>
      </c>
      <c r="BU239" s="7" t="str">
        <f t="shared" si="400"/>
        <v/>
      </c>
    </row>
    <row r="240" spans="8:73" x14ac:dyDescent="0.25">
      <c r="H240" s="35" t="str">
        <f>IFERROR(IF(MINUTE(M240)&lt;&gt;MINUTE(M239),MAX($H$2:H239)+1,IF(AND(MINUTE(M239)=0,MINUTE(M240)=0),1,"")),"")</f>
        <v/>
      </c>
      <c r="I240" s="35" t="str">
        <f t="shared" si="372"/>
        <v/>
      </c>
      <c r="J240" s="35" t="str">
        <f t="shared" si="373"/>
        <v/>
      </c>
      <c r="K240" s="67" t="str">
        <f>IFERROR(IF(VLOOKUP(J239,'Flota Variable'!$AS$4:$AU$707,3,0)+K239&gt;$F$7,"",VLOOKUP(J239,'Flota Variable'!$AS$4:$AU$707,3,0)+K239),"")</f>
        <v/>
      </c>
      <c r="L240" s="67" t="str">
        <f t="shared" si="354"/>
        <v/>
      </c>
      <c r="M240" s="36" t="str">
        <f t="shared" si="374"/>
        <v/>
      </c>
      <c r="N240" s="35" t="str">
        <f>IF(H240="","",IF(H240=MAX($H$3:$H$1002),IFERROR(VLOOKUP(MAX($H$3:H240)+1,$H$3:$I$1002,2,0),MAX(I240:I1239))-VLOOKUP(H240,$H$3:$I$1002,2,0)+1,IFERROR(VLOOKUP(MAX($H$3:H240)+1,$H$3:$I$1002,2,0),MAX(I240:I1239))-VLOOKUP(H240,$H$3:$I$1002,2,0)))</f>
        <v/>
      </c>
      <c r="P240" s="35" t="str">
        <f t="shared" si="375"/>
        <v/>
      </c>
      <c r="Q240" s="67" t="str">
        <f t="shared" si="376"/>
        <v/>
      </c>
      <c r="R240" s="67" t="str">
        <f t="shared" si="377"/>
        <v/>
      </c>
      <c r="S240" s="67" t="str">
        <f t="shared" si="378"/>
        <v/>
      </c>
      <c r="U240" s="68" t="str">
        <f>IFERROR(IF(Z240=0,"",IF(MINUTE(Z240)&lt;&gt;MINUTE(Z239),MAX($U$2:U239)+1,IF(AND(MINUTE(Z239)=0,MINUTE(Z240)=0),1,""))),"")</f>
        <v/>
      </c>
      <c r="V240" s="68" t="str">
        <f t="shared" si="379"/>
        <v/>
      </c>
      <c r="W240" s="68" t="str">
        <f t="shared" si="380"/>
        <v/>
      </c>
      <c r="X240" s="69" t="str">
        <f>IFERROR(L240+VLOOKUP(J240,'Tiempos de ciclo'!$P$3:$Q$398,2,0),"")</f>
        <v/>
      </c>
      <c r="Y240" s="69" t="str">
        <f t="shared" si="355"/>
        <v/>
      </c>
      <c r="Z240" s="70" t="str">
        <f t="shared" si="381"/>
        <v/>
      </c>
      <c r="AA240" s="68" t="str">
        <f>IF(U240="","",IF(U240=MAX($U$3:$U$1002),IFERROR(VLOOKUP(MAX($U$3:U240)+1,$U$3:$V$1002,2,0),MAX(V240:V1239))-VLOOKUP(U240,$U$3:$V$1002,2,0)+1,IFERROR(VLOOKUP(MAX($U$3:U240)+1,$U$3:$V$1002,2,0),MAX(V240:V1239))-VLOOKUP(U240,$U$3:$V$1002,2,0)))</f>
        <v/>
      </c>
      <c r="AC240" s="68" t="str">
        <f t="shared" si="382"/>
        <v/>
      </c>
      <c r="AD240" s="69" t="str">
        <f t="shared" si="383"/>
        <v/>
      </c>
      <c r="AE240" s="69" t="str">
        <f t="shared" si="384"/>
        <v/>
      </c>
      <c r="AF240" s="69" t="str">
        <f t="shared" si="385"/>
        <v/>
      </c>
      <c r="AI240" s="3" t="str">
        <f t="shared" si="402"/>
        <v/>
      </c>
      <c r="AJ240" s="8" t="str">
        <f t="shared" si="356"/>
        <v/>
      </c>
      <c r="AK240" s="8" t="str">
        <f t="shared" si="403"/>
        <v/>
      </c>
      <c r="AL240" s="8" t="str">
        <f t="shared" si="404"/>
        <v/>
      </c>
      <c r="AM240" s="8" t="str">
        <f t="shared" si="405"/>
        <v/>
      </c>
      <c r="AN240" s="9" t="str">
        <f t="shared" si="357"/>
        <v/>
      </c>
      <c r="AO240" s="9" t="str">
        <f t="shared" si="358"/>
        <v/>
      </c>
      <c r="AP240" s="8" t="str">
        <f t="shared" si="386"/>
        <v/>
      </c>
      <c r="AQ240" s="9" t="str">
        <f t="shared" si="359"/>
        <v/>
      </c>
      <c r="AR240" s="8" t="str">
        <f t="shared" si="387"/>
        <v/>
      </c>
      <c r="AS240" s="2" t="str">
        <f t="shared" si="406"/>
        <v/>
      </c>
      <c r="AT240" s="8" t="str">
        <f t="shared" si="388"/>
        <v/>
      </c>
      <c r="AU240" s="8" t="str">
        <f t="shared" si="407"/>
        <v/>
      </c>
      <c r="AV240" s="8" t="str">
        <f t="shared" si="408"/>
        <v/>
      </c>
      <c r="AW240" s="8" t="str">
        <f t="shared" si="389"/>
        <v/>
      </c>
      <c r="AX240" s="9" t="str">
        <f t="shared" si="360"/>
        <v/>
      </c>
      <c r="AY240" s="9" t="str">
        <f t="shared" si="361"/>
        <v/>
      </c>
      <c r="AZ240" s="8" t="str">
        <f t="shared" si="390"/>
        <v/>
      </c>
      <c r="BA240" s="9" t="str">
        <f t="shared" si="391"/>
        <v/>
      </c>
      <c r="BB240" s="8" t="str">
        <f t="shared" si="392"/>
        <v/>
      </c>
      <c r="BD240" s="3" t="str">
        <f t="shared" si="393"/>
        <v/>
      </c>
      <c r="BE240" s="8" t="str">
        <f t="shared" si="362"/>
        <v/>
      </c>
      <c r="BF240" s="8" t="str">
        <f t="shared" si="363"/>
        <v/>
      </c>
      <c r="BG240" s="86" t="str">
        <f t="shared" si="364"/>
        <v/>
      </c>
      <c r="BH240" s="9" t="str">
        <f t="shared" si="365"/>
        <v/>
      </c>
      <c r="BI240" s="9" t="str">
        <f t="shared" si="366"/>
        <v/>
      </c>
      <c r="BJ240" s="82" t="e">
        <f t="shared" si="367"/>
        <v>#VALUE!</v>
      </c>
      <c r="BK240" s="9" t="str">
        <f t="shared" si="368"/>
        <v/>
      </c>
      <c r="BL240" s="9" t="str">
        <f t="shared" ref="BL240:BM240" si="451">BK240</f>
        <v/>
      </c>
      <c r="BM240" s="9" t="str">
        <f t="shared" si="451"/>
        <v/>
      </c>
      <c r="BN240" s="8" t="str">
        <f t="shared" si="370"/>
        <v/>
      </c>
      <c r="BO240" s="8" t="str">
        <f t="shared" si="395"/>
        <v/>
      </c>
      <c r="BP240" s="8" t="str">
        <f t="shared" si="396"/>
        <v/>
      </c>
      <c r="BQ240" s="8" t="str">
        <f t="shared" si="397"/>
        <v/>
      </c>
      <c r="BR240" s="8" t="str">
        <f t="shared" si="371"/>
        <v/>
      </c>
      <c r="BS240" s="8" t="str">
        <f t="shared" si="398"/>
        <v/>
      </c>
      <c r="BT240" s="8" t="str">
        <f t="shared" si="399"/>
        <v/>
      </c>
      <c r="BU240" s="7" t="str">
        <f t="shared" si="400"/>
        <v/>
      </c>
    </row>
    <row r="241" spans="8:73" x14ac:dyDescent="0.25">
      <c r="H241" s="35" t="str">
        <f>IFERROR(IF(MINUTE(M241)&lt;&gt;MINUTE(M240),MAX($H$2:H240)+1,IF(AND(MINUTE(M240)=0,MINUTE(M241)=0),1,"")),"")</f>
        <v/>
      </c>
      <c r="I241" s="35" t="str">
        <f t="shared" si="372"/>
        <v/>
      </c>
      <c r="J241" s="35" t="str">
        <f t="shared" si="373"/>
        <v/>
      </c>
      <c r="K241" s="67" t="str">
        <f>IFERROR(IF(VLOOKUP(J240,'Flota Variable'!$AS$4:$AU$707,3,0)+K240&gt;$F$7,"",VLOOKUP(J240,'Flota Variable'!$AS$4:$AU$707,3,0)+K240),"")</f>
        <v/>
      </c>
      <c r="L241" s="67" t="str">
        <f t="shared" si="354"/>
        <v/>
      </c>
      <c r="M241" s="36" t="str">
        <f t="shared" si="374"/>
        <v/>
      </c>
      <c r="N241" s="35" t="str">
        <f>IF(H241="","",IF(H241=MAX($H$3:$H$1002),IFERROR(VLOOKUP(MAX($H$3:H241)+1,$H$3:$I$1002,2,0),MAX(I241:I1240))-VLOOKUP(H241,$H$3:$I$1002,2,0)+1,IFERROR(VLOOKUP(MAX($H$3:H241)+1,$H$3:$I$1002,2,0),MAX(I241:I1240))-VLOOKUP(H241,$H$3:$I$1002,2,0)))</f>
        <v/>
      </c>
      <c r="P241" s="35" t="str">
        <f t="shared" si="375"/>
        <v/>
      </c>
      <c r="Q241" s="67" t="str">
        <f t="shared" si="376"/>
        <v/>
      </c>
      <c r="R241" s="67" t="str">
        <f t="shared" si="377"/>
        <v/>
      </c>
      <c r="S241" s="67" t="str">
        <f t="shared" si="378"/>
        <v/>
      </c>
      <c r="U241" s="68" t="str">
        <f>IFERROR(IF(Z241=0,"",IF(MINUTE(Z241)&lt;&gt;MINUTE(Z240),MAX($U$2:U240)+1,IF(AND(MINUTE(Z240)=0,MINUTE(Z241)=0),1,""))),"")</f>
        <v/>
      </c>
      <c r="V241" s="68" t="str">
        <f t="shared" si="379"/>
        <v/>
      </c>
      <c r="W241" s="68" t="str">
        <f t="shared" si="380"/>
        <v/>
      </c>
      <c r="X241" s="69" t="str">
        <f>IFERROR(L241+VLOOKUP(J241,'Tiempos de ciclo'!$P$3:$Q$398,2,0),"")</f>
        <v/>
      </c>
      <c r="Y241" s="69" t="str">
        <f t="shared" si="355"/>
        <v/>
      </c>
      <c r="Z241" s="70" t="str">
        <f t="shared" si="381"/>
        <v/>
      </c>
      <c r="AA241" s="68" t="str">
        <f>IF(U241="","",IF(U241=MAX($U$3:$U$1002),IFERROR(VLOOKUP(MAX($U$3:U241)+1,$U$3:$V$1002,2,0),MAX(V241:V1240))-VLOOKUP(U241,$U$3:$V$1002,2,0)+1,IFERROR(VLOOKUP(MAX($U$3:U241)+1,$U$3:$V$1002,2,0),MAX(V241:V1240))-VLOOKUP(U241,$U$3:$V$1002,2,0)))</f>
        <v/>
      </c>
      <c r="AC241" s="68" t="str">
        <f t="shared" si="382"/>
        <v/>
      </c>
      <c r="AD241" s="69" t="str">
        <f t="shared" si="383"/>
        <v/>
      </c>
      <c r="AE241" s="69" t="str">
        <f t="shared" si="384"/>
        <v/>
      </c>
      <c r="AF241" s="69" t="str">
        <f t="shared" si="385"/>
        <v/>
      </c>
      <c r="AI241" s="3" t="str">
        <f t="shared" si="402"/>
        <v/>
      </c>
      <c r="AJ241" s="8" t="str">
        <f t="shared" si="356"/>
        <v/>
      </c>
      <c r="AK241" s="8" t="str">
        <f t="shared" si="403"/>
        <v/>
      </c>
      <c r="AL241" s="8" t="str">
        <f t="shared" si="404"/>
        <v/>
      </c>
      <c r="AM241" s="8" t="str">
        <f t="shared" si="405"/>
        <v/>
      </c>
      <c r="AN241" s="9" t="str">
        <f t="shared" si="357"/>
        <v/>
      </c>
      <c r="AO241" s="9" t="str">
        <f t="shared" si="358"/>
        <v/>
      </c>
      <c r="AP241" s="8" t="str">
        <f t="shared" si="386"/>
        <v/>
      </c>
      <c r="AQ241" s="9" t="str">
        <f t="shared" si="359"/>
        <v/>
      </c>
      <c r="AR241" s="8" t="str">
        <f t="shared" si="387"/>
        <v/>
      </c>
      <c r="AS241" s="2" t="str">
        <f t="shared" si="406"/>
        <v/>
      </c>
      <c r="AT241" s="8" t="str">
        <f t="shared" si="388"/>
        <v/>
      </c>
      <c r="AU241" s="8" t="str">
        <f t="shared" si="407"/>
        <v/>
      </c>
      <c r="AV241" s="8" t="str">
        <f t="shared" si="408"/>
        <v/>
      </c>
      <c r="AW241" s="8" t="str">
        <f t="shared" si="389"/>
        <v/>
      </c>
      <c r="AX241" s="9" t="str">
        <f t="shared" si="360"/>
        <v/>
      </c>
      <c r="AY241" s="9" t="str">
        <f t="shared" si="361"/>
        <v/>
      </c>
      <c r="AZ241" s="8" t="str">
        <f t="shared" si="390"/>
        <v/>
      </c>
      <c r="BA241" s="9" t="str">
        <f t="shared" si="391"/>
        <v/>
      </c>
      <c r="BB241" s="8" t="str">
        <f t="shared" si="392"/>
        <v/>
      </c>
      <c r="BD241" s="3" t="str">
        <f t="shared" si="393"/>
        <v/>
      </c>
      <c r="BE241" s="8" t="str">
        <f t="shared" si="362"/>
        <v/>
      </c>
      <c r="BF241" s="8" t="str">
        <f t="shared" si="363"/>
        <v/>
      </c>
      <c r="BG241" s="86" t="str">
        <f t="shared" si="364"/>
        <v/>
      </c>
      <c r="BH241" s="9" t="str">
        <f t="shared" si="365"/>
        <v/>
      </c>
      <c r="BI241" s="9" t="str">
        <f t="shared" si="366"/>
        <v/>
      </c>
      <c r="BJ241" s="82" t="e">
        <f t="shared" si="367"/>
        <v>#VALUE!</v>
      </c>
      <c r="BK241" s="9" t="str">
        <f t="shared" si="368"/>
        <v/>
      </c>
      <c r="BL241" s="9" t="str">
        <f t="shared" ref="BL241:BM241" si="452">BK241</f>
        <v/>
      </c>
      <c r="BM241" s="9" t="str">
        <f t="shared" si="452"/>
        <v/>
      </c>
      <c r="BN241" s="8" t="str">
        <f t="shared" si="370"/>
        <v/>
      </c>
      <c r="BO241" s="8" t="str">
        <f t="shared" si="395"/>
        <v/>
      </c>
      <c r="BP241" s="8" t="str">
        <f t="shared" si="396"/>
        <v/>
      </c>
      <c r="BQ241" s="8" t="str">
        <f t="shared" si="397"/>
        <v/>
      </c>
      <c r="BR241" s="8" t="str">
        <f t="shared" si="371"/>
        <v/>
      </c>
      <c r="BS241" s="8" t="str">
        <f t="shared" si="398"/>
        <v/>
      </c>
      <c r="BT241" s="8" t="str">
        <f t="shared" si="399"/>
        <v/>
      </c>
      <c r="BU241" s="7" t="str">
        <f t="shared" si="400"/>
        <v/>
      </c>
    </row>
    <row r="242" spans="8:73" x14ac:dyDescent="0.25">
      <c r="H242" s="35" t="str">
        <f>IFERROR(IF(MINUTE(M242)&lt;&gt;MINUTE(M241),MAX($H$2:H241)+1,IF(AND(MINUTE(M241)=0,MINUTE(M242)=0),1,"")),"")</f>
        <v/>
      </c>
      <c r="I242" s="35" t="str">
        <f t="shared" si="372"/>
        <v/>
      </c>
      <c r="J242" s="35" t="str">
        <f t="shared" si="373"/>
        <v/>
      </c>
      <c r="K242" s="67" t="str">
        <f>IFERROR(IF(VLOOKUP(J241,'Flota Variable'!$AS$4:$AU$707,3,0)+K241&gt;$F$7,"",VLOOKUP(J241,'Flota Variable'!$AS$4:$AU$707,3,0)+K241),"")</f>
        <v/>
      </c>
      <c r="L242" s="67" t="str">
        <f t="shared" si="354"/>
        <v/>
      </c>
      <c r="M242" s="36" t="str">
        <f t="shared" si="374"/>
        <v/>
      </c>
      <c r="N242" s="35" t="str">
        <f>IF(H242="","",IF(H242=MAX($H$3:$H$1002),IFERROR(VLOOKUP(MAX($H$3:H242)+1,$H$3:$I$1002,2,0),MAX(I242:I1241))-VLOOKUP(H242,$H$3:$I$1002,2,0)+1,IFERROR(VLOOKUP(MAX($H$3:H242)+1,$H$3:$I$1002,2,0),MAX(I242:I1241))-VLOOKUP(H242,$H$3:$I$1002,2,0)))</f>
        <v/>
      </c>
      <c r="P242" s="35" t="str">
        <f t="shared" si="375"/>
        <v/>
      </c>
      <c r="Q242" s="67" t="str">
        <f t="shared" si="376"/>
        <v/>
      </c>
      <c r="R242" s="67" t="str">
        <f t="shared" si="377"/>
        <v/>
      </c>
      <c r="S242" s="67" t="str">
        <f t="shared" si="378"/>
        <v/>
      </c>
      <c r="U242" s="68" t="str">
        <f>IFERROR(IF(Z242=0,"",IF(MINUTE(Z242)&lt;&gt;MINUTE(Z241),MAX($U$2:U241)+1,IF(AND(MINUTE(Z241)=0,MINUTE(Z242)=0),1,""))),"")</f>
        <v/>
      </c>
      <c r="V242" s="68" t="str">
        <f t="shared" si="379"/>
        <v/>
      </c>
      <c r="W242" s="68" t="str">
        <f t="shared" si="380"/>
        <v/>
      </c>
      <c r="X242" s="69" t="str">
        <f>IFERROR(L242+VLOOKUP(J242,'Tiempos de ciclo'!$P$3:$Q$398,2,0),"")</f>
        <v/>
      </c>
      <c r="Y242" s="69" t="str">
        <f t="shared" si="355"/>
        <v/>
      </c>
      <c r="Z242" s="70" t="str">
        <f t="shared" si="381"/>
        <v/>
      </c>
      <c r="AA242" s="68" t="str">
        <f>IF(U242="","",IF(U242=MAX($U$3:$U$1002),IFERROR(VLOOKUP(MAX($U$3:U242)+1,$U$3:$V$1002,2,0),MAX(V242:V1241))-VLOOKUP(U242,$U$3:$V$1002,2,0)+1,IFERROR(VLOOKUP(MAX($U$3:U242)+1,$U$3:$V$1002,2,0),MAX(V242:V1241))-VLOOKUP(U242,$U$3:$V$1002,2,0)))</f>
        <v/>
      </c>
      <c r="AC242" s="68" t="str">
        <f t="shared" si="382"/>
        <v/>
      </c>
      <c r="AD242" s="69" t="str">
        <f t="shared" si="383"/>
        <v/>
      </c>
      <c r="AE242" s="69" t="str">
        <f t="shared" si="384"/>
        <v/>
      </c>
      <c r="AF242" s="69" t="str">
        <f t="shared" si="385"/>
        <v/>
      </c>
      <c r="AI242" s="3" t="str">
        <f t="shared" si="402"/>
        <v/>
      </c>
      <c r="AJ242" s="8" t="str">
        <f t="shared" si="356"/>
        <v/>
      </c>
      <c r="AK242" s="8" t="str">
        <f t="shared" si="403"/>
        <v/>
      </c>
      <c r="AL242" s="8" t="str">
        <f t="shared" si="404"/>
        <v/>
      </c>
      <c r="AM242" s="8" t="str">
        <f t="shared" si="405"/>
        <v/>
      </c>
      <c r="AN242" s="9" t="str">
        <f t="shared" si="357"/>
        <v/>
      </c>
      <c r="AO242" s="9" t="str">
        <f t="shared" si="358"/>
        <v/>
      </c>
      <c r="AP242" s="8" t="str">
        <f t="shared" si="386"/>
        <v/>
      </c>
      <c r="AQ242" s="9" t="str">
        <f t="shared" si="359"/>
        <v/>
      </c>
      <c r="AR242" s="8" t="str">
        <f t="shared" si="387"/>
        <v/>
      </c>
      <c r="AS242" s="2" t="str">
        <f t="shared" si="406"/>
        <v/>
      </c>
      <c r="AT242" s="8" t="str">
        <f t="shared" si="388"/>
        <v/>
      </c>
      <c r="AU242" s="8" t="str">
        <f t="shared" si="407"/>
        <v/>
      </c>
      <c r="AV242" s="8" t="str">
        <f t="shared" si="408"/>
        <v/>
      </c>
      <c r="AW242" s="8" t="str">
        <f t="shared" si="389"/>
        <v/>
      </c>
      <c r="AX242" s="9" t="str">
        <f t="shared" si="360"/>
        <v/>
      </c>
      <c r="AY242" s="9" t="str">
        <f t="shared" si="361"/>
        <v/>
      </c>
      <c r="AZ242" s="8" t="str">
        <f t="shared" si="390"/>
        <v/>
      </c>
      <c r="BA242" s="9" t="str">
        <f t="shared" si="391"/>
        <v/>
      </c>
      <c r="BB242" s="8" t="str">
        <f t="shared" si="392"/>
        <v/>
      </c>
      <c r="BD242" s="3" t="str">
        <f t="shared" si="393"/>
        <v/>
      </c>
      <c r="BE242" s="8" t="str">
        <f t="shared" si="362"/>
        <v/>
      </c>
      <c r="BF242" s="8" t="str">
        <f t="shared" si="363"/>
        <v/>
      </c>
      <c r="BG242" s="86" t="str">
        <f t="shared" si="364"/>
        <v/>
      </c>
      <c r="BH242" s="9" t="str">
        <f t="shared" si="365"/>
        <v/>
      </c>
      <c r="BI242" s="9" t="str">
        <f t="shared" si="366"/>
        <v/>
      </c>
      <c r="BJ242" s="82" t="e">
        <f t="shared" si="367"/>
        <v>#VALUE!</v>
      </c>
      <c r="BK242" s="9" t="str">
        <f t="shared" si="368"/>
        <v/>
      </c>
      <c r="BL242" s="9" t="str">
        <f t="shared" ref="BL242:BM242" si="453">BK242</f>
        <v/>
      </c>
      <c r="BM242" s="9" t="str">
        <f t="shared" si="453"/>
        <v/>
      </c>
      <c r="BN242" s="8" t="str">
        <f t="shared" si="370"/>
        <v/>
      </c>
      <c r="BO242" s="8" t="str">
        <f t="shared" si="395"/>
        <v/>
      </c>
      <c r="BP242" s="8" t="str">
        <f t="shared" si="396"/>
        <v/>
      </c>
      <c r="BQ242" s="8" t="str">
        <f t="shared" si="397"/>
        <v/>
      </c>
      <c r="BR242" s="8" t="str">
        <f t="shared" si="371"/>
        <v/>
      </c>
      <c r="BS242" s="8" t="str">
        <f t="shared" si="398"/>
        <v/>
      </c>
      <c r="BT242" s="8" t="str">
        <f t="shared" si="399"/>
        <v/>
      </c>
      <c r="BU242" s="7" t="str">
        <f t="shared" si="400"/>
        <v/>
      </c>
    </row>
    <row r="243" spans="8:73" x14ac:dyDescent="0.25">
      <c r="H243" s="35" t="str">
        <f>IFERROR(IF(MINUTE(M243)&lt;&gt;MINUTE(M242),MAX($H$2:H242)+1,IF(AND(MINUTE(M242)=0,MINUTE(M243)=0),1,"")),"")</f>
        <v/>
      </c>
      <c r="I243" s="35" t="str">
        <f t="shared" si="372"/>
        <v/>
      </c>
      <c r="J243" s="35" t="str">
        <f t="shared" si="373"/>
        <v/>
      </c>
      <c r="K243" s="67" t="str">
        <f>IFERROR(IF(VLOOKUP(J242,'Flota Variable'!$AS$4:$AU$707,3,0)+K242&gt;$F$7,"",VLOOKUP(J242,'Flota Variable'!$AS$4:$AU$707,3,0)+K242),"")</f>
        <v/>
      </c>
      <c r="L243" s="67" t="str">
        <f t="shared" si="354"/>
        <v/>
      </c>
      <c r="M243" s="36" t="str">
        <f t="shared" si="374"/>
        <v/>
      </c>
      <c r="N243" s="35" t="str">
        <f>IF(H243="","",IF(H243=MAX($H$3:$H$1002),IFERROR(VLOOKUP(MAX($H$3:H243)+1,$H$3:$I$1002,2,0),MAX(I243:I1242))-VLOOKUP(H243,$H$3:$I$1002,2,0)+1,IFERROR(VLOOKUP(MAX($H$3:H243)+1,$H$3:$I$1002,2,0),MAX(I243:I1242))-VLOOKUP(H243,$H$3:$I$1002,2,0)))</f>
        <v/>
      </c>
      <c r="P243" s="35" t="str">
        <f t="shared" si="375"/>
        <v/>
      </c>
      <c r="Q243" s="67" t="str">
        <f t="shared" si="376"/>
        <v/>
      </c>
      <c r="R243" s="67" t="str">
        <f t="shared" si="377"/>
        <v/>
      </c>
      <c r="S243" s="67" t="str">
        <f t="shared" si="378"/>
        <v/>
      </c>
      <c r="U243" s="68" t="str">
        <f>IFERROR(IF(Z243=0,"",IF(MINUTE(Z243)&lt;&gt;MINUTE(Z242),MAX($U$2:U242)+1,IF(AND(MINUTE(Z242)=0,MINUTE(Z243)=0),1,""))),"")</f>
        <v/>
      </c>
      <c r="V243" s="68" t="str">
        <f t="shared" si="379"/>
        <v/>
      </c>
      <c r="W243" s="68" t="str">
        <f t="shared" si="380"/>
        <v/>
      </c>
      <c r="X243" s="69" t="str">
        <f>IFERROR(L243+VLOOKUP(J243,'Tiempos de ciclo'!$P$3:$Q$398,2,0),"")</f>
        <v/>
      </c>
      <c r="Y243" s="69" t="str">
        <f t="shared" si="355"/>
        <v/>
      </c>
      <c r="Z243" s="70" t="str">
        <f t="shared" si="381"/>
        <v/>
      </c>
      <c r="AA243" s="68" t="str">
        <f>IF(U243="","",IF(U243=MAX($U$3:$U$1002),IFERROR(VLOOKUP(MAX($U$3:U243)+1,$U$3:$V$1002,2,0),MAX(V243:V1242))-VLOOKUP(U243,$U$3:$V$1002,2,0)+1,IFERROR(VLOOKUP(MAX($U$3:U243)+1,$U$3:$V$1002,2,0),MAX(V243:V1242))-VLOOKUP(U243,$U$3:$V$1002,2,0)))</f>
        <v/>
      </c>
      <c r="AC243" s="68" t="str">
        <f t="shared" si="382"/>
        <v/>
      </c>
      <c r="AD243" s="69" t="str">
        <f t="shared" si="383"/>
        <v/>
      </c>
      <c r="AE243" s="69" t="str">
        <f t="shared" si="384"/>
        <v/>
      </c>
      <c r="AF243" s="69" t="str">
        <f t="shared" si="385"/>
        <v/>
      </c>
      <c r="AI243" s="3" t="str">
        <f t="shared" si="402"/>
        <v/>
      </c>
      <c r="AJ243" s="8" t="str">
        <f t="shared" si="356"/>
        <v/>
      </c>
      <c r="AK243" s="8" t="str">
        <f t="shared" si="403"/>
        <v/>
      </c>
      <c r="AL243" s="8" t="str">
        <f t="shared" si="404"/>
        <v/>
      </c>
      <c r="AM243" s="8" t="str">
        <f t="shared" si="405"/>
        <v/>
      </c>
      <c r="AN243" s="9" t="str">
        <f t="shared" si="357"/>
        <v/>
      </c>
      <c r="AO243" s="9" t="str">
        <f t="shared" si="358"/>
        <v/>
      </c>
      <c r="AP243" s="8" t="str">
        <f t="shared" si="386"/>
        <v/>
      </c>
      <c r="AQ243" s="9" t="str">
        <f t="shared" si="359"/>
        <v/>
      </c>
      <c r="AR243" s="8" t="str">
        <f t="shared" si="387"/>
        <v/>
      </c>
      <c r="AS243" s="2" t="str">
        <f t="shared" si="406"/>
        <v/>
      </c>
      <c r="AT243" s="8" t="str">
        <f t="shared" si="388"/>
        <v/>
      </c>
      <c r="AU243" s="8" t="str">
        <f t="shared" si="407"/>
        <v/>
      </c>
      <c r="AV243" s="8" t="str">
        <f t="shared" si="408"/>
        <v/>
      </c>
      <c r="AW243" s="8" t="str">
        <f t="shared" si="389"/>
        <v/>
      </c>
      <c r="AX243" s="9" t="str">
        <f t="shared" si="360"/>
        <v/>
      </c>
      <c r="AY243" s="9" t="str">
        <f t="shared" si="361"/>
        <v/>
      </c>
      <c r="AZ243" s="8" t="str">
        <f t="shared" si="390"/>
        <v/>
      </c>
      <c r="BA243" s="9" t="str">
        <f t="shared" si="391"/>
        <v/>
      </c>
      <c r="BB243" s="8" t="str">
        <f t="shared" si="392"/>
        <v/>
      </c>
      <c r="BD243" s="3" t="str">
        <f t="shared" si="393"/>
        <v/>
      </c>
      <c r="BE243" s="8" t="str">
        <f t="shared" si="362"/>
        <v/>
      </c>
      <c r="BF243" s="8" t="str">
        <f t="shared" si="363"/>
        <v/>
      </c>
      <c r="BG243" s="86" t="str">
        <f t="shared" si="364"/>
        <v/>
      </c>
      <c r="BH243" s="9" t="str">
        <f t="shared" si="365"/>
        <v/>
      </c>
      <c r="BI243" s="9" t="str">
        <f t="shared" si="366"/>
        <v/>
      </c>
      <c r="BJ243" s="82" t="e">
        <f t="shared" si="367"/>
        <v>#VALUE!</v>
      </c>
      <c r="BK243" s="9" t="str">
        <f t="shared" si="368"/>
        <v/>
      </c>
      <c r="BL243" s="9" t="str">
        <f t="shared" ref="BL243:BM243" si="454">BK243</f>
        <v/>
      </c>
      <c r="BM243" s="9" t="str">
        <f t="shared" si="454"/>
        <v/>
      </c>
      <c r="BN243" s="8" t="str">
        <f t="shared" si="370"/>
        <v/>
      </c>
      <c r="BO243" s="8" t="str">
        <f t="shared" si="395"/>
        <v/>
      </c>
      <c r="BP243" s="8" t="str">
        <f t="shared" si="396"/>
        <v/>
      </c>
      <c r="BQ243" s="8" t="str">
        <f t="shared" si="397"/>
        <v/>
      </c>
      <c r="BR243" s="8" t="str">
        <f t="shared" si="371"/>
        <v/>
      </c>
      <c r="BS243" s="8" t="str">
        <f t="shared" si="398"/>
        <v/>
      </c>
      <c r="BT243" s="8" t="str">
        <f t="shared" si="399"/>
        <v/>
      </c>
      <c r="BU243" s="7" t="str">
        <f t="shared" si="400"/>
        <v/>
      </c>
    </row>
    <row r="244" spans="8:73" x14ac:dyDescent="0.25">
      <c r="H244" s="35" t="str">
        <f>IFERROR(IF(MINUTE(M244)&lt;&gt;MINUTE(M243),MAX($H$2:H243)+1,IF(AND(MINUTE(M243)=0,MINUTE(M244)=0),1,"")),"")</f>
        <v/>
      </c>
      <c r="I244" s="35" t="str">
        <f t="shared" si="372"/>
        <v/>
      </c>
      <c r="J244" s="35" t="str">
        <f t="shared" si="373"/>
        <v/>
      </c>
      <c r="K244" s="67" t="str">
        <f>IFERROR(IF(VLOOKUP(J243,'Flota Variable'!$AS$4:$AU$707,3,0)+K243&gt;$F$7,"",VLOOKUP(J243,'Flota Variable'!$AS$4:$AU$707,3,0)+K243),"")</f>
        <v/>
      </c>
      <c r="L244" s="67" t="str">
        <f t="shared" si="354"/>
        <v/>
      </c>
      <c r="M244" s="36" t="str">
        <f t="shared" si="374"/>
        <v/>
      </c>
      <c r="N244" s="35" t="str">
        <f>IF(H244="","",IF(H244=MAX($H$3:$H$1002),IFERROR(VLOOKUP(MAX($H$3:H244)+1,$H$3:$I$1002,2,0),MAX(I244:I1243))-VLOOKUP(H244,$H$3:$I$1002,2,0)+1,IFERROR(VLOOKUP(MAX($H$3:H244)+1,$H$3:$I$1002,2,0),MAX(I244:I1243))-VLOOKUP(H244,$H$3:$I$1002,2,0)))</f>
        <v/>
      </c>
      <c r="P244" s="35" t="str">
        <f t="shared" si="375"/>
        <v/>
      </c>
      <c r="Q244" s="67" t="str">
        <f t="shared" si="376"/>
        <v/>
      </c>
      <c r="R244" s="67" t="str">
        <f t="shared" si="377"/>
        <v/>
      </c>
      <c r="S244" s="67" t="str">
        <f t="shared" si="378"/>
        <v/>
      </c>
      <c r="U244" s="68" t="str">
        <f>IFERROR(IF(Z244=0,"",IF(MINUTE(Z244)&lt;&gt;MINUTE(Z243),MAX($U$2:U243)+1,IF(AND(MINUTE(Z243)=0,MINUTE(Z244)=0),1,""))),"")</f>
        <v/>
      </c>
      <c r="V244" s="68" t="str">
        <f t="shared" si="379"/>
        <v/>
      </c>
      <c r="W244" s="68" t="str">
        <f t="shared" si="380"/>
        <v/>
      </c>
      <c r="X244" s="69" t="str">
        <f>IFERROR(L244+VLOOKUP(J244,'Tiempos de ciclo'!$P$3:$Q$398,2,0),"")</f>
        <v/>
      </c>
      <c r="Y244" s="69" t="str">
        <f t="shared" si="355"/>
        <v/>
      </c>
      <c r="Z244" s="70" t="str">
        <f t="shared" si="381"/>
        <v/>
      </c>
      <c r="AA244" s="68" t="str">
        <f>IF(U244="","",IF(U244=MAX($U$3:$U$1002),IFERROR(VLOOKUP(MAX($U$3:U244)+1,$U$3:$V$1002,2,0),MAX(V244:V1243))-VLOOKUP(U244,$U$3:$V$1002,2,0)+1,IFERROR(VLOOKUP(MAX($U$3:U244)+1,$U$3:$V$1002,2,0),MAX(V244:V1243))-VLOOKUP(U244,$U$3:$V$1002,2,0)))</f>
        <v/>
      </c>
      <c r="AC244" s="68" t="str">
        <f t="shared" si="382"/>
        <v/>
      </c>
      <c r="AD244" s="69" t="str">
        <f t="shared" si="383"/>
        <v/>
      </c>
      <c r="AE244" s="69" t="str">
        <f t="shared" si="384"/>
        <v/>
      </c>
      <c r="AF244" s="69" t="str">
        <f t="shared" si="385"/>
        <v/>
      </c>
      <c r="AI244" s="3" t="str">
        <f t="shared" si="402"/>
        <v/>
      </c>
      <c r="AJ244" s="8" t="str">
        <f t="shared" si="356"/>
        <v/>
      </c>
      <c r="AK244" s="8" t="str">
        <f t="shared" si="403"/>
        <v/>
      </c>
      <c r="AL244" s="8" t="str">
        <f t="shared" si="404"/>
        <v/>
      </c>
      <c r="AM244" s="8" t="str">
        <f t="shared" si="405"/>
        <v/>
      </c>
      <c r="AN244" s="9" t="str">
        <f t="shared" si="357"/>
        <v/>
      </c>
      <c r="AO244" s="9" t="str">
        <f t="shared" si="358"/>
        <v/>
      </c>
      <c r="AP244" s="8" t="str">
        <f t="shared" si="386"/>
        <v/>
      </c>
      <c r="AQ244" s="9" t="str">
        <f t="shared" si="359"/>
        <v/>
      </c>
      <c r="AR244" s="8" t="str">
        <f t="shared" si="387"/>
        <v/>
      </c>
      <c r="AS244" s="2" t="str">
        <f t="shared" si="406"/>
        <v/>
      </c>
      <c r="AT244" s="8" t="str">
        <f t="shared" si="388"/>
        <v/>
      </c>
      <c r="AU244" s="8" t="str">
        <f t="shared" si="407"/>
        <v/>
      </c>
      <c r="AV244" s="8" t="str">
        <f t="shared" si="408"/>
        <v/>
      </c>
      <c r="AW244" s="8" t="str">
        <f t="shared" si="389"/>
        <v/>
      </c>
      <c r="AX244" s="9" t="str">
        <f t="shared" si="360"/>
        <v/>
      </c>
      <c r="AY244" s="9" t="str">
        <f t="shared" si="361"/>
        <v/>
      </c>
      <c r="AZ244" s="8" t="str">
        <f t="shared" si="390"/>
        <v/>
      </c>
      <c r="BA244" s="9" t="str">
        <f t="shared" si="391"/>
        <v/>
      </c>
      <c r="BB244" s="8" t="str">
        <f t="shared" si="392"/>
        <v/>
      </c>
      <c r="BD244" s="3" t="str">
        <f t="shared" si="393"/>
        <v/>
      </c>
      <c r="BE244" s="8" t="str">
        <f t="shared" si="362"/>
        <v/>
      </c>
      <c r="BF244" s="8" t="str">
        <f t="shared" si="363"/>
        <v/>
      </c>
      <c r="BG244" s="86" t="str">
        <f t="shared" si="364"/>
        <v/>
      </c>
      <c r="BH244" s="9" t="str">
        <f t="shared" si="365"/>
        <v/>
      </c>
      <c r="BI244" s="9" t="str">
        <f t="shared" si="366"/>
        <v/>
      </c>
      <c r="BJ244" s="82" t="e">
        <f t="shared" si="367"/>
        <v>#VALUE!</v>
      </c>
      <c r="BK244" s="9" t="str">
        <f t="shared" si="368"/>
        <v/>
      </c>
      <c r="BL244" s="9" t="str">
        <f t="shared" ref="BL244:BM244" si="455">BK244</f>
        <v/>
      </c>
      <c r="BM244" s="9" t="str">
        <f t="shared" si="455"/>
        <v/>
      </c>
      <c r="BN244" s="8" t="str">
        <f t="shared" si="370"/>
        <v/>
      </c>
      <c r="BO244" s="8" t="str">
        <f t="shared" si="395"/>
        <v/>
      </c>
      <c r="BP244" s="8" t="str">
        <f t="shared" si="396"/>
        <v/>
      </c>
      <c r="BQ244" s="8" t="str">
        <f t="shared" si="397"/>
        <v/>
      </c>
      <c r="BR244" s="8" t="str">
        <f t="shared" si="371"/>
        <v/>
      </c>
      <c r="BS244" s="8" t="str">
        <f t="shared" si="398"/>
        <v/>
      </c>
      <c r="BT244" s="8" t="str">
        <f t="shared" si="399"/>
        <v/>
      </c>
      <c r="BU244" s="7" t="str">
        <f t="shared" si="400"/>
        <v/>
      </c>
    </row>
    <row r="245" spans="8:73" x14ac:dyDescent="0.25">
      <c r="H245" s="35" t="str">
        <f>IFERROR(IF(MINUTE(M245)&lt;&gt;MINUTE(M244),MAX($H$2:H244)+1,IF(AND(MINUTE(M244)=0,MINUTE(M245)=0),1,"")),"")</f>
        <v/>
      </c>
      <c r="I245" s="35" t="str">
        <f t="shared" si="372"/>
        <v/>
      </c>
      <c r="J245" s="35" t="str">
        <f t="shared" si="373"/>
        <v/>
      </c>
      <c r="K245" s="67" t="str">
        <f>IFERROR(IF(VLOOKUP(J244,'Flota Variable'!$AS$4:$AU$707,3,0)+K244&gt;$F$7,"",VLOOKUP(J244,'Flota Variable'!$AS$4:$AU$707,3,0)+K244),"")</f>
        <v/>
      </c>
      <c r="L245" s="67" t="str">
        <f t="shared" si="354"/>
        <v/>
      </c>
      <c r="M245" s="36" t="str">
        <f t="shared" si="374"/>
        <v/>
      </c>
      <c r="N245" s="35" t="str">
        <f>IF(H245="","",IF(H245=MAX($H$3:$H$1002),IFERROR(VLOOKUP(MAX($H$3:H245)+1,$H$3:$I$1002,2,0),MAX(I245:I1244))-VLOOKUP(H245,$H$3:$I$1002,2,0)+1,IFERROR(VLOOKUP(MAX($H$3:H245)+1,$H$3:$I$1002,2,0),MAX(I245:I1244))-VLOOKUP(H245,$H$3:$I$1002,2,0)))</f>
        <v/>
      </c>
      <c r="P245" s="35" t="str">
        <f t="shared" si="375"/>
        <v/>
      </c>
      <c r="Q245" s="67" t="str">
        <f t="shared" si="376"/>
        <v/>
      </c>
      <c r="R245" s="67" t="str">
        <f t="shared" si="377"/>
        <v/>
      </c>
      <c r="S245" s="67" t="str">
        <f t="shared" si="378"/>
        <v/>
      </c>
      <c r="U245" s="68" t="str">
        <f>IFERROR(IF(Z245=0,"",IF(MINUTE(Z245)&lt;&gt;MINUTE(Z244),MAX($U$2:U244)+1,IF(AND(MINUTE(Z244)=0,MINUTE(Z245)=0),1,""))),"")</f>
        <v/>
      </c>
      <c r="V245" s="68" t="str">
        <f t="shared" si="379"/>
        <v/>
      </c>
      <c r="W245" s="68" t="str">
        <f t="shared" si="380"/>
        <v/>
      </c>
      <c r="X245" s="69" t="str">
        <f>IFERROR(L245+VLOOKUP(J245,'Tiempos de ciclo'!$P$3:$Q$398,2,0),"")</f>
        <v/>
      </c>
      <c r="Y245" s="69" t="str">
        <f t="shared" si="355"/>
        <v/>
      </c>
      <c r="Z245" s="70" t="str">
        <f t="shared" si="381"/>
        <v/>
      </c>
      <c r="AA245" s="68" t="str">
        <f>IF(U245="","",IF(U245=MAX($U$3:$U$1002),IFERROR(VLOOKUP(MAX($U$3:U245)+1,$U$3:$V$1002,2,0),MAX(V245:V1244))-VLOOKUP(U245,$U$3:$V$1002,2,0)+1,IFERROR(VLOOKUP(MAX($U$3:U245)+1,$U$3:$V$1002,2,0),MAX(V245:V1244))-VLOOKUP(U245,$U$3:$V$1002,2,0)))</f>
        <v/>
      </c>
      <c r="AC245" s="68" t="str">
        <f t="shared" si="382"/>
        <v/>
      </c>
      <c r="AD245" s="69" t="str">
        <f t="shared" si="383"/>
        <v/>
      </c>
      <c r="AE245" s="69" t="str">
        <f t="shared" si="384"/>
        <v/>
      </c>
      <c r="AF245" s="69" t="str">
        <f t="shared" si="385"/>
        <v/>
      </c>
      <c r="AI245" s="3" t="str">
        <f t="shared" si="402"/>
        <v/>
      </c>
      <c r="AJ245" s="8" t="str">
        <f t="shared" si="356"/>
        <v/>
      </c>
      <c r="AK245" s="8" t="str">
        <f t="shared" si="403"/>
        <v/>
      </c>
      <c r="AL245" s="8" t="str">
        <f t="shared" si="404"/>
        <v/>
      </c>
      <c r="AM245" s="8" t="str">
        <f t="shared" si="405"/>
        <v/>
      </c>
      <c r="AN245" s="9" t="str">
        <f t="shared" si="357"/>
        <v/>
      </c>
      <c r="AO245" s="9" t="str">
        <f t="shared" si="358"/>
        <v/>
      </c>
      <c r="AP245" s="8" t="str">
        <f t="shared" si="386"/>
        <v/>
      </c>
      <c r="AQ245" s="9" t="str">
        <f t="shared" si="359"/>
        <v/>
      </c>
      <c r="AR245" s="8" t="str">
        <f t="shared" si="387"/>
        <v/>
      </c>
      <c r="AS245" s="2" t="str">
        <f t="shared" si="406"/>
        <v/>
      </c>
      <c r="AT245" s="8" t="str">
        <f t="shared" si="388"/>
        <v/>
      </c>
      <c r="AU245" s="8" t="str">
        <f t="shared" si="407"/>
        <v/>
      </c>
      <c r="AV245" s="8" t="str">
        <f t="shared" si="408"/>
        <v/>
      </c>
      <c r="AW245" s="8" t="str">
        <f t="shared" si="389"/>
        <v/>
      </c>
      <c r="AX245" s="9" t="str">
        <f t="shared" si="360"/>
        <v/>
      </c>
      <c r="AY245" s="9" t="str">
        <f t="shared" si="361"/>
        <v/>
      </c>
      <c r="AZ245" s="8" t="str">
        <f t="shared" si="390"/>
        <v/>
      </c>
      <c r="BA245" s="9" t="str">
        <f t="shared" si="391"/>
        <v/>
      </c>
      <c r="BB245" s="8" t="str">
        <f t="shared" si="392"/>
        <v/>
      </c>
      <c r="BD245" s="3" t="str">
        <f t="shared" si="393"/>
        <v/>
      </c>
      <c r="BE245" s="8" t="str">
        <f t="shared" si="362"/>
        <v/>
      </c>
      <c r="BF245" s="8" t="str">
        <f t="shared" si="363"/>
        <v/>
      </c>
      <c r="BG245" s="86" t="str">
        <f t="shared" si="364"/>
        <v/>
      </c>
      <c r="BH245" s="9" t="str">
        <f t="shared" si="365"/>
        <v/>
      </c>
      <c r="BI245" s="9" t="str">
        <f t="shared" si="366"/>
        <v/>
      </c>
      <c r="BJ245" s="82" t="e">
        <f t="shared" si="367"/>
        <v>#VALUE!</v>
      </c>
      <c r="BK245" s="9" t="str">
        <f t="shared" si="368"/>
        <v/>
      </c>
      <c r="BL245" s="9" t="str">
        <f t="shared" ref="BL245:BM245" si="456">BK245</f>
        <v/>
      </c>
      <c r="BM245" s="9" t="str">
        <f t="shared" si="456"/>
        <v/>
      </c>
      <c r="BN245" s="8" t="str">
        <f t="shared" si="370"/>
        <v/>
      </c>
      <c r="BO245" s="8" t="str">
        <f t="shared" si="395"/>
        <v/>
      </c>
      <c r="BP245" s="8" t="str">
        <f t="shared" si="396"/>
        <v/>
      </c>
      <c r="BQ245" s="8" t="str">
        <f t="shared" si="397"/>
        <v/>
      </c>
      <c r="BR245" s="8" t="str">
        <f t="shared" si="371"/>
        <v/>
      </c>
      <c r="BS245" s="8" t="str">
        <f t="shared" si="398"/>
        <v/>
      </c>
      <c r="BT245" s="8" t="str">
        <f t="shared" si="399"/>
        <v/>
      </c>
      <c r="BU245" s="7" t="str">
        <f t="shared" si="400"/>
        <v/>
      </c>
    </row>
    <row r="246" spans="8:73" x14ac:dyDescent="0.25">
      <c r="H246" s="35" t="str">
        <f>IFERROR(IF(MINUTE(M246)&lt;&gt;MINUTE(M245),MAX($H$2:H245)+1,IF(AND(MINUTE(M245)=0,MINUTE(M246)=0),1,"")),"")</f>
        <v/>
      </c>
      <c r="I246" s="35" t="str">
        <f t="shared" si="372"/>
        <v/>
      </c>
      <c r="J246" s="35" t="str">
        <f t="shared" si="373"/>
        <v/>
      </c>
      <c r="K246" s="67" t="str">
        <f>IFERROR(IF(VLOOKUP(J245,'Flota Variable'!$AS$4:$AU$707,3,0)+K245&gt;$F$7,"",VLOOKUP(J245,'Flota Variable'!$AS$4:$AU$707,3,0)+K245),"")</f>
        <v/>
      </c>
      <c r="L246" s="67" t="str">
        <f t="shared" si="354"/>
        <v/>
      </c>
      <c r="M246" s="36" t="str">
        <f t="shared" si="374"/>
        <v/>
      </c>
      <c r="N246" s="35" t="str">
        <f>IF(H246="","",IF(H246=MAX($H$3:$H$1002),IFERROR(VLOOKUP(MAX($H$3:H246)+1,$H$3:$I$1002,2,0),MAX(I246:I1245))-VLOOKUP(H246,$H$3:$I$1002,2,0)+1,IFERROR(VLOOKUP(MAX($H$3:H246)+1,$H$3:$I$1002,2,0),MAX(I246:I1245))-VLOOKUP(H246,$H$3:$I$1002,2,0)))</f>
        <v/>
      </c>
      <c r="P246" s="35" t="str">
        <f t="shared" si="375"/>
        <v/>
      </c>
      <c r="Q246" s="67" t="str">
        <f t="shared" si="376"/>
        <v/>
      </c>
      <c r="R246" s="67" t="str">
        <f t="shared" si="377"/>
        <v/>
      </c>
      <c r="S246" s="67" t="str">
        <f t="shared" si="378"/>
        <v/>
      </c>
      <c r="U246" s="68" t="str">
        <f>IFERROR(IF(Z246=0,"",IF(MINUTE(Z246)&lt;&gt;MINUTE(Z245),MAX($U$2:U245)+1,IF(AND(MINUTE(Z245)=0,MINUTE(Z246)=0),1,""))),"")</f>
        <v/>
      </c>
      <c r="V246" s="68" t="str">
        <f t="shared" si="379"/>
        <v/>
      </c>
      <c r="W246" s="68" t="str">
        <f t="shared" si="380"/>
        <v/>
      </c>
      <c r="X246" s="69" t="str">
        <f>IFERROR(L246+VLOOKUP(J246,'Tiempos de ciclo'!$P$3:$Q$398,2,0),"")</f>
        <v/>
      </c>
      <c r="Y246" s="69" t="str">
        <f t="shared" si="355"/>
        <v/>
      </c>
      <c r="Z246" s="70" t="str">
        <f t="shared" si="381"/>
        <v/>
      </c>
      <c r="AA246" s="68" t="str">
        <f>IF(U246="","",IF(U246=MAX($U$3:$U$1002),IFERROR(VLOOKUP(MAX($U$3:U246)+1,$U$3:$V$1002,2,0),MAX(V246:V1245))-VLOOKUP(U246,$U$3:$V$1002,2,0)+1,IFERROR(VLOOKUP(MAX($U$3:U246)+1,$U$3:$V$1002,2,0),MAX(V246:V1245))-VLOOKUP(U246,$U$3:$V$1002,2,0)))</f>
        <v/>
      </c>
      <c r="AC246" s="68" t="str">
        <f t="shared" si="382"/>
        <v/>
      </c>
      <c r="AD246" s="69" t="str">
        <f t="shared" si="383"/>
        <v/>
      </c>
      <c r="AE246" s="69" t="str">
        <f t="shared" si="384"/>
        <v/>
      </c>
      <c r="AF246" s="69" t="str">
        <f t="shared" si="385"/>
        <v/>
      </c>
      <c r="AI246" s="3" t="str">
        <f t="shared" si="402"/>
        <v/>
      </c>
      <c r="AJ246" s="8" t="str">
        <f t="shared" si="356"/>
        <v/>
      </c>
      <c r="AK246" s="8" t="str">
        <f t="shared" si="403"/>
        <v/>
      </c>
      <c r="AL246" s="8" t="str">
        <f t="shared" si="404"/>
        <v/>
      </c>
      <c r="AM246" s="8" t="str">
        <f t="shared" si="405"/>
        <v/>
      </c>
      <c r="AN246" s="9" t="str">
        <f t="shared" si="357"/>
        <v/>
      </c>
      <c r="AO246" s="9" t="str">
        <f t="shared" si="358"/>
        <v/>
      </c>
      <c r="AP246" s="8" t="str">
        <f t="shared" si="386"/>
        <v/>
      </c>
      <c r="AQ246" s="9" t="str">
        <f t="shared" si="359"/>
        <v/>
      </c>
      <c r="AR246" s="8" t="str">
        <f t="shared" si="387"/>
        <v/>
      </c>
      <c r="AS246" s="2" t="str">
        <f t="shared" si="406"/>
        <v/>
      </c>
      <c r="AT246" s="8" t="str">
        <f t="shared" si="388"/>
        <v/>
      </c>
      <c r="AU246" s="8" t="str">
        <f t="shared" si="407"/>
        <v/>
      </c>
      <c r="AV246" s="8" t="str">
        <f t="shared" si="408"/>
        <v/>
      </c>
      <c r="AW246" s="8" t="str">
        <f t="shared" si="389"/>
        <v/>
      </c>
      <c r="AX246" s="9" t="str">
        <f t="shared" si="360"/>
        <v/>
      </c>
      <c r="AY246" s="9" t="str">
        <f t="shared" si="361"/>
        <v/>
      </c>
      <c r="AZ246" s="8" t="str">
        <f t="shared" si="390"/>
        <v/>
      </c>
      <c r="BA246" s="9" t="str">
        <f t="shared" si="391"/>
        <v/>
      </c>
      <c r="BB246" s="8" t="str">
        <f t="shared" si="392"/>
        <v/>
      </c>
      <c r="BD246" s="3" t="str">
        <f t="shared" si="393"/>
        <v/>
      </c>
      <c r="BE246" s="8" t="str">
        <f t="shared" si="362"/>
        <v/>
      </c>
      <c r="BF246" s="8" t="str">
        <f t="shared" si="363"/>
        <v/>
      </c>
      <c r="BG246" s="86" t="str">
        <f t="shared" si="364"/>
        <v/>
      </c>
      <c r="BH246" s="9" t="str">
        <f t="shared" si="365"/>
        <v/>
      </c>
      <c r="BI246" s="9" t="str">
        <f t="shared" si="366"/>
        <v/>
      </c>
      <c r="BJ246" s="82" t="e">
        <f t="shared" si="367"/>
        <v>#VALUE!</v>
      </c>
      <c r="BK246" s="9" t="str">
        <f t="shared" si="368"/>
        <v/>
      </c>
      <c r="BL246" s="9" t="str">
        <f t="shared" ref="BL246:BM246" si="457">BK246</f>
        <v/>
      </c>
      <c r="BM246" s="9" t="str">
        <f t="shared" si="457"/>
        <v/>
      </c>
      <c r="BN246" s="8" t="str">
        <f t="shared" si="370"/>
        <v/>
      </c>
      <c r="BO246" s="8" t="str">
        <f t="shared" si="395"/>
        <v/>
      </c>
      <c r="BP246" s="8" t="str">
        <f t="shared" si="396"/>
        <v/>
      </c>
      <c r="BQ246" s="8" t="str">
        <f t="shared" si="397"/>
        <v/>
      </c>
      <c r="BR246" s="8" t="str">
        <f t="shared" si="371"/>
        <v/>
      </c>
      <c r="BS246" s="8" t="str">
        <f t="shared" si="398"/>
        <v/>
      </c>
      <c r="BT246" s="8" t="str">
        <f t="shared" si="399"/>
        <v/>
      </c>
      <c r="BU246" s="7" t="str">
        <f t="shared" si="400"/>
        <v/>
      </c>
    </row>
    <row r="247" spans="8:73" x14ac:dyDescent="0.25">
      <c r="H247" s="35" t="str">
        <f>IFERROR(IF(MINUTE(M247)&lt;&gt;MINUTE(M246),MAX($H$2:H246)+1,IF(AND(MINUTE(M246)=0,MINUTE(M247)=0),1,"")),"")</f>
        <v/>
      </c>
      <c r="I247" s="35" t="str">
        <f t="shared" si="372"/>
        <v/>
      </c>
      <c r="J247" s="35" t="str">
        <f t="shared" si="373"/>
        <v/>
      </c>
      <c r="K247" s="67" t="str">
        <f>IFERROR(IF(VLOOKUP(J246,'Flota Variable'!$AS$4:$AU$707,3,0)+K246&gt;$F$7,"",VLOOKUP(J246,'Flota Variable'!$AS$4:$AU$707,3,0)+K246),"")</f>
        <v/>
      </c>
      <c r="L247" s="67" t="str">
        <f t="shared" si="354"/>
        <v/>
      </c>
      <c r="M247" s="36" t="str">
        <f t="shared" si="374"/>
        <v/>
      </c>
      <c r="N247" s="35" t="str">
        <f>IF(H247="","",IF(H247=MAX($H$3:$H$1002),IFERROR(VLOOKUP(MAX($H$3:H247)+1,$H$3:$I$1002,2,0),MAX(I247:I1246))-VLOOKUP(H247,$H$3:$I$1002,2,0)+1,IFERROR(VLOOKUP(MAX($H$3:H247)+1,$H$3:$I$1002,2,0),MAX(I247:I1246))-VLOOKUP(H247,$H$3:$I$1002,2,0)))</f>
        <v/>
      </c>
      <c r="P247" s="35" t="str">
        <f t="shared" si="375"/>
        <v/>
      </c>
      <c r="Q247" s="67" t="str">
        <f t="shared" si="376"/>
        <v/>
      </c>
      <c r="R247" s="67" t="str">
        <f t="shared" si="377"/>
        <v/>
      </c>
      <c r="S247" s="67" t="str">
        <f t="shared" si="378"/>
        <v/>
      </c>
      <c r="U247" s="68" t="str">
        <f>IFERROR(IF(Z247=0,"",IF(MINUTE(Z247)&lt;&gt;MINUTE(Z246),MAX($U$2:U246)+1,IF(AND(MINUTE(Z246)=0,MINUTE(Z247)=0),1,""))),"")</f>
        <v/>
      </c>
      <c r="V247" s="68" t="str">
        <f t="shared" si="379"/>
        <v/>
      </c>
      <c r="W247" s="68" t="str">
        <f t="shared" si="380"/>
        <v/>
      </c>
      <c r="X247" s="69" t="str">
        <f>IFERROR(L247+VLOOKUP(J247,'Tiempos de ciclo'!$P$3:$Q$398,2,0),"")</f>
        <v/>
      </c>
      <c r="Y247" s="69" t="str">
        <f t="shared" si="355"/>
        <v/>
      </c>
      <c r="Z247" s="70" t="str">
        <f t="shared" si="381"/>
        <v/>
      </c>
      <c r="AA247" s="68" t="str">
        <f>IF(U247="","",IF(U247=MAX($U$3:$U$1002),IFERROR(VLOOKUP(MAX($U$3:U247)+1,$U$3:$V$1002,2,0),MAX(V247:V1246))-VLOOKUP(U247,$U$3:$V$1002,2,0)+1,IFERROR(VLOOKUP(MAX($U$3:U247)+1,$U$3:$V$1002,2,0),MAX(V247:V1246))-VLOOKUP(U247,$U$3:$V$1002,2,0)))</f>
        <v/>
      </c>
      <c r="AC247" s="68" t="str">
        <f t="shared" si="382"/>
        <v/>
      </c>
      <c r="AD247" s="69" t="str">
        <f t="shared" si="383"/>
        <v/>
      </c>
      <c r="AE247" s="69" t="str">
        <f t="shared" si="384"/>
        <v/>
      </c>
      <c r="AF247" s="69" t="str">
        <f t="shared" si="385"/>
        <v/>
      </c>
      <c r="AI247" s="3" t="str">
        <f t="shared" si="402"/>
        <v/>
      </c>
      <c r="AJ247" s="8" t="str">
        <f t="shared" si="356"/>
        <v/>
      </c>
      <c r="AK247" s="8" t="str">
        <f t="shared" si="403"/>
        <v/>
      </c>
      <c r="AL247" s="8" t="str">
        <f t="shared" si="404"/>
        <v/>
      </c>
      <c r="AM247" s="8" t="str">
        <f t="shared" si="405"/>
        <v/>
      </c>
      <c r="AN247" s="9" t="str">
        <f t="shared" si="357"/>
        <v/>
      </c>
      <c r="AO247" s="9" t="str">
        <f t="shared" si="358"/>
        <v/>
      </c>
      <c r="AP247" s="8" t="str">
        <f t="shared" si="386"/>
        <v/>
      </c>
      <c r="AQ247" s="9" t="str">
        <f t="shared" si="359"/>
        <v/>
      </c>
      <c r="AR247" s="8" t="str">
        <f t="shared" si="387"/>
        <v/>
      </c>
      <c r="AS247" s="2" t="str">
        <f t="shared" si="406"/>
        <v/>
      </c>
      <c r="AT247" s="8" t="str">
        <f t="shared" si="388"/>
        <v/>
      </c>
      <c r="AU247" s="8" t="str">
        <f t="shared" si="407"/>
        <v/>
      </c>
      <c r="AV247" s="8" t="str">
        <f t="shared" si="408"/>
        <v/>
      </c>
      <c r="AW247" s="8" t="str">
        <f t="shared" si="389"/>
        <v/>
      </c>
      <c r="AX247" s="9" t="str">
        <f t="shared" si="360"/>
        <v/>
      </c>
      <c r="AY247" s="9" t="str">
        <f t="shared" si="361"/>
        <v/>
      </c>
      <c r="AZ247" s="8" t="str">
        <f t="shared" si="390"/>
        <v/>
      </c>
      <c r="BA247" s="9" t="str">
        <f t="shared" si="391"/>
        <v/>
      </c>
      <c r="BB247" s="8" t="str">
        <f t="shared" si="392"/>
        <v/>
      </c>
      <c r="BD247" s="3" t="str">
        <f t="shared" si="393"/>
        <v/>
      </c>
      <c r="BE247" s="8" t="str">
        <f t="shared" si="362"/>
        <v/>
      </c>
      <c r="BF247" s="8" t="str">
        <f t="shared" si="363"/>
        <v/>
      </c>
      <c r="BG247" s="86" t="str">
        <f t="shared" si="364"/>
        <v/>
      </c>
      <c r="BH247" s="9" t="str">
        <f t="shared" si="365"/>
        <v/>
      </c>
      <c r="BI247" s="9" t="str">
        <f t="shared" si="366"/>
        <v/>
      </c>
      <c r="BJ247" s="82" t="e">
        <f t="shared" si="367"/>
        <v>#VALUE!</v>
      </c>
      <c r="BK247" s="9" t="str">
        <f t="shared" si="368"/>
        <v/>
      </c>
      <c r="BL247" s="9" t="str">
        <f t="shared" ref="BL247:BM247" si="458">BK247</f>
        <v/>
      </c>
      <c r="BM247" s="9" t="str">
        <f t="shared" si="458"/>
        <v/>
      </c>
      <c r="BN247" s="8" t="str">
        <f t="shared" si="370"/>
        <v/>
      </c>
      <c r="BO247" s="8" t="str">
        <f t="shared" si="395"/>
        <v/>
      </c>
      <c r="BP247" s="8" t="str">
        <f t="shared" si="396"/>
        <v/>
      </c>
      <c r="BQ247" s="8" t="str">
        <f t="shared" si="397"/>
        <v/>
      </c>
      <c r="BR247" s="8" t="str">
        <f t="shared" si="371"/>
        <v/>
      </c>
      <c r="BS247" s="8" t="str">
        <f t="shared" si="398"/>
        <v/>
      </c>
      <c r="BT247" s="8" t="str">
        <f t="shared" si="399"/>
        <v/>
      </c>
      <c r="BU247" s="7" t="str">
        <f t="shared" si="400"/>
        <v/>
      </c>
    </row>
    <row r="248" spans="8:73" x14ac:dyDescent="0.25">
      <c r="H248" s="35" t="str">
        <f>IFERROR(IF(MINUTE(M248)&lt;&gt;MINUTE(M247),MAX($H$2:H247)+1,IF(AND(MINUTE(M247)=0,MINUTE(M248)=0),1,"")),"")</f>
        <v/>
      </c>
      <c r="I248" s="35" t="str">
        <f t="shared" si="372"/>
        <v/>
      </c>
      <c r="J248" s="35" t="str">
        <f t="shared" si="373"/>
        <v/>
      </c>
      <c r="K248" s="67" t="str">
        <f>IFERROR(IF(VLOOKUP(J247,'Flota Variable'!$AS$4:$AU$707,3,0)+K247&gt;$F$7,"",VLOOKUP(J247,'Flota Variable'!$AS$4:$AU$707,3,0)+K247),"")</f>
        <v/>
      </c>
      <c r="L248" s="67" t="str">
        <f t="shared" si="354"/>
        <v/>
      </c>
      <c r="M248" s="36" t="str">
        <f t="shared" si="374"/>
        <v/>
      </c>
      <c r="N248" s="35" t="str">
        <f>IF(H248="","",IF(H248=MAX($H$3:$H$1002),IFERROR(VLOOKUP(MAX($H$3:H248)+1,$H$3:$I$1002,2,0),MAX(I248:I1247))-VLOOKUP(H248,$H$3:$I$1002,2,0)+1,IFERROR(VLOOKUP(MAX($H$3:H248)+1,$H$3:$I$1002,2,0),MAX(I248:I1247))-VLOOKUP(H248,$H$3:$I$1002,2,0)))</f>
        <v/>
      </c>
      <c r="P248" s="35" t="str">
        <f t="shared" si="375"/>
        <v/>
      </c>
      <c r="Q248" s="67" t="str">
        <f t="shared" si="376"/>
        <v/>
      </c>
      <c r="R248" s="67" t="str">
        <f t="shared" si="377"/>
        <v/>
      </c>
      <c r="S248" s="67" t="str">
        <f t="shared" si="378"/>
        <v/>
      </c>
      <c r="U248" s="68" t="str">
        <f>IFERROR(IF(Z248=0,"",IF(MINUTE(Z248)&lt;&gt;MINUTE(Z247),MAX($U$2:U247)+1,IF(AND(MINUTE(Z247)=0,MINUTE(Z248)=0),1,""))),"")</f>
        <v/>
      </c>
      <c r="V248" s="68" t="str">
        <f t="shared" si="379"/>
        <v/>
      </c>
      <c r="W248" s="68" t="str">
        <f t="shared" si="380"/>
        <v/>
      </c>
      <c r="X248" s="69" t="str">
        <f>IFERROR(L248+VLOOKUP(J248,'Tiempos de ciclo'!$P$3:$Q$398,2,0),"")</f>
        <v/>
      </c>
      <c r="Y248" s="69" t="str">
        <f t="shared" si="355"/>
        <v/>
      </c>
      <c r="Z248" s="70" t="str">
        <f t="shared" si="381"/>
        <v/>
      </c>
      <c r="AA248" s="68" t="str">
        <f>IF(U248="","",IF(U248=MAX($U$3:$U$1002),IFERROR(VLOOKUP(MAX($U$3:U248)+1,$U$3:$V$1002,2,0),MAX(V248:V1247))-VLOOKUP(U248,$U$3:$V$1002,2,0)+1,IFERROR(VLOOKUP(MAX($U$3:U248)+1,$U$3:$V$1002,2,0),MAX(V248:V1247))-VLOOKUP(U248,$U$3:$V$1002,2,0)))</f>
        <v/>
      </c>
      <c r="AC248" s="68" t="str">
        <f t="shared" si="382"/>
        <v/>
      </c>
      <c r="AD248" s="69" t="str">
        <f t="shared" si="383"/>
        <v/>
      </c>
      <c r="AE248" s="69" t="str">
        <f t="shared" si="384"/>
        <v/>
      </c>
      <c r="AF248" s="69" t="str">
        <f t="shared" si="385"/>
        <v/>
      </c>
      <c r="AI248" s="3" t="str">
        <f t="shared" si="402"/>
        <v/>
      </c>
      <c r="AJ248" s="8" t="str">
        <f t="shared" si="356"/>
        <v/>
      </c>
      <c r="AK248" s="8" t="str">
        <f t="shared" si="403"/>
        <v/>
      </c>
      <c r="AL248" s="8" t="str">
        <f t="shared" si="404"/>
        <v/>
      </c>
      <c r="AM248" s="8" t="str">
        <f t="shared" si="405"/>
        <v/>
      </c>
      <c r="AN248" s="9" t="str">
        <f t="shared" si="357"/>
        <v/>
      </c>
      <c r="AO248" s="9" t="str">
        <f t="shared" si="358"/>
        <v/>
      </c>
      <c r="AP248" s="8" t="str">
        <f t="shared" si="386"/>
        <v/>
      </c>
      <c r="AQ248" s="9" t="str">
        <f t="shared" si="359"/>
        <v/>
      </c>
      <c r="AR248" s="8" t="str">
        <f t="shared" si="387"/>
        <v/>
      </c>
      <c r="AS248" s="2" t="str">
        <f t="shared" si="406"/>
        <v/>
      </c>
      <c r="AT248" s="8" t="str">
        <f t="shared" si="388"/>
        <v/>
      </c>
      <c r="AU248" s="8" t="str">
        <f t="shared" si="407"/>
        <v/>
      </c>
      <c r="AV248" s="8" t="str">
        <f t="shared" si="408"/>
        <v/>
      </c>
      <c r="AW248" s="8" t="str">
        <f t="shared" si="389"/>
        <v/>
      </c>
      <c r="AX248" s="9" t="str">
        <f t="shared" si="360"/>
        <v/>
      </c>
      <c r="AY248" s="9" t="str">
        <f t="shared" si="361"/>
        <v/>
      </c>
      <c r="AZ248" s="8" t="str">
        <f t="shared" si="390"/>
        <v/>
      </c>
      <c r="BA248" s="9" t="str">
        <f t="shared" si="391"/>
        <v/>
      </c>
      <c r="BB248" s="8" t="str">
        <f t="shared" si="392"/>
        <v/>
      </c>
      <c r="BD248" s="3" t="str">
        <f t="shared" si="393"/>
        <v/>
      </c>
      <c r="BE248" s="8" t="str">
        <f t="shared" si="362"/>
        <v/>
      </c>
      <c r="BF248" s="8" t="str">
        <f t="shared" si="363"/>
        <v/>
      </c>
      <c r="BG248" s="86" t="str">
        <f t="shared" si="364"/>
        <v/>
      </c>
      <c r="BH248" s="9" t="str">
        <f t="shared" si="365"/>
        <v/>
      </c>
      <c r="BI248" s="9" t="str">
        <f t="shared" si="366"/>
        <v/>
      </c>
      <c r="BJ248" s="82" t="e">
        <f t="shared" si="367"/>
        <v>#VALUE!</v>
      </c>
      <c r="BK248" s="9" t="str">
        <f t="shared" si="368"/>
        <v/>
      </c>
      <c r="BL248" s="9" t="str">
        <f t="shared" ref="BL248:BM248" si="459">BK248</f>
        <v/>
      </c>
      <c r="BM248" s="9" t="str">
        <f t="shared" si="459"/>
        <v/>
      </c>
      <c r="BN248" s="8" t="str">
        <f t="shared" si="370"/>
        <v/>
      </c>
      <c r="BO248" s="8" t="str">
        <f t="shared" si="395"/>
        <v/>
      </c>
      <c r="BP248" s="8" t="str">
        <f t="shared" si="396"/>
        <v/>
      </c>
      <c r="BQ248" s="8" t="str">
        <f t="shared" si="397"/>
        <v/>
      </c>
      <c r="BR248" s="8" t="str">
        <f t="shared" si="371"/>
        <v/>
      </c>
      <c r="BS248" s="8" t="str">
        <f t="shared" si="398"/>
        <v/>
      </c>
      <c r="BT248" s="8" t="str">
        <f t="shared" si="399"/>
        <v/>
      </c>
      <c r="BU248" s="7" t="str">
        <f t="shared" si="400"/>
        <v/>
      </c>
    </row>
    <row r="249" spans="8:73" x14ac:dyDescent="0.25">
      <c r="H249" s="35" t="str">
        <f>IFERROR(IF(MINUTE(M249)&lt;&gt;MINUTE(M248),MAX($H$2:H248)+1,IF(AND(MINUTE(M248)=0,MINUTE(M249)=0),1,"")),"")</f>
        <v/>
      </c>
      <c r="I249" s="35" t="str">
        <f t="shared" si="372"/>
        <v/>
      </c>
      <c r="J249" s="35" t="str">
        <f t="shared" si="373"/>
        <v/>
      </c>
      <c r="K249" s="67" t="str">
        <f>IFERROR(IF(VLOOKUP(J248,'Flota Variable'!$AS$4:$AU$707,3,0)+K248&gt;$F$7,"",VLOOKUP(J248,'Flota Variable'!$AS$4:$AU$707,3,0)+K248),"")</f>
        <v/>
      </c>
      <c r="L249" s="67" t="str">
        <f t="shared" si="354"/>
        <v/>
      </c>
      <c r="M249" s="36" t="str">
        <f t="shared" si="374"/>
        <v/>
      </c>
      <c r="N249" s="35" t="str">
        <f>IF(H249="","",IF(H249=MAX($H$3:$H$1002),IFERROR(VLOOKUP(MAX($H$3:H249)+1,$H$3:$I$1002,2,0),MAX(I249:I1248))-VLOOKUP(H249,$H$3:$I$1002,2,0)+1,IFERROR(VLOOKUP(MAX($H$3:H249)+1,$H$3:$I$1002,2,0),MAX(I249:I1248))-VLOOKUP(H249,$H$3:$I$1002,2,0)))</f>
        <v/>
      </c>
      <c r="P249" s="35" t="str">
        <f t="shared" si="375"/>
        <v/>
      </c>
      <c r="Q249" s="67" t="str">
        <f t="shared" si="376"/>
        <v/>
      </c>
      <c r="R249" s="67" t="str">
        <f t="shared" si="377"/>
        <v/>
      </c>
      <c r="S249" s="67" t="str">
        <f t="shared" si="378"/>
        <v/>
      </c>
      <c r="U249" s="68" t="str">
        <f>IFERROR(IF(Z249=0,"",IF(MINUTE(Z249)&lt;&gt;MINUTE(Z248),MAX($U$2:U248)+1,IF(AND(MINUTE(Z248)=0,MINUTE(Z249)=0),1,""))),"")</f>
        <v/>
      </c>
      <c r="V249" s="68" t="str">
        <f t="shared" si="379"/>
        <v/>
      </c>
      <c r="W249" s="68" t="str">
        <f t="shared" si="380"/>
        <v/>
      </c>
      <c r="X249" s="69" t="str">
        <f>IFERROR(L249+VLOOKUP(J249,'Tiempos de ciclo'!$P$3:$Q$398,2,0),"")</f>
        <v/>
      </c>
      <c r="Y249" s="69" t="str">
        <f t="shared" si="355"/>
        <v/>
      </c>
      <c r="Z249" s="70" t="str">
        <f t="shared" si="381"/>
        <v/>
      </c>
      <c r="AA249" s="68" t="str">
        <f>IF(U249="","",IF(U249=MAX($U$3:$U$1002),IFERROR(VLOOKUP(MAX($U$3:U249)+1,$U$3:$V$1002,2,0),MAX(V249:V1248))-VLOOKUP(U249,$U$3:$V$1002,2,0)+1,IFERROR(VLOOKUP(MAX($U$3:U249)+1,$U$3:$V$1002,2,0),MAX(V249:V1248))-VLOOKUP(U249,$U$3:$V$1002,2,0)))</f>
        <v/>
      </c>
      <c r="AC249" s="68" t="str">
        <f t="shared" si="382"/>
        <v/>
      </c>
      <c r="AD249" s="69" t="str">
        <f t="shared" si="383"/>
        <v/>
      </c>
      <c r="AE249" s="69" t="str">
        <f t="shared" si="384"/>
        <v/>
      </c>
      <c r="AF249" s="69" t="str">
        <f t="shared" si="385"/>
        <v/>
      </c>
      <c r="AI249" s="3" t="str">
        <f t="shared" si="402"/>
        <v/>
      </c>
      <c r="AJ249" s="8" t="str">
        <f t="shared" si="356"/>
        <v/>
      </c>
      <c r="AK249" s="8" t="str">
        <f t="shared" si="403"/>
        <v/>
      </c>
      <c r="AL249" s="8" t="str">
        <f t="shared" si="404"/>
        <v/>
      </c>
      <c r="AM249" s="8" t="str">
        <f t="shared" si="405"/>
        <v/>
      </c>
      <c r="AN249" s="9" t="str">
        <f t="shared" si="357"/>
        <v/>
      </c>
      <c r="AO249" s="9" t="str">
        <f t="shared" si="358"/>
        <v/>
      </c>
      <c r="AP249" s="8" t="str">
        <f t="shared" si="386"/>
        <v/>
      </c>
      <c r="AQ249" s="9" t="str">
        <f t="shared" si="359"/>
        <v/>
      </c>
      <c r="AR249" s="8" t="str">
        <f t="shared" si="387"/>
        <v/>
      </c>
      <c r="AS249" s="2" t="str">
        <f t="shared" si="406"/>
        <v/>
      </c>
      <c r="AT249" s="8" t="str">
        <f t="shared" si="388"/>
        <v/>
      </c>
      <c r="AU249" s="8" t="str">
        <f t="shared" si="407"/>
        <v/>
      </c>
      <c r="AV249" s="8" t="str">
        <f t="shared" si="408"/>
        <v/>
      </c>
      <c r="AW249" s="8" t="str">
        <f t="shared" si="389"/>
        <v/>
      </c>
      <c r="AX249" s="9" t="str">
        <f t="shared" si="360"/>
        <v/>
      </c>
      <c r="AY249" s="9" t="str">
        <f t="shared" si="361"/>
        <v/>
      </c>
      <c r="AZ249" s="8" t="str">
        <f t="shared" si="390"/>
        <v/>
      </c>
      <c r="BA249" s="9" t="str">
        <f t="shared" si="391"/>
        <v/>
      </c>
      <c r="BB249" s="8" t="str">
        <f t="shared" si="392"/>
        <v/>
      </c>
      <c r="BD249" s="3" t="str">
        <f t="shared" si="393"/>
        <v/>
      </c>
      <c r="BE249" s="8" t="str">
        <f t="shared" si="362"/>
        <v/>
      </c>
      <c r="BF249" s="8" t="str">
        <f t="shared" si="363"/>
        <v/>
      </c>
      <c r="BG249" s="86" t="str">
        <f t="shared" si="364"/>
        <v/>
      </c>
      <c r="BH249" s="9" t="str">
        <f t="shared" si="365"/>
        <v/>
      </c>
      <c r="BI249" s="9" t="str">
        <f t="shared" si="366"/>
        <v/>
      </c>
      <c r="BJ249" s="82" t="e">
        <f t="shared" si="367"/>
        <v>#VALUE!</v>
      </c>
      <c r="BK249" s="9" t="str">
        <f t="shared" si="368"/>
        <v/>
      </c>
      <c r="BL249" s="9" t="str">
        <f t="shared" ref="BL249:BM249" si="460">BK249</f>
        <v/>
      </c>
      <c r="BM249" s="9" t="str">
        <f t="shared" si="460"/>
        <v/>
      </c>
      <c r="BN249" s="8" t="str">
        <f t="shared" si="370"/>
        <v/>
      </c>
      <c r="BO249" s="8" t="str">
        <f t="shared" si="395"/>
        <v/>
      </c>
      <c r="BP249" s="8" t="str">
        <f t="shared" si="396"/>
        <v/>
      </c>
      <c r="BQ249" s="8" t="str">
        <f t="shared" si="397"/>
        <v/>
      </c>
      <c r="BR249" s="8" t="str">
        <f t="shared" si="371"/>
        <v/>
      </c>
      <c r="BS249" s="8" t="str">
        <f t="shared" si="398"/>
        <v/>
      </c>
      <c r="BT249" s="8" t="str">
        <f t="shared" si="399"/>
        <v/>
      </c>
      <c r="BU249" s="7" t="str">
        <f t="shared" si="400"/>
        <v/>
      </c>
    </row>
    <row r="250" spans="8:73" x14ac:dyDescent="0.25">
      <c r="H250" s="35" t="str">
        <f>IFERROR(IF(MINUTE(M250)&lt;&gt;MINUTE(M249),MAX($H$2:H249)+1,IF(AND(MINUTE(M249)=0,MINUTE(M250)=0),1,"")),"")</f>
        <v/>
      </c>
      <c r="I250" s="35" t="str">
        <f t="shared" si="372"/>
        <v/>
      </c>
      <c r="J250" s="35" t="str">
        <f t="shared" si="373"/>
        <v/>
      </c>
      <c r="K250" s="67" t="str">
        <f>IFERROR(IF(VLOOKUP(J249,'Flota Variable'!$AS$4:$AU$707,3,0)+K249&gt;$F$7,"",VLOOKUP(J249,'Flota Variable'!$AS$4:$AU$707,3,0)+K249),"")</f>
        <v/>
      </c>
      <c r="L250" s="67" t="str">
        <f t="shared" si="354"/>
        <v/>
      </c>
      <c r="M250" s="36" t="str">
        <f t="shared" si="374"/>
        <v/>
      </c>
      <c r="N250" s="35" t="str">
        <f>IF(H250="","",IF(H250=MAX($H$3:$H$1002),IFERROR(VLOOKUP(MAX($H$3:H250)+1,$H$3:$I$1002,2,0),MAX(I250:I1249))-VLOOKUP(H250,$H$3:$I$1002,2,0)+1,IFERROR(VLOOKUP(MAX($H$3:H250)+1,$H$3:$I$1002,2,0),MAX(I250:I1249))-VLOOKUP(H250,$H$3:$I$1002,2,0)))</f>
        <v/>
      </c>
      <c r="P250" s="35" t="str">
        <f t="shared" si="375"/>
        <v/>
      </c>
      <c r="Q250" s="67" t="str">
        <f t="shared" si="376"/>
        <v/>
      </c>
      <c r="R250" s="67" t="str">
        <f t="shared" si="377"/>
        <v/>
      </c>
      <c r="S250" s="67" t="str">
        <f t="shared" si="378"/>
        <v/>
      </c>
      <c r="U250" s="68" t="str">
        <f>IFERROR(IF(Z250=0,"",IF(MINUTE(Z250)&lt;&gt;MINUTE(Z249),MAX($U$2:U249)+1,IF(AND(MINUTE(Z249)=0,MINUTE(Z250)=0),1,""))),"")</f>
        <v/>
      </c>
      <c r="V250" s="68" t="str">
        <f t="shared" si="379"/>
        <v/>
      </c>
      <c r="W250" s="68" t="str">
        <f t="shared" si="380"/>
        <v/>
      </c>
      <c r="X250" s="69" t="str">
        <f>IFERROR(L250+VLOOKUP(J250,'Tiempos de ciclo'!$P$3:$Q$398,2,0),"")</f>
        <v/>
      </c>
      <c r="Y250" s="69" t="str">
        <f t="shared" si="355"/>
        <v/>
      </c>
      <c r="Z250" s="70" t="str">
        <f t="shared" si="381"/>
        <v/>
      </c>
      <c r="AA250" s="68" t="str">
        <f>IF(U250="","",IF(U250=MAX($U$3:$U$1002),IFERROR(VLOOKUP(MAX($U$3:U250)+1,$U$3:$V$1002,2,0),MAX(V250:V1249))-VLOOKUP(U250,$U$3:$V$1002,2,0)+1,IFERROR(VLOOKUP(MAX($U$3:U250)+1,$U$3:$V$1002,2,0),MAX(V250:V1249))-VLOOKUP(U250,$U$3:$V$1002,2,0)))</f>
        <v/>
      </c>
      <c r="AC250" s="68" t="str">
        <f t="shared" si="382"/>
        <v/>
      </c>
      <c r="AD250" s="69" t="str">
        <f t="shared" si="383"/>
        <v/>
      </c>
      <c r="AE250" s="69" t="str">
        <f t="shared" si="384"/>
        <v/>
      </c>
      <c r="AF250" s="69" t="str">
        <f t="shared" si="385"/>
        <v/>
      </c>
      <c r="AI250" s="3" t="str">
        <f t="shared" si="402"/>
        <v/>
      </c>
      <c r="AJ250" s="8" t="str">
        <f t="shared" si="356"/>
        <v/>
      </c>
      <c r="AK250" s="8" t="str">
        <f t="shared" si="403"/>
        <v/>
      </c>
      <c r="AL250" s="8" t="str">
        <f t="shared" si="404"/>
        <v/>
      </c>
      <c r="AM250" s="8" t="str">
        <f t="shared" si="405"/>
        <v/>
      </c>
      <c r="AN250" s="9" t="str">
        <f t="shared" si="357"/>
        <v/>
      </c>
      <c r="AO250" s="9" t="str">
        <f t="shared" si="358"/>
        <v/>
      </c>
      <c r="AP250" s="8" t="str">
        <f t="shared" si="386"/>
        <v/>
      </c>
      <c r="AQ250" s="9" t="str">
        <f t="shared" si="359"/>
        <v/>
      </c>
      <c r="AR250" s="8" t="str">
        <f t="shared" si="387"/>
        <v/>
      </c>
      <c r="AS250" s="2" t="str">
        <f t="shared" si="406"/>
        <v/>
      </c>
      <c r="AT250" s="8" t="str">
        <f t="shared" si="388"/>
        <v/>
      </c>
      <c r="AU250" s="8" t="str">
        <f t="shared" si="407"/>
        <v/>
      </c>
      <c r="AV250" s="8" t="str">
        <f t="shared" si="408"/>
        <v/>
      </c>
      <c r="AW250" s="8" t="str">
        <f t="shared" si="389"/>
        <v/>
      </c>
      <c r="AX250" s="9" t="str">
        <f t="shared" si="360"/>
        <v/>
      </c>
      <c r="AY250" s="9" t="str">
        <f t="shared" si="361"/>
        <v/>
      </c>
      <c r="AZ250" s="8" t="str">
        <f t="shared" si="390"/>
        <v/>
      </c>
      <c r="BA250" s="9" t="str">
        <f t="shared" si="391"/>
        <v/>
      </c>
      <c r="BB250" s="8" t="str">
        <f t="shared" si="392"/>
        <v/>
      </c>
      <c r="BD250" s="3" t="str">
        <f t="shared" si="393"/>
        <v/>
      </c>
      <c r="BE250" s="8" t="str">
        <f t="shared" si="362"/>
        <v/>
      </c>
      <c r="BF250" s="8" t="str">
        <f t="shared" si="363"/>
        <v/>
      </c>
      <c r="BG250" s="86" t="str">
        <f t="shared" si="364"/>
        <v/>
      </c>
      <c r="BH250" s="9" t="str">
        <f t="shared" si="365"/>
        <v/>
      </c>
      <c r="BI250" s="9" t="str">
        <f t="shared" si="366"/>
        <v/>
      </c>
      <c r="BJ250" s="82" t="e">
        <f t="shared" si="367"/>
        <v>#VALUE!</v>
      </c>
      <c r="BK250" s="9" t="str">
        <f t="shared" si="368"/>
        <v/>
      </c>
      <c r="BL250" s="9" t="str">
        <f t="shared" ref="BL250:BM250" si="461">BK250</f>
        <v/>
      </c>
      <c r="BM250" s="9" t="str">
        <f t="shared" si="461"/>
        <v/>
      </c>
      <c r="BN250" s="8" t="str">
        <f t="shared" si="370"/>
        <v/>
      </c>
      <c r="BO250" s="8" t="str">
        <f t="shared" si="395"/>
        <v/>
      </c>
      <c r="BP250" s="8" t="str">
        <f t="shared" si="396"/>
        <v/>
      </c>
      <c r="BQ250" s="8" t="str">
        <f t="shared" si="397"/>
        <v/>
      </c>
      <c r="BR250" s="8" t="str">
        <f t="shared" si="371"/>
        <v/>
      </c>
      <c r="BS250" s="8" t="str">
        <f t="shared" si="398"/>
        <v/>
      </c>
      <c r="BT250" s="8" t="str">
        <f t="shared" si="399"/>
        <v/>
      </c>
      <c r="BU250" s="7" t="str">
        <f t="shared" si="400"/>
        <v/>
      </c>
    </row>
    <row r="251" spans="8:73" x14ac:dyDescent="0.25">
      <c r="H251" s="35" t="str">
        <f>IFERROR(IF(MINUTE(M251)&lt;&gt;MINUTE(M250),MAX($H$2:H250)+1,IF(AND(MINUTE(M250)=0,MINUTE(M251)=0),1,"")),"")</f>
        <v/>
      </c>
      <c r="I251" s="35" t="str">
        <f t="shared" si="372"/>
        <v/>
      </c>
      <c r="J251" s="35" t="str">
        <f t="shared" si="373"/>
        <v/>
      </c>
      <c r="K251" s="67" t="str">
        <f>IFERROR(IF(VLOOKUP(J250,'Flota Variable'!$AS$4:$AU$707,3,0)+K250&gt;$F$7,"",VLOOKUP(J250,'Flota Variable'!$AS$4:$AU$707,3,0)+K250),"")</f>
        <v/>
      </c>
      <c r="L251" s="67" t="str">
        <f t="shared" si="354"/>
        <v/>
      </c>
      <c r="M251" s="36" t="str">
        <f t="shared" si="374"/>
        <v/>
      </c>
      <c r="N251" s="35" t="str">
        <f>IF(H251="","",IF(H251=MAX($H$3:$H$1002),IFERROR(VLOOKUP(MAX($H$3:H251)+1,$H$3:$I$1002,2,0),MAX(I251:I1250))-VLOOKUP(H251,$H$3:$I$1002,2,0)+1,IFERROR(VLOOKUP(MAX($H$3:H251)+1,$H$3:$I$1002,2,0),MAX(I251:I1250))-VLOOKUP(H251,$H$3:$I$1002,2,0)))</f>
        <v/>
      </c>
      <c r="P251" s="35" t="str">
        <f t="shared" si="375"/>
        <v/>
      </c>
      <c r="Q251" s="67" t="str">
        <f t="shared" si="376"/>
        <v/>
      </c>
      <c r="R251" s="67" t="str">
        <f t="shared" si="377"/>
        <v/>
      </c>
      <c r="S251" s="67" t="str">
        <f t="shared" si="378"/>
        <v/>
      </c>
      <c r="U251" s="68" t="str">
        <f>IFERROR(IF(Z251=0,"",IF(MINUTE(Z251)&lt;&gt;MINUTE(Z250),MAX($U$2:U250)+1,IF(AND(MINUTE(Z250)=0,MINUTE(Z251)=0),1,""))),"")</f>
        <v/>
      </c>
      <c r="V251" s="68" t="str">
        <f t="shared" si="379"/>
        <v/>
      </c>
      <c r="W251" s="68" t="str">
        <f t="shared" si="380"/>
        <v/>
      </c>
      <c r="X251" s="69" t="str">
        <f>IFERROR(L251+VLOOKUP(J251,'Tiempos de ciclo'!$P$3:$Q$398,2,0),"")</f>
        <v/>
      </c>
      <c r="Y251" s="69" t="str">
        <f t="shared" si="355"/>
        <v/>
      </c>
      <c r="Z251" s="70" t="str">
        <f t="shared" si="381"/>
        <v/>
      </c>
      <c r="AA251" s="68" t="str">
        <f>IF(U251="","",IF(U251=MAX($U$3:$U$1002),IFERROR(VLOOKUP(MAX($U$3:U251)+1,$U$3:$V$1002,2,0),MAX(V251:V1250))-VLOOKUP(U251,$U$3:$V$1002,2,0)+1,IFERROR(VLOOKUP(MAX($U$3:U251)+1,$U$3:$V$1002,2,0),MAX(V251:V1250))-VLOOKUP(U251,$U$3:$V$1002,2,0)))</f>
        <v/>
      </c>
      <c r="AC251" s="68" t="str">
        <f t="shared" si="382"/>
        <v/>
      </c>
      <c r="AD251" s="69" t="str">
        <f t="shared" si="383"/>
        <v/>
      </c>
      <c r="AE251" s="69" t="str">
        <f t="shared" si="384"/>
        <v/>
      </c>
      <c r="AF251" s="69" t="str">
        <f t="shared" si="385"/>
        <v/>
      </c>
      <c r="AI251" s="3" t="str">
        <f t="shared" si="402"/>
        <v/>
      </c>
      <c r="AJ251" s="8" t="str">
        <f t="shared" si="356"/>
        <v/>
      </c>
      <c r="AK251" s="8" t="str">
        <f t="shared" si="403"/>
        <v/>
      </c>
      <c r="AL251" s="8" t="str">
        <f t="shared" si="404"/>
        <v/>
      </c>
      <c r="AM251" s="8" t="str">
        <f t="shared" si="405"/>
        <v/>
      </c>
      <c r="AN251" s="9" t="str">
        <f t="shared" si="357"/>
        <v/>
      </c>
      <c r="AO251" s="9" t="str">
        <f t="shared" si="358"/>
        <v/>
      </c>
      <c r="AP251" s="8" t="str">
        <f t="shared" si="386"/>
        <v/>
      </c>
      <c r="AQ251" s="9" t="str">
        <f t="shared" si="359"/>
        <v/>
      </c>
      <c r="AR251" s="8" t="str">
        <f t="shared" si="387"/>
        <v/>
      </c>
      <c r="AS251" s="2" t="str">
        <f t="shared" si="406"/>
        <v/>
      </c>
      <c r="AT251" s="8" t="str">
        <f t="shared" si="388"/>
        <v/>
      </c>
      <c r="AU251" s="8" t="str">
        <f t="shared" si="407"/>
        <v/>
      </c>
      <c r="AV251" s="8" t="str">
        <f t="shared" si="408"/>
        <v/>
      </c>
      <c r="AW251" s="8" t="str">
        <f t="shared" si="389"/>
        <v/>
      </c>
      <c r="AX251" s="9" t="str">
        <f t="shared" si="360"/>
        <v/>
      </c>
      <c r="AY251" s="9" t="str">
        <f t="shared" si="361"/>
        <v/>
      </c>
      <c r="AZ251" s="8" t="str">
        <f t="shared" si="390"/>
        <v/>
      </c>
      <c r="BA251" s="9" t="str">
        <f t="shared" si="391"/>
        <v/>
      </c>
      <c r="BB251" s="8" t="str">
        <f t="shared" si="392"/>
        <v/>
      </c>
      <c r="BD251" s="3" t="str">
        <f t="shared" si="393"/>
        <v/>
      </c>
      <c r="BE251" s="8" t="str">
        <f t="shared" si="362"/>
        <v/>
      </c>
      <c r="BF251" s="8" t="str">
        <f t="shared" si="363"/>
        <v/>
      </c>
      <c r="BG251" s="86" t="str">
        <f t="shared" si="364"/>
        <v/>
      </c>
      <c r="BH251" s="9" t="str">
        <f t="shared" si="365"/>
        <v/>
      </c>
      <c r="BI251" s="9" t="str">
        <f t="shared" si="366"/>
        <v/>
      </c>
      <c r="BJ251" s="82" t="e">
        <f t="shared" si="367"/>
        <v>#VALUE!</v>
      </c>
      <c r="BK251" s="9" t="str">
        <f t="shared" si="368"/>
        <v/>
      </c>
      <c r="BL251" s="9" t="str">
        <f t="shared" ref="BL251:BM251" si="462">BK251</f>
        <v/>
      </c>
      <c r="BM251" s="9" t="str">
        <f t="shared" si="462"/>
        <v/>
      </c>
      <c r="BN251" s="8" t="str">
        <f t="shared" si="370"/>
        <v/>
      </c>
      <c r="BO251" s="8" t="str">
        <f t="shared" si="395"/>
        <v/>
      </c>
      <c r="BP251" s="8" t="str">
        <f t="shared" si="396"/>
        <v/>
      </c>
      <c r="BQ251" s="8" t="str">
        <f t="shared" si="397"/>
        <v/>
      </c>
      <c r="BR251" s="8" t="str">
        <f t="shared" si="371"/>
        <v/>
      </c>
      <c r="BS251" s="8" t="str">
        <f t="shared" si="398"/>
        <v/>
      </c>
      <c r="BT251" s="8" t="str">
        <f t="shared" si="399"/>
        <v/>
      </c>
      <c r="BU251" s="7" t="str">
        <f t="shared" si="400"/>
        <v/>
      </c>
    </row>
    <row r="252" spans="8:73" x14ac:dyDescent="0.25">
      <c r="H252" s="35" t="str">
        <f>IFERROR(IF(MINUTE(M252)&lt;&gt;MINUTE(M251),MAX($H$2:H251)+1,IF(AND(MINUTE(M251)=0,MINUTE(M252)=0),1,"")),"")</f>
        <v/>
      </c>
      <c r="I252" s="35" t="str">
        <f t="shared" si="372"/>
        <v/>
      </c>
      <c r="J252" s="35" t="str">
        <f t="shared" si="373"/>
        <v/>
      </c>
      <c r="K252" s="67" t="str">
        <f>IFERROR(IF(VLOOKUP(J251,'Flota Variable'!$AS$4:$AU$707,3,0)+K251&gt;$F$7,"",VLOOKUP(J251,'Flota Variable'!$AS$4:$AU$707,3,0)+K251),"")</f>
        <v/>
      </c>
      <c r="L252" s="67" t="str">
        <f t="shared" si="354"/>
        <v/>
      </c>
      <c r="M252" s="36" t="str">
        <f t="shared" si="374"/>
        <v/>
      </c>
      <c r="N252" s="35" t="str">
        <f>IF(H252="","",IF(H252=MAX($H$3:$H$1002),IFERROR(VLOOKUP(MAX($H$3:H252)+1,$H$3:$I$1002,2,0),MAX(I252:I1251))-VLOOKUP(H252,$H$3:$I$1002,2,0)+1,IFERROR(VLOOKUP(MAX($H$3:H252)+1,$H$3:$I$1002,2,0),MAX(I252:I1251))-VLOOKUP(H252,$H$3:$I$1002,2,0)))</f>
        <v/>
      </c>
      <c r="P252" s="35" t="str">
        <f t="shared" si="375"/>
        <v/>
      </c>
      <c r="Q252" s="67" t="str">
        <f t="shared" si="376"/>
        <v/>
      </c>
      <c r="R252" s="67" t="str">
        <f t="shared" si="377"/>
        <v/>
      </c>
      <c r="S252" s="67" t="str">
        <f t="shared" si="378"/>
        <v/>
      </c>
      <c r="U252" s="68" t="str">
        <f>IFERROR(IF(Z252=0,"",IF(MINUTE(Z252)&lt;&gt;MINUTE(Z251),MAX($U$2:U251)+1,IF(AND(MINUTE(Z251)=0,MINUTE(Z252)=0),1,""))),"")</f>
        <v/>
      </c>
      <c r="V252" s="68" t="str">
        <f t="shared" si="379"/>
        <v/>
      </c>
      <c r="W252" s="68" t="str">
        <f t="shared" si="380"/>
        <v/>
      </c>
      <c r="X252" s="69" t="str">
        <f>IFERROR(L252+VLOOKUP(J252,'Tiempos de ciclo'!$P$3:$Q$398,2,0),"")</f>
        <v/>
      </c>
      <c r="Y252" s="69" t="str">
        <f t="shared" si="355"/>
        <v/>
      </c>
      <c r="Z252" s="70" t="str">
        <f t="shared" si="381"/>
        <v/>
      </c>
      <c r="AA252" s="68" t="str">
        <f>IF(U252="","",IF(U252=MAX($U$3:$U$1002),IFERROR(VLOOKUP(MAX($U$3:U252)+1,$U$3:$V$1002,2,0),MAX(V252:V1251))-VLOOKUP(U252,$U$3:$V$1002,2,0)+1,IFERROR(VLOOKUP(MAX($U$3:U252)+1,$U$3:$V$1002,2,0),MAX(V252:V1251))-VLOOKUP(U252,$U$3:$V$1002,2,0)))</f>
        <v/>
      </c>
      <c r="AC252" s="68" t="str">
        <f t="shared" si="382"/>
        <v/>
      </c>
      <c r="AD252" s="69" t="str">
        <f t="shared" si="383"/>
        <v/>
      </c>
      <c r="AE252" s="69" t="str">
        <f t="shared" si="384"/>
        <v/>
      </c>
      <c r="AF252" s="69" t="str">
        <f t="shared" si="385"/>
        <v/>
      </c>
      <c r="AI252" s="3" t="str">
        <f t="shared" si="402"/>
        <v/>
      </c>
      <c r="AJ252" s="8" t="str">
        <f t="shared" si="356"/>
        <v/>
      </c>
      <c r="AK252" s="8" t="str">
        <f t="shared" si="403"/>
        <v/>
      </c>
      <c r="AL252" s="8" t="str">
        <f t="shared" si="404"/>
        <v/>
      </c>
      <c r="AM252" s="8" t="str">
        <f t="shared" si="405"/>
        <v/>
      </c>
      <c r="AN252" s="9" t="str">
        <f t="shared" si="357"/>
        <v/>
      </c>
      <c r="AO252" s="9" t="str">
        <f t="shared" si="358"/>
        <v/>
      </c>
      <c r="AP252" s="8" t="str">
        <f t="shared" si="386"/>
        <v/>
      </c>
      <c r="AQ252" s="9" t="str">
        <f t="shared" si="359"/>
        <v/>
      </c>
      <c r="AR252" s="8" t="str">
        <f t="shared" si="387"/>
        <v/>
      </c>
      <c r="AS252" s="2" t="str">
        <f t="shared" si="406"/>
        <v/>
      </c>
      <c r="AT252" s="8" t="str">
        <f t="shared" si="388"/>
        <v/>
      </c>
      <c r="AU252" s="8" t="str">
        <f t="shared" si="407"/>
        <v/>
      </c>
      <c r="AV252" s="8" t="str">
        <f t="shared" si="408"/>
        <v/>
      </c>
      <c r="AW252" s="8" t="str">
        <f t="shared" si="389"/>
        <v/>
      </c>
      <c r="AX252" s="9" t="str">
        <f t="shared" si="360"/>
        <v/>
      </c>
      <c r="AY252" s="9" t="str">
        <f t="shared" si="361"/>
        <v/>
      </c>
      <c r="AZ252" s="8" t="str">
        <f t="shared" si="390"/>
        <v/>
      </c>
      <c r="BA252" s="9" t="str">
        <f t="shared" si="391"/>
        <v/>
      </c>
      <c r="BB252" s="8" t="str">
        <f t="shared" si="392"/>
        <v/>
      </c>
      <c r="BD252" s="3" t="str">
        <f t="shared" si="393"/>
        <v/>
      </c>
      <c r="BE252" s="8" t="str">
        <f t="shared" si="362"/>
        <v/>
      </c>
      <c r="BF252" s="8" t="str">
        <f t="shared" si="363"/>
        <v/>
      </c>
      <c r="BG252" s="86" t="str">
        <f t="shared" si="364"/>
        <v/>
      </c>
      <c r="BH252" s="9" t="str">
        <f t="shared" si="365"/>
        <v/>
      </c>
      <c r="BI252" s="9" t="str">
        <f t="shared" si="366"/>
        <v/>
      </c>
      <c r="BJ252" s="82" t="e">
        <f t="shared" si="367"/>
        <v>#VALUE!</v>
      </c>
      <c r="BK252" s="9" t="str">
        <f t="shared" si="368"/>
        <v/>
      </c>
      <c r="BL252" s="9" t="str">
        <f t="shared" ref="BL252:BM252" si="463">BK252</f>
        <v/>
      </c>
      <c r="BM252" s="9" t="str">
        <f t="shared" si="463"/>
        <v/>
      </c>
      <c r="BN252" s="8" t="str">
        <f t="shared" si="370"/>
        <v/>
      </c>
      <c r="BO252" s="8" t="str">
        <f t="shared" si="395"/>
        <v/>
      </c>
      <c r="BP252" s="8" t="str">
        <f t="shared" si="396"/>
        <v/>
      </c>
      <c r="BQ252" s="8" t="str">
        <f t="shared" si="397"/>
        <v/>
      </c>
      <c r="BR252" s="8" t="str">
        <f t="shared" si="371"/>
        <v/>
      </c>
      <c r="BS252" s="8" t="str">
        <f t="shared" si="398"/>
        <v/>
      </c>
      <c r="BT252" s="8" t="str">
        <f t="shared" si="399"/>
        <v/>
      </c>
      <c r="BU252" s="7" t="str">
        <f t="shared" si="400"/>
        <v/>
      </c>
    </row>
    <row r="253" spans="8:73" x14ac:dyDescent="0.25">
      <c r="H253" s="35" t="str">
        <f>IFERROR(IF(MINUTE(M253)&lt;&gt;MINUTE(M252),MAX($H$2:H252)+1,IF(AND(MINUTE(M252)=0,MINUTE(M253)=0),1,"")),"")</f>
        <v/>
      </c>
      <c r="I253" s="35" t="str">
        <f t="shared" si="372"/>
        <v/>
      </c>
      <c r="J253" s="35" t="str">
        <f t="shared" si="373"/>
        <v/>
      </c>
      <c r="K253" s="67" t="str">
        <f>IFERROR(IF(VLOOKUP(J252,'Flota Variable'!$AS$4:$AU$707,3,0)+K252&gt;$F$7,"",VLOOKUP(J252,'Flota Variable'!$AS$4:$AU$707,3,0)+K252),"")</f>
        <v/>
      </c>
      <c r="L253" s="67" t="str">
        <f t="shared" si="354"/>
        <v/>
      </c>
      <c r="M253" s="36" t="str">
        <f t="shared" si="374"/>
        <v/>
      </c>
      <c r="N253" s="35" t="str">
        <f>IF(H253="","",IF(H253=MAX($H$3:$H$1002),IFERROR(VLOOKUP(MAX($H$3:H253)+1,$H$3:$I$1002,2,0),MAX(I253:I1252))-VLOOKUP(H253,$H$3:$I$1002,2,0)+1,IFERROR(VLOOKUP(MAX($H$3:H253)+1,$H$3:$I$1002,2,0),MAX(I253:I1252))-VLOOKUP(H253,$H$3:$I$1002,2,0)))</f>
        <v/>
      </c>
      <c r="P253" s="35" t="str">
        <f t="shared" si="375"/>
        <v/>
      </c>
      <c r="Q253" s="67" t="str">
        <f t="shared" si="376"/>
        <v/>
      </c>
      <c r="R253" s="67" t="str">
        <f t="shared" si="377"/>
        <v/>
      </c>
      <c r="S253" s="67" t="str">
        <f t="shared" si="378"/>
        <v/>
      </c>
      <c r="U253" s="68" t="str">
        <f>IFERROR(IF(Z253=0,"",IF(MINUTE(Z253)&lt;&gt;MINUTE(Z252),MAX($U$2:U252)+1,IF(AND(MINUTE(Z252)=0,MINUTE(Z253)=0),1,""))),"")</f>
        <v/>
      </c>
      <c r="V253" s="68" t="str">
        <f t="shared" si="379"/>
        <v/>
      </c>
      <c r="W253" s="68" t="str">
        <f t="shared" si="380"/>
        <v/>
      </c>
      <c r="X253" s="69" t="str">
        <f>IFERROR(L253+VLOOKUP(J253,'Tiempos de ciclo'!$P$3:$Q$398,2,0),"")</f>
        <v/>
      </c>
      <c r="Y253" s="69" t="str">
        <f t="shared" si="355"/>
        <v/>
      </c>
      <c r="Z253" s="70" t="str">
        <f t="shared" si="381"/>
        <v/>
      </c>
      <c r="AA253" s="68" t="str">
        <f>IF(U253="","",IF(U253=MAX($U$3:$U$1002),IFERROR(VLOOKUP(MAX($U$3:U253)+1,$U$3:$V$1002,2,0),MAX(V253:V1252))-VLOOKUP(U253,$U$3:$V$1002,2,0)+1,IFERROR(VLOOKUP(MAX($U$3:U253)+1,$U$3:$V$1002,2,0),MAX(V253:V1252))-VLOOKUP(U253,$U$3:$V$1002,2,0)))</f>
        <v/>
      </c>
      <c r="AC253" s="68" t="str">
        <f t="shared" si="382"/>
        <v/>
      </c>
      <c r="AD253" s="69" t="str">
        <f t="shared" si="383"/>
        <v/>
      </c>
      <c r="AE253" s="69" t="str">
        <f t="shared" si="384"/>
        <v/>
      </c>
      <c r="AF253" s="69" t="str">
        <f t="shared" si="385"/>
        <v/>
      </c>
      <c r="AI253" s="3" t="str">
        <f t="shared" si="402"/>
        <v/>
      </c>
      <c r="AJ253" s="8" t="str">
        <f t="shared" si="356"/>
        <v/>
      </c>
      <c r="AK253" s="8" t="str">
        <f t="shared" si="403"/>
        <v/>
      </c>
      <c r="AL253" s="8" t="str">
        <f t="shared" si="404"/>
        <v/>
      </c>
      <c r="AM253" s="8" t="str">
        <f t="shared" si="405"/>
        <v/>
      </c>
      <c r="AN253" s="9" t="str">
        <f t="shared" si="357"/>
        <v/>
      </c>
      <c r="AO253" s="9" t="str">
        <f t="shared" si="358"/>
        <v/>
      </c>
      <c r="AP253" s="8" t="str">
        <f t="shared" si="386"/>
        <v/>
      </c>
      <c r="AQ253" s="9" t="str">
        <f t="shared" si="359"/>
        <v/>
      </c>
      <c r="AR253" s="8" t="str">
        <f t="shared" si="387"/>
        <v/>
      </c>
      <c r="AS253" s="2" t="str">
        <f t="shared" si="406"/>
        <v/>
      </c>
      <c r="AT253" s="8" t="str">
        <f t="shared" si="388"/>
        <v/>
      </c>
      <c r="AU253" s="8" t="str">
        <f t="shared" si="407"/>
        <v/>
      </c>
      <c r="AV253" s="8" t="str">
        <f t="shared" si="408"/>
        <v/>
      </c>
      <c r="AW253" s="8" t="str">
        <f t="shared" si="389"/>
        <v/>
      </c>
      <c r="AX253" s="9" t="str">
        <f t="shared" si="360"/>
        <v/>
      </c>
      <c r="AY253" s="9" t="str">
        <f t="shared" si="361"/>
        <v/>
      </c>
      <c r="AZ253" s="8" t="str">
        <f t="shared" si="390"/>
        <v/>
      </c>
      <c r="BA253" s="9" t="str">
        <f t="shared" si="391"/>
        <v/>
      </c>
      <c r="BB253" s="8" t="str">
        <f t="shared" si="392"/>
        <v/>
      </c>
      <c r="BD253" s="3" t="str">
        <f t="shared" si="393"/>
        <v/>
      </c>
      <c r="BE253" s="8" t="str">
        <f t="shared" si="362"/>
        <v/>
      </c>
      <c r="BF253" s="8" t="str">
        <f t="shared" si="363"/>
        <v/>
      </c>
      <c r="BG253" s="86" t="str">
        <f t="shared" si="364"/>
        <v/>
      </c>
      <c r="BH253" s="9" t="str">
        <f t="shared" si="365"/>
        <v/>
      </c>
      <c r="BI253" s="9" t="str">
        <f t="shared" si="366"/>
        <v/>
      </c>
      <c r="BJ253" s="82" t="e">
        <f t="shared" si="367"/>
        <v>#VALUE!</v>
      </c>
      <c r="BK253" s="9" t="str">
        <f t="shared" si="368"/>
        <v/>
      </c>
      <c r="BL253" s="9" t="str">
        <f t="shared" ref="BL253:BM253" si="464">BK253</f>
        <v/>
      </c>
      <c r="BM253" s="9" t="str">
        <f t="shared" si="464"/>
        <v/>
      </c>
      <c r="BN253" s="8" t="str">
        <f t="shared" si="370"/>
        <v/>
      </c>
      <c r="BO253" s="8" t="str">
        <f t="shared" si="395"/>
        <v/>
      </c>
      <c r="BP253" s="8" t="str">
        <f t="shared" si="396"/>
        <v/>
      </c>
      <c r="BQ253" s="8" t="str">
        <f t="shared" si="397"/>
        <v/>
      </c>
      <c r="BR253" s="8" t="str">
        <f t="shared" si="371"/>
        <v/>
      </c>
      <c r="BS253" s="8" t="str">
        <f t="shared" si="398"/>
        <v/>
      </c>
      <c r="BT253" s="8" t="str">
        <f t="shared" si="399"/>
        <v/>
      </c>
      <c r="BU253" s="7" t="str">
        <f t="shared" si="400"/>
        <v/>
      </c>
    </row>
    <row r="254" spans="8:73" x14ac:dyDescent="0.25">
      <c r="H254" s="35" t="str">
        <f>IFERROR(IF(MINUTE(M254)&lt;&gt;MINUTE(M253),MAX($H$2:H253)+1,IF(AND(MINUTE(M253)=0,MINUTE(M254)=0),1,"")),"")</f>
        <v/>
      </c>
      <c r="I254" s="35" t="str">
        <f t="shared" si="372"/>
        <v/>
      </c>
      <c r="J254" s="35" t="str">
        <f t="shared" si="373"/>
        <v/>
      </c>
      <c r="K254" s="67" t="str">
        <f>IFERROR(IF(VLOOKUP(J253,'Flota Variable'!$AS$4:$AU$707,3,0)+K253&gt;$F$7,"",VLOOKUP(J253,'Flota Variable'!$AS$4:$AU$707,3,0)+K253),"")</f>
        <v/>
      </c>
      <c r="L254" s="67" t="str">
        <f t="shared" si="354"/>
        <v/>
      </c>
      <c r="M254" s="36" t="str">
        <f t="shared" si="374"/>
        <v/>
      </c>
      <c r="N254" s="35" t="str">
        <f>IF(H254="","",IF(H254=MAX($H$3:$H$1002),IFERROR(VLOOKUP(MAX($H$3:H254)+1,$H$3:$I$1002,2,0),MAX(I254:I1253))-VLOOKUP(H254,$H$3:$I$1002,2,0)+1,IFERROR(VLOOKUP(MAX($H$3:H254)+1,$H$3:$I$1002,2,0),MAX(I254:I1253))-VLOOKUP(H254,$H$3:$I$1002,2,0)))</f>
        <v/>
      </c>
      <c r="P254" s="35" t="str">
        <f t="shared" si="375"/>
        <v/>
      </c>
      <c r="Q254" s="67" t="str">
        <f t="shared" si="376"/>
        <v/>
      </c>
      <c r="R254" s="67" t="str">
        <f t="shared" si="377"/>
        <v/>
      </c>
      <c r="S254" s="67" t="str">
        <f t="shared" si="378"/>
        <v/>
      </c>
      <c r="U254" s="68" t="str">
        <f>IFERROR(IF(Z254=0,"",IF(MINUTE(Z254)&lt;&gt;MINUTE(Z253),MAX($U$2:U253)+1,IF(AND(MINUTE(Z253)=0,MINUTE(Z254)=0),1,""))),"")</f>
        <v/>
      </c>
      <c r="V254" s="68" t="str">
        <f t="shared" si="379"/>
        <v/>
      </c>
      <c r="W254" s="68" t="str">
        <f t="shared" si="380"/>
        <v/>
      </c>
      <c r="X254" s="69" t="str">
        <f>IFERROR(L254+VLOOKUP(J254,'Tiempos de ciclo'!$P$3:$Q$398,2,0),"")</f>
        <v/>
      </c>
      <c r="Y254" s="69" t="str">
        <f t="shared" si="355"/>
        <v/>
      </c>
      <c r="Z254" s="70" t="str">
        <f t="shared" si="381"/>
        <v/>
      </c>
      <c r="AA254" s="68" t="str">
        <f>IF(U254="","",IF(U254=MAX($U$3:$U$1002),IFERROR(VLOOKUP(MAX($U$3:U254)+1,$U$3:$V$1002,2,0),MAX(V254:V1253))-VLOOKUP(U254,$U$3:$V$1002,2,0)+1,IFERROR(VLOOKUP(MAX($U$3:U254)+1,$U$3:$V$1002,2,0),MAX(V254:V1253))-VLOOKUP(U254,$U$3:$V$1002,2,0)))</f>
        <v/>
      </c>
      <c r="AC254" s="68" t="str">
        <f t="shared" si="382"/>
        <v/>
      </c>
      <c r="AD254" s="69" t="str">
        <f t="shared" si="383"/>
        <v/>
      </c>
      <c r="AE254" s="69" t="str">
        <f t="shared" si="384"/>
        <v/>
      </c>
      <c r="AF254" s="69" t="str">
        <f t="shared" si="385"/>
        <v/>
      </c>
      <c r="AI254" s="3" t="str">
        <f t="shared" si="402"/>
        <v/>
      </c>
      <c r="AJ254" s="8" t="str">
        <f t="shared" si="356"/>
        <v/>
      </c>
      <c r="AK254" s="8" t="str">
        <f t="shared" si="403"/>
        <v/>
      </c>
      <c r="AL254" s="8" t="str">
        <f t="shared" si="404"/>
        <v/>
      </c>
      <c r="AM254" s="8" t="str">
        <f t="shared" si="405"/>
        <v/>
      </c>
      <c r="AN254" s="9" t="str">
        <f t="shared" si="357"/>
        <v/>
      </c>
      <c r="AO254" s="9" t="str">
        <f t="shared" si="358"/>
        <v/>
      </c>
      <c r="AP254" s="8" t="str">
        <f t="shared" si="386"/>
        <v/>
      </c>
      <c r="AQ254" s="9" t="str">
        <f t="shared" si="359"/>
        <v/>
      </c>
      <c r="AR254" s="8" t="str">
        <f t="shared" si="387"/>
        <v/>
      </c>
      <c r="AS254" s="2" t="str">
        <f t="shared" si="406"/>
        <v/>
      </c>
      <c r="AT254" s="8" t="str">
        <f t="shared" si="388"/>
        <v/>
      </c>
      <c r="AU254" s="8" t="str">
        <f t="shared" si="407"/>
        <v/>
      </c>
      <c r="AV254" s="8" t="str">
        <f t="shared" si="408"/>
        <v/>
      </c>
      <c r="AW254" s="8" t="str">
        <f t="shared" si="389"/>
        <v/>
      </c>
      <c r="AX254" s="9" t="str">
        <f t="shared" si="360"/>
        <v/>
      </c>
      <c r="AY254" s="9" t="str">
        <f t="shared" si="361"/>
        <v/>
      </c>
      <c r="AZ254" s="8" t="str">
        <f t="shared" si="390"/>
        <v/>
      </c>
      <c r="BA254" s="9" t="str">
        <f t="shared" si="391"/>
        <v/>
      </c>
      <c r="BB254" s="8" t="str">
        <f t="shared" si="392"/>
        <v/>
      </c>
      <c r="BD254" s="3" t="str">
        <f t="shared" si="393"/>
        <v/>
      </c>
      <c r="BE254" s="8" t="str">
        <f t="shared" si="362"/>
        <v/>
      </c>
      <c r="BF254" s="8" t="str">
        <f t="shared" si="363"/>
        <v/>
      </c>
      <c r="BG254" s="86" t="str">
        <f t="shared" si="364"/>
        <v/>
      </c>
      <c r="BH254" s="9" t="str">
        <f t="shared" si="365"/>
        <v/>
      </c>
      <c r="BI254" s="9" t="str">
        <f t="shared" si="366"/>
        <v/>
      </c>
      <c r="BJ254" s="82" t="e">
        <f t="shared" si="367"/>
        <v>#VALUE!</v>
      </c>
      <c r="BK254" s="9" t="str">
        <f t="shared" si="368"/>
        <v/>
      </c>
      <c r="BL254" s="9" t="str">
        <f t="shared" ref="BL254:BM254" si="465">BK254</f>
        <v/>
      </c>
      <c r="BM254" s="9" t="str">
        <f t="shared" si="465"/>
        <v/>
      </c>
      <c r="BN254" s="8" t="str">
        <f t="shared" si="370"/>
        <v/>
      </c>
      <c r="BO254" s="8" t="str">
        <f t="shared" si="395"/>
        <v/>
      </c>
      <c r="BP254" s="8" t="str">
        <f t="shared" si="396"/>
        <v/>
      </c>
      <c r="BQ254" s="8" t="str">
        <f t="shared" si="397"/>
        <v/>
      </c>
      <c r="BR254" s="8" t="str">
        <f t="shared" si="371"/>
        <v/>
      </c>
      <c r="BS254" s="8" t="str">
        <f t="shared" si="398"/>
        <v/>
      </c>
      <c r="BT254" s="8" t="str">
        <f t="shared" si="399"/>
        <v/>
      </c>
      <c r="BU254" s="7" t="str">
        <f t="shared" si="400"/>
        <v/>
      </c>
    </row>
    <row r="255" spans="8:73" x14ac:dyDescent="0.25">
      <c r="H255" s="35" t="str">
        <f>IFERROR(IF(MINUTE(M255)&lt;&gt;MINUTE(M254),MAX($H$2:H254)+1,IF(AND(MINUTE(M254)=0,MINUTE(M255)=0),1,"")),"")</f>
        <v/>
      </c>
      <c r="I255" s="35" t="str">
        <f t="shared" si="372"/>
        <v/>
      </c>
      <c r="J255" s="35" t="str">
        <f t="shared" si="373"/>
        <v/>
      </c>
      <c r="K255" s="67" t="str">
        <f>IFERROR(IF(VLOOKUP(J254,'Flota Variable'!$AS$4:$AU$707,3,0)+K254&gt;$F$7,"",VLOOKUP(J254,'Flota Variable'!$AS$4:$AU$707,3,0)+K254),"")</f>
        <v/>
      </c>
      <c r="L255" s="67" t="str">
        <f t="shared" si="354"/>
        <v/>
      </c>
      <c r="M255" s="36" t="str">
        <f t="shared" si="374"/>
        <v/>
      </c>
      <c r="N255" s="35" t="str">
        <f>IF(H255="","",IF(H255=MAX($H$3:$H$1002),IFERROR(VLOOKUP(MAX($H$3:H255)+1,$H$3:$I$1002,2,0),MAX(I255:I1254))-VLOOKUP(H255,$H$3:$I$1002,2,0)+1,IFERROR(VLOOKUP(MAX($H$3:H255)+1,$H$3:$I$1002,2,0),MAX(I255:I1254))-VLOOKUP(H255,$H$3:$I$1002,2,0)))</f>
        <v/>
      </c>
      <c r="P255" s="35" t="str">
        <f t="shared" si="375"/>
        <v/>
      </c>
      <c r="Q255" s="67" t="str">
        <f t="shared" si="376"/>
        <v/>
      </c>
      <c r="R255" s="67" t="str">
        <f t="shared" si="377"/>
        <v/>
      </c>
      <c r="S255" s="67" t="str">
        <f t="shared" si="378"/>
        <v/>
      </c>
      <c r="U255" s="68" t="str">
        <f>IFERROR(IF(Z255=0,"",IF(MINUTE(Z255)&lt;&gt;MINUTE(Z254),MAX($U$2:U254)+1,IF(AND(MINUTE(Z254)=0,MINUTE(Z255)=0),1,""))),"")</f>
        <v/>
      </c>
      <c r="V255" s="68" t="str">
        <f t="shared" si="379"/>
        <v/>
      </c>
      <c r="W255" s="68" t="str">
        <f t="shared" si="380"/>
        <v/>
      </c>
      <c r="X255" s="69" t="str">
        <f>IFERROR(L255+VLOOKUP(J255,'Tiempos de ciclo'!$P$3:$Q$398,2,0),"")</f>
        <v/>
      </c>
      <c r="Y255" s="69" t="str">
        <f t="shared" si="355"/>
        <v/>
      </c>
      <c r="Z255" s="70" t="str">
        <f t="shared" si="381"/>
        <v/>
      </c>
      <c r="AA255" s="68" t="str">
        <f>IF(U255="","",IF(U255=MAX($U$3:$U$1002),IFERROR(VLOOKUP(MAX($U$3:U255)+1,$U$3:$V$1002,2,0),MAX(V255:V1254))-VLOOKUP(U255,$U$3:$V$1002,2,0)+1,IFERROR(VLOOKUP(MAX($U$3:U255)+1,$U$3:$V$1002,2,0),MAX(V255:V1254))-VLOOKUP(U255,$U$3:$V$1002,2,0)))</f>
        <v/>
      </c>
      <c r="AC255" s="68" t="str">
        <f t="shared" si="382"/>
        <v/>
      </c>
      <c r="AD255" s="69" t="str">
        <f t="shared" si="383"/>
        <v/>
      </c>
      <c r="AE255" s="69" t="str">
        <f t="shared" si="384"/>
        <v/>
      </c>
      <c r="AF255" s="69" t="str">
        <f t="shared" si="385"/>
        <v/>
      </c>
      <c r="AI255" s="3" t="str">
        <f t="shared" si="402"/>
        <v/>
      </c>
      <c r="AJ255" s="8" t="str">
        <f t="shared" si="356"/>
        <v/>
      </c>
      <c r="AK255" s="8" t="str">
        <f t="shared" si="403"/>
        <v/>
      </c>
      <c r="AL255" s="8" t="str">
        <f t="shared" si="404"/>
        <v/>
      </c>
      <c r="AM255" s="8" t="str">
        <f t="shared" si="405"/>
        <v/>
      </c>
      <c r="AN255" s="9" t="str">
        <f t="shared" si="357"/>
        <v/>
      </c>
      <c r="AO255" s="9" t="str">
        <f t="shared" si="358"/>
        <v/>
      </c>
      <c r="AP255" s="8" t="str">
        <f t="shared" si="386"/>
        <v/>
      </c>
      <c r="AQ255" s="9" t="str">
        <f t="shared" si="359"/>
        <v/>
      </c>
      <c r="AR255" s="8" t="str">
        <f t="shared" si="387"/>
        <v/>
      </c>
      <c r="AS255" s="2" t="str">
        <f t="shared" si="406"/>
        <v/>
      </c>
      <c r="AT255" s="8" t="str">
        <f t="shared" si="388"/>
        <v/>
      </c>
      <c r="AU255" s="8" t="str">
        <f t="shared" si="407"/>
        <v/>
      </c>
      <c r="AV255" s="8" t="str">
        <f t="shared" si="408"/>
        <v/>
      </c>
      <c r="AW255" s="8" t="str">
        <f t="shared" si="389"/>
        <v/>
      </c>
      <c r="AX255" s="9" t="str">
        <f t="shared" si="360"/>
        <v/>
      </c>
      <c r="AY255" s="9" t="str">
        <f t="shared" si="361"/>
        <v/>
      </c>
      <c r="AZ255" s="8" t="str">
        <f t="shared" si="390"/>
        <v/>
      </c>
      <c r="BA255" s="9" t="str">
        <f t="shared" si="391"/>
        <v/>
      </c>
      <c r="BB255" s="8" t="str">
        <f t="shared" si="392"/>
        <v/>
      </c>
      <c r="BD255" s="3" t="str">
        <f t="shared" si="393"/>
        <v/>
      </c>
      <c r="BE255" s="8" t="str">
        <f t="shared" si="362"/>
        <v/>
      </c>
      <c r="BF255" s="8" t="str">
        <f t="shared" si="363"/>
        <v/>
      </c>
      <c r="BG255" s="86" t="str">
        <f t="shared" si="364"/>
        <v/>
      </c>
      <c r="BH255" s="9" t="str">
        <f t="shared" si="365"/>
        <v/>
      </c>
      <c r="BI255" s="9" t="str">
        <f t="shared" si="366"/>
        <v/>
      </c>
      <c r="BJ255" s="82" t="e">
        <f t="shared" si="367"/>
        <v>#VALUE!</v>
      </c>
      <c r="BK255" s="9" t="str">
        <f t="shared" si="368"/>
        <v/>
      </c>
      <c r="BL255" s="9" t="str">
        <f t="shared" ref="BL255:BM255" si="466">BK255</f>
        <v/>
      </c>
      <c r="BM255" s="9" t="str">
        <f t="shared" si="466"/>
        <v/>
      </c>
      <c r="BN255" s="8" t="str">
        <f t="shared" si="370"/>
        <v/>
      </c>
      <c r="BO255" s="8" t="str">
        <f t="shared" si="395"/>
        <v/>
      </c>
      <c r="BP255" s="8" t="str">
        <f t="shared" si="396"/>
        <v/>
      </c>
      <c r="BQ255" s="8" t="str">
        <f t="shared" si="397"/>
        <v/>
      </c>
      <c r="BR255" s="8" t="str">
        <f t="shared" si="371"/>
        <v/>
      </c>
      <c r="BS255" s="8" t="str">
        <f t="shared" si="398"/>
        <v/>
      </c>
      <c r="BT255" s="8" t="str">
        <f t="shared" si="399"/>
        <v/>
      </c>
      <c r="BU255" s="7" t="str">
        <f t="shared" si="400"/>
        <v/>
      </c>
    </row>
    <row r="256" spans="8:73" x14ac:dyDescent="0.25">
      <c r="H256" s="35" t="str">
        <f>IFERROR(IF(MINUTE(M256)&lt;&gt;MINUTE(M255),MAX($H$2:H255)+1,IF(AND(MINUTE(M255)=0,MINUTE(M256)=0),1,"")),"")</f>
        <v/>
      </c>
      <c r="I256" s="35" t="str">
        <f t="shared" si="372"/>
        <v/>
      </c>
      <c r="J256" s="35" t="str">
        <f t="shared" si="373"/>
        <v/>
      </c>
      <c r="K256" s="67" t="str">
        <f>IFERROR(IF(VLOOKUP(J255,'Flota Variable'!$AS$4:$AU$707,3,0)+K255&gt;$F$7,"",VLOOKUP(J255,'Flota Variable'!$AS$4:$AU$707,3,0)+K255),"")</f>
        <v/>
      </c>
      <c r="L256" s="67" t="str">
        <f t="shared" si="354"/>
        <v/>
      </c>
      <c r="M256" s="36" t="str">
        <f t="shared" si="374"/>
        <v/>
      </c>
      <c r="N256" s="35" t="str">
        <f>IF(H256="","",IF(H256=MAX($H$3:$H$1002),IFERROR(VLOOKUP(MAX($H$3:H256)+1,$H$3:$I$1002,2,0),MAX(I256:I1255))-VLOOKUP(H256,$H$3:$I$1002,2,0)+1,IFERROR(VLOOKUP(MAX($H$3:H256)+1,$H$3:$I$1002,2,0),MAX(I256:I1255))-VLOOKUP(H256,$H$3:$I$1002,2,0)))</f>
        <v/>
      </c>
      <c r="P256" s="35" t="str">
        <f t="shared" si="375"/>
        <v/>
      </c>
      <c r="Q256" s="67" t="str">
        <f t="shared" si="376"/>
        <v/>
      </c>
      <c r="R256" s="67" t="str">
        <f t="shared" si="377"/>
        <v/>
      </c>
      <c r="S256" s="67" t="str">
        <f t="shared" si="378"/>
        <v/>
      </c>
      <c r="U256" s="68" t="str">
        <f>IFERROR(IF(Z256=0,"",IF(MINUTE(Z256)&lt;&gt;MINUTE(Z255),MAX($U$2:U255)+1,IF(AND(MINUTE(Z255)=0,MINUTE(Z256)=0),1,""))),"")</f>
        <v/>
      </c>
      <c r="V256" s="68" t="str">
        <f t="shared" si="379"/>
        <v/>
      </c>
      <c r="W256" s="68" t="str">
        <f t="shared" si="380"/>
        <v/>
      </c>
      <c r="X256" s="69" t="str">
        <f>IFERROR(L256+VLOOKUP(J256,'Tiempos de ciclo'!$P$3:$Q$398,2,0),"")</f>
        <v/>
      </c>
      <c r="Y256" s="69" t="str">
        <f t="shared" si="355"/>
        <v/>
      </c>
      <c r="Z256" s="70" t="str">
        <f t="shared" si="381"/>
        <v/>
      </c>
      <c r="AA256" s="68" t="str">
        <f>IF(U256="","",IF(U256=MAX($U$3:$U$1002),IFERROR(VLOOKUP(MAX($U$3:U256)+1,$U$3:$V$1002,2,0),MAX(V256:V1255))-VLOOKUP(U256,$U$3:$V$1002,2,0)+1,IFERROR(VLOOKUP(MAX($U$3:U256)+1,$U$3:$V$1002,2,0),MAX(V256:V1255))-VLOOKUP(U256,$U$3:$V$1002,2,0)))</f>
        <v/>
      </c>
      <c r="AC256" s="68" t="str">
        <f t="shared" si="382"/>
        <v/>
      </c>
      <c r="AD256" s="69" t="str">
        <f t="shared" si="383"/>
        <v/>
      </c>
      <c r="AE256" s="69" t="str">
        <f t="shared" si="384"/>
        <v/>
      </c>
      <c r="AF256" s="69" t="str">
        <f t="shared" si="385"/>
        <v/>
      </c>
      <c r="AI256" s="3" t="str">
        <f t="shared" si="402"/>
        <v/>
      </c>
      <c r="AJ256" s="8" t="str">
        <f t="shared" si="356"/>
        <v/>
      </c>
      <c r="AK256" s="8" t="str">
        <f t="shared" si="403"/>
        <v/>
      </c>
      <c r="AL256" s="8" t="str">
        <f t="shared" si="404"/>
        <v/>
      </c>
      <c r="AM256" s="8" t="str">
        <f t="shared" si="405"/>
        <v/>
      </c>
      <c r="AN256" s="9" t="str">
        <f t="shared" si="357"/>
        <v/>
      </c>
      <c r="AO256" s="9" t="str">
        <f t="shared" si="358"/>
        <v/>
      </c>
      <c r="AP256" s="8" t="str">
        <f t="shared" si="386"/>
        <v/>
      </c>
      <c r="AQ256" s="9" t="str">
        <f t="shared" si="359"/>
        <v/>
      </c>
      <c r="AR256" s="8" t="str">
        <f t="shared" si="387"/>
        <v/>
      </c>
      <c r="AS256" s="2" t="str">
        <f t="shared" si="406"/>
        <v/>
      </c>
      <c r="AT256" s="8" t="str">
        <f t="shared" si="388"/>
        <v/>
      </c>
      <c r="AU256" s="8" t="str">
        <f t="shared" si="407"/>
        <v/>
      </c>
      <c r="AV256" s="8" t="str">
        <f t="shared" si="408"/>
        <v/>
      </c>
      <c r="AW256" s="8" t="str">
        <f t="shared" si="389"/>
        <v/>
      </c>
      <c r="AX256" s="9" t="str">
        <f t="shared" si="360"/>
        <v/>
      </c>
      <c r="AY256" s="9" t="str">
        <f t="shared" si="361"/>
        <v/>
      </c>
      <c r="AZ256" s="8" t="str">
        <f t="shared" si="390"/>
        <v/>
      </c>
      <c r="BA256" s="9" t="str">
        <f t="shared" si="391"/>
        <v/>
      </c>
      <c r="BB256" s="8" t="str">
        <f t="shared" si="392"/>
        <v/>
      </c>
      <c r="BD256" s="3" t="str">
        <f t="shared" si="393"/>
        <v/>
      </c>
      <c r="BE256" s="8" t="str">
        <f t="shared" si="362"/>
        <v/>
      </c>
      <c r="BF256" s="8" t="str">
        <f t="shared" si="363"/>
        <v/>
      </c>
      <c r="BG256" s="86" t="str">
        <f t="shared" si="364"/>
        <v/>
      </c>
      <c r="BH256" s="9" t="str">
        <f t="shared" si="365"/>
        <v/>
      </c>
      <c r="BI256" s="9" t="str">
        <f t="shared" si="366"/>
        <v/>
      </c>
      <c r="BJ256" s="82" t="e">
        <f t="shared" si="367"/>
        <v>#VALUE!</v>
      </c>
      <c r="BK256" s="9" t="str">
        <f t="shared" si="368"/>
        <v/>
      </c>
      <c r="BL256" s="9" t="str">
        <f t="shared" ref="BL256:BM256" si="467">BK256</f>
        <v/>
      </c>
      <c r="BM256" s="9" t="str">
        <f t="shared" si="467"/>
        <v/>
      </c>
      <c r="BN256" s="8" t="str">
        <f t="shared" si="370"/>
        <v/>
      </c>
      <c r="BO256" s="8" t="str">
        <f t="shared" si="395"/>
        <v/>
      </c>
      <c r="BP256" s="8" t="str">
        <f t="shared" si="396"/>
        <v/>
      </c>
      <c r="BQ256" s="8" t="str">
        <f t="shared" si="397"/>
        <v/>
      </c>
      <c r="BR256" s="8" t="str">
        <f t="shared" si="371"/>
        <v/>
      </c>
      <c r="BS256" s="8" t="str">
        <f t="shared" si="398"/>
        <v/>
      </c>
      <c r="BT256" s="8" t="str">
        <f t="shared" si="399"/>
        <v/>
      </c>
      <c r="BU256" s="7" t="str">
        <f t="shared" si="400"/>
        <v/>
      </c>
    </row>
    <row r="257" spans="8:73" x14ac:dyDescent="0.25">
      <c r="H257" s="35" t="str">
        <f>IFERROR(IF(MINUTE(M257)&lt;&gt;MINUTE(M256),MAX($H$2:H256)+1,IF(AND(MINUTE(M256)=0,MINUTE(M257)=0),1,"")),"")</f>
        <v/>
      </c>
      <c r="I257" s="35" t="str">
        <f t="shared" si="372"/>
        <v/>
      </c>
      <c r="J257" s="35" t="str">
        <f t="shared" si="373"/>
        <v/>
      </c>
      <c r="K257" s="67" t="str">
        <f>IFERROR(IF(VLOOKUP(J256,'Flota Variable'!$AS$4:$AU$707,3,0)+K256&gt;$F$7,"",VLOOKUP(J256,'Flota Variable'!$AS$4:$AU$707,3,0)+K256),"")</f>
        <v/>
      </c>
      <c r="L257" s="67" t="str">
        <f t="shared" si="354"/>
        <v/>
      </c>
      <c r="M257" s="36" t="str">
        <f t="shared" si="374"/>
        <v/>
      </c>
      <c r="N257" s="35" t="str">
        <f>IF(H257="","",IF(H257=MAX($H$3:$H$1002),IFERROR(VLOOKUP(MAX($H$3:H257)+1,$H$3:$I$1002,2,0),MAX(I257:I1256))-VLOOKUP(H257,$H$3:$I$1002,2,0)+1,IFERROR(VLOOKUP(MAX($H$3:H257)+1,$H$3:$I$1002,2,0),MAX(I257:I1256))-VLOOKUP(H257,$H$3:$I$1002,2,0)))</f>
        <v/>
      </c>
      <c r="P257" s="35" t="str">
        <f t="shared" si="375"/>
        <v/>
      </c>
      <c r="Q257" s="67" t="str">
        <f t="shared" si="376"/>
        <v/>
      </c>
      <c r="R257" s="67" t="str">
        <f t="shared" si="377"/>
        <v/>
      </c>
      <c r="S257" s="67" t="str">
        <f t="shared" si="378"/>
        <v/>
      </c>
      <c r="U257" s="68" t="str">
        <f>IFERROR(IF(Z257=0,"",IF(MINUTE(Z257)&lt;&gt;MINUTE(Z256),MAX($U$2:U256)+1,IF(AND(MINUTE(Z256)=0,MINUTE(Z257)=0),1,""))),"")</f>
        <v/>
      </c>
      <c r="V257" s="68" t="str">
        <f t="shared" si="379"/>
        <v/>
      </c>
      <c r="W257" s="68" t="str">
        <f t="shared" si="380"/>
        <v/>
      </c>
      <c r="X257" s="69" t="str">
        <f>IFERROR(L257+VLOOKUP(J257,'Tiempos de ciclo'!$P$3:$Q$398,2,0),"")</f>
        <v/>
      </c>
      <c r="Y257" s="69" t="str">
        <f t="shared" si="355"/>
        <v/>
      </c>
      <c r="Z257" s="70" t="str">
        <f t="shared" si="381"/>
        <v/>
      </c>
      <c r="AA257" s="68" t="str">
        <f>IF(U257="","",IF(U257=MAX($U$3:$U$1002),IFERROR(VLOOKUP(MAX($U$3:U257)+1,$U$3:$V$1002,2,0),MAX(V257:V1256))-VLOOKUP(U257,$U$3:$V$1002,2,0)+1,IFERROR(VLOOKUP(MAX($U$3:U257)+1,$U$3:$V$1002,2,0),MAX(V257:V1256))-VLOOKUP(U257,$U$3:$V$1002,2,0)))</f>
        <v/>
      </c>
      <c r="AC257" s="68" t="str">
        <f t="shared" si="382"/>
        <v/>
      </c>
      <c r="AD257" s="69" t="str">
        <f t="shared" si="383"/>
        <v/>
      </c>
      <c r="AE257" s="69" t="str">
        <f t="shared" si="384"/>
        <v/>
      </c>
      <c r="AF257" s="69" t="str">
        <f t="shared" si="385"/>
        <v/>
      </c>
      <c r="AI257" s="3" t="str">
        <f t="shared" si="402"/>
        <v/>
      </c>
      <c r="AJ257" s="8" t="str">
        <f t="shared" si="356"/>
        <v/>
      </c>
      <c r="AK257" s="8" t="str">
        <f t="shared" si="403"/>
        <v/>
      </c>
      <c r="AL257" s="8" t="str">
        <f t="shared" si="404"/>
        <v/>
      </c>
      <c r="AM257" s="8" t="str">
        <f t="shared" si="405"/>
        <v/>
      </c>
      <c r="AN257" s="9" t="str">
        <f t="shared" si="357"/>
        <v/>
      </c>
      <c r="AO257" s="9" t="str">
        <f t="shared" si="358"/>
        <v/>
      </c>
      <c r="AP257" s="8" t="str">
        <f t="shared" si="386"/>
        <v/>
      </c>
      <c r="AQ257" s="9" t="str">
        <f t="shared" si="359"/>
        <v/>
      </c>
      <c r="AR257" s="8" t="str">
        <f t="shared" si="387"/>
        <v/>
      </c>
      <c r="AS257" s="2" t="str">
        <f t="shared" si="406"/>
        <v/>
      </c>
      <c r="AT257" s="8" t="str">
        <f t="shared" si="388"/>
        <v/>
      </c>
      <c r="AU257" s="8" t="str">
        <f t="shared" si="407"/>
        <v/>
      </c>
      <c r="AV257" s="8" t="str">
        <f t="shared" si="408"/>
        <v/>
      </c>
      <c r="AW257" s="8" t="str">
        <f t="shared" si="389"/>
        <v/>
      </c>
      <c r="AX257" s="9" t="str">
        <f t="shared" si="360"/>
        <v/>
      </c>
      <c r="AY257" s="9" t="str">
        <f t="shared" si="361"/>
        <v/>
      </c>
      <c r="AZ257" s="8" t="str">
        <f t="shared" si="390"/>
        <v/>
      </c>
      <c r="BA257" s="9" t="str">
        <f t="shared" si="391"/>
        <v/>
      </c>
      <c r="BB257" s="8" t="str">
        <f t="shared" si="392"/>
        <v/>
      </c>
      <c r="BD257" s="3" t="str">
        <f t="shared" si="393"/>
        <v/>
      </c>
      <c r="BE257" s="8" t="str">
        <f t="shared" si="362"/>
        <v/>
      </c>
      <c r="BF257" s="8" t="str">
        <f t="shared" si="363"/>
        <v/>
      </c>
      <c r="BG257" s="86" t="str">
        <f t="shared" si="364"/>
        <v/>
      </c>
      <c r="BH257" s="9" t="str">
        <f t="shared" si="365"/>
        <v/>
      </c>
      <c r="BI257" s="9" t="str">
        <f t="shared" si="366"/>
        <v/>
      </c>
      <c r="BJ257" s="82" t="e">
        <f t="shared" si="367"/>
        <v>#VALUE!</v>
      </c>
      <c r="BK257" s="9" t="str">
        <f t="shared" si="368"/>
        <v/>
      </c>
      <c r="BL257" s="9" t="str">
        <f t="shared" ref="BL257:BM257" si="468">BK257</f>
        <v/>
      </c>
      <c r="BM257" s="9" t="str">
        <f t="shared" si="468"/>
        <v/>
      </c>
      <c r="BN257" s="8" t="str">
        <f t="shared" si="370"/>
        <v/>
      </c>
      <c r="BO257" s="8" t="str">
        <f t="shared" si="395"/>
        <v/>
      </c>
      <c r="BP257" s="8" t="str">
        <f t="shared" si="396"/>
        <v/>
      </c>
      <c r="BQ257" s="8" t="str">
        <f t="shared" si="397"/>
        <v/>
      </c>
      <c r="BR257" s="8" t="str">
        <f t="shared" si="371"/>
        <v/>
      </c>
      <c r="BS257" s="8" t="str">
        <f t="shared" si="398"/>
        <v/>
      </c>
      <c r="BT257" s="8" t="str">
        <f t="shared" si="399"/>
        <v/>
      </c>
      <c r="BU257" s="7" t="str">
        <f t="shared" si="400"/>
        <v/>
      </c>
    </row>
    <row r="258" spans="8:73" x14ac:dyDescent="0.25">
      <c r="H258" s="35" t="str">
        <f>IFERROR(IF(MINUTE(M258)&lt;&gt;MINUTE(M257),MAX($H$2:H257)+1,IF(AND(MINUTE(M257)=0,MINUTE(M258)=0),1,"")),"")</f>
        <v/>
      </c>
      <c r="I258" s="35" t="str">
        <f t="shared" si="372"/>
        <v/>
      </c>
      <c r="J258" s="35" t="str">
        <f t="shared" si="373"/>
        <v/>
      </c>
      <c r="K258" s="67" t="str">
        <f>IFERROR(IF(VLOOKUP(J257,'Flota Variable'!$AS$4:$AU$707,3,0)+K257&gt;$F$7,"",VLOOKUP(J257,'Flota Variable'!$AS$4:$AU$707,3,0)+K257),"")</f>
        <v/>
      </c>
      <c r="L258" s="67" t="str">
        <f t="shared" si="354"/>
        <v/>
      </c>
      <c r="M258" s="36" t="str">
        <f t="shared" si="374"/>
        <v/>
      </c>
      <c r="N258" s="35" t="str">
        <f>IF(H258="","",IF(H258=MAX($H$3:$H$1002),IFERROR(VLOOKUP(MAX($H$3:H258)+1,$H$3:$I$1002,2,0),MAX(I258:I1257))-VLOOKUP(H258,$H$3:$I$1002,2,0)+1,IFERROR(VLOOKUP(MAX($H$3:H258)+1,$H$3:$I$1002,2,0),MAX(I258:I1257))-VLOOKUP(H258,$H$3:$I$1002,2,0)))</f>
        <v/>
      </c>
      <c r="P258" s="35" t="str">
        <f t="shared" si="375"/>
        <v/>
      </c>
      <c r="Q258" s="67" t="str">
        <f t="shared" si="376"/>
        <v/>
      </c>
      <c r="R258" s="67" t="str">
        <f t="shared" si="377"/>
        <v/>
      </c>
      <c r="S258" s="67" t="str">
        <f t="shared" si="378"/>
        <v/>
      </c>
      <c r="U258" s="68" t="str">
        <f>IFERROR(IF(Z258=0,"",IF(MINUTE(Z258)&lt;&gt;MINUTE(Z257),MAX($U$2:U257)+1,IF(AND(MINUTE(Z257)=0,MINUTE(Z258)=0),1,""))),"")</f>
        <v/>
      </c>
      <c r="V258" s="68" t="str">
        <f t="shared" si="379"/>
        <v/>
      </c>
      <c r="W258" s="68" t="str">
        <f t="shared" si="380"/>
        <v/>
      </c>
      <c r="X258" s="69" t="str">
        <f>IFERROR(L258+VLOOKUP(J258,'Tiempos de ciclo'!$P$3:$Q$398,2,0),"")</f>
        <v/>
      </c>
      <c r="Y258" s="69" t="str">
        <f t="shared" si="355"/>
        <v/>
      </c>
      <c r="Z258" s="70" t="str">
        <f t="shared" si="381"/>
        <v/>
      </c>
      <c r="AA258" s="68" t="str">
        <f>IF(U258="","",IF(U258=MAX($U$3:$U$1002),IFERROR(VLOOKUP(MAX($U$3:U258)+1,$U$3:$V$1002,2,0),MAX(V258:V1257))-VLOOKUP(U258,$U$3:$V$1002,2,0)+1,IFERROR(VLOOKUP(MAX($U$3:U258)+1,$U$3:$V$1002,2,0),MAX(V258:V1257))-VLOOKUP(U258,$U$3:$V$1002,2,0)))</f>
        <v/>
      </c>
      <c r="AC258" s="68" t="str">
        <f t="shared" si="382"/>
        <v/>
      </c>
      <c r="AD258" s="69" t="str">
        <f t="shared" si="383"/>
        <v/>
      </c>
      <c r="AE258" s="69" t="str">
        <f t="shared" si="384"/>
        <v/>
      </c>
      <c r="AF258" s="69" t="str">
        <f t="shared" si="385"/>
        <v/>
      </c>
      <c r="AI258" s="3" t="str">
        <f t="shared" si="402"/>
        <v/>
      </c>
      <c r="AJ258" s="8" t="str">
        <f t="shared" si="356"/>
        <v/>
      </c>
      <c r="AK258" s="8" t="str">
        <f t="shared" si="403"/>
        <v/>
      </c>
      <c r="AL258" s="8" t="str">
        <f t="shared" si="404"/>
        <v/>
      </c>
      <c r="AM258" s="8" t="str">
        <f t="shared" si="405"/>
        <v/>
      </c>
      <c r="AN258" s="9" t="str">
        <f t="shared" si="357"/>
        <v/>
      </c>
      <c r="AO258" s="9" t="str">
        <f t="shared" si="358"/>
        <v/>
      </c>
      <c r="AP258" s="8" t="str">
        <f t="shared" si="386"/>
        <v/>
      </c>
      <c r="AQ258" s="9" t="str">
        <f t="shared" si="359"/>
        <v/>
      </c>
      <c r="AR258" s="8" t="str">
        <f t="shared" si="387"/>
        <v/>
      </c>
      <c r="AS258" s="2" t="str">
        <f t="shared" si="406"/>
        <v/>
      </c>
      <c r="AT258" s="8" t="str">
        <f t="shared" si="388"/>
        <v/>
      </c>
      <c r="AU258" s="8" t="str">
        <f t="shared" si="407"/>
        <v/>
      </c>
      <c r="AV258" s="8" t="str">
        <f t="shared" si="408"/>
        <v/>
      </c>
      <c r="AW258" s="8" t="str">
        <f t="shared" si="389"/>
        <v/>
      </c>
      <c r="AX258" s="9" t="str">
        <f t="shared" si="360"/>
        <v/>
      </c>
      <c r="AY258" s="9" t="str">
        <f t="shared" si="361"/>
        <v/>
      </c>
      <c r="AZ258" s="8" t="str">
        <f t="shared" si="390"/>
        <v/>
      </c>
      <c r="BA258" s="9" t="str">
        <f t="shared" si="391"/>
        <v/>
      </c>
      <c r="BB258" s="8" t="str">
        <f t="shared" si="392"/>
        <v/>
      </c>
      <c r="BD258" s="3" t="str">
        <f t="shared" si="393"/>
        <v/>
      </c>
      <c r="BE258" s="8" t="str">
        <f t="shared" si="362"/>
        <v/>
      </c>
      <c r="BF258" s="8" t="str">
        <f t="shared" si="363"/>
        <v/>
      </c>
      <c r="BG258" s="86" t="str">
        <f t="shared" si="364"/>
        <v/>
      </c>
      <c r="BH258" s="9" t="str">
        <f t="shared" si="365"/>
        <v/>
      </c>
      <c r="BI258" s="9" t="str">
        <f t="shared" si="366"/>
        <v/>
      </c>
      <c r="BJ258" s="82" t="e">
        <f t="shared" si="367"/>
        <v>#VALUE!</v>
      </c>
      <c r="BK258" s="9" t="str">
        <f t="shared" si="368"/>
        <v/>
      </c>
      <c r="BL258" s="9" t="str">
        <f t="shared" ref="BL258:BM258" si="469">BK258</f>
        <v/>
      </c>
      <c r="BM258" s="9" t="str">
        <f t="shared" si="469"/>
        <v/>
      </c>
      <c r="BN258" s="8" t="str">
        <f t="shared" si="370"/>
        <v/>
      </c>
      <c r="BO258" s="8" t="str">
        <f t="shared" si="395"/>
        <v/>
      </c>
      <c r="BP258" s="8" t="str">
        <f t="shared" si="396"/>
        <v/>
      </c>
      <c r="BQ258" s="8" t="str">
        <f t="shared" si="397"/>
        <v/>
      </c>
      <c r="BR258" s="8" t="str">
        <f t="shared" si="371"/>
        <v/>
      </c>
      <c r="BS258" s="8" t="str">
        <f t="shared" si="398"/>
        <v/>
      </c>
      <c r="BT258" s="8" t="str">
        <f t="shared" si="399"/>
        <v/>
      </c>
      <c r="BU258" s="7" t="str">
        <f t="shared" si="400"/>
        <v/>
      </c>
    </row>
    <row r="259" spans="8:73" x14ac:dyDescent="0.25">
      <c r="H259" s="35" t="str">
        <f>IFERROR(IF(MINUTE(M259)&lt;&gt;MINUTE(M258),MAX($H$2:H258)+1,IF(AND(MINUTE(M258)=0,MINUTE(M259)=0),1,"")),"")</f>
        <v/>
      </c>
      <c r="I259" s="35" t="str">
        <f t="shared" si="372"/>
        <v/>
      </c>
      <c r="J259" s="35" t="str">
        <f t="shared" si="373"/>
        <v/>
      </c>
      <c r="K259" s="67" t="str">
        <f>IFERROR(IF(VLOOKUP(J258,'Flota Variable'!$AS$4:$AU$707,3,0)+K258&gt;$F$7,"",VLOOKUP(J258,'Flota Variable'!$AS$4:$AU$707,3,0)+K258),"")</f>
        <v/>
      </c>
      <c r="L259" s="67" t="str">
        <f t="shared" ref="L259:L322" si="470">IFERROR(HOUR(K259)*$E$16+MINUTE(K259)*$E$17+IF(SECOND(K259)&lt;30,0,$E$17),"")</f>
        <v/>
      </c>
      <c r="M259" s="36" t="str">
        <f t="shared" si="374"/>
        <v/>
      </c>
      <c r="N259" s="35" t="str">
        <f>IF(H259="","",IF(H259=MAX($H$3:$H$1002),IFERROR(VLOOKUP(MAX($H$3:H259)+1,$H$3:$I$1002,2,0),MAX(I259:I1258))-VLOOKUP(H259,$H$3:$I$1002,2,0)+1,IFERROR(VLOOKUP(MAX($H$3:H259)+1,$H$3:$I$1002,2,0),MAX(I259:I1258))-VLOOKUP(H259,$H$3:$I$1002,2,0)))</f>
        <v/>
      </c>
      <c r="P259" s="35" t="str">
        <f t="shared" si="375"/>
        <v/>
      </c>
      <c r="Q259" s="67" t="str">
        <f t="shared" si="376"/>
        <v/>
      </c>
      <c r="R259" s="67" t="str">
        <f t="shared" si="377"/>
        <v/>
      </c>
      <c r="S259" s="67" t="str">
        <f t="shared" si="378"/>
        <v/>
      </c>
      <c r="U259" s="68" t="str">
        <f>IFERROR(IF(Z259=0,"",IF(MINUTE(Z259)&lt;&gt;MINUTE(Z258),MAX($U$2:U258)+1,IF(AND(MINUTE(Z258)=0,MINUTE(Z259)=0),1,""))),"")</f>
        <v/>
      </c>
      <c r="V259" s="68" t="str">
        <f t="shared" si="379"/>
        <v/>
      </c>
      <c r="W259" s="68" t="str">
        <f t="shared" si="380"/>
        <v/>
      </c>
      <c r="X259" s="69" t="str">
        <f>IFERROR(L259+VLOOKUP(J259,'Tiempos de ciclo'!$P$3:$Q$398,2,0),"")</f>
        <v/>
      </c>
      <c r="Y259" s="69" t="str">
        <f t="shared" ref="Y259:Y322" si="471">IFERROR(HOUR(X259)*$E$16+MINUTE(X259)*$E$17+IF(SECOND(X259)&lt;30,0,$E$17),"")</f>
        <v/>
      </c>
      <c r="Z259" s="70" t="str">
        <f t="shared" si="381"/>
        <v/>
      </c>
      <c r="AA259" s="68" t="str">
        <f>IF(U259="","",IF(U259=MAX($U$3:$U$1002),IFERROR(VLOOKUP(MAX($U$3:U259)+1,$U$3:$V$1002,2,0),MAX(V259:V1258))-VLOOKUP(U259,$U$3:$V$1002,2,0)+1,IFERROR(VLOOKUP(MAX($U$3:U259)+1,$U$3:$V$1002,2,0),MAX(V259:V1258))-VLOOKUP(U259,$U$3:$V$1002,2,0)))</f>
        <v/>
      </c>
      <c r="AC259" s="68" t="str">
        <f t="shared" si="382"/>
        <v/>
      </c>
      <c r="AD259" s="69" t="str">
        <f t="shared" si="383"/>
        <v/>
      </c>
      <c r="AE259" s="69" t="str">
        <f t="shared" si="384"/>
        <v/>
      </c>
      <c r="AF259" s="69" t="str">
        <f t="shared" si="385"/>
        <v/>
      </c>
      <c r="AI259" s="3" t="str">
        <f t="shared" si="402"/>
        <v/>
      </c>
      <c r="AJ259" s="8" t="str">
        <f t="shared" ref="AJ259:AJ322" si="472">IF(P259="","",$C$4)</f>
        <v/>
      </c>
      <c r="AK259" s="8" t="str">
        <f t="shared" si="403"/>
        <v/>
      </c>
      <c r="AL259" s="8" t="str">
        <f t="shared" si="404"/>
        <v/>
      </c>
      <c r="AM259" s="8" t="str">
        <f t="shared" si="405"/>
        <v/>
      </c>
      <c r="AN259" s="9" t="str">
        <f t="shared" ref="AN259:AN322" si="473">IF(Q259="","",CONCATENATE(IF(HOUR(Q259)&lt;2,HOUR(Q259)+24,IF(HOUR(Q259)&lt;10,CONCATENATE(0,HOUR(Q259)),HOUR(Q259))),":",IF(MINUTE(Q259)&lt;10,CONCATENATE(0,MINUTE(Q259)),MINUTE(Q259))))</f>
        <v/>
      </c>
      <c r="AO259" s="9" t="str">
        <f t="shared" ref="AO259:AO322" si="474">IF(R259="","",CONCATENATE(IF(HOUR(R259)&lt;2,HOUR(R259)+24,IF(HOUR(R259)&lt;10,CONCATENATE(0,HOUR(R259)),HOUR(R259))),":",IF(MINUTE(R259)&lt;10,CONCATENATE(0,MINUTE(R259)),MINUTE(R259))))</f>
        <v/>
      </c>
      <c r="AP259" s="8" t="str">
        <f t="shared" si="386"/>
        <v/>
      </c>
      <c r="AQ259" s="9" t="str">
        <f t="shared" ref="AQ259:AQ322" si="475">S259</f>
        <v/>
      </c>
      <c r="AR259" s="8" t="str">
        <f t="shared" si="387"/>
        <v/>
      </c>
      <c r="AS259" s="2" t="str">
        <f t="shared" si="406"/>
        <v/>
      </c>
      <c r="AT259" s="8" t="str">
        <f t="shared" si="388"/>
        <v/>
      </c>
      <c r="AU259" s="8" t="str">
        <f t="shared" si="407"/>
        <v/>
      </c>
      <c r="AV259" s="8" t="str">
        <f t="shared" si="408"/>
        <v/>
      </c>
      <c r="AW259" s="8" t="str">
        <f t="shared" si="389"/>
        <v/>
      </c>
      <c r="AX259" s="9" t="str">
        <f t="shared" ref="AX259:AX322" si="476">IFERROR(IF(AF259="","",CONCATENATE(IF(HOUR(AD259)&lt;2,HOUR(AD259)+24,IF(HOUR(AD259)&lt;10,CONCATENATE(0,HOUR(AD259)),HOUR(AD259))),":",IF(MINUTE(AD259)&lt;10,CONCATENATE(0,MINUTE(AD259)),MINUTE(AD259)))),"")</f>
        <v/>
      </c>
      <c r="AY259" s="9" t="str">
        <f t="shared" ref="AY259:AY322" si="477">IFERROR(IF(AF259="","",CONCATENATE(IF(HOUR(AE259)&lt;2,HOUR(AE259)+24,IF(HOUR(AE259)&lt;10,CONCATENATE(0,HOUR(AE259)),HOUR(AE259))),":",IF(MINUTE(AE259)&lt;10,CONCATENATE(0,MINUTE(AE259)),MINUTE(AE259)))),"")</f>
        <v/>
      </c>
      <c r="AZ259" s="8" t="str">
        <f t="shared" si="390"/>
        <v/>
      </c>
      <c r="BA259" s="9" t="str">
        <f t="shared" si="391"/>
        <v/>
      </c>
      <c r="BB259" s="8" t="str">
        <f t="shared" si="392"/>
        <v/>
      </c>
      <c r="BD259" s="3" t="str">
        <f t="shared" si="393"/>
        <v/>
      </c>
      <c r="BE259" s="8" t="str">
        <f t="shared" ref="BE259:BE322" si="478">IFERROR(VLOOKUP(BD259,$AI$3:$AR$1003,2,0),VLOOKUP(BD259,$AS$3:$BB$1003,2,0))</f>
        <v/>
      </c>
      <c r="BF259" s="8" t="str">
        <f t="shared" ref="BF259:BF322" si="479">IFERROR(VLOOKUP(BD259,$AI$3:$AR$1003,3,0),VLOOKUP(BD259,$AS$3:$BB$1003,3,0))</f>
        <v/>
      </c>
      <c r="BG259" s="86" t="str">
        <f t="shared" ref="BG259:BG322" si="480">IFERROR(VLOOKUP(BD259,$AI$3:$AR$1003,4,0),VLOOKUP(BD259,$AS$3:$BB$1003,4,0))</f>
        <v/>
      </c>
      <c r="BH259" s="9" t="str">
        <f t="shared" ref="BH259:BH322" si="481">IFERROR(VLOOKUP(BD259,$AI$3:$AR$1003,6,0),VLOOKUP(BD259,$AS$3:$BB$1003,6,0))</f>
        <v/>
      </c>
      <c r="BI259" s="9" t="str">
        <f t="shared" ref="BI259:BI322" si="482">IFERROR(VLOOKUP(BD259,$AI$3:$AR$1003,7,0),VLOOKUP(BD259,$AS$3:$BB$1003,7,0))</f>
        <v/>
      </c>
      <c r="BJ259" s="82" t="e">
        <f t="shared" ref="BJ259:BJ322" si="483">BK259*1440</f>
        <v>#VALUE!</v>
      </c>
      <c r="BK259" s="9" t="str">
        <f t="shared" ref="BK259:BK322" si="484">IFERROR(VLOOKUP(BD259,$AI$3:$AR$1003,8,0),VLOOKUP(BD259,$AS$3:$BB$1003,8,0))</f>
        <v/>
      </c>
      <c r="BL259" s="9" t="str">
        <f t="shared" ref="BL259:BM259" si="485">BK259</f>
        <v/>
      </c>
      <c r="BM259" s="9" t="str">
        <f t="shared" si="485"/>
        <v/>
      </c>
      <c r="BN259" s="8" t="str">
        <f t="shared" ref="BN259:BN322" si="486">IFERROR(VLOOKUP(BD259,$AI$3:$AR$1003,5,0),VLOOKUP(BD259,$AS$3:$BB$1003,5,0))</f>
        <v/>
      </c>
      <c r="BO259" s="8" t="str">
        <f t="shared" si="395"/>
        <v/>
      </c>
      <c r="BP259" s="8" t="str">
        <f t="shared" si="396"/>
        <v/>
      </c>
      <c r="BQ259" s="8" t="str">
        <f t="shared" si="397"/>
        <v/>
      </c>
      <c r="BR259" s="8" t="str">
        <f t="shared" ref="BR259:BR322" si="487">IFERROR(VLOOKUP(BD259,$AI$3:$AR$1003,9,0),VLOOKUP(BD259,$AS$3:$BB$1003,9,0))</f>
        <v/>
      </c>
      <c r="BS259" s="8" t="str">
        <f t="shared" si="398"/>
        <v/>
      </c>
      <c r="BT259" s="8" t="str">
        <f t="shared" si="399"/>
        <v/>
      </c>
      <c r="BU259" s="7" t="str">
        <f t="shared" si="400"/>
        <v/>
      </c>
    </row>
    <row r="260" spans="8:73" x14ac:dyDescent="0.25">
      <c r="H260" s="35" t="str">
        <f>IFERROR(IF(MINUTE(M260)&lt;&gt;MINUTE(M259),MAX($H$2:H259)+1,IF(AND(MINUTE(M259)=0,MINUTE(M260)=0),1,"")),"")</f>
        <v/>
      </c>
      <c r="I260" s="35" t="str">
        <f t="shared" ref="I260:I323" si="488">IF(K260="","",I259+1)</f>
        <v/>
      </c>
      <c r="J260" s="35" t="str">
        <f t="shared" ref="J260:J323" si="489">IFERROR($C$4&amp;"_"&amp;IF(HOUR(L260)&lt;1,HOUR(L260)+24,HOUR(L260)),"")</f>
        <v/>
      </c>
      <c r="K260" s="67" t="str">
        <f>IFERROR(IF(VLOOKUP(J259,'Flota Variable'!$AS$4:$AU$707,3,0)+K259&gt;$F$7,"",VLOOKUP(J259,'Flota Variable'!$AS$4:$AU$707,3,0)+K259),"")</f>
        <v/>
      </c>
      <c r="L260" s="67" t="str">
        <f t="shared" si="470"/>
        <v/>
      </c>
      <c r="M260" s="36" t="str">
        <f t="shared" ref="M260:M323" si="490">IFERROR(IF(L261&lt;L260,L261+$E$18,L261)-L260,"")</f>
        <v/>
      </c>
      <c r="N260" s="35" t="str">
        <f>IF(H260="","",IF(H260=MAX($H$3:$H$1002),IFERROR(VLOOKUP(MAX($H$3:H260)+1,$H$3:$I$1002,2,0),MAX(I260:I1259))-VLOOKUP(H260,$H$3:$I$1002,2,0)+1,IFERROR(VLOOKUP(MAX($H$3:H260)+1,$H$3:$I$1002,2,0),MAX(I260:I1259))-VLOOKUP(H260,$H$3:$I$1002,2,0)))</f>
        <v/>
      </c>
      <c r="P260" s="35" t="str">
        <f t="shared" ref="P260:P323" si="491">IFERROR(IF(P259+1&lt;=MAX($H$3:$H$1002),P259+1,""),"")</f>
        <v/>
      </c>
      <c r="Q260" s="67" t="str">
        <f t="shared" ref="Q260:Q323" si="492">IF(P260="","",VLOOKUP(P260,$H$3:$L$1002,5,0))</f>
        <v/>
      </c>
      <c r="R260" s="67" t="str">
        <f t="shared" ref="R260:R323" si="493">IF(P260="","",IF(Q261="",VLOOKUP(MAX($I$3:$I$1002),$I$3:$L$1002,4,0),Q261))</f>
        <v/>
      </c>
      <c r="S260" s="67" t="str">
        <f t="shared" ref="S260:S323" si="494">IF(P260="","",VLOOKUP(P260,$H$3:$N$1002,6,0))</f>
        <v/>
      </c>
      <c r="U260" s="68" t="str">
        <f>IFERROR(IF(Z260=0,"",IF(MINUTE(Z260)&lt;&gt;MINUTE(Z259),MAX($U$2:U259)+1,IF(AND(MINUTE(Z259)=0,MINUTE(Z260)=0),1,""))),"")</f>
        <v/>
      </c>
      <c r="V260" s="68" t="str">
        <f t="shared" ref="V260:V323" si="495">IF(X260="","",V259+1)</f>
        <v/>
      </c>
      <c r="W260" s="68" t="str">
        <f t="shared" ref="W260:W323" si="496">IFERROR($C$4&amp;"_"&amp;IF(HOUR(Y260)&lt;1,HOUR(Y260)+24,HOUR(Y260)),"")</f>
        <v/>
      </c>
      <c r="X260" s="69" t="str">
        <f>IFERROR(L260+VLOOKUP(J260,'Tiempos de ciclo'!$P$3:$Q$398,2,0),"")</f>
        <v/>
      </c>
      <c r="Y260" s="69" t="str">
        <f t="shared" si="471"/>
        <v/>
      </c>
      <c r="Z260" s="70" t="str">
        <f t="shared" ref="Z260:Z323" si="497">IFERROR(IF(Y261&lt;Y260,Y261+$E$18,Y261)-Y260,"")</f>
        <v/>
      </c>
      <c r="AA260" s="68" t="str">
        <f>IF(U260="","",IF(U260=MAX($U$3:$U$1002),IFERROR(VLOOKUP(MAX($U$3:U260)+1,$U$3:$V$1002,2,0),MAX(V260:V1259))-VLOOKUP(U260,$U$3:$V$1002,2,0)+1,IFERROR(VLOOKUP(MAX($U$3:U260)+1,$U$3:$V$1002,2,0),MAX(V260:V1259))-VLOOKUP(U260,$U$3:$V$1002,2,0)))</f>
        <v/>
      </c>
      <c r="AC260" s="68" t="str">
        <f t="shared" ref="AC260:AC323" si="498">IFERROR(IF(AC259+1&lt;=MAX($U$3:$U$1002),AC259+1,""),"")</f>
        <v/>
      </c>
      <c r="AD260" s="69" t="str">
        <f t="shared" ref="AD260:AD323" si="499">IF(AC260="","",VLOOKUP(AC260,$U$3:$Y$1002,5,0))</f>
        <v/>
      </c>
      <c r="AE260" s="69" t="str">
        <f t="shared" ref="AE260:AE323" si="500">IF(AC260="","",IF(AD261="",VLOOKUP(MAX($V$3:$V$1002),$V$3:$Y$1002,4,0),AD261))</f>
        <v/>
      </c>
      <c r="AF260" s="69" t="str">
        <f t="shared" ref="AF260:AF323" si="501">IF(AC260="","",VLOOKUP(AC260,$U$3:$AA$1002,6,0))</f>
        <v/>
      </c>
      <c r="AI260" s="3" t="str">
        <f t="shared" si="402"/>
        <v/>
      </c>
      <c r="AJ260" s="8" t="str">
        <f t="shared" si="472"/>
        <v/>
      </c>
      <c r="AK260" s="8" t="str">
        <f t="shared" si="403"/>
        <v/>
      </c>
      <c r="AL260" s="8" t="str">
        <f t="shared" si="404"/>
        <v/>
      </c>
      <c r="AM260" s="8" t="str">
        <f t="shared" si="405"/>
        <v/>
      </c>
      <c r="AN260" s="9" t="str">
        <f t="shared" si="473"/>
        <v/>
      </c>
      <c r="AO260" s="9" t="str">
        <f t="shared" si="474"/>
        <v/>
      </c>
      <c r="AP260" s="8" t="str">
        <f t="shared" ref="AP260:AP323" si="502">+IFERROR(AQ260*1440,"")</f>
        <v/>
      </c>
      <c r="AQ260" s="9" t="str">
        <f t="shared" si="475"/>
        <v/>
      </c>
      <c r="AR260" s="8" t="str">
        <f t="shared" ref="AR260:AR323" si="503">IF(AM260="","",$F$12)</f>
        <v/>
      </c>
      <c r="AS260" s="2" t="str">
        <f t="shared" si="406"/>
        <v/>
      </c>
      <c r="AT260" s="8" t="str">
        <f t="shared" ref="AT260:AT323" si="504">IF(AD260="","",$C$4)</f>
        <v/>
      </c>
      <c r="AU260" s="8" t="str">
        <f t="shared" si="407"/>
        <v/>
      </c>
      <c r="AV260" s="8" t="str">
        <f t="shared" si="408"/>
        <v/>
      </c>
      <c r="AW260" s="8" t="str">
        <f t="shared" ref="AW260:AW323" si="505">IF(BA260="","",$F$10)</f>
        <v/>
      </c>
      <c r="AX260" s="9" t="str">
        <f t="shared" si="476"/>
        <v/>
      </c>
      <c r="AY260" s="9" t="str">
        <f t="shared" si="477"/>
        <v/>
      </c>
      <c r="AZ260" s="8" t="str">
        <f t="shared" ref="AZ260:AZ323" si="506">+IFERROR(BA260*1440,"")</f>
        <v/>
      </c>
      <c r="BA260" s="9" t="str">
        <f t="shared" ref="BA260:BA323" si="507">AF260</f>
        <v/>
      </c>
      <c r="BB260" s="8" t="str">
        <f t="shared" ref="BB260:BB323" si="508">IF(AW260="","",$F$12)</f>
        <v/>
      </c>
      <c r="BD260" s="3" t="str">
        <f t="shared" ref="BD260:BD323" si="509">IFERROR(IF(BD259+1&gt;$BC$2,"",BD259+1),"")</f>
        <v/>
      </c>
      <c r="BE260" s="8" t="str">
        <f t="shared" si="478"/>
        <v/>
      </c>
      <c r="BF260" s="8" t="str">
        <f t="shared" si="479"/>
        <v/>
      </c>
      <c r="BG260" s="86" t="str">
        <f t="shared" si="480"/>
        <v/>
      </c>
      <c r="BH260" s="9" t="str">
        <f t="shared" si="481"/>
        <v/>
      </c>
      <c r="BI260" s="9" t="str">
        <f t="shared" si="482"/>
        <v/>
      </c>
      <c r="BJ260" s="82" t="e">
        <f t="shared" si="483"/>
        <v>#VALUE!</v>
      </c>
      <c r="BK260" s="9" t="str">
        <f t="shared" si="484"/>
        <v/>
      </c>
      <c r="BL260" s="9" t="str">
        <f t="shared" ref="BL260:BM260" si="510">BK260</f>
        <v/>
      </c>
      <c r="BM260" s="9" t="str">
        <f t="shared" si="510"/>
        <v/>
      </c>
      <c r="BN260" s="8" t="str">
        <f t="shared" si="486"/>
        <v/>
      </c>
      <c r="BO260" s="8" t="str">
        <f t="shared" ref="BO260:BO323" si="511">IF(BD260="","",0)</f>
        <v/>
      </c>
      <c r="BP260" s="8" t="str">
        <f t="shared" ref="BP260:BP323" si="512">IF(BD260="","",0)</f>
        <v/>
      </c>
      <c r="BQ260" s="8" t="str">
        <f t="shared" ref="BQ260:BQ323" si="513">IF(BD260="","",0)</f>
        <v/>
      </c>
      <c r="BR260" s="8" t="str">
        <f t="shared" si="487"/>
        <v/>
      </c>
      <c r="BS260" s="8" t="str">
        <f t="shared" ref="BS260:BS323" si="514">IF(BD260="","",0)</f>
        <v/>
      </c>
      <c r="BT260" s="8" t="str">
        <f t="shared" ref="BT260:BT323" si="515">IF(BD260="","",0)</f>
        <v/>
      </c>
      <c r="BU260" s="7" t="str">
        <f t="shared" ref="BU260:BU323" si="516">IF(BF260="","","="&amp;""""&amp;BF260&amp;""""&amp;","&amp;"="&amp;""""&amp;BG260&amp;""""&amp;","&amp;"="&amp;""""&amp;BH260&amp;""""&amp;","&amp;"="&amp;""""&amp;BI260&amp;""""&amp;","&amp;"="&amp;""""&amp;TEXT(BK260,"hh:mm")&amp;""""&amp;","&amp;"="&amp;""""&amp;TEXT(BL260,"hh:mm")&amp;""""&amp;","&amp;"="&amp;""""&amp;TEXT(BM260,"hh:mm")&amp;""""&amp;","&amp;"="&amp;""""&amp;BN260&amp;""""&amp;","&amp;"="&amp;""""&amp;BO260&amp;""""&amp;","&amp;"="&amp;""""&amp;BP260&amp;""""&amp;","&amp;"="&amp;""""&amp;BQ260&amp;""""&amp;","&amp;"="&amp;""""&amp;BR260&amp;""""&amp;","&amp;"="&amp;""""&amp;BS260&amp;""""&amp;","&amp;"="&amp;""""&amp;BT260&amp;""""&amp;",")</f>
        <v/>
      </c>
    </row>
    <row r="261" spans="8:73" x14ac:dyDescent="0.25">
      <c r="H261" s="35" t="str">
        <f>IFERROR(IF(MINUTE(M261)&lt;&gt;MINUTE(M260),MAX($H$2:H260)+1,IF(AND(MINUTE(M260)=0,MINUTE(M261)=0),1,"")),"")</f>
        <v/>
      </c>
      <c r="I261" s="35" t="str">
        <f t="shared" si="488"/>
        <v/>
      </c>
      <c r="J261" s="35" t="str">
        <f t="shared" si="489"/>
        <v/>
      </c>
      <c r="K261" s="67" t="str">
        <f>IFERROR(IF(VLOOKUP(J260,'Flota Variable'!$AS$4:$AU$707,3,0)+K260&gt;$F$7,"",VLOOKUP(J260,'Flota Variable'!$AS$4:$AU$707,3,0)+K260),"")</f>
        <v/>
      </c>
      <c r="L261" s="67" t="str">
        <f t="shared" si="470"/>
        <v/>
      </c>
      <c r="M261" s="36" t="str">
        <f t="shared" si="490"/>
        <v/>
      </c>
      <c r="N261" s="35" t="str">
        <f>IF(H261="","",IF(H261=MAX($H$3:$H$1002),IFERROR(VLOOKUP(MAX($H$3:H261)+1,$H$3:$I$1002,2,0),MAX(I261:I1260))-VLOOKUP(H261,$H$3:$I$1002,2,0)+1,IFERROR(VLOOKUP(MAX($H$3:H261)+1,$H$3:$I$1002,2,0),MAX(I261:I1260))-VLOOKUP(H261,$H$3:$I$1002,2,0)))</f>
        <v/>
      </c>
      <c r="P261" s="35" t="str">
        <f t="shared" si="491"/>
        <v/>
      </c>
      <c r="Q261" s="67" t="str">
        <f t="shared" si="492"/>
        <v/>
      </c>
      <c r="R261" s="67" t="str">
        <f t="shared" si="493"/>
        <v/>
      </c>
      <c r="S261" s="67" t="str">
        <f t="shared" si="494"/>
        <v/>
      </c>
      <c r="U261" s="68" t="str">
        <f>IFERROR(IF(Z261=0,"",IF(MINUTE(Z261)&lt;&gt;MINUTE(Z260),MAX($U$2:U260)+1,IF(AND(MINUTE(Z260)=0,MINUTE(Z261)=0),1,""))),"")</f>
        <v/>
      </c>
      <c r="V261" s="68" t="str">
        <f t="shared" si="495"/>
        <v/>
      </c>
      <c r="W261" s="68" t="str">
        <f t="shared" si="496"/>
        <v/>
      </c>
      <c r="X261" s="69" t="str">
        <f>IFERROR(L261+VLOOKUP(J261,'Tiempos de ciclo'!$P$3:$Q$398,2,0),"")</f>
        <v/>
      </c>
      <c r="Y261" s="69" t="str">
        <f t="shared" si="471"/>
        <v/>
      </c>
      <c r="Z261" s="70" t="str">
        <f t="shared" si="497"/>
        <v/>
      </c>
      <c r="AA261" s="68" t="str">
        <f>IF(U261="","",IF(U261=MAX($U$3:$U$1002),IFERROR(VLOOKUP(MAX($U$3:U261)+1,$U$3:$V$1002,2,0),MAX(V261:V1260))-VLOOKUP(U261,$U$3:$V$1002,2,0)+1,IFERROR(VLOOKUP(MAX($U$3:U261)+1,$U$3:$V$1002,2,0),MAX(V261:V1260))-VLOOKUP(U261,$U$3:$V$1002,2,0)))</f>
        <v/>
      </c>
      <c r="AC261" s="68" t="str">
        <f t="shared" si="498"/>
        <v/>
      </c>
      <c r="AD261" s="69" t="str">
        <f t="shared" si="499"/>
        <v/>
      </c>
      <c r="AE261" s="69" t="str">
        <f t="shared" si="500"/>
        <v/>
      </c>
      <c r="AF261" s="69" t="str">
        <f t="shared" si="501"/>
        <v/>
      </c>
      <c r="AI261" s="3" t="str">
        <f t="shared" si="402"/>
        <v/>
      </c>
      <c r="AJ261" s="8" t="str">
        <f t="shared" si="472"/>
        <v/>
      </c>
      <c r="AK261" s="8" t="str">
        <f t="shared" si="403"/>
        <v/>
      </c>
      <c r="AL261" s="8" t="str">
        <f t="shared" si="404"/>
        <v/>
      </c>
      <c r="AM261" s="8" t="str">
        <f t="shared" si="405"/>
        <v/>
      </c>
      <c r="AN261" s="9" t="str">
        <f t="shared" si="473"/>
        <v/>
      </c>
      <c r="AO261" s="9" t="str">
        <f t="shared" si="474"/>
        <v/>
      </c>
      <c r="AP261" s="8" t="str">
        <f t="shared" si="502"/>
        <v/>
      </c>
      <c r="AQ261" s="9" t="str">
        <f t="shared" si="475"/>
        <v/>
      </c>
      <c r="AR261" s="8" t="str">
        <f t="shared" si="503"/>
        <v/>
      </c>
      <c r="AS261" s="2" t="str">
        <f t="shared" si="406"/>
        <v/>
      </c>
      <c r="AT261" s="8" t="str">
        <f t="shared" si="504"/>
        <v/>
      </c>
      <c r="AU261" s="8" t="str">
        <f t="shared" si="407"/>
        <v/>
      </c>
      <c r="AV261" s="8" t="str">
        <f t="shared" si="408"/>
        <v/>
      </c>
      <c r="AW261" s="8" t="str">
        <f t="shared" si="505"/>
        <v/>
      </c>
      <c r="AX261" s="9" t="str">
        <f t="shared" si="476"/>
        <v/>
      </c>
      <c r="AY261" s="9" t="str">
        <f t="shared" si="477"/>
        <v/>
      </c>
      <c r="AZ261" s="8" t="str">
        <f t="shared" si="506"/>
        <v/>
      </c>
      <c r="BA261" s="9" t="str">
        <f t="shared" si="507"/>
        <v/>
      </c>
      <c r="BB261" s="8" t="str">
        <f t="shared" si="508"/>
        <v/>
      </c>
      <c r="BD261" s="3" t="str">
        <f t="shared" si="509"/>
        <v/>
      </c>
      <c r="BE261" s="8" t="str">
        <f t="shared" si="478"/>
        <v/>
      </c>
      <c r="BF261" s="8" t="str">
        <f t="shared" si="479"/>
        <v/>
      </c>
      <c r="BG261" s="86" t="str">
        <f t="shared" si="480"/>
        <v/>
      </c>
      <c r="BH261" s="9" t="str">
        <f t="shared" si="481"/>
        <v/>
      </c>
      <c r="BI261" s="9" t="str">
        <f t="shared" si="482"/>
        <v/>
      </c>
      <c r="BJ261" s="82" t="e">
        <f t="shared" si="483"/>
        <v>#VALUE!</v>
      </c>
      <c r="BK261" s="9" t="str">
        <f t="shared" si="484"/>
        <v/>
      </c>
      <c r="BL261" s="9" t="str">
        <f t="shared" ref="BL261:BM261" si="517">BK261</f>
        <v/>
      </c>
      <c r="BM261" s="9" t="str">
        <f t="shared" si="517"/>
        <v/>
      </c>
      <c r="BN261" s="8" t="str">
        <f t="shared" si="486"/>
        <v/>
      </c>
      <c r="BO261" s="8" t="str">
        <f t="shared" si="511"/>
        <v/>
      </c>
      <c r="BP261" s="8" t="str">
        <f t="shared" si="512"/>
        <v/>
      </c>
      <c r="BQ261" s="8" t="str">
        <f t="shared" si="513"/>
        <v/>
      </c>
      <c r="BR261" s="8" t="str">
        <f t="shared" si="487"/>
        <v/>
      </c>
      <c r="BS261" s="8" t="str">
        <f t="shared" si="514"/>
        <v/>
      </c>
      <c r="BT261" s="8" t="str">
        <f t="shared" si="515"/>
        <v/>
      </c>
      <c r="BU261" s="7" t="str">
        <f t="shared" si="516"/>
        <v/>
      </c>
    </row>
    <row r="262" spans="8:73" x14ac:dyDescent="0.25">
      <c r="H262" s="35" t="str">
        <f>IFERROR(IF(MINUTE(M262)&lt;&gt;MINUTE(M261),MAX($H$2:H261)+1,IF(AND(MINUTE(M261)=0,MINUTE(M262)=0),1,"")),"")</f>
        <v/>
      </c>
      <c r="I262" s="35" t="str">
        <f t="shared" si="488"/>
        <v/>
      </c>
      <c r="J262" s="35" t="str">
        <f t="shared" si="489"/>
        <v/>
      </c>
      <c r="K262" s="67" t="str">
        <f>IFERROR(IF(VLOOKUP(J261,'Flota Variable'!$AS$4:$AU$707,3,0)+K261&gt;$F$7,"",VLOOKUP(J261,'Flota Variable'!$AS$4:$AU$707,3,0)+K261),"")</f>
        <v/>
      </c>
      <c r="L262" s="67" t="str">
        <f t="shared" si="470"/>
        <v/>
      </c>
      <c r="M262" s="36" t="str">
        <f t="shared" si="490"/>
        <v/>
      </c>
      <c r="N262" s="35" t="str">
        <f>IF(H262="","",IF(H262=MAX($H$3:$H$1002),IFERROR(VLOOKUP(MAX($H$3:H262)+1,$H$3:$I$1002,2,0),MAX(I262:I1261))-VLOOKUP(H262,$H$3:$I$1002,2,0)+1,IFERROR(VLOOKUP(MAX($H$3:H262)+1,$H$3:$I$1002,2,0),MAX(I262:I1261))-VLOOKUP(H262,$H$3:$I$1002,2,0)))</f>
        <v/>
      </c>
      <c r="P262" s="35" t="str">
        <f t="shared" si="491"/>
        <v/>
      </c>
      <c r="Q262" s="67" t="str">
        <f t="shared" si="492"/>
        <v/>
      </c>
      <c r="R262" s="67" t="str">
        <f t="shared" si="493"/>
        <v/>
      </c>
      <c r="S262" s="67" t="str">
        <f t="shared" si="494"/>
        <v/>
      </c>
      <c r="U262" s="68" t="str">
        <f>IFERROR(IF(Z262=0,"",IF(MINUTE(Z262)&lt;&gt;MINUTE(Z261),MAX($U$2:U261)+1,IF(AND(MINUTE(Z261)=0,MINUTE(Z262)=0),1,""))),"")</f>
        <v/>
      </c>
      <c r="V262" s="68" t="str">
        <f t="shared" si="495"/>
        <v/>
      </c>
      <c r="W262" s="68" t="str">
        <f t="shared" si="496"/>
        <v/>
      </c>
      <c r="X262" s="69" t="str">
        <f>IFERROR(L262+VLOOKUP(J262,'Tiempos de ciclo'!$P$3:$Q$398,2,0),"")</f>
        <v/>
      </c>
      <c r="Y262" s="69" t="str">
        <f t="shared" si="471"/>
        <v/>
      </c>
      <c r="Z262" s="70" t="str">
        <f t="shared" si="497"/>
        <v/>
      </c>
      <c r="AA262" s="68" t="str">
        <f>IF(U262="","",IF(U262=MAX($U$3:$U$1002),IFERROR(VLOOKUP(MAX($U$3:U262)+1,$U$3:$V$1002,2,0),MAX(V262:V1261))-VLOOKUP(U262,$U$3:$V$1002,2,0)+1,IFERROR(VLOOKUP(MAX($U$3:U262)+1,$U$3:$V$1002,2,0),MAX(V262:V1261))-VLOOKUP(U262,$U$3:$V$1002,2,0)))</f>
        <v/>
      </c>
      <c r="AC262" s="68" t="str">
        <f t="shared" si="498"/>
        <v/>
      </c>
      <c r="AD262" s="69" t="str">
        <f t="shared" si="499"/>
        <v/>
      </c>
      <c r="AE262" s="69" t="str">
        <f t="shared" si="500"/>
        <v/>
      </c>
      <c r="AF262" s="69" t="str">
        <f t="shared" si="501"/>
        <v/>
      </c>
      <c r="AI262" s="3" t="str">
        <f t="shared" ref="AI262:AI325" si="518">IF(AJ262="","",AI261+1)</f>
        <v/>
      </c>
      <c r="AJ262" s="8" t="str">
        <f t="shared" si="472"/>
        <v/>
      </c>
      <c r="AK262" s="8" t="str">
        <f t="shared" ref="AK262:AK325" si="519">AJ262</f>
        <v/>
      </c>
      <c r="AL262" s="8" t="str">
        <f t="shared" ref="AL262:AL325" si="520">IFERROR(IF(AM262="","",1),"")</f>
        <v/>
      </c>
      <c r="AM262" s="8" t="str">
        <f t="shared" ref="AM262:AM325" si="521">IFERROR(IF(AQ262="","",$F$8),"")</f>
        <v/>
      </c>
      <c r="AN262" s="9" t="str">
        <f t="shared" si="473"/>
        <v/>
      </c>
      <c r="AO262" s="9" t="str">
        <f t="shared" si="474"/>
        <v/>
      </c>
      <c r="AP262" s="8" t="str">
        <f t="shared" si="502"/>
        <v/>
      </c>
      <c r="AQ262" s="9" t="str">
        <f t="shared" si="475"/>
        <v/>
      </c>
      <c r="AR262" s="8" t="str">
        <f t="shared" si="503"/>
        <v/>
      </c>
      <c r="AS262" s="2" t="str">
        <f t="shared" ref="AS262:AS325" si="522">IF(AT262="","",AS261+1)</f>
        <v/>
      </c>
      <c r="AT262" s="8" t="str">
        <f t="shared" si="504"/>
        <v/>
      </c>
      <c r="AU262" s="8" t="str">
        <f t="shared" ref="AU262:AU325" si="523">AT262</f>
        <v/>
      </c>
      <c r="AV262" s="8" t="str">
        <f t="shared" ref="AV262:AV325" si="524">IF(AW262="","",2)</f>
        <v/>
      </c>
      <c r="AW262" s="8" t="str">
        <f t="shared" si="505"/>
        <v/>
      </c>
      <c r="AX262" s="9" t="str">
        <f t="shared" si="476"/>
        <v/>
      </c>
      <c r="AY262" s="9" t="str">
        <f t="shared" si="477"/>
        <v/>
      </c>
      <c r="AZ262" s="8" t="str">
        <f t="shared" si="506"/>
        <v/>
      </c>
      <c r="BA262" s="9" t="str">
        <f t="shared" si="507"/>
        <v/>
      </c>
      <c r="BB262" s="8" t="str">
        <f t="shared" si="508"/>
        <v/>
      </c>
      <c r="BD262" s="3" t="str">
        <f t="shared" si="509"/>
        <v/>
      </c>
      <c r="BE262" s="8" t="str">
        <f t="shared" si="478"/>
        <v/>
      </c>
      <c r="BF262" s="8" t="str">
        <f t="shared" si="479"/>
        <v/>
      </c>
      <c r="BG262" s="86" t="str">
        <f t="shared" si="480"/>
        <v/>
      </c>
      <c r="BH262" s="9" t="str">
        <f t="shared" si="481"/>
        <v/>
      </c>
      <c r="BI262" s="9" t="str">
        <f t="shared" si="482"/>
        <v/>
      </c>
      <c r="BJ262" s="82" t="e">
        <f t="shared" si="483"/>
        <v>#VALUE!</v>
      </c>
      <c r="BK262" s="9" t="str">
        <f t="shared" si="484"/>
        <v/>
      </c>
      <c r="BL262" s="9" t="str">
        <f t="shared" ref="BL262:BM262" si="525">BK262</f>
        <v/>
      </c>
      <c r="BM262" s="9" t="str">
        <f t="shared" si="525"/>
        <v/>
      </c>
      <c r="BN262" s="8" t="str">
        <f t="shared" si="486"/>
        <v/>
      </c>
      <c r="BO262" s="8" t="str">
        <f t="shared" si="511"/>
        <v/>
      </c>
      <c r="BP262" s="8" t="str">
        <f t="shared" si="512"/>
        <v/>
      </c>
      <c r="BQ262" s="8" t="str">
        <f t="shared" si="513"/>
        <v/>
      </c>
      <c r="BR262" s="8" t="str">
        <f t="shared" si="487"/>
        <v/>
      </c>
      <c r="BS262" s="8" t="str">
        <f t="shared" si="514"/>
        <v/>
      </c>
      <c r="BT262" s="8" t="str">
        <f t="shared" si="515"/>
        <v/>
      </c>
      <c r="BU262" s="7" t="str">
        <f t="shared" si="516"/>
        <v/>
      </c>
    </row>
    <row r="263" spans="8:73" x14ac:dyDescent="0.25">
      <c r="H263" s="35" t="str">
        <f>IFERROR(IF(MINUTE(M263)&lt;&gt;MINUTE(M262),MAX($H$2:H262)+1,IF(AND(MINUTE(M262)=0,MINUTE(M263)=0),1,"")),"")</f>
        <v/>
      </c>
      <c r="I263" s="35" t="str">
        <f t="shared" si="488"/>
        <v/>
      </c>
      <c r="J263" s="35" t="str">
        <f t="shared" si="489"/>
        <v/>
      </c>
      <c r="K263" s="67" t="str">
        <f>IFERROR(IF(VLOOKUP(J262,'Flota Variable'!$AS$4:$AU$707,3,0)+K262&gt;$F$7,"",VLOOKUP(J262,'Flota Variable'!$AS$4:$AU$707,3,0)+K262),"")</f>
        <v/>
      </c>
      <c r="L263" s="67" t="str">
        <f t="shared" si="470"/>
        <v/>
      </c>
      <c r="M263" s="36" t="str">
        <f t="shared" si="490"/>
        <v/>
      </c>
      <c r="N263" s="35" t="str">
        <f>IF(H263="","",IF(H263=MAX($H$3:$H$1002),IFERROR(VLOOKUP(MAX($H$3:H263)+1,$H$3:$I$1002,2,0),MAX(I263:I1262))-VLOOKUP(H263,$H$3:$I$1002,2,0)+1,IFERROR(VLOOKUP(MAX($H$3:H263)+1,$H$3:$I$1002,2,0),MAX(I263:I1262))-VLOOKUP(H263,$H$3:$I$1002,2,0)))</f>
        <v/>
      </c>
      <c r="P263" s="35" t="str">
        <f t="shared" si="491"/>
        <v/>
      </c>
      <c r="Q263" s="67" t="str">
        <f t="shared" si="492"/>
        <v/>
      </c>
      <c r="R263" s="67" t="str">
        <f t="shared" si="493"/>
        <v/>
      </c>
      <c r="S263" s="67" t="str">
        <f t="shared" si="494"/>
        <v/>
      </c>
      <c r="U263" s="68" t="str">
        <f>IFERROR(IF(Z263=0,"",IF(MINUTE(Z263)&lt;&gt;MINUTE(Z262),MAX($U$2:U262)+1,IF(AND(MINUTE(Z262)=0,MINUTE(Z263)=0),1,""))),"")</f>
        <v/>
      </c>
      <c r="V263" s="68" t="str">
        <f t="shared" si="495"/>
        <v/>
      </c>
      <c r="W263" s="68" t="str">
        <f t="shared" si="496"/>
        <v/>
      </c>
      <c r="X263" s="69" t="str">
        <f>IFERROR(L263+VLOOKUP(J263,'Tiempos de ciclo'!$P$3:$Q$398,2,0),"")</f>
        <v/>
      </c>
      <c r="Y263" s="69" t="str">
        <f t="shared" si="471"/>
        <v/>
      </c>
      <c r="Z263" s="70" t="str">
        <f t="shared" si="497"/>
        <v/>
      </c>
      <c r="AA263" s="68" t="str">
        <f>IF(U263="","",IF(U263=MAX($U$3:$U$1002),IFERROR(VLOOKUP(MAX($U$3:U263)+1,$U$3:$V$1002,2,0),MAX(V263:V1262))-VLOOKUP(U263,$U$3:$V$1002,2,0)+1,IFERROR(VLOOKUP(MAX($U$3:U263)+1,$U$3:$V$1002,2,0),MAX(V263:V1262))-VLOOKUP(U263,$U$3:$V$1002,2,0)))</f>
        <v/>
      </c>
      <c r="AC263" s="68" t="str">
        <f t="shared" si="498"/>
        <v/>
      </c>
      <c r="AD263" s="69" t="str">
        <f t="shared" si="499"/>
        <v/>
      </c>
      <c r="AE263" s="69" t="str">
        <f t="shared" si="500"/>
        <v/>
      </c>
      <c r="AF263" s="69" t="str">
        <f t="shared" si="501"/>
        <v/>
      </c>
      <c r="AI263" s="3" t="str">
        <f t="shared" si="518"/>
        <v/>
      </c>
      <c r="AJ263" s="8" t="str">
        <f t="shared" si="472"/>
        <v/>
      </c>
      <c r="AK263" s="8" t="str">
        <f t="shared" si="519"/>
        <v/>
      </c>
      <c r="AL263" s="8" t="str">
        <f t="shared" si="520"/>
        <v/>
      </c>
      <c r="AM263" s="8" t="str">
        <f t="shared" si="521"/>
        <v/>
      </c>
      <c r="AN263" s="9" t="str">
        <f t="shared" si="473"/>
        <v/>
      </c>
      <c r="AO263" s="9" t="str">
        <f t="shared" si="474"/>
        <v/>
      </c>
      <c r="AP263" s="8" t="str">
        <f t="shared" si="502"/>
        <v/>
      </c>
      <c r="AQ263" s="9" t="str">
        <f t="shared" si="475"/>
        <v/>
      </c>
      <c r="AR263" s="8" t="str">
        <f t="shared" si="503"/>
        <v/>
      </c>
      <c r="AS263" s="2" t="str">
        <f t="shared" si="522"/>
        <v/>
      </c>
      <c r="AT263" s="8" t="str">
        <f t="shared" si="504"/>
        <v/>
      </c>
      <c r="AU263" s="8" t="str">
        <f t="shared" si="523"/>
        <v/>
      </c>
      <c r="AV263" s="8" t="str">
        <f t="shared" si="524"/>
        <v/>
      </c>
      <c r="AW263" s="8" t="str">
        <f t="shared" si="505"/>
        <v/>
      </c>
      <c r="AX263" s="9" t="str">
        <f t="shared" si="476"/>
        <v/>
      </c>
      <c r="AY263" s="9" t="str">
        <f t="shared" si="477"/>
        <v/>
      </c>
      <c r="AZ263" s="8" t="str">
        <f t="shared" si="506"/>
        <v/>
      </c>
      <c r="BA263" s="9" t="str">
        <f t="shared" si="507"/>
        <v/>
      </c>
      <c r="BB263" s="8" t="str">
        <f t="shared" si="508"/>
        <v/>
      </c>
      <c r="BD263" s="3" t="str">
        <f t="shared" si="509"/>
        <v/>
      </c>
      <c r="BE263" s="8" t="str">
        <f t="shared" si="478"/>
        <v/>
      </c>
      <c r="BF263" s="8" t="str">
        <f t="shared" si="479"/>
        <v/>
      </c>
      <c r="BG263" s="86" t="str">
        <f t="shared" si="480"/>
        <v/>
      </c>
      <c r="BH263" s="9" t="str">
        <f t="shared" si="481"/>
        <v/>
      </c>
      <c r="BI263" s="9" t="str">
        <f t="shared" si="482"/>
        <v/>
      </c>
      <c r="BJ263" s="82" t="e">
        <f t="shared" si="483"/>
        <v>#VALUE!</v>
      </c>
      <c r="BK263" s="9" t="str">
        <f t="shared" si="484"/>
        <v/>
      </c>
      <c r="BL263" s="9" t="str">
        <f t="shared" ref="BL263:BM263" si="526">BK263</f>
        <v/>
      </c>
      <c r="BM263" s="9" t="str">
        <f t="shared" si="526"/>
        <v/>
      </c>
      <c r="BN263" s="8" t="str">
        <f t="shared" si="486"/>
        <v/>
      </c>
      <c r="BO263" s="8" t="str">
        <f t="shared" si="511"/>
        <v/>
      </c>
      <c r="BP263" s="8" t="str">
        <f t="shared" si="512"/>
        <v/>
      </c>
      <c r="BQ263" s="8" t="str">
        <f t="shared" si="513"/>
        <v/>
      </c>
      <c r="BR263" s="8" t="str">
        <f t="shared" si="487"/>
        <v/>
      </c>
      <c r="BS263" s="8" t="str">
        <f t="shared" si="514"/>
        <v/>
      </c>
      <c r="BT263" s="8" t="str">
        <f t="shared" si="515"/>
        <v/>
      </c>
      <c r="BU263" s="7" t="str">
        <f t="shared" si="516"/>
        <v/>
      </c>
    </row>
    <row r="264" spans="8:73" x14ac:dyDescent="0.25">
      <c r="H264" s="35" t="str">
        <f>IFERROR(IF(MINUTE(M264)&lt;&gt;MINUTE(M263),MAX($H$2:H263)+1,IF(AND(MINUTE(M263)=0,MINUTE(M264)=0),1,"")),"")</f>
        <v/>
      </c>
      <c r="I264" s="35" t="str">
        <f t="shared" si="488"/>
        <v/>
      </c>
      <c r="J264" s="35" t="str">
        <f t="shared" si="489"/>
        <v/>
      </c>
      <c r="K264" s="67" t="str">
        <f>IFERROR(IF(VLOOKUP(J263,'Flota Variable'!$AS$4:$AU$707,3,0)+K263&gt;$F$7,"",VLOOKUP(J263,'Flota Variable'!$AS$4:$AU$707,3,0)+K263),"")</f>
        <v/>
      </c>
      <c r="L264" s="67" t="str">
        <f t="shared" si="470"/>
        <v/>
      </c>
      <c r="M264" s="36" t="str">
        <f t="shared" si="490"/>
        <v/>
      </c>
      <c r="N264" s="35" t="str">
        <f>IF(H264="","",IF(H264=MAX($H$3:$H$1002),IFERROR(VLOOKUP(MAX($H$3:H264)+1,$H$3:$I$1002,2,0),MAX(I264:I1263))-VLOOKUP(H264,$H$3:$I$1002,2,0)+1,IFERROR(VLOOKUP(MAX($H$3:H264)+1,$H$3:$I$1002,2,0),MAX(I264:I1263))-VLOOKUP(H264,$H$3:$I$1002,2,0)))</f>
        <v/>
      </c>
      <c r="P264" s="35" t="str">
        <f t="shared" si="491"/>
        <v/>
      </c>
      <c r="Q264" s="67" t="str">
        <f t="shared" si="492"/>
        <v/>
      </c>
      <c r="R264" s="67" t="str">
        <f t="shared" si="493"/>
        <v/>
      </c>
      <c r="S264" s="67" t="str">
        <f t="shared" si="494"/>
        <v/>
      </c>
      <c r="U264" s="68" t="str">
        <f>IFERROR(IF(Z264=0,"",IF(MINUTE(Z264)&lt;&gt;MINUTE(Z263),MAX($U$2:U263)+1,IF(AND(MINUTE(Z263)=0,MINUTE(Z264)=0),1,""))),"")</f>
        <v/>
      </c>
      <c r="V264" s="68" t="str">
        <f t="shared" si="495"/>
        <v/>
      </c>
      <c r="W264" s="68" t="str">
        <f t="shared" si="496"/>
        <v/>
      </c>
      <c r="X264" s="69" t="str">
        <f>IFERROR(L264+VLOOKUP(J264,'Tiempos de ciclo'!$P$3:$Q$398,2,0),"")</f>
        <v/>
      </c>
      <c r="Y264" s="69" t="str">
        <f t="shared" si="471"/>
        <v/>
      </c>
      <c r="Z264" s="70" t="str">
        <f t="shared" si="497"/>
        <v/>
      </c>
      <c r="AA264" s="68" t="str">
        <f>IF(U264="","",IF(U264=MAX($U$3:$U$1002),IFERROR(VLOOKUP(MAX($U$3:U264)+1,$U$3:$V$1002,2,0),MAX(V264:V1263))-VLOOKUP(U264,$U$3:$V$1002,2,0)+1,IFERROR(VLOOKUP(MAX($U$3:U264)+1,$U$3:$V$1002,2,0),MAX(V264:V1263))-VLOOKUP(U264,$U$3:$V$1002,2,0)))</f>
        <v/>
      </c>
      <c r="AC264" s="68" t="str">
        <f t="shared" si="498"/>
        <v/>
      </c>
      <c r="AD264" s="69" t="str">
        <f t="shared" si="499"/>
        <v/>
      </c>
      <c r="AE264" s="69" t="str">
        <f t="shared" si="500"/>
        <v/>
      </c>
      <c r="AF264" s="69" t="str">
        <f t="shared" si="501"/>
        <v/>
      </c>
      <c r="AI264" s="3" t="str">
        <f t="shared" si="518"/>
        <v/>
      </c>
      <c r="AJ264" s="8" t="str">
        <f t="shared" si="472"/>
        <v/>
      </c>
      <c r="AK264" s="8" t="str">
        <f t="shared" si="519"/>
        <v/>
      </c>
      <c r="AL264" s="8" t="str">
        <f t="shared" si="520"/>
        <v/>
      </c>
      <c r="AM264" s="8" t="str">
        <f t="shared" si="521"/>
        <v/>
      </c>
      <c r="AN264" s="9" t="str">
        <f t="shared" si="473"/>
        <v/>
      </c>
      <c r="AO264" s="9" t="str">
        <f t="shared" si="474"/>
        <v/>
      </c>
      <c r="AP264" s="8" t="str">
        <f t="shared" si="502"/>
        <v/>
      </c>
      <c r="AQ264" s="9" t="str">
        <f t="shared" si="475"/>
        <v/>
      </c>
      <c r="AR264" s="8" t="str">
        <f t="shared" si="503"/>
        <v/>
      </c>
      <c r="AS264" s="2" t="str">
        <f t="shared" si="522"/>
        <v/>
      </c>
      <c r="AT264" s="8" t="str">
        <f t="shared" si="504"/>
        <v/>
      </c>
      <c r="AU264" s="8" t="str">
        <f t="shared" si="523"/>
        <v/>
      </c>
      <c r="AV264" s="8" t="str">
        <f t="shared" si="524"/>
        <v/>
      </c>
      <c r="AW264" s="8" t="str">
        <f t="shared" si="505"/>
        <v/>
      </c>
      <c r="AX264" s="9" t="str">
        <f t="shared" si="476"/>
        <v/>
      </c>
      <c r="AY264" s="9" t="str">
        <f t="shared" si="477"/>
        <v/>
      </c>
      <c r="AZ264" s="8" t="str">
        <f t="shared" si="506"/>
        <v/>
      </c>
      <c r="BA264" s="9" t="str">
        <f t="shared" si="507"/>
        <v/>
      </c>
      <c r="BB264" s="8" t="str">
        <f t="shared" si="508"/>
        <v/>
      </c>
      <c r="BD264" s="3" t="str">
        <f t="shared" si="509"/>
        <v/>
      </c>
      <c r="BE264" s="8" t="str">
        <f t="shared" si="478"/>
        <v/>
      </c>
      <c r="BF264" s="8" t="str">
        <f t="shared" si="479"/>
        <v/>
      </c>
      <c r="BG264" s="86" t="str">
        <f t="shared" si="480"/>
        <v/>
      </c>
      <c r="BH264" s="9" t="str">
        <f t="shared" si="481"/>
        <v/>
      </c>
      <c r="BI264" s="9" t="str">
        <f t="shared" si="482"/>
        <v/>
      </c>
      <c r="BJ264" s="82" t="e">
        <f t="shared" si="483"/>
        <v>#VALUE!</v>
      </c>
      <c r="BK264" s="9" t="str">
        <f t="shared" si="484"/>
        <v/>
      </c>
      <c r="BL264" s="9" t="str">
        <f t="shared" ref="BL264:BM264" si="527">BK264</f>
        <v/>
      </c>
      <c r="BM264" s="9" t="str">
        <f t="shared" si="527"/>
        <v/>
      </c>
      <c r="BN264" s="8" t="str">
        <f t="shared" si="486"/>
        <v/>
      </c>
      <c r="BO264" s="8" t="str">
        <f t="shared" si="511"/>
        <v/>
      </c>
      <c r="BP264" s="8" t="str">
        <f t="shared" si="512"/>
        <v/>
      </c>
      <c r="BQ264" s="8" t="str">
        <f t="shared" si="513"/>
        <v/>
      </c>
      <c r="BR264" s="8" t="str">
        <f t="shared" si="487"/>
        <v/>
      </c>
      <c r="BS264" s="8" t="str">
        <f t="shared" si="514"/>
        <v/>
      </c>
      <c r="BT264" s="8" t="str">
        <f t="shared" si="515"/>
        <v/>
      </c>
      <c r="BU264" s="7" t="str">
        <f t="shared" si="516"/>
        <v/>
      </c>
    </row>
    <row r="265" spans="8:73" x14ac:dyDescent="0.25">
      <c r="H265" s="35" t="str">
        <f>IFERROR(IF(MINUTE(M265)&lt;&gt;MINUTE(M264),MAX($H$2:H264)+1,IF(AND(MINUTE(M264)=0,MINUTE(M265)=0),1,"")),"")</f>
        <v/>
      </c>
      <c r="I265" s="35" t="str">
        <f t="shared" si="488"/>
        <v/>
      </c>
      <c r="J265" s="35" t="str">
        <f t="shared" si="489"/>
        <v/>
      </c>
      <c r="K265" s="67" t="str">
        <f>IFERROR(IF(VLOOKUP(J264,'Flota Variable'!$AS$4:$AU$707,3,0)+K264&gt;$F$7,"",VLOOKUP(J264,'Flota Variable'!$AS$4:$AU$707,3,0)+K264),"")</f>
        <v/>
      </c>
      <c r="L265" s="67" t="str">
        <f t="shared" si="470"/>
        <v/>
      </c>
      <c r="M265" s="36" t="str">
        <f t="shared" si="490"/>
        <v/>
      </c>
      <c r="N265" s="35" t="str">
        <f>IF(H265="","",IF(H265=MAX($H$3:$H$1002),IFERROR(VLOOKUP(MAX($H$3:H265)+1,$H$3:$I$1002,2,0),MAX(I265:I1264))-VLOOKUP(H265,$H$3:$I$1002,2,0)+1,IFERROR(VLOOKUP(MAX($H$3:H265)+1,$H$3:$I$1002,2,0),MAX(I265:I1264))-VLOOKUP(H265,$H$3:$I$1002,2,0)))</f>
        <v/>
      </c>
      <c r="P265" s="35" t="str">
        <f t="shared" si="491"/>
        <v/>
      </c>
      <c r="Q265" s="67" t="str">
        <f t="shared" si="492"/>
        <v/>
      </c>
      <c r="R265" s="67" t="str">
        <f t="shared" si="493"/>
        <v/>
      </c>
      <c r="S265" s="67" t="str">
        <f t="shared" si="494"/>
        <v/>
      </c>
      <c r="U265" s="68" t="str">
        <f>IFERROR(IF(Z265=0,"",IF(MINUTE(Z265)&lt;&gt;MINUTE(Z264),MAX($U$2:U264)+1,IF(AND(MINUTE(Z264)=0,MINUTE(Z265)=0),1,""))),"")</f>
        <v/>
      </c>
      <c r="V265" s="68" t="str">
        <f t="shared" si="495"/>
        <v/>
      </c>
      <c r="W265" s="68" t="str">
        <f t="shared" si="496"/>
        <v/>
      </c>
      <c r="X265" s="69" t="str">
        <f>IFERROR(L265+VLOOKUP(J265,'Tiempos de ciclo'!$P$3:$Q$398,2,0),"")</f>
        <v/>
      </c>
      <c r="Y265" s="69" t="str">
        <f t="shared" si="471"/>
        <v/>
      </c>
      <c r="Z265" s="70" t="str">
        <f t="shared" si="497"/>
        <v/>
      </c>
      <c r="AA265" s="68" t="str">
        <f>IF(U265="","",IF(U265=MAX($U$3:$U$1002),IFERROR(VLOOKUP(MAX($U$3:U265)+1,$U$3:$V$1002,2,0),MAX(V265:V1264))-VLOOKUP(U265,$U$3:$V$1002,2,0)+1,IFERROR(VLOOKUP(MAX($U$3:U265)+1,$U$3:$V$1002,2,0),MAX(V265:V1264))-VLOOKUP(U265,$U$3:$V$1002,2,0)))</f>
        <v/>
      </c>
      <c r="AC265" s="68" t="str">
        <f t="shared" si="498"/>
        <v/>
      </c>
      <c r="AD265" s="69" t="str">
        <f t="shared" si="499"/>
        <v/>
      </c>
      <c r="AE265" s="69" t="str">
        <f t="shared" si="500"/>
        <v/>
      </c>
      <c r="AF265" s="69" t="str">
        <f t="shared" si="501"/>
        <v/>
      </c>
      <c r="AI265" s="3" t="str">
        <f t="shared" si="518"/>
        <v/>
      </c>
      <c r="AJ265" s="8" t="str">
        <f t="shared" si="472"/>
        <v/>
      </c>
      <c r="AK265" s="8" t="str">
        <f t="shared" si="519"/>
        <v/>
      </c>
      <c r="AL265" s="8" t="str">
        <f t="shared" si="520"/>
        <v/>
      </c>
      <c r="AM265" s="8" t="str">
        <f t="shared" si="521"/>
        <v/>
      </c>
      <c r="AN265" s="9" t="str">
        <f t="shared" si="473"/>
        <v/>
      </c>
      <c r="AO265" s="9" t="str">
        <f t="shared" si="474"/>
        <v/>
      </c>
      <c r="AP265" s="8" t="str">
        <f t="shared" si="502"/>
        <v/>
      </c>
      <c r="AQ265" s="9" t="str">
        <f t="shared" si="475"/>
        <v/>
      </c>
      <c r="AR265" s="8" t="str">
        <f t="shared" si="503"/>
        <v/>
      </c>
      <c r="AS265" s="2" t="str">
        <f t="shared" si="522"/>
        <v/>
      </c>
      <c r="AT265" s="8" t="str">
        <f t="shared" si="504"/>
        <v/>
      </c>
      <c r="AU265" s="8" t="str">
        <f t="shared" si="523"/>
        <v/>
      </c>
      <c r="AV265" s="8" t="str">
        <f t="shared" si="524"/>
        <v/>
      </c>
      <c r="AW265" s="8" t="str">
        <f t="shared" si="505"/>
        <v/>
      </c>
      <c r="AX265" s="9" t="str">
        <f t="shared" si="476"/>
        <v/>
      </c>
      <c r="AY265" s="9" t="str">
        <f t="shared" si="477"/>
        <v/>
      </c>
      <c r="AZ265" s="8" t="str">
        <f t="shared" si="506"/>
        <v/>
      </c>
      <c r="BA265" s="9" t="str">
        <f t="shared" si="507"/>
        <v/>
      </c>
      <c r="BB265" s="8" t="str">
        <f t="shared" si="508"/>
        <v/>
      </c>
      <c r="BD265" s="3" t="str">
        <f t="shared" si="509"/>
        <v/>
      </c>
      <c r="BE265" s="8" t="str">
        <f t="shared" si="478"/>
        <v/>
      </c>
      <c r="BF265" s="8" t="str">
        <f t="shared" si="479"/>
        <v/>
      </c>
      <c r="BG265" s="86" t="str">
        <f t="shared" si="480"/>
        <v/>
      </c>
      <c r="BH265" s="9" t="str">
        <f t="shared" si="481"/>
        <v/>
      </c>
      <c r="BI265" s="9" t="str">
        <f t="shared" si="482"/>
        <v/>
      </c>
      <c r="BJ265" s="82" t="e">
        <f t="shared" si="483"/>
        <v>#VALUE!</v>
      </c>
      <c r="BK265" s="9" t="str">
        <f t="shared" si="484"/>
        <v/>
      </c>
      <c r="BL265" s="9" t="str">
        <f t="shared" ref="BL265:BM265" si="528">BK265</f>
        <v/>
      </c>
      <c r="BM265" s="9" t="str">
        <f t="shared" si="528"/>
        <v/>
      </c>
      <c r="BN265" s="8" t="str">
        <f t="shared" si="486"/>
        <v/>
      </c>
      <c r="BO265" s="8" t="str">
        <f t="shared" si="511"/>
        <v/>
      </c>
      <c r="BP265" s="8" t="str">
        <f t="shared" si="512"/>
        <v/>
      </c>
      <c r="BQ265" s="8" t="str">
        <f t="shared" si="513"/>
        <v/>
      </c>
      <c r="BR265" s="8" t="str">
        <f t="shared" si="487"/>
        <v/>
      </c>
      <c r="BS265" s="8" t="str">
        <f t="shared" si="514"/>
        <v/>
      </c>
      <c r="BT265" s="8" t="str">
        <f t="shared" si="515"/>
        <v/>
      </c>
      <c r="BU265" s="7" t="str">
        <f t="shared" si="516"/>
        <v/>
      </c>
    </row>
    <row r="266" spans="8:73" x14ac:dyDescent="0.25">
      <c r="H266" s="35" t="str">
        <f>IFERROR(IF(MINUTE(M266)&lt;&gt;MINUTE(M265),MAX($H$2:H265)+1,IF(AND(MINUTE(M265)=0,MINUTE(M266)=0),1,"")),"")</f>
        <v/>
      </c>
      <c r="I266" s="35" t="str">
        <f t="shared" si="488"/>
        <v/>
      </c>
      <c r="J266" s="35" t="str">
        <f t="shared" si="489"/>
        <v/>
      </c>
      <c r="K266" s="67" t="str">
        <f>IFERROR(IF(VLOOKUP(J265,'Flota Variable'!$AS$4:$AU$707,3,0)+K265&gt;$F$7,"",VLOOKUP(J265,'Flota Variable'!$AS$4:$AU$707,3,0)+K265),"")</f>
        <v/>
      </c>
      <c r="L266" s="67" t="str">
        <f t="shared" si="470"/>
        <v/>
      </c>
      <c r="M266" s="36" t="str">
        <f t="shared" si="490"/>
        <v/>
      </c>
      <c r="N266" s="35" t="str">
        <f>IF(H266="","",IF(H266=MAX($H$3:$H$1002),IFERROR(VLOOKUP(MAX($H$3:H266)+1,$H$3:$I$1002,2,0),MAX(I266:I1265))-VLOOKUP(H266,$H$3:$I$1002,2,0)+1,IFERROR(VLOOKUP(MAX($H$3:H266)+1,$H$3:$I$1002,2,0),MAX(I266:I1265))-VLOOKUP(H266,$H$3:$I$1002,2,0)))</f>
        <v/>
      </c>
      <c r="P266" s="35" t="str">
        <f t="shared" si="491"/>
        <v/>
      </c>
      <c r="Q266" s="67" t="str">
        <f t="shared" si="492"/>
        <v/>
      </c>
      <c r="R266" s="67" t="str">
        <f t="shared" si="493"/>
        <v/>
      </c>
      <c r="S266" s="67" t="str">
        <f t="shared" si="494"/>
        <v/>
      </c>
      <c r="U266" s="68" t="str">
        <f>IFERROR(IF(Z266=0,"",IF(MINUTE(Z266)&lt;&gt;MINUTE(Z265),MAX($U$2:U265)+1,IF(AND(MINUTE(Z265)=0,MINUTE(Z266)=0),1,""))),"")</f>
        <v/>
      </c>
      <c r="V266" s="68" t="str">
        <f t="shared" si="495"/>
        <v/>
      </c>
      <c r="W266" s="68" t="str">
        <f t="shared" si="496"/>
        <v/>
      </c>
      <c r="X266" s="69" t="str">
        <f>IFERROR(L266+VLOOKUP(J266,'Tiempos de ciclo'!$P$3:$Q$398,2,0),"")</f>
        <v/>
      </c>
      <c r="Y266" s="69" t="str">
        <f t="shared" si="471"/>
        <v/>
      </c>
      <c r="Z266" s="70" t="str">
        <f t="shared" si="497"/>
        <v/>
      </c>
      <c r="AA266" s="68" t="str">
        <f>IF(U266="","",IF(U266=MAX($U$3:$U$1002),IFERROR(VLOOKUP(MAX($U$3:U266)+1,$U$3:$V$1002,2,0),MAX(V266:V1265))-VLOOKUP(U266,$U$3:$V$1002,2,0)+1,IFERROR(VLOOKUP(MAX($U$3:U266)+1,$U$3:$V$1002,2,0),MAX(V266:V1265))-VLOOKUP(U266,$U$3:$V$1002,2,0)))</f>
        <v/>
      </c>
      <c r="AC266" s="68" t="str">
        <f t="shared" si="498"/>
        <v/>
      </c>
      <c r="AD266" s="69" t="str">
        <f t="shared" si="499"/>
        <v/>
      </c>
      <c r="AE266" s="69" t="str">
        <f t="shared" si="500"/>
        <v/>
      </c>
      <c r="AF266" s="69" t="str">
        <f t="shared" si="501"/>
        <v/>
      </c>
      <c r="AI266" s="3" t="str">
        <f t="shared" si="518"/>
        <v/>
      </c>
      <c r="AJ266" s="8" t="str">
        <f t="shared" si="472"/>
        <v/>
      </c>
      <c r="AK266" s="8" t="str">
        <f t="shared" si="519"/>
        <v/>
      </c>
      <c r="AL266" s="8" t="str">
        <f t="shared" si="520"/>
        <v/>
      </c>
      <c r="AM266" s="8" t="str">
        <f t="shared" si="521"/>
        <v/>
      </c>
      <c r="AN266" s="9" t="str">
        <f t="shared" si="473"/>
        <v/>
      </c>
      <c r="AO266" s="9" t="str">
        <f t="shared" si="474"/>
        <v/>
      </c>
      <c r="AP266" s="8" t="str">
        <f t="shared" si="502"/>
        <v/>
      </c>
      <c r="AQ266" s="9" t="str">
        <f t="shared" si="475"/>
        <v/>
      </c>
      <c r="AR266" s="8" t="str">
        <f t="shared" si="503"/>
        <v/>
      </c>
      <c r="AS266" s="2" t="str">
        <f t="shared" si="522"/>
        <v/>
      </c>
      <c r="AT266" s="8" t="str">
        <f t="shared" si="504"/>
        <v/>
      </c>
      <c r="AU266" s="8" t="str">
        <f t="shared" si="523"/>
        <v/>
      </c>
      <c r="AV266" s="8" t="str">
        <f t="shared" si="524"/>
        <v/>
      </c>
      <c r="AW266" s="8" t="str">
        <f t="shared" si="505"/>
        <v/>
      </c>
      <c r="AX266" s="9" t="str">
        <f t="shared" si="476"/>
        <v/>
      </c>
      <c r="AY266" s="9" t="str">
        <f t="shared" si="477"/>
        <v/>
      </c>
      <c r="AZ266" s="8" t="str">
        <f t="shared" si="506"/>
        <v/>
      </c>
      <c r="BA266" s="9" t="str">
        <f t="shared" si="507"/>
        <v/>
      </c>
      <c r="BB266" s="8" t="str">
        <f t="shared" si="508"/>
        <v/>
      </c>
      <c r="BD266" s="3" t="str">
        <f t="shared" si="509"/>
        <v/>
      </c>
      <c r="BE266" s="8" t="str">
        <f t="shared" si="478"/>
        <v/>
      </c>
      <c r="BF266" s="8" t="str">
        <f t="shared" si="479"/>
        <v/>
      </c>
      <c r="BG266" s="86" t="str">
        <f t="shared" si="480"/>
        <v/>
      </c>
      <c r="BH266" s="9" t="str">
        <f t="shared" si="481"/>
        <v/>
      </c>
      <c r="BI266" s="9" t="str">
        <f t="shared" si="482"/>
        <v/>
      </c>
      <c r="BJ266" s="82" t="e">
        <f t="shared" si="483"/>
        <v>#VALUE!</v>
      </c>
      <c r="BK266" s="9" t="str">
        <f t="shared" si="484"/>
        <v/>
      </c>
      <c r="BL266" s="9" t="str">
        <f t="shared" ref="BL266:BM266" si="529">BK266</f>
        <v/>
      </c>
      <c r="BM266" s="9" t="str">
        <f t="shared" si="529"/>
        <v/>
      </c>
      <c r="BN266" s="8" t="str">
        <f t="shared" si="486"/>
        <v/>
      </c>
      <c r="BO266" s="8" t="str">
        <f t="shared" si="511"/>
        <v/>
      </c>
      <c r="BP266" s="8" t="str">
        <f t="shared" si="512"/>
        <v/>
      </c>
      <c r="BQ266" s="8" t="str">
        <f t="shared" si="513"/>
        <v/>
      </c>
      <c r="BR266" s="8" t="str">
        <f t="shared" si="487"/>
        <v/>
      </c>
      <c r="BS266" s="8" t="str">
        <f t="shared" si="514"/>
        <v/>
      </c>
      <c r="BT266" s="8" t="str">
        <f t="shared" si="515"/>
        <v/>
      </c>
      <c r="BU266" s="7" t="str">
        <f t="shared" si="516"/>
        <v/>
      </c>
    </row>
    <row r="267" spans="8:73" x14ac:dyDescent="0.25">
      <c r="H267" s="35" t="str">
        <f>IFERROR(IF(MINUTE(M267)&lt;&gt;MINUTE(M266),MAX($H$2:H266)+1,IF(AND(MINUTE(M266)=0,MINUTE(M267)=0),1,"")),"")</f>
        <v/>
      </c>
      <c r="I267" s="35" t="str">
        <f t="shared" si="488"/>
        <v/>
      </c>
      <c r="J267" s="35" t="str">
        <f t="shared" si="489"/>
        <v/>
      </c>
      <c r="K267" s="67" t="str">
        <f>IFERROR(IF(VLOOKUP(J266,'Flota Variable'!$AS$4:$AU$707,3,0)+K266&gt;$F$7,"",VLOOKUP(J266,'Flota Variable'!$AS$4:$AU$707,3,0)+K266),"")</f>
        <v/>
      </c>
      <c r="L267" s="67" t="str">
        <f t="shared" si="470"/>
        <v/>
      </c>
      <c r="M267" s="36" t="str">
        <f t="shared" si="490"/>
        <v/>
      </c>
      <c r="N267" s="35" t="str">
        <f>IF(H267="","",IF(H267=MAX($H$3:$H$1002),IFERROR(VLOOKUP(MAX($H$3:H267)+1,$H$3:$I$1002,2,0),MAX(I267:I1266))-VLOOKUP(H267,$H$3:$I$1002,2,0)+1,IFERROR(VLOOKUP(MAX($H$3:H267)+1,$H$3:$I$1002,2,0),MAX(I267:I1266))-VLOOKUP(H267,$H$3:$I$1002,2,0)))</f>
        <v/>
      </c>
      <c r="P267" s="35" t="str">
        <f t="shared" si="491"/>
        <v/>
      </c>
      <c r="Q267" s="67" t="str">
        <f t="shared" si="492"/>
        <v/>
      </c>
      <c r="R267" s="67" t="str">
        <f t="shared" si="493"/>
        <v/>
      </c>
      <c r="S267" s="67" t="str">
        <f t="shared" si="494"/>
        <v/>
      </c>
      <c r="U267" s="68" t="str">
        <f>IFERROR(IF(Z267=0,"",IF(MINUTE(Z267)&lt;&gt;MINUTE(Z266),MAX($U$2:U266)+1,IF(AND(MINUTE(Z266)=0,MINUTE(Z267)=0),1,""))),"")</f>
        <v/>
      </c>
      <c r="V267" s="68" t="str">
        <f t="shared" si="495"/>
        <v/>
      </c>
      <c r="W267" s="68" t="str">
        <f t="shared" si="496"/>
        <v/>
      </c>
      <c r="X267" s="69" t="str">
        <f>IFERROR(L267+VLOOKUP(J267,'Tiempos de ciclo'!$P$3:$Q$398,2,0),"")</f>
        <v/>
      </c>
      <c r="Y267" s="69" t="str">
        <f t="shared" si="471"/>
        <v/>
      </c>
      <c r="Z267" s="70" t="str">
        <f t="shared" si="497"/>
        <v/>
      </c>
      <c r="AA267" s="68" t="str">
        <f>IF(U267="","",IF(U267=MAX($U$3:$U$1002),IFERROR(VLOOKUP(MAX($U$3:U267)+1,$U$3:$V$1002,2,0),MAX(V267:V1266))-VLOOKUP(U267,$U$3:$V$1002,2,0)+1,IFERROR(VLOOKUP(MAX($U$3:U267)+1,$U$3:$V$1002,2,0),MAX(V267:V1266))-VLOOKUP(U267,$U$3:$V$1002,2,0)))</f>
        <v/>
      </c>
      <c r="AC267" s="68" t="str">
        <f t="shared" si="498"/>
        <v/>
      </c>
      <c r="AD267" s="69" t="str">
        <f t="shared" si="499"/>
        <v/>
      </c>
      <c r="AE267" s="69" t="str">
        <f t="shared" si="500"/>
        <v/>
      </c>
      <c r="AF267" s="69" t="str">
        <f t="shared" si="501"/>
        <v/>
      </c>
      <c r="AI267" s="3" t="str">
        <f t="shared" si="518"/>
        <v/>
      </c>
      <c r="AJ267" s="8" t="str">
        <f t="shared" si="472"/>
        <v/>
      </c>
      <c r="AK267" s="8" t="str">
        <f t="shared" si="519"/>
        <v/>
      </c>
      <c r="AL267" s="8" t="str">
        <f t="shared" si="520"/>
        <v/>
      </c>
      <c r="AM267" s="8" t="str">
        <f t="shared" si="521"/>
        <v/>
      </c>
      <c r="AN267" s="9" t="str">
        <f t="shared" si="473"/>
        <v/>
      </c>
      <c r="AO267" s="9" t="str">
        <f t="shared" si="474"/>
        <v/>
      </c>
      <c r="AP267" s="8" t="str">
        <f t="shared" si="502"/>
        <v/>
      </c>
      <c r="AQ267" s="9" t="str">
        <f t="shared" si="475"/>
        <v/>
      </c>
      <c r="AR267" s="8" t="str">
        <f t="shared" si="503"/>
        <v/>
      </c>
      <c r="AS267" s="2" t="str">
        <f t="shared" si="522"/>
        <v/>
      </c>
      <c r="AT267" s="8" t="str">
        <f t="shared" si="504"/>
        <v/>
      </c>
      <c r="AU267" s="8" t="str">
        <f t="shared" si="523"/>
        <v/>
      </c>
      <c r="AV267" s="8" t="str">
        <f t="shared" si="524"/>
        <v/>
      </c>
      <c r="AW267" s="8" t="str">
        <f t="shared" si="505"/>
        <v/>
      </c>
      <c r="AX267" s="9" t="str">
        <f t="shared" si="476"/>
        <v/>
      </c>
      <c r="AY267" s="9" t="str">
        <f t="shared" si="477"/>
        <v/>
      </c>
      <c r="AZ267" s="8" t="str">
        <f t="shared" si="506"/>
        <v/>
      </c>
      <c r="BA267" s="9" t="str">
        <f t="shared" si="507"/>
        <v/>
      </c>
      <c r="BB267" s="8" t="str">
        <f t="shared" si="508"/>
        <v/>
      </c>
      <c r="BD267" s="3" t="str">
        <f t="shared" si="509"/>
        <v/>
      </c>
      <c r="BE267" s="8" t="str">
        <f t="shared" si="478"/>
        <v/>
      </c>
      <c r="BF267" s="8" t="str">
        <f t="shared" si="479"/>
        <v/>
      </c>
      <c r="BG267" s="86" t="str">
        <f t="shared" si="480"/>
        <v/>
      </c>
      <c r="BH267" s="9" t="str">
        <f t="shared" si="481"/>
        <v/>
      </c>
      <c r="BI267" s="9" t="str">
        <f t="shared" si="482"/>
        <v/>
      </c>
      <c r="BJ267" s="82" t="e">
        <f t="shared" si="483"/>
        <v>#VALUE!</v>
      </c>
      <c r="BK267" s="9" t="str">
        <f t="shared" si="484"/>
        <v/>
      </c>
      <c r="BL267" s="9" t="str">
        <f t="shared" ref="BL267:BM267" si="530">BK267</f>
        <v/>
      </c>
      <c r="BM267" s="9" t="str">
        <f t="shared" si="530"/>
        <v/>
      </c>
      <c r="BN267" s="8" t="str">
        <f t="shared" si="486"/>
        <v/>
      </c>
      <c r="BO267" s="8" t="str">
        <f t="shared" si="511"/>
        <v/>
      </c>
      <c r="BP267" s="8" t="str">
        <f t="shared" si="512"/>
        <v/>
      </c>
      <c r="BQ267" s="8" t="str">
        <f t="shared" si="513"/>
        <v/>
      </c>
      <c r="BR267" s="8" t="str">
        <f t="shared" si="487"/>
        <v/>
      </c>
      <c r="BS267" s="8" t="str">
        <f t="shared" si="514"/>
        <v/>
      </c>
      <c r="BT267" s="8" t="str">
        <f t="shared" si="515"/>
        <v/>
      </c>
      <c r="BU267" s="7" t="str">
        <f t="shared" si="516"/>
        <v/>
      </c>
    </row>
    <row r="268" spans="8:73" x14ac:dyDescent="0.25">
      <c r="H268" s="35" t="str">
        <f>IFERROR(IF(MINUTE(M268)&lt;&gt;MINUTE(M267),MAX($H$2:H267)+1,IF(AND(MINUTE(M267)=0,MINUTE(M268)=0),1,"")),"")</f>
        <v/>
      </c>
      <c r="I268" s="35" t="str">
        <f t="shared" si="488"/>
        <v/>
      </c>
      <c r="J268" s="35" t="str">
        <f t="shared" si="489"/>
        <v/>
      </c>
      <c r="K268" s="67" t="str">
        <f>IFERROR(IF(VLOOKUP(J267,'Flota Variable'!$AS$4:$AU$707,3,0)+K267&gt;$F$7,"",VLOOKUP(J267,'Flota Variable'!$AS$4:$AU$707,3,0)+K267),"")</f>
        <v/>
      </c>
      <c r="L268" s="67" t="str">
        <f t="shared" si="470"/>
        <v/>
      </c>
      <c r="M268" s="36" t="str">
        <f t="shared" si="490"/>
        <v/>
      </c>
      <c r="N268" s="35" t="str">
        <f>IF(H268="","",IF(H268=MAX($H$3:$H$1002),IFERROR(VLOOKUP(MAX($H$3:H268)+1,$H$3:$I$1002,2,0),MAX(I268:I1267))-VLOOKUP(H268,$H$3:$I$1002,2,0)+1,IFERROR(VLOOKUP(MAX($H$3:H268)+1,$H$3:$I$1002,2,0),MAX(I268:I1267))-VLOOKUP(H268,$H$3:$I$1002,2,0)))</f>
        <v/>
      </c>
      <c r="P268" s="35" t="str">
        <f t="shared" si="491"/>
        <v/>
      </c>
      <c r="Q268" s="67" t="str">
        <f t="shared" si="492"/>
        <v/>
      </c>
      <c r="R268" s="67" t="str">
        <f t="shared" si="493"/>
        <v/>
      </c>
      <c r="S268" s="67" t="str">
        <f t="shared" si="494"/>
        <v/>
      </c>
      <c r="U268" s="68" t="str">
        <f>IFERROR(IF(Z268=0,"",IF(MINUTE(Z268)&lt;&gt;MINUTE(Z267),MAX($U$2:U267)+1,IF(AND(MINUTE(Z267)=0,MINUTE(Z268)=0),1,""))),"")</f>
        <v/>
      </c>
      <c r="V268" s="68" t="str">
        <f t="shared" si="495"/>
        <v/>
      </c>
      <c r="W268" s="68" t="str">
        <f t="shared" si="496"/>
        <v/>
      </c>
      <c r="X268" s="69" t="str">
        <f>IFERROR(L268+VLOOKUP(J268,'Tiempos de ciclo'!$P$3:$Q$398,2,0),"")</f>
        <v/>
      </c>
      <c r="Y268" s="69" t="str">
        <f t="shared" si="471"/>
        <v/>
      </c>
      <c r="Z268" s="70" t="str">
        <f t="shared" si="497"/>
        <v/>
      </c>
      <c r="AA268" s="68" t="str">
        <f>IF(U268="","",IF(U268=MAX($U$3:$U$1002),IFERROR(VLOOKUP(MAX($U$3:U268)+1,$U$3:$V$1002,2,0),MAX(V268:V1267))-VLOOKUP(U268,$U$3:$V$1002,2,0)+1,IFERROR(VLOOKUP(MAX($U$3:U268)+1,$U$3:$V$1002,2,0),MAX(V268:V1267))-VLOOKUP(U268,$U$3:$V$1002,2,0)))</f>
        <v/>
      </c>
      <c r="AC268" s="68" t="str">
        <f t="shared" si="498"/>
        <v/>
      </c>
      <c r="AD268" s="69" t="str">
        <f t="shared" si="499"/>
        <v/>
      </c>
      <c r="AE268" s="69" t="str">
        <f t="shared" si="500"/>
        <v/>
      </c>
      <c r="AF268" s="69" t="str">
        <f t="shared" si="501"/>
        <v/>
      </c>
      <c r="AI268" s="3" t="str">
        <f t="shared" si="518"/>
        <v/>
      </c>
      <c r="AJ268" s="8" t="str">
        <f t="shared" si="472"/>
        <v/>
      </c>
      <c r="AK268" s="8" t="str">
        <f t="shared" si="519"/>
        <v/>
      </c>
      <c r="AL268" s="8" t="str">
        <f t="shared" si="520"/>
        <v/>
      </c>
      <c r="AM268" s="8" t="str">
        <f t="shared" si="521"/>
        <v/>
      </c>
      <c r="AN268" s="9" t="str">
        <f t="shared" si="473"/>
        <v/>
      </c>
      <c r="AO268" s="9" t="str">
        <f t="shared" si="474"/>
        <v/>
      </c>
      <c r="AP268" s="8" t="str">
        <f t="shared" si="502"/>
        <v/>
      </c>
      <c r="AQ268" s="9" t="str">
        <f t="shared" si="475"/>
        <v/>
      </c>
      <c r="AR268" s="8" t="str">
        <f t="shared" si="503"/>
        <v/>
      </c>
      <c r="AS268" s="2" t="str">
        <f t="shared" si="522"/>
        <v/>
      </c>
      <c r="AT268" s="8" t="str">
        <f t="shared" si="504"/>
        <v/>
      </c>
      <c r="AU268" s="8" t="str">
        <f t="shared" si="523"/>
        <v/>
      </c>
      <c r="AV268" s="8" t="str">
        <f t="shared" si="524"/>
        <v/>
      </c>
      <c r="AW268" s="8" t="str">
        <f t="shared" si="505"/>
        <v/>
      </c>
      <c r="AX268" s="9" t="str">
        <f t="shared" si="476"/>
        <v/>
      </c>
      <c r="AY268" s="9" t="str">
        <f t="shared" si="477"/>
        <v/>
      </c>
      <c r="AZ268" s="8" t="str">
        <f t="shared" si="506"/>
        <v/>
      </c>
      <c r="BA268" s="9" t="str">
        <f t="shared" si="507"/>
        <v/>
      </c>
      <c r="BB268" s="8" t="str">
        <f t="shared" si="508"/>
        <v/>
      </c>
      <c r="BD268" s="3" t="str">
        <f t="shared" si="509"/>
        <v/>
      </c>
      <c r="BE268" s="8" t="str">
        <f t="shared" si="478"/>
        <v/>
      </c>
      <c r="BF268" s="8" t="str">
        <f t="shared" si="479"/>
        <v/>
      </c>
      <c r="BG268" s="86" t="str">
        <f t="shared" si="480"/>
        <v/>
      </c>
      <c r="BH268" s="9" t="str">
        <f t="shared" si="481"/>
        <v/>
      </c>
      <c r="BI268" s="9" t="str">
        <f t="shared" si="482"/>
        <v/>
      </c>
      <c r="BJ268" s="82" t="e">
        <f t="shared" si="483"/>
        <v>#VALUE!</v>
      </c>
      <c r="BK268" s="9" t="str">
        <f t="shared" si="484"/>
        <v/>
      </c>
      <c r="BL268" s="9" t="str">
        <f t="shared" ref="BL268:BM268" si="531">BK268</f>
        <v/>
      </c>
      <c r="BM268" s="9" t="str">
        <f t="shared" si="531"/>
        <v/>
      </c>
      <c r="BN268" s="8" t="str">
        <f t="shared" si="486"/>
        <v/>
      </c>
      <c r="BO268" s="8" t="str">
        <f t="shared" si="511"/>
        <v/>
      </c>
      <c r="BP268" s="8" t="str">
        <f t="shared" si="512"/>
        <v/>
      </c>
      <c r="BQ268" s="8" t="str">
        <f t="shared" si="513"/>
        <v/>
      </c>
      <c r="BR268" s="8" t="str">
        <f t="shared" si="487"/>
        <v/>
      </c>
      <c r="BS268" s="8" t="str">
        <f t="shared" si="514"/>
        <v/>
      </c>
      <c r="BT268" s="8" t="str">
        <f t="shared" si="515"/>
        <v/>
      </c>
      <c r="BU268" s="7" t="str">
        <f t="shared" si="516"/>
        <v/>
      </c>
    </row>
    <row r="269" spans="8:73" x14ac:dyDescent="0.25">
      <c r="H269" s="35" t="str">
        <f>IFERROR(IF(MINUTE(M269)&lt;&gt;MINUTE(M268),MAX($H$2:H268)+1,IF(AND(MINUTE(M268)=0,MINUTE(M269)=0),1,"")),"")</f>
        <v/>
      </c>
      <c r="I269" s="35" t="str">
        <f t="shared" si="488"/>
        <v/>
      </c>
      <c r="J269" s="35" t="str">
        <f t="shared" si="489"/>
        <v/>
      </c>
      <c r="K269" s="67" t="str">
        <f>IFERROR(IF(VLOOKUP(J268,'Flota Variable'!$AS$4:$AU$707,3,0)+K268&gt;$F$7,"",VLOOKUP(J268,'Flota Variable'!$AS$4:$AU$707,3,0)+K268),"")</f>
        <v/>
      </c>
      <c r="L269" s="67" t="str">
        <f t="shared" si="470"/>
        <v/>
      </c>
      <c r="M269" s="36" t="str">
        <f t="shared" si="490"/>
        <v/>
      </c>
      <c r="N269" s="35" t="str">
        <f>IF(H269="","",IF(H269=MAX($H$3:$H$1002),IFERROR(VLOOKUP(MAX($H$3:H269)+1,$H$3:$I$1002,2,0),MAX(I269:I1268))-VLOOKUP(H269,$H$3:$I$1002,2,0)+1,IFERROR(VLOOKUP(MAX($H$3:H269)+1,$H$3:$I$1002,2,0),MAX(I269:I1268))-VLOOKUP(H269,$H$3:$I$1002,2,0)))</f>
        <v/>
      </c>
      <c r="P269" s="35" t="str">
        <f t="shared" si="491"/>
        <v/>
      </c>
      <c r="Q269" s="67" t="str">
        <f t="shared" si="492"/>
        <v/>
      </c>
      <c r="R269" s="67" t="str">
        <f t="shared" si="493"/>
        <v/>
      </c>
      <c r="S269" s="67" t="str">
        <f t="shared" si="494"/>
        <v/>
      </c>
      <c r="U269" s="68" t="str">
        <f>IFERROR(IF(Z269=0,"",IF(MINUTE(Z269)&lt;&gt;MINUTE(Z268),MAX($U$2:U268)+1,IF(AND(MINUTE(Z268)=0,MINUTE(Z269)=0),1,""))),"")</f>
        <v/>
      </c>
      <c r="V269" s="68" t="str">
        <f t="shared" si="495"/>
        <v/>
      </c>
      <c r="W269" s="68" t="str">
        <f t="shared" si="496"/>
        <v/>
      </c>
      <c r="X269" s="69" t="str">
        <f>IFERROR(L269+VLOOKUP(J269,'Tiempos de ciclo'!$P$3:$Q$398,2,0),"")</f>
        <v/>
      </c>
      <c r="Y269" s="69" t="str">
        <f t="shared" si="471"/>
        <v/>
      </c>
      <c r="Z269" s="70" t="str">
        <f t="shared" si="497"/>
        <v/>
      </c>
      <c r="AA269" s="68" t="str">
        <f>IF(U269="","",IF(U269=MAX($U$3:$U$1002),IFERROR(VLOOKUP(MAX($U$3:U269)+1,$U$3:$V$1002,2,0),MAX(V269:V1268))-VLOOKUP(U269,$U$3:$V$1002,2,0)+1,IFERROR(VLOOKUP(MAX($U$3:U269)+1,$U$3:$V$1002,2,0),MAX(V269:V1268))-VLOOKUP(U269,$U$3:$V$1002,2,0)))</f>
        <v/>
      </c>
      <c r="AC269" s="68" t="str">
        <f t="shared" si="498"/>
        <v/>
      </c>
      <c r="AD269" s="69" t="str">
        <f t="shared" si="499"/>
        <v/>
      </c>
      <c r="AE269" s="69" t="str">
        <f t="shared" si="500"/>
        <v/>
      </c>
      <c r="AF269" s="69" t="str">
        <f t="shared" si="501"/>
        <v/>
      </c>
      <c r="AI269" s="3" t="str">
        <f t="shared" si="518"/>
        <v/>
      </c>
      <c r="AJ269" s="8" t="str">
        <f t="shared" si="472"/>
        <v/>
      </c>
      <c r="AK269" s="8" t="str">
        <f t="shared" si="519"/>
        <v/>
      </c>
      <c r="AL269" s="8" t="str">
        <f t="shared" si="520"/>
        <v/>
      </c>
      <c r="AM269" s="8" t="str">
        <f t="shared" si="521"/>
        <v/>
      </c>
      <c r="AN269" s="9" t="str">
        <f t="shared" si="473"/>
        <v/>
      </c>
      <c r="AO269" s="9" t="str">
        <f t="shared" si="474"/>
        <v/>
      </c>
      <c r="AP269" s="8" t="str">
        <f t="shared" si="502"/>
        <v/>
      </c>
      <c r="AQ269" s="9" t="str">
        <f t="shared" si="475"/>
        <v/>
      </c>
      <c r="AR269" s="8" t="str">
        <f t="shared" si="503"/>
        <v/>
      </c>
      <c r="AS269" s="2" t="str">
        <f t="shared" si="522"/>
        <v/>
      </c>
      <c r="AT269" s="8" t="str">
        <f t="shared" si="504"/>
        <v/>
      </c>
      <c r="AU269" s="8" t="str">
        <f t="shared" si="523"/>
        <v/>
      </c>
      <c r="AV269" s="8" t="str">
        <f t="shared" si="524"/>
        <v/>
      </c>
      <c r="AW269" s="8" t="str">
        <f t="shared" si="505"/>
        <v/>
      </c>
      <c r="AX269" s="9" t="str">
        <f t="shared" si="476"/>
        <v/>
      </c>
      <c r="AY269" s="9" t="str">
        <f t="shared" si="477"/>
        <v/>
      </c>
      <c r="AZ269" s="8" t="str">
        <f t="shared" si="506"/>
        <v/>
      </c>
      <c r="BA269" s="9" t="str">
        <f t="shared" si="507"/>
        <v/>
      </c>
      <c r="BB269" s="8" t="str">
        <f t="shared" si="508"/>
        <v/>
      </c>
      <c r="BD269" s="3" t="str">
        <f t="shared" si="509"/>
        <v/>
      </c>
      <c r="BE269" s="8" t="str">
        <f t="shared" si="478"/>
        <v/>
      </c>
      <c r="BF269" s="8" t="str">
        <f t="shared" si="479"/>
        <v/>
      </c>
      <c r="BG269" s="86" t="str">
        <f t="shared" si="480"/>
        <v/>
      </c>
      <c r="BH269" s="9" t="str">
        <f t="shared" si="481"/>
        <v/>
      </c>
      <c r="BI269" s="9" t="str">
        <f t="shared" si="482"/>
        <v/>
      </c>
      <c r="BJ269" s="82" t="e">
        <f t="shared" si="483"/>
        <v>#VALUE!</v>
      </c>
      <c r="BK269" s="9" t="str">
        <f t="shared" si="484"/>
        <v/>
      </c>
      <c r="BL269" s="9" t="str">
        <f t="shared" ref="BL269:BM269" si="532">BK269</f>
        <v/>
      </c>
      <c r="BM269" s="9" t="str">
        <f t="shared" si="532"/>
        <v/>
      </c>
      <c r="BN269" s="8" t="str">
        <f t="shared" si="486"/>
        <v/>
      </c>
      <c r="BO269" s="8" t="str">
        <f t="shared" si="511"/>
        <v/>
      </c>
      <c r="BP269" s="8" t="str">
        <f t="shared" si="512"/>
        <v/>
      </c>
      <c r="BQ269" s="8" t="str">
        <f t="shared" si="513"/>
        <v/>
      </c>
      <c r="BR269" s="8" t="str">
        <f t="shared" si="487"/>
        <v/>
      </c>
      <c r="BS269" s="8" t="str">
        <f t="shared" si="514"/>
        <v/>
      </c>
      <c r="BT269" s="8" t="str">
        <f t="shared" si="515"/>
        <v/>
      </c>
      <c r="BU269" s="7" t="str">
        <f t="shared" si="516"/>
        <v/>
      </c>
    </row>
    <row r="270" spans="8:73" x14ac:dyDescent="0.25">
      <c r="H270" s="35" t="str">
        <f>IFERROR(IF(MINUTE(M270)&lt;&gt;MINUTE(M269),MAX($H$2:H269)+1,IF(AND(MINUTE(M269)=0,MINUTE(M270)=0),1,"")),"")</f>
        <v/>
      </c>
      <c r="I270" s="35" t="str">
        <f t="shared" si="488"/>
        <v/>
      </c>
      <c r="J270" s="35" t="str">
        <f t="shared" si="489"/>
        <v/>
      </c>
      <c r="K270" s="67" t="str">
        <f>IFERROR(IF(VLOOKUP(J269,'Flota Variable'!$AS$4:$AU$707,3,0)+K269&gt;$F$7,"",VLOOKUP(J269,'Flota Variable'!$AS$4:$AU$707,3,0)+K269),"")</f>
        <v/>
      </c>
      <c r="L270" s="67" t="str">
        <f t="shared" si="470"/>
        <v/>
      </c>
      <c r="M270" s="36" t="str">
        <f t="shared" si="490"/>
        <v/>
      </c>
      <c r="N270" s="35" t="str">
        <f>IF(H270="","",IF(H270=MAX($H$3:$H$1002),IFERROR(VLOOKUP(MAX($H$3:H270)+1,$H$3:$I$1002,2,0),MAX(I270:I1269))-VLOOKUP(H270,$H$3:$I$1002,2,0)+1,IFERROR(VLOOKUP(MAX($H$3:H270)+1,$H$3:$I$1002,2,0),MAX(I270:I1269))-VLOOKUP(H270,$H$3:$I$1002,2,0)))</f>
        <v/>
      </c>
      <c r="P270" s="35" t="str">
        <f t="shared" si="491"/>
        <v/>
      </c>
      <c r="Q270" s="67" t="str">
        <f t="shared" si="492"/>
        <v/>
      </c>
      <c r="R270" s="67" t="str">
        <f t="shared" si="493"/>
        <v/>
      </c>
      <c r="S270" s="67" t="str">
        <f t="shared" si="494"/>
        <v/>
      </c>
      <c r="U270" s="68" t="str">
        <f>IFERROR(IF(Z270=0,"",IF(MINUTE(Z270)&lt;&gt;MINUTE(Z269),MAX($U$2:U269)+1,IF(AND(MINUTE(Z269)=0,MINUTE(Z270)=0),1,""))),"")</f>
        <v/>
      </c>
      <c r="V270" s="68" t="str">
        <f t="shared" si="495"/>
        <v/>
      </c>
      <c r="W270" s="68" t="str">
        <f t="shared" si="496"/>
        <v/>
      </c>
      <c r="X270" s="69" t="str">
        <f>IFERROR(L270+VLOOKUP(J270,'Tiempos de ciclo'!$P$3:$Q$398,2,0),"")</f>
        <v/>
      </c>
      <c r="Y270" s="69" t="str">
        <f t="shared" si="471"/>
        <v/>
      </c>
      <c r="Z270" s="70" t="str">
        <f t="shared" si="497"/>
        <v/>
      </c>
      <c r="AA270" s="68" t="str">
        <f>IF(U270="","",IF(U270=MAX($U$3:$U$1002),IFERROR(VLOOKUP(MAX($U$3:U270)+1,$U$3:$V$1002,2,0),MAX(V270:V1269))-VLOOKUP(U270,$U$3:$V$1002,2,0)+1,IFERROR(VLOOKUP(MAX($U$3:U270)+1,$U$3:$V$1002,2,0),MAX(V270:V1269))-VLOOKUP(U270,$U$3:$V$1002,2,0)))</f>
        <v/>
      </c>
      <c r="AC270" s="68" t="str">
        <f t="shared" si="498"/>
        <v/>
      </c>
      <c r="AD270" s="69" t="str">
        <f t="shared" si="499"/>
        <v/>
      </c>
      <c r="AE270" s="69" t="str">
        <f t="shared" si="500"/>
        <v/>
      </c>
      <c r="AF270" s="69" t="str">
        <f t="shared" si="501"/>
        <v/>
      </c>
      <c r="AI270" s="3" t="str">
        <f t="shared" si="518"/>
        <v/>
      </c>
      <c r="AJ270" s="8" t="str">
        <f t="shared" si="472"/>
        <v/>
      </c>
      <c r="AK270" s="8" t="str">
        <f t="shared" si="519"/>
        <v/>
      </c>
      <c r="AL270" s="8" t="str">
        <f t="shared" si="520"/>
        <v/>
      </c>
      <c r="AM270" s="8" t="str">
        <f t="shared" si="521"/>
        <v/>
      </c>
      <c r="AN270" s="9" t="str">
        <f t="shared" si="473"/>
        <v/>
      </c>
      <c r="AO270" s="9" t="str">
        <f t="shared" si="474"/>
        <v/>
      </c>
      <c r="AP270" s="8" t="str">
        <f t="shared" si="502"/>
        <v/>
      </c>
      <c r="AQ270" s="9" t="str">
        <f t="shared" si="475"/>
        <v/>
      </c>
      <c r="AR270" s="8" t="str">
        <f t="shared" si="503"/>
        <v/>
      </c>
      <c r="AS270" s="2" t="str">
        <f t="shared" si="522"/>
        <v/>
      </c>
      <c r="AT270" s="8" t="str">
        <f t="shared" si="504"/>
        <v/>
      </c>
      <c r="AU270" s="8" t="str">
        <f t="shared" si="523"/>
        <v/>
      </c>
      <c r="AV270" s="8" t="str">
        <f t="shared" si="524"/>
        <v/>
      </c>
      <c r="AW270" s="8" t="str">
        <f t="shared" si="505"/>
        <v/>
      </c>
      <c r="AX270" s="9" t="str">
        <f t="shared" si="476"/>
        <v/>
      </c>
      <c r="AY270" s="9" t="str">
        <f t="shared" si="477"/>
        <v/>
      </c>
      <c r="AZ270" s="8" t="str">
        <f t="shared" si="506"/>
        <v/>
      </c>
      <c r="BA270" s="9" t="str">
        <f t="shared" si="507"/>
        <v/>
      </c>
      <c r="BB270" s="8" t="str">
        <f t="shared" si="508"/>
        <v/>
      </c>
      <c r="BD270" s="3" t="str">
        <f t="shared" si="509"/>
        <v/>
      </c>
      <c r="BE270" s="8" t="str">
        <f t="shared" si="478"/>
        <v/>
      </c>
      <c r="BF270" s="8" t="str">
        <f t="shared" si="479"/>
        <v/>
      </c>
      <c r="BG270" s="86" t="str">
        <f t="shared" si="480"/>
        <v/>
      </c>
      <c r="BH270" s="9" t="str">
        <f t="shared" si="481"/>
        <v/>
      </c>
      <c r="BI270" s="9" t="str">
        <f t="shared" si="482"/>
        <v/>
      </c>
      <c r="BJ270" s="82" t="e">
        <f t="shared" si="483"/>
        <v>#VALUE!</v>
      </c>
      <c r="BK270" s="9" t="str">
        <f t="shared" si="484"/>
        <v/>
      </c>
      <c r="BL270" s="9" t="str">
        <f t="shared" ref="BL270:BM270" si="533">BK270</f>
        <v/>
      </c>
      <c r="BM270" s="9" t="str">
        <f t="shared" si="533"/>
        <v/>
      </c>
      <c r="BN270" s="8" t="str">
        <f t="shared" si="486"/>
        <v/>
      </c>
      <c r="BO270" s="8" t="str">
        <f t="shared" si="511"/>
        <v/>
      </c>
      <c r="BP270" s="8" t="str">
        <f t="shared" si="512"/>
        <v/>
      </c>
      <c r="BQ270" s="8" t="str">
        <f t="shared" si="513"/>
        <v/>
      </c>
      <c r="BR270" s="8" t="str">
        <f t="shared" si="487"/>
        <v/>
      </c>
      <c r="BS270" s="8" t="str">
        <f t="shared" si="514"/>
        <v/>
      </c>
      <c r="BT270" s="8" t="str">
        <f t="shared" si="515"/>
        <v/>
      </c>
      <c r="BU270" s="7" t="str">
        <f t="shared" si="516"/>
        <v/>
      </c>
    </row>
    <row r="271" spans="8:73" x14ac:dyDescent="0.25">
      <c r="H271" s="35" t="str">
        <f>IFERROR(IF(MINUTE(M271)&lt;&gt;MINUTE(M270),MAX($H$2:H270)+1,IF(AND(MINUTE(M270)=0,MINUTE(M271)=0),1,"")),"")</f>
        <v/>
      </c>
      <c r="I271" s="35" t="str">
        <f t="shared" si="488"/>
        <v/>
      </c>
      <c r="J271" s="35" t="str">
        <f t="shared" si="489"/>
        <v/>
      </c>
      <c r="K271" s="67" t="str">
        <f>IFERROR(IF(VLOOKUP(J270,'Flota Variable'!$AS$4:$AU$707,3,0)+K270&gt;$F$7,"",VLOOKUP(J270,'Flota Variable'!$AS$4:$AU$707,3,0)+K270),"")</f>
        <v/>
      </c>
      <c r="L271" s="67" t="str">
        <f t="shared" si="470"/>
        <v/>
      </c>
      <c r="M271" s="36" t="str">
        <f t="shared" si="490"/>
        <v/>
      </c>
      <c r="N271" s="35" t="str">
        <f>IF(H271="","",IF(H271=MAX($H$3:$H$1002),IFERROR(VLOOKUP(MAX($H$3:H271)+1,$H$3:$I$1002,2,0),MAX(I271:I1270))-VLOOKUP(H271,$H$3:$I$1002,2,0)+1,IFERROR(VLOOKUP(MAX($H$3:H271)+1,$H$3:$I$1002,2,0),MAX(I271:I1270))-VLOOKUP(H271,$H$3:$I$1002,2,0)))</f>
        <v/>
      </c>
      <c r="P271" s="35" t="str">
        <f t="shared" si="491"/>
        <v/>
      </c>
      <c r="Q271" s="67" t="str">
        <f t="shared" si="492"/>
        <v/>
      </c>
      <c r="R271" s="67" t="str">
        <f t="shared" si="493"/>
        <v/>
      </c>
      <c r="S271" s="67" t="str">
        <f t="shared" si="494"/>
        <v/>
      </c>
      <c r="U271" s="68" t="str">
        <f>IFERROR(IF(Z271=0,"",IF(MINUTE(Z271)&lt;&gt;MINUTE(Z270),MAX($U$2:U270)+1,IF(AND(MINUTE(Z270)=0,MINUTE(Z271)=0),1,""))),"")</f>
        <v/>
      </c>
      <c r="V271" s="68" t="str">
        <f t="shared" si="495"/>
        <v/>
      </c>
      <c r="W271" s="68" t="str">
        <f t="shared" si="496"/>
        <v/>
      </c>
      <c r="X271" s="69" t="str">
        <f>IFERROR(L271+VLOOKUP(J271,'Tiempos de ciclo'!$P$3:$Q$398,2,0),"")</f>
        <v/>
      </c>
      <c r="Y271" s="69" t="str">
        <f t="shared" si="471"/>
        <v/>
      </c>
      <c r="Z271" s="70" t="str">
        <f t="shared" si="497"/>
        <v/>
      </c>
      <c r="AA271" s="68" t="str">
        <f>IF(U271="","",IF(U271=MAX($U$3:$U$1002),IFERROR(VLOOKUP(MAX($U$3:U271)+1,$U$3:$V$1002,2,0),MAX(V271:V1270))-VLOOKUP(U271,$U$3:$V$1002,2,0)+1,IFERROR(VLOOKUP(MAX($U$3:U271)+1,$U$3:$V$1002,2,0),MAX(V271:V1270))-VLOOKUP(U271,$U$3:$V$1002,2,0)))</f>
        <v/>
      </c>
      <c r="AC271" s="68" t="str">
        <f t="shared" si="498"/>
        <v/>
      </c>
      <c r="AD271" s="69" t="str">
        <f t="shared" si="499"/>
        <v/>
      </c>
      <c r="AE271" s="69" t="str">
        <f t="shared" si="500"/>
        <v/>
      </c>
      <c r="AF271" s="69" t="str">
        <f t="shared" si="501"/>
        <v/>
      </c>
      <c r="AI271" s="3" t="str">
        <f t="shared" si="518"/>
        <v/>
      </c>
      <c r="AJ271" s="8" t="str">
        <f t="shared" si="472"/>
        <v/>
      </c>
      <c r="AK271" s="8" t="str">
        <f t="shared" si="519"/>
        <v/>
      </c>
      <c r="AL271" s="8" t="str">
        <f t="shared" si="520"/>
        <v/>
      </c>
      <c r="AM271" s="8" t="str">
        <f t="shared" si="521"/>
        <v/>
      </c>
      <c r="AN271" s="9" t="str">
        <f t="shared" si="473"/>
        <v/>
      </c>
      <c r="AO271" s="9" t="str">
        <f t="shared" si="474"/>
        <v/>
      </c>
      <c r="AP271" s="8" t="str">
        <f t="shared" si="502"/>
        <v/>
      </c>
      <c r="AQ271" s="9" t="str">
        <f t="shared" si="475"/>
        <v/>
      </c>
      <c r="AR271" s="8" t="str">
        <f t="shared" si="503"/>
        <v/>
      </c>
      <c r="AS271" s="2" t="str">
        <f t="shared" si="522"/>
        <v/>
      </c>
      <c r="AT271" s="8" t="str">
        <f t="shared" si="504"/>
        <v/>
      </c>
      <c r="AU271" s="8" t="str">
        <f t="shared" si="523"/>
        <v/>
      </c>
      <c r="AV271" s="8" t="str">
        <f t="shared" si="524"/>
        <v/>
      </c>
      <c r="AW271" s="8" t="str">
        <f t="shared" si="505"/>
        <v/>
      </c>
      <c r="AX271" s="9" t="str">
        <f t="shared" si="476"/>
        <v/>
      </c>
      <c r="AY271" s="9" t="str">
        <f t="shared" si="477"/>
        <v/>
      </c>
      <c r="AZ271" s="8" t="str">
        <f t="shared" si="506"/>
        <v/>
      </c>
      <c r="BA271" s="9" t="str">
        <f t="shared" si="507"/>
        <v/>
      </c>
      <c r="BB271" s="8" t="str">
        <f t="shared" si="508"/>
        <v/>
      </c>
      <c r="BD271" s="3" t="str">
        <f t="shared" si="509"/>
        <v/>
      </c>
      <c r="BE271" s="8" t="str">
        <f t="shared" si="478"/>
        <v/>
      </c>
      <c r="BF271" s="8" t="str">
        <f t="shared" si="479"/>
        <v/>
      </c>
      <c r="BG271" s="86" t="str">
        <f t="shared" si="480"/>
        <v/>
      </c>
      <c r="BH271" s="9" t="str">
        <f t="shared" si="481"/>
        <v/>
      </c>
      <c r="BI271" s="9" t="str">
        <f t="shared" si="482"/>
        <v/>
      </c>
      <c r="BJ271" s="82" t="e">
        <f t="shared" si="483"/>
        <v>#VALUE!</v>
      </c>
      <c r="BK271" s="9" t="str">
        <f t="shared" si="484"/>
        <v/>
      </c>
      <c r="BL271" s="9" t="str">
        <f t="shared" ref="BL271:BM271" si="534">BK271</f>
        <v/>
      </c>
      <c r="BM271" s="9" t="str">
        <f t="shared" si="534"/>
        <v/>
      </c>
      <c r="BN271" s="8" t="str">
        <f t="shared" si="486"/>
        <v/>
      </c>
      <c r="BO271" s="8" t="str">
        <f t="shared" si="511"/>
        <v/>
      </c>
      <c r="BP271" s="8" t="str">
        <f t="shared" si="512"/>
        <v/>
      </c>
      <c r="BQ271" s="8" t="str">
        <f t="shared" si="513"/>
        <v/>
      </c>
      <c r="BR271" s="8" t="str">
        <f t="shared" si="487"/>
        <v/>
      </c>
      <c r="BS271" s="8" t="str">
        <f t="shared" si="514"/>
        <v/>
      </c>
      <c r="BT271" s="8" t="str">
        <f t="shared" si="515"/>
        <v/>
      </c>
      <c r="BU271" s="7" t="str">
        <f t="shared" si="516"/>
        <v/>
      </c>
    </row>
    <row r="272" spans="8:73" x14ac:dyDescent="0.25">
      <c r="H272" s="35" t="str">
        <f>IFERROR(IF(MINUTE(M272)&lt;&gt;MINUTE(M271),MAX($H$2:H271)+1,IF(AND(MINUTE(M271)=0,MINUTE(M272)=0),1,"")),"")</f>
        <v/>
      </c>
      <c r="I272" s="35" t="str">
        <f t="shared" si="488"/>
        <v/>
      </c>
      <c r="J272" s="35" t="str">
        <f t="shared" si="489"/>
        <v/>
      </c>
      <c r="K272" s="67" t="str">
        <f>IFERROR(IF(VLOOKUP(J271,'Flota Variable'!$AS$4:$AU$707,3,0)+K271&gt;$F$7,"",VLOOKUP(J271,'Flota Variable'!$AS$4:$AU$707,3,0)+K271),"")</f>
        <v/>
      </c>
      <c r="L272" s="67" t="str">
        <f t="shared" si="470"/>
        <v/>
      </c>
      <c r="M272" s="36" t="str">
        <f t="shared" si="490"/>
        <v/>
      </c>
      <c r="N272" s="35" t="str">
        <f>IF(H272="","",IF(H272=MAX($H$3:$H$1002),IFERROR(VLOOKUP(MAX($H$3:H272)+1,$H$3:$I$1002,2,0),MAX(I272:I1271))-VLOOKUP(H272,$H$3:$I$1002,2,0)+1,IFERROR(VLOOKUP(MAX($H$3:H272)+1,$H$3:$I$1002,2,0),MAX(I272:I1271))-VLOOKUP(H272,$H$3:$I$1002,2,0)))</f>
        <v/>
      </c>
      <c r="P272" s="35" t="str">
        <f t="shared" si="491"/>
        <v/>
      </c>
      <c r="Q272" s="67" t="str">
        <f t="shared" si="492"/>
        <v/>
      </c>
      <c r="R272" s="67" t="str">
        <f t="shared" si="493"/>
        <v/>
      </c>
      <c r="S272" s="67" t="str">
        <f t="shared" si="494"/>
        <v/>
      </c>
      <c r="U272" s="68" t="str">
        <f>IFERROR(IF(Z272=0,"",IF(MINUTE(Z272)&lt;&gt;MINUTE(Z271),MAX($U$2:U271)+1,IF(AND(MINUTE(Z271)=0,MINUTE(Z272)=0),1,""))),"")</f>
        <v/>
      </c>
      <c r="V272" s="68" t="str">
        <f t="shared" si="495"/>
        <v/>
      </c>
      <c r="W272" s="68" t="str">
        <f t="shared" si="496"/>
        <v/>
      </c>
      <c r="X272" s="69" t="str">
        <f>IFERROR(L272+VLOOKUP(J272,'Tiempos de ciclo'!$P$3:$Q$398,2,0),"")</f>
        <v/>
      </c>
      <c r="Y272" s="69" t="str">
        <f t="shared" si="471"/>
        <v/>
      </c>
      <c r="Z272" s="70" t="str">
        <f t="shared" si="497"/>
        <v/>
      </c>
      <c r="AA272" s="68" t="str">
        <f>IF(U272="","",IF(U272=MAX($U$3:$U$1002),IFERROR(VLOOKUP(MAX($U$3:U272)+1,$U$3:$V$1002,2,0),MAX(V272:V1271))-VLOOKUP(U272,$U$3:$V$1002,2,0)+1,IFERROR(VLOOKUP(MAX($U$3:U272)+1,$U$3:$V$1002,2,0),MAX(V272:V1271))-VLOOKUP(U272,$U$3:$V$1002,2,0)))</f>
        <v/>
      </c>
      <c r="AC272" s="68" t="str">
        <f t="shared" si="498"/>
        <v/>
      </c>
      <c r="AD272" s="69" t="str">
        <f t="shared" si="499"/>
        <v/>
      </c>
      <c r="AE272" s="69" t="str">
        <f t="shared" si="500"/>
        <v/>
      </c>
      <c r="AF272" s="69" t="str">
        <f t="shared" si="501"/>
        <v/>
      </c>
      <c r="AI272" s="3" t="str">
        <f t="shared" si="518"/>
        <v/>
      </c>
      <c r="AJ272" s="8" t="str">
        <f t="shared" si="472"/>
        <v/>
      </c>
      <c r="AK272" s="8" t="str">
        <f t="shared" si="519"/>
        <v/>
      </c>
      <c r="AL272" s="8" t="str">
        <f t="shared" si="520"/>
        <v/>
      </c>
      <c r="AM272" s="8" t="str">
        <f t="shared" si="521"/>
        <v/>
      </c>
      <c r="AN272" s="9" t="str">
        <f t="shared" si="473"/>
        <v/>
      </c>
      <c r="AO272" s="9" t="str">
        <f t="shared" si="474"/>
        <v/>
      </c>
      <c r="AP272" s="8" t="str">
        <f t="shared" si="502"/>
        <v/>
      </c>
      <c r="AQ272" s="9" t="str">
        <f t="shared" si="475"/>
        <v/>
      </c>
      <c r="AR272" s="8" t="str">
        <f t="shared" si="503"/>
        <v/>
      </c>
      <c r="AS272" s="2" t="str">
        <f t="shared" si="522"/>
        <v/>
      </c>
      <c r="AT272" s="8" t="str">
        <f t="shared" si="504"/>
        <v/>
      </c>
      <c r="AU272" s="8" t="str">
        <f t="shared" si="523"/>
        <v/>
      </c>
      <c r="AV272" s="8" t="str">
        <f t="shared" si="524"/>
        <v/>
      </c>
      <c r="AW272" s="8" t="str">
        <f t="shared" si="505"/>
        <v/>
      </c>
      <c r="AX272" s="9" t="str">
        <f t="shared" si="476"/>
        <v/>
      </c>
      <c r="AY272" s="9" t="str">
        <f t="shared" si="477"/>
        <v/>
      </c>
      <c r="AZ272" s="8" t="str">
        <f t="shared" si="506"/>
        <v/>
      </c>
      <c r="BA272" s="9" t="str">
        <f t="shared" si="507"/>
        <v/>
      </c>
      <c r="BB272" s="8" t="str">
        <f t="shared" si="508"/>
        <v/>
      </c>
      <c r="BD272" s="3" t="str">
        <f t="shared" si="509"/>
        <v/>
      </c>
      <c r="BE272" s="8" t="str">
        <f t="shared" si="478"/>
        <v/>
      </c>
      <c r="BF272" s="8" t="str">
        <f t="shared" si="479"/>
        <v/>
      </c>
      <c r="BG272" s="86" t="str">
        <f t="shared" si="480"/>
        <v/>
      </c>
      <c r="BH272" s="9" t="str">
        <f t="shared" si="481"/>
        <v/>
      </c>
      <c r="BI272" s="9" t="str">
        <f t="shared" si="482"/>
        <v/>
      </c>
      <c r="BJ272" s="82" t="e">
        <f t="shared" si="483"/>
        <v>#VALUE!</v>
      </c>
      <c r="BK272" s="9" t="str">
        <f t="shared" si="484"/>
        <v/>
      </c>
      <c r="BL272" s="9" t="str">
        <f t="shared" ref="BL272:BM272" si="535">BK272</f>
        <v/>
      </c>
      <c r="BM272" s="9" t="str">
        <f t="shared" si="535"/>
        <v/>
      </c>
      <c r="BN272" s="8" t="str">
        <f t="shared" si="486"/>
        <v/>
      </c>
      <c r="BO272" s="8" t="str">
        <f t="shared" si="511"/>
        <v/>
      </c>
      <c r="BP272" s="8" t="str">
        <f t="shared" si="512"/>
        <v/>
      </c>
      <c r="BQ272" s="8" t="str">
        <f t="shared" si="513"/>
        <v/>
      </c>
      <c r="BR272" s="8" t="str">
        <f t="shared" si="487"/>
        <v/>
      </c>
      <c r="BS272" s="8" t="str">
        <f t="shared" si="514"/>
        <v/>
      </c>
      <c r="BT272" s="8" t="str">
        <f t="shared" si="515"/>
        <v/>
      </c>
      <c r="BU272" s="7" t="str">
        <f t="shared" si="516"/>
        <v/>
      </c>
    </row>
    <row r="273" spans="8:73" x14ac:dyDescent="0.25">
      <c r="H273" s="35" t="str">
        <f>IFERROR(IF(MINUTE(M273)&lt;&gt;MINUTE(M272),MAX($H$2:H272)+1,IF(AND(MINUTE(M272)=0,MINUTE(M273)=0),1,"")),"")</f>
        <v/>
      </c>
      <c r="I273" s="35" t="str">
        <f t="shared" si="488"/>
        <v/>
      </c>
      <c r="J273" s="35" t="str">
        <f t="shared" si="489"/>
        <v/>
      </c>
      <c r="K273" s="67" t="str">
        <f>IFERROR(IF(VLOOKUP(J272,'Flota Variable'!$AS$4:$AU$707,3,0)+K272&gt;$F$7,"",VLOOKUP(J272,'Flota Variable'!$AS$4:$AU$707,3,0)+K272),"")</f>
        <v/>
      </c>
      <c r="L273" s="67" t="str">
        <f t="shared" si="470"/>
        <v/>
      </c>
      <c r="M273" s="36" t="str">
        <f t="shared" si="490"/>
        <v/>
      </c>
      <c r="N273" s="35" t="str">
        <f>IF(H273="","",IF(H273=MAX($H$3:$H$1002),IFERROR(VLOOKUP(MAX($H$3:H273)+1,$H$3:$I$1002,2,0),MAX(I273:I1272))-VLOOKUP(H273,$H$3:$I$1002,2,0)+1,IFERROR(VLOOKUP(MAX($H$3:H273)+1,$H$3:$I$1002,2,0),MAX(I273:I1272))-VLOOKUP(H273,$H$3:$I$1002,2,0)))</f>
        <v/>
      </c>
      <c r="P273" s="35" t="str">
        <f t="shared" si="491"/>
        <v/>
      </c>
      <c r="Q273" s="67" t="str">
        <f t="shared" si="492"/>
        <v/>
      </c>
      <c r="R273" s="67" t="str">
        <f t="shared" si="493"/>
        <v/>
      </c>
      <c r="S273" s="67" t="str">
        <f t="shared" si="494"/>
        <v/>
      </c>
      <c r="U273" s="68" t="str">
        <f>IFERROR(IF(Z273=0,"",IF(MINUTE(Z273)&lt;&gt;MINUTE(Z272),MAX($U$2:U272)+1,IF(AND(MINUTE(Z272)=0,MINUTE(Z273)=0),1,""))),"")</f>
        <v/>
      </c>
      <c r="V273" s="68" t="str">
        <f t="shared" si="495"/>
        <v/>
      </c>
      <c r="W273" s="68" t="str">
        <f t="shared" si="496"/>
        <v/>
      </c>
      <c r="X273" s="69" t="str">
        <f>IFERROR(L273+VLOOKUP(J273,'Tiempos de ciclo'!$P$3:$Q$398,2,0),"")</f>
        <v/>
      </c>
      <c r="Y273" s="69" t="str">
        <f t="shared" si="471"/>
        <v/>
      </c>
      <c r="Z273" s="70" t="str">
        <f t="shared" si="497"/>
        <v/>
      </c>
      <c r="AA273" s="68" t="str">
        <f>IF(U273="","",IF(U273=MAX($U$3:$U$1002),IFERROR(VLOOKUP(MAX($U$3:U273)+1,$U$3:$V$1002,2,0),MAX(V273:V1272))-VLOOKUP(U273,$U$3:$V$1002,2,0)+1,IFERROR(VLOOKUP(MAX($U$3:U273)+1,$U$3:$V$1002,2,0),MAX(V273:V1272))-VLOOKUP(U273,$U$3:$V$1002,2,0)))</f>
        <v/>
      </c>
      <c r="AC273" s="68" t="str">
        <f t="shared" si="498"/>
        <v/>
      </c>
      <c r="AD273" s="69" t="str">
        <f t="shared" si="499"/>
        <v/>
      </c>
      <c r="AE273" s="69" t="str">
        <f t="shared" si="500"/>
        <v/>
      </c>
      <c r="AF273" s="69" t="str">
        <f t="shared" si="501"/>
        <v/>
      </c>
      <c r="AI273" s="3" t="str">
        <f t="shared" si="518"/>
        <v/>
      </c>
      <c r="AJ273" s="8" t="str">
        <f t="shared" si="472"/>
        <v/>
      </c>
      <c r="AK273" s="8" t="str">
        <f t="shared" si="519"/>
        <v/>
      </c>
      <c r="AL273" s="8" t="str">
        <f t="shared" si="520"/>
        <v/>
      </c>
      <c r="AM273" s="8" t="str">
        <f t="shared" si="521"/>
        <v/>
      </c>
      <c r="AN273" s="9" t="str">
        <f t="shared" si="473"/>
        <v/>
      </c>
      <c r="AO273" s="9" t="str">
        <f t="shared" si="474"/>
        <v/>
      </c>
      <c r="AP273" s="8" t="str">
        <f t="shared" si="502"/>
        <v/>
      </c>
      <c r="AQ273" s="9" t="str">
        <f t="shared" si="475"/>
        <v/>
      </c>
      <c r="AR273" s="8" t="str">
        <f t="shared" si="503"/>
        <v/>
      </c>
      <c r="AS273" s="2" t="str">
        <f t="shared" si="522"/>
        <v/>
      </c>
      <c r="AT273" s="8" t="str">
        <f t="shared" si="504"/>
        <v/>
      </c>
      <c r="AU273" s="8" t="str">
        <f t="shared" si="523"/>
        <v/>
      </c>
      <c r="AV273" s="8" t="str">
        <f t="shared" si="524"/>
        <v/>
      </c>
      <c r="AW273" s="8" t="str">
        <f t="shared" si="505"/>
        <v/>
      </c>
      <c r="AX273" s="9" t="str">
        <f t="shared" si="476"/>
        <v/>
      </c>
      <c r="AY273" s="9" t="str">
        <f t="shared" si="477"/>
        <v/>
      </c>
      <c r="AZ273" s="8" t="str">
        <f t="shared" si="506"/>
        <v/>
      </c>
      <c r="BA273" s="9" t="str">
        <f t="shared" si="507"/>
        <v/>
      </c>
      <c r="BB273" s="8" t="str">
        <f t="shared" si="508"/>
        <v/>
      </c>
      <c r="BD273" s="3" t="str">
        <f t="shared" si="509"/>
        <v/>
      </c>
      <c r="BE273" s="8" t="str">
        <f t="shared" si="478"/>
        <v/>
      </c>
      <c r="BF273" s="8" t="str">
        <f t="shared" si="479"/>
        <v/>
      </c>
      <c r="BG273" s="86" t="str">
        <f t="shared" si="480"/>
        <v/>
      </c>
      <c r="BH273" s="9" t="str">
        <f t="shared" si="481"/>
        <v/>
      </c>
      <c r="BI273" s="9" t="str">
        <f t="shared" si="482"/>
        <v/>
      </c>
      <c r="BJ273" s="82" t="e">
        <f t="shared" si="483"/>
        <v>#VALUE!</v>
      </c>
      <c r="BK273" s="9" t="str">
        <f t="shared" si="484"/>
        <v/>
      </c>
      <c r="BL273" s="9" t="str">
        <f t="shared" ref="BL273:BM273" si="536">BK273</f>
        <v/>
      </c>
      <c r="BM273" s="9" t="str">
        <f t="shared" si="536"/>
        <v/>
      </c>
      <c r="BN273" s="8" t="str">
        <f t="shared" si="486"/>
        <v/>
      </c>
      <c r="BO273" s="8" t="str">
        <f t="shared" si="511"/>
        <v/>
      </c>
      <c r="BP273" s="8" t="str">
        <f t="shared" si="512"/>
        <v/>
      </c>
      <c r="BQ273" s="8" t="str">
        <f t="shared" si="513"/>
        <v/>
      </c>
      <c r="BR273" s="8" t="str">
        <f t="shared" si="487"/>
        <v/>
      </c>
      <c r="BS273" s="8" t="str">
        <f t="shared" si="514"/>
        <v/>
      </c>
      <c r="BT273" s="8" t="str">
        <f t="shared" si="515"/>
        <v/>
      </c>
      <c r="BU273" s="7" t="str">
        <f t="shared" si="516"/>
        <v/>
      </c>
    </row>
    <row r="274" spans="8:73" x14ac:dyDescent="0.25">
      <c r="H274" s="35" t="str">
        <f>IFERROR(IF(MINUTE(M274)&lt;&gt;MINUTE(M273),MAX($H$2:H273)+1,IF(AND(MINUTE(M273)=0,MINUTE(M274)=0),1,"")),"")</f>
        <v/>
      </c>
      <c r="I274" s="35" t="str">
        <f t="shared" si="488"/>
        <v/>
      </c>
      <c r="J274" s="35" t="str">
        <f t="shared" si="489"/>
        <v/>
      </c>
      <c r="K274" s="67" t="str">
        <f>IFERROR(IF(VLOOKUP(J273,'Flota Variable'!$AS$4:$AU$707,3,0)+K273&gt;$F$7,"",VLOOKUP(J273,'Flota Variable'!$AS$4:$AU$707,3,0)+K273),"")</f>
        <v/>
      </c>
      <c r="L274" s="67" t="str">
        <f t="shared" si="470"/>
        <v/>
      </c>
      <c r="M274" s="36" t="str">
        <f t="shared" si="490"/>
        <v/>
      </c>
      <c r="N274" s="35" t="str">
        <f>IF(H274="","",IF(H274=MAX($H$3:$H$1002),IFERROR(VLOOKUP(MAX($H$3:H274)+1,$H$3:$I$1002,2,0),MAX(I274:I1273))-VLOOKUP(H274,$H$3:$I$1002,2,0)+1,IFERROR(VLOOKUP(MAX($H$3:H274)+1,$H$3:$I$1002,2,0),MAX(I274:I1273))-VLOOKUP(H274,$H$3:$I$1002,2,0)))</f>
        <v/>
      </c>
      <c r="P274" s="35" t="str">
        <f t="shared" si="491"/>
        <v/>
      </c>
      <c r="Q274" s="67" t="str">
        <f t="shared" si="492"/>
        <v/>
      </c>
      <c r="R274" s="67" t="str">
        <f t="shared" si="493"/>
        <v/>
      </c>
      <c r="S274" s="67" t="str">
        <f t="shared" si="494"/>
        <v/>
      </c>
      <c r="U274" s="68" t="str">
        <f>IFERROR(IF(Z274=0,"",IF(MINUTE(Z274)&lt;&gt;MINUTE(Z273),MAX($U$2:U273)+1,IF(AND(MINUTE(Z273)=0,MINUTE(Z274)=0),1,""))),"")</f>
        <v/>
      </c>
      <c r="V274" s="68" t="str">
        <f t="shared" si="495"/>
        <v/>
      </c>
      <c r="W274" s="68" t="str">
        <f t="shared" si="496"/>
        <v/>
      </c>
      <c r="X274" s="69" t="str">
        <f>IFERROR(L274+VLOOKUP(J274,'Tiempos de ciclo'!$P$3:$Q$398,2,0),"")</f>
        <v/>
      </c>
      <c r="Y274" s="69" t="str">
        <f t="shared" si="471"/>
        <v/>
      </c>
      <c r="Z274" s="70" t="str">
        <f t="shared" si="497"/>
        <v/>
      </c>
      <c r="AA274" s="68" t="str">
        <f>IF(U274="","",IF(U274=MAX($U$3:$U$1002),IFERROR(VLOOKUP(MAX($U$3:U274)+1,$U$3:$V$1002,2,0),MAX(V274:V1273))-VLOOKUP(U274,$U$3:$V$1002,2,0)+1,IFERROR(VLOOKUP(MAX($U$3:U274)+1,$U$3:$V$1002,2,0),MAX(V274:V1273))-VLOOKUP(U274,$U$3:$V$1002,2,0)))</f>
        <v/>
      </c>
      <c r="AC274" s="68" t="str">
        <f t="shared" si="498"/>
        <v/>
      </c>
      <c r="AD274" s="69" t="str">
        <f t="shared" si="499"/>
        <v/>
      </c>
      <c r="AE274" s="69" t="str">
        <f t="shared" si="500"/>
        <v/>
      </c>
      <c r="AF274" s="69" t="str">
        <f t="shared" si="501"/>
        <v/>
      </c>
      <c r="AI274" s="3" t="str">
        <f t="shared" si="518"/>
        <v/>
      </c>
      <c r="AJ274" s="8" t="str">
        <f t="shared" si="472"/>
        <v/>
      </c>
      <c r="AK274" s="8" t="str">
        <f t="shared" si="519"/>
        <v/>
      </c>
      <c r="AL274" s="8" t="str">
        <f t="shared" si="520"/>
        <v/>
      </c>
      <c r="AM274" s="8" t="str">
        <f t="shared" si="521"/>
        <v/>
      </c>
      <c r="AN274" s="9" t="str">
        <f t="shared" si="473"/>
        <v/>
      </c>
      <c r="AO274" s="9" t="str">
        <f t="shared" si="474"/>
        <v/>
      </c>
      <c r="AP274" s="8" t="str">
        <f t="shared" si="502"/>
        <v/>
      </c>
      <c r="AQ274" s="9" t="str">
        <f t="shared" si="475"/>
        <v/>
      </c>
      <c r="AR274" s="8" t="str">
        <f t="shared" si="503"/>
        <v/>
      </c>
      <c r="AS274" s="2" t="str">
        <f t="shared" si="522"/>
        <v/>
      </c>
      <c r="AT274" s="8" t="str">
        <f t="shared" si="504"/>
        <v/>
      </c>
      <c r="AU274" s="8" t="str">
        <f t="shared" si="523"/>
        <v/>
      </c>
      <c r="AV274" s="8" t="str">
        <f t="shared" si="524"/>
        <v/>
      </c>
      <c r="AW274" s="8" t="str">
        <f t="shared" si="505"/>
        <v/>
      </c>
      <c r="AX274" s="9" t="str">
        <f t="shared" si="476"/>
        <v/>
      </c>
      <c r="AY274" s="9" t="str">
        <f t="shared" si="477"/>
        <v/>
      </c>
      <c r="AZ274" s="8" t="str">
        <f t="shared" si="506"/>
        <v/>
      </c>
      <c r="BA274" s="9" t="str">
        <f t="shared" si="507"/>
        <v/>
      </c>
      <c r="BB274" s="8" t="str">
        <f t="shared" si="508"/>
        <v/>
      </c>
      <c r="BD274" s="3" t="str">
        <f t="shared" si="509"/>
        <v/>
      </c>
      <c r="BE274" s="8" t="str">
        <f t="shared" si="478"/>
        <v/>
      </c>
      <c r="BF274" s="8" t="str">
        <f t="shared" si="479"/>
        <v/>
      </c>
      <c r="BG274" s="86" t="str">
        <f t="shared" si="480"/>
        <v/>
      </c>
      <c r="BH274" s="9" t="str">
        <f t="shared" si="481"/>
        <v/>
      </c>
      <c r="BI274" s="9" t="str">
        <f t="shared" si="482"/>
        <v/>
      </c>
      <c r="BJ274" s="82" t="e">
        <f t="shared" si="483"/>
        <v>#VALUE!</v>
      </c>
      <c r="BK274" s="9" t="str">
        <f t="shared" si="484"/>
        <v/>
      </c>
      <c r="BL274" s="9" t="str">
        <f t="shared" ref="BL274:BM274" si="537">BK274</f>
        <v/>
      </c>
      <c r="BM274" s="9" t="str">
        <f t="shared" si="537"/>
        <v/>
      </c>
      <c r="BN274" s="8" t="str">
        <f t="shared" si="486"/>
        <v/>
      </c>
      <c r="BO274" s="8" t="str">
        <f t="shared" si="511"/>
        <v/>
      </c>
      <c r="BP274" s="8" t="str">
        <f t="shared" si="512"/>
        <v/>
      </c>
      <c r="BQ274" s="8" t="str">
        <f t="shared" si="513"/>
        <v/>
      </c>
      <c r="BR274" s="8" t="str">
        <f t="shared" si="487"/>
        <v/>
      </c>
      <c r="BS274" s="8" t="str">
        <f t="shared" si="514"/>
        <v/>
      </c>
      <c r="BT274" s="8" t="str">
        <f t="shared" si="515"/>
        <v/>
      </c>
      <c r="BU274" s="7" t="str">
        <f t="shared" si="516"/>
        <v/>
      </c>
    </row>
    <row r="275" spans="8:73" x14ac:dyDescent="0.25">
      <c r="H275" s="35" t="str">
        <f>IFERROR(IF(MINUTE(M275)&lt;&gt;MINUTE(M274),MAX($H$2:H274)+1,IF(AND(MINUTE(M274)=0,MINUTE(M275)=0),1,"")),"")</f>
        <v/>
      </c>
      <c r="I275" s="35" t="str">
        <f t="shared" si="488"/>
        <v/>
      </c>
      <c r="J275" s="35" t="str">
        <f t="shared" si="489"/>
        <v/>
      </c>
      <c r="K275" s="67" t="str">
        <f>IFERROR(IF(VLOOKUP(J274,'Flota Variable'!$AS$4:$AU$707,3,0)+K274&gt;$F$7,"",VLOOKUP(J274,'Flota Variable'!$AS$4:$AU$707,3,0)+K274),"")</f>
        <v/>
      </c>
      <c r="L275" s="67" t="str">
        <f t="shared" si="470"/>
        <v/>
      </c>
      <c r="M275" s="36" t="str">
        <f t="shared" si="490"/>
        <v/>
      </c>
      <c r="N275" s="35" t="str">
        <f>IF(H275="","",IF(H275=MAX($H$3:$H$1002),IFERROR(VLOOKUP(MAX($H$3:H275)+1,$H$3:$I$1002,2,0),MAX(I275:I1274))-VLOOKUP(H275,$H$3:$I$1002,2,0)+1,IFERROR(VLOOKUP(MAX($H$3:H275)+1,$H$3:$I$1002,2,0),MAX(I275:I1274))-VLOOKUP(H275,$H$3:$I$1002,2,0)))</f>
        <v/>
      </c>
      <c r="P275" s="35" t="str">
        <f t="shared" si="491"/>
        <v/>
      </c>
      <c r="Q275" s="67" t="str">
        <f t="shared" si="492"/>
        <v/>
      </c>
      <c r="R275" s="67" t="str">
        <f t="shared" si="493"/>
        <v/>
      </c>
      <c r="S275" s="67" t="str">
        <f t="shared" si="494"/>
        <v/>
      </c>
      <c r="U275" s="68" t="str">
        <f>IFERROR(IF(Z275=0,"",IF(MINUTE(Z275)&lt;&gt;MINUTE(Z274),MAX($U$2:U274)+1,IF(AND(MINUTE(Z274)=0,MINUTE(Z275)=0),1,""))),"")</f>
        <v/>
      </c>
      <c r="V275" s="68" t="str">
        <f t="shared" si="495"/>
        <v/>
      </c>
      <c r="W275" s="68" t="str">
        <f t="shared" si="496"/>
        <v/>
      </c>
      <c r="X275" s="69" t="str">
        <f>IFERROR(L275+VLOOKUP(J275,'Tiempos de ciclo'!$P$3:$Q$398,2,0),"")</f>
        <v/>
      </c>
      <c r="Y275" s="69" t="str">
        <f t="shared" si="471"/>
        <v/>
      </c>
      <c r="Z275" s="70" t="str">
        <f t="shared" si="497"/>
        <v/>
      </c>
      <c r="AA275" s="68" t="str">
        <f>IF(U275="","",IF(U275=MAX($U$3:$U$1002),IFERROR(VLOOKUP(MAX($U$3:U275)+1,$U$3:$V$1002,2,0),MAX(V275:V1274))-VLOOKUP(U275,$U$3:$V$1002,2,0)+1,IFERROR(VLOOKUP(MAX($U$3:U275)+1,$U$3:$V$1002,2,0),MAX(V275:V1274))-VLOOKUP(U275,$U$3:$V$1002,2,0)))</f>
        <v/>
      </c>
      <c r="AC275" s="68" t="str">
        <f t="shared" si="498"/>
        <v/>
      </c>
      <c r="AD275" s="69" t="str">
        <f t="shared" si="499"/>
        <v/>
      </c>
      <c r="AE275" s="69" t="str">
        <f t="shared" si="500"/>
        <v/>
      </c>
      <c r="AF275" s="69" t="str">
        <f t="shared" si="501"/>
        <v/>
      </c>
      <c r="AI275" s="3" t="str">
        <f t="shared" si="518"/>
        <v/>
      </c>
      <c r="AJ275" s="8" t="str">
        <f t="shared" si="472"/>
        <v/>
      </c>
      <c r="AK275" s="8" t="str">
        <f t="shared" si="519"/>
        <v/>
      </c>
      <c r="AL275" s="8" t="str">
        <f t="shared" si="520"/>
        <v/>
      </c>
      <c r="AM275" s="8" t="str">
        <f t="shared" si="521"/>
        <v/>
      </c>
      <c r="AN275" s="9" t="str">
        <f t="shared" si="473"/>
        <v/>
      </c>
      <c r="AO275" s="9" t="str">
        <f t="shared" si="474"/>
        <v/>
      </c>
      <c r="AP275" s="8" t="str">
        <f t="shared" si="502"/>
        <v/>
      </c>
      <c r="AQ275" s="9" t="str">
        <f t="shared" si="475"/>
        <v/>
      </c>
      <c r="AR275" s="8" t="str">
        <f t="shared" si="503"/>
        <v/>
      </c>
      <c r="AS275" s="2" t="str">
        <f t="shared" si="522"/>
        <v/>
      </c>
      <c r="AT275" s="8" t="str">
        <f t="shared" si="504"/>
        <v/>
      </c>
      <c r="AU275" s="8" t="str">
        <f t="shared" si="523"/>
        <v/>
      </c>
      <c r="AV275" s="8" t="str">
        <f t="shared" si="524"/>
        <v/>
      </c>
      <c r="AW275" s="8" t="str">
        <f t="shared" si="505"/>
        <v/>
      </c>
      <c r="AX275" s="9" t="str">
        <f t="shared" si="476"/>
        <v/>
      </c>
      <c r="AY275" s="9" t="str">
        <f t="shared" si="477"/>
        <v/>
      </c>
      <c r="AZ275" s="8" t="str">
        <f t="shared" si="506"/>
        <v/>
      </c>
      <c r="BA275" s="9" t="str">
        <f t="shared" si="507"/>
        <v/>
      </c>
      <c r="BB275" s="8" t="str">
        <f t="shared" si="508"/>
        <v/>
      </c>
      <c r="BD275" s="3" t="str">
        <f t="shared" si="509"/>
        <v/>
      </c>
      <c r="BE275" s="8" t="str">
        <f t="shared" si="478"/>
        <v/>
      </c>
      <c r="BF275" s="8" t="str">
        <f t="shared" si="479"/>
        <v/>
      </c>
      <c r="BG275" s="86" t="str">
        <f t="shared" si="480"/>
        <v/>
      </c>
      <c r="BH275" s="9" t="str">
        <f t="shared" si="481"/>
        <v/>
      </c>
      <c r="BI275" s="9" t="str">
        <f t="shared" si="482"/>
        <v/>
      </c>
      <c r="BJ275" s="82" t="e">
        <f t="shared" si="483"/>
        <v>#VALUE!</v>
      </c>
      <c r="BK275" s="9" t="str">
        <f t="shared" si="484"/>
        <v/>
      </c>
      <c r="BL275" s="9" t="str">
        <f t="shared" ref="BL275:BM275" si="538">BK275</f>
        <v/>
      </c>
      <c r="BM275" s="9" t="str">
        <f t="shared" si="538"/>
        <v/>
      </c>
      <c r="BN275" s="8" t="str">
        <f t="shared" si="486"/>
        <v/>
      </c>
      <c r="BO275" s="8" t="str">
        <f t="shared" si="511"/>
        <v/>
      </c>
      <c r="BP275" s="8" t="str">
        <f t="shared" si="512"/>
        <v/>
      </c>
      <c r="BQ275" s="8" t="str">
        <f t="shared" si="513"/>
        <v/>
      </c>
      <c r="BR275" s="8" t="str">
        <f t="shared" si="487"/>
        <v/>
      </c>
      <c r="BS275" s="8" t="str">
        <f t="shared" si="514"/>
        <v/>
      </c>
      <c r="BT275" s="8" t="str">
        <f t="shared" si="515"/>
        <v/>
      </c>
      <c r="BU275" s="7" t="str">
        <f t="shared" si="516"/>
        <v/>
      </c>
    </row>
    <row r="276" spans="8:73" x14ac:dyDescent="0.25">
      <c r="H276" s="35" t="str">
        <f>IFERROR(IF(MINUTE(M276)&lt;&gt;MINUTE(M275),MAX($H$2:H275)+1,IF(AND(MINUTE(M275)=0,MINUTE(M276)=0),1,"")),"")</f>
        <v/>
      </c>
      <c r="I276" s="35" t="str">
        <f t="shared" si="488"/>
        <v/>
      </c>
      <c r="J276" s="35" t="str">
        <f t="shared" si="489"/>
        <v/>
      </c>
      <c r="K276" s="67" t="str">
        <f>IFERROR(IF(VLOOKUP(J275,'Flota Variable'!$AS$4:$AU$707,3,0)+K275&gt;$F$7,"",VLOOKUP(J275,'Flota Variable'!$AS$4:$AU$707,3,0)+K275),"")</f>
        <v/>
      </c>
      <c r="L276" s="67" t="str">
        <f t="shared" si="470"/>
        <v/>
      </c>
      <c r="M276" s="36" t="str">
        <f t="shared" si="490"/>
        <v/>
      </c>
      <c r="N276" s="35" t="str">
        <f>IF(H276="","",IF(H276=MAX($H$3:$H$1002),IFERROR(VLOOKUP(MAX($H$3:H276)+1,$H$3:$I$1002,2,0),MAX(I276:I1275))-VLOOKUP(H276,$H$3:$I$1002,2,0)+1,IFERROR(VLOOKUP(MAX($H$3:H276)+1,$H$3:$I$1002,2,0),MAX(I276:I1275))-VLOOKUP(H276,$H$3:$I$1002,2,0)))</f>
        <v/>
      </c>
      <c r="P276" s="35" t="str">
        <f t="shared" si="491"/>
        <v/>
      </c>
      <c r="Q276" s="67" t="str">
        <f t="shared" si="492"/>
        <v/>
      </c>
      <c r="R276" s="67" t="str">
        <f t="shared" si="493"/>
        <v/>
      </c>
      <c r="S276" s="67" t="str">
        <f t="shared" si="494"/>
        <v/>
      </c>
      <c r="U276" s="68" t="str">
        <f>IFERROR(IF(Z276=0,"",IF(MINUTE(Z276)&lt;&gt;MINUTE(Z275),MAX($U$2:U275)+1,IF(AND(MINUTE(Z275)=0,MINUTE(Z276)=0),1,""))),"")</f>
        <v/>
      </c>
      <c r="V276" s="68" t="str">
        <f t="shared" si="495"/>
        <v/>
      </c>
      <c r="W276" s="68" t="str">
        <f t="shared" si="496"/>
        <v/>
      </c>
      <c r="X276" s="69" t="str">
        <f>IFERROR(L276+VLOOKUP(J276,'Tiempos de ciclo'!$P$3:$Q$398,2,0),"")</f>
        <v/>
      </c>
      <c r="Y276" s="69" t="str">
        <f t="shared" si="471"/>
        <v/>
      </c>
      <c r="Z276" s="70" t="str">
        <f t="shared" si="497"/>
        <v/>
      </c>
      <c r="AA276" s="68" t="str">
        <f>IF(U276="","",IF(U276=MAX($U$3:$U$1002),IFERROR(VLOOKUP(MAX($U$3:U276)+1,$U$3:$V$1002,2,0),MAX(V276:V1275))-VLOOKUP(U276,$U$3:$V$1002,2,0)+1,IFERROR(VLOOKUP(MAX($U$3:U276)+1,$U$3:$V$1002,2,0),MAX(V276:V1275))-VLOOKUP(U276,$U$3:$V$1002,2,0)))</f>
        <v/>
      </c>
      <c r="AC276" s="68" t="str">
        <f t="shared" si="498"/>
        <v/>
      </c>
      <c r="AD276" s="69" t="str">
        <f t="shared" si="499"/>
        <v/>
      </c>
      <c r="AE276" s="69" t="str">
        <f t="shared" si="500"/>
        <v/>
      </c>
      <c r="AF276" s="69" t="str">
        <f t="shared" si="501"/>
        <v/>
      </c>
      <c r="AI276" s="3" t="str">
        <f t="shared" si="518"/>
        <v/>
      </c>
      <c r="AJ276" s="8" t="str">
        <f t="shared" si="472"/>
        <v/>
      </c>
      <c r="AK276" s="8" t="str">
        <f t="shared" si="519"/>
        <v/>
      </c>
      <c r="AL276" s="8" t="str">
        <f t="shared" si="520"/>
        <v/>
      </c>
      <c r="AM276" s="8" t="str">
        <f t="shared" si="521"/>
        <v/>
      </c>
      <c r="AN276" s="9" t="str">
        <f t="shared" si="473"/>
        <v/>
      </c>
      <c r="AO276" s="9" t="str">
        <f t="shared" si="474"/>
        <v/>
      </c>
      <c r="AP276" s="8" t="str">
        <f t="shared" si="502"/>
        <v/>
      </c>
      <c r="AQ276" s="9" t="str">
        <f t="shared" si="475"/>
        <v/>
      </c>
      <c r="AR276" s="8" t="str">
        <f t="shared" si="503"/>
        <v/>
      </c>
      <c r="AS276" s="2" t="str">
        <f t="shared" si="522"/>
        <v/>
      </c>
      <c r="AT276" s="8" t="str">
        <f t="shared" si="504"/>
        <v/>
      </c>
      <c r="AU276" s="8" t="str">
        <f t="shared" si="523"/>
        <v/>
      </c>
      <c r="AV276" s="8" t="str">
        <f t="shared" si="524"/>
        <v/>
      </c>
      <c r="AW276" s="8" t="str">
        <f t="shared" si="505"/>
        <v/>
      </c>
      <c r="AX276" s="9" t="str">
        <f t="shared" si="476"/>
        <v/>
      </c>
      <c r="AY276" s="9" t="str">
        <f t="shared" si="477"/>
        <v/>
      </c>
      <c r="AZ276" s="8" t="str">
        <f t="shared" si="506"/>
        <v/>
      </c>
      <c r="BA276" s="9" t="str">
        <f t="shared" si="507"/>
        <v/>
      </c>
      <c r="BB276" s="8" t="str">
        <f t="shared" si="508"/>
        <v/>
      </c>
      <c r="BD276" s="3" t="str">
        <f t="shared" si="509"/>
        <v/>
      </c>
      <c r="BE276" s="8" t="str">
        <f t="shared" si="478"/>
        <v/>
      </c>
      <c r="BF276" s="8" t="str">
        <f t="shared" si="479"/>
        <v/>
      </c>
      <c r="BG276" s="86" t="str">
        <f t="shared" si="480"/>
        <v/>
      </c>
      <c r="BH276" s="9" t="str">
        <f t="shared" si="481"/>
        <v/>
      </c>
      <c r="BI276" s="9" t="str">
        <f t="shared" si="482"/>
        <v/>
      </c>
      <c r="BJ276" s="82" t="e">
        <f t="shared" si="483"/>
        <v>#VALUE!</v>
      </c>
      <c r="BK276" s="9" t="str">
        <f t="shared" si="484"/>
        <v/>
      </c>
      <c r="BL276" s="9" t="str">
        <f t="shared" ref="BL276:BM276" si="539">BK276</f>
        <v/>
      </c>
      <c r="BM276" s="9" t="str">
        <f t="shared" si="539"/>
        <v/>
      </c>
      <c r="BN276" s="8" t="str">
        <f t="shared" si="486"/>
        <v/>
      </c>
      <c r="BO276" s="8" t="str">
        <f t="shared" si="511"/>
        <v/>
      </c>
      <c r="BP276" s="8" t="str">
        <f t="shared" si="512"/>
        <v/>
      </c>
      <c r="BQ276" s="8" t="str">
        <f t="shared" si="513"/>
        <v/>
      </c>
      <c r="BR276" s="8" t="str">
        <f t="shared" si="487"/>
        <v/>
      </c>
      <c r="BS276" s="8" t="str">
        <f t="shared" si="514"/>
        <v/>
      </c>
      <c r="BT276" s="8" t="str">
        <f t="shared" si="515"/>
        <v/>
      </c>
      <c r="BU276" s="7" t="str">
        <f t="shared" si="516"/>
        <v/>
      </c>
    </row>
    <row r="277" spans="8:73" x14ac:dyDescent="0.25">
      <c r="H277" s="35" t="str">
        <f>IFERROR(IF(MINUTE(M277)&lt;&gt;MINUTE(M276),MAX($H$2:H276)+1,IF(AND(MINUTE(M276)=0,MINUTE(M277)=0),1,"")),"")</f>
        <v/>
      </c>
      <c r="I277" s="35" t="str">
        <f t="shared" si="488"/>
        <v/>
      </c>
      <c r="J277" s="35" t="str">
        <f t="shared" si="489"/>
        <v/>
      </c>
      <c r="K277" s="67" t="str">
        <f>IFERROR(IF(VLOOKUP(J276,'Flota Variable'!$AS$4:$AU$707,3,0)+K276&gt;$F$7,"",VLOOKUP(J276,'Flota Variable'!$AS$4:$AU$707,3,0)+K276),"")</f>
        <v/>
      </c>
      <c r="L277" s="67" t="str">
        <f t="shared" si="470"/>
        <v/>
      </c>
      <c r="M277" s="36" t="str">
        <f t="shared" si="490"/>
        <v/>
      </c>
      <c r="N277" s="35" t="str">
        <f>IF(H277="","",IF(H277=MAX($H$3:$H$1002),IFERROR(VLOOKUP(MAX($H$3:H277)+1,$H$3:$I$1002,2,0),MAX(I277:I1276))-VLOOKUP(H277,$H$3:$I$1002,2,0)+1,IFERROR(VLOOKUP(MAX($H$3:H277)+1,$H$3:$I$1002,2,0),MAX(I277:I1276))-VLOOKUP(H277,$H$3:$I$1002,2,0)))</f>
        <v/>
      </c>
      <c r="P277" s="35" t="str">
        <f t="shared" si="491"/>
        <v/>
      </c>
      <c r="Q277" s="67" t="str">
        <f t="shared" si="492"/>
        <v/>
      </c>
      <c r="R277" s="67" t="str">
        <f t="shared" si="493"/>
        <v/>
      </c>
      <c r="S277" s="67" t="str">
        <f t="shared" si="494"/>
        <v/>
      </c>
      <c r="U277" s="68" t="str">
        <f>IFERROR(IF(Z277=0,"",IF(MINUTE(Z277)&lt;&gt;MINUTE(Z276),MAX($U$2:U276)+1,IF(AND(MINUTE(Z276)=0,MINUTE(Z277)=0),1,""))),"")</f>
        <v/>
      </c>
      <c r="V277" s="68" t="str">
        <f t="shared" si="495"/>
        <v/>
      </c>
      <c r="W277" s="68" t="str">
        <f t="shared" si="496"/>
        <v/>
      </c>
      <c r="X277" s="69" t="str">
        <f>IFERROR(L277+VLOOKUP(J277,'Tiempos de ciclo'!$P$3:$Q$398,2,0),"")</f>
        <v/>
      </c>
      <c r="Y277" s="69" t="str">
        <f t="shared" si="471"/>
        <v/>
      </c>
      <c r="Z277" s="70" t="str">
        <f t="shared" si="497"/>
        <v/>
      </c>
      <c r="AA277" s="68" t="str">
        <f>IF(U277="","",IF(U277=MAX($U$3:$U$1002),IFERROR(VLOOKUP(MAX($U$3:U277)+1,$U$3:$V$1002,2,0),MAX(V277:V1276))-VLOOKUP(U277,$U$3:$V$1002,2,0)+1,IFERROR(VLOOKUP(MAX($U$3:U277)+1,$U$3:$V$1002,2,0),MAX(V277:V1276))-VLOOKUP(U277,$U$3:$V$1002,2,0)))</f>
        <v/>
      </c>
      <c r="AC277" s="68" t="str">
        <f t="shared" si="498"/>
        <v/>
      </c>
      <c r="AD277" s="69" t="str">
        <f t="shared" si="499"/>
        <v/>
      </c>
      <c r="AE277" s="69" t="str">
        <f t="shared" si="500"/>
        <v/>
      </c>
      <c r="AF277" s="69" t="str">
        <f t="shared" si="501"/>
        <v/>
      </c>
      <c r="AI277" s="3" t="str">
        <f t="shared" si="518"/>
        <v/>
      </c>
      <c r="AJ277" s="8" t="str">
        <f t="shared" si="472"/>
        <v/>
      </c>
      <c r="AK277" s="8" t="str">
        <f t="shared" si="519"/>
        <v/>
      </c>
      <c r="AL277" s="8" t="str">
        <f t="shared" si="520"/>
        <v/>
      </c>
      <c r="AM277" s="8" t="str">
        <f t="shared" si="521"/>
        <v/>
      </c>
      <c r="AN277" s="9" t="str">
        <f t="shared" si="473"/>
        <v/>
      </c>
      <c r="AO277" s="9" t="str">
        <f t="shared" si="474"/>
        <v/>
      </c>
      <c r="AP277" s="8" t="str">
        <f t="shared" si="502"/>
        <v/>
      </c>
      <c r="AQ277" s="9" t="str">
        <f t="shared" si="475"/>
        <v/>
      </c>
      <c r="AR277" s="8" t="str">
        <f t="shared" si="503"/>
        <v/>
      </c>
      <c r="AS277" s="2" t="str">
        <f t="shared" si="522"/>
        <v/>
      </c>
      <c r="AT277" s="8" t="str">
        <f t="shared" si="504"/>
        <v/>
      </c>
      <c r="AU277" s="8" t="str">
        <f t="shared" si="523"/>
        <v/>
      </c>
      <c r="AV277" s="8" t="str">
        <f t="shared" si="524"/>
        <v/>
      </c>
      <c r="AW277" s="8" t="str">
        <f t="shared" si="505"/>
        <v/>
      </c>
      <c r="AX277" s="9" t="str">
        <f t="shared" si="476"/>
        <v/>
      </c>
      <c r="AY277" s="9" t="str">
        <f t="shared" si="477"/>
        <v/>
      </c>
      <c r="AZ277" s="8" t="str">
        <f t="shared" si="506"/>
        <v/>
      </c>
      <c r="BA277" s="9" t="str">
        <f t="shared" si="507"/>
        <v/>
      </c>
      <c r="BB277" s="8" t="str">
        <f t="shared" si="508"/>
        <v/>
      </c>
      <c r="BD277" s="3" t="str">
        <f t="shared" si="509"/>
        <v/>
      </c>
      <c r="BE277" s="8" t="str">
        <f t="shared" si="478"/>
        <v/>
      </c>
      <c r="BF277" s="8" t="str">
        <f t="shared" si="479"/>
        <v/>
      </c>
      <c r="BG277" s="86" t="str">
        <f t="shared" si="480"/>
        <v/>
      </c>
      <c r="BH277" s="9" t="str">
        <f t="shared" si="481"/>
        <v/>
      </c>
      <c r="BI277" s="9" t="str">
        <f t="shared" si="482"/>
        <v/>
      </c>
      <c r="BJ277" s="82" t="e">
        <f t="shared" si="483"/>
        <v>#VALUE!</v>
      </c>
      <c r="BK277" s="9" t="str">
        <f t="shared" si="484"/>
        <v/>
      </c>
      <c r="BL277" s="9" t="str">
        <f t="shared" ref="BL277:BM277" si="540">BK277</f>
        <v/>
      </c>
      <c r="BM277" s="9" t="str">
        <f t="shared" si="540"/>
        <v/>
      </c>
      <c r="BN277" s="8" t="str">
        <f t="shared" si="486"/>
        <v/>
      </c>
      <c r="BO277" s="8" t="str">
        <f t="shared" si="511"/>
        <v/>
      </c>
      <c r="BP277" s="8" t="str">
        <f t="shared" si="512"/>
        <v/>
      </c>
      <c r="BQ277" s="8" t="str">
        <f t="shared" si="513"/>
        <v/>
      </c>
      <c r="BR277" s="8" t="str">
        <f t="shared" si="487"/>
        <v/>
      </c>
      <c r="BS277" s="8" t="str">
        <f t="shared" si="514"/>
        <v/>
      </c>
      <c r="BT277" s="8" t="str">
        <f t="shared" si="515"/>
        <v/>
      </c>
      <c r="BU277" s="7" t="str">
        <f t="shared" si="516"/>
        <v/>
      </c>
    </row>
    <row r="278" spans="8:73" x14ac:dyDescent="0.25">
      <c r="H278" s="35" t="str">
        <f>IFERROR(IF(MINUTE(M278)&lt;&gt;MINUTE(M277),MAX($H$2:H277)+1,IF(AND(MINUTE(M277)=0,MINUTE(M278)=0),1,"")),"")</f>
        <v/>
      </c>
      <c r="I278" s="35" t="str">
        <f t="shared" si="488"/>
        <v/>
      </c>
      <c r="J278" s="35" t="str">
        <f t="shared" si="489"/>
        <v/>
      </c>
      <c r="K278" s="67" t="str">
        <f>IFERROR(IF(VLOOKUP(J277,'Flota Variable'!$AS$4:$AU$707,3,0)+K277&gt;$F$7,"",VLOOKUP(J277,'Flota Variable'!$AS$4:$AU$707,3,0)+K277),"")</f>
        <v/>
      </c>
      <c r="L278" s="67" t="str">
        <f t="shared" si="470"/>
        <v/>
      </c>
      <c r="M278" s="36" t="str">
        <f t="shared" si="490"/>
        <v/>
      </c>
      <c r="N278" s="35" t="str">
        <f>IF(H278="","",IF(H278=MAX($H$3:$H$1002),IFERROR(VLOOKUP(MAX($H$3:H278)+1,$H$3:$I$1002,2,0),MAX(I278:I1277))-VLOOKUP(H278,$H$3:$I$1002,2,0)+1,IFERROR(VLOOKUP(MAX($H$3:H278)+1,$H$3:$I$1002,2,0),MAX(I278:I1277))-VLOOKUP(H278,$H$3:$I$1002,2,0)))</f>
        <v/>
      </c>
      <c r="P278" s="35" t="str">
        <f t="shared" si="491"/>
        <v/>
      </c>
      <c r="Q278" s="67" t="str">
        <f t="shared" si="492"/>
        <v/>
      </c>
      <c r="R278" s="67" t="str">
        <f t="shared" si="493"/>
        <v/>
      </c>
      <c r="S278" s="67" t="str">
        <f t="shared" si="494"/>
        <v/>
      </c>
      <c r="U278" s="68" t="str">
        <f>IFERROR(IF(Z278=0,"",IF(MINUTE(Z278)&lt;&gt;MINUTE(Z277),MAX($U$2:U277)+1,IF(AND(MINUTE(Z277)=0,MINUTE(Z278)=0),1,""))),"")</f>
        <v/>
      </c>
      <c r="V278" s="68" t="str">
        <f t="shared" si="495"/>
        <v/>
      </c>
      <c r="W278" s="68" t="str">
        <f t="shared" si="496"/>
        <v/>
      </c>
      <c r="X278" s="69" t="str">
        <f>IFERROR(L278+VLOOKUP(J278,'Tiempos de ciclo'!$P$3:$Q$398,2,0),"")</f>
        <v/>
      </c>
      <c r="Y278" s="69" t="str">
        <f t="shared" si="471"/>
        <v/>
      </c>
      <c r="Z278" s="70" t="str">
        <f t="shared" si="497"/>
        <v/>
      </c>
      <c r="AA278" s="68" t="str">
        <f>IF(U278="","",IF(U278=MAX($U$3:$U$1002),IFERROR(VLOOKUP(MAX($U$3:U278)+1,$U$3:$V$1002,2,0),MAX(V278:V1277))-VLOOKUP(U278,$U$3:$V$1002,2,0)+1,IFERROR(VLOOKUP(MAX($U$3:U278)+1,$U$3:$V$1002,2,0),MAX(V278:V1277))-VLOOKUP(U278,$U$3:$V$1002,2,0)))</f>
        <v/>
      </c>
      <c r="AC278" s="68" t="str">
        <f t="shared" si="498"/>
        <v/>
      </c>
      <c r="AD278" s="69" t="str">
        <f t="shared" si="499"/>
        <v/>
      </c>
      <c r="AE278" s="69" t="str">
        <f t="shared" si="500"/>
        <v/>
      </c>
      <c r="AF278" s="69" t="str">
        <f t="shared" si="501"/>
        <v/>
      </c>
      <c r="AI278" s="3" t="str">
        <f t="shared" si="518"/>
        <v/>
      </c>
      <c r="AJ278" s="8" t="str">
        <f t="shared" si="472"/>
        <v/>
      </c>
      <c r="AK278" s="8" t="str">
        <f t="shared" si="519"/>
        <v/>
      </c>
      <c r="AL278" s="8" t="str">
        <f t="shared" si="520"/>
        <v/>
      </c>
      <c r="AM278" s="8" t="str">
        <f t="shared" si="521"/>
        <v/>
      </c>
      <c r="AN278" s="9" t="str">
        <f t="shared" si="473"/>
        <v/>
      </c>
      <c r="AO278" s="9" t="str">
        <f t="shared" si="474"/>
        <v/>
      </c>
      <c r="AP278" s="8" t="str">
        <f t="shared" si="502"/>
        <v/>
      </c>
      <c r="AQ278" s="9" t="str">
        <f t="shared" si="475"/>
        <v/>
      </c>
      <c r="AR278" s="8" t="str">
        <f t="shared" si="503"/>
        <v/>
      </c>
      <c r="AS278" s="2" t="str">
        <f t="shared" si="522"/>
        <v/>
      </c>
      <c r="AT278" s="8" t="str">
        <f t="shared" si="504"/>
        <v/>
      </c>
      <c r="AU278" s="8" t="str">
        <f t="shared" si="523"/>
        <v/>
      </c>
      <c r="AV278" s="8" t="str">
        <f t="shared" si="524"/>
        <v/>
      </c>
      <c r="AW278" s="8" t="str">
        <f t="shared" si="505"/>
        <v/>
      </c>
      <c r="AX278" s="9" t="str">
        <f t="shared" si="476"/>
        <v/>
      </c>
      <c r="AY278" s="9" t="str">
        <f t="shared" si="477"/>
        <v/>
      </c>
      <c r="AZ278" s="8" t="str">
        <f t="shared" si="506"/>
        <v/>
      </c>
      <c r="BA278" s="9" t="str">
        <f t="shared" si="507"/>
        <v/>
      </c>
      <c r="BB278" s="8" t="str">
        <f t="shared" si="508"/>
        <v/>
      </c>
      <c r="BD278" s="3" t="str">
        <f t="shared" si="509"/>
        <v/>
      </c>
      <c r="BE278" s="8" t="str">
        <f t="shared" si="478"/>
        <v/>
      </c>
      <c r="BF278" s="8" t="str">
        <f t="shared" si="479"/>
        <v/>
      </c>
      <c r="BG278" s="86" t="str">
        <f t="shared" si="480"/>
        <v/>
      </c>
      <c r="BH278" s="9" t="str">
        <f t="shared" si="481"/>
        <v/>
      </c>
      <c r="BI278" s="9" t="str">
        <f t="shared" si="482"/>
        <v/>
      </c>
      <c r="BJ278" s="82" t="e">
        <f t="shared" si="483"/>
        <v>#VALUE!</v>
      </c>
      <c r="BK278" s="9" t="str">
        <f t="shared" si="484"/>
        <v/>
      </c>
      <c r="BL278" s="9" t="str">
        <f t="shared" ref="BL278:BM278" si="541">BK278</f>
        <v/>
      </c>
      <c r="BM278" s="9" t="str">
        <f t="shared" si="541"/>
        <v/>
      </c>
      <c r="BN278" s="8" t="str">
        <f t="shared" si="486"/>
        <v/>
      </c>
      <c r="BO278" s="8" t="str">
        <f t="shared" si="511"/>
        <v/>
      </c>
      <c r="BP278" s="8" t="str">
        <f t="shared" si="512"/>
        <v/>
      </c>
      <c r="BQ278" s="8" t="str">
        <f t="shared" si="513"/>
        <v/>
      </c>
      <c r="BR278" s="8" t="str">
        <f t="shared" si="487"/>
        <v/>
      </c>
      <c r="BS278" s="8" t="str">
        <f t="shared" si="514"/>
        <v/>
      </c>
      <c r="BT278" s="8" t="str">
        <f t="shared" si="515"/>
        <v/>
      </c>
      <c r="BU278" s="7" t="str">
        <f t="shared" si="516"/>
        <v/>
      </c>
    </row>
    <row r="279" spans="8:73" x14ac:dyDescent="0.25">
      <c r="H279" s="35" t="str">
        <f>IFERROR(IF(MINUTE(M279)&lt;&gt;MINUTE(M278),MAX($H$2:H278)+1,IF(AND(MINUTE(M278)=0,MINUTE(M279)=0),1,"")),"")</f>
        <v/>
      </c>
      <c r="I279" s="35" t="str">
        <f t="shared" si="488"/>
        <v/>
      </c>
      <c r="J279" s="35" t="str">
        <f t="shared" si="489"/>
        <v/>
      </c>
      <c r="K279" s="67" t="str">
        <f>IFERROR(IF(VLOOKUP(J278,'Flota Variable'!$AS$4:$AU$707,3,0)+K278&gt;$F$7,"",VLOOKUP(J278,'Flota Variable'!$AS$4:$AU$707,3,0)+K278),"")</f>
        <v/>
      </c>
      <c r="L279" s="67" t="str">
        <f t="shared" si="470"/>
        <v/>
      </c>
      <c r="M279" s="36" t="str">
        <f t="shared" si="490"/>
        <v/>
      </c>
      <c r="N279" s="35" t="str">
        <f>IF(H279="","",IF(H279=MAX($H$3:$H$1002),IFERROR(VLOOKUP(MAX($H$3:H279)+1,$H$3:$I$1002,2,0),MAX(I279:I1278))-VLOOKUP(H279,$H$3:$I$1002,2,0)+1,IFERROR(VLOOKUP(MAX($H$3:H279)+1,$H$3:$I$1002,2,0),MAX(I279:I1278))-VLOOKUP(H279,$H$3:$I$1002,2,0)))</f>
        <v/>
      </c>
      <c r="P279" s="35" t="str">
        <f t="shared" si="491"/>
        <v/>
      </c>
      <c r="Q279" s="67" t="str">
        <f t="shared" si="492"/>
        <v/>
      </c>
      <c r="R279" s="67" t="str">
        <f t="shared" si="493"/>
        <v/>
      </c>
      <c r="S279" s="67" t="str">
        <f t="shared" si="494"/>
        <v/>
      </c>
      <c r="U279" s="68" t="str">
        <f>IFERROR(IF(Z279=0,"",IF(MINUTE(Z279)&lt;&gt;MINUTE(Z278),MAX($U$2:U278)+1,IF(AND(MINUTE(Z278)=0,MINUTE(Z279)=0),1,""))),"")</f>
        <v/>
      </c>
      <c r="V279" s="68" t="str">
        <f t="shared" si="495"/>
        <v/>
      </c>
      <c r="W279" s="68" t="str">
        <f t="shared" si="496"/>
        <v/>
      </c>
      <c r="X279" s="69" t="str">
        <f>IFERROR(L279+VLOOKUP(J279,'Tiempos de ciclo'!$P$3:$Q$398,2,0),"")</f>
        <v/>
      </c>
      <c r="Y279" s="69" t="str">
        <f t="shared" si="471"/>
        <v/>
      </c>
      <c r="Z279" s="70" t="str">
        <f t="shared" si="497"/>
        <v/>
      </c>
      <c r="AA279" s="68" t="str">
        <f>IF(U279="","",IF(U279=MAX($U$3:$U$1002),IFERROR(VLOOKUP(MAX($U$3:U279)+1,$U$3:$V$1002,2,0),MAX(V279:V1278))-VLOOKUP(U279,$U$3:$V$1002,2,0)+1,IFERROR(VLOOKUP(MAX($U$3:U279)+1,$U$3:$V$1002,2,0),MAX(V279:V1278))-VLOOKUP(U279,$U$3:$V$1002,2,0)))</f>
        <v/>
      </c>
      <c r="AC279" s="68" t="str">
        <f t="shared" si="498"/>
        <v/>
      </c>
      <c r="AD279" s="69" t="str">
        <f t="shared" si="499"/>
        <v/>
      </c>
      <c r="AE279" s="69" t="str">
        <f t="shared" si="500"/>
        <v/>
      </c>
      <c r="AF279" s="69" t="str">
        <f t="shared" si="501"/>
        <v/>
      </c>
      <c r="AI279" s="3" t="str">
        <f t="shared" si="518"/>
        <v/>
      </c>
      <c r="AJ279" s="8" t="str">
        <f t="shared" si="472"/>
        <v/>
      </c>
      <c r="AK279" s="8" t="str">
        <f t="shared" si="519"/>
        <v/>
      </c>
      <c r="AL279" s="8" t="str">
        <f t="shared" si="520"/>
        <v/>
      </c>
      <c r="AM279" s="8" t="str">
        <f t="shared" si="521"/>
        <v/>
      </c>
      <c r="AN279" s="9" t="str">
        <f t="shared" si="473"/>
        <v/>
      </c>
      <c r="AO279" s="9" t="str">
        <f t="shared" si="474"/>
        <v/>
      </c>
      <c r="AP279" s="8" t="str">
        <f t="shared" si="502"/>
        <v/>
      </c>
      <c r="AQ279" s="9" t="str">
        <f t="shared" si="475"/>
        <v/>
      </c>
      <c r="AR279" s="8" t="str">
        <f t="shared" si="503"/>
        <v/>
      </c>
      <c r="AS279" s="2" t="str">
        <f t="shared" si="522"/>
        <v/>
      </c>
      <c r="AT279" s="8" t="str">
        <f t="shared" si="504"/>
        <v/>
      </c>
      <c r="AU279" s="8" t="str">
        <f t="shared" si="523"/>
        <v/>
      </c>
      <c r="AV279" s="8" t="str">
        <f t="shared" si="524"/>
        <v/>
      </c>
      <c r="AW279" s="8" t="str">
        <f t="shared" si="505"/>
        <v/>
      </c>
      <c r="AX279" s="9" t="str">
        <f t="shared" si="476"/>
        <v/>
      </c>
      <c r="AY279" s="9" t="str">
        <f t="shared" si="477"/>
        <v/>
      </c>
      <c r="AZ279" s="8" t="str">
        <f t="shared" si="506"/>
        <v/>
      </c>
      <c r="BA279" s="9" t="str">
        <f t="shared" si="507"/>
        <v/>
      </c>
      <c r="BB279" s="8" t="str">
        <f t="shared" si="508"/>
        <v/>
      </c>
      <c r="BD279" s="3" t="str">
        <f t="shared" si="509"/>
        <v/>
      </c>
      <c r="BE279" s="8" t="str">
        <f t="shared" si="478"/>
        <v/>
      </c>
      <c r="BF279" s="8" t="str">
        <f t="shared" si="479"/>
        <v/>
      </c>
      <c r="BG279" s="86" t="str">
        <f t="shared" si="480"/>
        <v/>
      </c>
      <c r="BH279" s="9" t="str">
        <f t="shared" si="481"/>
        <v/>
      </c>
      <c r="BI279" s="9" t="str">
        <f t="shared" si="482"/>
        <v/>
      </c>
      <c r="BJ279" s="82" t="e">
        <f t="shared" si="483"/>
        <v>#VALUE!</v>
      </c>
      <c r="BK279" s="9" t="str">
        <f t="shared" si="484"/>
        <v/>
      </c>
      <c r="BL279" s="9" t="str">
        <f t="shared" ref="BL279:BM279" si="542">BK279</f>
        <v/>
      </c>
      <c r="BM279" s="9" t="str">
        <f t="shared" si="542"/>
        <v/>
      </c>
      <c r="BN279" s="8" t="str">
        <f t="shared" si="486"/>
        <v/>
      </c>
      <c r="BO279" s="8" t="str">
        <f t="shared" si="511"/>
        <v/>
      </c>
      <c r="BP279" s="8" t="str">
        <f t="shared" si="512"/>
        <v/>
      </c>
      <c r="BQ279" s="8" t="str">
        <f t="shared" si="513"/>
        <v/>
      </c>
      <c r="BR279" s="8" t="str">
        <f t="shared" si="487"/>
        <v/>
      </c>
      <c r="BS279" s="8" t="str">
        <f t="shared" si="514"/>
        <v/>
      </c>
      <c r="BT279" s="8" t="str">
        <f t="shared" si="515"/>
        <v/>
      </c>
      <c r="BU279" s="7" t="str">
        <f t="shared" si="516"/>
        <v/>
      </c>
    </row>
    <row r="280" spans="8:73" x14ac:dyDescent="0.25">
      <c r="H280" s="35" t="str">
        <f>IFERROR(IF(MINUTE(M280)&lt;&gt;MINUTE(M279),MAX($H$2:H279)+1,IF(AND(MINUTE(M279)=0,MINUTE(M280)=0),1,"")),"")</f>
        <v/>
      </c>
      <c r="I280" s="35" t="str">
        <f t="shared" si="488"/>
        <v/>
      </c>
      <c r="J280" s="35" t="str">
        <f t="shared" si="489"/>
        <v/>
      </c>
      <c r="K280" s="67" t="str">
        <f>IFERROR(IF(VLOOKUP(J279,'Flota Variable'!$AS$4:$AU$707,3,0)+K279&gt;$F$7,"",VLOOKUP(J279,'Flota Variable'!$AS$4:$AU$707,3,0)+K279),"")</f>
        <v/>
      </c>
      <c r="L280" s="67" t="str">
        <f t="shared" si="470"/>
        <v/>
      </c>
      <c r="M280" s="36" t="str">
        <f t="shared" si="490"/>
        <v/>
      </c>
      <c r="N280" s="35" t="str">
        <f>IF(H280="","",IF(H280=MAX($H$3:$H$1002),IFERROR(VLOOKUP(MAX($H$3:H280)+1,$H$3:$I$1002,2,0),MAX(I280:I1279))-VLOOKUP(H280,$H$3:$I$1002,2,0)+1,IFERROR(VLOOKUP(MAX($H$3:H280)+1,$H$3:$I$1002,2,0),MAX(I280:I1279))-VLOOKUP(H280,$H$3:$I$1002,2,0)))</f>
        <v/>
      </c>
      <c r="P280" s="35" t="str">
        <f t="shared" si="491"/>
        <v/>
      </c>
      <c r="Q280" s="67" t="str">
        <f t="shared" si="492"/>
        <v/>
      </c>
      <c r="R280" s="67" t="str">
        <f t="shared" si="493"/>
        <v/>
      </c>
      <c r="S280" s="67" t="str">
        <f t="shared" si="494"/>
        <v/>
      </c>
      <c r="U280" s="68" t="str">
        <f>IFERROR(IF(Z280=0,"",IF(MINUTE(Z280)&lt;&gt;MINUTE(Z279),MAX($U$2:U279)+1,IF(AND(MINUTE(Z279)=0,MINUTE(Z280)=0),1,""))),"")</f>
        <v/>
      </c>
      <c r="V280" s="68" t="str">
        <f t="shared" si="495"/>
        <v/>
      </c>
      <c r="W280" s="68" t="str">
        <f t="shared" si="496"/>
        <v/>
      </c>
      <c r="X280" s="69" t="str">
        <f>IFERROR(L280+VLOOKUP(J280,'Tiempos de ciclo'!$P$3:$Q$398,2,0),"")</f>
        <v/>
      </c>
      <c r="Y280" s="69" t="str">
        <f t="shared" si="471"/>
        <v/>
      </c>
      <c r="Z280" s="70" t="str">
        <f t="shared" si="497"/>
        <v/>
      </c>
      <c r="AA280" s="68" t="str">
        <f>IF(U280="","",IF(U280=MAX($U$3:$U$1002),IFERROR(VLOOKUP(MAX($U$3:U280)+1,$U$3:$V$1002,2,0),MAX(V280:V1279))-VLOOKUP(U280,$U$3:$V$1002,2,0)+1,IFERROR(VLOOKUP(MAX($U$3:U280)+1,$U$3:$V$1002,2,0),MAX(V280:V1279))-VLOOKUP(U280,$U$3:$V$1002,2,0)))</f>
        <v/>
      </c>
      <c r="AC280" s="68" t="str">
        <f t="shared" si="498"/>
        <v/>
      </c>
      <c r="AD280" s="69" t="str">
        <f t="shared" si="499"/>
        <v/>
      </c>
      <c r="AE280" s="69" t="str">
        <f t="shared" si="500"/>
        <v/>
      </c>
      <c r="AF280" s="69" t="str">
        <f t="shared" si="501"/>
        <v/>
      </c>
      <c r="AI280" s="3" t="str">
        <f t="shared" si="518"/>
        <v/>
      </c>
      <c r="AJ280" s="8" t="str">
        <f t="shared" si="472"/>
        <v/>
      </c>
      <c r="AK280" s="8" t="str">
        <f t="shared" si="519"/>
        <v/>
      </c>
      <c r="AL280" s="8" t="str">
        <f t="shared" si="520"/>
        <v/>
      </c>
      <c r="AM280" s="8" t="str">
        <f t="shared" si="521"/>
        <v/>
      </c>
      <c r="AN280" s="9" t="str">
        <f t="shared" si="473"/>
        <v/>
      </c>
      <c r="AO280" s="9" t="str">
        <f t="shared" si="474"/>
        <v/>
      </c>
      <c r="AP280" s="8" t="str">
        <f t="shared" si="502"/>
        <v/>
      </c>
      <c r="AQ280" s="9" t="str">
        <f t="shared" si="475"/>
        <v/>
      </c>
      <c r="AR280" s="8" t="str">
        <f t="shared" si="503"/>
        <v/>
      </c>
      <c r="AS280" s="2" t="str">
        <f t="shared" si="522"/>
        <v/>
      </c>
      <c r="AT280" s="8" t="str">
        <f t="shared" si="504"/>
        <v/>
      </c>
      <c r="AU280" s="8" t="str">
        <f t="shared" si="523"/>
        <v/>
      </c>
      <c r="AV280" s="8" t="str">
        <f t="shared" si="524"/>
        <v/>
      </c>
      <c r="AW280" s="8" t="str">
        <f t="shared" si="505"/>
        <v/>
      </c>
      <c r="AX280" s="9" t="str">
        <f t="shared" si="476"/>
        <v/>
      </c>
      <c r="AY280" s="9" t="str">
        <f t="shared" si="477"/>
        <v/>
      </c>
      <c r="AZ280" s="8" t="str">
        <f t="shared" si="506"/>
        <v/>
      </c>
      <c r="BA280" s="9" t="str">
        <f t="shared" si="507"/>
        <v/>
      </c>
      <c r="BB280" s="8" t="str">
        <f t="shared" si="508"/>
        <v/>
      </c>
      <c r="BD280" s="3" t="str">
        <f t="shared" si="509"/>
        <v/>
      </c>
      <c r="BE280" s="8" t="str">
        <f t="shared" si="478"/>
        <v/>
      </c>
      <c r="BF280" s="8" t="str">
        <f t="shared" si="479"/>
        <v/>
      </c>
      <c r="BG280" s="86" t="str">
        <f t="shared" si="480"/>
        <v/>
      </c>
      <c r="BH280" s="9" t="str">
        <f t="shared" si="481"/>
        <v/>
      </c>
      <c r="BI280" s="9" t="str">
        <f t="shared" si="482"/>
        <v/>
      </c>
      <c r="BJ280" s="82" t="e">
        <f t="shared" si="483"/>
        <v>#VALUE!</v>
      </c>
      <c r="BK280" s="9" t="str">
        <f t="shared" si="484"/>
        <v/>
      </c>
      <c r="BL280" s="9" t="str">
        <f t="shared" ref="BL280:BM280" si="543">BK280</f>
        <v/>
      </c>
      <c r="BM280" s="9" t="str">
        <f t="shared" si="543"/>
        <v/>
      </c>
      <c r="BN280" s="8" t="str">
        <f t="shared" si="486"/>
        <v/>
      </c>
      <c r="BO280" s="8" t="str">
        <f t="shared" si="511"/>
        <v/>
      </c>
      <c r="BP280" s="8" t="str">
        <f t="shared" si="512"/>
        <v/>
      </c>
      <c r="BQ280" s="8" t="str">
        <f t="shared" si="513"/>
        <v/>
      </c>
      <c r="BR280" s="8" t="str">
        <f t="shared" si="487"/>
        <v/>
      </c>
      <c r="BS280" s="8" t="str">
        <f t="shared" si="514"/>
        <v/>
      </c>
      <c r="BT280" s="8" t="str">
        <f t="shared" si="515"/>
        <v/>
      </c>
      <c r="BU280" s="7" t="str">
        <f t="shared" si="516"/>
        <v/>
      </c>
    </row>
    <row r="281" spans="8:73" x14ac:dyDescent="0.25">
      <c r="H281" s="35" t="str">
        <f>IFERROR(IF(MINUTE(M281)&lt;&gt;MINUTE(M280),MAX($H$2:H280)+1,IF(AND(MINUTE(M280)=0,MINUTE(M281)=0),1,"")),"")</f>
        <v/>
      </c>
      <c r="I281" s="35" t="str">
        <f t="shared" si="488"/>
        <v/>
      </c>
      <c r="J281" s="35" t="str">
        <f t="shared" si="489"/>
        <v/>
      </c>
      <c r="K281" s="67" t="str">
        <f>IFERROR(IF(VLOOKUP(J280,'Flota Variable'!$AS$4:$AU$707,3,0)+K280&gt;$F$7,"",VLOOKUP(J280,'Flota Variable'!$AS$4:$AU$707,3,0)+K280),"")</f>
        <v/>
      </c>
      <c r="L281" s="67" t="str">
        <f t="shared" si="470"/>
        <v/>
      </c>
      <c r="M281" s="36" t="str">
        <f t="shared" si="490"/>
        <v/>
      </c>
      <c r="N281" s="35" t="str">
        <f>IF(H281="","",IF(H281=MAX($H$3:$H$1002),IFERROR(VLOOKUP(MAX($H$3:H281)+1,$H$3:$I$1002,2,0),MAX(I281:I1280))-VLOOKUP(H281,$H$3:$I$1002,2,0)+1,IFERROR(VLOOKUP(MAX($H$3:H281)+1,$H$3:$I$1002,2,0),MAX(I281:I1280))-VLOOKUP(H281,$H$3:$I$1002,2,0)))</f>
        <v/>
      </c>
      <c r="P281" s="35" t="str">
        <f t="shared" si="491"/>
        <v/>
      </c>
      <c r="Q281" s="67" t="str">
        <f t="shared" si="492"/>
        <v/>
      </c>
      <c r="R281" s="67" t="str">
        <f t="shared" si="493"/>
        <v/>
      </c>
      <c r="S281" s="67" t="str">
        <f t="shared" si="494"/>
        <v/>
      </c>
      <c r="U281" s="68" t="str">
        <f>IFERROR(IF(Z281=0,"",IF(MINUTE(Z281)&lt;&gt;MINUTE(Z280),MAX($U$2:U280)+1,IF(AND(MINUTE(Z280)=0,MINUTE(Z281)=0),1,""))),"")</f>
        <v/>
      </c>
      <c r="V281" s="68" t="str">
        <f t="shared" si="495"/>
        <v/>
      </c>
      <c r="W281" s="68" t="str">
        <f t="shared" si="496"/>
        <v/>
      </c>
      <c r="X281" s="69" t="str">
        <f>IFERROR(L281+VLOOKUP(J281,'Tiempos de ciclo'!$P$3:$Q$398,2,0),"")</f>
        <v/>
      </c>
      <c r="Y281" s="69" t="str">
        <f t="shared" si="471"/>
        <v/>
      </c>
      <c r="Z281" s="70" t="str">
        <f t="shared" si="497"/>
        <v/>
      </c>
      <c r="AA281" s="68" t="str">
        <f>IF(U281="","",IF(U281=MAX($U$3:$U$1002),IFERROR(VLOOKUP(MAX($U$3:U281)+1,$U$3:$V$1002,2,0),MAX(V281:V1280))-VLOOKUP(U281,$U$3:$V$1002,2,0)+1,IFERROR(VLOOKUP(MAX($U$3:U281)+1,$U$3:$V$1002,2,0),MAX(V281:V1280))-VLOOKUP(U281,$U$3:$V$1002,2,0)))</f>
        <v/>
      </c>
      <c r="AC281" s="68" t="str">
        <f t="shared" si="498"/>
        <v/>
      </c>
      <c r="AD281" s="69" t="str">
        <f t="shared" si="499"/>
        <v/>
      </c>
      <c r="AE281" s="69" t="str">
        <f t="shared" si="500"/>
        <v/>
      </c>
      <c r="AF281" s="69" t="str">
        <f t="shared" si="501"/>
        <v/>
      </c>
      <c r="AI281" s="3" t="str">
        <f t="shared" si="518"/>
        <v/>
      </c>
      <c r="AJ281" s="8" t="str">
        <f t="shared" si="472"/>
        <v/>
      </c>
      <c r="AK281" s="8" t="str">
        <f t="shared" si="519"/>
        <v/>
      </c>
      <c r="AL281" s="8" t="str">
        <f t="shared" si="520"/>
        <v/>
      </c>
      <c r="AM281" s="8" t="str">
        <f t="shared" si="521"/>
        <v/>
      </c>
      <c r="AN281" s="9" t="str">
        <f t="shared" si="473"/>
        <v/>
      </c>
      <c r="AO281" s="9" t="str">
        <f t="shared" si="474"/>
        <v/>
      </c>
      <c r="AP281" s="8" t="str">
        <f t="shared" si="502"/>
        <v/>
      </c>
      <c r="AQ281" s="9" t="str">
        <f t="shared" si="475"/>
        <v/>
      </c>
      <c r="AR281" s="8" t="str">
        <f t="shared" si="503"/>
        <v/>
      </c>
      <c r="AS281" s="2" t="str">
        <f t="shared" si="522"/>
        <v/>
      </c>
      <c r="AT281" s="8" t="str">
        <f t="shared" si="504"/>
        <v/>
      </c>
      <c r="AU281" s="8" t="str">
        <f t="shared" si="523"/>
        <v/>
      </c>
      <c r="AV281" s="8" t="str">
        <f t="shared" si="524"/>
        <v/>
      </c>
      <c r="AW281" s="8" t="str">
        <f t="shared" si="505"/>
        <v/>
      </c>
      <c r="AX281" s="9" t="str">
        <f t="shared" si="476"/>
        <v/>
      </c>
      <c r="AY281" s="9" t="str">
        <f t="shared" si="477"/>
        <v/>
      </c>
      <c r="AZ281" s="8" t="str">
        <f t="shared" si="506"/>
        <v/>
      </c>
      <c r="BA281" s="9" t="str">
        <f t="shared" si="507"/>
        <v/>
      </c>
      <c r="BB281" s="8" t="str">
        <f t="shared" si="508"/>
        <v/>
      </c>
      <c r="BD281" s="3" t="str">
        <f t="shared" si="509"/>
        <v/>
      </c>
      <c r="BE281" s="8" t="str">
        <f t="shared" si="478"/>
        <v/>
      </c>
      <c r="BF281" s="8" t="str">
        <f t="shared" si="479"/>
        <v/>
      </c>
      <c r="BG281" s="86" t="str">
        <f t="shared" si="480"/>
        <v/>
      </c>
      <c r="BH281" s="9" t="str">
        <f t="shared" si="481"/>
        <v/>
      </c>
      <c r="BI281" s="9" t="str">
        <f t="shared" si="482"/>
        <v/>
      </c>
      <c r="BJ281" s="82" t="e">
        <f t="shared" si="483"/>
        <v>#VALUE!</v>
      </c>
      <c r="BK281" s="9" t="str">
        <f t="shared" si="484"/>
        <v/>
      </c>
      <c r="BL281" s="9" t="str">
        <f t="shared" ref="BL281:BM281" si="544">BK281</f>
        <v/>
      </c>
      <c r="BM281" s="9" t="str">
        <f t="shared" si="544"/>
        <v/>
      </c>
      <c r="BN281" s="8" t="str">
        <f t="shared" si="486"/>
        <v/>
      </c>
      <c r="BO281" s="8" t="str">
        <f t="shared" si="511"/>
        <v/>
      </c>
      <c r="BP281" s="8" t="str">
        <f t="shared" si="512"/>
        <v/>
      </c>
      <c r="BQ281" s="8" t="str">
        <f t="shared" si="513"/>
        <v/>
      </c>
      <c r="BR281" s="8" t="str">
        <f t="shared" si="487"/>
        <v/>
      </c>
      <c r="BS281" s="8" t="str">
        <f t="shared" si="514"/>
        <v/>
      </c>
      <c r="BT281" s="8" t="str">
        <f t="shared" si="515"/>
        <v/>
      </c>
      <c r="BU281" s="7" t="str">
        <f t="shared" si="516"/>
        <v/>
      </c>
    </row>
    <row r="282" spans="8:73" x14ac:dyDescent="0.25">
      <c r="H282" s="35" t="str">
        <f>IFERROR(IF(MINUTE(M282)&lt;&gt;MINUTE(M281),MAX($H$2:H281)+1,IF(AND(MINUTE(M281)=0,MINUTE(M282)=0),1,"")),"")</f>
        <v/>
      </c>
      <c r="I282" s="35" t="str">
        <f t="shared" si="488"/>
        <v/>
      </c>
      <c r="J282" s="35" t="str">
        <f t="shared" si="489"/>
        <v/>
      </c>
      <c r="K282" s="67" t="str">
        <f>IFERROR(IF(VLOOKUP(J281,'Flota Variable'!$AS$4:$AU$707,3,0)+K281&gt;$F$7,"",VLOOKUP(J281,'Flota Variable'!$AS$4:$AU$707,3,0)+K281),"")</f>
        <v/>
      </c>
      <c r="L282" s="67" t="str">
        <f t="shared" si="470"/>
        <v/>
      </c>
      <c r="M282" s="36" t="str">
        <f t="shared" si="490"/>
        <v/>
      </c>
      <c r="N282" s="35" t="str">
        <f>IF(H282="","",IF(H282=MAX($H$3:$H$1002),IFERROR(VLOOKUP(MAX($H$3:H282)+1,$H$3:$I$1002,2,0),MAX(I282:I1281))-VLOOKUP(H282,$H$3:$I$1002,2,0)+1,IFERROR(VLOOKUP(MAX($H$3:H282)+1,$H$3:$I$1002,2,0),MAX(I282:I1281))-VLOOKUP(H282,$H$3:$I$1002,2,0)))</f>
        <v/>
      </c>
      <c r="P282" s="35" t="str">
        <f t="shared" si="491"/>
        <v/>
      </c>
      <c r="Q282" s="67" t="str">
        <f t="shared" si="492"/>
        <v/>
      </c>
      <c r="R282" s="67" t="str">
        <f t="shared" si="493"/>
        <v/>
      </c>
      <c r="S282" s="67" t="str">
        <f t="shared" si="494"/>
        <v/>
      </c>
      <c r="U282" s="68" t="str">
        <f>IFERROR(IF(Z282=0,"",IF(MINUTE(Z282)&lt;&gt;MINUTE(Z281),MAX($U$2:U281)+1,IF(AND(MINUTE(Z281)=0,MINUTE(Z282)=0),1,""))),"")</f>
        <v/>
      </c>
      <c r="V282" s="68" t="str">
        <f t="shared" si="495"/>
        <v/>
      </c>
      <c r="W282" s="68" t="str">
        <f t="shared" si="496"/>
        <v/>
      </c>
      <c r="X282" s="69" t="str">
        <f>IFERROR(L282+VLOOKUP(J282,'Tiempos de ciclo'!$P$3:$Q$398,2,0),"")</f>
        <v/>
      </c>
      <c r="Y282" s="69" t="str">
        <f t="shared" si="471"/>
        <v/>
      </c>
      <c r="Z282" s="70" t="str">
        <f t="shared" si="497"/>
        <v/>
      </c>
      <c r="AA282" s="68" t="str">
        <f>IF(U282="","",IF(U282=MAX($U$3:$U$1002),IFERROR(VLOOKUP(MAX($U$3:U282)+1,$U$3:$V$1002,2,0),MAX(V282:V1281))-VLOOKUP(U282,$U$3:$V$1002,2,0)+1,IFERROR(VLOOKUP(MAX($U$3:U282)+1,$U$3:$V$1002,2,0),MAX(V282:V1281))-VLOOKUP(U282,$U$3:$V$1002,2,0)))</f>
        <v/>
      </c>
      <c r="AC282" s="68" t="str">
        <f t="shared" si="498"/>
        <v/>
      </c>
      <c r="AD282" s="69" t="str">
        <f t="shared" si="499"/>
        <v/>
      </c>
      <c r="AE282" s="69" t="str">
        <f t="shared" si="500"/>
        <v/>
      </c>
      <c r="AF282" s="69" t="str">
        <f t="shared" si="501"/>
        <v/>
      </c>
      <c r="AI282" s="3" t="str">
        <f t="shared" si="518"/>
        <v/>
      </c>
      <c r="AJ282" s="8" t="str">
        <f t="shared" si="472"/>
        <v/>
      </c>
      <c r="AK282" s="8" t="str">
        <f t="shared" si="519"/>
        <v/>
      </c>
      <c r="AL282" s="8" t="str">
        <f t="shared" si="520"/>
        <v/>
      </c>
      <c r="AM282" s="8" t="str">
        <f t="shared" si="521"/>
        <v/>
      </c>
      <c r="AN282" s="9" t="str">
        <f t="shared" si="473"/>
        <v/>
      </c>
      <c r="AO282" s="9" t="str">
        <f t="shared" si="474"/>
        <v/>
      </c>
      <c r="AP282" s="8" t="str">
        <f t="shared" si="502"/>
        <v/>
      </c>
      <c r="AQ282" s="9" t="str">
        <f t="shared" si="475"/>
        <v/>
      </c>
      <c r="AR282" s="8" t="str">
        <f t="shared" si="503"/>
        <v/>
      </c>
      <c r="AS282" s="2" t="str">
        <f t="shared" si="522"/>
        <v/>
      </c>
      <c r="AT282" s="8" t="str">
        <f t="shared" si="504"/>
        <v/>
      </c>
      <c r="AU282" s="8" t="str">
        <f t="shared" si="523"/>
        <v/>
      </c>
      <c r="AV282" s="8" t="str">
        <f t="shared" si="524"/>
        <v/>
      </c>
      <c r="AW282" s="8" t="str">
        <f t="shared" si="505"/>
        <v/>
      </c>
      <c r="AX282" s="9" t="str">
        <f t="shared" si="476"/>
        <v/>
      </c>
      <c r="AY282" s="9" t="str">
        <f t="shared" si="477"/>
        <v/>
      </c>
      <c r="AZ282" s="8" t="str">
        <f t="shared" si="506"/>
        <v/>
      </c>
      <c r="BA282" s="9" t="str">
        <f t="shared" si="507"/>
        <v/>
      </c>
      <c r="BB282" s="8" t="str">
        <f t="shared" si="508"/>
        <v/>
      </c>
      <c r="BD282" s="3" t="str">
        <f t="shared" si="509"/>
        <v/>
      </c>
      <c r="BE282" s="8" t="str">
        <f t="shared" si="478"/>
        <v/>
      </c>
      <c r="BF282" s="8" t="str">
        <f t="shared" si="479"/>
        <v/>
      </c>
      <c r="BG282" s="86" t="str">
        <f t="shared" si="480"/>
        <v/>
      </c>
      <c r="BH282" s="9" t="str">
        <f t="shared" si="481"/>
        <v/>
      </c>
      <c r="BI282" s="9" t="str">
        <f t="shared" si="482"/>
        <v/>
      </c>
      <c r="BJ282" s="82" t="e">
        <f t="shared" si="483"/>
        <v>#VALUE!</v>
      </c>
      <c r="BK282" s="9" t="str">
        <f t="shared" si="484"/>
        <v/>
      </c>
      <c r="BL282" s="9" t="str">
        <f t="shared" ref="BL282:BM282" si="545">BK282</f>
        <v/>
      </c>
      <c r="BM282" s="9" t="str">
        <f t="shared" si="545"/>
        <v/>
      </c>
      <c r="BN282" s="8" t="str">
        <f t="shared" si="486"/>
        <v/>
      </c>
      <c r="BO282" s="8" t="str">
        <f t="shared" si="511"/>
        <v/>
      </c>
      <c r="BP282" s="8" t="str">
        <f t="shared" si="512"/>
        <v/>
      </c>
      <c r="BQ282" s="8" t="str">
        <f t="shared" si="513"/>
        <v/>
      </c>
      <c r="BR282" s="8" t="str">
        <f t="shared" si="487"/>
        <v/>
      </c>
      <c r="BS282" s="8" t="str">
        <f t="shared" si="514"/>
        <v/>
      </c>
      <c r="BT282" s="8" t="str">
        <f t="shared" si="515"/>
        <v/>
      </c>
      <c r="BU282" s="7" t="str">
        <f t="shared" si="516"/>
        <v/>
      </c>
    </row>
    <row r="283" spans="8:73" x14ac:dyDescent="0.25">
      <c r="H283" s="35" t="str">
        <f>IFERROR(IF(MINUTE(M283)&lt;&gt;MINUTE(M282),MAX($H$2:H282)+1,IF(AND(MINUTE(M282)=0,MINUTE(M283)=0),1,"")),"")</f>
        <v/>
      </c>
      <c r="I283" s="35" t="str">
        <f t="shared" si="488"/>
        <v/>
      </c>
      <c r="J283" s="35" t="str">
        <f t="shared" si="489"/>
        <v/>
      </c>
      <c r="K283" s="67" t="str">
        <f>IFERROR(IF(VLOOKUP(J282,'Flota Variable'!$AS$4:$AU$707,3,0)+K282&gt;$F$7,"",VLOOKUP(J282,'Flota Variable'!$AS$4:$AU$707,3,0)+K282),"")</f>
        <v/>
      </c>
      <c r="L283" s="67" t="str">
        <f t="shared" si="470"/>
        <v/>
      </c>
      <c r="M283" s="36" t="str">
        <f t="shared" si="490"/>
        <v/>
      </c>
      <c r="N283" s="35" t="str">
        <f>IF(H283="","",IF(H283=MAX($H$3:$H$1002),IFERROR(VLOOKUP(MAX($H$3:H283)+1,$H$3:$I$1002,2,0),MAX(I283:I1282))-VLOOKUP(H283,$H$3:$I$1002,2,0)+1,IFERROR(VLOOKUP(MAX($H$3:H283)+1,$H$3:$I$1002,2,0),MAX(I283:I1282))-VLOOKUP(H283,$H$3:$I$1002,2,0)))</f>
        <v/>
      </c>
      <c r="P283" s="35" t="str">
        <f t="shared" si="491"/>
        <v/>
      </c>
      <c r="Q283" s="67" t="str">
        <f t="shared" si="492"/>
        <v/>
      </c>
      <c r="R283" s="67" t="str">
        <f t="shared" si="493"/>
        <v/>
      </c>
      <c r="S283" s="67" t="str">
        <f t="shared" si="494"/>
        <v/>
      </c>
      <c r="U283" s="68" t="str">
        <f>IFERROR(IF(Z283=0,"",IF(MINUTE(Z283)&lt;&gt;MINUTE(Z282),MAX($U$2:U282)+1,IF(AND(MINUTE(Z282)=0,MINUTE(Z283)=0),1,""))),"")</f>
        <v/>
      </c>
      <c r="V283" s="68" t="str">
        <f t="shared" si="495"/>
        <v/>
      </c>
      <c r="W283" s="68" t="str">
        <f t="shared" si="496"/>
        <v/>
      </c>
      <c r="X283" s="69" t="str">
        <f>IFERROR(L283+VLOOKUP(J283,'Tiempos de ciclo'!$P$3:$Q$398,2,0),"")</f>
        <v/>
      </c>
      <c r="Y283" s="69" t="str">
        <f t="shared" si="471"/>
        <v/>
      </c>
      <c r="Z283" s="70" t="str">
        <f t="shared" si="497"/>
        <v/>
      </c>
      <c r="AA283" s="68" t="str">
        <f>IF(U283="","",IF(U283=MAX($U$3:$U$1002),IFERROR(VLOOKUP(MAX($U$3:U283)+1,$U$3:$V$1002,2,0),MAX(V283:V1282))-VLOOKUP(U283,$U$3:$V$1002,2,0)+1,IFERROR(VLOOKUP(MAX($U$3:U283)+1,$U$3:$V$1002,2,0),MAX(V283:V1282))-VLOOKUP(U283,$U$3:$V$1002,2,0)))</f>
        <v/>
      </c>
      <c r="AC283" s="68" t="str">
        <f t="shared" si="498"/>
        <v/>
      </c>
      <c r="AD283" s="69" t="str">
        <f t="shared" si="499"/>
        <v/>
      </c>
      <c r="AE283" s="69" t="str">
        <f t="shared" si="500"/>
        <v/>
      </c>
      <c r="AF283" s="69" t="str">
        <f t="shared" si="501"/>
        <v/>
      </c>
      <c r="AI283" s="3" t="str">
        <f t="shared" si="518"/>
        <v/>
      </c>
      <c r="AJ283" s="8" t="str">
        <f t="shared" si="472"/>
        <v/>
      </c>
      <c r="AK283" s="8" t="str">
        <f t="shared" si="519"/>
        <v/>
      </c>
      <c r="AL283" s="8" t="str">
        <f t="shared" si="520"/>
        <v/>
      </c>
      <c r="AM283" s="8" t="str">
        <f t="shared" si="521"/>
        <v/>
      </c>
      <c r="AN283" s="9" t="str">
        <f t="shared" si="473"/>
        <v/>
      </c>
      <c r="AO283" s="9" t="str">
        <f t="shared" si="474"/>
        <v/>
      </c>
      <c r="AP283" s="8" t="str">
        <f t="shared" si="502"/>
        <v/>
      </c>
      <c r="AQ283" s="9" t="str">
        <f t="shared" si="475"/>
        <v/>
      </c>
      <c r="AR283" s="8" t="str">
        <f t="shared" si="503"/>
        <v/>
      </c>
      <c r="AS283" s="2" t="str">
        <f t="shared" si="522"/>
        <v/>
      </c>
      <c r="AT283" s="8" t="str">
        <f t="shared" si="504"/>
        <v/>
      </c>
      <c r="AU283" s="8" t="str">
        <f t="shared" si="523"/>
        <v/>
      </c>
      <c r="AV283" s="8" t="str">
        <f t="shared" si="524"/>
        <v/>
      </c>
      <c r="AW283" s="8" t="str">
        <f t="shared" si="505"/>
        <v/>
      </c>
      <c r="AX283" s="9" t="str">
        <f t="shared" si="476"/>
        <v/>
      </c>
      <c r="AY283" s="9" t="str">
        <f t="shared" si="477"/>
        <v/>
      </c>
      <c r="AZ283" s="8" t="str">
        <f t="shared" si="506"/>
        <v/>
      </c>
      <c r="BA283" s="9" t="str">
        <f t="shared" si="507"/>
        <v/>
      </c>
      <c r="BB283" s="8" t="str">
        <f t="shared" si="508"/>
        <v/>
      </c>
      <c r="BD283" s="3" t="str">
        <f t="shared" si="509"/>
        <v/>
      </c>
      <c r="BE283" s="8" t="str">
        <f t="shared" si="478"/>
        <v/>
      </c>
      <c r="BF283" s="8" t="str">
        <f t="shared" si="479"/>
        <v/>
      </c>
      <c r="BG283" s="86" t="str">
        <f t="shared" si="480"/>
        <v/>
      </c>
      <c r="BH283" s="9" t="str">
        <f t="shared" si="481"/>
        <v/>
      </c>
      <c r="BI283" s="9" t="str">
        <f t="shared" si="482"/>
        <v/>
      </c>
      <c r="BJ283" s="82" t="e">
        <f t="shared" si="483"/>
        <v>#VALUE!</v>
      </c>
      <c r="BK283" s="9" t="str">
        <f t="shared" si="484"/>
        <v/>
      </c>
      <c r="BL283" s="9" t="str">
        <f t="shared" ref="BL283:BM283" si="546">BK283</f>
        <v/>
      </c>
      <c r="BM283" s="9" t="str">
        <f t="shared" si="546"/>
        <v/>
      </c>
      <c r="BN283" s="8" t="str">
        <f t="shared" si="486"/>
        <v/>
      </c>
      <c r="BO283" s="8" t="str">
        <f t="shared" si="511"/>
        <v/>
      </c>
      <c r="BP283" s="8" t="str">
        <f t="shared" si="512"/>
        <v/>
      </c>
      <c r="BQ283" s="8" t="str">
        <f t="shared" si="513"/>
        <v/>
      </c>
      <c r="BR283" s="8" t="str">
        <f t="shared" si="487"/>
        <v/>
      </c>
      <c r="BS283" s="8" t="str">
        <f t="shared" si="514"/>
        <v/>
      </c>
      <c r="BT283" s="8" t="str">
        <f t="shared" si="515"/>
        <v/>
      </c>
      <c r="BU283" s="7" t="str">
        <f t="shared" si="516"/>
        <v/>
      </c>
    </row>
    <row r="284" spans="8:73" x14ac:dyDescent="0.25">
      <c r="H284" s="35" t="str">
        <f>IFERROR(IF(MINUTE(M284)&lt;&gt;MINUTE(M283),MAX($H$2:H283)+1,IF(AND(MINUTE(M283)=0,MINUTE(M284)=0),1,"")),"")</f>
        <v/>
      </c>
      <c r="I284" s="35" t="str">
        <f t="shared" si="488"/>
        <v/>
      </c>
      <c r="J284" s="35" t="str">
        <f t="shared" si="489"/>
        <v/>
      </c>
      <c r="K284" s="67" t="str">
        <f>IFERROR(IF(VLOOKUP(J283,'Flota Variable'!$AS$4:$AU$707,3,0)+K283&gt;$F$7,"",VLOOKUP(J283,'Flota Variable'!$AS$4:$AU$707,3,0)+K283),"")</f>
        <v/>
      </c>
      <c r="L284" s="67" t="str">
        <f t="shared" si="470"/>
        <v/>
      </c>
      <c r="M284" s="36" t="str">
        <f t="shared" si="490"/>
        <v/>
      </c>
      <c r="N284" s="35" t="str">
        <f>IF(H284="","",IF(H284=MAX($H$3:$H$1002),IFERROR(VLOOKUP(MAX($H$3:H284)+1,$H$3:$I$1002,2,0),MAX(I284:I1283))-VLOOKUP(H284,$H$3:$I$1002,2,0)+1,IFERROR(VLOOKUP(MAX($H$3:H284)+1,$H$3:$I$1002,2,0),MAX(I284:I1283))-VLOOKUP(H284,$H$3:$I$1002,2,0)))</f>
        <v/>
      </c>
      <c r="P284" s="35" t="str">
        <f t="shared" si="491"/>
        <v/>
      </c>
      <c r="Q284" s="67" t="str">
        <f t="shared" si="492"/>
        <v/>
      </c>
      <c r="R284" s="67" t="str">
        <f t="shared" si="493"/>
        <v/>
      </c>
      <c r="S284" s="67" t="str">
        <f t="shared" si="494"/>
        <v/>
      </c>
      <c r="U284" s="68" t="str">
        <f>IFERROR(IF(Z284=0,"",IF(MINUTE(Z284)&lt;&gt;MINUTE(Z283),MAX($U$2:U283)+1,IF(AND(MINUTE(Z283)=0,MINUTE(Z284)=0),1,""))),"")</f>
        <v/>
      </c>
      <c r="V284" s="68" t="str">
        <f t="shared" si="495"/>
        <v/>
      </c>
      <c r="W284" s="68" t="str">
        <f t="shared" si="496"/>
        <v/>
      </c>
      <c r="X284" s="69" t="str">
        <f>IFERROR(L284+VLOOKUP(J284,'Tiempos de ciclo'!$P$3:$Q$398,2,0),"")</f>
        <v/>
      </c>
      <c r="Y284" s="69" t="str">
        <f t="shared" si="471"/>
        <v/>
      </c>
      <c r="Z284" s="70" t="str">
        <f t="shared" si="497"/>
        <v/>
      </c>
      <c r="AA284" s="68" t="str">
        <f>IF(U284="","",IF(U284=MAX($U$3:$U$1002),IFERROR(VLOOKUP(MAX($U$3:U284)+1,$U$3:$V$1002,2,0),MAX(V284:V1283))-VLOOKUP(U284,$U$3:$V$1002,2,0)+1,IFERROR(VLOOKUP(MAX($U$3:U284)+1,$U$3:$V$1002,2,0),MAX(V284:V1283))-VLOOKUP(U284,$U$3:$V$1002,2,0)))</f>
        <v/>
      </c>
      <c r="AC284" s="68" t="str">
        <f t="shared" si="498"/>
        <v/>
      </c>
      <c r="AD284" s="69" t="str">
        <f t="shared" si="499"/>
        <v/>
      </c>
      <c r="AE284" s="69" t="str">
        <f t="shared" si="500"/>
        <v/>
      </c>
      <c r="AF284" s="69" t="str">
        <f t="shared" si="501"/>
        <v/>
      </c>
      <c r="AI284" s="3" t="str">
        <f t="shared" si="518"/>
        <v/>
      </c>
      <c r="AJ284" s="8" t="str">
        <f t="shared" si="472"/>
        <v/>
      </c>
      <c r="AK284" s="8" t="str">
        <f t="shared" si="519"/>
        <v/>
      </c>
      <c r="AL284" s="8" t="str">
        <f t="shared" si="520"/>
        <v/>
      </c>
      <c r="AM284" s="8" t="str">
        <f t="shared" si="521"/>
        <v/>
      </c>
      <c r="AN284" s="9" t="str">
        <f t="shared" si="473"/>
        <v/>
      </c>
      <c r="AO284" s="9" t="str">
        <f t="shared" si="474"/>
        <v/>
      </c>
      <c r="AP284" s="8" t="str">
        <f t="shared" si="502"/>
        <v/>
      </c>
      <c r="AQ284" s="9" t="str">
        <f t="shared" si="475"/>
        <v/>
      </c>
      <c r="AR284" s="8" t="str">
        <f t="shared" si="503"/>
        <v/>
      </c>
      <c r="AS284" s="2" t="str">
        <f t="shared" si="522"/>
        <v/>
      </c>
      <c r="AT284" s="8" t="str">
        <f t="shared" si="504"/>
        <v/>
      </c>
      <c r="AU284" s="8" t="str">
        <f t="shared" si="523"/>
        <v/>
      </c>
      <c r="AV284" s="8" t="str">
        <f t="shared" si="524"/>
        <v/>
      </c>
      <c r="AW284" s="8" t="str">
        <f t="shared" si="505"/>
        <v/>
      </c>
      <c r="AX284" s="9" t="str">
        <f t="shared" si="476"/>
        <v/>
      </c>
      <c r="AY284" s="9" t="str">
        <f t="shared" si="477"/>
        <v/>
      </c>
      <c r="AZ284" s="8" t="str">
        <f t="shared" si="506"/>
        <v/>
      </c>
      <c r="BA284" s="9" t="str">
        <f t="shared" si="507"/>
        <v/>
      </c>
      <c r="BB284" s="8" t="str">
        <f t="shared" si="508"/>
        <v/>
      </c>
      <c r="BD284" s="3" t="str">
        <f t="shared" si="509"/>
        <v/>
      </c>
      <c r="BE284" s="8" t="str">
        <f t="shared" si="478"/>
        <v/>
      </c>
      <c r="BF284" s="8" t="str">
        <f t="shared" si="479"/>
        <v/>
      </c>
      <c r="BG284" s="86" t="str">
        <f t="shared" si="480"/>
        <v/>
      </c>
      <c r="BH284" s="9" t="str">
        <f t="shared" si="481"/>
        <v/>
      </c>
      <c r="BI284" s="9" t="str">
        <f t="shared" si="482"/>
        <v/>
      </c>
      <c r="BJ284" s="82" t="e">
        <f t="shared" si="483"/>
        <v>#VALUE!</v>
      </c>
      <c r="BK284" s="9" t="str">
        <f t="shared" si="484"/>
        <v/>
      </c>
      <c r="BL284" s="9" t="str">
        <f t="shared" ref="BL284:BM284" si="547">BK284</f>
        <v/>
      </c>
      <c r="BM284" s="9" t="str">
        <f t="shared" si="547"/>
        <v/>
      </c>
      <c r="BN284" s="8" t="str">
        <f t="shared" si="486"/>
        <v/>
      </c>
      <c r="BO284" s="8" t="str">
        <f t="shared" si="511"/>
        <v/>
      </c>
      <c r="BP284" s="8" t="str">
        <f t="shared" si="512"/>
        <v/>
      </c>
      <c r="BQ284" s="8" t="str">
        <f t="shared" si="513"/>
        <v/>
      </c>
      <c r="BR284" s="8" t="str">
        <f t="shared" si="487"/>
        <v/>
      </c>
      <c r="BS284" s="8" t="str">
        <f t="shared" si="514"/>
        <v/>
      </c>
      <c r="BT284" s="8" t="str">
        <f t="shared" si="515"/>
        <v/>
      </c>
      <c r="BU284" s="7" t="str">
        <f t="shared" si="516"/>
        <v/>
      </c>
    </row>
    <row r="285" spans="8:73" x14ac:dyDescent="0.25">
      <c r="H285" s="35" t="str">
        <f>IFERROR(IF(MINUTE(M285)&lt;&gt;MINUTE(M284),MAX($H$2:H284)+1,IF(AND(MINUTE(M284)=0,MINUTE(M285)=0),1,"")),"")</f>
        <v/>
      </c>
      <c r="I285" s="35" t="str">
        <f t="shared" si="488"/>
        <v/>
      </c>
      <c r="J285" s="35" t="str">
        <f t="shared" si="489"/>
        <v/>
      </c>
      <c r="K285" s="67" t="str">
        <f>IFERROR(IF(VLOOKUP(J284,'Flota Variable'!$AS$4:$AU$707,3,0)+K284&gt;$F$7,"",VLOOKUP(J284,'Flota Variable'!$AS$4:$AU$707,3,0)+K284),"")</f>
        <v/>
      </c>
      <c r="L285" s="67" t="str">
        <f t="shared" si="470"/>
        <v/>
      </c>
      <c r="M285" s="36" t="str">
        <f t="shared" si="490"/>
        <v/>
      </c>
      <c r="N285" s="35" t="str">
        <f>IF(H285="","",IF(H285=MAX($H$3:$H$1002),IFERROR(VLOOKUP(MAX($H$3:H285)+1,$H$3:$I$1002,2,0),MAX(I285:I1284))-VLOOKUP(H285,$H$3:$I$1002,2,0)+1,IFERROR(VLOOKUP(MAX($H$3:H285)+1,$H$3:$I$1002,2,0),MAX(I285:I1284))-VLOOKUP(H285,$H$3:$I$1002,2,0)))</f>
        <v/>
      </c>
      <c r="P285" s="35" t="str">
        <f t="shared" si="491"/>
        <v/>
      </c>
      <c r="Q285" s="67" t="str">
        <f t="shared" si="492"/>
        <v/>
      </c>
      <c r="R285" s="67" t="str">
        <f t="shared" si="493"/>
        <v/>
      </c>
      <c r="S285" s="67" t="str">
        <f t="shared" si="494"/>
        <v/>
      </c>
      <c r="U285" s="68" t="str">
        <f>IFERROR(IF(Z285=0,"",IF(MINUTE(Z285)&lt;&gt;MINUTE(Z284),MAX($U$2:U284)+1,IF(AND(MINUTE(Z284)=0,MINUTE(Z285)=0),1,""))),"")</f>
        <v/>
      </c>
      <c r="V285" s="68" t="str">
        <f t="shared" si="495"/>
        <v/>
      </c>
      <c r="W285" s="68" t="str">
        <f t="shared" si="496"/>
        <v/>
      </c>
      <c r="X285" s="69" t="str">
        <f>IFERROR(L285+VLOOKUP(J285,'Tiempos de ciclo'!$P$3:$Q$398,2,0),"")</f>
        <v/>
      </c>
      <c r="Y285" s="69" t="str">
        <f t="shared" si="471"/>
        <v/>
      </c>
      <c r="Z285" s="70" t="str">
        <f t="shared" si="497"/>
        <v/>
      </c>
      <c r="AA285" s="68" t="str">
        <f>IF(U285="","",IF(U285=MAX($U$3:$U$1002),IFERROR(VLOOKUP(MAX($U$3:U285)+1,$U$3:$V$1002,2,0),MAX(V285:V1284))-VLOOKUP(U285,$U$3:$V$1002,2,0)+1,IFERROR(VLOOKUP(MAX($U$3:U285)+1,$U$3:$V$1002,2,0),MAX(V285:V1284))-VLOOKUP(U285,$U$3:$V$1002,2,0)))</f>
        <v/>
      </c>
      <c r="AC285" s="68" t="str">
        <f t="shared" si="498"/>
        <v/>
      </c>
      <c r="AD285" s="69" t="str">
        <f t="shared" si="499"/>
        <v/>
      </c>
      <c r="AE285" s="69" t="str">
        <f t="shared" si="500"/>
        <v/>
      </c>
      <c r="AF285" s="69" t="str">
        <f t="shared" si="501"/>
        <v/>
      </c>
      <c r="AI285" s="3" t="str">
        <f t="shared" si="518"/>
        <v/>
      </c>
      <c r="AJ285" s="8" t="str">
        <f t="shared" si="472"/>
        <v/>
      </c>
      <c r="AK285" s="8" t="str">
        <f t="shared" si="519"/>
        <v/>
      </c>
      <c r="AL285" s="8" t="str">
        <f t="shared" si="520"/>
        <v/>
      </c>
      <c r="AM285" s="8" t="str">
        <f t="shared" si="521"/>
        <v/>
      </c>
      <c r="AN285" s="9" t="str">
        <f t="shared" si="473"/>
        <v/>
      </c>
      <c r="AO285" s="9" t="str">
        <f t="shared" si="474"/>
        <v/>
      </c>
      <c r="AP285" s="8" t="str">
        <f t="shared" si="502"/>
        <v/>
      </c>
      <c r="AQ285" s="9" t="str">
        <f t="shared" si="475"/>
        <v/>
      </c>
      <c r="AR285" s="8" t="str">
        <f t="shared" si="503"/>
        <v/>
      </c>
      <c r="AS285" s="2" t="str">
        <f t="shared" si="522"/>
        <v/>
      </c>
      <c r="AT285" s="8" t="str">
        <f t="shared" si="504"/>
        <v/>
      </c>
      <c r="AU285" s="8" t="str">
        <f t="shared" si="523"/>
        <v/>
      </c>
      <c r="AV285" s="8" t="str">
        <f t="shared" si="524"/>
        <v/>
      </c>
      <c r="AW285" s="8" t="str">
        <f t="shared" si="505"/>
        <v/>
      </c>
      <c r="AX285" s="9" t="str">
        <f t="shared" si="476"/>
        <v/>
      </c>
      <c r="AY285" s="9" t="str">
        <f t="shared" si="477"/>
        <v/>
      </c>
      <c r="AZ285" s="8" t="str">
        <f t="shared" si="506"/>
        <v/>
      </c>
      <c r="BA285" s="9" t="str">
        <f t="shared" si="507"/>
        <v/>
      </c>
      <c r="BB285" s="8" t="str">
        <f t="shared" si="508"/>
        <v/>
      </c>
      <c r="BD285" s="3" t="str">
        <f t="shared" si="509"/>
        <v/>
      </c>
      <c r="BE285" s="8" t="str">
        <f t="shared" si="478"/>
        <v/>
      </c>
      <c r="BF285" s="8" t="str">
        <f t="shared" si="479"/>
        <v/>
      </c>
      <c r="BG285" s="86" t="str">
        <f t="shared" si="480"/>
        <v/>
      </c>
      <c r="BH285" s="9" t="str">
        <f t="shared" si="481"/>
        <v/>
      </c>
      <c r="BI285" s="9" t="str">
        <f t="shared" si="482"/>
        <v/>
      </c>
      <c r="BJ285" s="82" t="e">
        <f t="shared" si="483"/>
        <v>#VALUE!</v>
      </c>
      <c r="BK285" s="9" t="str">
        <f t="shared" si="484"/>
        <v/>
      </c>
      <c r="BL285" s="9" t="str">
        <f t="shared" ref="BL285:BM285" si="548">BK285</f>
        <v/>
      </c>
      <c r="BM285" s="9" t="str">
        <f t="shared" si="548"/>
        <v/>
      </c>
      <c r="BN285" s="8" t="str">
        <f t="shared" si="486"/>
        <v/>
      </c>
      <c r="BO285" s="8" t="str">
        <f t="shared" si="511"/>
        <v/>
      </c>
      <c r="BP285" s="8" t="str">
        <f t="shared" si="512"/>
        <v/>
      </c>
      <c r="BQ285" s="8" t="str">
        <f t="shared" si="513"/>
        <v/>
      </c>
      <c r="BR285" s="8" t="str">
        <f t="shared" si="487"/>
        <v/>
      </c>
      <c r="BS285" s="8" t="str">
        <f t="shared" si="514"/>
        <v/>
      </c>
      <c r="BT285" s="8" t="str">
        <f t="shared" si="515"/>
        <v/>
      </c>
      <c r="BU285" s="7" t="str">
        <f t="shared" si="516"/>
        <v/>
      </c>
    </row>
    <row r="286" spans="8:73" x14ac:dyDescent="0.25">
      <c r="H286" s="35" t="str">
        <f>IFERROR(IF(MINUTE(M286)&lt;&gt;MINUTE(M285),MAX($H$2:H285)+1,IF(AND(MINUTE(M285)=0,MINUTE(M286)=0),1,"")),"")</f>
        <v/>
      </c>
      <c r="I286" s="35" t="str">
        <f t="shared" si="488"/>
        <v/>
      </c>
      <c r="J286" s="35" t="str">
        <f t="shared" si="489"/>
        <v/>
      </c>
      <c r="K286" s="67" t="str">
        <f>IFERROR(IF(VLOOKUP(J285,'Flota Variable'!$AS$4:$AU$707,3,0)+K285&gt;$F$7,"",VLOOKUP(J285,'Flota Variable'!$AS$4:$AU$707,3,0)+K285),"")</f>
        <v/>
      </c>
      <c r="L286" s="67" t="str">
        <f t="shared" si="470"/>
        <v/>
      </c>
      <c r="M286" s="36" t="str">
        <f t="shared" si="490"/>
        <v/>
      </c>
      <c r="N286" s="35" t="str">
        <f>IF(H286="","",IF(H286=MAX($H$3:$H$1002),IFERROR(VLOOKUP(MAX($H$3:H286)+1,$H$3:$I$1002,2,0),MAX(I286:I1285))-VLOOKUP(H286,$H$3:$I$1002,2,0)+1,IFERROR(VLOOKUP(MAX($H$3:H286)+1,$H$3:$I$1002,2,0),MAX(I286:I1285))-VLOOKUP(H286,$H$3:$I$1002,2,0)))</f>
        <v/>
      </c>
      <c r="P286" s="35" t="str">
        <f t="shared" si="491"/>
        <v/>
      </c>
      <c r="Q286" s="67" t="str">
        <f t="shared" si="492"/>
        <v/>
      </c>
      <c r="R286" s="67" t="str">
        <f t="shared" si="493"/>
        <v/>
      </c>
      <c r="S286" s="67" t="str">
        <f t="shared" si="494"/>
        <v/>
      </c>
      <c r="U286" s="68" t="str">
        <f>IFERROR(IF(Z286=0,"",IF(MINUTE(Z286)&lt;&gt;MINUTE(Z285),MAX($U$2:U285)+1,IF(AND(MINUTE(Z285)=0,MINUTE(Z286)=0),1,""))),"")</f>
        <v/>
      </c>
      <c r="V286" s="68" t="str">
        <f t="shared" si="495"/>
        <v/>
      </c>
      <c r="W286" s="68" t="str">
        <f t="shared" si="496"/>
        <v/>
      </c>
      <c r="X286" s="69" t="str">
        <f>IFERROR(L286+VLOOKUP(J286,'Tiempos de ciclo'!$P$3:$Q$398,2,0),"")</f>
        <v/>
      </c>
      <c r="Y286" s="69" t="str">
        <f t="shared" si="471"/>
        <v/>
      </c>
      <c r="Z286" s="70" t="str">
        <f t="shared" si="497"/>
        <v/>
      </c>
      <c r="AA286" s="68" t="str">
        <f>IF(U286="","",IF(U286=MAX($U$3:$U$1002),IFERROR(VLOOKUP(MAX($U$3:U286)+1,$U$3:$V$1002,2,0),MAX(V286:V1285))-VLOOKUP(U286,$U$3:$V$1002,2,0)+1,IFERROR(VLOOKUP(MAX($U$3:U286)+1,$U$3:$V$1002,2,0),MAX(V286:V1285))-VLOOKUP(U286,$U$3:$V$1002,2,0)))</f>
        <v/>
      </c>
      <c r="AC286" s="68" t="str">
        <f t="shared" si="498"/>
        <v/>
      </c>
      <c r="AD286" s="69" t="str">
        <f t="shared" si="499"/>
        <v/>
      </c>
      <c r="AE286" s="69" t="str">
        <f t="shared" si="500"/>
        <v/>
      </c>
      <c r="AF286" s="69" t="str">
        <f t="shared" si="501"/>
        <v/>
      </c>
      <c r="AI286" s="3" t="str">
        <f t="shared" si="518"/>
        <v/>
      </c>
      <c r="AJ286" s="8" t="str">
        <f t="shared" si="472"/>
        <v/>
      </c>
      <c r="AK286" s="8" t="str">
        <f t="shared" si="519"/>
        <v/>
      </c>
      <c r="AL286" s="8" t="str">
        <f t="shared" si="520"/>
        <v/>
      </c>
      <c r="AM286" s="8" t="str">
        <f t="shared" si="521"/>
        <v/>
      </c>
      <c r="AN286" s="9" t="str">
        <f t="shared" si="473"/>
        <v/>
      </c>
      <c r="AO286" s="9" t="str">
        <f t="shared" si="474"/>
        <v/>
      </c>
      <c r="AP286" s="8" t="str">
        <f t="shared" si="502"/>
        <v/>
      </c>
      <c r="AQ286" s="9" t="str">
        <f t="shared" si="475"/>
        <v/>
      </c>
      <c r="AR286" s="8" t="str">
        <f t="shared" si="503"/>
        <v/>
      </c>
      <c r="AS286" s="2" t="str">
        <f t="shared" si="522"/>
        <v/>
      </c>
      <c r="AT286" s="8" t="str">
        <f t="shared" si="504"/>
        <v/>
      </c>
      <c r="AU286" s="8" t="str">
        <f t="shared" si="523"/>
        <v/>
      </c>
      <c r="AV286" s="8" t="str">
        <f t="shared" si="524"/>
        <v/>
      </c>
      <c r="AW286" s="8" t="str">
        <f t="shared" si="505"/>
        <v/>
      </c>
      <c r="AX286" s="9" t="str">
        <f t="shared" si="476"/>
        <v/>
      </c>
      <c r="AY286" s="9" t="str">
        <f t="shared" si="477"/>
        <v/>
      </c>
      <c r="AZ286" s="8" t="str">
        <f t="shared" si="506"/>
        <v/>
      </c>
      <c r="BA286" s="9" t="str">
        <f t="shared" si="507"/>
        <v/>
      </c>
      <c r="BB286" s="8" t="str">
        <f t="shared" si="508"/>
        <v/>
      </c>
      <c r="BD286" s="3" t="str">
        <f t="shared" si="509"/>
        <v/>
      </c>
      <c r="BE286" s="8" t="str">
        <f t="shared" si="478"/>
        <v/>
      </c>
      <c r="BF286" s="8" t="str">
        <f t="shared" si="479"/>
        <v/>
      </c>
      <c r="BG286" s="86" t="str">
        <f t="shared" si="480"/>
        <v/>
      </c>
      <c r="BH286" s="9" t="str">
        <f t="shared" si="481"/>
        <v/>
      </c>
      <c r="BI286" s="9" t="str">
        <f t="shared" si="482"/>
        <v/>
      </c>
      <c r="BJ286" s="82" t="e">
        <f t="shared" si="483"/>
        <v>#VALUE!</v>
      </c>
      <c r="BK286" s="9" t="str">
        <f t="shared" si="484"/>
        <v/>
      </c>
      <c r="BL286" s="9" t="str">
        <f t="shared" ref="BL286:BM286" si="549">BK286</f>
        <v/>
      </c>
      <c r="BM286" s="9" t="str">
        <f t="shared" si="549"/>
        <v/>
      </c>
      <c r="BN286" s="8" t="str">
        <f t="shared" si="486"/>
        <v/>
      </c>
      <c r="BO286" s="8" t="str">
        <f t="shared" si="511"/>
        <v/>
      </c>
      <c r="BP286" s="8" t="str">
        <f t="shared" si="512"/>
        <v/>
      </c>
      <c r="BQ286" s="8" t="str">
        <f t="shared" si="513"/>
        <v/>
      </c>
      <c r="BR286" s="8" t="str">
        <f t="shared" si="487"/>
        <v/>
      </c>
      <c r="BS286" s="8" t="str">
        <f t="shared" si="514"/>
        <v/>
      </c>
      <c r="BT286" s="8" t="str">
        <f t="shared" si="515"/>
        <v/>
      </c>
      <c r="BU286" s="7" t="str">
        <f t="shared" si="516"/>
        <v/>
      </c>
    </row>
    <row r="287" spans="8:73" x14ac:dyDescent="0.25">
      <c r="H287" s="35" t="str">
        <f>IFERROR(IF(MINUTE(M287)&lt;&gt;MINUTE(M286),MAX($H$2:H286)+1,IF(AND(MINUTE(M286)=0,MINUTE(M287)=0),1,"")),"")</f>
        <v/>
      </c>
      <c r="I287" s="35" t="str">
        <f t="shared" si="488"/>
        <v/>
      </c>
      <c r="J287" s="35" t="str">
        <f t="shared" si="489"/>
        <v/>
      </c>
      <c r="K287" s="67" t="str">
        <f>IFERROR(IF(VLOOKUP(J286,'Flota Variable'!$AS$4:$AU$707,3,0)+K286&gt;$F$7,"",VLOOKUP(J286,'Flota Variable'!$AS$4:$AU$707,3,0)+K286),"")</f>
        <v/>
      </c>
      <c r="L287" s="67" t="str">
        <f t="shared" si="470"/>
        <v/>
      </c>
      <c r="M287" s="36" t="str">
        <f t="shared" si="490"/>
        <v/>
      </c>
      <c r="N287" s="35" t="str">
        <f>IF(H287="","",IF(H287=MAX($H$3:$H$1002),IFERROR(VLOOKUP(MAX($H$3:H287)+1,$H$3:$I$1002,2,0),MAX(I287:I1286))-VLOOKUP(H287,$H$3:$I$1002,2,0)+1,IFERROR(VLOOKUP(MAX($H$3:H287)+1,$H$3:$I$1002,2,0),MAX(I287:I1286))-VLOOKUP(H287,$H$3:$I$1002,2,0)))</f>
        <v/>
      </c>
      <c r="P287" s="35" t="str">
        <f t="shared" si="491"/>
        <v/>
      </c>
      <c r="Q287" s="67" t="str">
        <f t="shared" si="492"/>
        <v/>
      </c>
      <c r="R287" s="67" t="str">
        <f t="shared" si="493"/>
        <v/>
      </c>
      <c r="S287" s="67" t="str">
        <f t="shared" si="494"/>
        <v/>
      </c>
      <c r="U287" s="68" t="str">
        <f>IFERROR(IF(Z287=0,"",IF(MINUTE(Z287)&lt;&gt;MINUTE(Z286),MAX($U$2:U286)+1,IF(AND(MINUTE(Z286)=0,MINUTE(Z287)=0),1,""))),"")</f>
        <v/>
      </c>
      <c r="V287" s="68" t="str">
        <f t="shared" si="495"/>
        <v/>
      </c>
      <c r="W287" s="68" t="str">
        <f t="shared" si="496"/>
        <v/>
      </c>
      <c r="X287" s="69" t="str">
        <f>IFERROR(L287+VLOOKUP(J287,'Tiempos de ciclo'!$P$3:$Q$398,2,0),"")</f>
        <v/>
      </c>
      <c r="Y287" s="69" t="str">
        <f t="shared" si="471"/>
        <v/>
      </c>
      <c r="Z287" s="70" t="str">
        <f t="shared" si="497"/>
        <v/>
      </c>
      <c r="AA287" s="68" t="str">
        <f>IF(U287="","",IF(U287=MAX($U$3:$U$1002),IFERROR(VLOOKUP(MAX($U$3:U287)+1,$U$3:$V$1002,2,0),MAX(V287:V1286))-VLOOKUP(U287,$U$3:$V$1002,2,0)+1,IFERROR(VLOOKUP(MAX($U$3:U287)+1,$U$3:$V$1002,2,0),MAX(V287:V1286))-VLOOKUP(U287,$U$3:$V$1002,2,0)))</f>
        <v/>
      </c>
      <c r="AC287" s="68" t="str">
        <f t="shared" si="498"/>
        <v/>
      </c>
      <c r="AD287" s="69" t="str">
        <f t="shared" si="499"/>
        <v/>
      </c>
      <c r="AE287" s="69" t="str">
        <f t="shared" si="500"/>
        <v/>
      </c>
      <c r="AF287" s="69" t="str">
        <f t="shared" si="501"/>
        <v/>
      </c>
      <c r="AI287" s="3" t="str">
        <f t="shared" si="518"/>
        <v/>
      </c>
      <c r="AJ287" s="8" t="str">
        <f t="shared" si="472"/>
        <v/>
      </c>
      <c r="AK287" s="8" t="str">
        <f t="shared" si="519"/>
        <v/>
      </c>
      <c r="AL287" s="8" t="str">
        <f t="shared" si="520"/>
        <v/>
      </c>
      <c r="AM287" s="8" t="str">
        <f t="shared" si="521"/>
        <v/>
      </c>
      <c r="AN287" s="9" t="str">
        <f t="shared" si="473"/>
        <v/>
      </c>
      <c r="AO287" s="9" t="str">
        <f t="shared" si="474"/>
        <v/>
      </c>
      <c r="AP287" s="8" t="str">
        <f t="shared" si="502"/>
        <v/>
      </c>
      <c r="AQ287" s="9" t="str">
        <f t="shared" si="475"/>
        <v/>
      </c>
      <c r="AR287" s="8" t="str">
        <f t="shared" si="503"/>
        <v/>
      </c>
      <c r="AS287" s="2" t="str">
        <f t="shared" si="522"/>
        <v/>
      </c>
      <c r="AT287" s="8" t="str">
        <f t="shared" si="504"/>
        <v/>
      </c>
      <c r="AU287" s="8" t="str">
        <f t="shared" si="523"/>
        <v/>
      </c>
      <c r="AV287" s="8" t="str">
        <f t="shared" si="524"/>
        <v/>
      </c>
      <c r="AW287" s="8" t="str">
        <f t="shared" si="505"/>
        <v/>
      </c>
      <c r="AX287" s="9" t="str">
        <f t="shared" si="476"/>
        <v/>
      </c>
      <c r="AY287" s="9" t="str">
        <f t="shared" si="477"/>
        <v/>
      </c>
      <c r="AZ287" s="8" t="str">
        <f t="shared" si="506"/>
        <v/>
      </c>
      <c r="BA287" s="9" t="str">
        <f t="shared" si="507"/>
        <v/>
      </c>
      <c r="BB287" s="8" t="str">
        <f t="shared" si="508"/>
        <v/>
      </c>
      <c r="BD287" s="3" t="str">
        <f t="shared" si="509"/>
        <v/>
      </c>
      <c r="BE287" s="8" t="str">
        <f t="shared" si="478"/>
        <v/>
      </c>
      <c r="BF287" s="8" t="str">
        <f t="shared" si="479"/>
        <v/>
      </c>
      <c r="BG287" s="86" t="str">
        <f t="shared" si="480"/>
        <v/>
      </c>
      <c r="BH287" s="9" t="str">
        <f t="shared" si="481"/>
        <v/>
      </c>
      <c r="BI287" s="9" t="str">
        <f t="shared" si="482"/>
        <v/>
      </c>
      <c r="BJ287" s="82" t="e">
        <f t="shared" si="483"/>
        <v>#VALUE!</v>
      </c>
      <c r="BK287" s="9" t="str">
        <f t="shared" si="484"/>
        <v/>
      </c>
      <c r="BL287" s="9" t="str">
        <f t="shared" ref="BL287:BM287" si="550">BK287</f>
        <v/>
      </c>
      <c r="BM287" s="9" t="str">
        <f t="shared" si="550"/>
        <v/>
      </c>
      <c r="BN287" s="8" t="str">
        <f t="shared" si="486"/>
        <v/>
      </c>
      <c r="BO287" s="8" t="str">
        <f t="shared" si="511"/>
        <v/>
      </c>
      <c r="BP287" s="8" t="str">
        <f t="shared" si="512"/>
        <v/>
      </c>
      <c r="BQ287" s="8" t="str">
        <f t="shared" si="513"/>
        <v/>
      </c>
      <c r="BR287" s="8" t="str">
        <f t="shared" si="487"/>
        <v/>
      </c>
      <c r="BS287" s="8" t="str">
        <f t="shared" si="514"/>
        <v/>
      </c>
      <c r="BT287" s="8" t="str">
        <f t="shared" si="515"/>
        <v/>
      </c>
      <c r="BU287" s="7" t="str">
        <f t="shared" si="516"/>
        <v/>
      </c>
    </row>
    <row r="288" spans="8:73" x14ac:dyDescent="0.25">
      <c r="H288" s="35" t="str">
        <f>IFERROR(IF(MINUTE(M288)&lt;&gt;MINUTE(M287),MAX($H$2:H287)+1,IF(AND(MINUTE(M287)=0,MINUTE(M288)=0),1,"")),"")</f>
        <v/>
      </c>
      <c r="I288" s="35" t="str">
        <f t="shared" si="488"/>
        <v/>
      </c>
      <c r="J288" s="35" t="str">
        <f t="shared" si="489"/>
        <v/>
      </c>
      <c r="K288" s="67" t="str">
        <f>IFERROR(IF(VLOOKUP(J287,'Flota Variable'!$AS$4:$AU$707,3,0)+K287&gt;$F$7,"",VLOOKUP(J287,'Flota Variable'!$AS$4:$AU$707,3,0)+K287),"")</f>
        <v/>
      </c>
      <c r="L288" s="67" t="str">
        <f t="shared" si="470"/>
        <v/>
      </c>
      <c r="M288" s="36" t="str">
        <f t="shared" si="490"/>
        <v/>
      </c>
      <c r="N288" s="35" t="str">
        <f>IF(H288="","",IF(H288=MAX($H$3:$H$1002),IFERROR(VLOOKUP(MAX($H$3:H288)+1,$H$3:$I$1002,2,0),MAX(I288:I1287))-VLOOKUP(H288,$H$3:$I$1002,2,0)+1,IFERROR(VLOOKUP(MAX($H$3:H288)+1,$H$3:$I$1002,2,0),MAX(I288:I1287))-VLOOKUP(H288,$H$3:$I$1002,2,0)))</f>
        <v/>
      </c>
      <c r="P288" s="35" t="str">
        <f t="shared" si="491"/>
        <v/>
      </c>
      <c r="Q288" s="67" t="str">
        <f t="shared" si="492"/>
        <v/>
      </c>
      <c r="R288" s="67" t="str">
        <f t="shared" si="493"/>
        <v/>
      </c>
      <c r="S288" s="67" t="str">
        <f t="shared" si="494"/>
        <v/>
      </c>
      <c r="U288" s="68" t="str">
        <f>IFERROR(IF(Z288=0,"",IF(MINUTE(Z288)&lt;&gt;MINUTE(Z287),MAX($U$2:U287)+1,IF(AND(MINUTE(Z287)=0,MINUTE(Z288)=0),1,""))),"")</f>
        <v/>
      </c>
      <c r="V288" s="68" t="str">
        <f t="shared" si="495"/>
        <v/>
      </c>
      <c r="W288" s="68" t="str">
        <f t="shared" si="496"/>
        <v/>
      </c>
      <c r="X288" s="69" t="str">
        <f>IFERROR(L288+VLOOKUP(J288,'Tiempos de ciclo'!$P$3:$Q$398,2,0),"")</f>
        <v/>
      </c>
      <c r="Y288" s="69" t="str">
        <f t="shared" si="471"/>
        <v/>
      </c>
      <c r="Z288" s="70" t="str">
        <f t="shared" si="497"/>
        <v/>
      </c>
      <c r="AA288" s="68" t="str">
        <f>IF(U288="","",IF(U288=MAX($U$3:$U$1002),IFERROR(VLOOKUP(MAX($U$3:U288)+1,$U$3:$V$1002,2,0),MAX(V288:V1287))-VLOOKUP(U288,$U$3:$V$1002,2,0)+1,IFERROR(VLOOKUP(MAX($U$3:U288)+1,$U$3:$V$1002,2,0),MAX(V288:V1287))-VLOOKUP(U288,$U$3:$V$1002,2,0)))</f>
        <v/>
      </c>
      <c r="AC288" s="68" t="str">
        <f t="shared" si="498"/>
        <v/>
      </c>
      <c r="AD288" s="69" t="str">
        <f t="shared" si="499"/>
        <v/>
      </c>
      <c r="AE288" s="69" t="str">
        <f t="shared" si="500"/>
        <v/>
      </c>
      <c r="AF288" s="69" t="str">
        <f t="shared" si="501"/>
        <v/>
      </c>
      <c r="AI288" s="3" t="str">
        <f t="shared" si="518"/>
        <v/>
      </c>
      <c r="AJ288" s="8" t="str">
        <f t="shared" si="472"/>
        <v/>
      </c>
      <c r="AK288" s="8" t="str">
        <f t="shared" si="519"/>
        <v/>
      </c>
      <c r="AL288" s="8" t="str">
        <f t="shared" si="520"/>
        <v/>
      </c>
      <c r="AM288" s="8" t="str">
        <f t="shared" si="521"/>
        <v/>
      </c>
      <c r="AN288" s="9" t="str">
        <f t="shared" si="473"/>
        <v/>
      </c>
      <c r="AO288" s="9" t="str">
        <f t="shared" si="474"/>
        <v/>
      </c>
      <c r="AP288" s="8" t="str">
        <f t="shared" si="502"/>
        <v/>
      </c>
      <c r="AQ288" s="9" t="str">
        <f t="shared" si="475"/>
        <v/>
      </c>
      <c r="AR288" s="8" t="str">
        <f t="shared" si="503"/>
        <v/>
      </c>
      <c r="AS288" s="2" t="str">
        <f t="shared" si="522"/>
        <v/>
      </c>
      <c r="AT288" s="8" t="str">
        <f t="shared" si="504"/>
        <v/>
      </c>
      <c r="AU288" s="8" t="str">
        <f t="shared" si="523"/>
        <v/>
      </c>
      <c r="AV288" s="8" t="str">
        <f t="shared" si="524"/>
        <v/>
      </c>
      <c r="AW288" s="8" t="str">
        <f t="shared" si="505"/>
        <v/>
      </c>
      <c r="AX288" s="9" t="str">
        <f t="shared" si="476"/>
        <v/>
      </c>
      <c r="AY288" s="9" t="str">
        <f t="shared" si="477"/>
        <v/>
      </c>
      <c r="AZ288" s="8" t="str">
        <f t="shared" si="506"/>
        <v/>
      </c>
      <c r="BA288" s="9" t="str">
        <f t="shared" si="507"/>
        <v/>
      </c>
      <c r="BB288" s="8" t="str">
        <f t="shared" si="508"/>
        <v/>
      </c>
      <c r="BD288" s="3" t="str">
        <f t="shared" si="509"/>
        <v/>
      </c>
      <c r="BE288" s="8" t="str">
        <f t="shared" si="478"/>
        <v/>
      </c>
      <c r="BF288" s="8" t="str">
        <f t="shared" si="479"/>
        <v/>
      </c>
      <c r="BG288" s="86" t="str">
        <f t="shared" si="480"/>
        <v/>
      </c>
      <c r="BH288" s="9" t="str">
        <f t="shared" si="481"/>
        <v/>
      </c>
      <c r="BI288" s="9" t="str">
        <f t="shared" si="482"/>
        <v/>
      </c>
      <c r="BJ288" s="82" t="e">
        <f t="shared" si="483"/>
        <v>#VALUE!</v>
      </c>
      <c r="BK288" s="9" t="str">
        <f t="shared" si="484"/>
        <v/>
      </c>
      <c r="BL288" s="9" t="str">
        <f t="shared" ref="BL288:BM288" si="551">BK288</f>
        <v/>
      </c>
      <c r="BM288" s="9" t="str">
        <f t="shared" si="551"/>
        <v/>
      </c>
      <c r="BN288" s="8" t="str">
        <f t="shared" si="486"/>
        <v/>
      </c>
      <c r="BO288" s="8" t="str">
        <f t="shared" si="511"/>
        <v/>
      </c>
      <c r="BP288" s="8" t="str">
        <f t="shared" si="512"/>
        <v/>
      </c>
      <c r="BQ288" s="8" t="str">
        <f t="shared" si="513"/>
        <v/>
      </c>
      <c r="BR288" s="8" t="str">
        <f t="shared" si="487"/>
        <v/>
      </c>
      <c r="BS288" s="8" t="str">
        <f t="shared" si="514"/>
        <v/>
      </c>
      <c r="BT288" s="8" t="str">
        <f t="shared" si="515"/>
        <v/>
      </c>
      <c r="BU288" s="7" t="str">
        <f t="shared" si="516"/>
        <v/>
      </c>
    </row>
    <row r="289" spans="8:73" x14ac:dyDescent="0.25">
      <c r="H289" s="35" t="str">
        <f>IFERROR(IF(MINUTE(M289)&lt;&gt;MINUTE(M288),MAX($H$2:H288)+1,IF(AND(MINUTE(M288)=0,MINUTE(M289)=0),1,"")),"")</f>
        <v/>
      </c>
      <c r="I289" s="35" t="str">
        <f t="shared" si="488"/>
        <v/>
      </c>
      <c r="J289" s="35" t="str">
        <f t="shared" si="489"/>
        <v/>
      </c>
      <c r="K289" s="67" t="str">
        <f>IFERROR(IF(VLOOKUP(J288,'Flota Variable'!$AS$4:$AU$707,3,0)+K288&gt;$F$7,"",VLOOKUP(J288,'Flota Variable'!$AS$4:$AU$707,3,0)+K288),"")</f>
        <v/>
      </c>
      <c r="L289" s="67" t="str">
        <f t="shared" si="470"/>
        <v/>
      </c>
      <c r="M289" s="36" t="str">
        <f t="shared" si="490"/>
        <v/>
      </c>
      <c r="N289" s="35" t="str">
        <f>IF(H289="","",IF(H289=MAX($H$3:$H$1002),IFERROR(VLOOKUP(MAX($H$3:H289)+1,$H$3:$I$1002,2,0),MAX(I289:I1288))-VLOOKUP(H289,$H$3:$I$1002,2,0)+1,IFERROR(VLOOKUP(MAX($H$3:H289)+1,$H$3:$I$1002,2,0),MAX(I289:I1288))-VLOOKUP(H289,$H$3:$I$1002,2,0)))</f>
        <v/>
      </c>
      <c r="P289" s="35" t="str">
        <f t="shared" si="491"/>
        <v/>
      </c>
      <c r="Q289" s="67" t="str">
        <f t="shared" si="492"/>
        <v/>
      </c>
      <c r="R289" s="67" t="str">
        <f t="shared" si="493"/>
        <v/>
      </c>
      <c r="S289" s="67" t="str">
        <f t="shared" si="494"/>
        <v/>
      </c>
      <c r="U289" s="68" t="str">
        <f>IFERROR(IF(Z289=0,"",IF(MINUTE(Z289)&lt;&gt;MINUTE(Z288),MAX($U$2:U288)+1,IF(AND(MINUTE(Z288)=0,MINUTE(Z289)=0),1,""))),"")</f>
        <v/>
      </c>
      <c r="V289" s="68" t="str">
        <f t="shared" si="495"/>
        <v/>
      </c>
      <c r="W289" s="68" t="str">
        <f t="shared" si="496"/>
        <v/>
      </c>
      <c r="X289" s="69" t="str">
        <f>IFERROR(L289+VLOOKUP(J289,'Tiempos de ciclo'!$P$3:$Q$398,2,0),"")</f>
        <v/>
      </c>
      <c r="Y289" s="69" t="str">
        <f t="shared" si="471"/>
        <v/>
      </c>
      <c r="Z289" s="70" t="str">
        <f t="shared" si="497"/>
        <v/>
      </c>
      <c r="AA289" s="68" t="str">
        <f>IF(U289="","",IF(U289=MAX($U$3:$U$1002),IFERROR(VLOOKUP(MAX($U$3:U289)+1,$U$3:$V$1002,2,0),MAX(V289:V1288))-VLOOKUP(U289,$U$3:$V$1002,2,0)+1,IFERROR(VLOOKUP(MAX($U$3:U289)+1,$U$3:$V$1002,2,0),MAX(V289:V1288))-VLOOKUP(U289,$U$3:$V$1002,2,0)))</f>
        <v/>
      </c>
      <c r="AC289" s="68" t="str">
        <f t="shared" si="498"/>
        <v/>
      </c>
      <c r="AD289" s="69" t="str">
        <f t="shared" si="499"/>
        <v/>
      </c>
      <c r="AE289" s="69" t="str">
        <f t="shared" si="500"/>
        <v/>
      </c>
      <c r="AF289" s="69" t="str">
        <f t="shared" si="501"/>
        <v/>
      </c>
      <c r="AI289" s="3" t="str">
        <f t="shared" si="518"/>
        <v/>
      </c>
      <c r="AJ289" s="8" t="str">
        <f t="shared" si="472"/>
        <v/>
      </c>
      <c r="AK289" s="8" t="str">
        <f t="shared" si="519"/>
        <v/>
      </c>
      <c r="AL289" s="8" t="str">
        <f t="shared" si="520"/>
        <v/>
      </c>
      <c r="AM289" s="8" t="str">
        <f t="shared" si="521"/>
        <v/>
      </c>
      <c r="AN289" s="9" t="str">
        <f t="shared" si="473"/>
        <v/>
      </c>
      <c r="AO289" s="9" t="str">
        <f t="shared" si="474"/>
        <v/>
      </c>
      <c r="AP289" s="8" t="str">
        <f t="shared" si="502"/>
        <v/>
      </c>
      <c r="AQ289" s="9" t="str">
        <f t="shared" si="475"/>
        <v/>
      </c>
      <c r="AR289" s="8" t="str">
        <f t="shared" si="503"/>
        <v/>
      </c>
      <c r="AS289" s="2" t="str">
        <f t="shared" si="522"/>
        <v/>
      </c>
      <c r="AT289" s="8" t="str">
        <f t="shared" si="504"/>
        <v/>
      </c>
      <c r="AU289" s="8" t="str">
        <f t="shared" si="523"/>
        <v/>
      </c>
      <c r="AV289" s="8" t="str">
        <f t="shared" si="524"/>
        <v/>
      </c>
      <c r="AW289" s="8" t="str">
        <f t="shared" si="505"/>
        <v/>
      </c>
      <c r="AX289" s="9" t="str">
        <f t="shared" si="476"/>
        <v/>
      </c>
      <c r="AY289" s="9" t="str">
        <f t="shared" si="477"/>
        <v/>
      </c>
      <c r="AZ289" s="8" t="str">
        <f t="shared" si="506"/>
        <v/>
      </c>
      <c r="BA289" s="9" t="str">
        <f t="shared" si="507"/>
        <v/>
      </c>
      <c r="BB289" s="8" t="str">
        <f t="shared" si="508"/>
        <v/>
      </c>
      <c r="BD289" s="3" t="str">
        <f t="shared" si="509"/>
        <v/>
      </c>
      <c r="BE289" s="8" t="str">
        <f t="shared" si="478"/>
        <v/>
      </c>
      <c r="BF289" s="8" t="str">
        <f t="shared" si="479"/>
        <v/>
      </c>
      <c r="BG289" s="86" t="str">
        <f t="shared" si="480"/>
        <v/>
      </c>
      <c r="BH289" s="9" t="str">
        <f t="shared" si="481"/>
        <v/>
      </c>
      <c r="BI289" s="9" t="str">
        <f t="shared" si="482"/>
        <v/>
      </c>
      <c r="BJ289" s="82" t="e">
        <f t="shared" si="483"/>
        <v>#VALUE!</v>
      </c>
      <c r="BK289" s="9" t="str">
        <f t="shared" si="484"/>
        <v/>
      </c>
      <c r="BL289" s="9" t="str">
        <f t="shared" ref="BL289:BM289" si="552">BK289</f>
        <v/>
      </c>
      <c r="BM289" s="9" t="str">
        <f t="shared" si="552"/>
        <v/>
      </c>
      <c r="BN289" s="8" t="str">
        <f t="shared" si="486"/>
        <v/>
      </c>
      <c r="BO289" s="8" t="str">
        <f t="shared" si="511"/>
        <v/>
      </c>
      <c r="BP289" s="8" t="str">
        <f t="shared" si="512"/>
        <v/>
      </c>
      <c r="BQ289" s="8" t="str">
        <f t="shared" si="513"/>
        <v/>
      </c>
      <c r="BR289" s="8" t="str">
        <f t="shared" si="487"/>
        <v/>
      </c>
      <c r="BS289" s="8" t="str">
        <f t="shared" si="514"/>
        <v/>
      </c>
      <c r="BT289" s="8" t="str">
        <f t="shared" si="515"/>
        <v/>
      </c>
      <c r="BU289" s="7" t="str">
        <f t="shared" si="516"/>
        <v/>
      </c>
    </row>
    <row r="290" spans="8:73" x14ac:dyDescent="0.25">
      <c r="H290" s="35" t="str">
        <f>IFERROR(IF(MINUTE(M290)&lt;&gt;MINUTE(M289),MAX($H$2:H289)+1,IF(AND(MINUTE(M289)=0,MINUTE(M290)=0),1,"")),"")</f>
        <v/>
      </c>
      <c r="I290" s="35" t="str">
        <f t="shared" si="488"/>
        <v/>
      </c>
      <c r="J290" s="35" t="str">
        <f t="shared" si="489"/>
        <v/>
      </c>
      <c r="K290" s="67" t="str">
        <f>IFERROR(IF(VLOOKUP(J289,'Flota Variable'!$AS$4:$AU$707,3,0)+K289&gt;$F$7,"",VLOOKUP(J289,'Flota Variable'!$AS$4:$AU$707,3,0)+K289),"")</f>
        <v/>
      </c>
      <c r="L290" s="67" t="str">
        <f t="shared" si="470"/>
        <v/>
      </c>
      <c r="M290" s="36" t="str">
        <f t="shared" si="490"/>
        <v/>
      </c>
      <c r="N290" s="35" t="str">
        <f>IF(H290="","",IF(H290=MAX($H$3:$H$1002),IFERROR(VLOOKUP(MAX($H$3:H290)+1,$H$3:$I$1002,2,0),MAX(I290:I1289))-VLOOKUP(H290,$H$3:$I$1002,2,0)+1,IFERROR(VLOOKUP(MAX($H$3:H290)+1,$H$3:$I$1002,2,0),MAX(I290:I1289))-VLOOKUP(H290,$H$3:$I$1002,2,0)))</f>
        <v/>
      </c>
      <c r="P290" s="35" t="str">
        <f t="shared" si="491"/>
        <v/>
      </c>
      <c r="Q290" s="67" t="str">
        <f t="shared" si="492"/>
        <v/>
      </c>
      <c r="R290" s="67" t="str">
        <f t="shared" si="493"/>
        <v/>
      </c>
      <c r="S290" s="67" t="str">
        <f t="shared" si="494"/>
        <v/>
      </c>
      <c r="U290" s="68" t="str">
        <f>IFERROR(IF(Z290=0,"",IF(MINUTE(Z290)&lt;&gt;MINUTE(Z289),MAX($U$2:U289)+1,IF(AND(MINUTE(Z289)=0,MINUTE(Z290)=0),1,""))),"")</f>
        <v/>
      </c>
      <c r="V290" s="68" t="str">
        <f t="shared" si="495"/>
        <v/>
      </c>
      <c r="W290" s="68" t="str">
        <f t="shared" si="496"/>
        <v/>
      </c>
      <c r="X290" s="69" t="str">
        <f>IFERROR(L290+VLOOKUP(J290,'Tiempos de ciclo'!$P$3:$Q$398,2,0),"")</f>
        <v/>
      </c>
      <c r="Y290" s="69" t="str">
        <f t="shared" si="471"/>
        <v/>
      </c>
      <c r="Z290" s="70" t="str">
        <f t="shared" si="497"/>
        <v/>
      </c>
      <c r="AA290" s="68" t="str">
        <f>IF(U290="","",IF(U290=MAX($U$3:$U$1002),IFERROR(VLOOKUP(MAX($U$3:U290)+1,$U$3:$V$1002,2,0),MAX(V290:V1289))-VLOOKUP(U290,$U$3:$V$1002,2,0)+1,IFERROR(VLOOKUP(MAX($U$3:U290)+1,$U$3:$V$1002,2,0),MAX(V290:V1289))-VLOOKUP(U290,$U$3:$V$1002,2,0)))</f>
        <v/>
      </c>
      <c r="AC290" s="68" t="str">
        <f t="shared" si="498"/>
        <v/>
      </c>
      <c r="AD290" s="69" t="str">
        <f t="shared" si="499"/>
        <v/>
      </c>
      <c r="AE290" s="69" t="str">
        <f t="shared" si="500"/>
        <v/>
      </c>
      <c r="AF290" s="69" t="str">
        <f t="shared" si="501"/>
        <v/>
      </c>
      <c r="AI290" s="3" t="str">
        <f t="shared" si="518"/>
        <v/>
      </c>
      <c r="AJ290" s="8" t="str">
        <f t="shared" si="472"/>
        <v/>
      </c>
      <c r="AK290" s="8" t="str">
        <f t="shared" si="519"/>
        <v/>
      </c>
      <c r="AL290" s="8" t="str">
        <f t="shared" si="520"/>
        <v/>
      </c>
      <c r="AM290" s="8" t="str">
        <f t="shared" si="521"/>
        <v/>
      </c>
      <c r="AN290" s="9" t="str">
        <f t="shared" si="473"/>
        <v/>
      </c>
      <c r="AO290" s="9" t="str">
        <f t="shared" si="474"/>
        <v/>
      </c>
      <c r="AP290" s="8" t="str">
        <f t="shared" si="502"/>
        <v/>
      </c>
      <c r="AQ290" s="9" t="str">
        <f t="shared" si="475"/>
        <v/>
      </c>
      <c r="AR290" s="8" t="str">
        <f t="shared" si="503"/>
        <v/>
      </c>
      <c r="AS290" s="2" t="str">
        <f t="shared" si="522"/>
        <v/>
      </c>
      <c r="AT290" s="8" t="str">
        <f t="shared" si="504"/>
        <v/>
      </c>
      <c r="AU290" s="8" t="str">
        <f t="shared" si="523"/>
        <v/>
      </c>
      <c r="AV290" s="8" t="str">
        <f t="shared" si="524"/>
        <v/>
      </c>
      <c r="AW290" s="8" t="str">
        <f t="shared" si="505"/>
        <v/>
      </c>
      <c r="AX290" s="9" t="str">
        <f t="shared" si="476"/>
        <v/>
      </c>
      <c r="AY290" s="9" t="str">
        <f t="shared" si="477"/>
        <v/>
      </c>
      <c r="AZ290" s="8" t="str">
        <f t="shared" si="506"/>
        <v/>
      </c>
      <c r="BA290" s="9" t="str">
        <f t="shared" si="507"/>
        <v/>
      </c>
      <c r="BB290" s="8" t="str">
        <f t="shared" si="508"/>
        <v/>
      </c>
      <c r="BD290" s="3" t="str">
        <f t="shared" si="509"/>
        <v/>
      </c>
      <c r="BE290" s="8" t="str">
        <f t="shared" si="478"/>
        <v/>
      </c>
      <c r="BF290" s="8" t="str">
        <f t="shared" si="479"/>
        <v/>
      </c>
      <c r="BG290" s="86" t="str">
        <f t="shared" si="480"/>
        <v/>
      </c>
      <c r="BH290" s="9" t="str">
        <f t="shared" si="481"/>
        <v/>
      </c>
      <c r="BI290" s="9" t="str">
        <f t="shared" si="482"/>
        <v/>
      </c>
      <c r="BJ290" s="82" t="e">
        <f t="shared" si="483"/>
        <v>#VALUE!</v>
      </c>
      <c r="BK290" s="9" t="str">
        <f t="shared" si="484"/>
        <v/>
      </c>
      <c r="BL290" s="9" t="str">
        <f t="shared" ref="BL290:BM290" si="553">BK290</f>
        <v/>
      </c>
      <c r="BM290" s="9" t="str">
        <f t="shared" si="553"/>
        <v/>
      </c>
      <c r="BN290" s="8" t="str">
        <f t="shared" si="486"/>
        <v/>
      </c>
      <c r="BO290" s="8" t="str">
        <f t="shared" si="511"/>
        <v/>
      </c>
      <c r="BP290" s="8" t="str">
        <f t="shared" si="512"/>
        <v/>
      </c>
      <c r="BQ290" s="8" t="str">
        <f t="shared" si="513"/>
        <v/>
      </c>
      <c r="BR290" s="8" t="str">
        <f t="shared" si="487"/>
        <v/>
      </c>
      <c r="BS290" s="8" t="str">
        <f t="shared" si="514"/>
        <v/>
      </c>
      <c r="BT290" s="8" t="str">
        <f t="shared" si="515"/>
        <v/>
      </c>
      <c r="BU290" s="7" t="str">
        <f t="shared" si="516"/>
        <v/>
      </c>
    </row>
    <row r="291" spans="8:73" x14ac:dyDescent="0.25">
      <c r="H291" s="35" t="str">
        <f>IFERROR(IF(MINUTE(M291)&lt;&gt;MINUTE(M290),MAX($H$2:H290)+1,IF(AND(MINUTE(M290)=0,MINUTE(M291)=0),1,"")),"")</f>
        <v/>
      </c>
      <c r="I291" s="35" t="str">
        <f t="shared" si="488"/>
        <v/>
      </c>
      <c r="J291" s="35" t="str">
        <f t="shared" si="489"/>
        <v/>
      </c>
      <c r="K291" s="67" t="str">
        <f>IFERROR(IF(VLOOKUP(J290,'Flota Variable'!$AS$4:$AU$707,3,0)+K290&gt;$F$7,"",VLOOKUP(J290,'Flota Variable'!$AS$4:$AU$707,3,0)+K290),"")</f>
        <v/>
      </c>
      <c r="L291" s="67" t="str">
        <f t="shared" si="470"/>
        <v/>
      </c>
      <c r="M291" s="36" t="str">
        <f t="shared" si="490"/>
        <v/>
      </c>
      <c r="N291" s="35" t="str">
        <f>IF(H291="","",IF(H291=MAX($H$3:$H$1002),IFERROR(VLOOKUP(MAX($H$3:H291)+1,$H$3:$I$1002,2,0),MAX(I291:I1290))-VLOOKUP(H291,$H$3:$I$1002,2,0)+1,IFERROR(VLOOKUP(MAX($H$3:H291)+1,$H$3:$I$1002,2,0),MAX(I291:I1290))-VLOOKUP(H291,$H$3:$I$1002,2,0)))</f>
        <v/>
      </c>
      <c r="P291" s="35" t="str">
        <f t="shared" si="491"/>
        <v/>
      </c>
      <c r="Q291" s="67" t="str">
        <f t="shared" si="492"/>
        <v/>
      </c>
      <c r="R291" s="67" t="str">
        <f t="shared" si="493"/>
        <v/>
      </c>
      <c r="S291" s="67" t="str">
        <f t="shared" si="494"/>
        <v/>
      </c>
      <c r="U291" s="68" t="str">
        <f>IFERROR(IF(Z291=0,"",IF(MINUTE(Z291)&lt;&gt;MINUTE(Z290),MAX($U$2:U290)+1,IF(AND(MINUTE(Z290)=0,MINUTE(Z291)=0),1,""))),"")</f>
        <v/>
      </c>
      <c r="V291" s="68" t="str">
        <f t="shared" si="495"/>
        <v/>
      </c>
      <c r="W291" s="68" t="str">
        <f t="shared" si="496"/>
        <v/>
      </c>
      <c r="X291" s="69" t="str">
        <f>IFERROR(L291+VLOOKUP(J291,'Tiempos de ciclo'!$P$3:$Q$398,2,0),"")</f>
        <v/>
      </c>
      <c r="Y291" s="69" t="str">
        <f t="shared" si="471"/>
        <v/>
      </c>
      <c r="Z291" s="70" t="str">
        <f t="shared" si="497"/>
        <v/>
      </c>
      <c r="AA291" s="68" t="str">
        <f>IF(U291="","",IF(U291=MAX($U$3:$U$1002),IFERROR(VLOOKUP(MAX($U$3:U291)+1,$U$3:$V$1002,2,0),MAX(V291:V1290))-VLOOKUP(U291,$U$3:$V$1002,2,0)+1,IFERROR(VLOOKUP(MAX($U$3:U291)+1,$U$3:$V$1002,2,0),MAX(V291:V1290))-VLOOKUP(U291,$U$3:$V$1002,2,0)))</f>
        <v/>
      </c>
      <c r="AC291" s="68" t="str">
        <f t="shared" si="498"/>
        <v/>
      </c>
      <c r="AD291" s="69" t="str">
        <f t="shared" si="499"/>
        <v/>
      </c>
      <c r="AE291" s="69" t="str">
        <f t="shared" si="500"/>
        <v/>
      </c>
      <c r="AF291" s="69" t="str">
        <f t="shared" si="501"/>
        <v/>
      </c>
      <c r="AI291" s="3" t="str">
        <f t="shared" si="518"/>
        <v/>
      </c>
      <c r="AJ291" s="8" t="str">
        <f t="shared" si="472"/>
        <v/>
      </c>
      <c r="AK291" s="8" t="str">
        <f t="shared" si="519"/>
        <v/>
      </c>
      <c r="AL291" s="8" t="str">
        <f t="shared" si="520"/>
        <v/>
      </c>
      <c r="AM291" s="8" t="str">
        <f t="shared" si="521"/>
        <v/>
      </c>
      <c r="AN291" s="9" t="str">
        <f t="shared" si="473"/>
        <v/>
      </c>
      <c r="AO291" s="9" t="str">
        <f t="shared" si="474"/>
        <v/>
      </c>
      <c r="AP291" s="8" t="str">
        <f t="shared" si="502"/>
        <v/>
      </c>
      <c r="AQ291" s="9" t="str">
        <f t="shared" si="475"/>
        <v/>
      </c>
      <c r="AR291" s="8" t="str">
        <f t="shared" si="503"/>
        <v/>
      </c>
      <c r="AS291" s="2" t="str">
        <f t="shared" si="522"/>
        <v/>
      </c>
      <c r="AT291" s="8" t="str">
        <f t="shared" si="504"/>
        <v/>
      </c>
      <c r="AU291" s="8" t="str">
        <f t="shared" si="523"/>
        <v/>
      </c>
      <c r="AV291" s="8" t="str">
        <f t="shared" si="524"/>
        <v/>
      </c>
      <c r="AW291" s="8" t="str">
        <f t="shared" si="505"/>
        <v/>
      </c>
      <c r="AX291" s="9" t="str">
        <f t="shared" si="476"/>
        <v/>
      </c>
      <c r="AY291" s="9" t="str">
        <f t="shared" si="477"/>
        <v/>
      </c>
      <c r="AZ291" s="8" t="str">
        <f t="shared" si="506"/>
        <v/>
      </c>
      <c r="BA291" s="9" t="str">
        <f t="shared" si="507"/>
        <v/>
      </c>
      <c r="BB291" s="8" t="str">
        <f t="shared" si="508"/>
        <v/>
      </c>
      <c r="BD291" s="3" t="str">
        <f t="shared" si="509"/>
        <v/>
      </c>
      <c r="BE291" s="8" t="str">
        <f t="shared" si="478"/>
        <v/>
      </c>
      <c r="BF291" s="8" t="str">
        <f t="shared" si="479"/>
        <v/>
      </c>
      <c r="BG291" s="86" t="str">
        <f t="shared" si="480"/>
        <v/>
      </c>
      <c r="BH291" s="9" t="str">
        <f t="shared" si="481"/>
        <v/>
      </c>
      <c r="BI291" s="9" t="str">
        <f t="shared" si="482"/>
        <v/>
      </c>
      <c r="BJ291" s="82" t="e">
        <f t="shared" si="483"/>
        <v>#VALUE!</v>
      </c>
      <c r="BK291" s="9" t="str">
        <f t="shared" si="484"/>
        <v/>
      </c>
      <c r="BL291" s="9" t="str">
        <f t="shared" ref="BL291:BM291" si="554">BK291</f>
        <v/>
      </c>
      <c r="BM291" s="9" t="str">
        <f t="shared" si="554"/>
        <v/>
      </c>
      <c r="BN291" s="8" t="str">
        <f t="shared" si="486"/>
        <v/>
      </c>
      <c r="BO291" s="8" t="str">
        <f t="shared" si="511"/>
        <v/>
      </c>
      <c r="BP291" s="8" t="str">
        <f t="shared" si="512"/>
        <v/>
      </c>
      <c r="BQ291" s="8" t="str">
        <f t="shared" si="513"/>
        <v/>
      </c>
      <c r="BR291" s="8" t="str">
        <f t="shared" si="487"/>
        <v/>
      </c>
      <c r="BS291" s="8" t="str">
        <f t="shared" si="514"/>
        <v/>
      </c>
      <c r="BT291" s="8" t="str">
        <f t="shared" si="515"/>
        <v/>
      </c>
      <c r="BU291" s="7" t="str">
        <f t="shared" si="516"/>
        <v/>
      </c>
    </row>
    <row r="292" spans="8:73" x14ac:dyDescent="0.25">
      <c r="H292" s="35" t="str">
        <f>IFERROR(IF(MINUTE(M292)&lt;&gt;MINUTE(M291),MAX($H$2:H291)+1,IF(AND(MINUTE(M291)=0,MINUTE(M292)=0),1,"")),"")</f>
        <v/>
      </c>
      <c r="I292" s="35" t="str">
        <f t="shared" si="488"/>
        <v/>
      </c>
      <c r="J292" s="35" t="str">
        <f t="shared" si="489"/>
        <v/>
      </c>
      <c r="K292" s="67" t="str">
        <f>IFERROR(IF(VLOOKUP(J291,'Flota Variable'!$AS$4:$AU$707,3,0)+K291&gt;$F$7,"",VLOOKUP(J291,'Flota Variable'!$AS$4:$AU$707,3,0)+K291),"")</f>
        <v/>
      </c>
      <c r="L292" s="67" t="str">
        <f t="shared" si="470"/>
        <v/>
      </c>
      <c r="M292" s="36" t="str">
        <f t="shared" si="490"/>
        <v/>
      </c>
      <c r="N292" s="35" t="str">
        <f>IF(H292="","",IF(H292=MAX($H$3:$H$1002),IFERROR(VLOOKUP(MAX($H$3:H292)+1,$H$3:$I$1002,2,0),MAX(I292:I1291))-VLOOKUP(H292,$H$3:$I$1002,2,0)+1,IFERROR(VLOOKUP(MAX($H$3:H292)+1,$H$3:$I$1002,2,0),MAX(I292:I1291))-VLOOKUP(H292,$H$3:$I$1002,2,0)))</f>
        <v/>
      </c>
      <c r="P292" s="35" t="str">
        <f t="shared" si="491"/>
        <v/>
      </c>
      <c r="Q292" s="67" t="str">
        <f t="shared" si="492"/>
        <v/>
      </c>
      <c r="R292" s="67" t="str">
        <f t="shared" si="493"/>
        <v/>
      </c>
      <c r="S292" s="67" t="str">
        <f t="shared" si="494"/>
        <v/>
      </c>
      <c r="U292" s="68" t="str">
        <f>IFERROR(IF(Z292=0,"",IF(MINUTE(Z292)&lt;&gt;MINUTE(Z291),MAX($U$2:U291)+1,IF(AND(MINUTE(Z291)=0,MINUTE(Z292)=0),1,""))),"")</f>
        <v/>
      </c>
      <c r="V292" s="68" t="str">
        <f t="shared" si="495"/>
        <v/>
      </c>
      <c r="W292" s="68" t="str">
        <f t="shared" si="496"/>
        <v/>
      </c>
      <c r="X292" s="69" t="str">
        <f>IFERROR(L292+VLOOKUP(J292,'Tiempos de ciclo'!$P$3:$Q$398,2,0),"")</f>
        <v/>
      </c>
      <c r="Y292" s="69" t="str">
        <f t="shared" si="471"/>
        <v/>
      </c>
      <c r="Z292" s="70" t="str">
        <f t="shared" si="497"/>
        <v/>
      </c>
      <c r="AA292" s="68" t="str">
        <f>IF(U292="","",IF(U292=MAX($U$3:$U$1002),IFERROR(VLOOKUP(MAX($U$3:U292)+1,$U$3:$V$1002,2,0),MAX(V292:V1291))-VLOOKUP(U292,$U$3:$V$1002,2,0)+1,IFERROR(VLOOKUP(MAX($U$3:U292)+1,$U$3:$V$1002,2,0),MAX(V292:V1291))-VLOOKUP(U292,$U$3:$V$1002,2,0)))</f>
        <v/>
      </c>
      <c r="AC292" s="68" t="str">
        <f t="shared" si="498"/>
        <v/>
      </c>
      <c r="AD292" s="69" t="str">
        <f t="shared" si="499"/>
        <v/>
      </c>
      <c r="AE292" s="69" t="str">
        <f t="shared" si="500"/>
        <v/>
      </c>
      <c r="AF292" s="69" t="str">
        <f t="shared" si="501"/>
        <v/>
      </c>
      <c r="AI292" s="3" t="str">
        <f t="shared" si="518"/>
        <v/>
      </c>
      <c r="AJ292" s="8" t="str">
        <f t="shared" si="472"/>
        <v/>
      </c>
      <c r="AK292" s="8" t="str">
        <f t="shared" si="519"/>
        <v/>
      </c>
      <c r="AL292" s="8" t="str">
        <f t="shared" si="520"/>
        <v/>
      </c>
      <c r="AM292" s="8" t="str">
        <f t="shared" si="521"/>
        <v/>
      </c>
      <c r="AN292" s="9" t="str">
        <f t="shared" si="473"/>
        <v/>
      </c>
      <c r="AO292" s="9" t="str">
        <f t="shared" si="474"/>
        <v/>
      </c>
      <c r="AP292" s="8" t="str">
        <f t="shared" si="502"/>
        <v/>
      </c>
      <c r="AQ292" s="9" t="str">
        <f t="shared" si="475"/>
        <v/>
      </c>
      <c r="AR292" s="8" t="str">
        <f t="shared" si="503"/>
        <v/>
      </c>
      <c r="AS292" s="2" t="str">
        <f t="shared" si="522"/>
        <v/>
      </c>
      <c r="AT292" s="8" t="str">
        <f t="shared" si="504"/>
        <v/>
      </c>
      <c r="AU292" s="8" t="str">
        <f t="shared" si="523"/>
        <v/>
      </c>
      <c r="AV292" s="8" t="str">
        <f t="shared" si="524"/>
        <v/>
      </c>
      <c r="AW292" s="8" t="str">
        <f t="shared" si="505"/>
        <v/>
      </c>
      <c r="AX292" s="9" t="str">
        <f t="shared" si="476"/>
        <v/>
      </c>
      <c r="AY292" s="9" t="str">
        <f t="shared" si="477"/>
        <v/>
      </c>
      <c r="AZ292" s="8" t="str">
        <f t="shared" si="506"/>
        <v/>
      </c>
      <c r="BA292" s="9" t="str">
        <f t="shared" si="507"/>
        <v/>
      </c>
      <c r="BB292" s="8" t="str">
        <f t="shared" si="508"/>
        <v/>
      </c>
      <c r="BD292" s="3" t="str">
        <f t="shared" si="509"/>
        <v/>
      </c>
      <c r="BE292" s="8" t="str">
        <f t="shared" si="478"/>
        <v/>
      </c>
      <c r="BF292" s="8" t="str">
        <f t="shared" si="479"/>
        <v/>
      </c>
      <c r="BG292" s="86" t="str">
        <f t="shared" si="480"/>
        <v/>
      </c>
      <c r="BH292" s="9" t="str">
        <f t="shared" si="481"/>
        <v/>
      </c>
      <c r="BI292" s="9" t="str">
        <f t="shared" si="482"/>
        <v/>
      </c>
      <c r="BJ292" s="82" t="e">
        <f t="shared" si="483"/>
        <v>#VALUE!</v>
      </c>
      <c r="BK292" s="9" t="str">
        <f t="shared" si="484"/>
        <v/>
      </c>
      <c r="BL292" s="9" t="str">
        <f t="shared" ref="BL292:BM292" si="555">BK292</f>
        <v/>
      </c>
      <c r="BM292" s="9" t="str">
        <f t="shared" si="555"/>
        <v/>
      </c>
      <c r="BN292" s="8" t="str">
        <f t="shared" si="486"/>
        <v/>
      </c>
      <c r="BO292" s="8" t="str">
        <f t="shared" si="511"/>
        <v/>
      </c>
      <c r="BP292" s="8" t="str">
        <f t="shared" si="512"/>
        <v/>
      </c>
      <c r="BQ292" s="8" t="str">
        <f t="shared" si="513"/>
        <v/>
      </c>
      <c r="BR292" s="8" t="str">
        <f t="shared" si="487"/>
        <v/>
      </c>
      <c r="BS292" s="8" t="str">
        <f t="shared" si="514"/>
        <v/>
      </c>
      <c r="BT292" s="8" t="str">
        <f t="shared" si="515"/>
        <v/>
      </c>
      <c r="BU292" s="7" t="str">
        <f t="shared" si="516"/>
        <v/>
      </c>
    </row>
    <row r="293" spans="8:73" x14ac:dyDescent="0.25">
      <c r="H293" s="35" t="str">
        <f>IFERROR(IF(MINUTE(M293)&lt;&gt;MINUTE(M292),MAX($H$2:H292)+1,IF(AND(MINUTE(M292)=0,MINUTE(M293)=0),1,"")),"")</f>
        <v/>
      </c>
      <c r="I293" s="35" t="str">
        <f t="shared" si="488"/>
        <v/>
      </c>
      <c r="J293" s="35" t="str">
        <f t="shared" si="489"/>
        <v/>
      </c>
      <c r="K293" s="67" t="str">
        <f>IFERROR(IF(VLOOKUP(J292,'Flota Variable'!$AS$4:$AU$707,3,0)+K292&gt;$F$7,"",VLOOKUP(J292,'Flota Variable'!$AS$4:$AU$707,3,0)+K292),"")</f>
        <v/>
      </c>
      <c r="L293" s="67" t="str">
        <f t="shared" si="470"/>
        <v/>
      </c>
      <c r="M293" s="36" t="str">
        <f t="shared" si="490"/>
        <v/>
      </c>
      <c r="N293" s="35" t="str">
        <f>IF(H293="","",IF(H293=MAX($H$3:$H$1002),IFERROR(VLOOKUP(MAX($H$3:H293)+1,$H$3:$I$1002,2,0),MAX(I293:I1292))-VLOOKUP(H293,$H$3:$I$1002,2,0)+1,IFERROR(VLOOKUP(MAX($H$3:H293)+1,$H$3:$I$1002,2,0),MAX(I293:I1292))-VLOOKUP(H293,$H$3:$I$1002,2,0)))</f>
        <v/>
      </c>
      <c r="P293" s="35" t="str">
        <f t="shared" si="491"/>
        <v/>
      </c>
      <c r="Q293" s="67" t="str">
        <f t="shared" si="492"/>
        <v/>
      </c>
      <c r="R293" s="67" t="str">
        <f t="shared" si="493"/>
        <v/>
      </c>
      <c r="S293" s="67" t="str">
        <f t="shared" si="494"/>
        <v/>
      </c>
      <c r="U293" s="68" t="str">
        <f>IFERROR(IF(Z293=0,"",IF(MINUTE(Z293)&lt;&gt;MINUTE(Z292),MAX($U$2:U292)+1,IF(AND(MINUTE(Z292)=0,MINUTE(Z293)=0),1,""))),"")</f>
        <v/>
      </c>
      <c r="V293" s="68" t="str">
        <f t="shared" si="495"/>
        <v/>
      </c>
      <c r="W293" s="68" t="str">
        <f t="shared" si="496"/>
        <v/>
      </c>
      <c r="X293" s="69" t="str">
        <f>IFERROR(L293+VLOOKUP(J293,'Tiempos de ciclo'!$P$3:$Q$398,2,0),"")</f>
        <v/>
      </c>
      <c r="Y293" s="69" t="str">
        <f t="shared" si="471"/>
        <v/>
      </c>
      <c r="Z293" s="70" t="str">
        <f t="shared" si="497"/>
        <v/>
      </c>
      <c r="AA293" s="68" t="str">
        <f>IF(U293="","",IF(U293=MAX($U$3:$U$1002),IFERROR(VLOOKUP(MAX($U$3:U293)+1,$U$3:$V$1002,2,0),MAX(V293:V1292))-VLOOKUP(U293,$U$3:$V$1002,2,0)+1,IFERROR(VLOOKUP(MAX($U$3:U293)+1,$U$3:$V$1002,2,0),MAX(V293:V1292))-VLOOKUP(U293,$U$3:$V$1002,2,0)))</f>
        <v/>
      </c>
      <c r="AC293" s="68" t="str">
        <f t="shared" si="498"/>
        <v/>
      </c>
      <c r="AD293" s="69" t="str">
        <f t="shared" si="499"/>
        <v/>
      </c>
      <c r="AE293" s="69" t="str">
        <f t="shared" si="500"/>
        <v/>
      </c>
      <c r="AF293" s="69" t="str">
        <f t="shared" si="501"/>
        <v/>
      </c>
      <c r="AI293" s="3" t="str">
        <f t="shared" si="518"/>
        <v/>
      </c>
      <c r="AJ293" s="8" t="str">
        <f t="shared" si="472"/>
        <v/>
      </c>
      <c r="AK293" s="8" t="str">
        <f t="shared" si="519"/>
        <v/>
      </c>
      <c r="AL293" s="8" t="str">
        <f t="shared" si="520"/>
        <v/>
      </c>
      <c r="AM293" s="8" t="str">
        <f t="shared" si="521"/>
        <v/>
      </c>
      <c r="AN293" s="9" t="str">
        <f t="shared" si="473"/>
        <v/>
      </c>
      <c r="AO293" s="9" t="str">
        <f t="shared" si="474"/>
        <v/>
      </c>
      <c r="AP293" s="8" t="str">
        <f t="shared" si="502"/>
        <v/>
      </c>
      <c r="AQ293" s="9" t="str">
        <f t="shared" si="475"/>
        <v/>
      </c>
      <c r="AR293" s="8" t="str">
        <f t="shared" si="503"/>
        <v/>
      </c>
      <c r="AS293" s="2" t="str">
        <f t="shared" si="522"/>
        <v/>
      </c>
      <c r="AT293" s="8" t="str">
        <f t="shared" si="504"/>
        <v/>
      </c>
      <c r="AU293" s="8" t="str">
        <f t="shared" si="523"/>
        <v/>
      </c>
      <c r="AV293" s="8" t="str">
        <f t="shared" si="524"/>
        <v/>
      </c>
      <c r="AW293" s="8" t="str">
        <f t="shared" si="505"/>
        <v/>
      </c>
      <c r="AX293" s="9" t="str">
        <f t="shared" si="476"/>
        <v/>
      </c>
      <c r="AY293" s="9" t="str">
        <f t="shared" si="477"/>
        <v/>
      </c>
      <c r="AZ293" s="8" t="str">
        <f t="shared" si="506"/>
        <v/>
      </c>
      <c r="BA293" s="9" t="str">
        <f t="shared" si="507"/>
        <v/>
      </c>
      <c r="BB293" s="8" t="str">
        <f t="shared" si="508"/>
        <v/>
      </c>
      <c r="BD293" s="3" t="str">
        <f t="shared" si="509"/>
        <v/>
      </c>
      <c r="BE293" s="8" t="str">
        <f t="shared" si="478"/>
        <v/>
      </c>
      <c r="BF293" s="8" t="str">
        <f t="shared" si="479"/>
        <v/>
      </c>
      <c r="BG293" s="86" t="str">
        <f t="shared" si="480"/>
        <v/>
      </c>
      <c r="BH293" s="9" t="str">
        <f t="shared" si="481"/>
        <v/>
      </c>
      <c r="BI293" s="9" t="str">
        <f t="shared" si="482"/>
        <v/>
      </c>
      <c r="BJ293" s="82" t="e">
        <f t="shared" si="483"/>
        <v>#VALUE!</v>
      </c>
      <c r="BK293" s="9" t="str">
        <f t="shared" si="484"/>
        <v/>
      </c>
      <c r="BL293" s="9" t="str">
        <f t="shared" ref="BL293:BM293" si="556">BK293</f>
        <v/>
      </c>
      <c r="BM293" s="9" t="str">
        <f t="shared" si="556"/>
        <v/>
      </c>
      <c r="BN293" s="8" t="str">
        <f t="shared" si="486"/>
        <v/>
      </c>
      <c r="BO293" s="8" t="str">
        <f t="shared" si="511"/>
        <v/>
      </c>
      <c r="BP293" s="8" t="str">
        <f t="shared" si="512"/>
        <v/>
      </c>
      <c r="BQ293" s="8" t="str">
        <f t="shared" si="513"/>
        <v/>
      </c>
      <c r="BR293" s="8" t="str">
        <f t="shared" si="487"/>
        <v/>
      </c>
      <c r="BS293" s="8" t="str">
        <f t="shared" si="514"/>
        <v/>
      </c>
      <c r="BT293" s="8" t="str">
        <f t="shared" si="515"/>
        <v/>
      </c>
      <c r="BU293" s="7" t="str">
        <f t="shared" si="516"/>
        <v/>
      </c>
    </row>
    <row r="294" spans="8:73" x14ac:dyDescent="0.25">
      <c r="H294" s="35" t="str">
        <f>IFERROR(IF(MINUTE(M294)&lt;&gt;MINUTE(M293),MAX($H$2:H293)+1,IF(AND(MINUTE(M293)=0,MINUTE(M294)=0),1,"")),"")</f>
        <v/>
      </c>
      <c r="I294" s="35" t="str">
        <f t="shared" si="488"/>
        <v/>
      </c>
      <c r="J294" s="35" t="str">
        <f t="shared" si="489"/>
        <v/>
      </c>
      <c r="K294" s="67" t="str">
        <f>IFERROR(IF(VLOOKUP(J293,'Flota Variable'!$AS$4:$AU$707,3,0)+K293&gt;$F$7,"",VLOOKUP(J293,'Flota Variable'!$AS$4:$AU$707,3,0)+K293),"")</f>
        <v/>
      </c>
      <c r="L294" s="67" t="str">
        <f t="shared" si="470"/>
        <v/>
      </c>
      <c r="M294" s="36" t="str">
        <f t="shared" si="490"/>
        <v/>
      </c>
      <c r="N294" s="35" t="str">
        <f>IF(H294="","",IF(H294=MAX($H$3:$H$1002),IFERROR(VLOOKUP(MAX($H$3:H294)+1,$H$3:$I$1002,2,0),MAX(I294:I1293))-VLOOKUP(H294,$H$3:$I$1002,2,0)+1,IFERROR(VLOOKUP(MAX($H$3:H294)+1,$H$3:$I$1002,2,0),MAX(I294:I1293))-VLOOKUP(H294,$H$3:$I$1002,2,0)))</f>
        <v/>
      </c>
      <c r="P294" s="35" t="str">
        <f t="shared" si="491"/>
        <v/>
      </c>
      <c r="Q294" s="67" t="str">
        <f t="shared" si="492"/>
        <v/>
      </c>
      <c r="R294" s="67" t="str">
        <f t="shared" si="493"/>
        <v/>
      </c>
      <c r="S294" s="67" t="str">
        <f t="shared" si="494"/>
        <v/>
      </c>
      <c r="U294" s="68" t="str">
        <f>IFERROR(IF(Z294=0,"",IF(MINUTE(Z294)&lt;&gt;MINUTE(Z293),MAX($U$2:U293)+1,IF(AND(MINUTE(Z293)=0,MINUTE(Z294)=0),1,""))),"")</f>
        <v/>
      </c>
      <c r="V294" s="68" t="str">
        <f t="shared" si="495"/>
        <v/>
      </c>
      <c r="W294" s="68" t="str">
        <f t="shared" si="496"/>
        <v/>
      </c>
      <c r="X294" s="69" t="str">
        <f>IFERROR(L294+VLOOKUP(J294,'Tiempos de ciclo'!$P$3:$Q$398,2,0),"")</f>
        <v/>
      </c>
      <c r="Y294" s="69" t="str">
        <f t="shared" si="471"/>
        <v/>
      </c>
      <c r="Z294" s="70" t="str">
        <f t="shared" si="497"/>
        <v/>
      </c>
      <c r="AA294" s="68" t="str">
        <f>IF(U294="","",IF(U294=MAX($U$3:$U$1002),IFERROR(VLOOKUP(MAX($U$3:U294)+1,$U$3:$V$1002,2,0),MAX(V294:V1293))-VLOOKUP(U294,$U$3:$V$1002,2,0)+1,IFERROR(VLOOKUP(MAX($U$3:U294)+1,$U$3:$V$1002,2,0),MAX(V294:V1293))-VLOOKUP(U294,$U$3:$V$1002,2,0)))</f>
        <v/>
      </c>
      <c r="AC294" s="68" t="str">
        <f t="shared" si="498"/>
        <v/>
      </c>
      <c r="AD294" s="69" t="str">
        <f t="shared" si="499"/>
        <v/>
      </c>
      <c r="AE294" s="69" t="str">
        <f t="shared" si="500"/>
        <v/>
      </c>
      <c r="AF294" s="69" t="str">
        <f t="shared" si="501"/>
        <v/>
      </c>
      <c r="AI294" s="3" t="str">
        <f t="shared" si="518"/>
        <v/>
      </c>
      <c r="AJ294" s="8" t="str">
        <f t="shared" si="472"/>
        <v/>
      </c>
      <c r="AK294" s="8" t="str">
        <f t="shared" si="519"/>
        <v/>
      </c>
      <c r="AL294" s="8" t="str">
        <f t="shared" si="520"/>
        <v/>
      </c>
      <c r="AM294" s="8" t="str">
        <f t="shared" si="521"/>
        <v/>
      </c>
      <c r="AN294" s="9" t="str">
        <f t="shared" si="473"/>
        <v/>
      </c>
      <c r="AO294" s="9" t="str">
        <f t="shared" si="474"/>
        <v/>
      </c>
      <c r="AP294" s="8" t="str">
        <f t="shared" si="502"/>
        <v/>
      </c>
      <c r="AQ294" s="9" t="str">
        <f t="shared" si="475"/>
        <v/>
      </c>
      <c r="AR294" s="8" t="str">
        <f t="shared" si="503"/>
        <v/>
      </c>
      <c r="AS294" s="2" t="str">
        <f t="shared" si="522"/>
        <v/>
      </c>
      <c r="AT294" s="8" t="str">
        <f t="shared" si="504"/>
        <v/>
      </c>
      <c r="AU294" s="8" t="str">
        <f t="shared" si="523"/>
        <v/>
      </c>
      <c r="AV294" s="8" t="str">
        <f t="shared" si="524"/>
        <v/>
      </c>
      <c r="AW294" s="8" t="str">
        <f t="shared" si="505"/>
        <v/>
      </c>
      <c r="AX294" s="9" t="str">
        <f t="shared" si="476"/>
        <v/>
      </c>
      <c r="AY294" s="9" t="str">
        <f t="shared" si="477"/>
        <v/>
      </c>
      <c r="AZ294" s="8" t="str">
        <f t="shared" si="506"/>
        <v/>
      </c>
      <c r="BA294" s="9" t="str">
        <f t="shared" si="507"/>
        <v/>
      </c>
      <c r="BB294" s="8" t="str">
        <f t="shared" si="508"/>
        <v/>
      </c>
      <c r="BD294" s="3" t="str">
        <f t="shared" si="509"/>
        <v/>
      </c>
      <c r="BE294" s="8" t="str">
        <f t="shared" si="478"/>
        <v/>
      </c>
      <c r="BF294" s="8" t="str">
        <f t="shared" si="479"/>
        <v/>
      </c>
      <c r="BG294" s="86" t="str">
        <f t="shared" si="480"/>
        <v/>
      </c>
      <c r="BH294" s="9" t="str">
        <f t="shared" si="481"/>
        <v/>
      </c>
      <c r="BI294" s="9" t="str">
        <f t="shared" si="482"/>
        <v/>
      </c>
      <c r="BJ294" s="82" t="e">
        <f t="shared" si="483"/>
        <v>#VALUE!</v>
      </c>
      <c r="BK294" s="9" t="str">
        <f t="shared" si="484"/>
        <v/>
      </c>
      <c r="BL294" s="9" t="str">
        <f t="shared" ref="BL294:BM294" si="557">BK294</f>
        <v/>
      </c>
      <c r="BM294" s="9" t="str">
        <f t="shared" si="557"/>
        <v/>
      </c>
      <c r="BN294" s="8" t="str">
        <f t="shared" si="486"/>
        <v/>
      </c>
      <c r="BO294" s="8" t="str">
        <f t="shared" si="511"/>
        <v/>
      </c>
      <c r="BP294" s="8" t="str">
        <f t="shared" si="512"/>
        <v/>
      </c>
      <c r="BQ294" s="8" t="str">
        <f t="shared" si="513"/>
        <v/>
      </c>
      <c r="BR294" s="8" t="str">
        <f t="shared" si="487"/>
        <v/>
      </c>
      <c r="BS294" s="8" t="str">
        <f t="shared" si="514"/>
        <v/>
      </c>
      <c r="BT294" s="8" t="str">
        <f t="shared" si="515"/>
        <v/>
      </c>
      <c r="BU294" s="7" t="str">
        <f t="shared" si="516"/>
        <v/>
      </c>
    </row>
    <row r="295" spans="8:73" x14ac:dyDescent="0.25">
      <c r="H295" s="35" t="str">
        <f>IFERROR(IF(MINUTE(M295)&lt;&gt;MINUTE(M294),MAX($H$2:H294)+1,IF(AND(MINUTE(M294)=0,MINUTE(M295)=0),1,"")),"")</f>
        <v/>
      </c>
      <c r="I295" s="35" t="str">
        <f t="shared" si="488"/>
        <v/>
      </c>
      <c r="J295" s="35" t="str">
        <f t="shared" si="489"/>
        <v/>
      </c>
      <c r="K295" s="67" t="str">
        <f>IFERROR(IF(VLOOKUP(J294,'Flota Variable'!$AS$4:$AU$707,3,0)+K294&gt;$F$7,"",VLOOKUP(J294,'Flota Variable'!$AS$4:$AU$707,3,0)+K294),"")</f>
        <v/>
      </c>
      <c r="L295" s="67" t="str">
        <f t="shared" si="470"/>
        <v/>
      </c>
      <c r="M295" s="36" t="str">
        <f t="shared" si="490"/>
        <v/>
      </c>
      <c r="N295" s="35" t="str">
        <f>IF(H295="","",IF(H295=MAX($H$3:$H$1002),IFERROR(VLOOKUP(MAX($H$3:H295)+1,$H$3:$I$1002,2,0),MAX(I295:I1294))-VLOOKUP(H295,$H$3:$I$1002,2,0)+1,IFERROR(VLOOKUP(MAX($H$3:H295)+1,$H$3:$I$1002,2,0),MAX(I295:I1294))-VLOOKUP(H295,$H$3:$I$1002,2,0)))</f>
        <v/>
      </c>
      <c r="P295" s="35" t="str">
        <f t="shared" si="491"/>
        <v/>
      </c>
      <c r="Q295" s="67" t="str">
        <f t="shared" si="492"/>
        <v/>
      </c>
      <c r="R295" s="67" t="str">
        <f t="shared" si="493"/>
        <v/>
      </c>
      <c r="S295" s="67" t="str">
        <f t="shared" si="494"/>
        <v/>
      </c>
      <c r="U295" s="68" t="str">
        <f>IFERROR(IF(Z295=0,"",IF(MINUTE(Z295)&lt;&gt;MINUTE(Z294),MAX($U$2:U294)+1,IF(AND(MINUTE(Z294)=0,MINUTE(Z295)=0),1,""))),"")</f>
        <v/>
      </c>
      <c r="V295" s="68" t="str">
        <f t="shared" si="495"/>
        <v/>
      </c>
      <c r="W295" s="68" t="str">
        <f t="shared" si="496"/>
        <v/>
      </c>
      <c r="X295" s="69" t="str">
        <f>IFERROR(L295+VLOOKUP(J295,'Tiempos de ciclo'!$P$3:$Q$398,2,0),"")</f>
        <v/>
      </c>
      <c r="Y295" s="69" t="str">
        <f t="shared" si="471"/>
        <v/>
      </c>
      <c r="Z295" s="70" t="str">
        <f t="shared" si="497"/>
        <v/>
      </c>
      <c r="AA295" s="68" t="str">
        <f>IF(U295="","",IF(U295=MAX($U$3:$U$1002),IFERROR(VLOOKUP(MAX($U$3:U295)+1,$U$3:$V$1002,2,0),MAX(V295:V1294))-VLOOKUP(U295,$U$3:$V$1002,2,0)+1,IFERROR(VLOOKUP(MAX($U$3:U295)+1,$U$3:$V$1002,2,0),MAX(V295:V1294))-VLOOKUP(U295,$U$3:$V$1002,2,0)))</f>
        <v/>
      </c>
      <c r="AC295" s="68" t="str">
        <f t="shared" si="498"/>
        <v/>
      </c>
      <c r="AD295" s="69" t="str">
        <f t="shared" si="499"/>
        <v/>
      </c>
      <c r="AE295" s="69" t="str">
        <f t="shared" si="500"/>
        <v/>
      </c>
      <c r="AF295" s="69" t="str">
        <f t="shared" si="501"/>
        <v/>
      </c>
      <c r="AI295" s="3" t="str">
        <f t="shared" si="518"/>
        <v/>
      </c>
      <c r="AJ295" s="8" t="str">
        <f t="shared" si="472"/>
        <v/>
      </c>
      <c r="AK295" s="8" t="str">
        <f t="shared" si="519"/>
        <v/>
      </c>
      <c r="AL295" s="8" t="str">
        <f t="shared" si="520"/>
        <v/>
      </c>
      <c r="AM295" s="8" t="str">
        <f t="shared" si="521"/>
        <v/>
      </c>
      <c r="AN295" s="9" t="str">
        <f t="shared" si="473"/>
        <v/>
      </c>
      <c r="AO295" s="9" t="str">
        <f t="shared" si="474"/>
        <v/>
      </c>
      <c r="AP295" s="8" t="str">
        <f t="shared" si="502"/>
        <v/>
      </c>
      <c r="AQ295" s="9" t="str">
        <f t="shared" si="475"/>
        <v/>
      </c>
      <c r="AR295" s="8" t="str">
        <f t="shared" si="503"/>
        <v/>
      </c>
      <c r="AS295" s="2" t="str">
        <f t="shared" si="522"/>
        <v/>
      </c>
      <c r="AT295" s="8" t="str">
        <f t="shared" si="504"/>
        <v/>
      </c>
      <c r="AU295" s="8" t="str">
        <f t="shared" si="523"/>
        <v/>
      </c>
      <c r="AV295" s="8" t="str">
        <f t="shared" si="524"/>
        <v/>
      </c>
      <c r="AW295" s="8" t="str">
        <f t="shared" si="505"/>
        <v/>
      </c>
      <c r="AX295" s="9" t="str">
        <f t="shared" si="476"/>
        <v/>
      </c>
      <c r="AY295" s="9" t="str">
        <f t="shared" si="477"/>
        <v/>
      </c>
      <c r="AZ295" s="8" t="str">
        <f t="shared" si="506"/>
        <v/>
      </c>
      <c r="BA295" s="9" t="str">
        <f t="shared" si="507"/>
        <v/>
      </c>
      <c r="BB295" s="8" t="str">
        <f t="shared" si="508"/>
        <v/>
      </c>
      <c r="BD295" s="3" t="str">
        <f t="shared" si="509"/>
        <v/>
      </c>
      <c r="BE295" s="8" t="str">
        <f t="shared" si="478"/>
        <v/>
      </c>
      <c r="BF295" s="8" t="str">
        <f t="shared" si="479"/>
        <v/>
      </c>
      <c r="BG295" s="86" t="str">
        <f t="shared" si="480"/>
        <v/>
      </c>
      <c r="BH295" s="9" t="str">
        <f t="shared" si="481"/>
        <v/>
      </c>
      <c r="BI295" s="9" t="str">
        <f t="shared" si="482"/>
        <v/>
      </c>
      <c r="BJ295" s="82" t="e">
        <f t="shared" si="483"/>
        <v>#VALUE!</v>
      </c>
      <c r="BK295" s="9" t="str">
        <f t="shared" si="484"/>
        <v/>
      </c>
      <c r="BL295" s="9" t="str">
        <f t="shared" ref="BL295:BM295" si="558">BK295</f>
        <v/>
      </c>
      <c r="BM295" s="9" t="str">
        <f t="shared" si="558"/>
        <v/>
      </c>
      <c r="BN295" s="8" t="str">
        <f t="shared" si="486"/>
        <v/>
      </c>
      <c r="BO295" s="8" t="str">
        <f t="shared" si="511"/>
        <v/>
      </c>
      <c r="BP295" s="8" t="str">
        <f t="shared" si="512"/>
        <v/>
      </c>
      <c r="BQ295" s="8" t="str">
        <f t="shared" si="513"/>
        <v/>
      </c>
      <c r="BR295" s="8" t="str">
        <f t="shared" si="487"/>
        <v/>
      </c>
      <c r="BS295" s="8" t="str">
        <f t="shared" si="514"/>
        <v/>
      </c>
      <c r="BT295" s="8" t="str">
        <f t="shared" si="515"/>
        <v/>
      </c>
      <c r="BU295" s="7" t="str">
        <f t="shared" si="516"/>
        <v/>
      </c>
    </row>
    <row r="296" spans="8:73" x14ac:dyDescent="0.25">
      <c r="H296" s="35" t="str">
        <f>IFERROR(IF(MINUTE(M296)&lt;&gt;MINUTE(M295),MAX($H$2:H295)+1,IF(AND(MINUTE(M295)=0,MINUTE(M296)=0),1,"")),"")</f>
        <v/>
      </c>
      <c r="I296" s="35" t="str">
        <f t="shared" si="488"/>
        <v/>
      </c>
      <c r="J296" s="35" t="str">
        <f t="shared" si="489"/>
        <v/>
      </c>
      <c r="K296" s="67" t="str">
        <f>IFERROR(IF(VLOOKUP(J295,'Flota Variable'!$AS$4:$AU$707,3,0)+K295&gt;$F$7,"",VLOOKUP(J295,'Flota Variable'!$AS$4:$AU$707,3,0)+K295),"")</f>
        <v/>
      </c>
      <c r="L296" s="67" t="str">
        <f t="shared" si="470"/>
        <v/>
      </c>
      <c r="M296" s="36" t="str">
        <f t="shared" si="490"/>
        <v/>
      </c>
      <c r="N296" s="35" t="str">
        <f>IF(H296="","",IF(H296=MAX($H$3:$H$1002),IFERROR(VLOOKUP(MAX($H$3:H296)+1,$H$3:$I$1002,2,0),MAX(I296:I1295))-VLOOKUP(H296,$H$3:$I$1002,2,0)+1,IFERROR(VLOOKUP(MAX($H$3:H296)+1,$H$3:$I$1002,2,0),MAX(I296:I1295))-VLOOKUP(H296,$H$3:$I$1002,2,0)))</f>
        <v/>
      </c>
      <c r="P296" s="35" t="str">
        <f t="shared" si="491"/>
        <v/>
      </c>
      <c r="Q296" s="67" t="str">
        <f t="shared" si="492"/>
        <v/>
      </c>
      <c r="R296" s="67" t="str">
        <f t="shared" si="493"/>
        <v/>
      </c>
      <c r="S296" s="67" t="str">
        <f t="shared" si="494"/>
        <v/>
      </c>
      <c r="U296" s="68" t="str">
        <f>IFERROR(IF(Z296=0,"",IF(MINUTE(Z296)&lt;&gt;MINUTE(Z295),MAX($U$2:U295)+1,IF(AND(MINUTE(Z295)=0,MINUTE(Z296)=0),1,""))),"")</f>
        <v/>
      </c>
      <c r="V296" s="68" t="str">
        <f t="shared" si="495"/>
        <v/>
      </c>
      <c r="W296" s="68" t="str">
        <f t="shared" si="496"/>
        <v/>
      </c>
      <c r="X296" s="69" t="str">
        <f>IFERROR(L296+VLOOKUP(J296,'Tiempos de ciclo'!$P$3:$Q$398,2,0),"")</f>
        <v/>
      </c>
      <c r="Y296" s="69" t="str">
        <f t="shared" si="471"/>
        <v/>
      </c>
      <c r="Z296" s="70" t="str">
        <f t="shared" si="497"/>
        <v/>
      </c>
      <c r="AA296" s="68" t="str">
        <f>IF(U296="","",IF(U296=MAX($U$3:$U$1002),IFERROR(VLOOKUP(MAX($U$3:U296)+1,$U$3:$V$1002,2,0),MAX(V296:V1295))-VLOOKUP(U296,$U$3:$V$1002,2,0)+1,IFERROR(VLOOKUP(MAX($U$3:U296)+1,$U$3:$V$1002,2,0),MAX(V296:V1295))-VLOOKUP(U296,$U$3:$V$1002,2,0)))</f>
        <v/>
      </c>
      <c r="AC296" s="68" t="str">
        <f t="shared" si="498"/>
        <v/>
      </c>
      <c r="AD296" s="69" t="str">
        <f t="shared" si="499"/>
        <v/>
      </c>
      <c r="AE296" s="69" t="str">
        <f t="shared" si="500"/>
        <v/>
      </c>
      <c r="AF296" s="69" t="str">
        <f t="shared" si="501"/>
        <v/>
      </c>
      <c r="AI296" s="3" t="str">
        <f t="shared" si="518"/>
        <v/>
      </c>
      <c r="AJ296" s="8" t="str">
        <f t="shared" si="472"/>
        <v/>
      </c>
      <c r="AK296" s="8" t="str">
        <f t="shared" si="519"/>
        <v/>
      </c>
      <c r="AL296" s="8" t="str">
        <f t="shared" si="520"/>
        <v/>
      </c>
      <c r="AM296" s="8" t="str">
        <f t="shared" si="521"/>
        <v/>
      </c>
      <c r="AN296" s="9" t="str">
        <f t="shared" si="473"/>
        <v/>
      </c>
      <c r="AO296" s="9" t="str">
        <f t="shared" si="474"/>
        <v/>
      </c>
      <c r="AP296" s="8" t="str">
        <f t="shared" si="502"/>
        <v/>
      </c>
      <c r="AQ296" s="9" t="str">
        <f t="shared" si="475"/>
        <v/>
      </c>
      <c r="AR296" s="8" t="str">
        <f t="shared" si="503"/>
        <v/>
      </c>
      <c r="AS296" s="2" t="str">
        <f t="shared" si="522"/>
        <v/>
      </c>
      <c r="AT296" s="8" t="str">
        <f t="shared" si="504"/>
        <v/>
      </c>
      <c r="AU296" s="8" t="str">
        <f t="shared" si="523"/>
        <v/>
      </c>
      <c r="AV296" s="8" t="str">
        <f t="shared" si="524"/>
        <v/>
      </c>
      <c r="AW296" s="8" t="str">
        <f t="shared" si="505"/>
        <v/>
      </c>
      <c r="AX296" s="9" t="str">
        <f t="shared" si="476"/>
        <v/>
      </c>
      <c r="AY296" s="9" t="str">
        <f t="shared" si="477"/>
        <v/>
      </c>
      <c r="AZ296" s="8" t="str">
        <f t="shared" si="506"/>
        <v/>
      </c>
      <c r="BA296" s="9" t="str">
        <f t="shared" si="507"/>
        <v/>
      </c>
      <c r="BB296" s="8" t="str">
        <f t="shared" si="508"/>
        <v/>
      </c>
      <c r="BD296" s="3" t="str">
        <f t="shared" si="509"/>
        <v/>
      </c>
      <c r="BE296" s="8" t="str">
        <f t="shared" si="478"/>
        <v/>
      </c>
      <c r="BF296" s="8" t="str">
        <f t="shared" si="479"/>
        <v/>
      </c>
      <c r="BG296" s="86" t="str">
        <f t="shared" si="480"/>
        <v/>
      </c>
      <c r="BH296" s="9" t="str">
        <f t="shared" si="481"/>
        <v/>
      </c>
      <c r="BI296" s="9" t="str">
        <f t="shared" si="482"/>
        <v/>
      </c>
      <c r="BJ296" s="82" t="e">
        <f t="shared" si="483"/>
        <v>#VALUE!</v>
      </c>
      <c r="BK296" s="9" t="str">
        <f t="shared" si="484"/>
        <v/>
      </c>
      <c r="BL296" s="9" t="str">
        <f t="shared" ref="BL296:BM296" si="559">BK296</f>
        <v/>
      </c>
      <c r="BM296" s="9" t="str">
        <f t="shared" si="559"/>
        <v/>
      </c>
      <c r="BN296" s="8" t="str">
        <f t="shared" si="486"/>
        <v/>
      </c>
      <c r="BO296" s="8" t="str">
        <f t="shared" si="511"/>
        <v/>
      </c>
      <c r="BP296" s="8" t="str">
        <f t="shared" si="512"/>
        <v/>
      </c>
      <c r="BQ296" s="8" t="str">
        <f t="shared" si="513"/>
        <v/>
      </c>
      <c r="BR296" s="8" t="str">
        <f t="shared" si="487"/>
        <v/>
      </c>
      <c r="BS296" s="8" t="str">
        <f t="shared" si="514"/>
        <v/>
      </c>
      <c r="BT296" s="8" t="str">
        <f t="shared" si="515"/>
        <v/>
      </c>
      <c r="BU296" s="7" t="str">
        <f t="shared" si="516"/>
        <v/>
      </c>
    </row>
    <row r="297" spans="8:73" x14ac:dyDescent="0.25">
      <c r="H297" s="35" t="str">
        <f>IFERROR(IF(MINUTE(M297)&lt;&gt;MINUTE(M296),MAX($H$2:H296)+1,IF(AND(MINUTE(M296)=0,MINUTE(M297)=0),1,"")),"")</f>
        <v/>
      </c>
      <c r="I297" s="35" t="str">
        <f t="shared" si="488"/>
        <v/>
      </c>
      <c r="J297" s="35" t="str">
        <f t="shared" si="489"/>
        <v/>
      </c>
      <c r="K297" s="67" t="str">
        <f>IFERROR(IF(VLOOKUP(J296,'Flota Variable'!$AS$4:$AU$707,3,0)+K296&gt;$F$7,"",VLOOKUP(J296,'Flota Variable'!$AS$4:$AU$707,3,0)+K296),"")</f>
        <v/>
      </c>
      <c r="L297" s="67" t="str">
        <f t="shared" si="470"/>
        <v/>
      </c>
      <c r="M297" s="36" t="str">
        <f t="shared" si="490"/>
        <v/>
      </c>
      <c r="N297" s="35" t="str">
        <f>IF(H297="","",IF(H297=MAX($H$3:$H$1002),IFERROR(VLOOKUP(MAX($H$3:H297)+1,$H$3:$I$1002,2,0),MAX(I297:I1296))-VLOOKUP(H297,$H$3:$I$1002,2,0)+1,IFERROR(VLOOKUP(MAX($H$3:H297)+1,$H$3:$I$1002,2,0),MAX(I297:I1296))-VLOOKUP(H297,$H$3:$I$1002,2,0)))</f>
        <v/>
      </c>
      <c r="P297" s="35" t="str">
        <f t="shared" si="491"/>
        <v/>
      </c>
      <c r="Q297" s="67" t="str">
        <f t="shared" si="492"/>
        <v/>
      </c>
      <c r="R297" s="67" t="str">
        <f t="shared" si="493"/>
        <v/>
      </c>
      <c r="S297" s="67" t="str">
        <f t="shared" si="494"/>
        <v/>
      </c>
      <c r="U297" s="68" t="str">
        <f>IFERROR(IF(Z297=0,"",IF(MINUTE(Z297)&lt;&gt;MINUTE(Z296),MAX($U$2:U296)+1,IF(AND(MINUTE(Z296)=0,MINUTE(Z297)=0),1,""))),"")</f>
        <v/>
      </c>
      <c r="V297" s="68" t="str">
        <f t="shared" si="495"/>
        <v/>
      </c>
      <c r="W297" s="68" t="str">
        <f t="shared" si="496"/>
        <v/>
      </c>
      <c r="X297" s="69" t="str">
        <f>IFERROR(L297+VLOOKUP(J297,'Tiempos de ciclo'!$P$3:$Q$398,2,0),"")</f>
        <v/>
      </c>
      <c r="Y297" s="69" t="str">
        <f t="shared" si="471"/>
        <v/>
      </c>
      <c r="Z297" s="70" t="str">
        <f t="shared" si="497"/>
        <v/>
      </c>
      <c r="AA297" s="68" t="str">
        <f>IF(U297="","",IF(U297=MAX($U$3:$U$1002),IFERROR(VLOOKUP(MAX($U$3:U297)+1,$U$3:$V$1002,2,0),MAX(V297:V1296))-VLOOKUP(U297,$U$3:$V$1002,2,0)+1,IFERROR(VLOOKUP(MAX($U$3:U297)+1,$U$3:$V$1002,2,0),MAX(V297:V1296))-VLOOKUP(U297,$U$3:$V$1002,2,0)))</f>
        <v/>
      </c>
      <c r="AC297" s="68" t="str">
        <f t="shared" si="498"/>
        <v/>
      </c>
      <c r="AD297" s="69" t="str">
        <f t="shared" si="499"/>
        <v/>
      </c>
      <c r="AE297" s="69" t="str">
        <f t="shared" si="500"/>
        <v/>
      </c>
      <c r="AF297" s="69" t="str">
        <f t="shared" si="501"/>
        <v/>
      </c>
      <c r="AI297" s="3" t="str">
        <f t="shared" si="518"/>
        <v/>
      </c>
      <c r="AJ297" s="8" t="str">
        <f t="shared" si="472"/>
        <v/>
      </c>
      <c r="AK297" s="8" t="str">
        <f t="shared" si="519"/>
        <v/>
      </c>
      <c r="AL297" s="8" t="str">
        <f t="shared" si="520"/>
        <v/>
      </c>
      <c r="AM297" s="8" t="str">
        <f t="shared" si="521"/>
        <v/>
      </c>
      <c r="AN297" s="9" t="str">
        <f t="shared" si="473"/>
        <v/>
      </c>
      <c r="AO297" s="9" t="str">
        <f t="shared" si="474"/>
        <v/>
      </c>
      <c r="AP297" s="8" t="str">
        <f t="shared" si="502"/>
        <v/>
      </c>
      <c r="AQ297" s="9" t="str">
        <f t="shared" si="475"/>
        <v/>
      </c>
      <c r="AR297" s="8" t="str">
        <f t="shared" si="503"/>
        <v/>
      </c>
      <c r="AS297" s="2" t="str">
        <f t="shared" si="522"/>
        <v/>
      </c>
      <c r="AT297" s="8" t="str">
        <f t="shared" si="504"/>
        <v/>
      </c>
      <c r="AU297" s="8" t="str">
        <f t="shared" si="523"/>
        <v/>
      </c>
      <c r="AV297" s="8" t="str">
        <f t="shared" si="524"/>
        <v/>
      </c>
      <c r="AW297" s="8" t="str">
        <f t="shared" si="505"/>
        <v/>
      </c>
      <c r="AX297" s="9" t="str">
        <f t="shared" si="476"/>
        <v/>
      </c>
      <c r="AY297" s="9" t="str">
        <f t="shared" si="477"/>
        <v/>
      </c>
      <c r="AZ297" s="8" t="str">
        <f t="shared" si="506"/>
        <v/>
      </c>
      <c r="BA297" s="9" t="str">
        <f t="shared" si="507"/>
        <v/>
      </c>
      <c r="BB297" s="8" t="str">
        <f t="shared" si="508"/>
        <v/>
      </c>
      <c r="BD297" s="3" t="str">
        <f t="shared" si="509"/>
        <v/>
      </c>
      <c r="BE297" s="8" t="str">
        <f t="shared" si="478"/>
        <v/>
      </c>
      <c r="BF297" s="8" t="str">
        <f t="shared" si="479"/>
        <v/>
      </c>
      <c r="BG297" s="86" t="str">
        <f t="shared" si="480"/>
        <v/>
      </c>
      <c r="BH297" s="9" t="str">
        <f t="shared" si="481"/>
        <v/>
      </c>
      <c r="BI297" s="9" t="str">
        <f t="shared" si="482"/>
        <v/>
      </c>
      <c r="BJ297" s="82" t="e">
        <f t="shared" si="483"/>
        <v>#VALUE!</v>
      </c>
      <c r="BK297" s="9" t="str">
        <f t="shared" si="484"/>
        <v/>
      </c>
      <c r="BL297" s="9" t="str">
        <f t="shared" ref="BL297:BM297" si="560">BK297</f>
        <v/>
      </c>
      <c r="BM297" s="9" t="str">
        <f t="shared" si="560"/>
        <v/>
      </c>
      <c r="BN297" s="8" t="str">
        <f t="shared" si="486"/>
        <v/>
      </c>
      <c r="BO297" s="8" t="str">
        <f t="shared" si="511"/>
        <v/>
      </c>
      <c r="BP297" s="8" t="str">
        <f t="shared" si="512"/>
        <v/>
      </c>
      <c r="BQ297" s="8" t="str">
        <f t="shared" si="513"/>
        <v/>
      </c>
      <c r="BR297" s="8" t="str">
        <f t="shared" si="487"/>
        <v/>
      </c>
      <c r="BS297" s="8" t="str">
        <f t="shared" si="514"/>
        <v/>
      </c>
      <c r="BT297" s="8" t="str">
        <f t="shared" si="515"/>
        <v/>
      </c>
      <c r="BU297" s="7" t="str">
        <f t="shared" si="516"/>
        <v/>
      </c>
    </row>
    <row r="298" spans="8:73" x14ac:dyDescent="0.25">
      <c r="H298" s="35" t="str">
        <f>IFERROR(IF(MINUTE(M298)&lt;&gt;MINUTE(M297),MAX($H$2:H297)+1,IF(AND(MINUTE(M297)=0,MINUTE(M298)=0),1,"")),"")</f>
        <v/>
      </c>
      <c r="I298" s="35" t="str">
        <f t="shared" si="488"/>
        <v/>
      </c>
      <c r="J298" s="35" t="str">
        <f t="shared" si="489"/>
        <v/>
      </c>
      <c r="K298" s="67" t="str">
        <f>IFERROR(IF(VLOOKUP(J297,'Flota Variable'!$AS$4:$AU$707,3,0)+K297&gt;$F$7,"",VLOOKUP(J297,'Flota Variable'!$AS$4:$AU$707,3,0)+K297),"")</f>
        <v/>
      </c>
      <c r="L298" s="67" t="str">
        <f t="shared" si="470"/>
        <v/>
      </c>
      <c r="M298" s="36" t="str">
        <f t="shared" si="490"/>
        <v/>
      </c>
      <c r="N298" s="35" t="str">
        <f>IF(H298="","",IF(H298=MAX($H$3:$H$1002),IFERROR(VLOOKUP(MAX($H$3:H298)+1,$H$3:$I$1002,2,0),MAX(I298:I1297))-VLOOKUP(H298,$H$3:$I$1002,2,0)+1,IFERROR(VLOOKUP(MAX($H$3:H298)+1,$H$3:$I$1002,2,0),MAX(I298:I1297))-VLOOKUP(H298,$H$3:$I$1002,2,0)))</f>
        <v/>
      </c>
      <c r="P298" s="35" t="str">
        <f t="shared" si="491"/>
        <v/>
      </c>
      <c r="Q298" s="67" t="str">
        <f t="shared" si="492"/>
        <v/>
      </c>
      <c r="R298" s="67" t="str">
        <f t="shared" si="493"/>
        <v/>
      </c>
      <c r="S298" s="67" t="str">
        <f t="shared" si="494"/>
        <v/>
      </c>
      <c r="U298" s="68" t="str">
        <f>IFERROR(IF(Z298=0,"",IF(MINUTE(Z298)&lt;&gt;MINUTE(Z297),MAX($U$2:U297)+1,IF(AND(MINUTE(Z297)=0,MINUTE(Z298)=0),1,""))),"")</f>
        <v/>
      </c>
      <c r="V298" s="68" t="str">
        <f t="shared" si="495"/>
        <v/>
      </c>
      <c r="W298" s="68" t="str">
        <f t="shared" si="496"/>
        <v/>
      </c>
      <c r="X298" s="69" t="str">
        <f>IFERROR(L298+VLOOKUP(J298,'Tiempos de ciclo'!$P$3:$Q$398,2,0),"")</f>
        <v/>
      </c>
      <c r="Y298" s="69" t="str">
        <f t="shared" si="471"/>
        <v/>
      </c>
      <c r="Z298" s="70" t="str">
        <f t="shared" si="497"/>
        <v/>
      </c>
      <c r="AA298" s="68" t="str">
        <f>IF(U298="","",IF(U298=MAX($U$3:$U$1002),IFERROR(VLOOKUP(MAX($U$3:U298)+1,$U$3:$V$1002,2,0),MAX(V298:V1297))-VLOOKUP(U298,$U$3:$V$1002,2,0)+1,IFERROR(VLOOKUP(MAX($U$3:U298)+1,$U$3:$V$1002,2,0),MAX(V298:V1297))-VLOOKUP(U298,$U$3:$V$1002,2,0)))</f>
        <v/>
      </c>
      <c r="AC298" s="68" t="str">
        <f t="shared" si="498"/>
        <v/>
      </c>
      <c r="AD298" s="69" t="str">
        <f t="shared" si="499"/>
        <v/>
      </c>
      <c r="AE298" s="69" t="str">
        <f t="shared" si="500"/>
        <v/>
      </c>
      <c r="AF298" s="69" t="str">
        <f t="shared" si="501"/>
        <v/>
      </c>
      <c r="AI298" s="3" t="str">
        <f t="shared" si="518"/>
        <v/>
      </c>
      <c r="AJ298" s="8" t="str">
        <f t="shared" si="472"/>
        <v/>
      </c>
      <c r="AK298" s="8" t="str">
        <f t="shared" si="519"/>
        <v/>
      </c>
      <c r="AL298" s="8" t="str">
        <f t="shared" si="520"/>
        <v/>
      </c>
      <c r="AM298" s="8" t="str">
        <f t="shared" si="521"/>
        <v/>
      </c>
      <c r="AN298" s="9" t="str">
        <f t="shared" si="473"/>
        <v/>
      </c>
      <c r="AO298" s="9" t="str">
        <f t="shared" si="474"/>
        <v/>
      </c>
      <c r="AP298" s="8" t="str">
        <f t="shared" si="502"/>
        <v/>
      </c>
      <c r="AQ298" s="9" t="str">
        <f t="shared" si="475"/>
        <v/>
      </c>
      <c r="AR298" s="8" t="str">
        <f t="shared" si="503"/>
        <v/>
      </c>
      <c r="AS298" s="2" t="str">
        <f t="shared" si="522"/>
        <v/>
      </c>
      <c r="AT298" s="8" t="str">
        <f t="shared" si="504"/>
        <v/>
      </c>
      <c r="AU298" s="8" t="str">
        <f t="shared" si="523"/>
        <v/>
      </c>
      <c r="AV298" s="8" t="str">
        <f t="shared" si="524"/>
        <v/>
      </c>
      <c r="AW298" s="8" t="str">
        <f t="shared" si="505"/>
        <v/>
      </c>
      <c r="AX298" s="9" t="str">
        <f t="shared" si="476"/>
        <v/>
      </c>
      <c r="AY298" s="9" t="str">
        <f t="shared" si="477"/>
        <v/>
      </c>
      <c r="AZ298" s="8" t="str">
        <f t="shared" si="506"/>
        <v/>
      </c>
      <c r="BA298" s="9" t="str">
        <f t="shared" si="507"/>
        <v/>
      </c>
      <c r="BB298" s="8" t="str">
        <f t="shared" si="508"/>
        <v/>
      </c>
      <c r="BD298" s="3" t="str">
        <f t="shared" si="509"/>
        <v/>
      </c>
      <c r="BE298" s="8" t="str">
        <f t="shared" si="478"/>
        <v/>
      </c>
      <c r="BF298" s="8" t="str">
        <f t="shared" si="479"/>
        <v/>
      </c>
      <c r="BG298" s="86" t="str">
        <f t="shared" si="480"/>
        <v/>
      </c>
      <c r="BH298" s="9" t="str">
        <f t="shared" si="481"/>
        <v/>
      </c>
      <c r="BI298" s="9" t="str">
        <f t="shared" si="482"/>
        <v/>
      </c>
      <c r="BJ298" s="82" t="e">
        <f t="shared" si="483"/>
        <v>#VALUE!</v>
      </c>
      <c r="BK298" s="9" t="str">
        <f t="shared" si="484"/>
        <v/>
      </c>
      <c r="BL298" s="9" t="str">
        <f t="shared" ref="BL298:BM298" si="561">BK298</f>
        <v/>
      </c>
      <c r="BM298" s="9" t="str">
        <f t="shared" si="561"/>
        <v/>
      </c>
      <c r="BN298" s="8" t="str">
        <f t="shared" si="486"/>
        <v/>
      </c>
      <c r="BO298" s="8" t="str">
        <f t="shared" si="511"/>
        <v/>
      </c>
      <c r="BP298" s="8" t="str">
        <f t="shared" si="512"/>
        <v/>
      </c>
      <c r="BQ298" s="8" t="str">
        <f t="shared" si="513"/>
        <v/>
      </c>
      <c r="BR298" s="8" t="str">
        <f t="shared" si="487"/>
        <v/>
      </c>
      <c r="BS298" s="8" t="str">
        <f t="shared" si="514"/>
        <v/>
      </c>
      <c r="BT298" s="8" t="str">
        <f t="shared" si="515"/>
        <v/>
      </c>
      <c r="BU298" s="7" t="str">
        <f t="shared" si="516"/>
        <v/>
      </c>
    </row>
    <row r="299" spans="8:73" x14ac:dyDescent="0.25">
      <c r="H299" s="35" t="str">
        <f>IFERROR(IF(MINUTE(M299)&lt;&gt;MINUTE(M298),MAX($H$2:H298)+1,IF(AND(MINUTE(M298)=0,MINUTE(M299)=0),1,"")),"")</f>
        <v/>
      </c>
      <c r="I299" s="35" t="str">
        <f t="shared" si="488"/>
        <v/>
      </c>
      <c r="J299" s="35" t="str">
        <f t="shared" si="489"/>
        <v/>
      </c>
      <c r="K299" s="67" t="str">
        <f>IFERROR(IF(VLOOKUP(J298,'Flota Variable'!$AS$4:$AU$707,3,0)+K298&gt;$F$7,"",VLOOKUP(J298,'Flota Variable'!$AS$4:$AU$707,3,0)+K298),"")</f>
        <v/>
      </c>
      <c r="L299" s="67" t="str">
        <f t="shared" si="470"/>
        <v/>
      </c>
      <c r="M299" s="36" t="str">
        <f t="shared" si="490"/>
        <v/>
      </c>
      <c r="N299" s="35" t="str">
        <f>IF(H299="","",IF(H299=MAX($H$3:$H$1002),IFERROR(VLOOKUP(MAX($H$3:H299)+1,$H$3:$I$1002,2,0),MAX(I299:I1298))-VLOOKUP(H299,$H$3:$I$1002,2,0)+1,IFERROR(VLOOKUP(MAX($H$3:H299)+1,$H$3:$I$1002,2,0),MAX(I299:I1298))-VLOOKUP(H299,$H$3:$I$1002,2,0)))</f>
        <v/>
      </c>
      <c r="P299" s="35" t="str">
        <f t="shared" si="491"/>
        <v/>
      </c>
      <c r="Q299" s="67" t="str">
        <f t="shared" si="492"/>
        <v/>
      </c>
      <c r="R299" s="67" t="str">
        <f t="shared" si="493"/>
        <v/>
      </c>
      <c r="S299" s="67" t="str">
        <f t="shared" si="494"/>
        <v/>
      </c>
      <c r="U299" s="68" t="str">
        <f>IFERROR(IF(Z299=0,"",IF(MINUTE(Z299)&lt;&gt;MINUTE(Z298),MAX($U$2:U298)+1,IF(AND(MINUTE(Z298)=0,MINUTE(Z299)=0),1,""))),"")</f>
        <v/>
      </c>
      <c r="V299" s="68" t="str">
        <f t="shared" si="495"/>
        <v/>
      </c>
      <c r="W299" s="68" t="str">
        <f t="shared" si="496"/>
        <v/>
      </c>
      <c r="X299" s="69" t="str">
        <f>IFERROR(L299+VLOOKUP(J299,'Tiempos de ciclo'!$P$3:$Q$398,2,0),"")</f>
        <v/>
      </c>
      <c r="Y299" s="69" t="str">
        <f t="shared" si="471"/>
        <v/>
      </c>
      <c r="Z299" s="70" t="str">
        <f t="shared" si="497"/>
        <v/>
      </c>
      <c r="AA299" s="68" t="str">
        <f>IF(U299="","",IF(U299=MAX($U$3:$U$1002),IFERROR(VLOOKUP(MAX($U$3:U299)+1,$U$3:$V$1002,2,0),MAX(V299:V1298))-VLOOKUP(U299,$U$3:$V$1002,2,0)+1,IFERROR(VLOOKUP(MAX($U$3:U299)+1,$U$3:$V$1002,2,0),MAX(V299:V1298))-VLOOKUP(U299,$U$3:$V$1002,2,0)))</f>
        <v/>
      </c>
      <c r="AC299" s="68" t="str">
        <f t="shared" si="498"/>
        <v/>
      </c>
      <c r="AD299" s="69" t="str">
        <f t="shared" si="499"/>
        <v/>
      </c>
      <c r="AE299" s="69" t="str">
        <f t="shared" si="500"/>
        <v/>
      </c>
      <c r="AF299" s="69" t="str">
        <f t="shared" si="501"/>
        <v/>
      </c>
      <c r="AI299" s="3" t="str">
        <f t="shared" si="518"/>
        <v/>
      </c>
      <c r="AJ299" s="8" t="str">
        <f t="shared" si="472"/>
        <v/>
      </c>
      <c r="AK299" s="8" t="str">
        <f t="shared" si="519"/>
        <v/>
      </c>
      <c r="AL299" s="8" t="str">
        <f t="shared" si="520"/>
        <v/>
      </c>
      <c r="AM299" s="8" t="str">
        <f t="shared" si="521"/>
        <v/>
      </c>
      <c r="AN299" s="9" t="str">
        <f t="shared" si="473"/>
        <v/>
      </c>
      <c r="AO299" s="9" t="str">
        <f t="shared" si="474"/>
        <v/>
      </c>
      <c r="AP299" s="8" t="str">
        <f t="shared" si="502"/>
        <v/>
      </c>
      <c r="AQ299" s="9" t="str">
        <f t="shared" si="475"/>
        <v/>
      </c>
      <c r="AR299" s="8" t="str">
        <f t="shared" si="503"/>
        <v/>
      </c>
      <c r="AS299" s="2" t="str">
        <f t="shared" si="522"/>
        <v/>
      </c>
      <c r="AT299" s="8" t="str">
        <f t="shared" si="504"/>
        <v/>
      </c>
      <c r="AU299" s="8" t="str">
        <f t="shared" si="523"/>
        <v/>
      </c>
      <c r="AV299" s="8" t="str">
        <f t="shared" si="524"/>
        <v/>
      </c>
      <c r="AW299" s="8" t="str">
        <f t="shared" si="505"/>
        <v/>
      </c>
      <c r="AX299" s="9" t="str">
        <f t="shared" si="476"/>
        <v/>
      </c>
      <c r="AY299" s="9" t="str">
        <f t="shared" si="477"/>
        <v/>
      </c>
      <c r="AZ299" s="8" t="str">
        <f t="shared" si="506"/>
        <v/>
      </c>
      <c r="BA299" s="9" t="str">
        <f t="shared" si="507"/>
        <v/>
      </c>
      <c r="BB299" s="8" t="str">
        <f t="shared" si="508"/>
        <v/>
      </c>
      <c r="BD299" s="3" t="str">
        <f t="shared" si="509"/>
        <v/>
      </c>
      <c r="BE299" s="8" t="str">
        <f t="shared" si="478"/>
        <v/>
      </c>
      <c r="BF299" s="8" t="str">
        <f t="shared" si="479"/>
        <v/>
      </c>
      <c r="BG299" s="86" t="str">
        <f t="shared" si="480"/>
        <v/>
      </c>
      <c r="BH299" s="9" t="str">
        <f t="shared" si="481"/>
        <v/>
      </c>
      <c r="BI299" s="9" t="str">
        <f t="shared" si="482"/>
        <v/>
      </c>
      <c r="BJ299" s="82" t="e">
        <f t="shared" si="483"/>
        <v>#VALUE!</v>
      </c>
      <c r="BK299" s="9" t="str">
        <f t="shared" si="484"/>
        <v/>
      </c>
      <c r="BL299" s="9" t="str">
        <f t="shared" ref="BL299:BM299" si="562">BK299</f>
        <v/>
      </c>
      <c r="BM299" s="9" t="str">
        <f t="shared" si="562"/>
        <v/>
      </c>
      <c r="BN299" s="8" t="str">
        <f t="shared" si="486"/>
        <v/>
      </c>
      <c r="BO299" s="8" t="str">
        <f t="shared" si="511"/>
        <v/>
      </c>
      <c r="BP299" s="8" t="str">
        <f t="shared" si="512"/>
        <v/>
      </c>
      <c r="BQ299" s="8" t="str">
        <f t="shared" si="513"/>
        <v/>
      </c>
      <c r="BR299" s="8" t="str">
        <f t="shared" si="487"/>
        <v/>
      </c>
      <c r="BS299" s="8" t="str">
        <f t="shared" si="514"/>
        <v/>
      </c>
      <c r="BT299" s="8" t="str">
        <f t="shared" si="515"/>
        <v/>
      </c>
      <c r="BU299" s="7" t="str">
        <f t="shared" si="516"/>
        <v/>
      </c>
    </row>
    <row r="300" spans="8:73" x14ac:dyDescent="0.25">
      <c r="H300" s="35" t="str">
        <f>IFERROR(IF(MINUTE(M300)&lt;&gt;MINUTE(M299),MAX($H$2:H299)+1,IF(AND(MINUTE(M299)=0,MINUTE(M300)=0),1,"")),"")</f>
        <v/>
      </c>
      <c r="I300" s="35" t="str">
        <f t="shared" si="488"/>
        <v/>
      </c>
      <c r="J300" s="35" t="str">
        <f t="shared" si="489"/>
        <v/>
      </c>
      <c r="K300" s="67" t="str">
        <f>IFERROR(IF(VLOOKUP(J299,'Flota Variable'!$AS$4:$AU$707,3,0)+K299&gt;$F$7,"",VLOOKUP(J299,'Flota Variable'!$AS$4:$AU$707,3,0)+K299),"")</f>
        <v/>
      </c>
      <c r="L300" s="67" t="str">
        <f t="shared" si="470"/>
        <v/>
      </c>
      <c r="M300" s="36" t="str">
        <f t="shared" si="490"/>
        <v/>
      </c>
      <c r="N300" s="35" t="str">
        <f>IF(H300="","",IF(H300=MAX($H$3:$H$1002),IFERROR(VLOOKUP(MAX($H$3:H300)+1,$H$3:$I$1002,2,0),MAX(I300:I1299))-VLOOKUP(H300,$H$3:$I$1002,2,0)+1,IFERROR(VLOOKUP(MAX($H$3:H300)+1,$H$3:$I$1002,2,0),MAX(I300:I1299))-VLOOKUP(H300,$H$3:$I$1002,2,0)))</f>
        <v/>
      </c>
      <c r="P300" s="35" t="str">
        <f t="shared" si="491"/>
        <v/>
      </c>
      <c r="Q300" s="67" t="str">
        <f t="shared" si="492"/>
        <v/>
      </c>
      <c r="R300" s="67" t="str">
        <f t="shared" si="493"/>
        <v/>
      </c>
      <c r="S300" s="67" t="str">
        <f t="shared" si="494"/>
        <v/>
      </c>
      <c r="U300" s="68" t="str">
        <f>IFERROR(IF(Z300=0,"",IF(MINUTE(Z300)&lt;&gt;MINUTE(Z299),MAX($U$2:U299)+1,IF(AND(MINUTE(Z299)=0,MINUTE(Z300)=0),1,""))),"")</f>
        <v/>
      </c>
      <c r="V300" s="68" t="str">
        <f t="shared" si="495"/>
        <v/>
      </c>
      <c r="W300" s="68" t="str">
        <f t="shared" si="496"/>
        <v/>
      </c>
      <c r="X300" s="69" t="str">
        <f>IFERROR(L300+VLOOKUP(J300,'Tiempos de ciclo'!$P$3:$Q$398,2,0),"")</f>
        <v/>
      </c>
      <c r="Y300" s="69" t="str">
        <f t="shared" si="471"/>
        <v/>
      </c>
      <c r="Z300" s="70" t="str">
        <f t="shared" si="497"/>
        <v/>
      </c>
      <c r="AA300" s="68" t="str">
        <f>IF(U300="","",IF(U300=MAX($U$3:$U$1002),IFERROR(VLOOKUP(MAX($U$3:U300)+1,$U$3:$V$1002,2,0),MAX(V300:V1299))-VLOOKUP(U300,$U$3:$V$1002,2,0)+1,IFERROR(VLOOKUP(MAX($U$3:U300)+1,$U$3:$V$1002,2,0),MAX(V300:V1299))-VLOOKUP(U300,$U$3:$V$1002,2,0)))</f>
        <v/>
      </c>
      <c r="AC300" s="68" t="str">
        <f t="shared" si="498"/>
        <v/>
      </c>
      <c r="AD300" s="69" t="str">
        <f t="shared" si="499"/>
        <v/>
      </c>
      <c r="AE300" s="69" t="str">
        <f t="shared" si="500"/>
        <v/>
      </c>
      <c r="AF300" s="69" t="str">
        <f t="shared" si="501"/>
        <v/>
      </c>
      <c r="AI300" s="3" t="str">
        <f t="shared" si="518"/>
        <v/>
      </c>
      <c r="AJ300" s="8" t="str">
        <f t="shared" si="472"/>
        <v/>
      </c>
      <c r="AK300" s="8" t="str">
        <f t="shared" si="519"/>
        <v/>
      </c>
      <c r="AL300" s="8" t="str">
        <f t="shared" si="520"/>
        <v/>
      </c>
      <c r="AM300" s="8" t="str">
        <f t="shared" si="521"/>
        <v/>
      </c>
      <c r="AN300" s="9" t="str">
        <f t="shared" si="473"/>
        <v/>
      </c>
      <c r="AO300" s="9" t="str">
        <f t="shared" si="474"/>
        <v/>
      </c>
      <c r="AP300" s="8" t="str">
        <f t="shared" si="502"/>
        <v/>
      </c>
      <c r="AQ300" s="9" t="str">
        <f t="shared" si="475"/>
        <v/>
      </c>
      <c r="AR300" s="8" t="str">
        <f t="shared" si="503"/>
        <v/>
      </c>
      <c r="AS300" s="2" t="str">
        <f t="shared" si="522"/>
        <v/>
      </c>
      <c r="AT300" s="8" t="str">
        <f t="shared" si="504"/>
        <v/>
      </c>
      <c r="AU300" s="8" t="str">
        <f t="shared" si="523"/>
        <v/>
      </c>
      <c r="AV300" s="8" t="str">
        <f t="shared" si="524"/>
        <v/>
      </c>
      <c r="AW300" s="8" t="str">
        <f t="shared" si="505"/>
        <v/>
      </c>
      <c r="AX300" s="9" t="str">
        <f t="shared" si="476"/>
        <v/>
      </c>
      <c r="AY300" s="9" t="str">
        <f t="shared" si="477"/>
        <v/>
      </c>
      <c r="AZ300" s="8" t="str">
        <f t="shared" si="506"/>
        <v/>
      </c>
      <c r="BA300" s="9" t="str">
        <f t="shared" si="507"/>
        <v/>
      </c>
      <c r="BB300" s="8" t="str">
        <f t="shared" si="508"/>
        <v/>
      </c>
      <c r="BD300" s="3" t="str">
        <f t="shared" si="509"/>
        <v/>
      </c>
      <c r="BE300" s="8" t="str">
        <f t="shared" si="478"/>
        <v/>
      </c>
      <c r="BF300" s="8" t="str">
        <f t="shared" si="479"/>
        <v/>
      </c>
      <c r="BG300" s="86" t="str">
        <f t="shared" si="480"/>
        <v/>
      </c>
      <c r="BH300" s="9" t="str">
        <f t="shared" si="481"/>
        <v/>
      </c>
      <c r="BI300" s="9" t="str">
        <f t="shared" si="482"/>
        <v/>
      </c>
      <c r="BJ300" s="82" t="e">
        <f t="shared" si="483"/>
        <v>#VALUE!</v>
      </c>
      <c r="BK300" s="9" t="str">
        <f t="shared" si="484"/>
        <v/>
      </c>
      <c r="BL300" s="9" t="str">
        <f t="shared" ref="BL300:BM300" si="563">BK300</f>
        <v/>
      </c>
      <c r="BM300" s="9" t="str">
        <f t="shared" si="563"/>
        <v/>
      </c>
      <c r="BN300" s="8" t="str">
        <f t="shared" si="486"/>
        <v/>
      </c>
      <c r="BO300" s="8" t="str">
        <f t="shared" si="511"/>
        <v/>
      </c>
      <c r="BP300" s="8" t="str">
        <f t="shared" si="512"/>
        <v/>
      </c>
      <c r="BQ300" s="8" t="str">
        <f t="shared" si="513"/>
        <v/>
      </c>
      <c r="BR300" s="8" t="str">
        <f t="shared" si="487"/>
        <v/>
      </c>
      <c r="BS300" s="8" t="str">
        <f t="shared" si="514"/>
        <v/>
      </c>
      <c r="BT300" s="8" t="str">
        <f t="shared" si="515"/>
        <v/>
      </c>
      <c r="BU300" s="7" t="str">
        <f t="shared" si="516"/>
        <v/>
      </c>
    </row>
    <row r="301" spans="8:73" x14ac:dyDescent="0.25">
      <c r="H301" s="35" t="str">
        <f>IFERROR(IF(MINUTE(M301)&lt;&gt;MINUTE(M300),MAX($H$2:H300)+1,IF(AND(MINUTE(M300)=0,MINUTE(M301)=0),1,"")),"")</f>
        <v/>
      </c>
      <c r="I301" s="35" t="str">
        <f t="shared" si="488"/>
        <v/>
      </c>
      <c r="J301" s="35" t="str">
        <f t="shared" si="489"/>
        <v/>
      </c>
      <c r="K301" s="67" t="str">
        <f>IFERROR(IF(VLOOKUP(J300,'Flota Variable'!$AS$4:$AU$707,3,0)+K300&gt;$F$7,"",VLOOKUP(J300,'Flota Variable'!$AS$4:$AU$707,3,0)+K300),"")</f>
        <v/>
      </c>
      <c r="L301" s="67" t="str">
        <f t="shared" si="470"/>
        <v/>
      </c>
      <c r="M301" s="36" t="str">
        <f t="shared" si="490"/>
        <v/>
      </c>
      <c r="N301" s="35" t="str">
        <f>IF(H301="","",IF(H301=MAX($H$3:$H$1002),IFERROR(VLOOKUP(MAX($H$3:H301)+1,$H$3:$I$1002,2,0),MAX(I301:I1300))-VLOOKUP(H301,$H$3:$I$1002,2,0)+1,IFERROR(VLOOKUP(MAX($H$3:H301)+1,$H$3:$I$1002,2,0),MAX(I301:I1300))-VLOOKUP(H301,$H$3:$I$1002,2,0)))</f>
        <v/>
      </c>
      <c r="P301" s="35" t="str">
        <f t="shared" si="491"/>
        <v/>
      </c>
      <c r="Q301" s="67" t="str">
        <f t="shared" si="492"/>
        <v/>
      </c>
      <c r="R301" s="67" t="str">
        <f t="shared" si="493"/>
        <v/>
      </c>
      <c r="S301" s="67" t="str">
        <f t="shared" si="494"/>
        <v/>
      </c>
      <c r="U301" s="68" t="str">
        <f>IFERROR(IF(Z301=0,"",IF(MINUTE(Z301)&lt;&gt;MINUTE(Z300),MAX($U$2:U300)+1,IF(AND(MINUTE(Z300)=0,MINUTE(Z301)=0),1,""))),"")</f>
        <v/>
      </c>
      <c r="V301" s="68" t="str">
        <f t="shared" si="495"/>
        <v/>
      </c>
      <c r="W301" s="68" t="str">
        <f t="shared" si="496"/>
        <v/>
      </c>
      <c r="X301" s="69" t="str">
        <f>IFERROR(L301+VLOOKUP(J301,'Tiempos de ciclo'!$P$3:$Q$398,2,0),"")</f>
        <v/>
      </c>
      <c r="Y301" s="69" t="str">
        <f t="shared" si="471"/>
        <v/>
      </c>
      <c r="Z301" s="70" t="str">
        <f t="shared" si="497"/>
        <v/>
      </c>
      <c r="AA301" s="68" t="str">
        <f>IF(U301="","",IF(U301=MAX($U$3:$U$1002),IFERROR(VLOOKUP(MAX($U$3:U301)+1,$U$3:$V$1002,2,0),MAX(V301:V1300))-VLOOKUP(U301,$U$3:$V$1002,2,0)+1,IFERROR(VLOOKUP(MAX($U$3:U301)+1,$U$3:$V$1002,2,0),MAX(V301:V1300))-VLOOKUP(U301,$U$3:$V$1002,2,0)))</f>
        <v/>
      </c>
      <c r="AC301" s="68" t="str">
        <f t="shared" si="498"/>
        <v/>
      </c>
      <c r="AD301" s="69" t="str">
        <f t="shared" si="499"/>
        <v/>
      </c>
      <c r="AE301" s="69" t="str">
        <f t="shared" si="500"/>
        <v/>
      </c>
      <c r="AF301" s="69" t="str">
        <f t="shared" si="501"/>
        <v/>
      </c>
      <c r="AI301" s="3" t="str">
        <f t="shared" si="518"/>
        <v/>
      </c>
      <c r="AJ301" s="8" t="str">
        <f t="shared" si="472"/>
        <v/>
      </c>
      <c r="AK301" s="8" t="str">
        <f t="shared" si="519"/>
        <v/>
      </c>
      <c r="AL301" s="8" t="str">
        <f t="shared" si="520"/>
        <v/>
      </c>
      <c r="AM301" s="8" t="str">
        <f t="shared" si="521"/>
        <v/>
      </c>
      <c r="AN301" s="9" t="str">
        <f t="shared" si="473"/>
        <v/>
      </c>
      <c r="AO301" s="9" t="str">
        <f t="shared" si="474"/>
        <v/>
      </c>
      <c r="AP301" s="8" t="str">
        <f t="shared" si="502"/>
        <v/>
      </c>
      <c r="AQ301" s="9" t="str">
        <f t="shared" si="475"/>
        <v/>
      </c>
      <c r="AR301" s="8" t="str">
        <f t="shared" si="503"/>
        <v/>
      </c>
      <c r="AS301" s="2" t="str">
        <f t="shared" si="522"/>
        <v/>
      </c>
      <c r="AT301" s="8" t="str">
        <f t="shared" si="504"/>
        <v/>
      </c>
      <c r="AU301" s="8" t="str">
        <f t="shared" si="523"/>
        <v/>
      </c>
      <c r="AV301" s="8" t="str">
        <f t="shared" si="524"/>
        <v/>
      </c>
      <c r="AW301" s="8" t="str">
        <f t="shared" si="505"/>
        <v/>
      </c>
      <c r="AX301" s="9" t="str">
        <f t="shared" si="476"/>
        <v/>
      </c>
      <c r="AY301" s="9" t="str">
        <f t="shared" si="477"/>
        <v/>
      </c>
      <c r="AZ301" s="8" t="str">
        <f t="shared" si="506"/>
        <v/>
      </c>
      <c r="BA301" s="9" t="str">
        <f t="shared" si="507"/>
        <v/>
      </c>
      <c r="BB301" s="8" t="str">
        <f t="shared" si="508"/>
        <v/>
      </c>
      <c r="BD301" s="3" t="str">
        <f t="shared" si="509"/>
        <v/>
      </c>
      <c r="BE301" s="8" t="str">
        <f t="shared" si="478"/>
        <v/>
      </c>
      <c r="BF301" s="8" t="str">
        <f t="shared" si="479"/>
        <v/>
      </c>
      <c r="BG301" s="86" t="str">
        <f t="shared" si="480"/>
        <v/>
      </c>
      <c r="BH301" s="9" t="str">
        <f t="shared" si="481"/>
        <v/>
      </c>
      <c r="BI301" s="9" t="str">
        <f t="shared" si="482"/>
        <v/>
      </c>
      <c r="BJ301" s="82" t="e">
        <f t="shared" si="483"/>
        <v>#VALUE!</v>
      </c>
      <c r="BK301" s="9" t="str">
        <f t="shared" si="484"/>
        <v/>
      </c>
      <c r="BL301" s="9" t="str">
        <f t="shared" ref="BL301:BM301" si="564">BK301</f>
        <v/>
      </c>
      <c r="BM301" s="9" t="str">
        <f t="shared" si="564"/>
        <v/>
      </c>
      <c r="BN301" s="8" t="str">
        <f t="shared" si="486"/>
        <v/>
      </c>
      <c r="BO301" s="8" t="str">
        <f t="shared" si="511"/>
        <v/>
      </c>
      <c r="BP301" s="8" t="str">
        <f t="shared" si="512"/>
        <v/>
      </c>
      <c r="BQ301" s="8" t="str">
        <f t="shared" si="513"/>
        <v/>
      </c>
      <c r="BR301" s="8" t="str">
        <f t="shared" si="487"/>
        <v/>
      </c>
      <c r="BS301" s="8" t="str">
        <f t="shared" si="514"/>
        <v/>
      </c>
      <c r="BT301" s="8" t="str">
        <f t="shared" si="515"/>
        <v/>
      </c>
      <c r="BU301" s="7" t="str">
        <f t="shared" si="516"/>
        <v/>
      </c>
    </row>
    <row r="302" spans="8:73" x14ac:dyDescent="0.25">
      <c r="H302" s="35" t="str">
        <f>IFERROR(IF(MINUTE(M302)&lt;&gt;MINUTE(M301),MAX($H$2:H301)+1,IF(AND(MINUTE(M301)=0,MINUTE(M302)=0),1,"")),"")</f>
        <v/>
      </c>
      <c r="I302" s="35" t="str">
        <f t="shared" si="488"/>
        <v/>
      </c>
      <c r="J302" s="35" t="str">
        <f t="shared" si="489"/>
        <v/>
      </c>
      <c r="K302" s="67" t="str">
        <f>IFERROR(IF(VLOOKUP(J301,'Flota Variable'!$AS$4:$AU$707,3,0)+K301&gt;$F$7,"",VLOOKUP(J301,'Flota Variable'!$AS$4:$AU$707,3,0)+K301),"")</f>
        <v/>
      </c>
      <c r="L302" s="67" t="str">
        <f t="shared" si="470"/>
        <v/>
      </c>
      <c r="M302" s="36" t="str">
        <f t="shared" si="490"/>
        <v/>
      </c>
      <c r="N302" s="35" t="str">
        <f>IF(H302="","",IF(H302=MAX($H$3:$H$1002),IFERROR(VLOOKUP(MAX($H$3:H302)+1,$H$3:$I$1002,2,0),MAX(I302:I1301))-VLOOKUP(H302,$H$3:$I$1002,2,0)+1,IFERROR(VLOOKUP(MAX($H$3:H302)+1,$H$3:$I$1002,2,0),MAX(I302:I1301))-VLOOKUP(H302,$H$3:$I$1002,2,0)))</f>
        <v/>
      </c>
      <c r="P302" s="35" t="str">
        <f t="shared" si="491"/>
        <v/>
      </c>
      <c r="Q302" s="67" t="str">
        <f t="shared" si="492"/>
        <v/>
      </c>
      <c r="R302" s="67" t="str">
        <f t="shared" si="493"/>
        <v/>
      </c>
      <c r="S302" s="67" t="str">
        <f t="shared" si="494"/>
        <v/>
      </c>
      <c r="U302" s="68" t="str">
        <f>IFERROR(IF(Z302=0,"",IF(MINUTE(Z302)&lt;&gt;MINUTE(Z301),MAX($U$2:U301)+1,IF(AND(MINUTE(Z301)=0,MINUTE(Z302)=0),1,""))),"")</f>
        <v/>
      </c>
      <c r="V302" s="68" t="str">
        <f t="shared" si="495"/>
        <v/>
      </c>
      <c r="W302" s="68" t="str">
        <f t="shared" si="496"/>
        <v/>
      </c>
      <c r="X302" s="69" t="str">
        <f>IFERROR(L302+VLOOKUP(J302,'Tiempos de ciclo'!$P$3:$Q$398,2,0),"")</f>
        <v/>
      </c>
      <c r="Y302" s="69" t="str">
        <f t="shared" si="471"/>
        <v/>
      </c>
      <c r="Z302" s="70" t="str">
        <f t="shared" si="497"/>
        <v/>
      </c>
      <c r="AA302" s="68" t="str">
        <f>IF(U302="","",IF(U302=MAX($U$3:$U$1002),IFERROR(VLOOKUP(MAX($U$3:U302)+1,$U$3:$V$1002,2,0),MAX(V302:V1301))-VLOOKUP(U302,$U$3:$V$1002,2,0)+1,IFERROR(VLOOKUP(MAX($U$3:U302)+1,$U$3:$V$1002,2,0),MAX(V302:V1301))-VLOOKUP(U302,$U$3:$V$1002,2,0)))</f>
        <v/>
      </c>
      <c r="AC302" s="68" t="str">
        <f t="shared" si="498"/>
        <v/>
      </c>
      <c r="AD302" s="69" t="str">
        <f t="shared" si="499"/>
        <v/>
      </c>
      <c r="AE302" s="69" t="str">
        <f t="shared" si="500"/>
        <v/>
      </c>
      <c r="AF302" s="69" t="str">
        <f t="shared" si="501"/>
        <v/>
      </c>
      <c r="AI302" s="3" t="str">
        <f t="shared" si="518"/>
        <v/>
      </c>
      <c r="AJ302" s="8" t="str">
        <f t="shared" si="472"/>
        <v/>
      </c>
      <c r="AK302" s="8" t="str">
        <f t="shared" si="519"/>
        <v/>
      </c>
      <c r="AL302" s="8" t="str">
        <f t="shared" si="520"/>
        <v/>
      </c>
      <c r="AM302" s="8" t="str">
        <f t="shared" si="521"/>
        <v/>
      </c>
      <c r="AN302" s="9" t="str">
        <f t="shared" si="473"/>
        <v/>
      </c>
      <c r="AO302" s="9" t="str">
        <f t="shared" si="474"/>
        <v/>
      </c>
      <c r="AP302" s="8" t="str">
        <f t="shared" si="502"/>
        <v/>
      </c>
      <c r="AQ302" s="9" t="str">
        <f t="shared" si="475"/>
        <v/>
      </c>
      <c r="AR302" s="8" t="str">
        <f t="shared" si="503"/>
        <v/>
      </c>
      <c r="AS302" s="2" t="str">
        <f t="shared" si="522"/>
        <v/>
      </c>
      <c r="AT302" s="8" t="str">
        <f t="shared" si="504"/>
        <v/>
      </c>
      <c r="AU302" s="8" t="str">
        <f t="shared" si="523"/>
        <v/>
      </c>
      <c r="AV302" s="8" t="str">
        <f t="shared" si="524"/>
        <v/>
      </c>
      <c r="AW302" s="8" t="str">
        <f t="shared" si="505"/>
        <v/>
      </c>
      <c r="AX302" s="9" t="str">
        <f t="shared" si="476"/>
        <v/>
      </c>
      <c r="AY302" s="9" t="str">
        <f t="shared" si="477"/>
        <v/>
      </c>
      <c r="AZ302" s="8" t="str">
        <f t="shared" si="506"/>
        <v/>
      </c>
      <c r="BA302" s="9" t="str">
        <f t="shared" si="507"/>
        <v/>
      </c>
      <c r="BB302" s="8" t="str">
        <f t="shared" si="508"/>
        <v/>
      </c>
      <c r="BD302" s="3" t="str">
        <f t="shared" si="509"/>
        <v/>
      </c>
      <c r="BE302" s="8" t="str">
        <f t="shared" si="478"/>
        <v/>
      </c>
      <c r="BF302" s="8" t="str">
        <f t="shared" si="479"/>
        <v/>
      </c>
      <c r="BG302" s="86" t="str">
        <f t="shared" si="480"/>
        <v/>
      </c>
      <c r="BH302" s="9" t="str">
        <f t="shared" si="481"/>
        <v/>
      </c>
      <c r="BI302" s="9" t="str">
        <f t="shared" si="482"/>
        <v/>
      </c>
      <c r="BJ302" s="82" t="e">
        <f t="shared" si="483"/>
        <v>#VALUE!</v>
      </c>
      <c r="BK302" s="9" t="str">
        <f t="shared" si="484"/>
        <v/>
      </c>
      <c r="BL302" s="9" t="str">
        <f t="shared" ref="BL302:BM302" si="565">BK302</f>
        <v/>
      </c>
      <c r="BM302" s="9" t="str">
        <f t="shared" si="565"/>
        <v/>
      </c>
      <c r="BN302" s="8" t="str">
        <f t="shared" si="486"/>
        <v/>
      </c>
      <c r="BO302" s="8" t="str">
        <f t="shared" si="511"/>
        <v/>
      </c>
      <c r="BP302" s="8" t="str">
        <f t="shared" si="512"/>
        <v/>
      </c>
      <c r="BQ302" s="8" t="str">
        <f t="shared" si="513"/>
        <v/>
      </c>
      <c r="BR302" s="8" t="str">
        <f t="shared" si="487"/>
        <v/>
      </c>
      <c r="BS302" s="8" t="str">
        <f t="shared" si="514"/>
        <v/>
      </c>
      <c r="BT302" s="8" t="str">
        <f t="shared" si="515"/>
        <v/>
      </c>
      <c r="BU302" s="7" t="str">
        <f t="shared" si="516"/>
        <v/>
      </c>
    </row>
    <row r="303" spans="8:73" x14ac:dyDescent="0.25">
      <c r="H303" s="35" t="str">
        <f>IFERROR(IF(MINUTE(M303)&lt;&gt;MINUTE(M302),MAX($H$2:H302)+1,IF(AND(MINUTE(M302)=0,MINUTE(M303)=0),1,"")),"")</f>
        <v/>
      </c>
      <c r="I303" s="35" t="str">
        <f t="shared" si="488"/>
        <v/>
      </c>
      <c r="J303" s="35" t="str">
        <f t="shared" si="489"/>
        <v/>
      </c>
      <c r="K303" s="67" t="str">
        <f>IFERROR(IF(VLOOKUP(J302,'Flota Variable'!$AS$4:$AU$707,3,0)+K302&gt;$F$7,"",VLOOKUP(J302,'Flota Variable'!$AS$4:$AU$707,3,0)+K302),"")</f>
        <v/>
      </c>
      <c r="L303" s="67" t="str">
        <f t="shared" si="470"/>
        <v/>
      </c>
      <c r="M303" s="36" t="str">
        <f t="shared" si="490"/>
        <v/>
      </c>
      <c r="N303" s="35" t="str">
        <f>IF(H303="","",IF(H303=MAX($H$3:$H$1002),IFERROR(VLOOKUP(MAX($H$3:H303)+1,$H$3:$I$1002,2,0),MAX(I303:I1302))-VLOOKUP(H303,$H$3:$I$1002,2,0)+1,IFERROR(VLOOKUP(MAX($H$3:H303)+1,$H$3:$I$1002,2,0),MAX(I303:I1302))-VLOOKUP(H303,$H$3:$I$1002,2,0)))</f>
        <v/>
      </c>
      <c r="P303" s="35" t="str">
        <f t="shared" si="491"/>
        <v/>
      </c>
      <c r="Q303" s="67" t="str">
        <f t="shared" si="492"/>
        <v/>
      </c>
      <c r="R303" s="67" t="str">
        <f t="shared" si="493"/>
        <v/>
      </c>
      <c r="S303" s="67" t="str">
        <f t="shared" si="494"/>
        <v/>
      </c>
      <c r="U303" s="68" t="str">
        <f>IFERROR(IF(Z303=0,"",IF(MINUTE(Z303)&lt;&gt;MINUTE(Z302),MAX($U$2:U302)+1,IF(AND(MINUTE(Z302)=0,MINUTE(Z303)=0),1,""))),"")</f>
        <v/>
      </c>
      <c r="V303" s="68" t="str">
        <f t="shared" si="495"/>
        <v/>
      </c>
      <c r="W303" s="68" t="str">
        <f t="shared" si="496"/>
        <v/>
      </c>
      <c r="X303" s="69" t="str">
        <f>IFERROR(L303+VLOOKUP(J303,'Tiempos de ciclo'!$P$3:$Q$398,2,0),"")</f>
        <v/>
      </c>
      <c r="Y303" s="69" t="str">
        <f t="shared" si="471"/>
        <v/>
      </c>
      <c r="Z303" s="70" t="str">
        <f t="shared" si="497"/>
        <v/>
      </c>
      <c r="AA303" s="68" t="str">
        <f>IF(U303="","",IF(U303=MAX($U$3:$U$1002),IFERROR(VLOOKUP(MAX($U$3:U303)+1,$U$3:$V$1002,2,0),MAX(V303:V1302))-VLOOKUP(U303,$U$3:$V$1002,2,0)+1,IFERROR(VLOOKUP(MAX($U$3:U303)+1,$U$3:$V$1002,2,0),MAX(V303:V1302))-VLOOKUP(U303,$U$3:$V$1002,2,0)))</f>
        <v/>
      </c>
      <c r="AC303" s="68" t="str">
        <f t="shared" si="498"/>
        <v/>
      </c>
      <c r="AD303" s="69" t="str">
        <f t="shared" si="499"/>
        <v/>
      </c>
      <c r="AE303" s="69" t="str">
        <f t="shared" si="500"/>
        <v/>
      </c>
      <c r="AF303" s="69" t="str">
        <f t="shared" si="501"/>
        <v/>
      </c>
      <c r="AI303" s="3" t="str">
        <f t="shared" si="518"/>
        <v/>
      </c>
      <c r="AJ303" s="8" t="str">
        <f t="shared" si="472"/>
        <v/>
      </c>
      <c r="AK303" s="8" t="str">
        <f t="shared" si="519"/>
        <v/>
      </c>
      <c r="AL303" s="8" t="str">
        <f t="shared" si="520"/>
        <v/>
      </c>
      <c r="AM303" s="8" t="str">
        <f t="shared" si="521"/>
        <v/>
      </c>
      <c r="AN303" s="9" t="str">
        <f t="shared" si="473"/>
        <v/>
      </c>
      <c r="AO303" s="9" t="str">
        <f t="shared" si="474"/>
        <v/>
      </c>
      <c r="AP303" s="8" t="str">
        <f t="shared" si="502"/>
        <v/>
      </c>
      <c r="AQ303" s="9" t="str">
        <f t="shared" si="475"/>
        <v/>
      </c>
      <c r="AR303" s="8" t="str">
        <f t="shared" si="503"/>
        <v/>
      </c>
      <c r="AS303" s="2" t="str">
        <f t="shared" si="522"/>
        <v/>
      </c>
      <c r="AT303" s="8" t="str">
        <f t="shared" si="504"/>
        <v/>
      </c>
      <c r="AU303" s="8" t="str">
        <f t="shared" si="523"/>
        <v/>
      </c>
      <c r="AV303" s="8" t="str">
        <f t="shared" si="524"/>
        <v/>
      </c>
      <c r="AW303" s="8" t="str">
        <f t="shared" si="505"/>
        <v/>
      </c>
      <c r="AX303" s="9" t="str">
        <f t="shared" si="476"/>
        <v/>
      </c>
      <c r="AY303" s="9" t="str">
        <f t="shared" si="477"/>
        <v/>
      </c>
      <c r="AZ303" s="8" t="str">
        <f t="shared" si="506"/>
        <v/>
      </c>
      <c r="BA303" s="9" t="str">
        <f t="shared" si="507"/>
        <v/>
      </c>
      <c r="BB303" s="8" t="str">
        <f t="shared" si="508"/>
        <v/>
      </c>
      <c r="BD303" s="3" t="str">
        <f t="shared" si="509"/>
        <v/>
      </c>
      <c r="BE303" s="8" t="str">
        <f t="shared" si="478"/>
        <v/>
      </c>
      <c r="BF303" s="8" t="str">
        <f t="shared" si="479"/>
        <v/>
      </c>
      <c r="BG303" s="86" t="str">
        <f t="shared" si="480"/>
        <v/>
      </c>
      <c r="BH303" s="9" t="str">
        <f t="shared" si="481"/>
        <v/>
      </c>
      <c r="BI303" s="9" t="str">
        <f t="shared" si="482"/>
        <v/>
      </c>
      <c r="BJ303" s="82" t="e">
        <f t="shared" si="483"/>
        <v>#VALUE!</v>
      </c>
      <c r="BK303" s="9" t="str">
        <f t="shared" si="484"/>
        <v/>
      </c>
      <c r="BL303" s="9" t="str">
        <f t="shared" ref="BL303:BM303" si="566">BK303</f>
        <v/>
      </c>
      <c r="BM303" s="9" t="str">
        <f t="shared" si="566"/>
        <v/>
      </c>
      <c r="BN303" s="8" t="str">
        <f t="shared" si="486"/>
        <v/>
      </c>
      <c r="BO303" s="8" t="str">
        <f t="shared" si="511"/>
        <v/>
      </c>
      <c r="BP303" s="8" t="str">
        <f t="shared" si="512"/>
        <v/>
      </c>
      <c r="BQ303" s="8" t="str">
        <f t="shared" si="513"/>
        <v/>
      </c>
      <c r="BR303" s="8" t="str">
        <f t="shared" si="487"/>
        <v/>
      </c>
      <c r="BS303" s="8" t="str">
        <f t="shared" si="514"/>
        <v/>
      </c>
      <c r="BT303" s="8" t="str">
        <f t="shared" si="515"/>
        <v/>
      </c>
      <c r="BU303" s="7" t="str">
        <f t="shared" si="516"/>
        <v/>
      </c>
    </row>
    <row r="304" spans="8:73" x14ac:dyDescent="0.25">
      <c r="H304" s="35" t="str">
        <f>IFERROR(IF(MINUTE(M304)&lt;&gt;MINUTE(M303),MAX($H$2:H303)+1,IF(AND(MINUTE(M303)=0,MINUTE(M304)=0),1,"")),"")</f>
        <v/>
      </c>
      <c r="I304" s="35" t="str">
        <f t="shared" si="488"/>
        <v/>
      </c>
      <c r="J304" s="35" t="str">
        <f t="shared" si="489"/>
        <v/>
      </c>
      <c r="K304" s="67" t="str">
        <f>IFERROR(IF(VLOOKUP(J303,'Flota Variable'!$AS$4:$AU$707,3,0)+K303&gt;$F$7,"",VLOOKUP(J303,'Flota Variable'!$AS$4:$AU$707,3,0)+K303),"")</f>
        <v/>
      </c>
      <c r="L304" s="67" t="str">
        <f t="shared" si="470"/>
        <v/>
      </c>
      <c r="M304" s="36" t="str">
        <f t="shared" si="490"/>
        <v/>
      </c>
      <c r="N304" s="35" t="str">
        <f>IF(H304="","",IF(H304=MAX($H$3:$H$1002),IFERROR(VLOOKUP(MAX($H$3:H304)+1,$H$3:$I$1002,2,0),MAX(I304:I1303))-VLOOKUP(H304,$H$3:$I$1002,2,0)+1,IFERROR(VLOOKUP(MAX($H$3:H304)+1,$H$3:$I$1002,2,0),MAX(I304:I1303))-VLOOKUP(H304,$H$3:$I$1002,2,0)))</f>
        <v/>
      </c>
      <c r="P304" s="35" t="str">
        <f t="shared" si="491"/>
        <v/>
      </c>
      <c r="Q304" s="67" t="str">
        <f t="shared" si="492"/>
        <v/>
      </c>
      <c r="R304" s="67" t="str">
        <f t="shared" si="493"/>
        <v/>
      </c>
      <c r="S304" s="67" t="str">
        <f t="shared" si="494"/>
        <v/>
      </c>
      <c r="U304" s="68" t="str">
        <f>IFERROR(IF(Z304=0,"",IF(MINUTE(Z304)&lt;&gt;MINUTE(Z303),MAX($U$2:U303)+1,IF(AND(MINUTE(Z303)=0,MINUTE(Z304)=0),1,""))),"")</f>
        <v/>
      </c>
      <c r="V304" s="68" t="str">
        <f t="shared" si="495"/>
        <v/>
      </c>
      <c r="W304" s="68" t="str">
        <f t="shared" si="496"/>
        <v/>
      </c>
      <c r="X304" s="69" t="str">
        <f>IFERROR(L304+VLOOKUP(J304,'Tiempos de ciclo'!$P$3:$Q$398,2,0),"")</f>
        <v/>
      </c>
      <c r="Y304" s="69" t="str">
        <f t="shared" si="471"/>
        <v/>
      </c>
      <c r="Z304" s="70" t="str">
        <f t="shared" si="497"/>
        <v/>
      </c>
      <c r="AA304" s="68" t="str">
        <f>IF(U304="","",IF(U304=MAX($U$3:$U$1002),IFERROR(VLOOKUP(MAX($U$3:U304)+1,$U$3:$V$1002,2,0),MAX(V304:V1303))-VLOOKUP(U304,$U$3:$V$1002,2,0)+1,IFERROR(VLOOKUP(MAX($U$3:U304)+1,$U$3:$V$1002,2,0),MAX(V304:V1303))-VLOOKUP(U304,$U$3:$V$1002,2,0)))</f>
        <v/>
      </c>
      <c r="AC304" s="68" t="str">
        <f t="shared" si="498"/>
        <v/>
      </c>
      <c r="AD304" s="69" t="str">
        <f t="shared" si="499"/>
        <v/>
      </c>
      <c r="AE304" s="69" t="str">
        <f t="shared" si="500"/>
        <v/>
      </c>
      <c r="AF304" s="69" t="str">
        <f t="shared" si="501"/>
        <v/>
      </c>
      <c r="AI304" s="3" t="str">
        <f t="shared" si="518"/>
        <v/>
      </c>
      <c r="AJ304" s="8" t="str">
        <f t="shared" si="472"/>
        <v/>
      </c>
      <c r="AK304" s="8" t="str">
        <f t="shared" si="519"/>
        <v/>
      </c>
      <c r="AL304" s="8" t="str">
        <f t="shared" si="520"/>
        <v/>
      </c>
      <c r="AM304" s="8" t="str">
        <f t="shared" si="521"/>
        <v/>
      </c>
      <c r="AN304" s="9" t="str">
        <f t="shared" si="473"/>
        <v/>
      </c>
      <c r="AO304" s="9" t="str">
        <f t="shared" si="474"/>
        <v/>
      </c>
      <c r="AP304" s="8" t="str">
        <f t="shared" si="502"/>
        <v/>
      </c>
      <c r="AQ304" s="9" t="str">
        <f t="shared" si="475"/>
        <v/>
      </c>
      <c r="AR304" s="8" t="str">
        <f t="shared" si="503"/>
        <v/>
      </c>
      <c r="AS304" s="2" t="str">
        <f t="shared" si="522"/>
        <v/>
      </c>
      <c r="AT304" s="8" t="str">
        <f t="shared" si="504"/>
        <v/>
      </c>
      <c r="AU304" s="8" t="str">
        <f t="shared" si="523"/>
        <v/>
      </c>
      <c r="AV304" s="8" t="str">
        <f t="shared" si="524"/>
        <v/>
      </c>
      <c r="AW304" s="8" t="str">
        <f t="shared" si="505"/>
        <v/>
      </c>
      <c r="AX304" s="9" t="str">
        <f t="shared" si="476"/>
        <v/>
      </c>
      <c r="AY304" s="9" t="str">
        <f t="shared" si="477"/>
        <v/>
      </c>
      <c r="AZ304" s="8" t="str">
        <f t="shared" si="506"/>
        <v/>
      </c>
      <c r="BA304" s="9" t="str">
        <f t="shared" si="507"/>
        <v/>
      </c>
      <c r="BB304" s="8" t="str">
        <f t="shared" si="508"/>
        <v/>
      </c>
      <c r="BD304" s="3" t="str">
        <f t="shared" si="509"/>
        <v/>
      </c>
      <c r="BE304" s="8" t="str">
        <f t="shared" si="478"/>
        <v/>
      </c>
      <c r="BF304" s="8" t="str">
        <f t="shared" si="479"/>
        <v/>
      </c>
      <c r="BG304" s="86" t="str">
        <f t="shared" si="480"/>
        <v/>
      </c>
      <c r="BH304" s="9" t="str">
        <f t="shared" si="481"/>
        <v/>
      </c>
      <c r="BI304" s="9" t="str">
        <f t="shared" si="482"/>
        <v/>
      </c>
      <c r="BJ304" s="82" t="e">
        <f t="shared" si="483"/>
        <v>#VALUE!</v>
      </c>
      <c r="BK304" s="9" t="str">
        <f t="shared" si="484"/>
        <v/>
      </c>
      <c r="BL304" s="9" t="str">
        <f t="shared" ref="BL304:BM304" si="567">BK304</f>
        <v/>
      </c>
      <c r="BM304" s="9" t="str">
        <f t="shared" si="567"/>
        <v/>
      </c>
      <c r="BN304" s="8" t="str">
        <f t="shared" si="486"/>
        <v/>
      </c>
      <c r="BO304" s="8" t="str">
        <f t="shared" si="511"/>
        <v/>
      </c>
      <c r="BP304" s="8" t="str">
        <f t="shared" si="512"/>
        <v/>
      </c>
      <c r="BQ304" s="8" t="str">
        <f t="shared" si="513"/>
        <v/>
      </c>
      <c r="BR304" s="8" t="str">
        <f t="shared" si="487"/>
        <v/>
      </c>
      <c r="BS304" s="8" t="str">
        <f t="shared" si="514"/>
        <v/>
      </c>
      <c r="BT304" s="8" t="str">
        <f t="shared" si="515"/>
        <v/>
      </c>
      <c r="BU304" s="7" t="str">
        <f t="shared" si="516"/>
        <v/>
      </c>
    </row>
    <row r="305" spans="8:73" x14ac:dyDescent="0.25">
      <c r="H305" s="35" t="str">
        <f>IFERROR(IF(MINUTE(M305)&lt;&gt;MINUTE(M304),MAX($H$2:H304)+1,IF(AND(MINUTE(M304)=0,MINUTE(M305)=0),1,"")),"")</f>
        <v/>
      </c>
      <c r="I305" s="35" t="str">
        <f t="shared" si="488"/>
        <v/>
      </c>
      <c r="J305" s="35" t="str">
        <f t="shared" si="489"/>
        <v/>
      </c>
      <c r="K305" s="67" t="str">
        <f>IFERROR(IF(VLOOKUP(J304,'Flota Variable'!$AS$4:$AU$707,3,0)+K304&gt;$F$7,"",VLOOKUP(J304,'Flota Variable'!$AS$4:$AU$707,3,0)+K304),"")</f>
        <v/>
      </c>
      <c r="L305" s="67" t="str">
        <f t="shared" si="470"/>
        <v/>
      </c>
      <c r="M305" s="36" t="str">
        <f t="shared" si="490"/>
        <v/>
      </c>
      <c r="N305" s="35" t="str">
        <f>IF(H305="","",IF(H305=MAX($H$3:$H$1002),IFERROR(VLOOKUP(MAX($H$3:H305)+1,$H$3:$I$1002,2,0),MAX(I305:I1304))-VLOOKUP(H305,$H$3:$I$1002,2,0)+1,IFERROR(VLOOKUP(MAX($H$3:H305)+1,$H$3:$I$1002,2,0),MAX(I305:I1304))-VLOOKUP(H305,$H$3:$I$1002,2,0)))</f>
        <v/>
      </c>
      <c r="P305" s="35" t="str">
        <f t="shared" si="491"/>
        <v/>
      </c>
      <c r="Q305" s="67" t="str">
        <f t="shared" si="492"/>
        <v/>
      </c>
      <c r="R305" s="67" t="str">
        <f t="shared" si="493"/>
        <v/>
      </c>
      <c r="S305" s="67" t="str">
        <f t="shared" si="494"/>
        <v/>
      </c>
      <c r="U305" s="68" t="str">
        <f>IFERROR(IF(Z305=0,"",IF(MINUTE(Z305)&lt;&gt;MINUTE(Z304),MAX($U$2:U304)+1,IF(AND(MINUTE(Z304)=0,MINUTE(Z305)=0),1,""))),"")</f>
        <v/>
      </c>
      <c r="V305" s="68" t="str">
        <f t="shared" si="495"/>
        <v/>
      </c>
      <c r="W305" s="68" t="str">
        <f t="shared" si="496"/>
        <v/>
      </c>
      <c r="X305" s="69" t="str">
        <f>IFERROR(L305+VLOOKUP(J305,'Tiempos de ciclo'!$P$3:$Q$398,2,0),"")</f>
        <v/>
      </c>
      <c r="Y305" s="69" t="str">
        <f t="shared" si="471"/>
        <v/>
      </c>
      <c r="Z305" s="70" t="str">
        <f t="shared" si="497"/>
        <v/>
      </c>
      <c r="AA305" s="68" t="str">
        <f>IF(U305="","",IF(U305=MAX($U$3:$U$1002),IFERROR(VLOOKUP(MAX($U$3:U305)+1,$U$3:$V$1002,2,0),MAX(V305:V1304))-VLOOKUP(U305,$U$3:$V$1002,2,0)+1,IFERROR(VLOOKUP(MAX($U$3:U305)+1,$U$3:$V$1002,2,0),MAX(V305:V1304))-VLOOKUP(U305,$U$3:$V$1002,2,0)))</f>
        <v/>
      </c>
      <c r="AC305" s="68" t="str">
        <f t="shared" si="498"/>
        <v/>
      </c>
      <c r="AD305" s="69" t="str">
        <f t="shared" si="499"/>
        <v/>
      </c>
      <c r="AE305" s="69" t="str">
        <f t="shared" si="500"/>
        <v/>
      </c>
      <c r="AF305" s="69" t="str">
        <f t="shared" si="501"/>
        <v/>
      </c>
      <c r="AI305" s="3" t="str">
        <f t="shared" si="518"/>
        <v/>
      </c>
      <c r="AJ305" s="8" t="str">
        <f t="shared" si="472"/>
        <v/>
      </c>
      <c r="AK305" s="8" t="str">
        <f t="shared" si="519"/>
        <v/>
      </c>
      <c r="AL305" s="8" t="str">
        <f t="shared" si="520"/>
        <v/>
      </c>
      <c r="AM305" s="8" t="str">
        <f t="shared" si="521"/>
        <v/>
      </c>
      <c r="AN305" s="9" t="str">
        <f t="shared" si="473"/>
        <v/>
      </c>
      <c r="AO305" s="9" t="str">
        <f t="shared" si="474"/>
        <v/>
      </c>
      <c r="AP305" s="8" t="str">
        <f t="shared" si="502"/>
        <v/>
      </c>
      <c r="AQ305" s="9" t="str">
        <f t="shared" si="475"/>
        <v/>
      </c>
      <c r="AR305" s="8" t="str">
        <f t="shared" si="503"/>
        <v/>
      </c>
      <c r="AS305" s="2" t="str">
        <f t="shared" si="522"/>
        <v/>
      </c>
      <c r="AT305" s="8" t="str">
        <f t="shared" si="504"/>
        <v/>
      </c>
      <c r="AU305" s="8" t="str">
        <f t="shared" si="523"/>
        <v/>
      </c>
      <c r="AV305" s="8" t="str">
        <f t="shared" si="524"/>
        <v/>
      </c>
      <c r="AW305" s="8" t="str">
        <f t="shared" si="505"/>
        <v/>
      </c>
      <c r="AX305" s="9" t="str">
        <f t="shared" si="476"/>
        <v/>
      </c>
      <c r="AY305" s="9" t="str">
        <f t="shared" si="477"/>
        <v/>
      </c>
      <c r="AZ305" s="8" t="str">
        <f t="shared" si="506"/>
        <v/>
      </c>
      <c r="BA305" s="9" t="str">
        <f t="shared" si="507"/>
        <v/>
      </c>
      <c r="BB305" s="8" t="str">
        <f t="shared" si="508"/>
        <v/>
      </c>
      <c r="BD305" s="3" t="str">
        <f t="shared" si="509"/>
        <v/>
      </c>
      <c r="BE305" s="8" t="str">
        <f t="shared" si="478"/>
        <v/>
      </c>
      <c r="BF305" s="8" t="str">
        <f t="shared" si="479"/>
        <v/>
      </c>
      <c r="BG305" s="86" t="str">
        <f t="shared" si="480"/>
        <v/>
      </c>
      <c r="BH305" s="9" t="str">
        <f t="shared" si="481"/>
        <v/>
      </c>
      <c r="BI305" s="9" t="str">
        <f t="shared" si="482"/>
        <v/>
      </c>
      <c r="BJ305" s="82" t="e">
        <f t="shared" si="483"/>
        <v>#VALUE!</v>
      </c>
      <c r="BK305" s="9" t="str">
        <f t="shared" si="484"/>
        <v/>
      </c>
      <c r="BL305" s="9" t="str">
        <f t="shared" ref="BL305:BM305" si="568">BK305</f>
        <v/>
      </c>
      <c r="BM305" s="9" t="str">
        <f t="shared" si="568"/>
        <v/>
      </c>
      <c r="BN305" s="8" t="str">
        <f t="shared" si="486"/>
        <v/>
      </c>
      <c r="BO305" s="8" t="str">
        <f t="shared" si="511"/>
        <v/>
      </c>
      <c r="BP305" s="8" t="str">
        <f t="shared" si="512"/>
        <v/>
      </c>
      <c r="BQ305" s="8" t="str">
        <f t="shared" si="513"/>
        <v/>
      </c>
      <c r="BR305" s="8" t="str">
        <f t="shared" si="487"/>
        <v/>
      </c>
      <c r="BS305" s="8" t="str">
        <f t="shared" si="514"/>
        <v/>
      </c>
      <c r="BT305" s="8" t="str">
        <f t="shared" si="515"/>
        <v/>
      </c>
      <c r="BU305" s="7" t="str">
        <f t="shared" si="516"/>
        <v/>
      </c>
    </row>
    <row r="306" spans="8:73" x14ac:dyDescent="0.25">
      <c r="H306" s="35" t="str">
        <f>IFERROR(IF(MINUTE(M306)&lt;&gt;MINUTE(M305),MAX($H$2:H305)+1,IF(AND(MINUTE(M305)=0,MINUTE(M306)=0),1,"")),"")</f>
        <v/>
      </c>
      <c r="I306" s="35" t="str">
        <f t="shared" si="488"/>
        <v/>
      </c>
      <c r="J306" s="35" t="str">
        <f t="shared" si="489"/>
        <v/>
      </c>
      <c r="K306" s="67" t="str">
        <f>IFERROR(IF(VLOOKUP(J305,'Flota Variable'!$AS$4:$AU$707,3,0)+K305&gt;$F$7,"",VLOOKUP(J305,'Flota Variable'!$AS$4:$AU$707,3,0)+K305),"")</f>
        <v/>
      </c>
      <c r="L306" s="67" t="str">
        <f t="shared" si="470"/>
        <v/>
      </c>
      <c r="M306" s="36" t="str">
        <f t="shared" si="490"/>
        <v/>
      </c>
      <c r="N306" s="35" t="str">
        <f>IF(H306="","",IF(H306=MAX($H$3:$H$1002),IFERROR(VLOOKUP(MAX($H$3:H306)+1,$H$3:$I$1002,2,0),MAX(I306:I1305))-VLOOKUP(H306,$H$3:$I$1002,2,0)+1,IFERROR(VLOOKUP(MAX($H$3:H306)+1,$H$3:$I$1002,2,0),MAX(I306:I1305))-VLOOKUP(H306,$H$3:$I$1002,2,0)))</f>
        <v/>
      </c>
      <c r="P306" s="35" t="str">
        <f t="shared" si="491"/>
        <v/>
      </c>
      <c r="Q306" s="67" t="str">
        <f t="shared" si="492"/>
        <v/>
      </c>
      <c r="R306" s="67" t="str">
        <f t="shared" si="493"/>
        <v/>
      </c>
      <c r="S306" s="67" t="str">
        <f t="shared" si="494"/>
        <v/>
      </c>
      <c r="U306" s="68" t="str">
        <f>IFERROR(IF(Z306=0,"",IF(MINUTE(Z306)&lt;&gt;MINUTE(Z305),MAX($U$2:U305)+1,IF(AND(MINUTE(Z305)=0,MINUTE(Z306)=0),1,""))),"")</f>
        <v/>
      </c>
      <c r="V306" s="68" t="str">
        <f t="shared" si="495"/>
        <v/>
      </c>
      <c r="W306" s="68" t="str">
        <f t="shared" si="496"/>
        <v/>
      </c>
      <c r="X306" s="69" t="str">
        <f>IFERROR(L306+VLOOKUP(J306,'Tiempos de ciclo'!$P$3:$Q$398,2,0),"")</f>
        <v/>
      </c>
      <c r="Y306" s="69" t="str">
        <f t="shared" si="471"/>
        <v/>
      </c>
      <c r="Z306" s="70" t="str">
        <f t="shared" si="497"/>
        <v/>
      </c>
      <c r="AA306" s="68" t="str">
        <f>IF(U306="","",IF(U306=MAX($U$3:$U$1002),IFERROR(VLOOKUP(MAX($U$3:U306)+1,$U$3:$V$1002,2,0),MAX(V306:V1305))-VLOOKUP(U306,$U$3:$V$1002,2,0)+1,IFERROR(VLOOKUP(MAX($U$3:U306)+1,$U$3:$V$1002,2,0),MAX(V306:V1305))-VLOOKUP(U306,$U$3:$V$1002,2,0)))</f>
        <v/>
      </c>
      <c r="AC306" s="68" t="str">
        <f t="shared" si="498"/>
        <v/>
      </c>
      <c r="AD306" s="69" t="str">
        <f t="shared" si="499"/>
        <v/>
      </c>
      <c r="AE306" s="69" t="str">
        <f t="shared" si="500"/>
        <v/>
      </c>
      <c r="AF306" s="69" t="str">
        <f t="shared" si="501"/>
        <v/>
      </c>
      <c r="AI306" s="3" t="str">
        <f t="shared" si="518"/>
        <v/>
      </c>
      <c r="AJ306" s="8" t="str">
        <f t="shared" si="472"/>
        <v/>
      </c>
      <c r="AK306" s="8" t="str">
        <f t="shared" si="519"/>
        <v/>
      </c>
      <c r="AL306" s="8" t="str">
        <f t="shared" si="520"/>
        <v/>
      </c>
      <c r="AM306" s="8" t="str">
        <f t="shared" si="521"/>
        <v/>
      </c>
      <c r="AN306" s="9" t="str">
        <f t="shared" si="473"/>
        <v/>
      </c>
      <c r="AO306" s="9" t="str">
        <f t="shared" si="474"/>
        <v/>
      </c>
      <c r="AP306" s="8" t="str">
        <f t="shared" si="502"/>
        <v/>
      </c>
      <c r="AQ306" s="9" t="str">
        <f t="shared" si="475"/>
        <v/>
      </c>
      <c r="AR306" s="8" t="str">
        <f t="shared" si="503"/>
        <v/>
      </c>
      <c r="AS306" s="2" t="str">
        <f t="shared" si="522"/>
        <v/>
      </c>
      <c r="AT306" s="8" t="str">
        <f t="shared" si="504"/>
        <v/>
      </c>
      <c r="AU306" s="8" t="str">
        <f t="shared" si="523"/>
        <v/>
      </c>
      <c r="AV306" s="8" t="str">
        <f t="shared" si="524"/>
        <v/>
      </c>
      <c r="AW306" s="8" t="str">
        <f t="shared" si="505"/>
        <v/>
      </c>
      <c r="AX306" s="9" t="str">
        <f t="shared" si="476"/>
        <v/>
      </c>
      <c r="AY306" s="9" t="str">
        <f t="shared" si="477"/>
        <v/>
      </c>
      <c r="AZ306" s="8" t="str">
        <f t="shared" si="506"/>
        <v/>
      </c>
      <c r="BA306" s="9" t="str">
        <f t="shared" si="507"/>
        <v/>
      </c>
      <c r="BB306" s="8" t="str">
        <f t="shared" si="508"/>
        <v/>
      </c>
      <c r="BD306" s="3" t="str">
        <f t="shared" si="509"/>
        <v/>
      </c>
      <c r="BE306" s="8" t="str">
        <f t="shared" si="478"/>
        <v/>
      </c>
      <c r="BF306" s="8" t="str">
        <f t="shared" si="479"/>
        <v/>
      </c>
      <c r="BG306" s="86" t="str">
        <f t="shared" si="480"/>
        <v/>
      </c>
      <c r="BH306" s="9" t="str">
        <f t="shared" si="481"/>
        <v/>
      </c>
      <c r="BI306" s="9" t="str">
        <f t="shared" si="482"/>
        <v/>
      </c>
      <c r="BJ306" s="82" t="e">
        <f t="shared" si="483"/>
        <v>#VALUE!</v>
      </c>
      <c r="BK306" s="9" t="str">
        <f t="shared" si="484"/>
        <v/>
      </c>
      <c r="BL306" s="9" t="str">
        <f t="shared" ref="BL306:BM306" si="569">BK306</f>
        <v/>
      </c>
      <c r="BM306" s="9" t="str">
        <f t="shared" si="569"/>
        <v/>
      </c>
      <c r="BN306" s="8" t="str">
        <f t="shared" si="486"/>
        <v/>
      </c>
      <c r="BO306" s="8" t="str">
        <f t="shared" si="511"/>
        <v/>
      </c>
      <c r="BP306" s="8" t="str">
        <f t="shared" si="512"/>
        <v/>
      </c>
      <c r="BQ306" s="8" t="str">
        <f t="shared" si="513"/>
        <v/>
      </c>
      <c r="BR306" s="8" t="str">
        <f t="shared" si="487"/>
        <v/>
      </c>
      <c r="BS306" s="8" t="str">
        <f t="shared" si="514"/>
        <v/>
      </c>
      <c r="BT306" s="8" t="str">
        <f t="shared" si="515"/>
        <v/>
      </c>
      <c r="BU306" s="7" t="str">
        <f t="shared" si="516"/>
        <v/>
      </c>
    </row>
    <row r="307" spans="8:73" x14ac:dyDescent="0.25">
      <c r="H307" s="35" t="str">
        <f>IFERROR(IF(MINUTE(M307)&lt;&gt;MINUTE(M306),MAX($H$2:H306)+1,IF(AND(MINUTE(M306)=0,MINUTE(M307)=0),1,"")),"")</f>
        <v/>
      </c>
      <c r="I307" s="35" t="str">
        <f t="shared" si="488"/>
        <v/>
      </c>
      <c r="J307" s="35" t="str">
        <f t="shared" si="489"/>
        <v/>
      </c>
      <c r="K307" s="67" t="str">
        <f>IFERROR(IF(VLOOKUP(J306,'Flota Variable'!$AS$4:$AU$707,3,0)+K306&gt;$F$7,"",VLOOKUP(J306,'Flota Variable'!$AS$4:$AU$707,3,0)+K306),"")</f>
        <v/>
      </c>
      <c r="L307" s="67" t="str">
        <f t="shared" si="470"/>
        <v/>
      </c>
      <c r="M307" s="36" t="str">
        <f t="shared" si="490"/>
        <v/>
      </c>
      <c r="N307" s="35" t="str">
        <f>IF(H307="","",IF(H307=MAX($H$3:$H$1002),IFERROR(VLOOKUP(MAX($H$3:H307)+1,$H$3:$I$1002,2,0),MAX(I307:I1306))-VLOOKUP(H307,$H$3:$I$1002,2,0)+1,IFERROR(VLOOKUP(MAX($H$3:H307)+1,$H$3:$I$1002,2,0),MAX(I307:I1306))-VLOOKUP(H307,$H$3:$I$1002,2,0)))</f>
        <v/>
      </c>
      <c r="P307" s="35" t="str">
        <f t="shared" si="491"/>
        <v/>
      </c>
      <c r="Q307" s="67" t="str">
        <f t="shared" si="492"/>
        <v/>
      </c>
      <c r="R307" s="67" t="str">
        <f t="shared" si="493"/>
        <v/>
      </c>
      <c r="S307" s="67" t="str">
        <f t="shared" si="494"/>
        <v/>
      </c>
      <c r="U307" s="68" t="str">
        <f>IFERROR(IF(Z307=0,"",IF(MINUTE(Z307)&lt;&gt;MINUTE(Z306),MAX($U$2:U306)+1,IF(AND(MINUTE(Z306)=0,MINUTE(Z307)=0),1,""))),"")</f>
        <v/>
      </c>
      <c r="V307" s="68" t="str">
        <f t="shared" si="495"/>
        <v/>
      </c>
      <c r="W307" s="68" t="str">
        <f t="shared" si="496"/>
        <v/>
      </c>
      <c r="X307" s="69" t="str">
        <f>IFERROR(L307+VLOOKUP(J307,'Tiempos de ciclo'!$P$3:$Q$398,2,0),"")</f>
        <v/>
      </c>
      <c r="Y307" s="69" t="str">
        <f t="shared" si="471"/>
        <v/>
      </c>
      <c r="Z307" s="70" t="str">
        <f t="shared" si="497"/>
        <v/>
      </c>
      <c r="AA307" s="68" t="str">
        <f>IF(U307="","",IF(U307=MAX($U$3:$U$1002),IFERROR(VLOOKUP(MAX($U$3:U307)+1,$U$3:$V$1002,2,0),MAX(V307:V1306))-VLOOKUP(U307,$U$3:$V$1002,2,0)+1,IFERROR(VLOOKUP(MAX($U$3:U307)+1,$U$3:$V$1002,2,0),MAX(V307:V1306))-VLOOKUP(U307,$U$3:$V$1002,2,0)))</f>
        <v/>
      </c>
      <c r="AC307" s="68" t="str">
        <f t="shared" si="498"/>
        <v/>
      </c>
      <c r="AD307" s="69" t="str">
        <f t="shared" si="499"/>
        <v/>
      </c>
      <c r="AE307" s="69" t="str">
        <f t="shared" si="500"/>
        <v/>
      </c>
      <c r="AF307" s="69" t="str">
        <f t="shared" si="501"/>
        <v/>
      </c>
      <c r="AI307" s="3" t="str">
        <f t="shared" si="518"/>
        <v/>
      </c>
      <c r="AJ307" s="8" t="str">
        <f t="shared" si="472"/>
        <v/>
      </c>
      <c r="AK307" s="8" t="str">
        <f t="shared" si="519"/>
        <v/>
      </c>
      <c r="AL307" s="8" t="str">
        <f t="shared" si="520"/>
        <v/>
      </c>
      <c r="AM307" s="8" t="str">
        <f t="shared" si="521"/>
        <v/>
      </c>
      <c r="AN307" s="9" t="str">
        <f t="shared" si="473"/>
        <v/>
      </c>
      <c r="AO307" s="9" t="str">
        <f t="shared" si="474"/>
        <v/>
      </c>
      <c r="AP307" s="8" t="str">
        <f t="shared" si="502"/>
        <v/>
      </c>
      <c r="AQ307" s="9" t="str">
        <f t="shared" si="475"/>
        <v/>
      </c>
      <c r="AR307" s="8" t="str">
        <f t="shared" si="503"/>
        <v/>
      </c>
      <c r="AS307" s="2" t="str">
        <f t="shared" si="522"/>
        <v/>
      </c>
      <c r="AT307" s="8" t="str">
        <f t="shared" si="504"/>
        <v/>
      </c>
      <c r="AU307" s="8" t="str">
        <f t="shared" si="523"/>
        <v/>
      </c>
      <c r="AV307" s="8" t="str">
        <f t="shared" si="524"/>
        <v/>
      </c>
      <c r="AW307" s="8" t="str">
        <f t="shared" si="505"/>
        <v/>
      </c>
      <c r="AX307" s="9" t="str">
        <f t="shared" si="476"/>
        <v/>
      </c>
      <c r="AY307" s="9" t="str">
        <f t="shared" si="477"/>
        <v/>
      </c>
      <c r="AZ307" s="8" t="str">
        <f t="shared" si="506"/>
        <v/>
      </c>
      <c r="BA307" s="9" t="str">
        <f t="shared" si="507"/>
        <v/>
      </c>
      <c r="BB307" s="8" t="str">
        <f t="shared" si="508"/>
        <v/>
      </c>
      <c r="BD307" s="3" t="str">
        <f t="shared" si="509"/>
        <v/>
      </c>
      <c r="BE307" s="8" t="str">
        <f t="shared" si="478"/>
        <v/>
      </c>
      <c r="BF307" s="8" t="str">
        <f t="shared" si="479"/>
        <v/>
      </c>
      <c r="BG307" s="86" t="str">
        <f t="shared" si="480"/>
        <v/>
      </c>
      <c r="BH307" s="9" t="str">
        <f t="shared" si="481"/>
        <v/>
      </c>
      <c r="BI307" s="9" t="str">
        <f t="shared" si="482"/>
        <v/>
      </c>
      <c r="BJ307" s="82" t="e">
        <f t="shared" si="483"/>
        <v>#VALUE!</v>
      </c>
      <c r="BK307" s="9" t="str">
        <f t="shared" si="484"/>
        <v/>
      </c>
      <c r="BL307" s="9" t="str">
        <f t="shared" ref="BL307:BM307" si="570">BK307</f>
        <v/>
      </c>
      <c r="BM307" s="9" t="str">
        <f t="shared" si="570"/>
        <v/>
      </c>
      <c r="BN307" s="8" t="str">
        <f t="shared" si="486"/>
        <v/>
      </c>
      <c r="BO307" s="8" t="str">
        <f t="shared" si="511"/>
        <v/>
      </c>
      <c r="BP307" s="8" t="str">
        <f t="shared" si="512"/>
        <v/>
      </c>
      <c r="BQ307" s="8" t="str">
        <f t="shared" si="513"/>
        <v/>
      </c>
      <c r="BR307" s="8" t="str">
        <f t="shared" si="487"/>
        <v/>
      </c>
      <c r="BS307" s="8" t="str">
        <f t="shared" si="514"/>
        <v/>
      </c>
      <c r="BT307" s="8" t="str">
        <f t="shared" si="515"/>
        <v/>
      </c>
      <c r="BU307" s="7" t="str">
        <f t="shared" si="516"/>
        <v/>
      </c>
    </row>
    <row r="308" spans="8:73" x14ac:dyDescent="0.25">
      <c r="H308" s="35" t="str">
        <f>IFERROR(IF(MINUTE(M308)&lt;&gt;MINUTE(M307),MAX($H$2:H307)+1,IF(AND(MINUTE(M307)=0,MINUTE(M308)=0),1,"")),"")</f>
        <v/>
      </c>
      <c r="I308" s="35" t="str">
        <f t="shared" si="488"/>
        <v/>
      </c>
      <c r="J308" s="35" t="str">
        <f t="shared" si="489"/>
        <v/>
      </c>
      <c r="K308" s="67" t="str">
        <f>IFERROR(IF(VLOOKUP(J307,'Flota Variable'!$AS$4:$AU$707,3,0)+K307&gt;$F$7,"",VLOOKUP(J307,'Flota Variable'!$AS$4:$AU$707,3,0)+K307),"")</f>
        <v/>
      </c>
      <c r="L308" s="67" t="str">
        <f t="shared" si="470"/>
        <v/>
      </c>
      <c r="M308" s="36" t="str">
        <f t="shared" si="490"/>
        <v/>
      </c>
      <c r="N308" s="35" t="str">
        <f>IF(H308="","",IF(H308=MAX($H$3:$H$1002),IFERROR(VLOOKUP(MAX($H$3:H308)+1,$H$3:$I$1002,2,0),MAX(I308:I1307))-VLOOKUP(H308,$H$3:$I$1002,2,0)+1,IFERROR(VLOOKUP(MAX($H$3:H308)+1,$H$3:$I$1002,2,0),MAX(I308:I1307))-VLOOKUP(H308,$H$3:$I$1002,2,0)))</f>
        <v/>
      </c>
      <c r="P308" s="35" t="str">
        <f t="shared" si="491"/>
        <v/>
      </c>
      <c r="Q308" s="67" t="str">
        <f t="shared" si="492"/>
        <v/>
      </c>
      <c r="R308" s="67" t="str">
        <f t="shared" si="493"/>
        <v/>
      </c>
      <c r="S308" s="67" t="str">
        <f t="shared" si="494"/>
        <v/>
      </c>
      <c r="U308" s="68" t="str">
        <f>IFERROR(IF(Z308=0,"",IF(MINUTE(Z308)&lt;&gt;MINUTE(Z307),MAX($U$2:U307)+1,IF(AND(MINUTE(Z307)=0,MINUTE(Z308)=0),1,""))),"")</f>
        <v/>
      </c>
      <c r="V308" s="68" t="str">
        <f t="shared" si="495"/>
        <v/>
      </c>
      <c r="W308" s="68" t="str">
        <f t="shared" si="496"/>
        <v/>
      </c>
      <c r="X308" s="69" t="str">
        <f>IFERROR(L308+VLOOKUP(J308,'Tiempos de ciclo'!$P$3:$Q$398,2,0),"")</f>
        <v/>
      </c>
      <c r="Y308" s="69" t="str">
        <f t="shared" si="471"/>
        <v/>
      </c>
      <c r="Z308" s="70" t="str">
        <f t="shared" si="497"/>
        <v/>
      </c>
      <c r="AA308" s="68" t="str">
        <f>IF(U308="","",IF(U308=MAX($U$3:$U$1002),IFERROR(VLOOKUP(MAX($U$3:U308)+1,$U$3:$V$1002,2,0),MAX(V308:V1307))-VLOOKUP(U308,$U$3:$V$1002,2,0)+1,IFERROR(VLOOKUP(MAX($U$3:U308)+1,$U$3:$V$1002,2,0),MAX(V308:V1307))-VLOOKUP(U308,$U$3:$V$1002,2,0)))</f>
        <v/>
      </c>
      <c r="AC308" s="68" t="str">
        <f t="shared" si="498"/>
        <v/>
      </c>
      <c r="AD308" s="69" t="str">
        <f t="shared" si="499"/>
        <v/>
      </c>
      <c r="AE308" s="69" t="str">
        <f t="shared" si="500"/>
        <v/>
      </c>
      <c r="AF308" s="69" t="str">
        <f t="shared" si="501"/>
        <v/>
      </c>
      <c r="AI308" s="3" t="str">
        <f t="shared" si="518"/>
        <v/>
      </c>
      <c r="AJ308" s="8" t="str">
        <f t="shared" si="472"/>
        <v/>
      </c>
      <c r="AK308" s="8" t="str">
        <f t="shared" si="519"/>
        <v/>
      </c>
      <c r="AL308" s="8" t="str">
        <f t="shared" si="520"/>
        <v/>
      </c>
      <c r="AM308" s="8" t="str">
        <f t="shared" si="521"/>
        <v/>
      </c>
      <c r="AN308" s="9" t="str">
        <f t="shared" si="473"/>
        <v/>
      </c>
      <c r="AO308" s="9" t="str">
        <f t="shared" si="474"/>
        <v/>
      </c>
      <c r="AP308" s="8" t="str">
        <f t="shared" si="502"/>
        <v/>
      </c>
      <c r="AQ308" s="9" t="str">
        <f t="shared" si="475"/>
        <v/>
      </c>
      <c r="AR308" s="8" t="str">
        <f t="shared" si="503"/>
        <v/>
      </c>
      <c r="AS308" s="2" t="str">
        <f t="shared" si="522"/>
        <v/>
      </c>
      <c r="AT308" s="8" t="str">
        <f t="shared" si="504"/>
        <v/>
      </c>
      <c r="AU308" s="8" t="str">
        <f t="shared" si="523"/>
        <v/>
      </c>
      <c r="AV308" s="8" t="str">
        <f t="shared" si="524"/>
        <v/>
      </c>
      <c r="AW308" s="8" t="str">
        <f t="shared" si="505"/>
        <v/>
      </c>
      <c r="AX308" s="9" t="str">
        <f t="shared" si="476"/>
        <v/>
      </c>
      <c r="AY308" s="9" t="str">
        <f t="shared" si="477"/>
        <v/>
      </c>
      <c r="AZ308" s="8" t="str">
        <f t="shared" si="506"/>
        <v/>
      </c>
      <c r="BA308" s="9" t="str">
        <f t="shared" si="507"/>
        <v/>
      </c>
      <c r="BB308" s="8" t="str">
        <f t="shared" si="508"/>
        <v/>
      </c>
      <c r="BD308" s="3" t="str">
        <f t="shared" si="509"/>
        <v/>
      </c>
      <c r="BE308" s="8" t="str">
        <f t="shared" si="478"/>
        <v/>
      </c>
      <c r="BF308" s="8" t="str">
        <f t="shared" si="479"/>
        <v/>
      </c>
      <c r="BG308" s="86" t="str">
        <f t="shared" si="480"/>
        <v/>
      </c>
      <c r="BH308" s="9" t="str">
        <f t="shared" si="481"/>
        <v/>
      </c>
      <c r="BI308" s="9" t="str">
        <f t="shared" si="482"/>
        <v/>
      </c>
      <c r="BJ308" s="82" t="e">
        <f t="shared" si="483"/>
        <v>#VALUE!</v>
      </c>
      <c r="BK308" s="9" t="str">
        <f t="shared" si="484"/>
        <v/>
      </c>
      <c r="BL308" s="9" t="str">
        <f t="shared" ref="BL308:BM308" si="571">BK308</f>
        <v/>
      </c>
      <c r="BM308" s="9" t="str">
        <f t="shared" si="571"/>
        <v/>
      </c>
      <c r="BN308" s="8" t="str">
        <f t="shared" si="486"/>
        <v/>
      </c>
      <c r="BO308" s="8" t="str">
        <f t="shared" si="511"/>
        <v/>
      </c>
      <c r="BP308" s="8" t="str">
        <f t="shared" si="512"/>
        <v/>
      </c>
      <c r="BQ308" s="8" t="str">
        <f t="shared" si="513"/>
        <v/>
      </c>
      <c r="BR308" s="8" t="str">
        <f t="shared" si="487"/>
        <v/>
      </c>
      <c r="BS308" s="8" t="str">
        <f t="shared" si="514"/>
        <v/>
      </c>
      <c r="BT308" s="8" t="str">
        <f t="shared" si="515"/>
        <v/>
      </c>
      <c r="BU308" s="7" t="str">
        <f t="shared" si="516"/>
        <v/>
      </c>
    </row>
    <row r="309" spans="8:73" x14ac:dyDescent="0.25">
      <c r="H309" s="35" t="str">
        <f>IFERROR(IF(MINUTE(M309)&lt;&gt;MINUTE(M308),MAX($H$2:H308)+1,IF(AND(MINUTE(M308)=0,MINUTE(M309)=0),1,"")),"")</f>
        <v/>
      </c>
      <c r="I309" s="35" t="str">
        <f t="shared" si="488"/>
        <v/>
      </c>
      <c r="J309" s="35" t="str">
        <f t="shared" si="489"/>
        <v/>
      </c>
      <c r="K309" s="67" t="str">
        <f>IFERROR(IF(VLOOKUP(J308,'Flota Variable'!$AS$4:$AU$707,3,0)+K308&gt;$F$7,"",VLOOKUP(J308,'Flota Variable'!$AS$4:$AU$707,3,0)+K308),"")</f>
        <v/>
      </c>
      <c r="L309" s="67" t="str">
        <f t="shared" si="470"/>
        <v/>
      </c>
      <c r="M309" s="36" t="str">
        <f t="shared" si="490"/>
        <v/>
      </c>
      <c r="N309" s="35" t="str">
        <f>IF(H309="","",IF(H309=MAX($H$3:$H$1002),IFERROR(VLOOKUP(MAX($H$3:H309)+1,$H$3:$I$1002,2,0),MAX(I309:I1308))-VLOOKUP(H309,$H$3:$I$1002,2,0)+1,IFERROR(VLOOKUP(MAX($H$3:H309)+1,$H$3:$I$1002,2,0),MAX(I309:I1308))-VLOOKUP(H309,$H$3:$I$1002,2,0)))</f>
        <v/>
      </c>
      <c r="P309" s="35" t="str">
        <f t="shared" si="491"/>
        <v/>
      </c>
      <c r="Q309" s="67" t="str">
        <f t="shared" si="492"/>
        <v/>
      </c>
      <c r="R309" s="67" t="str">
        <f t="shared" si="493"/>
        <v/>
      </c>
      <c r="S309" s="67" t="str">
        <f t="shared" si="494"/>
        <v/>
      </c>
      <c r="U309" s="68" t="str">
        <f>IFERROR(IF(Z309=0,"",IF(MINUTE(Z309)&lt;&gt;MINUTE(Z308),MAX($U$2:U308)+1,IF(AND(MINUTE(Z308)=0,MINUTE(Z309)=0),1,""))),"")</f>
        <v/>
      </c>
      <c r="V309" s="68" t="str">
        <f t="shared" si="495"/>
        <v/>
      </c>
      <c r="W309" s="68" t="str">
        <f t="shared" si="496"/>
        <v/>
      </c>
      <c r="X309" s="69" t="str">
        <f>IFERROR(L309+VLOOKUP(J309,'Tiempos de ciclo'!$P$3:$Q$398,2,0),"")</f>
        <v/>
      </c>
      <c r="Y309" s="69" t="str">
        <f t="shared" si="471"/>
        <v/>
      </c>
      <c r="Z309" s="70" t="str">
        <f t="shared" si="497"/>
        <v/>
      </c>
      <c r="AA309" s="68" t="str">
        <f>IF(U309="","",IF(U309=MAX($U$3:$U$1002),IFERROR(VLOOKUP(MAX($U$3:U309)+1,$U$3:$V$1002,2,0),MAX(V309:V1308))-VLOOKUP(U309,$U$3:$V$1002,2,0)+1,IFERROR(VLOOKUP(MAX($U$3:U309)+1,$U$3:$V$1002,2,0),MAX(V309:V1308))-VLOOKUP(U309,$U$3:$V$1002,2,0)))</f>
        <v/>
      </c>
      <c r="AC309" s="68" t="str">
        <f t="shared" si="498"/>
        <v/>
      </c>
      <c r="AD309" s="69" t="str">
        <f t="shared" si="499"/>
        <v/>
      </c>
      <c r="AE309" s="69" t="str">
        <f t="shared" si="500"/>
        <v/>
      </c>
      <c r="AF309" s="69" t="str">
        <f t="shared" si="501"/>
        <v/>
      </c>
      <c r="AI309" s="3" t="str">
        <f t="shared" si="518"/>
        <v/>
      </c>
      <c r="AJ309" s="8" t="str">
        <f t="shared" si="472"/>
        <v/>
      </c>
      <c r="AK309" s="8" t="str">
        <f t="shared" si="519"/>
        <v/>
      </c>
      <c r="AL309" s="8" t="str">
        <f t="shared" si="520"/>
        <v/>
      </c>
      <c r="AM309" s="8" t="str">
        <f t="shared" si="521"/>
        <v/>
      </c>
      <c r="AN309" s="9" t="str">
        <f t="shared" si="473"/>
        <v/>
      </c>
      <c r="AO309" s="9" t="str">
        <f t="shared" si="474"/>
        <v/>
      </c>
      <c r="AP309" s="8" t="str">
        <f t="shared" si="502"/>
        <v/>
      </c>
      <c r="AQ309" s="9" t="str">
        <f t="shared" si="475"/>
        <v/>
      </c>
      <c r="AR309" s="8" t="str">
        <f t="shared" si="503"/>
        <v/>
      </c>
      <c r="AS309" s="2" t="str">
        <f t="shared" si="522"/>
        <v/>
      </c>
      <c r="AT309" s="8" t="str">
        <f t="shared" si="504"/>
        <v/>
      </c>
      <c r="AU309" s="8" t="str">
        <f t="shared" si="523"/>
        <v/>
      </c>
      <c r="AV309" s="8" t="str">
        <f t="shared" si="524"/>
        <v/>
      </c>
      <c r="AW309" s="8" t="str">
        <f t="shared" si="505"/>
        <v/>
      </c>
      <c r="AX309" s="9" t="str">
        <f t="shared" si="476"/>
        <v/>
      </c>
      <c r="AY309" s="9" t="str">
        <f t="shared" si="477"/>
        <v/>
      </c>
      <c r="AZ309" s="8" t="str">
        <f t="shared" si="506"/>
        <v/>
      </c>
      <c r="BA309" s="9" t="str">
        <f t="shared" si="507"/>
        <v/>
      </c>
      <c r="BB309" s="8" t="str">
        <f t="shared" si="508"/>
        <v/>
      </c>
      <c r="BD309" s="3" t="str">
        <f t="shared" si="509"/>
        <v/>
      </c>
      <c r="BE309" s="8" t="str">
        <f t="shared" si="478"/>
        <v/>
      </c>
      <c r="BF309" s="8" t="str">
        <f t="shared" si="479"/>
        <v/>
      </c>
      <c r="BG309" s="86" t="str">
        <f t="shared" si="480"/>
        <v/>
      </c>
      <c r="BH309" s="9" t="str">
        <f t="shared" si="481"/>
        <v/>
      </c>
      <c r="BI309" s="9" t="str">
        <f t="shared" si="482"/>
        <v/>
      </c>
      <c r="BJ309" s="82" t="e">
        <f t="shared" si="483"/>
        <v>#VALUE!</v>
      </c>
      <c r="BK309" s="9" t="str">
        <f t="shared" si="484"/>
        <v/>
      </c>
      <c r="BL309" s="9" t="str">
        <f t="shared" ref="BL309:BM309" si="572">BK309</f>
        <v/>
      </c>
      <c r="BM309" s="9" t="str">
        <f t="shared" si="572"/>
        <v/>
      </c>
      <c r="BN309" s="8" t="str">
        <f t="shared" si="486"/>
        <v/>
      </c>
      <c r="BO309" s="8" t="str">
        <f t="shared" si="511"/>
        <v/>
      </c>
      <c r="BP309" s="8" t="str">
        <f t="shared" si="512"/>
        <v/>
      </c>
      <c r="BQ309" s="8" t="str">
        <f t="shared" si="513"/>
        <v/>
      </c>
      <c r="BR309" s="8" t="str">
        <f t="shared" si="487"/>
        <v/>
      </c>
      <c r="BS309" s="8" t="str">
        <f t="shared" si="514"/>
        <v/>
      </c>
      <c r="BT309" s="8" t="str">
        <f t="shared" si="515"/>
        <v/>
      </c>
      <c r="BU309" s="7" t="str">
        <f t="shared" si="516"/>
        <v/>
      </c>
    </row>
    <row r="310" spans="8:73" x14ac:dyDescent="0.25">
      <c r="H310" s="35" t="str">
        <f>IFERROR(IF(MINUTE(M310)&lt;&gt;MINUTE(M309),MAX($H$2:H309)+1,IF(AND(MINUTE(M309)=0,MINUTE(M310)=0),1,"")),"")</f>
        <v/>
      </c>
      <c r="I310" s="35" t="str">
        <f t="shared" si="488"/>
        <v/>
      </c>
      <c r="J310" s="35" t="str">
        <f t="shared" si="489"/>
        <v/>
      </c>
      <c r="K310" s="67" t="str">
        <f>IFERROR(IF(VLOOKUP(J309,'Flota Variable'!$AS$4:$AU$707,3,0)+K309&gt;$F$7,"",VLOOKUP(J309,'Flota Variable'!$AS$4:$AU$707,3,0)+K309),"")</f>
        <v/>
      </c>
      <c r="L310" s="67" t="str">
        <f t="shared" si="470"/>
        <v/>
      </c>
      <c r="M310" s="36" t="str">
        <f t="shared" si="490"/>
        <v/>
      </c>
      <c r="N310" s="35" t="str">
        <f>IF(H310="","",IF(H310=MAX($H$3:$H$1002),IFERROR(VLOOKUP(MAX($H$3:H310)+1,$H$3:$I$1002,2,0),MAX(I310:I1309))-VLOOKUP(H310,$H$3:$I$1002,2,0)+1,IFERROR(VLOOKUP(MAX($H$3:H310)+1,$H$3:$I$1002,2,0),MAX(I310:I1309))-VLOOKUP(H310,$H$3:$I$1002,2,0)))</f>
        <v/>
      </c>
      <c r="P310" s="35" t="str">
        <f t="shared" si="491"/>
        <v/>
      </c>
      <c r="Q310" s="67" t="str">
        <f t="shared" si="492"/>
        <v/>
      </c>
      <c r="R310" s="67" t="str">
        <f t="shared" si="493"/>
        <v/>
      </c>
      <c r="S310" s="67" t="str">
        <f t="shared" si="494"/>
        <v/>
      </c>
      <c r="U310" s="68" t="str">
        <f>IFERROR(IF(Z310=0,"",IF(MINUTE(Z310)&lt;&gt;MINUTE(Z309),MAX($U$2:U309)+1,IF(AND(MINUTE(Z309)=0,MINUTE(Z310)=0),1,""))),"")</f>
        <v/>
      </c>
      <c r="V310" s="68" t="str">
        <f t="shared" si="495"/>
        <v/>
      </c>
      <c r="W310" s="68" t="str">
        <f t="shared" si="496"/>
        <v/>
      </c>
      <c r="X310" s="69" t="str">
        <f>IFERROR(L310+VLOOKUP(J310,'Tiempos de ciclo'!$P$3:$Q$398,2,0),"")</f>
        <v/>
      </c>
      <c r="Y310" s="69" t="str">
        <f t="shared" si="471"/>
        <v/>
      </c>
      <c r="Z310" s="70" t="str">
        <f t="shared" si="497"/>
        <v/>
      </c>
      <c r="AA310" s="68" t="str">
        <f>IF(U310="","",IF(U310=MAX($U$3:$U$1002),IFERROR(VLOOKUP(MAX($U$3:U310)+1,$U$3:$V$1002,2,0),MAX(V310:V1309))-VLOOKUP(U310,$U$3:$V$1002,2,0)+1,IFERROR(VLOOKUP(MAX($U$3:U310)+1,$U$3:$V$1002,2,0),MAX(V310:V1309))-VLOOKUP(U310,$U$3:$V$1002,2,0)))</f>
        <v/>
      </c>
      <c r="AC310" s="68" t="str">
        <f t="shared" si="498"/>
        <v/>
      </c>
      <c r="AD310" s="69" t="str">
        <f t="shared" si="499"/>
        <v/>
      </c>
      <c r="AE310" s="69" t="str">
        <f t="shared" si="500"/>
        <v/>
      </c>
      <c r="AF310" s="69" t="str">
        <f t="shared" si="501"/>
        <v/>
      </c>
      <c r="AI310" s="3" t="str">
        <f t="shared" si="518"/>
        <v/>
      </c>
      <c r="AJ310" s="8" t="str">
        <f t="shared" si="472"/>
        <v/>
      </c>
      <c r="AK310" s="8" t="str">
        <f t="shared" si="519"/>
        <v/>
      </c>
      <c r="AL310" s="8" t="str">
        <f t="shared" si="520"/>
        <v/>
      </c>
      <c r="AM310" s="8" t="str">
        <f t="shared" si="521"/>
        <v/>
      </c>
      <c r="AN310" s="9" t="str">
        <f t="shared" si="473"/>
        <v/>
      </c>
      <c r="AO310" s="9" t="str">
        <f t="shared" si="474"/>
        <v/>
      </c>
      <c r="AP310" s="8" t="str">
        <f t="shared" si="502"/>
        <v/>
      </c>
      <c r="AQ310" s="9" t="str">
        <f t="shared" si="475"/>
        <v/>
      </c>
      <c r="AR310" s="8" t="str">
        <f t="shared" si="503"/>
        <v/>
      </c>
      <c r="AS310" s="2" t="str">
        <f t="shared" si="522"/>
        <v/>
      </c>
      <c r="AT310" s="8" t="str">
        <f t="shared" si="504"/>
        <v/>
      </c>
      <c r="AU310" s="8" t="str">
        <f t="shared" si="523"/>
        <v/>
      </c>
      <c r="AV310" s="8" t="str">
        <f t="shared" si="524"/>
        <v/>
      </c>
      <c r="AW310" s="8" t="str">
        <f t="shared" si="505"/>
        <v/>
      </c>
      <c r="AX310" s="9" t="str">
        <f t="shared" si="476"/>
        <v/>
      </c>
      <c r="AY310" s="9" t="str">
        <f t="shared" si="477"/>
        <v/>
      </c>
      <c r="AZ310" s="8" t="str">
        <f t="shared" si="506"/>
        <v/>
      </c>
      <c r="BA310" s="9" t="str">
        <f t="shared" si="507"/>
        <v/>
      </c>
      <c r="BB310" s="8" t="str">
        <f t="shared" si="508"/>
        <v/>
      </c>
      <c r="BD310" s="3" t="str">
        <f t="shared" si="509"/>
        <v/>
      </c>
      <c r="BE310" s="8" t="str">
        <f t="shared" si="478"/>
        <v/>
      </c>
      <c r="BF310" s="8" t="str">
        <f t="shared" si="479"/>
        <v/>
      </c>
      <c r="BG310" s="86" t="str">
        <f t="shared" si="480"/>
        <v/>
      </c>
      <c r="BH310" s="9" t="str">
        <f t="shared" si="481"/>
        <v/>
      </c>
      <c r="BI310" s="9" t="str">
        <f t="shared" si="482"/>
        <v/>
      </c>
      <c r="BJ310" s="82" t="e">
        <f t="shared" si="483"/>
        <v>#VALUE!</v>
      </c>
      <c r="BK310" s="9" t="str">
        <f t="shared" si="484"/>
        <v/>
      </c>
      <c r="BL310" s="9" t="str">
        <f t="shared" ref="BL310:BM310" si="573">BK310</f>
        <v/>
      </c>
      <c r="BM310" s="9" t="str">
        <f t="shared" si="573"/>
        <v/>
      </c>
      <c r="BN310" s="8" t="str">
        <f t="shared" si="486"/>
        <v/>
      </c>
      <c r="BO310" s="8" t="str">
        <f t="shared" si="511"/>
        <v/>
      </c>
      <c r="BP310" s="8" t="str">
        <f t="shared" si="512"/>
        <v/>
      </c>
      <c r="BQ310" s="8" t="str">
        <f t="shared" si="513"/>
        <v/>
      </c>
      <c r="BR310" s="8" t="str">
        <f t="shared" si="487"/>
        <v/>
      </c>
      <c r="BS310" s="8" t="str">
        <f t="shared" si="514"/>
        <v/>
      </c>
      <c r="BT310" s="8" t="str">
        <f t="shared" si="515"/>
        <v/>
      </c>
      <c r="BU310" s="7" t="str">
        <f t="shared" si="516"/>
        <v/>
      </c>
    </row>
    <row r="311" spans="8:73" x14ac:dyDescent="0.25">
      <c r="H311" s="35" t="str">
        <f>IFERROR(IF(MINUTE(M311)&lt;&gt;MINUTE(M310),MAX($H$2:H310)+1,IF(AND(MINUTE(M310)=0,MINUTE(M311)=0),1,"")),"")</f>
        <v/>
      </c>
      <c r="I311" s="35" t="str">
        <f t="shared" si="488"/>
        <v/>
      </c>
      <c r="J311" s="35" t="str">
        <f t="shared" si="489"/>
        <v/>
      </c>
      <c r="K311" s="67" t="str">
        <f>IFERROR(IF(VLOOKUP(J310,'Flota Variable'!$AS$4:$AU$707,3,0)+K310&gt;$F$7,"",VLOOKUP(J310,'Flota Variable'!$AS$4:$AU$707,3,0)+K310),"")</f>
        <v/>
      </c>
      <c r="L311" s="67" t="str">
        <f t="shared" si="470"/>
        <v/>
      </c>
      <c r="M311" s="36" t="str">
        <f t="shared" si="490"/>
        <v/>
      </c>
      <c r="N311" s="35" t="str">
        <f>IF(H311="","",IF(H311=MAX($H$3:$H$1002),IFERROR(VLOOKUP(MAX($H$3:H311)+1,$H$3:$I$1002,2,0),MAX(I311:I1310))-VLOOKUP(H311,$H$3:$I$1002,2,0)+1,IFERROR(VLOOKUP(MAX($H$3:H311)+1,$H$3:$I$1002,2,0),MAX(I311:I1310))-VLOOKUP(H311,$H$3:$I$1002,2,0)))</f>
        <v/>
      </c>
      <c r="P311" s="35" t="str">
        <f t="shared" si="491"/>
        <v/>
      </c>
      <c r="Q311" s="67" t="str">
        <f t="shared" si="492"/>
        <v/>
      </c>
      <c r="R311" s="67" t="str">
        <f t="shared" si="493"/>
        <v/>
      </c>
      <c r="S311" s="67" t="str">
        <f t="shared" si="494"/>
        <v/>
      </c>
      <c r="U311" s="68" t="str">
        <f>IFERROR(IF(Z311=0,"",IF(MINUTE(Z311)&lt;&gt;MINUTE(Z310),MAX($U$2:U310)+1,IF(AND(MINUTE(Z310)=0,MINUTE(Z311)=0),1,""))),"")</f>
        <v/>
      </c>
      <c r="V311" s="68" t="str">
        <f t="shared" si="495"/>
        <v/>
      </c>
      <c r="W311" s="68" t="str">
        <f t="shared" si="496"/>
        <v/>
      </c>
      <c r="X311" s="69" t="str">
        <f>IFERROR(L311+VLOOKUP(J311,'Tiempos de ciclo'!$P$3:$Q$398,2,0),"")</f>
        <v/>
      </c>
      <c r="Y311" s="69" t="str">
        <f t="shared" si="471"/>
        <v/>
      </c>
      <c r="Z311" s="70" t="str">
        <f t="shared" si="497"/>
        <v/>
      </c>
      <c r="AA311" s="68" t="str">
        <f>IF(U311="","",IF(U311=MAX($U$3:$U$1002),IFERROR(VLOOKUP(MAX($U$3:U311)+1,$U$3:$V$1002,2,0),MAX(V311:V1310))-VLOOKUP(U311,$U$3:$V$1002,2,0)+1,IFERROR(VLOOKUP(MAX($U$3:U311)+1,$U$3:$V$1002,2,0),MAX(V311:V1310))-VLOOKUP(U311,$U$3:$V$1002,2,0)))</f>
        <v/>
      </c>
      <c r="AC311" s="68" t="str">
        <f t="shared" si="498"/>
        <v/>
      </c>
      <c r="AD311" s="69" t="str">
        <f t="shared" si="499"/>
        <v/>
      </c>
      <c r="AE311" s="69" t="str">
        <f t="shared" si="500"/>
        <v/>
      </c>
      <c r="AF311" s="69" t="str">
        <f t="shared" si="501"/>
        <v/>
      </c>
      <c r="AI311" s="3" t="str">
        <f t="shared" si="518"/>
        <v/>
      </c>
      <c r="AJ311" s="8" t="str">
        <f t="shared" si="472"/>
        <v/>
      </c>
      <c r="AK311" s="8" t="str">
        <f t="shared" si="519"/>
        <v/>
      </c>
      <c r="AL311" s="8" t="str">
        <f t="shared" si="520"/>
        <v/>
      </c>
      <c r="AM311" s="8" t="str">
        <f t="shared" si="521"/>
        <v/>
      </c>
      <c r="AN311" s="9" t="str">
        <f t="shared" si="473"/>
        <v/>
      </c>
      <c r="AO311" s="9" t="str">
        <f t="shared" si="474"/>
        <v/>
      </c>
      <c r="AP311" s="8" t="str">
        <f t="shared" si="502"/>
        <v/>
      </c>
      <c r="AQ311" s="9" t="str">
        <f t="shared" si="475"/>
        <v/>
      </c>
      <c r="AR311" s="8" t="str">
        <f t="shared" si="503"/>
        <v/>
      </c>
      <c r="AS311" s="2" t="str">
        <f t="shared" si="522"/>
        <v/>
      </c>
      <c r="AT311" s="8" t="str">
        <f t="shared" si="504"/>
        <v/>
      </c>
      <c r="AU311" s="8" t="str">
        <f t="shared" si="523"/>
        <v/>
      </c>
      <c r="AV311" s="8" t="str">
        <f t="shared" si="524"/>
        <v/>
      </c>
      <c r="AW311" s="8" t="str">
        <f t="shared" si="505"/>
        <v/>
      </c>
      <c r="AX311" s="9" t="str">
        <f t="shared" si="476"/>
        <v/>
      </c>
      <c r="AY311" s="9" t="str">
        <f t="shared" si="477"/>
        <v/>
      </c>
      <c r="AZ311" s="8" t="str">
        <f t="shared" si="506"/>
        <v/>
      </c>
      <c r="BA311" s="9" t="str">
        <f t="shared" si="507"/>
        <v/>
      </c>
      <c r="BB311" s="8" t="str">
        <f t="shared" si="508"/>
        <v/>
      </c>
      <c r="BD311" s="3" t="str">
        <f t="shared" si="509"/>
        <v/>
      </c>
      <c r="BE311" s="8" t="str">
        <f t="shared" si="478"/>
        <v/>
      </c>
      <c r="BF311" s="8" t="str">
        <f t="shared" si="479"/>
        <v/>
      </c>
      <c r="BG311" s="86" t="str">
        <f t="shared" si="480"/>
        <v/>
      </c>
      <c r="BH311" s="9" t="str">
        <f t="shared" si="481"/>
        <v/>
      </c>
      <c r="BI311" s="9" t="str">
        <f t="shared" si="482"/>
        <v/>
      </c>
      <c r="BJ311" s="82" t="e">
        <f t="shared" si="483"/>
        <v>#VALUE!</v>
      </c>
      <c r="BK311" s="9" t="str">
        <f t="shared" si="484"/>
        <v/>
      </c>
      <c r="BL311" s="9" t="str">
        <f t="shared" ref="BL311:BM311" si="574">BK311</f>
        <v/>
      </c>
      <c r="BM311" s="9" t="str">
        <f t="shared" si="574"/>
        <v/>
      </c>
      <c r="BN311" s="8" t="str">
        <f t="shared" si="486"/>
        <v/>
      </c>
      <c r="BO311" s="8" t="str">
        <f t="shared" si="511"/>
        <v/>
      </c>
      <c r="BP311" s="8" t="str">
        <f t="shared" si="512"/>
        <v/>
      </c>
      <c r="BQ311" s="8" t="str">
        <f t="shared" si="513"/>
        <v/>
      </c>
      <c r="BR311" s="8" t="str">
        <f t="shared" si="487"/>
        <v/>
      </c>
      <c r="BS311" s="8" t="str">
        <f t="shared" si="514"/>
        <v/>
      </c>
      <c r="BT311" s="8" t="str">
        <f t="shared" si="515"/>
        <v/>
      </c>
      <c r="BU311" s="7" t="str">
        <f t="shared" si="516"/>
        <v/>
      </c>
    </row>
    <row r="312" spans="8:73" x14ac:dyDescent="0.25">
      <c r="H312" s="35" t="str">
        <f>IFERROR(IF(MINUTE(M312)&lt;&gt;MINUTE(M311),MAX($H$2:H311)+1,IF(AND(MINUTE(M311)=0,MINUTE(M312)=0),1,"")),"")</f>
        <v/>
      </c>
      <c r="I312" s="35" t="str">
        <f t="shared" si="488"/>
        <v/>
      </c>
      <c r="J312" s="35" t="str">
        <f t="shared" si="489"/>
        <v/>
      </c>
      <c r="K312" s="67" t="str">
        <f>IFERROR(IF(VLOOKUP(J311,'Flota Variable'!$AS$4:$AU$707,3,0)+K311&gt;$F$7,"",VLOOKUP(J311,'Flota Variable'!$AS$4:$AU$707,3,0)+K311),"")</f>
        <v/>
      </c>
      <c r="L312" s="67" t="str">
        <f t="shared" si="470"/>
        <v/>
      </c>
      <c r="M312" s="36" t="str">
        <f t="shared" si="490"/>
        <v/>
      </c>
      <c r="N312" s="35" t="str">
        <f>IF(H312="","",IF(H312=MAX($H$3:$H$1002),IFERROR(VLOOKUP(MAX($H$3:H312)+1,$H$3:$I$1002,2,0),MAX(I312:I1311))-VLOOKUP(H312,$H$3:$I$1002,2,0)+1,IFERROR(VLOOKUP(MAX($H$3:H312)+1,$H$3:$I$1002,2,0),MAX(I312:I1311))-VLOOKUP(H312,$H$3:$I$1002,2,0)))</f>
        <v/>
      </c>
      <c r="P312" s="35" t="str">
        <f t="shared" si="491"/>
        <v/>
      </c>
      <c r="Q312" s="67" t="str">
        <f t="shared" si="492"/>
        <v/>
      </c>
      <c r="R312" s="67" t="str">
        <f t="shared" si="493"/>
        <v/>
      </c>
      <c r="S312" s="67" t="str">
        <f t="shared" si="494"/>
        <v/>
      </c>
      <c r="U312" s="68" t="str">
        <f>IFERROR(IF(Z312=0,"",IF(MINUTE(Z312)&lt;&gt;MINUTE(Z311),MAX($U$2:U311)+1,IF(AND(MINUTE(Z311)=0,MINUTE(Z312)=0),1,""))),"")</f>
        <v/>
      </c>
      <c r="V312" s="68" t="str">
        <f t="shared" si="495"/>
        <v/>
      </c>
      <c r="W312" s="68" t="str">
        <f t="shared" si="496"/>
        <v/>
      </c>
      <c r="X312" s="69" t="str">
        <f>IFERROR(L312+VLOOKUP(J312,'Tiempos de ciclo'!$P$3:$Q$398,2,0),"")</f>
        <v/>
      </c>
      <c r="Y312" s="69" t="str">
        <f t="shared" si="471"/>
        <v/>
      </c>
      <c r="Z312" s="70" t="str">
        <f t="shared" si="497"/>
        <v/>
      </c>
      <c r="AA312" s="68" t="str">
        <f>IF(U312="","",IF(U312=MAX($U$3:$U$1002),IFERROR(VLOOKUP(MAX($U$3:U312)+1,$U$3:$V$1002,2,0),MAX(V312:V1311))-VLOOKUP(U312,$U$3:$V$1002,2,0)+1,IFERROR(VLOOKUP(MAX($U$3:U312)+1,$U$3:$V$1002,2,0),MAX(V312:V1311))-VLOOKUP(U312,$U$3:$V$1002,2,0)))</f>
        <v/>
      </c>
      <c r="AC312" s="68" t="str">
        <f t="shared" si="498"/>
        <v/>
      </c>
      <c r="AD312" s="69" t="str">
        <f t="shared" si="499"/>
        <v/>
      </c>
      <c r="AE312" s="69" t="str">
        <f t="shared" si="500"/>
        <v/>
      </c>
      <c r="AF312" s="69" t="str">
        <f t="shared" si="501"/>
        <v/>
      </c>
      <c r="AI312" s="3" t="str">
        <f t="shared" si="518"/>
        <v/>
      </c>
      <c r="AJ312" s="8" t="str">
        <f t="shared" si="472"/>
        <v/>
      </c>
      <c r="AK312" s="8" t="str">
        <f t="shared" si="519"/>
        <v/>
      </c>
      <c r="AL312" s="8" t="str">
        <f t="shared" si="520"/>
        <v/>
      </c>
      <c r="AM312" s="8" t="str">
        <f t="shared" si="521"/>
        <v/>
      </c>
      <c r="AN312" s="9" t="str">
        <f t="shared" si="473"/>
        <v/>
      </c>
      <c r="AO312" s="9" t="str">
        <f t="shared" si="474"/>
        <v/>
      </c>
      <c r="AP312" s="8" t="str">
        <f t="shared" si="502"/>
        <v/>
      </c>
      <c r="AQ312" s="9" t="str">
        <f t="shared" si="475"/>
        <v/>
      </c>
      <c r="AR312" s="8" t="str">
        <f t="shared" si="503"/>
        <v/>
      </c>
      <c r="AS312" s="2" t="str">
        <f t="shared" si="522"/>
        <v/>
      </c>
      <c r="AT312" s="8" t="str">
        <f t="shared" si="504"/>
        <v/>
      </c>
      <c r="AU312" s="8" t="str">
        <f t="shared" si="523"/>
        <v/>
      </c>
      <c r="AV312" s="8" t="str">
        <f t="shared" si="524"/>
        <v/>
      </c>
      <c r="AW312" s="8" t="str">
        <f t="shared" si="505"/>
        <v/>
      </c>
      <c r="AX312" s="9" t="str">
        <f t="shared" si="476"/>
        <v/>
      </c>
      <c r="AY312" s="9" t="str">
        <f t="shared" si="477"/>
        <v/>
      </c>
      <c r="AZ312" s="8" t="str">
        <f t="shared" si="506"/>
        <v/>
      </c>
      <c r="BA312" s="9" t="str">
        <f t="shared" si="507"/>
        <v/>
      </c>
      <c r="BB312" s="8" t="str">
        <f t="shared" si="508"/>
        <v/>
      </c>
      <c r="BD312" s="3" t="str">
        <f t="shared" si="509"/>
        <v/>
      </c>
      <c r="BE312" s="8" t="str">
        <f t="shared" si="478"/>
        <v/>
      </c>
      <c r="BF312" s="8" t="str">
        <f t="shared" si="479"/>
        <v/>
      </c>
      <c r="BG312" s="86" t="str">
        <f t="shared" si="480"/>
        <v/>
      </c>
      <c r="BH312" s="9" t="str">
        <f t="shared" si="481"/>
        <v/>
      </c>
      <c r="BI312" s="9" t="str">
        <f t="shared" si="482"/>
        <v/>
      </c>
      <c r="BJ312" s="82" t="e">
        <f t="shared" si="483"/>
        <v>#VALUE!</v>
      </c>
      <c r="BK312" s="9" t="str">
        <f t="shared" si="484"/>
        <v/>
      </c>
      <c r="BL312" s="9" t="str">
        <f t="shared" ref="BL312:BM312" si="575">BK312</f>
        <v/>
      </c>
      <c r="BM312" s="9" t="str">
        <f t="shared" si="575"/>
        <v/>
      </c>
      <c r="BN312" s="8" t="str">
        <f t="shared" si="486"/>
        <v/>
      </c>
      <c r="BO312" s="8" t="str">
        <f t="shared" si="511"/>
        <v/>
      </c>
      <c r="BP312" s="8" t="str">
        <f t="shared" si="512"/>
        <v/>
      </c>
      <c r="BQ312" s="8" t="str">
        <f t="shared" si="513"/>
        <v/>
      </c>
      <c r="BR312" s="8" t="str">
        <f t="shared" si="487"/>
        <v/>
      </c>
      <c r="BS312" s="8" t="str">
        <f t="shared" si="514"/>
        <v/>
      </c>
      <c r="BT312" s="8" t="str">
        <f t="shared" si="515"/>
        <v/>
      </c>
      <c r="BU312" s="7" t="str">
        <f t="shared" si="516"/>
        <v/>
      </c>
    </row>
    <row r="313" spans="8:73" x14ac:dyDescent="0.25">
      <c r="H313" s="35" t="str">
        <f>IFERROR(IF(MINUTE(M313)&lt;&gt;MINUTE(M312),MAX($H$2:H312)+1,IF(AND(MINUTE(M312)=0,MINUTE(M313)=0),1,"")),"")</f>
        <v/>
      </c>
      <c r="I313" s="35" t="str">
        <f t="shared" si="488"/>
        <v/>
      </c>
      <c r="J313" s="35" t="str">
        <f t="shared" si="489"/>
        <v/>
      </c>
      <c r="K313" s="67" t="str">
        <f>IFERROR(IF(VLOOKUP(J312,'Flota Variable'!$AS$4:$AU$707,3,0)+K312&gt;$F$7,"",VLOOKUP(J312,'Flota Variable'!$AS$4:$AU$707,3,0)+K312),"")</f>
        <v/>
      </c>
      <c r="L313" s="67" t="str">
        <f t="shared" si="470"/>
        <v/>
      </c>
      <c r="M313" s="36" t="str">
        <f t="shared" si="490"/>
        <v/>
      </c>
      <c r="N313" s="35" t="str">
        <f>IF(H313="","",IF(H313=MAX($H$3:$H$1002),IFERROR(VLOOKUP(MAX($H$3:H313)+1,$H$3:$I$1002,2,0),MAX(I313:I1312))-VLOOKUP(H313,$H$3:$I$1002,2,0)+1,IFERROR(VLOOKUP(MAX($H$3:H313)+1,$H$3:$I$1002,2,0),MAX(I313:I1312))-VLOOKUP(H313,$H$3:$I$1002,2,0)))</f>
        <v/>
      </c>
      <c r="P313" s="35" t="str">
        <f t="shared" si="491"/>
        <v/>
      </c>
      <c r="Q313" s="67" t="str">
        <f t="shared" si="492"/>
        <v/>
      </c>
      <c r="R313" s="67" t="str">
        <f t="shared" si="493"/>
        <v/>
      </c>
      <c r="S313" s="67" t="str">
        <f t="shared" si="494"/>
        <v/>
      </c>
      <c r="U313" s="68" t="str">
        <f>IFERROR(IF(Z313=0,"",IF(MINUTE(Z313)&lt;&gt;MINUTE(Z312),MAX($U$2:U312)+1,IF(AND(MINUTE(Z312)=0,MINUTE(Z313)=0),1,""))),"")</f>
        <v/>
      </c>
      <c r="V313" s="68" t="str">
        <f t="shared" si="495"/>
        <v/>
      </c>
      <c r="W313" s="68" t="str">
        <f t="shared" si="496"/>
        <v/>
      </c>
      <c r="X313" s="69" t="str">
        <f>IFERROR(L313+VLOOKUP(J313,'Tiempos de ciclo'!$P$3:$Q$398,2,0),"")</f>
        <v/>
      </c>
      <c r="Y313" s="69" t="str">
        <f t="shared" si="471"/>
        <v/>
      </c>
      <c r="Z313" s="70" t="str">
        <f t="shared" si="497"/>
        <v/>
      </c>
      <c r="AA313" s="68" t="str">
        <f>IF(U313="","",IF(U313=MAX($U$3:$U$1002),IFERROR(VLOOKUP(MAX($U$3:U313)+1,$U$3:$V$1002,2,0),MAX(V313:V1312))-VLOOKUP(U313,$U$3:$V$1002,2,0)+1,IFERROR(VLOOKUP(MAX($U$3:U313)+1,$U$3:$V$1002,2,0),MAX(V313:V1312))-VLOOKUP(U313,$U$3:$V$1002,2,0)))</f>
        <v/>
      </c>
      <c r="AC313" s="68" t="str">
        <f t="shared" si="498"/>
        <v/>
      </c>
      <c r="AD313" s="69" t="str">
        <f t="shared" si="499"/>
        <v/>
      </c>
      <c r="AE313" s="69" t="str">
        <f t="shared" si="500"/>
        <v/>
      </c>
      <c r="AF313" s="69" t="str">
        <f t="shared" si="501"/>
        <v/>
      </c>
      <c r="AI313" s="3" t="str">
        <f t="shared" si="518"/>
        <v/>
      </c>
      <c r="AJ313" s="8" t="str">
        <f t="shared" si="472"/>
        <v/>
      </c>
      <c r="AK313" s="8" t="str">
        <f t="shared" si="519"/>
        <v/>
      </c>
      <c r="AL313" s="8" t="str">
        <f t="shared" si="520"/>
        <v/>
      </c>
      <c r="AM313" s="8" t="str">
        <f t="shared" si="521"/>
        <v/>
      </c>
      <c r="AN313" s="9" t="str">
        <f t="shared" si="473"/>
        <v/>
      </c>
      <c r="AO313" s="9" t="str">
        <f t="shared" si="474"/>
        <v/>
      </c>
      <c r="AP313" s="8" t="str">
        <f t="shared" si="502"/>
        <v/>
      </c>
      <c r="AQ313" s="9" t="str">
        <f t="shared" si="475"/>
        <v/>
      </c>
      <c r="AR313" s="8" t="str">
        <f t="shared" si="503"/>
        <v/>
      </c>
      <c r="AS313" s="2" t="str">
        <f t="shared" si="522"/>
        <v/>
      </c>
      <c r="AT313" s="8" t="str">
        <f t="shared" si="504"/>
        <v/>
      </c>
      <c r="AU313" s="8" t="str">
        <f t="shared" si="523"/>
        <v/>
      </c>
      <c r="AV313" s="8" t="str">
        <f t="shared" si="524"/>
        <v/>
      </c>
      <c r="AW313" s="8" t="str">
        <f t="shared" si="505"/>
        <v/>
      </c>
      <c r="AX313" s="9" t="str">
        <f t="shared" si="476"/>
        <v/>
      </c>
      <c r="AY313" s="9" t="str">
        <f t="shared" si="477"/>
        <v/>
      </c>
      <c r="AZ313" s="8" t="str">
        <f t="shared" si="506"/>
        <v/>
      </c>
      <c r="BA313" s="9" t="str">
        <f t="shared" si="507"/>
        <v/>
      </c>
      <c r="BB313" s="8" t="str">
        <f t="shared" si="508"/>
        <v/>
      </c>
      <c r="BD313" s="3" t="str">
        <f t="shared" si="509"/>
        <v/>
      </c>
      <c r="BE313" s="8" t="str">
        <f t="shared" si="478"/>
        <v/>
      </c>
      <c r="BF313" s="8" t="str">
        <f t="shared" si="479"/>
        <v/>
      </c>
      <c r="BG313" s="86" t="str">
        <f t="shared" si="480"/>
        <v/>
      </c>
      <c r="BH313" s="9" t="str">
        <f t="shared" si="481"/>
        <v/>
      </c>
      <c r="BI313" s="9" t="str">
        <f t="shared" si="482"/>
        <v/>
      </c>
      <c r="BJ313" s="82" t="e">
        <f t="shared" si="483"/>
        <v>#VALUE!</v>
      </c>
      <c r="BK313" s="9" t="str">
        <f t="shared" si="484"/>
        <v/>
      </c>
      <c r="BL313" s="9" t="str">
        <f t="shared" ref="BL313:BM313" si="576">BK313</f>
        <v/>
      </c>
      <c r="BM313" s="9" t="str">
        <f t="shared" si="576"/>
        <v/>
      </c>
      <c r="BN313" s="8" t="str">
        <f t="shared" si="486"/>
        <v/>
      </c>
      <c r="BO313" s="8" t="str">
        <f t="shared" si="511"/>
        <v/>
      </c>
      <c r="BP313" s="8" t="str">
        <f t="shared" si="512"/>
        <v/>
      </c>
      <c r="BQ313" s="8" t="str">
        <f t="shared" si="513"/>
        <v/>
      </c>
      <c r="BR313" s="8" t="str">
        <f t="shared" si="487"/>
        <v/>
      </c>
      <c r="BS313" s="8" t="str">
        <f t="shared" si="514"/>
        <v/>
      </c>
      <c r="BT313" s="8" t="str">
        <f t="shared" si="515"/>
        <v/>
      </c>
      <c r="BU313" s="7" t="str">
        <f t="shared" si="516"/>
        <v/>
      </c>
    </row>
    <row r="314" spans="8:73" x14ac:dyDescent="0.25">
      <c r="H314" s="35" t="str">
        <f>IFERROR(IF(MINUTE(M314)&lt;&gt;MINUTE(M313),MAX($H$2:H313)+1,IF(AND(MINUTE(M313)=0,MINUTE(M314)=0),1,"")),"")</f>
        <v/>
      </c>
      <c r="I314" s="35" t="str">
        <f t="shared" si="488"/>
        <v/>
      </c>
      <c r="J314" s="35" t="str">
        <f t="shared" si="489"/>
        <v/>
      </c>
      <c r="K314" s="67" t="str">
        <f>IFERROR(IF(VLOOKUP(J313,'Flota Variable'!$AS$4:$AU$707,3,0)+K313&gt;$F$7,"",VLOOKUP(J313,'Flota Variable'!$AS$4:$AU$707,3,0)+K313),"")</f>
        <v/>
      </c>
      <c r="L314" s="67" t="str">
        <f t="shared" si="470"/>
        <v/>
      </c>
      <c r="M314" s="36" t="str">
        <f t="shared" si="490"/>
        <v/>
      </c>
      <c r="N314" s="35" t="str">
        <f>IF(H314="","",IF(H314=MAX($H$3:$H$1002),IFERROR(VLOOKUP(MAX($H$3:H314)+1,$H$3:$I$1002,2,0),MAX(I314:I1313))-VLOOKUP(H314,$H$3:$I$1002,2,0)+1,IFERROR(VLOOKUP(MAX($H$3:H314)+1,$H$3:$I$1002,2,0),MAX(I314:I1313))-VLOOKUP(H314,$H$3:$I$1002,2,0)))</f>
        <v/>
      </c>
      <c r="P314" s="35" t="str">
        <f t="shared" si="491"/>
        <v/>
      </c>
      <c r="Q314" s="67" t="str">
        <f t="shared" si="492"/>
        <v/>
      </c>
      <c r="R314" s="67" t="str">
        <f t="shared" si="493"/>
        <v/>
      </c>
      <c r="S314" s="67" t="str">
        <f t="shared" si="494"/>
        <v/>
      </c>
      <c r="U314" s="68" t="str">
        <f>IFERROR(IF(Z314=0,"",IF(MINUTE(Z314)&lt;&gt;MINUTE(Z313),MAX($U$2:U313)+1,IF(AND(MINUTE(Z313)=0,MINUTE(Z314)=0),1,""))),"")</f>
        <v/>
      </c>
      <c r="V314" s="68" t="str">
        <f t="shared" si="495"/>
        <v/>
      </c>
      <c r="W314" s="68" t="str">
        <f t="shared" si="496"/>
        <v/>
      </c>
      <c r="X314" s="69" t="str">
        <f>IFERROR(L314+VLOOKUP(J314,'Tiempos de ciclo'!$P$3:$Q$398,2,0),"")</f>
        <v/>
      </c>
      <c r="Y314" s="69" t="str">
        <f t="shared" si="471"/>
        <v/>
      </c>
      <c r="Z314" s="70" t="str">
        <f t="shared" si="497"/>
        <v/>
      </c>
      <c r="AA314" s="68" t="str">
        <f>IF(U314="","",IF(U314=MAX($U$3:$U$1002),IFERROR(VLOOKUP(MAX($U$3:U314)+1,$U$3:$V$1002,2,0),MAX(V314:V1313))-VLOOKUP(U314,$U$3:$V$1002,2,0)+1,IFERROR(VLOOKUP(MAX($U$3:U314)+1,$U$3:$V$1002,2,0),MAX(V314:V1313))-VLOOKUP(U314,$U$3:$V$1002,2,0)))</f>
        <v/>
      </c>
      <c r="AC314" s="68" t="str">
        <f t="shared" si="498"/>
        <v/>
      </c>
      <c r="AD314" s="69" t="str">
        <f t="shared" si="499"/>
        <v/>
      </c>
      <c r="AE314" s="69" t="str">
        <f t="shared" si="500"/>
        <v/>
      </c>
      <c r="AF314" s="69" t="str">
        <f t="shared" si="501"/>
        <v/>
      </c>
      <c r="AI314" s="3" t="str">
        <f t="shared" si="518"/>
        <v/>
      </c>
      <c r="AJ314" s="8" t="str">
        <f t="shared" si="472"/>
        <v/>
      </c>
      <c r="AK314" s="8" t="str">
        <f t="shared" si="519"/>
        <v/>
      </c>
      <c r="AL314" s="8" t="str">
        <f t="shared" si="520"/>
        <v/>
      </c>
      <c r="AM314" s="8" t="str">
        <f t="shared" si="521"/>
        <v/>
      </c>
      <c r="AN314" s="9" t="str">
        <f t="shared" si="473"/>
        <v/>
      </c>
      <c r="AO314" s="9" t="str">
        <f t="shared" si="474"/>
        <v/>
      </c>
      <c r="AP314" s="8" t="str">
        <f t="shared" si="502"/>
        <v/>
      </c>
      <c r="AQ314" s="9" t="str">
        <f t="shared" si="475"/>
        <v/>
      </c>
      <c r="AR314" s="8" t="str">
        <f t="shared" si="503"/>
        <v/>
      </c>
      <c r="AS314" s="2" t="str">
        <f t="shared" si="522"/>
        <v/>
      </c>
      <c r="AT314" s="8" t="str">
        <f t="shared" si="504"/>
        <v/>
      </c>
      <c r="AU314" s="8" t="str">
        <f t="shared" si="523"/>
        <v/>
      </c>
      <c r="AV314" s="8" t="str">
        <f t="shared" si="524"/>
        <v/>
      </c>
      <c r="AW314" s="8" t="str">
        <f t="shared" si="505"/>
        <v/>
      </c>
      <c r="AX314" s="9" t="str">
        <f t="shared" si="476"/>
        <v/>
      </c>
      <c r="AY314" s="9" t="str">
        <f t="shared" si="477"/>
        <v/>
      </c>
      <c r="AZ314" s="8" t="str">
        <f t="shared" si="506"/>
        <v/>
      </c>
      <c r="BA314" s="9" t="str">
        <f t="shared" si="507"/>
        <v/>
      </c>
      <c r="BB314" s="8" t="str">
        <f t="shared" si="508"/>
        <v/>
      </c>
      <c r="BD314" s="3" t="str">
        <f t="shared" si="509"/>
        <v/>
      </c>
      <c r="BE314" s="8" t="str">
        <f t="shared" si="478"/>
        <v/>
      </c>
      <c r="BF314" s="8" t="str">
        <f t="shared" si="479"/>
        <v/>
      </c>
      <c r="BG314" s="86" t="str">
        <f t="shared" si="480"/>
        <v/>
      </c>
      <c r="BH314" s="9" t="str">
        <f t="shared" si="481"/>
        <v/>
      </c>
      <c r="BI314" s="9" t="str">
        <f t="shared" si="482"/>
        <v/>
      </c>
      <c r="BJ314" s="82" t="e">
        <f t="shared" si="483"/>
        <v>#VALUE!</v>
      </c>
      <c r="BK314" s="9" t="str">
        <f t="shared" si="484"/>
        <v/>
      </c>
      <c r="BL314" s="9" t="str">
        <f t="shared" ref="BL314:BM314" si="577">BK314</f>
        <v/>
      </c>
      <c r="BM314" s="9" t="str">
        <f t="shared" si="577"/>
        <v/>
      </c>
      <c r="BN314" s="8" t="str">
        <f t="shared" si="486"/>
        <v/>
      </c>
      <c r="BO314" s="8" t="str">
        <f t="shared" si="511"/>
        <v/>
      </c>
      <c r="BP314" s="8" t="str">
        <f t="shared" si="512"/>
        <v/>
      </c>
      <c r="BQ314" s="8" t="str">
        <f t="shared" si="513"/>
        <v/>
      </c>
      <c r="BR314" s="8" t="str">
        <f t="shared" si="487"/>
        <v/>
      </c>
      <c r="BS314" s="8" t="str">
        <f t="shared" si="514"/>
        <v/>
      </c>
      <c r="BT314" s="8" t="str">
        <f t="shared" si="515"/>
        <v/>
      </c>
      <c r="BU314" s="7" t="str">
        <f t="shared" si="516"/>
        <v/>
      </c>
    </row>
    <row r="315" spans="8:73" x14ac:dyDescent="0.25">
      <c r="H315" s="35" t="str">
        <f>IFERROR(IF(MINUTE(M315)&lt;&gt;MINUTE(M314),MAX($H$2:H314)+1,IF(AND(MINUTE(M314)=0,MINUTE(M315)=0),1,"")),"")</f>
        <v/>
      </c>
      <c r="I315" s="35" t="str">
        <f t="shared" si="488"/>
        <v/>
      </c>
      <c r="J315" s="35" t="str">
        <f t="shared" si="489"/>
        <v/>
      </c>
      <c r="K315" s="67" t="str">
        <f>IFERROR(IF(VLOOKUP(J314,'Flota Variable'!$AS$4:$AU$707,3,0)+K314&gt;$F$7,"",VLOOKUP(J314,'Flota Variable'!$AS$4:$AU$707,3,0)+K314),"")</f>
        <v/>
      </c>
      <c r="L315" s="67" t="str">
        <f t="shared" si="470"/>
        <v/>
      </c>
      <c r="M315" s="36" t="str">
        <f t="shared" si="490"/>
        <v/>
      </c>
      <c r="N315" s="35" t="str">
        <f>IF(H315="","",IF(H315=MAX($H$3:$H$1002),IFERROR(VLOOKUP(MAX($H$3:H315)+1,$H$3:$I$1002,2,0),MAX(I315:I1314))-VLOOKUP(H315,$H$3:$I$1002,2,0)+1,IFERROR(VLOOKUP(MAX($H$3:H315)+1,$H$3:$I$1002,2,0),MAX(I315:I1314))-VLOOKUP(H315,$H$3:$I$1002,2,0)))</f>
        <v/>
      </c>
      <c r="P315" s="35" t="str">
        <f t="shared" si="491"/>
        <v/>
      </c>
      <c r="Q315" s="67" t="str">
        <f t="shared" si="492"/>
        <v/>
      </c>
      <c r="R315" s="67" t="str">
        <f t="shared" si="493"/>
        <v/>
      </c>
      <c r="S315" s="67" t="str">
        <f t="shared" si="494"/>
        <v/>
      </c>
      <c r="U315" s="68" t="str">
        <f>IFERROR(IF(Z315=0,"",IF(MINUTE(Z315)&lt;&gt;MINUTE(Z314),MAX($U$2:U314)+1,IF(AND(MINUTE(Z314)=0,MINUTE(Z315)=0),1,""))),"")</f>
        <v/>
      </c>
      <c r="V315" s="68" t="str">
        <f t="shared" si="495"/>
        <v/>
      </c>
      <c r="W315" s="68" t="str">
        <f t="shared" si="496"/>
        <v/>
      </c>
      <c r="X315" s="69" t="str">
        <f>IFERROR(L315+VLOOKUP(J315,'Tiempos de ciclo'!$P$3:$Q$398,2,0),"")</f>
        <v/>
      </c>
      <c r="Y315" s="69" t="str">
        <f t="shared" si="471"/>
        <v/>
      </c>
      <c r="Z315" s="70" t="str">
        <f t="shared" si="497"/>
        <v/>
      </c>
      <c r="AA315" s="68" t="str">
        <f>IF(U315="","",IF(U315=MAX($U$3:$U$1002),IFERROR(VLOOKUP(MAX($U$3:U315)+1,$U$3:$V$1002,2,0),MAX(V315:V1314))-VLOOKUP(U315,$U$3:$V$1002,2,0)+1,IFERROR(VLOOKUP(MAX($U$3:U315)+1,$U$3:$V$1002,2,0),MAX(V315:V1314))-VLOOKUP(U315,$U$3:$V$1002,2,0)))</f>
        <v/>
      </c>
      <c r="AC315" s="68" t="str">
        <f t="shared" si="498"/>
        <v/>
      </c>
      <c r="AD315" s="69" t="str">
        <f t="shared" si="499"/>
        <v/>
      </c>
      <c r="AE315" s="69" t="str">
        <f t="shared" si="500"/>
        <v/>
      </c>
      <c r="AF315" s="69" t="str">
        <f t="shared" si="501"/>
        <v/>
      </c>
      <c r="AI315" s="3" t="str">
        <f t="shared" si="518"/>
        <v/>
      </c>
      <c r="AJ315" s="8" t="str">
        <f t="shared" si="472"/>
        <v/>
      </c>
      <c r="AK315" s="8" t="str">
        <f t="shared" si="519"/>
        <v/>
      </c>
      <c r="AL315" s="8" t="str">
        <f t="shared" si="520"/>
        <v/>
      </c>
      <c r="AM315" s="8" t="str">
        <f t="shared" si="521"/>
        <v/>
      </c>
      <c r="AN315" s="9" t="str">
        <f t="shared" si="473"/>
        <v/>
      </c>
      <c r="AO315" s="9" t="str">
        <f t="shared" si="474"/>
        <v/>
      </c>
      <c r="AP315" s="8" t="str">
        <f t="shared" si="502"/>
        <v/>
      </c>
      <c r="AQ315" s="9" t="str">
        <f t="shared" si="475"/>
        <v/>
      </c>
      <c r="AR315" s="8" t="str">
        <f t="shared" si="503"/>
        <v/>
      </c>
      <c r="AS315" s="2" t="str">
        <f t="shared" si="522"/>
        <v/>
      </c>
      <c r="AT315" s="8" t="str">
        <f t="shared" si="504"/>
        <v/>
      </c>
      <c r="AU315" s="8" t="str">
        <f t="shared" si="523"/>
        <v/>
      </c>
      <c r="AV315" s="8" t="str">
        <f t="shared" si="524"/>
        <v/>
      </c>
      <c r="AW315" s="8" t="str">
        <f t="shared" si="505"/>
        <v/>
      </c>
      <c r="AX315" s="9" t="str">
        <f t="shared" si="476"/>
        <v/>
      </c>
      <c r="AY315" s="9" t="str">
        <f t="shared" si="477"/>
        <v/>
      </c>
      <c r="AZ315" s="8" t="str">
        <f t="shared" si="506"/>
        <v/>
      </c>
      <c r="BA315" s="9" t="str">
        <f t="shared" si="507"/>
        <v/>
      </c>
      <c r="BB315" s="8" t="str">
        <f t="shared" si="508"/>
        <v/>
      </c>
      <c r="BD315" s="3" t="str">
        <f t="shared" si="509"/>
        <v/>
      </c>
      <c r="BE315" s="8" t="str">
        <f t="shared" si="478"/>
        <v/>
      </c>
      <c r="BF315" s="8" t="str">
        <f t="shared" si="479"/>
        <v/>
      </c>
      <c r="BG315" s="86" t="str">
        <f t="shared" si="480"/>
        <v/>
      </c>
      <c r="BH315" s="9" t="str">
        <f t="shared" si="481"/>
        <v/>
      </c>
      <c r="BI315" s="9" t="str">
        <f t="shared" si="482"/>
        <v/>
      </c>
      <c r="BJ315" s="82" t="e">
        <f t="shared" si="483"/>
        <v>#VALUE!</v>
      </c>
      <c r="BK315" s="9" t="str">
        <f t="shared" si="484"/>
        <v/>
      </c>
      <c r="BL315" s="9" t="str">
        <f t="shared" ref="BL315:BM315" si="578">BK315</f>
        <v/>
      </c>
      <c r="BM315" s="9" t="str">
        <f t="shared" si="578"/>
        <v/>
      </c>
      <c r="BN315" s="8" t="str">
        <f t="shared" si="486"/>
        <v/>
      </c>
      <c r="BO315" s="8" t="str">
        <f t="shared" si="511"/>
        <v/>
      </c>
      <c r="BP315" s="8" t="str">
        <f t="shared" si="512"/>
        <v/>
      </c>
      <c r="BQ315" s="8" t="str">
        <f t="shared" si="513"/>
        <v/>
      </c>
      <c r="BR315" s="8" t="str">
        <f t="shared" si="487"/>
        <v/>
      </c>
      <c r="BS315" s="8" t="str">
        <f t="shared" si="514"/>
        <v/>
      </c>
      <c r="BT315" s="8" t="str">
        <f t="shared" si="515"/>
        <v/>
      </c>
      <c r="BU315" s="7" t="str">
        <f t="shared" si="516"/>
        <v/>
      </c>
    </row>
    <row r="316" spans="8:73" x14ac:dyDescent="0.25">
      <c r="H316" s="35" t="str">
        <f>IFERROR(IF(MINUTE(M316)&lt;&gt;MINUTE(M315),MAX($H$2:H315)+1,IF(AND(MINUTE(M315)=0,MINUTE(M316)=0),1,"")),"")</f>
        <v/>
      </c>
      <c r="I316" s="35" t="str">
        <f t="shared" si="488"/>
        <v/>
      </c>
      <c r="J316" s="35" t="str">
        <f t="shared" si="489"/>
        <v/>
      </c>
      <c r="K316" s="67" t="str">
        <f>IFERROR(IF(VLOOKUP(J315,'Flota Variable'!$AS$4:$AU$707,3,0)+K315&gt;$F$7,"",VLOOKUP(J315,'Flota Variable'!$AS$4:$AU$707,3,0)+K315),"")</f>
        <v/>
      </c>
      <c r="L316" s="67" t="str">
        <f t="shared" si="470"/>
        <v/>
      </c>
      <c r="M316" s="36" t="str">
        <f t="shared" si="490"/>
        <v/>
      </c>
      <c r="N316" s="35" t="str">
        <f>IF(H316="","",IF(H316=MAX($H$3:$H$1002),IFERROR(VLOOKUP(MAX($H$3:H316)+1,$H$3:$I$1002,2,0),MAX(I316:I1315))-VLOOKUP(H316,$H$3:$I$1002,2,0)+1,IFERROR(VLOOKUP(MAX($H$3:H316)+1,$H$3:$I$1002,2,0),MAX(I316:I1315))-VLOOKUP(H316,$H$3:$I$1002,2,0)))</f>
        <v/>
      </c>
      <c r="P316" s="35" t="str">
        <f t="shared" si="491"/>
        <v/>
      </c>
      <c r="Q316" s="67" t="str">
        <f t="shared" si="492"/>
        <v/>
      </c>
      <c r="R316" s="67" t="str">
        <f t="shared" si="493"/>
        <v/>
      </c>
      <c r="S316" s="67" t="str">
        <f t="shared" si="494"/>
        <v/>
      </c>
      <c r="U316" s="68" t="str">
        <f>IFERROR(IF(Z316=0,"",IF(MINUTE(Z316)&lt;&gt;MINUTE(Z315),MAX($U$2:U315)+1,IF(AND(MINUTE(Z315)=0,MINUTE(Z316)=0),1,""))),"")</f>
        <v/>
      </c>
      <c r="V316" s="68" t="str">
        <f t="shared" si="495"/>
        <v/>
      </c>
      <c r="W316" s="68" t="str">
        <f t="shared" si="496"/>
        <v/>
      </c>
      <c r="X316" s="69" t="str">
        <f>IFERROR(L316+VLOOKUP(J316,'Tiempos de ciclo'!$P$3:$Q$398,2,0),"")</f>
        <v/>
      </c>
      <c r="Y316" s="69" t="str">
        <f t="shared" si="471"/>
        <v/>
      </c>
      <c r="Z316" s="70" t="str">
        <f t="shared" si="497"/>
        <v/>
      </c>
      <c r="AA316" s="68" t="str">
        <f>IF(U316="","",IF(U316=MAX($U$3:$U$1002),IFERROR(VLOOKUP(MAX($U$3:U316)+1,$U$3:$V$1002,2,0),MAX(V316:V1315))-VLOOKUP(U316,$U$3:$V$1002,2,0)+1,IFERROR(VLOOKUP(MAX($U$3:U316)+1,$U$3:$V$1002,2,0),MAX(V316:V1315))-VLOOKUP(U316,$U$3:$V$1002,2,0)))</f>
        <v/>
      </c>
      <c r="AC316" s="68" t="str">
        <f t="shared" si="498"/>
        <v/>
      </c>
      <c r="AD316" s="69" t="str">
        <f t="shared" si="499"/>
        <v/>
      </c>
      <c r="AE316" s="69" t="str">
        <f t="shared" si="500"/>
        <v/>
      </c>
      <c r="AF316" s="69" t="str">
        <f t="shared" si="501"/>
        <v/>
      </c>
      <c r="AI316" s="3" t="str">
        <f t="shared" si="518"/>
        <v/>
      </c>
      <c r="AJ316" s="8" t="str">
        <f t="shared" si="472"/>
        <v/>
      </c>
      <c r="AK316" s="8" t="str">
        <f t="shared" si="519"/>
        <v/>
      </c>
      <c r="AL316" s="8" t="str">
        <f t="shared" si="520"/>
        <v/>
      </c>
      <c r="AM316" s="8" t="str">
        <f t="shared" si="521"/>
        <v/>
      </c>
      <c r="AN316" s="9" t="str">
        <f t="shared" si="473"/>
        <v/>
      </c>
      <c r="AO316" s="9" t="str">
        <f t="shared" si="474"/>
        <v/>
      </c>
      <c r="AP316" s="8" t="str">
        <f t="shared" si="502"/>
        <v/>
      </c>
      <c r="AQ316" s="9" t="str">
        <f t="shared" si="475"/>
        <v/>
      </c>
      <c r="AR316" s="8" t="str">
        <f t="shared" si="503"/>
        <v/>
      </c>
      <c r="AS316" s="2" t="str">
        <f t="shared" si="522"/>
        <v/>
      </c>
      <c r="AT316" s="8" t="str">
        <f t="shared" si="504"/>
        <v/>
      </c>
      <c r="AU316" s="8" t="str">
        <f t="shared" si="523"/>
        <v/>
      </c>
      <c r="AV316" s="8" t="str">
        <f t="shared" si="524"/>
        <v/>
      </c>
      <c r="AW316" s="8" t="str">
        <f t="shared" si="505"/>
        <v/>
      </c>
      <c r="AX316" s="9" t="str">
        <f t="shared" si="476"/>
        <v/>
      </c>
      <c r="AY316" s="9" t="str">
        <f t="shared" si="477"/>
        <v/>
      </c>
      <c r="AZ316" s="8" t="str">
        <f t="shared" si="506"/>
        <v/>
      </c>
      <c r="BA316" s="9" t="str">
        <f t="shared" si="507"/>
        <v/>
      </c>
      <c r="BB316" s="8" t="str">
        <f t="shared" si="508"/>
        <v/>
      </c>
      <c r="BD316" s="3" t="str">
        <f t="shared" si="509"/>
        <v/>
      </c>
      <c r="BE316" s="8" t="str">
        <f t="shared" si="478"/>
        <v/>
      </c>
      <c r="BF316" s="8" t="str">
        <f t="shared" si="479"/>
        <v/>
      </c>
      <c r="BG316" s="86" t="str">
        <f t="shared" si="480"/>
        <v/>
      </c>
      <c r="BH316" s="9" t="str">
        <f t="shared" si="481"/>
        <v/>
      </c>
      <c r="BI316" s="9" t="str">
        <f t="shared" si="482"/>
        <v/>
      </c>
      <c r="BJ316" s="82" t="e">
        <f t="shared" si="483"/>
        <v>#VALUE!</v>
      </c>
      <c r="BK316" s="9" t="str">
        <f t="shared" si="484"/>
        <v/>
      </c>
      <c r="BL316" s="9" t="str">
        <f t="shared" ref="BL316:BM316" si="579">BK316</f>
        <v/>
      </c>
      <c r="BM316" s="9" t="str">
        <f t="shared" si="579"/>
        <v/>
      </c>
      <c r="BN316" s="8" t="str">
        <f t="shared" si="486"/>
        <v/>
      </c>
      <c r="BO316" s="8" t="str">
        <f t="shared" si="511"/>
        <v/>
      </c>
      <c r="BP316" s="8" t="str">
        <f t="shared" si="512"/>
        <v/>
      </c>
      <c r="BQ316" s="8" t="str">
        <f t="shared" si="513"/>
        <v/>
      </c>
      <c r="BR316" s="8" t="str">
        <f t="shared" si="487"/>
        <v/>
      </c>
      <c r="BS316" s="8" t="str">
        <f t="shared" si="514"/>
        <v/>
      </c>
      <c r="BT316" s="8" t="str">
        <f t="shared" si="515"/>
        <v/>
      </c>
      <c r="BU316" s="7" t="str">
        <f t="shared" si="516"/>
        <v/>
      </c>
    </row>
    <row r="317" spans="8:73" x14ac:dyDescent="0.25">
      <c r="H317" s="35" t="str">
        <f>IFERROR(IF(MINUTE(M317)&lt;&gt;MINUTE(M316),MAX($H$2:H316)+1,IF(AND(MINUTE(M316)=0,MINUTE(M317)=0),1,"")),"")</f>
        <v/>
      </c>
      <c r="I317" s="35" t="str">
        <f t="shared" si="488"/>
        <v/>
      </c>
      <c r="J317" s="35" t="str">
        <f t="shared" si="489"/>
        <v/>
      </c>
      <c r="K317" s="67" t="str">
        <f>IFERROR(IF(VLOOKUP(J316,'Flota Variable'!$AS$4:$AU$707,3,0)+K316&gt;$F$7,"",VLOOKUP(J316,'Flota Variable'!$AS$4:$AU$707,3,0)+K316),"")</f>
        <v/>
      </c>
      <c r="L317" s="67" t="str">
        <f t="shared" si="470"/>
        <v/>
      </c>
      <c r="M317" s="36" t="str">
        <f t="shared" si="490"/>
        <v/>
      </c>
      <c r="N317" s="35" t="str">
        <f>IF(H317="","",IF(H317=MAX($H$3:$H$1002),IFERROR(VLOOKUP(MAX($H$3:H317)+1,$H$3:$I$1002,2,0),MAX(I317:I1316))-VLOOKUP(H317,$H$3:$I$1002,2,0)+1,IFERROR(VLOOKUP(MAX($H$3:H317)+1,$H$3:$I$1002,2,0),MAX(I317:I1316))-VLOOKUP(H317,$H$3:$I$1002,2,0)))</f>
        <v/>
      </c>
      <c r="P317" s="35" t="str">
        <f t="shared" si="491"/>
        <v/>
      </c>
      <c r="Q317" s="67" t="str">
        <f t="shared" si="492"/>
        <v/>
      </c>
      <c r="R317" s="67" t="str">
        <f t="shared" si="493"/>
        <v/>
      </c>
      <c r="S317" s="67" t="str">
        <f t="shared" si="494"/>
        <v/>
      </c>
      <c r="U317" s="68" t="str">
        <f>IFERROR(IF(Z317=0,"",IF(MINUTE(Z317)&lt;&gt;MINUTE(Z316),MAX($U$2:U316)+1,IF(AND(MINUTE(Z316)=0,MINUTE(Z317)=0),1,""))),"")</f>
        <v/>
      </c>
      <c r="V317" s="68" t="str">
        <f t="shared" si="495"/>
        <v/>
      </c>
      <c r="W317" s="68" t="str">
        <f t="shared" si="496"/>
        <v/>
      </c>
      <c r="X317" s="69" t="str">
        <f>IFERROR(L317+VLOOKUP(J317,'Tiempos de ciclo'!$P$3:$Q$398,2,0),"")</f>
        <v/>
      </c>
      <c r="Y317" s="69" t="str">
        <f t="shared" si="471"/>
        <v/>
      </c>
      <c r="Z317" s="70" t="str">
        <f t="shared" si="497"/>
        <v/>
      </c>
      <c r="AA317" s="68" t="str">
        <f>IF(U317="","",IF(U317=MAX($U$3:$U$1002),IFERROR(VLOOKUP(MAX($U$3:U317)+1,$U$3:$V$1002,2,0),MAX(V317:V1316))-VLOOKUP(U317,$U$3:$V$1002,2,0)+1,IFERROR(VLOOKUP(MAX($U$3:U317)+1,$U$3:$V$1002,2,0),MAX(V317:V1316))-VLOOKUP(U317,$U$3:$V$1002,2,0)))</f>
        <v/>
      </c>
      <c r="AC317" s="68" t="str">
        <f t="shared" si="498"/>
        <v/>
      </c>
      <c r="AD317" s="69" t="str">
        <f t="shared" si="499"/>
        <v/>
      </c>
      <c r="AE317" s="69" t="str">
        <f t="shared" si="500"/>
        <v/>
      </c>
      <c r="AF317" s="69" t="str">
        <f t="shared" si="501"/>
        <v/>
      </c>
      <c r="AI317" s="3" t="str">
        <f t="shared" si="518"/>
        <v/>
      </c>
      <c r="AJ317" s="8" t="str">
        <f t="shared" si="472"/>
        <v/>
      </c>
      <c r="AK317" s="8" t="str">
        <f t="shared" si="519"/>
        <v/>
      </c>
      <c r="AL317" s="8" t="str">
        <f t="shared" si="520"/>
        <v/>
      </c>
      <c r="AM317" s="8" t="str">
        <f t="shared" si="521"/>
        <v/>
      </c>
      <c r="AN317" s="9" t="str">
        <f t="shared" si="473"/>
        <v/>
      </c>
      <c r="AO317" s="9" t="str">
        <f t="shared" si="474"/>
        <v/>
      </c>
      <c r="AP317" s="8" t="str">
        <f t="shared" si="502"/>
        <v/>
      </c>
      <c r="AQ317" s="9" t="str">
        <f t="shared" si="475"/>
        <v/>
      </c>
      <c r="AR317" s="8" t="str">
        <f t="shared" si="503"/>
        <v/>
      </c>
      <c r="AS317" s="2" t="str">
        <f t="shared" si="522"/>
        <v/>
      </c>
      <c r="AT317" s="8" t="str">
        <f t="shared" si="504"/>
        <v/>
      </c>
      <c r="AU317" s="8" t="str">
        <f t="shared" si="523"/>
        <v/>
      </c>
      <c r="AV317" s="8" t="str">
        <f t="shared" si="524"/>
        <v/>
      </c>
      <c r="AW317" s="8" t="str">
        <f t="shared" si="505"/>
        <v/>
      </c>
      <c r="AX317" s="9" t="str">
        <f t="shared" si="476"/>
        <v/>
      </c>
      <c r="AY317" s="9" t="str">
        <f t="shared" si="477"/>
        <v/>
      </c>
      <c r="AZ317" s="8" t="str">
        <f t="shared" si="506"/>
        <v/>
      </c>
      <c r="BA317" s="9" t="str">
        <f t="shared" si="507"/>
        <v/>
      </c>
      <c r="BB317" s="8" t="str">
        <f t="shared" si="508"/>
        <v/>
      </c>
      <c r="BD317" s="3" t="str">
        <f t="shared" si="509"/>
        <v/>
      </c>
      <c r="BE317" s="8" t="str">
        <f t="shared" si="478"/>
        <v/>
      </c>
      <c r="BF317" s="8" t="str">
        <f t="shared" si="479"/>
        <v/>
      </c>
      <c r="BG317" s="86" t="str">
        <f t="shared" si="480"/>
        <v/>
      </c>
      <c r="BH317" s="9" t="str">
        <f t="shared" si="481"/>
        <v/>
      </c>
      <c r="BI317" s="9" t="str">
        <f t="shared" si="482"/>
        <v/>
      </c>
      <c r="BJ317" s="82" t="e">
        <f t="shared" si="483"/>
        <v>#VALUE!</v>
      </c>
      <c r="BK317" s="9" t="str">
        <f t="shared" si="484"/>
        <v/>
      </c>
      <c r="BL317" s="9" t="str">
        <f t="shared" ref="BL317:BM317" si="580">BK317</f>
        <v/>
      </c>
      <c r="BM317" s="9" t="str">
        <f t="shared" si="580"/>
        <v/>
      </c>
      <c r="BN317" s="8" t="str">
        <f t="shared" si="486"/>
        <v/>
      </c>
      <c r="BO317" s="8" t="str">
        <f t="shared" si="511"/>
        <v/>
      </c>
      <c r="BP317" s="8" t="str">
        <f t="shared" si="512"/>
        <v/>
      </c>
      <c r="BQ317" s="8" t="str">
        <f t="shared" si="513"/>
        <v/>
      </c>
      <c r="BR317" s="8" t="str">
        <f t="shared" si="487"/>
        <v/>
      </c>
      <c r="BS317" s="8" t="str">
        <f t="shared" si="514"/>
        <v/>
      </c>
      <c r="BT317" s="8" t="str">
        <f t="shared" si="515"/>
        <v/>
      </c>
      <c r="BU317" s="7" t="str">
        <f t="shared" si="516"/>
        <v/>
      </c>
    </row>
    <row r="318" spans="8:73" x14ac:dyDescent="0.25">
      <c r="H318" s="35" t="str">
        <f>IFERROR(IF(MINUTE(M318)&lt;&gt;MINUTE(M317),MAX($H$2:H317)+1,IF(AND(MINUTE(M317)=0,MINUTE(M318)=0),1,"")),"")</f>
        <v/>
      </c>
      <c r="I318" s="35" t="str">
        <f t="shared" si="488"/>
        <v/>
      </c>
      <c r="J318" s="35" t="str">
        <f t="shared" si="489"/>
        <v/>
      </c>
      <c r="K318" s="67" t="str">
        <f>IFERROR(IF(VLOOKUP(J317,'Flota Variable'!$AS$4:$AU$707,3,0)+K317&gt;$F$7,"",VLOOKUP(J317,'Flota Variable'!$AS$4:$AU$707,3,0)+K317),"")</f>
        <v/>
      </c>
      <c r="L318" s="67" t="str">
        <f t="shared" si="470"/>
        <v/>
      </c>
      <c r="M318" s="36" t="str">
        <f t="shared" si="490"/>
        <v/>
      </c>
      <c r="N318" s="35" t="str">
        <f>IF(H318="","",IF(H318=MAX($H$3:$H$1002),IFERROR(VLOOKUP(MAX($H$3:H318)+1,$H$3:$I$1002,2,0),MAX(I318:I1317))-VLOOKUP(H318,$H$3:$I$1002,2,0)+1,IFERROR(VLOOKUP(MAX($H$3:H318)+1,$H$3:$I$1002,2,0),MAX(I318:I1317))-VLOOKUP(H318,$H$3:$I$1002,2,0)))</f>
        <v/>
      </c>
      <c r="P318" s="35" t="str">
        <f t="shared" si="491"/>
        <v/>
      </c>
      <c r="Q318" s="67" t="str">
        <f t="shared" si="492"/>
        <v/>
      </c>
      <c r="R318" s="67" t="str">
        <f t="shared" si="493"/>
        <v/>
      </c>
      <c r="S318" s="67" t="str">
        <f t="shared" si="494"/>
        <v/>
      </c>
      <c r="U318" s="68" t="str">
        <f>IFERROR(IF(Z318=0,"",IF(MINUTE(Z318)&lt;&gt;MINUTE(Z317),MAX($U$2:U317)+1,IF(AND(MINUTE(Z317)=0,MINUTE(Z318)=0),1,""))),"")</f>
        <v/>
      </c>
      <c r="V318" s="68" t="str">
        <f t="shared" si="495"/>
        <v/>
      </c>
      <c r="W318" s="68" t="str">
        <f t="shared" si="496"/>
        <v/>
      </c>
      <c r="X318" s="69" t="str">
        <f>IFERROR(L318+VLOOKUP(J318,'Tiempos de ciclo'!$P$3:$Q$398,2,0),"")</f>
        <v/>
      </c>
      <c r="Y318" s="69" t="str">
        <f t="shared" si="471"/>
        <v/>
      </c>
      <c r="Z318" s="70" t="str">
        <f t="shared" si="497"/>
        <v/>
      </c>
      <c r="AA318" s="68" t="str">
        <f>IF(U318="","",IF(U318=MAX($U$3:$U$1002),IFERROR(VLOOKUP(MAX($U$3:U318)+1,$U$3:$V$1002,2,0),MAX(V318:V1317))-VLOOKUP(U318,$U$3:$V$1002,2,0)+1,IFERROR(VLOOKUP(MAX($U$3:U318)+1,$U$3:$V$1002,2,0),MAX(V318:V1317))-VLOOKUP(U318,$U$3:$V$1002,2,0)))</f>
        <v/>
      </c>
      <c r="AC318" s="68" t="str">
        <f t="shared" si="498"/>
        <v/>
      </c>
      <c r="AD318" s="69" t="str">
        <f t="shared" si="499"/>
        <v/>
      </c>
      <c r="AE318" s="69" t="str">
        <f t="shared" si="500"/>
        <v/>
      </c>
      <c r="AF318" s="69" t="str">
        <f t="shared" si="501"/>
        <v/>
      </c>
      <c r="AI318" s="3" t="str">
        <f t="shared" si="518"/>
        <v/>
      </c>
      <c r="AJ318" s="8" t="str">
        <f t="shared" si="472"/>
        <v/>
      </c>
      <c r="AK318" s="8" t="str">
        <f t="shared" si="519"/>
        <v/>
      </c>
      <c r="AL318" s="8" t="str">
        <f t="shared" si="520"/>
        <v/>
      </c>
      <c r="AM318" s="8" t="str">
        <f t="shared" si="521"/>
        <v/>
      </c>
      <c r="AN318" s="9" t="str">
        <f t="shared" si="473"/>
        <v/>
      </c>
      <c r="AO318" s="9" t="str">
        <f t="shared" si="474"/>
        <v/>
      </c>
      <c r="AP318" s="8" t="str">
        <f t="shared" si="502"/>
        <v/>
      </c>
      <c r="AQ318" s="9" t="str">
        <f t="shared" si="475"/>
        <v/>
      </c>
      <c r="AR318" s="8" t="str">
        <f t="shared" si="503"/>
        <v/>
      </c>
      <c r="AS318" s="2" t="str">
        <f t="shared" si="522"/>
        <v/>
      </c>
      <c r="AT318" s="8" t="str">
        <f t="shared" si="504"/>
        <v/>
      </c>
      <c r="AU318" s="8" t="str">
        <f t="shared" si="523"/>
        <v/>
      </c>
      <c r="AV318" s="8" t="str">
        <f t="shared" si="524"/>
        <v/>
      </c>
      <c r="AW318" s="8" t="str">
        <f t="shared" si="505"/>
        <v/>
      </c>
      <c r="AX318" s="9" t="str">
        <f t="shared" si="476"/>
        <v/>
      </c>
      <c r="AY318" s="9" t="str">
        <f t="shared" si="477"/>
        <v/>
      </c>
      <c r="AZ318" s="8" t="str">
        <f t="shared" si="506"/>
        <v/>
      </c>
      <c r="BA318" s="9" t="str">
        <f t="shared" si="507"/>
        <v/>
      </c>
      <c r="BB318" s="8" t="str">
        <f t="shared" si="508"/>
        <v/>
      </c>
      <c r="BD318" s="3" t="str">
        <f t="shared" si="509"/>
        <v/>
      </c>
      <c r="BE318" s="8" t="str">
        <f t="shared" si="478"/>
        <v/>
      </c>
      <c r="BF318" s="8" t="str">
        <f t="shared" si="479"/>
        <v/>
      </c>
      <c r="BG318" s="86" t="str">
        <f t="shared" si="480"/>
        <v/>
      </c>
      <c r="BH318" s="9" t="str">
        <f t="shared" si="481"/>
        <v/>
      </c>
      <c r="BI318" s="9" t="str">
        <f t="shared" si="482"/>
        <v/>
      </c>
      <c r="BJ318" s="82" t="e">
        <f t="shared" si="483"/>
        <v>#VALUE!</v>
      </c>
      <c r="BK318" s="9" t="str">
        <f t="shared" si="484"/>
        <v/>
      </c>
      <c r="BL318" s="9" t="str">
        <f t="shared" ref="BL318:BM318" si="581">BK318</f>
        <v/>
      </c>
      <c r="BM318" s="9" t="str">
        <f t="shared" si="581"/>
        <v/>
      </c>
      <c r="BN318" s="8" t="str">
        <f t="shared" si="486"/>
        <v/>
      </c>
      <c r="BO318" s="8" t="str">
        <f t="shared" si="511"/>
        <v/>
      </c>
      <c r="BP318" s="8" t="str">
        <f t="shared" si="512"/>
        <v/>
      </c>
      <c r="BQ318" s="8" t="str">
        <f t="shared" si="513"/>
        <v/>
      </c>
      <c r="BR318" s="8" t="str">
        <f t="shared" si="487"/>
        <v/>
      </c>
      <c r="BS318" s="8" t="str">
        <f t="shared" si="514"/>
        <v/>
      </c>
      <c r="BT318" s="8" t="str">
        <f t="shared" si="515"/>
        <v/>
      </c>
      <c r="BU318" s="7" t="str">
        <f t="shared" si="516"/>
        <v/>
      </c>
    </row>
    <row r="319" spans="8:73" x14ac:dyDescent="0.25">
      <c r="H319" s="35" t="str">
        <f>IFERROR(IF(MINUTE(M319)&lt;&gt;MINUTE(M318),MAX($H$2:H318)+1,IF(AND(MINUTE(M318)=0,MINUTE(M319)=0),1,"")),"")</f>
        <v/>
      </c>
      <c r="I319" s="35" t="str">
        <f t="shared" si="488"/>
        <v/>
      </c>
      <c r="J319" s="35" t="str">
        <f t="shared" si="489"/>
        <v/>
      </c>
      <c r="K319" s="67" t="str">
        <f>IFERROR(IF(VLOOKUP(J318,'Flota Variable'!$AS$4:$AU$707,3,0)+K318&gt;$F$7,"",VLOOKUP(J318,'Flota Variable'!$AS$4:$AU$707,3,0)+K318),"")</f>
        <v/>
      </c>
      <c r="L319" s="67" t="str">
        <f t="shared" si="470"/>
        <v/>
      </c>
      <c r="M319" s="36" t="str">
        <f t="shared" si="490"/>
        <v/>
      </c>
      <c r="N319" s="35" t="str">
        <f>IF(H319="","",IF(H319=MAX($H$3:$H$1002),IFERROR(VLOOKUP(MAX($H$3:H319)+1,$H$3:$I$1002,2,0),MAX(I319:I1318))-VLOOKUP(H319,$H$3:$I$1002,2,0)+1,IFERROR(VLOOKUP(MAX($H$3:H319)+1,$H$3:$I$1002,2,0),MAX(I319:I1318))-VLOOKUP(H319,$H$3:$I$1002,2,0)))</f>
        <v/>
      </c>
      <c r="P319" s="35" t="str">
        <f t="shared" si="491"/>
        <v/>
      </c>
      <c r="Q319" s="67" t="str">
        <f t="shared" si="492"/>
        <v/>
      </c>
      <c r="R319" s="67" t="str">
        <f t="shared" si="493"/>
        <v/>
      </c>
      <c r="S319" s="67" t="str">
        <f t="shared" si="494"/>
        <v/>
      </c>
      <c r="U319" s="68" t="str">
        <f>IFERROR(IF(Z319=0,"",IF(MINUTE(Z319)&lt;&gt;MINUTE(Z318),MAX($U$2:U318)+1,IF(AND(MINUTE(Z318)=0,MINUTE(Z319)=0),1,""))),"")</f>
        <v/>
      </c>
      <c r="V319" s="68" t="str">
        <f t="shared" si="495"/>
        <v/>
      </c>
      <c r="W319" s="68" t="str">
        <f t="shared" si="496"/>
        <v/>
      </c>
      <c r="X319" s="69" t="str">
        <f>IFERROR(L319+VLOOKUP(J319,'Tiempos de ciclo'!$P$3:$Q$398,2,0),"")</f>
        <v/>
      </c>
      <c r="Y319" s="69" t="str">
        <f t="shared" si="471"/>
        <v/>
      </c>
      <c r="Z319" s="70" t="str">
        <f t="shared" si="497"/>
        <v/>
      </c>
      <c r="AA319" s="68" t="str">
        <f>IF(U319="","",IF(U319=MAX($U$3:$U$1002),IFERROR(VLOOKUP(MAX($U$3:U319)+1,$U$3:$V$1002,2,0),MAX(V319:V1318))-VLOOKUP(U319,$U$3:$V$1002,2,0)+1,IFERROR(VLOOKUP(MAX($U$3:U319)+1,$U$3:$V$1002,2,0),MAX(V319:V1318))-VLOOKUP(U319,$U$3:$V$1002,2,0)))</f>
        <v/>
      </c>
      <c r="AC319" s="68" t="str">
        <f t="shared" si="498"/>
        <v/>
      </c>
      <c r="AD319" s="69" t="str">
        <f t="shared" si="499"/>
        <v/>
      </c>
      <c r="AE319" s="69" t="str">
        <f t="shared" si="500"/>
        <v/>
      </c>
      <c r="AF319" s="69" t="str">
        <f t="shared" si="501"/>
        <v/>
      </c>
      <c r="AI319" s="3" t="str">
        <f t="shared" si="518"/>
        <v/>
      </c>
      <c r="AJ319" s="8" t="str">
        <f t="shared" si="472"/>
        <v/>
      </c>
      <c r="AK319" s="8" t="str">
        <f t="shared" si="519"/>
        <v/>
      </c>
      <c r="AL319" s="8" t="str">
        <f t="shared" si="520"/>
        <v/>
      </c>
      <c r="AM319" s="8" t="str">
        <f t="shared" si="521"/>
        <v/>
      </c>
      <c r="AN319" s="9" t="str">
        <f t="shared" si="473"/>
        <v/>
      </c>
      <c r="AO319" s="9" t="str">
        <f t="shared" si="474"/>
        <v/>
      </c>
      <c r="AP319" s="8" t="str">
        <f t="shared" si="502"/>
        <v/>
      </c>
      <c r="AQ319" s="9" t="str">
        <f t="shared" si="475"/>
        <v/>
      </c>
      <c r="AR319" s="8" t="str">
        <f t="shared" si="503"/>
        <v/>
      </c>
      <c r="AS319" s="2" t="str">
        <f t="shared" si="522"/>
        <v/>
      </c>
      <c r="AT319" s="8" t="str">
        <f t="shared" si="504"/>
        <v/>
      </c>
      <c r="AU319" s="8" t="str">
        <f t="shared" si="523"/>
        <v/>
      </c>
      <c r="AV319" s="8" t="str">
        <f t="shared" si="524"/>
        <v/>
      </c>
      <c r="AW319" s="8" t="str">
        <f t="shared" si="505"/>
        <v/>
      </c>
      <c r="AX319" s="9" t="str">
        <f t="shared" si="476"/>
        <v/>
      </c>
      <c r="AY319" s="9" t="str">
        <f t="shared" si="477"/>
        <v/>
      </c>
      <c r="AZ319" s="8" t="str">
        <f t="shared" si="506"/>
        <v/>
      </c>
      <c r="BA319" s="9" t="str">
        <f t="shared" si="507"/>
        <v/>
      </c>
      <c r="BB319" s="8" t="str">
        <f t="shared" si="508"/>
        <v/>
      </c>
      <c r="BD319" s="3" t="str">
        <f t="shared" si="509"/>
        <v/>
      </c>
      <c r="BE319" s="8" t="str">
        <f t="shared" si="478"/>
        <v/>
      </c>
      <c r="BF319" s="8" t="str">
        <f t="shared" si="479"/>
        <v/>
      </c>
      <c r="BG319" s="86" t="str">
        <f t="shared" si="480"/>
        <v/>
      </c>
      <c r="BH319" s="9" t="str">
        <f t="shared" si="481"/>
        <v/>
      </c>
      <c r="BI319" s="9" t="str">
        <f t="shared" si="482"/>
        <v/>
      </c>
      <c r="BJ319" s="82" t="e">
        <f t="shared" si="483"/>
        <v>#VALUE!</v>
      </c>
      <c r="BK319" s="9" t="str">
        <f t="shared" si="484"/>
        <v/>
      </c>
      <c r="BL319" s="9" t="str">
        <f t="shared" ref="BL319:BM319" si="582">BK319</f>
        <v/>
      </c>
      <c r="BM319" s="9" t="str">
        <f t="shared" si="582"/>
        <v/>
      </c>
      <c r="BN319" s="8" t="str">
        <f t="shared" si="486"/>
        <v/>
      </c>
      <c r="BO319" s="8" t="str">
        <f t="shared" si="511"/>
        <v/>
      </c>
      <c r="BP319" s="8" t="str">
        <f t="shared" si="512"/>
        <v/>
      </c>
      <c r="BQ319" s="8" t="str">
        <f t="shared" si="513"/>
        <v/>
      </c>
      <c r="BR319" s="8" t="str">
        <f t="shared" si="487"/>
        <v/>
      </c>
      <c r="BS319" s="8" t="str">
        <f t="shared" si="514"/>
        <v/>
      </c>
      <c r="BT319" s="8" t="str">
        <f t="shared" si="515"/>
        <v/>
      </c>
      <c r="BU319" s="7" t="str">
        <f t="shared" si="516"/>
        <v/>
      </c>
    </row>
    <row r="320" spans="8:73" x14ac:dyDescent="0.25">
      <c r="H320" s="35" t="str">
        <f>IFERROR(IF(MINUTE(M320)&lt;&gt;MINUTE(M319),MAX($H$2:H319)+1,IF(AND(MINUTE(M319)=0,MINUTE(M320)=0),1,"")),"")</f>
        <v/>
      </c>
      <c r="I320" s="35" t="str">
        <f t="shared" si="488"/>
        <v/>
      </c>
      <c r="J320" s="35" t="str">
        <f t="shared" si="489"/>
        <v/>
      </c>
      <c r="K320" s="67" t="str">
        <f>IFERROR(IF(VLOOKUP(J319,'Flota Variable'!$AS$4:$AU$707,3,0)+K319&gt;$F$7,"",VLOOKUP(J319,'Flota Variable'!$AS$4:$AU$707,3,0)+K319),"")</f>
        <v/>
      </c>
      <c r="L320" s="67" t="str">
        <f t="shared" si="470"/>
        <v/>
      </c>
      <c r="M320" s="36" t="str">
        <f t="shared" si="490"/>
        <v/>
      </c>
      <c r="N320" s="35" t="str">
        <f>IF(H320="","",IF(H320=MAX($H$3:$H$1002),IFERROR(VLOOKUP(MAX($H$3:H320)+1,$H$3:$I$1002,2,0),MAX(I320:I1319))-VLOOKUP(H320,$H$3:$I$1002,2,0)+1,IFERROR(VLOOKUP(MAX($H$3:H320)+1,$H$3:$I$1002,2,0),MAX(I320:I1319))-VLOOKUP(H320,$H$3:$I$1002,2,0)))</f>
        <v/>
      </c>
      <c r="P320" s="35" t="str">
        <f t="shared" si="491"/>
        <v/>
      </c>
      <c r="Q320" s="67" t="str">
        <f t="shared" si="492"/>
        <v/>
      </c>
      <c r="R320" s="67" t="str">
        <f t="shared" si="493"/>
        <v/>
      </c>
      <c r="S320" s="67" t="str">
        <f t="shared" si="494"/>
        <v/>
      </c>
      <c r="U320" s="68" t="str">
        <f>IFERROR(IF(Z320=0,"",IF(MINUTE(Z320)&lt;&gt;MINUTE(Z319),MAX($U$2:U319)+1,IF(AND(MINUTE(Z319)=0,MINUTE(Z320)=0),1,""))),"")</f>
        <v/>
      </c>
      <c r="V320" s="68" t="str">
        <f t="shared" si="495"/>
        <v/>
      </c>
      <c r="W320" s="68" t="str">
        <f t="shared" si="496"/>
        <v/>
      </c>
      <c r="X320" s="69" t="str">
        <f>IFERROR(L320+VLOOKUP(J320,'Tiempos de ciclo'!$P$3:$Q$398,2,0),"")</f>
        <v/>
      </c>
      <c r="Y320" s="69" t="str">
        <f t="shared" si="471"/>
        <v/>
      </c>
      <c r="Z320" s="70" t="str">
        <f t="shared" si="497"/>
        <v/>
      </c>
      <c r="AA320" s="68" t="str">
        <f>IF(U320="","",IF(U320=MAX($U$3:$U$1002),IFERROR(VLOOKUP(MAX($U$3:U320)+1,$U$3:$V$1002,2,0),MAX(V320:V1319))-VLOOKUP(U320,$U$3:$V$1002,2,0)+1,IFERROR(VLOOKUP(MAX($U$3:U320)+1,$U$3:$V$1002,2,0),MAX(V320:V1319))-VLOOKUP(U320,$U$3:$V$1002,2,0)))</f>
        <v/>
      </c>
      <c r="AC320" s="68" t="str">
        <f t="shared" si="498"/>
        <v/>
      </c>
      <c r="AD320" s="69" t="str">
        <f t="shared" si="499"/>
        <v/>
      </c>
      <c r="AE320" s="69" t="str">
        <f t="shared" si="500"/>
        <v/>
      </c>
      <c r="AF320" s="69" t="str">
        <f t="shared" si="501"/>
        <v/>
      </c>
      <c r="AI320" s="3" t="str">
        <f t="shared" si="518"/>
        <v/>
      </c>
      <c r="AJ320" s="8" t="str">
        <f t="shared" si="472"/>
        <v/>
      </c>
      <c r="AK320" s="8" t="str">
        <f t="shared" si="519"/>
        <v/>
      </c>
      <c r="AL320" s="8" t="str">
        <f t="shared" si="520"/>
        <v/>
      </c>
      <c r="AM320" s="8" t="str">
        <f t="shared" si="521"/>
        <v/>
      </c>
      <c r="AN320" s="9" t="str">
        <f t="shared" si="473"/>
        <v/>
      </c>
      <c r="AO320" s="9" t="str">
        <f t="shared" si="474"/>
        <v/>
      </c>
      <c r="AP320" s="8" t="str">
        <f t="shared" si="502"/>
        <v/>
      </c>
      <c r="AQ320" s="9" t="str">
        <f t="shared" si="475"/>
        <v/>
      </c>
      <c r="AR320" s="8" t="str">
        <f t="shared" si="503"/>
        <v/>
      </c>
      <c r="AS320" s="2" t="str">
        <f t="shared" si="522"/>
        <v/>
      </c>
      <c r="AT320" s="8" t="str">
        <f t="shared" si="504"/>
        <v/>
      </c>
      <c r="AU320" s="8" t="str">
        <f t="shared" si="523"/>
        <v/>
      </c>
      <c r="AV320" s="8" t="str">
        <f t="shared" si="524"/>
        <v/>
      </c>
      <c r="AW320" s="8" t="str">
        <f t="shared" si="505"/>
        <v/>
      </c>
      <c r="AX320" s="9" t="str">
        <f t="shared" si="476"/>
        <v/>
      </c>
      <c r="AY320" s="9" t="str">
        <f t="shared" si="477"/>
        <v/>
      </c>
      <c r="AZ320" s="8" t="str">
        <f t="shared" si="506"/>
        <v/>
      </c>
      <c r="BA320" s="9" t="str">
        <f t="shared" si="507"/>
        <v/>
      </c>
      <c r="BB320" s="8" t="str">
        <f t="shared" si="508"/>
        <v/>
      </c>
      <c r="BD320" s="3" t="str">
        <f t="shared" si="509"/>
        <v/>
      </c>
      <c r="BE320" s="8" t="str">
        <f t="shared" si="478"/>
        <v/>
      </c>
      <c r="BF320" s="8" t="str">
        <f t="shared" si="479"/>
        <v/>
      </c>
      <c r="BG320" s="86" t="str">
        <f t="shared" si="480"/>
        <v/>
      </c>
      <c r="BH320" s="9" t="str">
        <f t="shared" si="481"/>
        <v/>
      </c>
      <c r="BI320" s="9" t="str">
        <f t="shared" si="482"/>
        <v/>
      </c>
      <c r="BJ320" s="82" t="e">
        <f t="shared" si="483"/>
        <v>#VALUE!</v>
      </c>
      <c r="BK320" s="9" t="str">
        <f t="shared" si="484"/>
        <v/>
      </c>
      <c r="BL320" s="9" t="str">
        <f t="shared" ref="BL320:BM320" si="583">BK320</f>
        <v/>
      </c>
      <c r="BM320" s="9" t="str">
        <f t="shared" si="583"/>
        <v/>
      </c>
      <c r="BN320" s="8" t="str">
        <f t="shared" si="486"/>
        <v/>
      </c>
      <c r="BO320" s="8" t="str">
        <f t="shared" si="511"/>
        <v/>
      </c>
      <c r="BP320" s="8" t="str">
        <f t="shared" si="512"/>
        <v/>
      </c>
      <c r="BQ320" s="8" t="str">
        <f t="shared" si="513"/>
        <v/>
      </c>
      <c r="BR320" s="8" t="str">
        <f t="shared" si="487"/>
        <v/>
      </c>
      <c r="BS320" s="8" t="str">
        <f t="shared" si="514"/>
        <v/>
      </c>
      <c r="BT320" s="8" t="str">
        <f t="shared" si="515"/>
        <v/>
      </c>
      <c r="BU320" s="7" t="str">
        <f t="shared" si="516"/>
        <v/>
      </c>
    </row>
    <row r="321" spans="8:73" x14ac:dyDescent="0.25">
      <c r="H321" s="35" t="str">
        <f>IFERROR(IF(MINUTE(M321)&lt;&gt;MINUTE(M320),MAX($H$2:H320)+1,IF(AND(MINUTE(M320)=0,MINUTE(M321)=0),1,"")),"")</f>
        <v/>
      </c>
      <c r="I321" s="35" t="str">
        <f t="shared" si="488"/>
        <v/>
      </c>
      <c r="J321" s="35" t="str">
        <f t="shared" si="489"/>
        <v/>
      </c>
      <c r="K321" s="67" t="str">
        <f>IFERROR(IF(VLOOKUP(J320,'Flota Variable'!$AS$4:$AU$707,3,0)+K320&gt;$F$7,"",VLOOKUP(J320,'Flota Variable'!$AS$4:$AU$707,3,0)+K320),"")</f>
        <v/>
      </c>
      <c r="L321" s="67" t="str">
        <f t="shared" si="470"/>
        <v/>
      </c>
      <c r="M321" s="36" t="str">
        <f t="shared" si="490"/>
        <v/>
      </c>
      <c r="N321" s="35" t="str">
        <f>IF(H321="","",IF(H321=MAX($H$3:$H$1002),IFERROR(VLOOKUP(MAX($H$3:H321)+1,$H$3:$I$1002,2,0),MAX(I321:I1320))-VLOOKUP(H321,$H$3:$I$1002,2,0)+1,IFERROR(VLOOKUP(MAX($H$3:H321)+1,$H$3:$I$1002,2,0),MAX(I321:I1320))-VLOOKUP(H321,$H$3:$I$1002,2,0)))</f>
        <v/>
      </c>
      <c r="P321" s="35" t="str">
        <f t="shared" si="491"/>
        <v/>
      </c>
      <c r="Q321" s="67" t="str">
        <f t="shared" si="492"/>
        <v/>
      </c>
      <c r="R321" s="67" t="str">
        <f t="shared" si="493"/>
        <v/>
      </c>
      <c r="S321" s="67" t="str">
        <f t="shared" si="494"/>
        <v/>
      </c>
      <c r="U321" s="68" t="str">
        <f>IFERROR(IF(Z321=0,"",IF(MINUTE(Z321)&lt;&gt;MINUTE(Z320),MAX($U$2:U320)+1,IF(AND(MINUTE(Z320)=0,MINUTE(Z321)=0),1,""))),"")</f>
        <v/>
      </c>
      <c r="V321" s="68" t="str">
        <f t="shared" si="495"/>
        <v/>
      </c>
      <c r="W321" s="68" t="str">
        <f t="shared" si="496"/>
        <v/>
      </c>
      <c r="X321" s="69" t="str">
        <f>IFERROR(L321+VLOOKUP(J321,'Tiempos de ciclo'!$P$3:$Q$398,2,0),"")</f>
        <v/>
      </c>
      <c r="Y321" s="69" t="str">
        <f t="shared" si="471"/>
        <v/>
      </c>
      <c r="Z321" s="70" t="str">
        <f t="shared" si="497"/>
        <v/>
      </c>
      <c r="AA321" s="68" t="str">
        <f>IF(U321="","",IF(U321=MAX($U$3:$U$1002),IFERROR(VLOOKUP(MAX($U$3:U321)+1,$U$3:$V$1002,2,0),MAX(V321:V1320))-VLOOKUP(U321,$U$3:$V$1002,2,0)+1,IFERROR(VLOOKUP(MAX($U$3:U321)+1,$U$3:$V$1002,2,0),MAX(V321:V1320))-VLOOKUP(U321,$U$3:$V$1002,2,0)))</f>
        <v/>
      </c>
      <c r="AC321" s="68" t="str">
        <f t="shared" si="498"/>
        <v/>
      </c>
      <c r="AD321" s="69" t="str">
        <f t="shared" si="499"/>
        <v/>
      </c>
      <c r="AE321" s="69" t="str">
        <f t="shared" si="500"/>
        <v/>
      </c>
      <c r="AF321" s="69" t="str">
        <f t="shared" si="501"/>
        <v/>
      </c>
      <c r="AI321" s="3" t="str">
        <f t="shared" si="518"/>
        <v/>
      </c>
      <c r="AJ321" s="8" t="str">
        <f t="shared" si="472"/>
        <v/>
      </c>
      <c r="AK321" s="8" t="str">
        <f t="shared" si="519"/>
        <v/>
      </c>
      <c r="AL321" s="8" t="str">
        <f t="shared" si="520"/>
        <v/>
      </c>
      <c r="AM321" s="8" t="str">
        <f t="shared" si="521"/>
        <v/>
      </c>
      <c r="AN321" s="9" t="str">
        <f t="shared" si="473"/>
        <v/>
      </c>
      <c r="AO321" s="9" t="str">
        <f t="shared" si="474"/>
        <v/>
      </c>
      <c r="AP321" s="8" t="str">
        <f t="shared" si="502"/>
        <v/>
      </c>
      <c r="AQ321" s="9" t="str">
        <f t="shared" si="475"/>
        <v/>
      </c>
      <c r="AR321" s="8" t="str">
        <f t="shared" si="503"/>
        <v/>
      </c>
      <c r="AS321" s="2" t="str">
        <f t="shared" si="522"/>
        <v/>
      </c>
      <c r="AT321" s="8" t="str">
        <f t="shared" si="504"/>
        <v/>
      </c>
      <c r="AU321" s="8" t="str">
        <f t="shared" si="523"/>
        <v/>
      </c>
      <c r="AV321" s="8" t="str">
        <f t="shared" si="524"/>
        <v/>
      </c>
      <c r="AW321" s="8" t="str">
        <f t="shared" si="505"/>
        <v/>
      </c>
      <c r="AX321" s="9" t="str">
        <f t="shared" si="476"/>
        <v/>
      </c>
      <c r="AY321" s="9" t="str">
        <f t="shared" si="477"/>
        <v/>
      </c>
      <c r="AZ321" s="8" t="str">
        <f t="shared" si="506"/>
        <v/>
      </c>
      <c r="BA321" s="9" t="str">
        <f t="shared" si="507"/>
        <v/>
      </c>
      <c r="BB321" s="8" t="str">
        <f t="shared" si="508"/>
        <v/>
      </c>
      <c r="BD321" s="3" t="str">
        <f t="shared" si="509"/>
        <v/>
      </c>
      <c r="BE321" s="8" t="str">
        <f t="shared" si="478"/>
        <v/>
      </c>
      <c r="BF321" s="8" t="str">
        <f t="shared" si="479"/>
        <v/>
      </c>
      <c r="BG321" s="86" t="str">
        <f t="shared" si="480"/>
        <v/>
      </c>
      <c r="BH321" s="9" t="str">
        <f t="shared" si="481"/>
        <v/>
      </c>
      <c r="BI321" s="9" t="str">
        <f t="shared" si="482"/>
        <v/>
      </c>
      <c r="BJ321" s="82" t="e">
        <f t="shared" si="483"/>
        <v>#VALUE!</v>
      </c>
      <c r="BK321" s="9" t="str">
        <f t="shared" si="484"/>
        <v/>
      </c>
      <c r="BL321" s="9" t="str">
        <f t="shared" ref="BL321:BM321" si="584">BK321</f>
        <v/>
      </c>
      <c r="BM321" s="9" t="str">
        <f t="shared" si="584"/>
        <v/>
      </c>
      <c r="BN321" s="8" t="str">
        <f t="shared" si="486"/>
        <v/>
      </c>
      <c r="BO321" s="8" t="str">
        <f t="shared" si="511"/>
        <v/>
      </c>
      <c r="BP321" s="8" t="str">
        <f t="shared" si="512"/>
        <v/>
      </c>
      <c r="BQ321" s="8" t="str">
        <f t="shared" si="513"/>
        <v/>
      </c>
      <c r="BR321" s="8" t="str">
        <f t="shared" si="487"/>
        <v/>
      </c>
      <c r="BS321" s="8" t="str">
        <f t="shared" si="514"/>
        <v/>
      </c>
      <c r="BT321" s="8" t="str">
        <f t="shared" si="515"/>
        <v/>
      </c>
      <c r="BU321" s="7" t="str">
        <f t="shared" si="516"/>
        <v/>
      </c>
    </row>
    <row r="322" spans="8:73" x14ac:dyDescent="0.25">
      <c r="H322" s="35" t="str">
        <f>IFERROR(IF(MINUTE(M322)&lt;&gt;MINUTE(M321),MAX($H$2:H321)+1,IF(AND(MINUTE(M321)=0,MINUTE(M322)=0),1,"")),"")</f>
        <v/>
      </c>
      <c r="I322" s="35" t="str">
        <f t="shared" si="488"/>
        <v/>
      </c>
      <c r="J322" s="35" t="str">
        <f t="shared" si="489"/>
        <v/>
      </c>
      <c r="K322" s="67" t="str">
        <f>IFERROR(IF(VLOOKUP(J321,'Flota Variable'!$AS$4:$AU$707,3,0)+K321&gt;$F$7,"",VLOOKUP(J321,'Flota Variable'!$AS$4:$AU$707,3,0)+K321),"")</f>
        <v/>
      </c>
      <c r="L322" s="67" t="str">
        <f t="shared" si="470"/>
        <v/>
      </c>
      <c r="M322" s="36" t="str">
        <f t="shared" si="490"/>
        <v/>
      </c>
      <c r="N322" s="35" t="str">
        <f>IF(H322="","",IF(H322=MAX($H$3:$H$1002),IFERROR(VLOOKUP(MAX($H$3:H322)+1,$H$3:$I$1002,2,0),MAX(I322:I1321))-VLOOKUP(H322,$H$3:$I$1002,2,0)+1,IFERROR(VLOOKUP(MAX($H$3:H322)+1,$H$3:$I$1002,2,0),MAX(I322:I1321))-VLOOKUP(H322,$H$3:$I$1002,2,0)))</f>
        <v/>
      </c>
      <c r="P322" s="35" t="str">
        <f t="shared" si="491"/>
        <v/>
      </c>
      <c r="Q322" s="67" t="str">
        <f t="shared" si="492"/>
        <v/>
      </c>
      <c r="R322" s="67" t="str">
        <f t="shared" si="493"/>
        <v/>
      </c>
      <c r="S322" s="67" t="str">
        <f t="shared" si="494"/>
        <v/>
      </c>
      <c r="U322" s="68" t="str">
        <f>IFERROR(IF(Z322=0,"",IF(MINUTE(Z322)&lt;&gt;MINUTE(Z321),MAX($U$2:U321)+1,IF(AND(MINUTE(Z321)=0,MINUTE(Z322)=0),1,""))),"")</f>
        <v/>
      </c>
      <c r="V322" s="68" t="str">
        <f t="shared" si="495"/>
        <v/>
      </c>
      <c r="W322" s="68" t="str">
        <f t="shared" si="496"/>
        <v/>
      </c>
      <c r="X322" s="69" t="str">
        <f>IFERROR(L322+VLOOKUP(J322,'Tiempos de ciclo'!$P$3:$Q$398,2,0),"")</f>
        <v/>
      </c>
      <c r="Y322" s="69" t="str">
        <f t="shared" si="471"/>
        <v/>
      </c>
      <c r="Z322" s="70" t="str">
        <f t="shared" si="497"/>
        <v/>
      </c>
      <c r="AA322" s="68" t="str">
        <f>IF(U322="","",IF(U322=MAX($U$3:$U$1002),IFERROR(VLOOKUP(MAX($U$3:U322)+1,$U$3:$V$1002,2,0),MAX(V322:V1321))-VLOOKUP(U322,$U$3:$V$1002,2,0)+1,IFERROR(VLOOKUP(MAX($U$3:U322)+1,$U$3:$V$1002,2,0),MAX(V322:V1321))-VLOOKUP(U322,$U$3:$V$1002,2,0)))</f>
        <v/>
      </c>
      <c r="AC322" s="68" t="str">
        <f t="shared" si="498"/>
        <v/>
      </c>
      <c r="AD322" s="69" t="str">
        <f t="shared" si="499"/>
        <v/>
      </c>
      <c r="AE322" s="69" t="str">
        <f t="shared" si="500"/>
        <v/>
      </c>
      <c r="AF322" s="69" t="str">
        <f t="shared" si="501"/>
        <v/>
      </c>
      <c r="AI322" s="3" t="str">
        <f t="shared" si="518"/>
        <v/>
      </c>
      <c r="AJ322" s="8" t="str">
        <f t="shared" si="472"/>
        <v/>
      </c>
      <c r="AK322" s="8" t="str">
        <f t="shared" si="519"/>
        <v/>
      </c>
      <c r="AL322" s="8" t="str">
        <f t="shared" si="520"/>
        <v/>
      </c>
      <c r="AM322" s="8" t="str">
        <f t="shared" si="521"/>
        <v/>
      </c>
      <c r="AN322" s="9" t="str">
        <f t="shared" si="473"/>
        <v/>
      </c>
      <c r="AO322" s="9" t="str">
        <f t="shared" si="474"/>
        <v/>
      </c>
      <c r="AP322" s="8" t="str">
        <f t="shared" si="502"/>
        <v/>
      </c>
      <c r="AQ322" s="9" t="str">
        <f t="shared" si="475"/>
        <v/>
      </c>
      <c r="AR322" s="8" t="str">
        <f t="shared" si="503"/>
        <v/>
      </c>
      <c r="AS322" s="2" t="str">
        <f t="shared" si="522"/>
        <v/>
      </c>
      <c r="AT322" s="8" t="str">
        <f t="shared" si="504"/>
        <v/>
      </c>
      <c r="AU322" s="8" t="str">
        <f t="shared" si="523"/>
        <v/>
      </c>
      <c r="AV322" s="8" t="str">
        <f t="shared" si="524"/>
        <v/>
      </c>
      <c r="AW322" s="8" t="str">
        <f t="shared" si="505"/>
        <v/>
      </c>
      <c r="AX322" s="9" t="str">
        <f t="shared" si="476"/>
        <v/>
      </c>
      <c r="AY322" s="9" t="str">
        <f t="shared" si="477"/>
        <v/>
      </c>
      <c r="AZ322" s="8" t="str">
        <f t="shared" si="506"/>
        <v/>
      </c>
      <c r="BA322" s="9" t="str">
        <f t="shared" si="507"/>
        <v/>
      </c>
      <c r="BB322" s="8" t="str">
        <f t="shared" si="508"/>
        <v/>
      </c>
      <c r="BD322" s="3" t="str">
        <f t="shared" si="509"/>
        <v/>
      </c>
      <c r="BE322" s="8" t="str">
        <f t="shared" si="478"/>
        <v/>
      </c>
      <c r="BF322" s="8" t="str">
        <f t="shared" si="479"/>
        <v/>
      </c>
      <c r="BG322" s="86" t="str">
        <f t="shared" si="480"/>
        <v/>
      </c>
      <c r="BH322" s="9" t="str">
        <f t="shared" si="481"/>
        <v/>
      </c>
      <c r="BI322" s="9" t="str">
        <f t="shared" si="482"/>
        <v/>
      </c>
      <c r="BJ322" s="82" t="e">
        <f t="shared" si="483"/>
        <v>#VALUE!</v>
      </c>
      <c r="BK322" s="9" t="str">
        <f t="shared" si="484"/>
        <v/>
      </c>
      <c r="BL322" s="9" t="str">
        <f t="shared" ref="BL322:BM322" si="585">BK322</f>
        <v/>
      </c>
      <c r="BM322" s="9" t="str">
        <f t="shared" si="585"/>
        <v/>
      </c>
      <c r="BN322" s="8" t="str">
        <f t="shared" si="486"/>
        <v/>
      </c>
      <c r="BO322" s="8" t="str">
        <f t="shared" si="511"/>
        <v/>
      </c>
      <c r="BP322" s="8" t="str">
        <f t="shared" si="512"/>
        <v/>
      </c>
      <c r="BQ322" s="8" t="str">
        <f t="shared" si="513"/>
        <v/>
      </c>
      <c r="BR322" s="8" t="str">
        <f t="shared" si="487"/>
        <v/>
      </c>
      <c r="BS322" s="8" t="str">
        <f t="shared" si="514"/>
        <v/>
      </c>
      <c r="BT322" s="8" t="str">
        <f t="shared" si="515"/>
        <v/>
      </c>
      <c r="BU322" s="7" t="str">
        <f t="shared" si="516"/>
        <v/>
      </c>
    </row>
    <row r="323" spans="8:73" x14ac:dyDescent="0.25">
      <c r="H323" s="35" t="str">
        <f>IFERROR(IF(MINUTE(M323)&lt;&gt;MINUTE(M322),MAX($H$2:H322)+1,IF(AND(MINUTE(M322)=0,MINUTE(M323)=0),1,"")),"")</f>
        <v/>
      </c>
      <c r="I323" s="35" t="str">
        <f t="shared" si="488"/>
        <v/>
      </c>
      <c r="J323" s="35" t="str">
        <f t="shared" si="489"/>
        <v/>
      </c>
      <c r="K323" s="67" t="str">
        <f>IFERROR(IF(VLOOKUP(J322,'Flota Variable'!$AS$4:$AU$707,3,0)+K322&gt;$F$7,"",VLOOKUP(J322,'Flota Variable'!$AS$4:$AU$707,3,0)+K322),"")</f>
        <v/>
      </c>
      <c r="L323" s="67" t="str">
        <f t="shared" ref="L323:L386" si="586">IFERROR(HOUR(K323)*$E$16+MINUTE(K323)*$E$17+IF(SECOND(K323)&lt;30,0,$E$17),"")</f>
        <v/>
      </c>
      <c r="M323" s="36" t="str">
        <f t="shared" si="490"/>
        <v/>
      </c>
      <c r="N323" s="35" t="str">
        <f>IF(H323="","",IF(H323=MAX($H$3:$H$1002),IFERROR(VLOOKUP(MAX($H$3:H323)+1,$H$3:$I$1002,2,0),MAX(I323:I1322))-VLOOKUP(H323,$H$3:$I$1002,2,0)+1,IFERROR(VLOOKUP(MAX($H$3:H323)+1,$H$3:$I$1002,2,0),MAX(I323:I1322))-VLOOKUP(H323,$H$3:$I$1002,2,0)))</f>
        <v/>
      </c>
      <c r="P323" s="35" t="str">
        <f t="shared" si="491"/>
        <v/>
      </c>
      <c r="Q323" s="67" t="str">
        <f t="shared" si="492"/>
        <v/>
      </c>
      <c r="R323" s="67" t="str">
        <f t="shared" si="493"/>
        <v/>
      </c>
      <c r="S323" s="67" t="str">
        <f t="shared" si="494"/>
        <v/>
      </c>
      <c r="U323" s="68" t="str">
        <f>IFERROR(IF(Z323=0,"",IF(MINUTE(Z323)&lt;&gt;MINUTE(Z322),MAX($U$2:U322)+1,IF(AND(MINUTE(Z322)=0,MINUTE(Z323)=0),1,""))),"")</f>
        <v/>
      </c>
      <c r="V323" s="68" t="str">
        <f t="shared" si="495"/>
        <v/>
      </c>
      <c r="W323" s="68" t="str">
        <f t="shared" si="496"/>
        <v/>
      </c>
      <c r="X323" s="69" t="str">
        <f>IFERROR(L323+VLOOKUP(J323,'Tiempos de ciclo'!$P$3:$Q$398,2,0),"")</f>
        <v/>
      </c>
      <c r="Y323" s="69" t="str">
        <f t="shared" ref="Y323:Y386" si="587">IFERROR(HOUR(X323)*$E$16+MINUTE(X323)*$E$17+IF(SECOND(X323)&lt;30,0,$E$17),"")</f>
        <v/>
      </c>
      <c r="Z323" s="70" t="str">
        <f t="shared" si="497"/>
        <v/>
      </c>
      <c r="AA323" s="68" t="str">
        <f>IF(U323="","",IF(U323=MAX($U$3:$U$1002),IFERROR(VLOOKUP(MAX($U$3:U323)+1,$U$3:$V$1002,2,0),MAX(V323:V1322))-VLOOKUP(U323,$U$3:$V$1002,2,0)+1,IFERROR(VLOOKUP(MAX($U$3:U323)+1,$U$3:$V$1002,2,0),MAX(V323:V1322))-VLOOKUP(U323,$U$3:$V$1002,2,0)))</f>
        <v/>
      </c>
      <c r="AC323" s="68" t="str">
        <f t="shared" si="498"/>
        <v/>
      </c>
      <c r="AD323" s="69" t="str">
        <f t="shared" si="499"/>
        <v/>
      </c>
      <c r="AE323" s="69" t="str">
        <f t="shared" si="500"/>
        <v/>
      </c>
      <c r="AF323" s="69" t="str">
        <f t="shared" si="501"/>
        <v/>
      </c>
      <c r="AI323" s="3" t="str">
        <f t="shared" si="518"/>
        <v/>
      </c>
      <c r="AJ323" s="8" t="str">
        <f t="shared" ref="AJ323:AJ386" si="588">IF(P323="","",$C$4)</f>
        <v/>
      </c>
      <c r="AK323" s="8" t="str">
        <f t="shared" si="519"/>
        <v/>
      </c>
      <c r="AL323" s="8" t="str">
        <f t="shared" si="520"/>
        <v/>
      </c>
      <c r="AM323" s="8" t="str">
        <f t="shared" si="521"/>
        <v/>
      </c>
      <c r="AN323" s="9" t="str">
        <f t="shared" ref="AN323:AN386" si="589">IF(Q323="","",CONCATENATE(IF(HOUR(Q323)&lt;2,HOUR(Q323)+24,IF(HOUR(Q323)&lt;10,CONCATENATE(0,HOUR(Q323)),HOUR(Q323))),":",IF(MINUTE(Q323)&lt;10,CONCATENATE(0,MINUTE(Q323)),MINUTE(Q323))))</f>
        <v/>
      </c>
      <c r="AO323" s="9" t="str">
        <f t="shared" ref="AO323:AO386" si="590">IF(R323="","",CONCATENATE(IF(HOUR(R323)&lt;2,HOUR(R323)+24,IF(HOUR(R323)&lt;10,CONCATENATE(0,HOUR(R323)),HOUR(R323))),":",IF(MINUTE(R323)&lt;10,CONCATENATE(0,MINUTE(R323)),MINUTE(R323))))</f>
        <v/>
      </c>
      <c r="AP323" s="8" t="str">
        <f t="shared" si="502"/>
        <v/>
      </c>
      <c r="AQ323" s="9" t="str">
        <f t="shared" ref="AQ323:AQ386" si="591">S323</f>
        <v/>
      </c>
      <c r="AR323" s="8" t="str">
        <f t="shared" si="503"/>
        <v/>
      </c>
      <c r="AS323" s="2" t="str">
        <f t="shared" si="522"/>
        <v/>
      </c>
      <c r="AT323" s="8" t="str">
        <f t="shared" si="504"/>
        <v/>
      </c>
      <c r="AU323" s="8" t="str">
        <f t="shared" si="523"/>
        <v/>
      </c>
      <c r="AV323" s="8" t="str">
        <f t="shared" si="524"/>
        <v/>
      </c>
      <c r="AW323" s="8" t="str">
        <f t="shared" si="505"/>
        <v/>
      </c>
      <c r="AX323" s="9" t="str">
        <f t="shared" ref="AX323:AX386" si="592">IFERROR(IF(AF323="","",CONCATENATE(IF(HOUR(AD323)&lt;2,HOUR(AD323)+24,IF(HOUR(AD323)&lt;10,CONCATENATE(0,HOUR(AD323)),HOUR(AD323))),":",IF(MINUTE(AD323)&lt;10,CONCATENATE(0,MINUTE(AD323)),MINUTE(AD323)))),"")</f>
        <v/>
      </c>
      <c r="AY323" s="9" t="str">
        <f t="shared" ref="AY323:AY386" si="593">IFERROR(IF(AF323="","",CONCATENATE(IF(HOUR(AE323)&lt;2,HOUR(AE323)+24,IF(HOUR(AE323)&lt;10,CONCATENATE(0,HOUR(AE323)),HOUR(AE323))),":",IF(MINUTE(AE323)&lt;10,CONCATENATE(0,MINUTE(AE323)),MINUTE(AE323)))),"")</f>
        <v/>
      </c>
      <c r="AZ323" s="8" t="str">
        <f t="shared" si="506"/>
        <v/>
      </c>
      <c r="BA323" s="9" t="str">
        <f t="shared" si="507"/>
        <v/>
      </c>
      <c r="BB323" s="8" t="str">
        <f t="shared" si="508"/>
        <v/>
      </c>
      <c r="BD323" s="3" t="str">
        <f t="shared" si="509"/>
        <v/>
      </c>
      <c r="BE323" s="8" t="str">
        <f t="shared" ref="BE323:BE386" si="594">IFERROR(VLOOKUP(BD323,$AI$3:$AR$1003,2,0),VLOOKUP(BD323,$AS$3:$BB$1003,2,0))</f>
        <v/>
      </c>
      <c r="BF323" s="8" t="str">
        <f t="shared" ref="BF323:BF386" si="595">IFERROR(VLOOKUP(BD323,$AI$3:$AR$1003,3,0),VLOOKUP(BD323,$AS$3:$BB$1003,3,0))</f>
        <v/>
      </c>
      <c r="BG323" s="86" t="str">
        <f t="shared" ref="BG323:BG386" si="596">IFERROR(VLOOKUP(BD323,$AI$3:$AR$1003,4,0),VLOOKUP(BD323,$AS$3:$BB$1003,4,0))</f>
        <v/>
      </c>
      <c r="BH323" s="9" t="str">
        <f t="shared" ref="BH323:BH386" si="597">IFERROR(VLOOKUP(BD323,$AI$3:$AR$1003,6,0),VLOOKUP(BD323,$AS$3:$BB$1003,6,0))</f>
        <v/>
      </c>
      <c r="BI323" s="9" t="str">
        <f t="shared" ref="BI323:BI386" si="598">IFERROR(VLOOKUP(BD323,$AI$3:$AR$1003,7,0),VLOOKUP(BD323,$AS$3:$BB$1003,7,0))</f>
        <v/>
      </c>
      <c r="BJ323" s="82" t="e">
        <f t="shared" ref="BJ323:BJ386" si="599">BK323*1440</f>
        <v>#VALUE!</v>
      </c>
      <c r="BK323" s="9" t="str">
        <f t="shared" ref="BK323:BK386" si="600">IFERROR(VLOOKUP(BD323,$AI$3:$AR$1003,8,0),VLOOKUP(BD323,$AS$3:$BB$1003,8,0))</f>
        <v/>
      </c>
      <c r="BL323" s="9" t="str">
        <f t="shared" ref="BL323:BM323" si="601">BK323</f>
        <v/>
      </c>
      <c r="BM323" s="9" t="str">
        <f t="shared" si="601"/>
        <v/>
      </c>
      <c r="BN323" s="8" t="str">
        <f t="shared" ref="BN323:BN386" si="602">IFERROR(VLOOKUP(BD323,$AI$3:$AR$1003,5,0),VLOOKUP(BD323,$AS$3:$BB$1003,5,0))</f>
        <v/>
      </c>
      <c r="BO323" s="8" t="str">
        <f t="shared" si="511"/>
        <v/>
      </c>
      <c r="BP323" s="8" t="str">
        <f t="shared" si="512"/>
        <v/>
      </c>
      <c r="BQ323" s="8" t="str">
        <f t="shared" si="513"/>
        <v/>
      </c>
      <c r="BR323" s="8" t="str">
        <f t="shared" ref="BR323:BR386" si="603">IFERROR(VLOOKUP(BD323,$AI$3:$AR$1003,9,0),VLOOKUP(BD323,$AS$3:$BB$1003,9,0))</f>
        <v/>
      </c>
      <c r="BS323" s="8" t="str">
        <f t="shared" si="514"/>
        <v/>
      </c>
      <c r="BT323" s="8" t="str">
        <f t="shared" si="515"/>
        <v/>
      </c>
      <c r="BU323" s="7" t="str">
        <f t="shared" si="516"/>
        <v/>
      </c>
    </row>
    <row r="324" spans="8:73" x14ac:dyDescent="0.25">
      <c r="H324" s="35" t="str">
        <f>IFERROR(IF(MINUTE(M324)&lt;&gt;MINUTE(M323),MAX($H$2:H323)+1,IF(AND(MINUTE(M323)=0,MINUTE(M324)=0),1,"")),"")</f>
        <v/>
      </c>
      <c r="I324" s="35" t="str">
        <f t="shared" ref="I324:I387" si="604">IF(K324="","",I323+1)</f>
        <v/>
      </c>
      <c r="J324" s="35" t="str">
        <f t="shared" ref="J324:J387" si="605">IFERROR($C$4&amp;"_"&amp;IF(HOUR(L324)&lt;1,HOUR(L324)+24,HOUR(L324)),"")</f>
        <v/>
      </c>
      <c r="K324" s="67" t="str">
        <f>IFERROR(IF(VLOOKUP(J323,'Flota Variable'!$AS$4:$AU$707,3,0)+K323&gt;$F$7,"",VLOOKUP(J323,'Flota Variable'!$AS$4:$AU$707,3,0)+K323),"")</f>
        <v/>
      </c>
      <c r="L324" s="67" t="str">
        <f t="shared" si="586"/>
        <v/>
      </c>
      <c r="M324" s="36" t="str">
        <f t="shared" ref="M324:M387" si="606">IFERROR(IF(L325&lt;L324,L325+$E$18,L325)-L324,"")</f>
        <v/>
      </c>
      <c r="N324" s="35" t="str">
        <f>IF(H324="","",IF(H324=MAX($H$3:$H$1002),IFERROR(VLOOKUP(MAX($H$3:H324)+1,$H$3:$I$1002,2,0),MAX(I324:I1323))-VLOOKUP(H324,$H$3:$I$1002,2,0)+1,IFERROR(VLOOKUP(MAX($H$3:H324)+1,$H$3:$I$1002,2,0),MAX(I324:I1323))-VLOOKUP(H324,$H$3:$I$1002,2,0)))</f>
        <v/>
      </c>
      <c r="P324" s="35" t="str">
        <f t="shared" ref="P324:P387" si="607">IFERROR(IF(P323+1&lt;=MAX($H$3:$H$1002),P323+1,""),"")</f>
        <v/>
      </c>
      <c r="Q324" s="67" t="str">
        <f t="shared" ref="Q324:Q387" si="608">IF(P324="","",VLOOKUP(P324,$H$3:$L$1002,5,0))</f>
        <v/>
      </c>
      <c r="R324" s="67" t="str">
        <f t="shared" ref="R324:R387" si="609">IF(P324="","",IF(Q325="",VLOOKUP(MAX($I$3:$I$1002),$I$3:$L$1002,4,0),Q325))</f>
        <v/>
      </c>
      <c r="S324" s="67" t="str">
        <f t="shared" ref="S324:S387" si="610">IF(P324="","",VLOOKUP(P324,$H$3:$N$1002,6,0))</f>
        <v/>
      </c>
      <c r="U324" s="68" t="str">
        <f>IFERROR(IF(Z324=0,"",IF(MINUTE(Z324)&lt;&gt;MINUTE(Z323),MAX($U$2:U323)+1,IF(AND(MINUTE(Z323)=0,MINUTE(Z324)=0),1,""))),"")</f>
        <v/>
      </c>
      <c r="V324" s="68" t="str">
        <f t="shared" ref="V324:V387" si="611">IF(X324="","",V323+1)</f>
        <v/>
      </c>
      <c r="W324" s="68" t="str">
        <f t="shared" ref="W324:W387" si="612">IFERROR($C$4&amp;"_"&amp;IF(HOUR(Y324)&lt;1,HOUR(Y324)+24,HOUR(Y324)),"")</f>
        <v/>
      </c>
      <c r="X324" s="69" t="str">
        <f>IFERROR(L324+VLOOKUP(J324,'Tiempos de ciclo'!$P$3:$Q$398,2,0),"")</f>
        <v/>
      </c>
      <c r="Y324" s="69" t="str">
        <f t="shared" si="587"/>
        <v/>
      </c>
      <c r="Z324" s="70" t="str">
        <f t="shared" ref="Z324:Z387" si="613">IFERROR(IF(Y325&lt;Y324,Y325+$E$18,Y325)-Y324,"")</f>
        <v/>
      </c>
      <c r="AA324" s="68" t="str">
        <f>IF(U324="","",IF(U324=MAX($U$3:$U$1002),IFERROR(VLOOKUP(MAX($U$3:U324)+1,$U$3:$V$1002,2,0),MAX(V324:V1323))-VLOOKUP(U324,$U$3:$V$1002,2,0)+1,IFERROR(VLOOKUP(MAX($U$3:U324)+1,$U$3:$V$1002,2,0),MAX(V324:V1323))-VLOOKUP(U324,$U$3:$V$1002,2,0)))</f>
        <v/>
      </c>
      <c r="AC324" s="68" t="str">
        <f t="shared" ref="AC324:AC387" si="614">IFERROR(IF(AC323+1&lt;=MAX($U$3:$U$1002),AC323+1,""),"")</f>
        <v/>
      </c>
      <c r="AD324" s="69" t="str">
        <f t="shared" ref="AD324:AD387" si="615">IF(AC324="","",VLOOKUP(AC324,$U$3:$Y$1002,5,0))</f>
        <v/>
      </c>
      <c r="AE324" s="69" t="str">
        <f t="shared" ref="AE324:AE387" si="616">IF(AC324="","",IF(AD325="",VLOOKUP(MAX($V$3:$V$1002),$V$3:$Y$1002,4,0),AD325))</f>
        <v/>
      </c>
      <c r="AF324" s="69" t="str">
        <f t="shared" ref="AF324:AF387" si="617">IF(AC324="","",VLOOKUP(AC324,$U$3:$AA$1002,6,0))</f>
        <v/>
      </c>
      <c r="AI324" s="3" t="str">
        <f t="shared" si="518"/>
        <v/>
      </c>
      <c r="AJ324" s="8" t="str">
        <f t="shared" si="588"/>
        <v/>
      </c>
      <c r="AK324" s="8" t="str">
        <f t="shared" si="519"/>
        <v/>
      </c>
      <c r="AL324" s="8" t="str">
        <f t="shared" si="520"/>
        <v/>
      </c>
      <c r="AM324" s="8" t="str">
        <f t="shared" si="521"/>
        <v/>
      </c>
      <c r="AN324" s="9" t="str">
        <f t="shared" si="589"/>
        <v/>
      </c>
      <c r="AO324" s="9" t="str">
        <f t="shared" si="590"/>
        <v/>
      </c>
      <c r="AP324" s="8" t="str">
        <f t="shared" ref="AP324:AP387" si="618">+IFERROR(AQ324*1440,"")</f>
        <v/>
      </c>
      <c r="AQ324" s="9" t="str">
        <f t="shared" si="591"/>
        <v/>
      </c>
      <c r="AR324" s="8" t="str">
        <f t="shared" ref="AR324:AR387" si="619">IF(AM324="","",$F$12)</f>
        <v/>
      </c>
      <c r="AS324" s="2" t="str">
        <f t="shared" si="522"/>
        <v/>
      </c>
      <c r="AT324" s="8" t="str">
        <f t="shared" ref="AT324:AT387" si="620">IF(AD324="","",$C$4)</f>
        <v/>
      </c>
      <c r="AU324" s="8" t="str">
        <f t="shared" si="523"/>
        <v/>
      </c>
      <c r="AV324" s="8" t="str">
        <f t="shared" si="524"/>
        <v/>
      </c>
      <c r="AW324" s="8" t="str">
        <f t="shared" ref="AW324:AW387" si="621">IF(BA324="","",$F$10)</f>
        <v/>
      </c>
      <c r="AX324" s="9" t="str">
        <f t="shared" si="592"/>
        <v/>
      </c>
      <c r="AY324" s="9" t="str">
        <f t="shared" si="593"/>
        <v/>
      </c>
      <c r="AZ324" s="8" t="str">
        <f t="shared" ref="AZ324:AZ387" si="622">+IFERROR(BA324*1440,"")</f>
        <v/>
      </c>
      <c r="BA324" s="9" t="str">
        <f t="shared" ref="BA324:BA387" si="623">AF324</f>
        <v/>
      </c>
      <c r="BB324" s="8" t="str">
        <f t="shared" ref="BB324:BB387" si="624">IF(AW324="","",$F$12)</f>
        <v/>
      </c>
      <c r="BD324" s="3" t="str">
        <f t="shared" ref="BD324:BD387" si="625">IFERROR(IF(BD323+1&gt;$BC$2,"",BD323+1),"")</f>
        <v/>
      </c>
      <c r="BE324" s="8" t="str">
        <f t="shared" si="594"/>
        <v/>
      </c>
      <c r="BF324" s="8" t="str">
        <f t="shared" si="595"/>
        <v/>
      </c>
      <c r="BG324" s="86" t="str">
        <f t="shared" si="596"/>
        <v/>
      </c>
      <c r="BH324" s="9" t="str">
        <f t="shared" si="597"/>
        <v/>
      </c>
      <c r="BI324" s="9" t="str">
        <f t="shared" si="598"/>
        <v/>
      </c>
      <c r="BJ324" s="82" t="e">
        <f t="shared" si="599"/>
        <v>#VALUE!</v>
      </c>
      <c r="BK324" s="9" t="str">
        <f t="shared" si="600"/>
        <v/>
      </c>
      <c r="BL324" s="9" t="str">
        <f t="shared" ref="BL324:BM324" si="626">BK324</f>
        <v/>
      </c>
      <c r="BM324" s="9" t="str">
        <f t="shared" si="626"/>
        <v/>
      </c>
      <c r="BN324" s="8" t="str">
        <f t="shared" si="602"/>
        <v/>
      </c>
      <c r="BO324" s="8" t="str">
        <f t="shared" ref="BO324:BO387" si="627">IF(BD324="","",0)</f>
        <v/>
      </c>
      <c r="BP324" s="8" t="str">
        <f t="shared" ref="BP324:BP387" si="628">IF(BD324="","",0)</f>
        <v/>
      </c>
      <c r="BQ324" s="8" t="str">
        <f t="shared" ref="BQ324:BQ387" si="629">IF(BD324="","",0)</f>
        <v/>
      </c>
      <c r="BR324" s="8" t="str">
        <f t="shared" si="603"/>
        <v/>
      </c>
      <c r="BS324" s="8" t="str">
        <f t="shared" ref="BS324:BS387" si="630">IF(BD324="","",0)</f>
        <v/>
      </c>
      <c r="BT324" s="8" t="str">
        <f t="shared" ref="BT324:BT387" si="631">IF(BD324="","",0)</f>
        <v/>
      </c>
      <c r="BU324" s="7" t="str">
        <f t="shared" ref="BU324:BU387" si="632">IF(BF324="","","="&amp;""""&amp;BF324&amp;""""&amp;","&amp;"="&amp;""""&amp;BG324&amp;""""&amp;","&amp;"="&amp;""""&amp;BH324&amp;""""&amp;","&amp;"="&amp;""""&amp;BI324&amp;""""&amp;","&amp;"="&amp;""""&amp;TEXT(BK324,"hh:mm")&amp;""""&amp;","&amp;"="&amp;""""&amp;TEXT(BL324,"hh:mm")&amp;""""&amp;","&amp;"="&amp;""""&amp;TEXT(BM324,"hh:mm")&amp;""""&amp;","&amp;"="&amp;""""&amp;BN324&amp;""""&amp;","&amp;"="&amp;""""&amp;BO324&amp;""""&amp;","&amp;"="&amp;""""&amp;BP324&amp;""""&amp;","&amp;"="&amp;""""&amp;BQ324&amp;""""&amp;","&amp;"="&amp;""""&amp;BR324&amp;""""&amp;","&amp;"="&amp;""""&amp;BS324&amp;""""&amp;","&amp;"="&amp;""""&amp;BT324&amp;""""&amp;",")</f>
        <v/>
      </c>
    </row>
    <row r="325" spans="8:73" x14ac:dyDescent="0.25">
      <c r="H325" s="35" t="str">
        <f>IFERROR(IF(MINUTE(M325)&lt;&gt;MINUTE(M324),MAX($H$2:H324)+1,IF(AND(MINUTE(M324)=0,MINUTE(M325)=0),1,"")),"")</f>
        <v/>
      </c>
      <c r="I325" s="35" t="str">
        <f t="shared" si="604"/>
        <v/>
      </c>
      <c r="J325" s="35" t="str">
        <f t="shared" si="605"/>
        <v/>
      </c>
      <c r="K325" s="67" t="str">
        <f>IFERROR(IF(VLOOKUP(J324,'Flota Variable'!$AS$4:$AU$707,3,0)+K324&gt;$F$7,"",VLOOKUP(J324,'Flota Variable'!$AS$4:$AU$707,3,0)+K324),"")</f>
        <v/>
      </c>
      <c r="L325" s="67" t="str">
        <f t="shared" si="586"/>
        <v/>
      </c>
      <c r="M325" s="36" t="str">
        <f t="shared" si="606"/>
        <v/>
      </c>
      <c r="N325" s="35" t="str">
        <f>IF(H325="","",IF(H325=MAX($H$3:$H$1002),IFERROR(VLOOKUP(MAX($H$3:H325)+1,$H$3:$I$1002,2,0),MAX(I325:I1324))-VLOOKUP(H325,$H$3:$I$1002,2,0)+1,IFERROR(VLOOKUP(MAX($H$3:H325)+1,$H$3:$I$1002,2,0),MAX(I325:I1324))-VLOOKUP(H325,$H$3:$I$1002,2,0)))</f>
        <v/>
      </c>
      <c r="P325" s="35" t="str">
        <f t="shared" si="607"/>
        <v/>
      </c>
      <c r="Q325" s="67" t="str">
        <f t="shared" si="608"/>
        <v/>
      </c>
      <c r="R325" s="67" t="str">
        <f t="shared" si="609"/>
        <v/>
      </c>
      <c r="S325" s="67" t="str">
        <f t="shared" si="610"/>
        <v/>
      </c>
      <c r="U325" s="68" t="str">
        <f>IFERROR(IF(Z325=0,"",IF(MINUTE(Z325)&lt;&gt;MINUTE(Z324),MAX($U$2:U324)+1,IF(AND(MINUTE(Z324)=0,MINUTE(Z325)=0),1,""))),"")</f>
        <v/>
      </c>
      <c r="V325" s="68" t="str">
        <f t="shared" si="611"/>
        <v/>
      </c>
      <c r="W325" s="68" t="str">
        <f t="shared" si="612"/>
        <v/>
      </c>
      <c r="X325" s="69" t="str">
        <f>IFERROR(L325+VLOOKUP(J325,'Tiempos de ciclo'!$P$3:$Q$398,2,0),"")</f>
        <v/>
      </c>
      <c r="Y325" s="69" t="str">
        <f t="shared" si="587"/>
        <v/>
      </c>
      <c r="Z325" s="70" t="str">
        <f t="shared" si="613"/>
        <v/>
      </c>
      <c r="AA325" s="68" t="str">
        <f>IF(U325="","",IF(U325=MAX($U$3:$U$1002),IFERROR(VLOOKUP(MAX($U$3:U325)+1,$U$3:$V$1002,2,0),MAX(V325:V1324))-VLOOKUP(U325,$U$3:$V$1002,2,0)+1,IFERROR(VLOOKUP(MAX($U$3:U325)+1,$U$3:$V$1002,2,0),MAX(V325:V1324))-VLOOKUP(U325,$U$3:$V$1002,2,0)))</f>
        <v/>
      </c>
      <c r="AC325" s="68" t="str">
        <f t="shared" si="614"/>
        <v/>
      </c>
      <c r="AD325" s="69" t="str">
        <f t="shared" si="615"/>
        <v/>
      </c>
      <c r="AE325" s="69" t="str">
        <f t="shared" si="616"/>
        <v/>
      </c>
      <c r="AF325" s="69" t="str">
        <f t="shared" si="617"/>
        <v/>
      </c>
      <c r="AI325" s="3" t="str">
        <f t="shared" si="518"/>
        <v/>
      </c>
      <c r="AJ325" s="8" t="str">
        <f t="shared" si="588"/>
        <v/>
      </c>
      <c r="AK325" s="8" t="str">
        <f t="shared" si="519"/>
        <v/>
      </c>
      <c r="AL325" s="8" t="str">
        <f t="shared" si="520"/>
        <v/>
      </c>
      <c r="AM325" s="8" t="str">
        <f t="shared" si="521"/>
        <v/>
      </c>
      <c r="AN325" s="9" t="str">
        <f t="shared" si="589"/>
        <v/>
      </c>
      <c r="AO325" s="9" t="str">
        <f t="shared" si="590"/>
        <v/>
      </c>
      <c r="AP325" s="8" t="str">
        <f t="shared" si="618"/>
        <v/>
      </c>
      <c r="AQ325" s="9" t="str">
        <f t="shared" si="591"/>
        <v/>
      </c>
      <c r="AR325" s="8" t="str">
        <f t="shared" si="619"/>
        <v/>
      </c>
      <c r="AS325" s="2" t="str">
        <f t="shared" si="522"/>
        <v/>
      </c>
      <c r="AT325" s="8" t="str">
        <f t="shared" si="620"/>
        <v/>
      </c>
      <c r="AU325" s="8" t="str">
        <f t="shared" si="523"/>
        <v/>
      </c>
      <c r="AV325" s="8" t="str">
        <f t="shared" si="524"/>
        <v/>
      </c>
      <c r="AW325" s="8" t="str">
        <f t="shared" si="621"/>
        <v/>
      </c>
      <c r="AX325" s="9" t="str">
        <f t="shared" si="592"/>
        <v/>
      </c>
      <c r="AY325" s="9" t="str">
        <f t="shared" si="593"/>
        <v/>
      </c>
      <c r="AZ325" s="8" t="str">
        <f t="shared" si="622"/>
        <v/>
      </c>
      <c r="BA325" s="9" t="str">
        <f t="shared" si="623"/>
        <v/>
      </c>
      <c r="BB325" s="8" t="str">
        <f t="shared" si="624"/>
        <v/>
      </c>
      <c r="BD325" s="3" t="str">
        <f t="shared" si="625"/>
        <v/>
      </c>
      <c r="BE325" s="8" t="str">
        <f t="shared" si="594"/>
        <v/>
      </c>
      <c r="BF325" s="8" t="str">
        <f t="shared" si="595"/>
        <v/>
      </c>
      <c r="BG325" s="86" t="str">
        <f t="shared" si="596"/>
        <v/>
      </c>
      <c r="BH325" s="9" t="str">
        <f t="shared" si="597"/>
        <v/>
      </c>
      <c r="BI325" s="9" t="str">
        <f t="shared" si="598"/>
        <v/>
      </c>
      <c r="BJ325" s="82" t="e">
        <f t="shared" si="599"/>
        <v>#VALUE!</v>
      </c>
      <c r="BK325" s="9" t="str">
        <f t="shared" si="600"/>
        <v/>
      </c>
      <c r="BL325" s="9" t="str">
        <f t="shared" ref="BL325:BM325" si="633">BK325</f>
        <v/>
      </c>
      <c r="BM325" s="9" t="str">
        <f t="shared" si="633"/>
        <v/>
      </c>
      <c r="BN325" s="8" t="str">
        <f t="shared" si="602"/>
        <v/>
      </c>
      <c r="BO325" s="8" t="str">
        <f t="shared" si="627"/>
        <v/>
      </c>
      <c r="BP325" s="8" t="str">
        <f t="shared" si="628"/>
        <v/>
      </c>
      <c r="BQ325" s="8" t="str">
        <f t="shared" si="629"/>
        <v/>
      </c>
      <c r="BR325" s="8" t="str">
        <f t="shared" si="603"/>
        <v/>
      </c>
      <c r="BS325" s="8" t="str">
        <f t="shared" si="630"/>
        <v/>
      </c>
      <c r="BT325" s="8" t="str">
        <f t="shared" si="631"/>
        <v/>
      </c>
      <c r="BU325" s="7" t="str">
        <f t="shared" si="632"/>
        <v/>
      </c>
    </row>
    <row r="326" spans="8:73" x14ac:dyDescent="0.25">
      <c r="H326" s="35" t="str">
        <f>IFERROR(IF(MINUTE(M326)&lt;&gt;MINUTE(M325),MAX($H$2:H325)+1,IF(AND(MINUTE(M325)=0,MINUTE(M326)=0),1,"")),"")</f>
        <v/>
      </c>
      <c r="I326" s="35" t="str">
        <f t="shared" si="604"/>
        <v/>
      </c>
      <c r="J326" s="35" t="str">
        <f t="shared" si="605"/>
        <v/>
      </c>
      <c r="K326" s="67" t="str">
        <f>IFERROR(IF(VLOOKUP(J325,'Flota Variable'!$AS$4:$AU$707,3,0)+K325&gt;$F$7,"",VLOOKUP(J325,'Flota Variable'!$AS$4:$AU$707,3,0)+K325),"")</f>
        <v/>
      </c>
      <c r="L326" s="67" t="str">
        <f t="shared" si="586"/>
        <v/>
      </c>
      <c r="M326" s="36" t="str">
        <f t="shared" si="606"/>
        <v/>
      </c>
      <c r="N326" s="35" t="str">
        <f>IF(H326="","",IF(H326=MAX($H$3:$H$1002),IFERROR(VLOOKUP(MAX($H$3:H326)+1,$H$3:$I$1002,2,0),MAX(I326:I1325))-VLOOKUP(H326,$H$3:$I$1002,2,0)+1,IFERROR(VLOOKUP(MAX($H$3:H326)+1,$H$3:$I$1002,2,0),MAX(I326:I1325))-VLOOKUP(H326,$H$3:$I$1002,2,0)))</f>
        <v/>
      </c>
      <c r="P326" s="35" t="str">
        <f t="shared" si="607"/>
        <v/>
      </c>
      <c r="Q326" s="67" t="str">
        <f t="shared" si="608"/>
        <v/>
      </c>
      <c r="R326" s="67" t="str">
        <f t="shared" si="609"/>
        <v/>
      </c>
      <c r="S326" s="67" t="str">
        <f t="shared" si="610"/>
        <v/>
      </c>
      <c r="U326" s="68" t="str">
        <f>IFERROR(IF(Z326=0,"",IF(MINUTE(Z326)&lt;&gt;MINUTE(Z325),MAX($U$2:U325)+1,IF(AND(MINUTE(Z325)=0,MINUTE(Z326)=0),1,""))),"")</f>
        <v/>
      </c>
      <c r="V326" s="68" t="str">
        <f t="shared" si="611"/>
        <v/>
      </c>
      <c r="W326" s="68" t="str">
        <f t="shared" si="612"/>
        <v/>
      </c>
      <c r="X326" s="69" t="str">
        <f>IFERROR(L326+VLOOKUP(J326,'Tiempos de ciclo'!$P$3:$Q$398,2,0),"")</f>
        <v/>
      </c>
      <c r="Y326" s="69" t="str">
        <f t="shared" si="587"/>
        <v/>
      </c>
      <c r="Z326" s="70" t="str">
        <f t="shared" si="613"/>
        <v/>
      </c>
      <c r="AA326" s="68" t="str">
        <f>IF(U326="","",IF(U326=MAX($U$3:$U$1002),IFERROR(VLOOKUP(MAX($U$3:U326)+1,$U$3:$V$1002,2,0),MAX(V326:V1325))-VLOOKUP(U326,$U$3:$V$1002,2,0)+1,IFERROR(VLOOKUP(MAX($U$3:U326)+1,$U$3:$V$1002,2,0),MAX(V326:V1325))-VLOOKUP(U326,$U$3:$V$1002,2,0)))</f>
        <v/>
      </c>
      <c r="AC326" s="68" t="str">
        <f t="shared" si="614"/>
        <v/>
      </c>
      <c r="AD326" s="69" t="str">
        <f t="shared" si="615"/>
        <v/>
      </c>
      <c r="AE326" s="69" t="str">
        <f t="shared" si="616"/>
        <v/>
      </c>
      <c r="AF326" s="69" t="str">
        <f t="shared" si="617"/>
        <v/>
      </c>
      <c r="AI326" s="3" t="str">
        <f t="shared" ref="AI326:AI389" si="634">IF(AJ326="","",AI325+1)</f>
        <v/>
      </c>
      <c r="AJ326" s="8" t="str">
        <f t="shared" si="588"/>
        <v/>
      </c>
      <c r="AK326" s="8" t="str">
        <f t="shared" ref="AK326:AK389" si="635">AJ326</f>
        <v/>
      </c>
      <c r="AL326" s="8" t="str">
        <f t="shared" ref="AL326:AL389" si="636">IFERROR(IF(AM326="","",1),"")</f>
        <v/>
      </c>
      <c r="AM326" s="8" t="str">
        <f t="shared" ref="AM326:AM389" si="637">IFERROR(IF(AQ326="","",$F$8),"")</f>
        <v/>
      </c>
      <c r="AN326" s="9" t="str">
        <f t="shared" si="589"/>
        <v/>
      </c>
      <c r="AO326" s="9" t="str">
        <f t="shared" si="590"/>
        <v/>
      </c>
      <c r="AP326" s="8" t="str">
        <f t="shared" si="618"/>
        <v/>
      </c>
      <c r="AQ326" s="9" t="str">
        <f t="shared" si="591"/>
        <v/>
      </c>
      <c r="AR326" s="8" t="str">
        <f t="shared" si="619"/>
        <v/>
      </c>
      <c r="AS326" s="2" t="str">
        <f t="shared" ref="AS326:AS389" si="638">IF(AT326="","",AS325+1)</f>
        <v/>
      </c>
      <c r="AT326" s="8" t="str">
        <f t="shared" si="620"/>
        <v/>
      </c>
      <c r="AU326" s="8" t="str">
        <f t="shared" ref="AU326:AU389" si="639">AT326</f>
        <v/>
      </c>
      <c r="AV326" s="8" t="str">
        <f t="shared" ref="AV326:AV389" si="640">IF(AW326="","",2)</f>
        <v/>
      </c>
      <c r="AW326" s="8" t="str">
        <f t="shared" si="621"/>
        <v/>
      </c>
      <c r="AX326" s="9" t="str">
        <f t="shared" si="592"/>
        <v/>
      </c>
      <c r="AY326" s="9" t="str">
        <f t="shared" si="593"/>
        <v/>
      </c>
      <c r="AZ326" s="8" t="str">
        <f t="shared" si="622"/>
        <v/>
      </c>
      <c r="BA326" s="9" t="str">
        <f t="shared" si="623"/>
        <v/>
      </c>
      <c r="BB326" s="8" t="str">
        <f t="shared" si="624"/>
        <v/>
      </c>
      <c r="BD326" s="3" t="str">
        <f t="shared" si="625"/>
        <v/>
      </c>
      <c r="BE326" s="8" t="str">
        <f t="shared" si="594"/>
        <v/>
      </c>
      <c r="BF326" s="8" t="str">
        <f t="shared" si="595"/>
        <v/>
      </c>
      <c r="BG326" s="86" t="str">
        <f t="shared" si="596"/>
        <v/>
      </c>
      <c r="BH326" s="9" t="str">
        <f t="shared" si="597"/>
        <v/>
      </c>
      <c r="BI326" s="9" t="str">
        <f t="shared" si="598"/>
        <v/>
      </c>
      <c r="BJ326" s="82" t="e">
        <f t="shared" si="599"/>
        <v>#VALUE!</v>
      </c>
      <c r="BK326" s="9" t="str">
        <f t="shared" si="600"/>
        <v/>
      </c>
      <c r="BL326" s="9" t="str">
        <f t="shared" ref="BL326:BM326" si="641">BK326</f>
        <v/>
      </c>
      <c r="BM326" s="9" t="str">
        <f t="shared" si="641"/>
        <v/>
      </c>
      <c r="BN326" s="8" t="str">
        <f t="shared" si="602"/>
        <v/>
      </c>
      <c r="BO326" s="8" t="str">
        <f t="shared" si="627"/>
        <v/>
      </c>
      <c r="BP326" s="8" t="str">
        <f t="shared" si="628"/>
        <v/>
      </c>
      <c r="BQ326" s="8" t="str">
        <f t="shared" si="629"/>
        <v/>
      </c>
      <c r="BR326" s="8" t="str">
        <f t="shared" si="603"/>
        <v/>
      </c>
      <c r="BS326" s="8" t="str">
        <f t="shared" si="630"/>
        <v/>
      </c>
      <c r="BT326" s="8" t="str">
        <f t="shared" si="631"/>
        <v/>
      </c>
      <c r="BU326" s="7" t="str">
        <f t="shared" si="632"/>
        <v/>
      </c>
    </row>
    <row r="327" spans="8:73" x14ac:dyDescent="0.25">
      <c r="H327" s="35" t="str">
        <f>IFERROR(IF(MINUTE(M327)&lt;&gt;MINUTE(M326),MAX($H$2:H326)+1,IF(AND(MINUTE(M326)=0,MINUTE(M327)=0),1,"")),"")</f>
        <v/>
      </c>
      <c r="I327" s="35" t="str">
        <f t="shared" si="604"/>
        <v/>
      </c>
      <c r="J327" s="35" t="str">
        <f t="shared" si="605"/>
        <v/>
      </c>
      <c r="K327" s="67" t="str">
        <f>IFERROR(IF(VLOOKUP(J326,'Flota Variable'!$AS$4:$AU$707,3,0)+K326&gt;$F$7,"",VLOOKUP(J326,'Flota Variable'!$AS$4:$AU$707,3,0)+K326),"")</f>
        <v/>
      </c>
      <c r="L327" s="67" t="str">
        <f t="shared" si="586"/>
        <v/>
      </c>
      <c r="M327" s="36" t="str">
        <f t="shared" si="606"/>
        <v/>
      </c>
      <c r="N327" s="35" t="str">
        <f>IF(H327="","",IF(H327=MAX($H$3:$H$1002),IFERROR(VLOOKUP(MAX($H$3:H327)+1,$H$3:$I$1002,2,0),MAX(I327:I1326))-VLOOKUP(H327,$H$3:$I$1002,2,0)+1,IFERROR(VLOOKUP(MAX($H$3:H327)+1,$H$3:$I$1002,2,0),MAX(I327:I1326))-VLOOKUP(H327,$H$3:$I$1002,2,0)))</f>
        <v/>
      </c>
      <c r="P327" s="35" t="str">
        <f t="shared" si="607"/>
        <v/>
      </c>
      <c r="Q327" s="67" t="str">
        <f t="shared" si="608"/>
        <v/>
      </c>
      <c r="R327" s="67" t="str">
        <f t="shared" si="609"/>
        <v/>
      </c>
      <c r="S327" s="67" t="str">
        <f t="shared" si="610"/>
        <v/>
      </c>
      <c r="U327" s="68" t="str">
        <f>IFERROR(IF(Z327=0,"",IF(MINUTE(Z327)&lt;&gt;MINUTE(Z326),MAX($U$2:U326)+1,IF(AND(MINUTE(Z326)=0,MINUTE(Z327)=0),1,""))),"")</f>
        <v/>
      </c>
      <c r="V327" s="68" t="str">
        <f t="shared" si="611"/>
        <v/>
      </c>
      <c r="W327" s="68" t="str">
        <f t="shared" si="612"/>
        <v/>
      </c>
      <c r="X327" s="69" t="str">
        <f>IFERROR(L327+VLOOKUP(J327,'Tiempos de ciclo'!$P$3:$Q$398,2,0),"")</f>
        <v/>
      </c>
      <c r="Y327" s="69" t="str">
        <f t="shared" si="587"/>
        <v/>
      </c>
      <c r="Z327" s="70" t="str">
        <f t="shared" si="613"/>
        <v/>
      </c>
      <c r="AA327" s="68" t="str">
        <f>IF(U327="","",IF(U327=MAX($U$3:$U$1002),IFERROR(VLOOKUP(MAX($U$3:U327)+1,$U$3:$V$1002,2,0),MAX(V327:V1326))-VLOOKUP(U327,$U$3:$V$1002,2,0)+1,IFERROR(VLOOKUP(MAX($U$3:U327)+1,$U$3:$V$1002,2,0),MAX(V327:V1326))-VLOOKUP(U327,$U$3:$V$1002,2,0)))</f>
        <v/>
      </c>
      <c r="AC327" s="68" t="str">
        <f t="shared" si="614"/>
        <v/>
      </c>
      <c r="AD327" s="69" t="str">
        <f t="shared" si="615"/>
        <v/>
      </c>
      <c r="AE327" s="69" t="str">
        <f t="shared" si="616"/>
        <v/>
      </c>
      <c r="AF327" s="69" t="str">
        <f t="shared" si="617"/>
        <v/>
      </c>
      <c r="AI327" s="3" t="str">
        <f t="shared" si="634"/>
        <v/>
      </c>
      <c r="AJ327" s="8" t="str">
        <f t="shared" si="588"/>
        <v/>
      </c>
      <c r="AK327" s="8" t="str">
        <f t="shared" si="635"/>
        <v/>
      </c>
      <c r="AL327" s="8" t="str">
        <f t="shared" si="636"/>
        <v/>
      </c>
      <c r="AM327" s="8" t="str">
        <f t="shared" si="637"/>
        <v/>
      </c>
      <c r="AN327" s="9" t="str">
        <f t="shared" si="589"/>
        <v/>
      </c>
      <c r="AO327" s="9" t="str">
        <f t="shared" si="590"/>
        <v/>
      </c>
      <c r="AP327" s="8" t="str">
        <f t="shared" si="618"/>
        <v/>
      </c>
      <c r="AQ327" s="9" t="str">
        <f t="shared" si="591"/>
        <v/>
      </c>
      <c r="AR327" s="8" t="str">
        <f t="shared" si="619"/>
        <v/>
      </c>
      <c r="AS327" s="2" t="str">
        <f t="shared" si="638"/>
        <v/>
      </c>
      <c r="AT327" s="8" t="str">
        <f t="shared" si="620"/>
        <v/>
      </c>
      <c r="AU327" s="8" t="str">
        <f t="shared" si="639"/>
        <v/>
      </c>
      <c r="AV327" s="8" t="str">
        <f t="shared" si="640"/>
        <v/>
      </c>
      <c r="AW327" s="8" t="str">
        <f t="shared" si="621"/>
        <v/>
      </c>
      <c r="AX327" s="9" t="str">
        <f t="shared" si="592"/>
        <v/>
      </c>
      <c r="AY327" s="9" t="str">
        <f t="shared" si="593"/>
        <v/>
      </c>
      <c r="AZ327" s="8" t="str">
        <f t="shared" si="622"/>
        <v/>
      </c>
      <c r="BA327" s="9" t="str">
        <f t="shared" si="623"/>
        <v/>
      </c>
      <c r="BB327" s="8" t="str">
        <f t="shared" si="624"/>
        <v/>
      </c>
      <c r="BD327" s="3" t="str">
        <f t="shared" si="625"/>
        <v/>
      </c>
      <c r="BE327" s="8" t="str">
        <f t="shared" si="594"/>
        <v/>
      </c>
      <c r="BF327" s="8" t="str">
        <f t="shared" si="595"/>
        <v/>
      </c>
      <c r="BG327" s="86" t="str">
        <f t="shared" si="596"/>
        <v/>
      </c>
      <c r="BH327" s="9" t="str">
        <f t="shared" si="597"/>
        <v/>
      </c>
      <c r="BI327" s="9" t="str">
        <f t="shared" si="598"/>
        <v/>
      </c>
      <c r="BJ327" s="82" t="e">
        <f t="shared" si="599"/>
        <v>#VALUE!</v>
      </c>
      <c r="BK327" s="9" t="str">
        <f t="shared" si="600"/>
        <v/>
      </c>
      <c r="BL327" s="9" t="str">
        <f t="shared" ref="BL327:BM327" si="642">BK327</f>
        <v/>
      </c>
      <c r="BM327" s="9" t="str">
        <f t="shared" si="642"/>
        <v/>
      </c>
      <c r="BN327" s="8" t="str">
        <f t="shared" si="602"/>
        <v/>
      </c>
      <c r="BO327" s="8" t="str">
        <f t="shared" si="627"/>
        <v/>
      </c>
      <c r="BP327" s="8" t="str">
        <f t="shared" si="628"/>
        <v/>
      </c>
      <c r="BQ327" s="8" t="str">
        <f t="shared" si="629"/>
        <v/>
      </c>
      <c r="BR327" s="8" t="str">
        <f t="shared" si="603"/>
        <v/>
      </c>
      <c r="BS327" s="8" t="str">
        <f t="shared" si="630"/>
        <v/>
      </c>
      <c r="BT327" s="8" t="str">
        <f t="shared" si="631"/>
        <v/>
      </c>
      <c r="BU327" s="7" t="str">
        <f t="shared" si="632"/>
        <v/>
      </c>
    </row>
    <row r="328" spans="8:73" x14ac:dyDescent="0.25">
      <c r="H328" s="35" t="str">
        <f>IFERROR(IF(MINUTE(M328)&lt;&gt;MINUTE(M327),MAX($H$2:H327)+1,IF(AND(MINUTE(M327)=0,MINUTE(M328)=0),1,"")),"")</f>
        <v/>
      </c>
      <c r="I328" s="35" t="str">
        <f t="shared" si="604"/>
        <v/>
      </c>
      <c r="J328" s="35" t="str">
        <f t="shared" si="605"/>
        <v/>
      </c>
      <c r="K328" s="67" t="str">
        <f>IFERROR(IF(VLOOKUP(J327,'Flota Variable'!$AS$4:$AU$707,3,0)+K327&gt;$F$7,"",VLOOKUP(J327,'Flota Variable'!$AS$4:$AU$707,3,0)+K327),"")</f>
        <v/>
      </c>
      <c r="L328" s="67" t="str">
        <f t="shared" si="586"/>
        <v/>
      </c>
      <c r="M328" s="36" t="str">
        <f t="shared" si="606"/>
        <v/>
      </c>
      <c r="N328" s="35" t="str">
        <f>IF(H328="","",IF(H328=MAX($H$3:$H$1002),IFERROR(VLOOKUP(MAX($H$3:H328)+1,$H$3:$I$1002,2,0),MAX(I328:I1327))-VLOOKUP(H328,$H$3:$I$1002,2,0)+1,IFERROR(VLOOKUP(MAX($H$3:H328)+1,$H$3:$I$1002,2,0),MAX(I328:I1327))-VLOOKUP(H328,$H$3:$I$1002,2,0)))</f>
        <v/>
      </c>
      <c r="P328" s="35" t="str">
        <f t="shared" si="607"/>
        <v/>
      </c>
      <c r="Q328" s="67" t="str">
        <f t="shared" si="608"/>
        <v/>
      </c>
      <c r="R328" s="67" t="str">
        <f t="shared" si="609"/>
        <v/>
      </c>
      <c r="S328" s="67" t="str">
        <f t="shared" si="610"/>
        <v/>
      </c>
      <c r="U328" s="68" t="str">
        <f>IFERROR(IF(Z328=0,"",IF(MINUTE(Z328)&lt;&gt;MINUTE(Z327),MAX($U$2:U327)+1,IF(AND(MINUTE(Z327)=0,MINUTE(Z328)=0),1,""))),"")</f>
        <v/>
      </c>
      <c r="V328" s="68" t="str">
        <f t="shared" si="611"/>
        <v/>
      </c>
      <c r="W328" s="68" t="str">
        <f t="shared" si="612"/>
        <v/>
      </c>
      <c r="X328" s="69" t="str">
        <f>IFERROR(L328+VLOOKUP(J328,'Tiempos de ciclo'!$P$3:$Q$398,2,0),"")</f>
        <v/>
      </c>
      <c r="Y328" s="69" t="str">
        <f t="shared" si="587"/>
        <v/>
      </c>
      <c r="Z328" s="70" t="str">
        <f t="shared" si="613"/>
        <v/>
      </c>
      <c r="AA328" s="68" t="str">
        <f>IF(U328="","",IF(U328=MAX($U$3:$U$1002),IFERROR(VLOOKUP(MAX($U$3:U328)+1,$U$3:$V$1002,2,0),MAX(V328:V1327))-VLOOKUP(U328,$U$3:$V$1002,2,0)+1,IFERROR(VLOOKUP(MAX($U$3:U328)+1,$U$3:$V$1002,2,0),MAX(V328:V1327))-VLOOKUP(U328,$U$3:$V$1002,2,0)))</f>
        <v/>
      </c>
      <c r="AC328" s="68" t="str">
        <f t="shared" si="614"/>
        <v/>
      </c>
      <c r="AD328" s="69" t="str">
        <f t="shared" si="615"/>
        <v/>
      </c>
      <c r="AE328" s="69" t="str">
        <f t="shared" si="616"/>
        <v/>
      </c>
      <c r="AF328" s="69" t="str">
        <f t="shared" si="617"/>
        <v/>
      </c>
      <c r="AI328" s="3" t="str">
        <f t="shared" si="634"/>
        <v/>
      </c>
      <c r="AJ328" s="8" t="str">
        <f t="shared" si="588"/>
        <v/>
      </c>
      <c r="AK328" s="8" t="str">
        <f t="shared" si="635"/>
        <v/>
      </c>
      <c r="AL328" s="8" t="str">
        <f t="shared" si="636"/>
        <v/>
      </c>
      <c r="AM328" s="8" t="str">
        <f t="shared" si="637"/>
        <v/>
      </c>
      <c r="AN328" s="9" t="str">
        <f t="shared" si="589"/>
        <v/>
      </c>
      <c r="AO328" s="9" t="str">
        <f t="shared" si="590"/>
        <v/>
      </c>
      <c r="AP328" s="8" t="str">
        <f t="shared" si="618"/>
        <v/>
      </c>
      <c r="AQ328" s="9" t="str">
        <f t="shared" si="591"/>
        <v/>
      </c>
      <c r="AR328" s="8" t="str">
        <f t="shared" si="619"/>
        <v/>
      </c>
      <c r="AS328" s="2" t="str">
        <f t="shared" si="638"/>
        <v/>
      </c>
      <c r="AT328" s="8" t="str">
        <f t="shared" si="620"/>
        <v/>
      </c>
      <c r="AU328" s="8" t="str">
        <f t="shared" si="639"/>
        <v/>
      </c>
      <c r="AV328" s="8" t="str">
        <f t="shared" si="640"/>
        <v/>
      </c>
      <c r="AW328" s="8" t="str">
        <f t="shared" si="621"/>
        <v/>
      </c>
      <c r="AX328" s="9" t="str">
        <f t="shared" si="592"/>
        <v/>
      </c>
      <c r="AY328" s="9" t="str">
        <f t="shared" si="593"/>
        <v/>
      </c>
      <c r="AZ328" s="8" t="str">
        <f t="shared" si="622"/>
        <v/>
      </c>
      <c r="BA328" s="9" t="str">
        <f t="shared" si="623"/>
        <v/>
      </c>
      <c r="BB328" s="8" t="str">
        <f t="shared" si="624"/>
        <v/>
      </c>
      <c r="BD328" s="3" t="str">
        <f t="shared" si="625"/>
        <v/>
      </c>
      <c r="BE328" s="8" t="str">
        <f t="shared" si="594"/>
        <v/>
      </c>
      <c r="BF328" s="8" t="str">
        <f t="shared" si="595"/>
        <v/>
      </c>
      <c r="BG328" s="86" t="str">
        <f t="shared" si="596"/>
        <v/>
      </c>
      <c r="BH328" s="9" t="str">
        <f t="shared" si="597"/>
        <v/>
      </c>
      <c r="BI328" s="9" t="str">
        <f t="shared" si="598"/>
        <v/>
      </c>
      <c r="BJ328" s="82" t="e">
        <f t="shared" si="599"/>
        <v>#VALUE!</v>
      </c>
      <c r="BK328" s="9" t="str">
        <f t="shared" si="600"/>
        <v/>
      </c>
      <c r="BL328" s="9" t="str">
        <f t="shared" ref="BL328:BM328" si="643">BK328</f>
        <v/>
      </c>
      <c r="BM328" s="9" t="str">
        <f t="shared" si="643"/>
        <v/>
      </c>
      <c r="BN328" s="8" t="str">
        <f t="shared" si="602"/>
        <v/>
      </c>
      <c r="BO328" s="8" t="str">
        <f t="shared" si="627"/>
        <v/>
      </c>
      <c r="BP328" s="8" t="str">
        <f t="shared" si="628"/>
        <v/>
      </c>
      <c r="BQ328" s="8" t="str">
        <f t="shared" si="629"/>
        <v/>
      </c>
      <c r="BR328" s="8" t="str">
        <f t="shared" si="603"/>
        <v/>
      </c>
      <c r="BS328" s="8" t="str">
        <f t="shared" si="630"/>
        <v/>
      </c>
      <c r="BT328" s="8" t="str">
        <f t="shared" si="631"/>
        <v/>
      </c>
      <c r="BU328" s="7" t="str">
        <f t="shared" si="632"/>
        <v/>
      </c>
    </row>
    <row r="329" spans="8:73" x14ac:dyDescent="0.25">
      <c r="H329" s="35" t="str">
        <f>IFERROR(IF(MINUTE(M329)&lt;&gt;MINUTE(M328),MAX($H$2:H328)+1,IF(AND(MINUTE(M328)=0,MINUTE(M329)=0),1,"")),"")</f>
        <v/>
      </c>
      <c r="I329" s="35" t="str">
        <f t="shared" si="604"/>
        <v/>
      </c>
      <c r="J329" s="35" t="str">
        <f t="shared" si="605"/>
        <v/>
      </c>
      <c r="K329" s="67" t="str">
        <f>IFERROR(IF(VLOOKUP(J328,'Flota Variable'!$AS$4:$AU$707,3,0)+K328&gt;$F$7,"",VLOOKUP(J328,'Flota Variable'!$AS$4:$AU$707,3,0)+K328),"")</f>
        <v/>
      </c>
      <c r="L329" s="67" t="str">
        <f t="shared" si="586"/>
        <v/>
      </c>
      <c r="M329" s="36" t="str">
        <f t="shared" si="606"/>
        <v/>
      </c>
      <c r="N329" s="35" t="str">
        <f>IF(H329="","",IF(H329=MAX($H$3:$H$1002),IFERROR(VLOOKUP(MAX($H$3:H329)+1,$H$3:$I$1002,2,0),MAX(I329:I1328))-VLOOKUP(H329,$H$3:$I$1002,2,0)+1,IFERROR(VLOOKUP(MAX($H$3:H329)+1,$H$3:$I$1002,2,0),MAX(I329:I1328))-VLOOKUP(H329,$H$3:$I$1002,2,0)))</f>
        <v/>
      </c>
      <c r="P329" s="35" t="str">
        <f t="shared" si="607"/>
        <v/>
      </c>
      <c r="Q329" s="67" t="str">
        <f t="shared" si="608"/>
        <v/>
      </c>
      <c r="R329" s="67" t="str">
        <f t="shared" si="609"/>
        <v/>
      </c>
      <c r="S329" s="67" t="str">
        <f t="shared" si="610"/>
        <v/>
      </c>
      <c r="U329" s="68" t="str">
        <f>IFERROR(IF(Z329=0,"",IF(MINUTE(Z329)&lt;&gt;MINUTE(Z328),MAX($U$2:U328)+1,IF(AND(MINUTE(Z328)=0,MINUTE(Z329)=0),1,""))),"")</f>
        <v/>
      </c>
      <c r="V329" s="68" t="str">
        <f t="shared" si="611"/>
        <v/>
      </c>
      <c r="W329" s="68" t="str">
        <f t="shared" si="612"/>
        <v/>
      </c>
      <c r="X329" s="69" t="str">
        <f>IFERROR(L329+VLOOKUP(J329,'Tiempos de ciclo'!$P$3:$Q$398,2,0),"")</f>
        <v/>
      </c>
      <c r="Y329" s="69" t="str">
        <f t="shared" si="587"/>
        <v/>
      </c>
      <c r="Z329" s="70" t="str">
        <f t="shared" si="613"/>
        <v/>
      </c>
      <c r="AA329" s="68" t="str">
        <f>IF(U329="","",IF(U329=MAX($U$3:$U$1002),IFERROR(VLOOKUP(MAX($U$3:U329)+1,$U$3:$V$1002,2,0),MAX(V329:V1328))-VLOOKUP(U329,$U$3:$V$1002,2,0)+1,IFERROR(VLOOKUP(MAX($U$3:U329)+1,$U$3:$V$1002,2,0),MAX(V329:V1328))-VLOOKUP(U329,$U$3:$V$1002,2,0)))</f>
        <v/>
      </c>
      <c r="AC329" s="68" t="str">
        <f t="shared" si="614"/>
        <v/>
      </c>
      <c r="AD329" s="69" t="str">
        <f t="shared" si="615"/>
        <v/>
      </c>
      <c r="AE329" s="69" t="str">
        <f t="shared" si="616"/>
        <v/>
      </c>
      <c r="AF329" s="69" t="str">
        <f t="shared" si="617"/>
        <v/>
      </c>
      <c r="AI329" s="3" t="str">
        <f t="shared" si="634"/>
        <v/>
      </c>
      <c r="AJ329" s="8" t="str">
        <f t="shared" si="588"/>
        <v/>
      </c>
      <c r="AK329" s="8" t="str">
        <f t="shared" si="635"/>
        <v/>
      </c>
      <c r="AL329" s="8" t="str">
        <f t="shared" si="636"/>
        <v/>
      </c>
      <c r="AM329" s="8" t="str">
        <f t="shared" si="637"/>
        <v/>
      </c>
      <c r="AN329" s="9" t="str">
        <f t="shared" si="589"/>
        <v/>
      </c>
      <c r="AO329" s="9" t="str">
        <f t="shared" si="590"/>
        <v/>
      </c>
      <c r="AP329" s="8" t="str">
        <f t="shared" si="618"/>
        <v/>
      </c>
      <c r="AQ329" s="9" t="str">
        <f t="shared" si="591"/>
        <v/>
      </c>
      <c r="AR329" s="8" t="str">
        <f t="shared" si="619"/>
        <v/>
      </c>
      <c r="AS329" s="2" t="str">
        <f t="shared" si="638"/>
        <v/>
      </c>
      <c r="AT329" s="8" t="str">
        <f t="shared" si="620"/>
        <v/>
      </c>
      <c r="AU329" s="8" t="str">
        <f t="shared" si="639"/>
        <v/>
      </c>
      <c r="AV329" s="8" t="str">
        <f t="shared" si="640"/>
        <v/>
      </c>
      <c r="AW329" s="8" t="str">
        <f t="shared" si="621"/>
        <v/>
      </c>
      <c r="AX329" s="9" t="str">
        <f t="shared" si="592"/>
        <v/>
      </c>
      <c r="AY329" s="9" t="str">
        <f t="shared" si="593"/>
        <v/>
      </c>
      <c r="AZ329" s="8" t="str">
        <f t="shared" si="622"/>
        <v/>
      </c>
      <c r="BA329" s="9" t="str">
        <f t="shared" si="623"/>
        <v/>
      </c>
      <c r="BB329" s="8" t="str">
        <f t="shared" si="624"/>
        <v/>
      </c>
      <c r="BD329" s="3" t="str">
        <f t="shared" si="625"/>
        <v/>
      </c>
      <c r="BE329" s="8" t="str">
        <f t="shared" si="594"/>
        <v/>
      </c>
      <c r="BF329" s="8" t="str">
        <f t="shared" si="595"/>
        <v/>
      </c>
      <c r="BG329" s="86" t="str">
        <f t="shared" si="596"/>
        <v/>
      </c>
      <c r="BH329" s="9" t="str">
        <f t="shared" si="597"/>
        <v/>
      </c>
      <c r="BI329" s="9" t="str">
        <f t="shared" si="598"/>
        <v/>
      </c>
      <c r="BJ329" s="82" t="e">
        <f t="shared" si="599"/>
        <v>#VALUE!</v>
      </c>
      <c r="BK329" s="9" t="str">
        <f t="shared" si="600"/>
        <v/>
      </c>
      <c r="BL329" s="9" t="str">
        <f t="shared" ref="BL329:BM329" si="644">BK329</f>
        <v/>
      </c>
      <c r="BM329" s="9" t="str">
        <f t="shared" si="644"/>
        <v/>
      </c>
      <c r="BN329" s="8" t="str">
        <f t="shared" si="602"/>
        <v/>
      </c>
      <c r="BO329" s="8" t="str">
        <f t="shared" si="627"/>
        <v/>
      </c>
      <c r="BP329" s="8" t="str">
        <f t="shared" si="628"/>
        <v/>
      </c>
      <c r="BQ329" s="8" t="str">
        <f t="shared" si="629"/>
        <v/>
      </c>
      <c r="BR329" s="8" t="str">
        <f t="shared" si="603"/>
        <v/>
      </c>
      <c r="BS329" s="8" t="str">
        <f t="shared" si="630"/>
        <v/>
      </c>
      <c r="BT329" s="8" t="str">
        <f t="shared" si="631"/>
        <v/>
      </c>
      <c r="BU329" s="7" t="str">
        <f t="shared" si="632"/>
        <v/>
      </c>
    </row>
    <row r="330" spans="8:73" x14ac:dyDescent="0.25">
      <c r="H330" s="35" t="str">
        <f>IFERROR(IF(MINUTE(M330)&lt;&gt;MINUTE(M329),MAX($H$2:H329)+1,IF(AND(MINUTE(M329)=0,MINUTE(M330)=0),1,"")),"")</f>
        <v/>
      </c>
      <c r="I330" s="35" t="str">
        <f t="shared" si="604"/>
        <v/>
      </c>
      <c r="J330" s="35" t="str">
        <f t="shared" si="605"/>
        <v/>
      </c>
      <c r="K330" s="67" t="str">
        <f>IFERROR(IF(VLOOKUP(J329,'Flota Variable'!$AS$4:$AU$707,3,0)+K329&gt;$F$7,"",VLOOKUP(J329,'Flota Variable'!$AS$4:$AU$707,3,0)+K329),"")</f>
        <v/>
      </c>
      <c r="L330" s="67" t="str">
        <f t="shared" si="586"/>
        <v/>
      </c>
      <c r="M330" s="36" t="str">
        <f t="shared" si="606"/>
        <v/>
      </c>
      <c r="N330" s="35" t="str">
        <f>IF(H330="","",IF(H330=MAX($H$3:$H$1002),IFERROR(VLOOKUP(MAX($H$3:H330)+1,$H$3:$I$1002,2,0),MAX(I330:I1329))-VLOOKUP(H330,$H$3:$I$1002,2,0)+1,IFERROR(VLOOKUP(MAX($H$3:H330)+1,$H$3:$I$1002,2,0),MAX(I330:I1329))-VLOOKUP(H330,$H$3:$I$1002,2,0)))</f>
        <v/>
      </c>
      <c r="P330" s="35" t="str">
        <f t="shared" si="607"/>
        <v/>
      </c>
      <c r="Q330" s="67" t="str">
        <f t="shared" si="608"/>
        <v/>
      </c>
      <c r="R330" s="67" t="str">
        <f t="shared" si="609"/>
        <v/>
      </c>
      <c r="S330" s="67" t="str">
        <f t="shared" si="610"/>
        <v/>
      </c>
      <c r="U330" s="68" t="str">
        <f>IFERROR(IF(Z330=0,"",IF(MINUTE(Z330)&lt;&gt;MINUTE(Z329),MAX($U$2:U329)+1,IF(AND(MINUTE(Z329)=0,MINUTE(Z330)=0),1,""))),"")</f>
        <v/>
      </c>
      <c r="V330" s="68" t="str">
        <f t="shared" si="611"/>
        <v/>
      </c>
      <c r="W330" s="68" t="str">
        <f t="shared" si="612"/>
        <v/>
      </c>
      <c r="X330" s="69" t="str">
        <f>IFERROR(L330+VLOOKUP(J330,'Tiempos de ciclo'!$P$3:$Q$398,2,0),"")</f>
        <v/>
      </c>
      <c r="Y330" s="69" t="str">
        <f t="shared" si="587"/>
        <v/>
      </c>
      <c r="Z330" s="70" t="str">
        <f t="shared" si="613"/>
        <v/>
      </c>
      <c r="AA330" s="68" t="str">
        <f>IF(U330="","",IF(U330=MAX($U$3:$U$1002),IFERROR(VLOOKUP(MAX($U$3:U330)+1,$U$3:$V$1002,2,0),MAX(V330:V1329))-VLOOKUP(U330,$U$3:$V$1002,2,0)+1,IFERROR(VLOOKUP(MAX($U$3:U330)+1,$U$3:$V$1002,2,0),MAX(V330:V1329))-VLOOKUP(U330,$U$3:$V$1002,2,0)))</f>
        <v/>
      </c>
      <c r="AC330" s="68" t="str">
        <f t="shared" si="614"/>
        <v/>
      </c>
      <c r="AD330" s="69" t="str">
        <f t="shared" si="615"/>
        <v/>
      </c>
      <c r="AE330" s="69" t="str">
        <f t="shared" si="616"/>
        <v/>
      </c>
      <c r="AF330" s="69" t="str">
        <f t="shared" si="617"/>
        <v/>
      </c>
      <c r="AI330" s="3" t="str">
        <f t="shared" si="634"/>
        <v/>
      </c>
      <c r="AJ330" s="8" t="str">
        <f t="shared" si="588"/>
        <v/>
      </c>
      <c r="AK330" s="8" t="str">
        <f t="shared" si="635"/>
        <v/>
      </c>
      <c r="AL330" s="8" t="str">
        <f t="shared" si="636"/>
        <v/>
      </c>
      <c r="AM330" s="8" t="str">
        <f t="shared" si="637"/>
        <v/>
      </c>
      <c r="AN330" s="9" t="str">
        <f t="shared" si="589"/>
        <v/>
      </c>
      <c r="AO330" s="9" t="str">
        <f t="shared" si="590"/>
        <v/>
      </c>
      <c r="AP330" s="8" t="str">
        <f t="shared" si="618"/>
        <v/>
      </c>
      <c r="AQ330" s="9" t="str">
        <f t="shared" si="591"/>
        <v/>
      </c>
      <c r="AR330" s="8" t="str">
        <f t="shared" si="619"/>
        <v/>
      </c>
      <c r="AS330" s="2" t="str">
        <f t="shared" si="638"/>
        <v/>
      </c>
      <c r="AT330" s="8" t="str">
        <f t="shared" si="620"/>
        <v/>
      </c>
      <c r="AU330" s="8" t="str">
        <f t="shared" si="639"/>
        <v/>
      </c>
      <c r="AV330" s="8" t="str">
        <f t="shared" si="640"/>
        <v/>
      </c>
      <c r="AW330" s="8" t="str">
        <f t="shared" si="621"/>
        <v/>
      </c>
      <c r="AX330" s="9" t="str">
        <f t="shared" si="592"/>
        <v/>
      </c>
      <c r="AY330" s="9" t="str">
        <f t="shared" si="593"/>
        <v/>
      </c>
      <c r="AZ330" s="8" t="str">
        <f t="shared" si="622"/>
        <v/>
      </c>
      <c r="BA330" s="9" t="str">
        <f t="shared" si="623"/>
        <v/>
      </c>
      <c r="BB330" s="8" t="str">
        <f t="shared" si="624"/>
        <v/>
      </c>
      <c r="BD330" s="3" t="str">
        <f t="shared" si="625"/>
        <v/>
      </c>
      <c r="BE330" s="8" t="str">
        <f t="shared" si="594"/>
        <v/>
      </c>
      <c r="BF330" s="8" t="str">
        <f t="shared" si="595"/>
        <v/>
      </c>
      <c r="BG330" s="86" t="str">
        <f t="shared" si="596"/>
        <v/>
      </c>
      <c r="BH330" s="9" t="str">
        <f t="shared" si="597"/>
        <v/>
      </c>
      <c r="BI330" s="9" t="str">
        <f t="shared" si="598"/>
        <v/>
      </c>
      <c r="BJ330" s="82" t="e">
        <f t="shared" si="599"/>
        <v>#VALUE!</v>
      </c>
      <c r="BK330" s="9" t="str">
        <f t="shared" si="600"/>
        <v/>
      </c>
      <c r="BL330" s="9" t="str">
        <f t="shared" ref="BL330:BM330" si="645">BK330</f>
        <v/>
      </c>
      <c r="BM330" s="9" t="str">
        <f t="shared" si="645"/>
        <v/>
      </c>
      <c r="BN330" s="8" t="str">
        <f t="shared" si="602"/>
        <v/>
      </c>
      <c r="BO330" s="8" t="str">
        <f t="shared" si="627"/>
        <v/>
      </c>
      <c r="BP330" s="8" t="str">
        <f t="shared" si="628"/>
        <v/>
      </c>
      <c r="BQ330" s="8" t="str">
        <f t="shared" si="629"/>
        <v/>
      </c>
      <c r="BR330" s="8" t="str">
        <f t="shared" si="603"/>
        <v/>
      </c>
      <c r="BS330" s="8" t="str">
        <f t="shared" si="630"/>
        <v/>
      </c>
      <c r="BT330" s="8" t="str">
        <f t="shared" si="631"/>
        <v/>
      </c>
      <c r="BU330" s="7" t="str">
        <f t="shared" si="632"/>
        <v/>
      </c>
    </row>
    <row r="331" spans="8:73" x14ac:dyDescent="0.25">
      <c r="H331" s="35" t="str">
        <f>IFERROR(IF(MINUTE(M331)&lt;&gt;MINUTE(M330),MAX($H$2:H330)+1,IF(AND(MINUTE(M330)=0,MINUTE(M331)=0),1,"")),"")</f>
        <v/>
      </c>
      <c r="I331" s="35" t="str">
        <f t="shared" si="604"/>
        <v/>
      </c>
      <c r="J331" s="35" t="str">
        <f t="shared" si="605"/>
        <v/>
      </c>
      <c r="K331" s="67" t="str">
        <f>IFERROR(IF(VLOOKUP(J330,'Flota Variable'!$AS$4:$AU$707,3,0)+K330&gt;$F$7,"",VLOOKUP(J330,'Flota Variable'!$AS$4:$AU$707,3,0)+K330),"")</f>
        <v/>
      </c>
      <c r="L331" s="67" t="str">
        <f t="shared" si="586"/>
        <v/>
      </c>
      <c r="M331" s="36" t="str">
        <f t="shared" si="606"/>
        <v/>
      </c>
      <c r="N331" s="35" t="str">
        <f>IF(H331="","",IF(H331=MAX($H$3:$H$1002),IFERROR(VLOOKUP(MAX($H$3:H331)+1,$H$3:$I$1002,2,0),MAX(I331:I1330))-VLOOKUP(H331,$H$3:$I$1002,2,0)+1,IFERROR(VLOOKUP(MAX($H$3:H331)+1,$H$3:$I$1002,2,0),MAX(I331:I1330))-VLOOKUP(H331,$H$3:$I$1002,2,0)))</f>
        <v/>
      </c>
      <c r="P331" s="35" t="str">
        <f t="shared" si="607"/>
        <v/>
      </c>
      <c r="Q331" s="67" t="str">
        <f t="shared" si="608"/>
        <v/>
      </c>
      <c r="R331" s="67" t="str">
        <f t="shared" si="609"/>
        <v/>
      </c>
      <c r="S331" s="67" t="str">
        <f t="shared" si="610"/>
        <v/>
      </c>
      <c r="U331" s="68" t="str">
        <f>IFERROR(IF(Z331=0,"",IF(MINUTE(Z331)&lt;&gt;MINUTE(Z330),MAX($U$2:U330)+1,IF(AND(MINUTE(Z330)=0,MINUTE(Z331)=0),1,""))),"")</f>
        <v/>
      </c>
      <c r="V331" s="68" t="str">
        <f t="shared" si="611"/>
        <v/>
      </c>
      <c r="W331" s="68" t="str">
        <f t="shared" si="612"/>
        <v/>
      </c>
      <c r="X331" s="69" t="str">
        <f>IFERROR(L331+VLOOKUP(J331,'Tiempos de ciclo'!$P$3:$Q$398,2,0),"")</f>
        <v/>
      </c>
      <c r="Y331" s="69" t="str">
        <f t="shared" si="587"/>
        <v/>
      </c>
      <c r="Z331" s="70" t="str">
        <f t="shared" si="613"/>
        <v/>
      </c>
      <c r="AA331" s="68" t="str">
        <f>IF(U331="","",IF(U331=MAX($U$3:$U$1002),IFERROR(VLOOKUP(MAX($U$3:U331)+1,$U$3:$V$1002,2,0),MAX(V331:V1330))-VLOOKUP(U331,$U$3:$V$1002,2,0)+1,IFERROR(VLOOKUP(MAX($U$3:U331)+1,$U$3:$V$1002,2,0),MAX(V331:V1330))-VLOOKUP(U331,$U$3:$V$1002,2,0)))</f>
        <v/>
      </c>
      <c r="AC331" s="68" t="str">
        <f t="shared" si="614"/>
        <v/>
      </c>
      <c r="AD331" s="69" t="str">
        <f t="shared" si="615"/>
        <v/>
      </c>
      <c r="AE331" s="69" t="str">
        <f t="shared" si="616"/>
        <v/>
      </c>
      <c r="AF331" s="69" t="str">
        <f t="shared" si="617"/>
        <v/>
      </c>
      <c r="AI331" s="3" t="str">
        <f t="shared" si="634"/>
        <v/>
      </c>
      <c r="AJ331" s="8" t="str">
        <f t="shared" si="588"/>
        <v/>
      </c>
      <c r="AK331" s="8" t="str">
        <f t="shared" si="635"/>
        <v/>
      </c>
      <c r="AL331" s="8" t="str">
        <f t="shared" si="636"/>
        <v/>
      </c>
      <c r="AM331" s="8" t="str">
        <f t="shared" si="637"/>
        <v/>
      </c>
      <c r="AN331" s="9" t="str">
        <f t="shared" si="589"/>
        <v/>
      </c>
      <c r="AO331" s="9" t="str">
        <f t="shared" si="590"/>
        <v/>
      </c>
      <c r="AP331" s="8" t="str">
        <f t="shared" si="618"/>
        <v/>
      </c>
      <c r="AQ331" s="9" t="str">
        <f t="shared" si="591"/>
        <v/>
      </c>
      <c r="AR331" s="8" t="str">
        <f t="shared" si="619"/>
        <v/>
      </c>
      <c r="AS331" s="2" t="str">
        <f t="shared" si="638"/>
        <v/>
      </c>
      <c r="AT331" s="8" t="str">
        <f t="shared" si="620"/>
        <v/>
      </c>
      <c r="AU331" s="8" t="str">
        <f t="shared" si="639"/>
        <v/>
      </c>
      <c r="AV331" s="8" t="str">
        <f t="shared" si="640"/>
        <v/>
      </c>
      <c r="AW331" s="8" t="str">
        <f t="shared" si="621"/>
        <v/>
      </c>
      <c r="AX331" s="9" t="str">
        <f t="shared" si="592"/>
        <v/>
      </c>
      <c r="AY331" s="9" t="str">
        <f t="shared" si="593"/>
        <v/>
      </c>
      <c r="AZ331" s="8" t="str">
        <f t="shared" si="622"/>
        <v/>
      </c>
      <c r="BA331" s="9" t="str">
        <f t="shared" si="623"/>
        <v/>
      </c>
      <c r="BB331" s="8" t="str">
        <f t="shared" si="624"/>
        <v/>
      </c>
      <c r="BD331" s="3" t="str">
        <f t="shared" si="625"/>
        <v/>
      </c>
      <c r="BE331" s="8" t="str">
        <f t="shared" si="594"/>
        <v/>
      </c>
      <c r="BF331" s="8" t="str">
        <f t="shared" si="595"/>
        <v/>
      </c>
      <c r="BG331" s="86" t="str">
        <f t="shared" si="596"/>
        <v/>
      </c>
      <c r="BH331" s="9" t="str">
        <f t="shared" si="597"/>
        <v/>
      </c>
      <c r="BI331" s="9" t="str">
        <f t="shared" si="598"/>
        <v/>
      </c>
      <c r="BJ331" s="82" t="e">
        <f t="shared" si="599"/>
        <v>#VALUE!</v>
      </c>
      <c r="BK331" s="9" t="str">
        <f t="shared" si="600"/>
        <v/>
      </c>
      <c r="BL331" s="9" t="str">
        <f t="shared" ref="BL331:BM331" si="646">BK331</f>
        <v/>
      </c>
      <c r="BM331" s="9" t="str">
        <f t="shared" si="646"/>
        <v/>
      </c>
      <c r="BN331" s="8" t="str">
        <f t="shared" si="602"/>
        <v/>
      </c>
      <c r="BO331" s="8" t="str">
        <f t="shared" si="627"/>
        <v/>
      </c>
      <c r="BP331" s="8" t="str">
        <f t="shared" si="628"/>
        <v/>
      </c>
      <c r="BQ331" s="8" t="str">
        <f t="shared" si="629"/>
        <v/>
      </c>
      <c r="BR331" s="8" t="str">
        <f t="shared" si="603"/>
        <v/>
      </c>
      <c r="BS331" s="8" t="str">
        <f t="shared" si="630"/>
        <v/>
      </c>
      <c r="BT331" s="8" t="str">
        <f t="shared" si="631"/>
        <v/>
      </c>
      <c r="BU331" s="7" t="str">
        <f t="shared" si="632"/>
        <v/>
      </c>
    </row>
    <row r="332" spans="8:73" x14ac:dyDescent="0.25">
      <c r="H332" s="35" t="str">
        <f>IFERROR(IF(MINUTE(M332)&lt;&gt;MINUTE(M331),MAX($H$2:H331)+1,IF(AND(MINUTE(M331)=0,MINUTE(M332)=0),1,"")),"")</f>
        <v/>
      </c>
      <c r="I332" s="35" t="str">
        <f t="shared" si="604"/>
        <v/>
      </c>
      <c r="J332" s="35" t="str">
        <f t="shared" si="605"/>
        <v/>
      </c>
      <c r="K332" s="67" t="str">
        <f>IFERROR(IF(VLOOKUP(J331,'Flota Variable'!$AS$4:$AU$707,3,0)+K331&gt;$F$7,"",VLOOKUP(J331,'Flota Variable'!$AS$4:$AU$707,3,0)+K331),"")</f>
        <v/>
      </c>
      <c r="L332" s="67" t="str">
        <f t="shared" si="586"/>
        <v/>
      </c>
      <c r="M332" s="36" t="str">
        <f t="shared" si="606"/>
        <v/>
      </c>
      <c r="N332" s="35" t="str">
        <f>IF(H332="","",IF(H332=MAX($H$3:$H$1002),IFERROR(VLOOKUP(MAX($H$3:H332)+1,$H$3:$I$1002,2,0),MAX(I332:I1331))-VLOOKUP(H332,$H$3:$I$1002,2,0)+1,IFERROR(VLOOKUP(MAX($H$3:H332)+1,$H$3:$I$1002,2,0),MAX(I332:I1331))-VLOOKUP(H332,$H$3:$I$1002,2,0)))</f>
        <v/>
      </c>
      <c r="P332" s="35" t="str">
        <f t="shared" si="607"/>
        <v/>
      </c>
      <c r="Q332" s="67" t="str">
        <f t="shared" si="608"/>
        <v/>
      </c>
      <c r="R332" s="67" t="str">
        <f t="shared" si="609"/>
        <v/>
      </c>
      <c r="S332" s="67" t="str">
        <f t="shared" si="610"/>
        <v/>
      </c>
      <c r="U332" s="68" t="str">
        <f>IFERROR(IF(Z332=0,"",IF(MINUTE(Z332)&lt;&gt;MINUTE(Z331),MAX($U$2:U331)+1,IF(AND(MINUTE(Z331)=0,MINUTE(Z332)=0),1,""))),"")</f>
        <v/>
      </c>
      <c r="V332" s="68" t="str">
        <f t="shared" si="611"/>
        <v/>
      </c>
      <c r="W332" s="68" t="str">
        <f t="shared" si="612"/>
        <v/>
      </c>
      <c r="X332" s="69" t="str">
        <f>IFERROR(L332+VLOOKUP(J332,'Tiempos de ciclo'!$P$3:$Q$398,2,0),"")</f>
        <v/>
      </c>
      <c r="Y332" s="69" t="str">
        <f t="shared" si="587"/>
        <v/>
      </c>
      <c r="Z332" s="70" t="str">
        <f t="shared" si="613"/>
        <v/>
      </c>
      <c r="AA332" s="68" t="str">
        <f>IF(U332="","",IF(U332=MAX($U$3:$U$1002),IFERROR(VLOOKUP(MAX($U$3:U332)+1,$U$3:$V$1002,2,0),MAX(V332:V1331))-VLOOKUP(U332,$U$3:$V$1002,2,0)+1,IFERROR(VLOOKUP(MAX($U$3:U332)+1,$U$3:$V$1002,2,0),MAX(V332:V1331))-VLOOKUP(U332,$U$3:$V$1002,2,0)))</f>
        <v/>
      </c>
      <c r="AC332" s="68" t="str">
        <f t="shared" si="614"/>
        <v/>
      </c>
      <c r="AD332" s="69" t="str">
        <f t="shared" si="615"/>
        <v/>
      </c>
      <c r="AE332" s="69" t="str">
        <f t="shared" si="616"/>
        <v/>
      </c>
      <c r="AF332" s="69" t="str">
        <f t="shared" si="617"/>
        <v/>
      </c>
      <c r="AI332" s="3" t="str">
        <f t="shared" si="634"/>
        <v/>
      </c>
      <c r="AJ332" s="8" t="str">
        <f t="shared" si="588"/>
        <v/>
      </c>
      <c r="AK332" s="8" t="str">
        <f t="shared" si="635"/>
        <v/>
      </c>
      <c r="AL332" s="8" t="str">
        <f t="shared" si="636"/>
        <v/>
      </c>
      <c r="AM332" s="8" t="str">
        <f t="shared" si="637"/>
        <v/>
      </c>
      <c r="AN332" s="9" t="str">
        <f t="shared" si="589"/>
        <v/>
      </c>
      <c r="AO332" s="9" t="str">
        <f t="shared" si="590"/>
        <v/>
      </c>
      <c r="AP332" s="8" t="str">
        <f t="shared" si="618"/>
        <v/>
      </c>
      <c r="AQ332" s="9" t="str">
        <f t="shared" si="591"/>
        <v/>
      </c>
      <c r="AR332" s="8" t="str">
        <f t="shared" si="619"/>
        <v/>
      </c>
      <c r="AS332" s="2" t="str">
        <f t="shared" si="638"/>
        <v/>
      </c>
      <c r="AT332" s="8" t="str">
        <f t="shared" si="620"/>
        <v/>
      </c>
      <c r="AU332" s="8" t="str">
        <f t="shared" si="639"/>
        <v/>
      </c>
      <c r="AV332" s="8" t="str">
        <f t="shared" si="640"/>
        <v/>
      </c>
      <c r="AW332" s="8" t="str">
        <f t="shared" si="621"/>
        <v/>
      </c>
      <c r="AX332" s="9" t="str">
        <f t="shared" si="592"/>
        <v/>
      </c>
      <c r="AY332" s="9" t="str">
        <f t="shared" si="593"/>
        <v/>
      </c>
      <c r="AZ332" s="8" t="str">
        <f t="shared" si="622"/>
        <v/>
      </c>
      <c r="BA332" s="9" t="str">
        <f t="shared" si="623"/>
        <v/>
      </c>
      <c r="BB332" s="8" t="str">
        <f t="shared" si="624"/>
        <v/>
      </c>
      <c r="BD332" s="3" t="str">
        <f t="shared" si="625"/>
        <v/>
      </c>
      <c r="BE332" s="8" t="str">
        <f t="shared" si="594"/>
        <v/>
      </c>
      <c r="BF332" s="8" t="str">
        <f t="shared" si="595"/>
        <v/>
      </c>
      <c r="BG332" s="86" t="str">
        <f t="shared" si="596"/>
        <v/>
      </c>
      <c r="BH332" s="9" t="str">
        <f t="shared" si="597"/>
        <v/>
      </c>
      <c r="BI332" s="9" t="str">
        <f t="shared" si="598"/>
        <v/>
      </c>
      <c r="BJ332" s="82" t="e">
        <f t="shared" si="599"/>
        <v>#VALUE!</v>
      </c>
      <c r="BK332" s="9" t="str">
        <f t="shared" si="600"/>
        <v/>
      </c>
      <c r="BL332" s="9" t="str">
        <f t="shared" ref="BL332:BM332" si="647">BK332</f>
        <v/>
      </c>
      <c r="BM332" s="9" t="str">
        <f t="shared" si="647"/>
        <v/>
      </c>
      <c r="BN332" s="8" t="str">
        <f t="shared" si="602"/>
        <v/>
      </c>
      <c r="BO332" s="8" t="str">
        <f t="shared" si="627"/>
        <v/>
      </c>
      <c r="BP332" s="8" t="str">
        <f t="shared" si="628"/>
        <v/>
      </c>
      <c r="BQ332" s="8" t="str">
        <f t="shared" si="629"/>
        <v/>
      </c>
      <c r="BR332" s="8" t="str">
        <f t="shared" si="603"/>
        <v/>
      </c>
      <c r="BS332" s="8" t="str">
        <f t="shared" si="630"/>
        <v/>
      </c>
      <c r="BT332" s="8" t="str">
        <f t="shared" si="631"/>
        <v/>
      </c>
      <c r="BU332" s="7" t="str">
        <f t="shared" si="632"/>
        <v/>
      </c>
    </row>
    <row r="333" spans="8:73" x14ac:dyDescent="0.25">
      <c r="H333" s="35" t="str">
        <f>IFERROR(IF(MINUTE(M333)&lt;&gt;MINUTE(M332),MAX($H$2:H332)+1,IF(AND(MINUTE(M332)=0,MINUTE(M333)=0),1,"")),"")</f>
        <v/>
      </c>
      <c r="I333" s="35" t="str">
        <f t="shared" si="604"/>
        <v/>
      </c>
      <c r="J333" s="35" t="str">
        <f t="shared" si="605"/>
        <v/>
      </c>
      <c r="K333" s="67" t="str">
        <f>IFERROR(IF(VLOOKUP(J332,'Flota Variable'!$AS$4:$AU$707,3,0)+K332&gt;$F$7,"",VLOOKUP(J332,'Flota Variable'!$AS$4:$AU$707,3,0)+K332),"")</f>
        <v/>
      </c>
      <c r="L333" s="67" t="str">
        <f t="shared" si="586"/>
        <v/>
      </c>
      <c r="M333" s="36" t="str">
        <f t="shared" si="606"/>
        <v/>
      </c>
      <c r="N333" s="35" t="str">
        <f>IF(H333="","",IF(H333=MAX($H$3:$H$1002),IFERROR(VLOOKUP(MAX($H$3:H333)+1,$H$3:$I$1002,2,0),MAX(I333:I1332))-VLOOKUP(H333,$H$3:$I$1002,2,0)+1,IFERROR(VLOOKUP(MAX($H$3:H333)+1,$H$3:$I$1002,2,0),MAX(I333:I1332))-VLOOKUP(H333,$H$3:$I$1002,2,0)))</f>
        <v/>
      </c>
      <c r="P333" s="35" t="str">
        <f t="shared" si="607"/>
        <v/>
      </c>
      <c r="Q333" s="67" t="str">
        <f t="shared" si="608"/>
        <v/>
      </c>
      <c r="R333" s="67" t="str">
        <f t="shared" si="609"/>
        <v/>
      </c>
      <c r="S333" s="67" t="str">
        <f t="shared" si="610"/>
        <v/>
      </c>
      <c r="U333" s="68" t="str">
        <f>IFERROR(IF(Z333=0,"",IF(MINUTE(Z333)&lt;&gt;MINUTE(Z332),MAX($U$2:U332)+1,IF(AND(MINUTE(Z332)=0,MINUTE(Z333)=0),1,""))),"")</f>
        <v/>
      </c>
      <c r="V333" s="68" t="str">
        <f t="shared" si="611"/>
        <v/>
      </c>
      <c r="W333" s="68" t="str">
        <f t="shared" si="612"/>
        <v/>
      </c>
      <c r="X333" s="69" t="str">
        <f>IFERROR(L333+VLOOKUP(J333,'Tiempos de ciclo'!$P$3:$Q$398,2,0),"")</f>
        <v/>
      </c>
      <c r="Y333" s="69" t="str">
        <f t="shared" si="587"/>
        <v/>
      </c>
      <c r="Z333" s="70" t="str">
        <f t="shared" si="613"/>
        <v/>
      </c>
      <c r="AA333" s="68" t="str">
        <f>IF(U333="","",IF(U333=MAX($U$3:$U$1002),IFERROR(VLOOKUP(MAX($U$3:U333)+1,$U$3:$V$1002,2,0),MAX(V333:V1332))-VLOOKUP(U333,$U$3:$V$1002,2,0)+1,IFERROR(VLOOKUP(MAX($U$3:U333)+1,$U$3:$V$1002,2,0),MAX(V333:V1332))-VLOOKUP(U333,$U$3:$V$1002,2,0)))</f>
        <v/>
      </c>
      <c r="AC333" s="68" t="str">
        <f t="shared" si="614"/>
        <v/>
      </c>
      <c r="AD333" s="69" t="str">
        <f t="shared" si="615"/>
        <v/>
      </c>
      <c r="AE333" s="69" t="str">
        <f t="shared" si="616"/>
        <v/>
      </c>
      <c r="AF333" s="69" t="str">
        <f t="shared" si="617"/>
        <v/>
      </c>
      <c r="AI333" s="3" t="str">
        <f t="shared" si="634"/>
        <v/>
      </c>
      <c r="AJ333" s="8" t="str">
        <f t="shared" si="588"/>
        <v/>
      </c>
      <c r="AK333" s="8" t="str">
        <f t="shared" si="635"/>
        <v/>
      </c>
      <c r="AL333" s="8" t="str">
        <f t="shared" si="636"/>
        <v/>
      </c>
      <c r="AM333" s="8" t="str">
        <f t="shared" si="637"/>
        <v/>
      </c>
      <c r="AN333" s="9" t="str">
        <f t="shared" si="589"/>
        <v/>
      </c>
      <c r="AO333" s="9" t="str">
        <f t="shared" si="590"/>
        <v/>
      </c>
      <c r="AP333" s="8" t="str">
        <f t="shared" si="618"/>
        <v/>
      </c>
      <c r="AQ333" s="9" t="str">
        <f t="shared" si="591"/>
        <v/>
      </c>
      <c r="AR333" s="8" t="str">
        <f t="shared" si="619"/>
        <v/>
      </c>
      <c r="AS333" s="2" t="str">
        <f t="shared" si="638"/>
        <v/>
      </c>
      <c r="AT333" s="8" t="str">
        <f t="shared" si="620"/>
        <v/>
      </c>
      <c r="AU333" s="8" t="str">
        <f t="shared" si="639"/>
        <v/>
      </c>
      <c r="AV333" s="8" t="str">
        <f t="shared" si="640"/>
        <v/>
      </c>
      <c r="AW333" s="8" t="str">
        <f t="shared" si="621"/>
        <v/>
      </c>
      <c r="AX333" s="9" t="str">
        <f t="shared" si="592"/>
        <v/>
      </c>
      <c r="AY333" s="9" t="str">
        <f t="shared" si="593"/>
        <v/>
      </c>
      <c r="AZ333" s="8" t="str">
        <f t="shared" si="622"/>
        <v/>
      </c>
      <c r="BA333" s="9" t="str">
        <f t="shared" si="623"/>
        <v/>
      </c>
      <c r="BB333" s="8" t="str">
        <f t="shared" si="624"/>
        <v/>
      </c>
      <c r="BD333" s="3" t="str">
        <f t="shared" si="625"/>
        <v/>
      </c>
      <c r="BE333" s="8" t="str">
        <f t="shared" si="594"/>
        <v/>
      </c>
      <c r="BF333" s="8" t="str">
        <f t="shared" si="595"/>
        <v/>
      </c>
      <c r="BG333" s="86" t="str">
        <f t="shared" si="596"/>
        <v/>
      </c>
      <c r="BH333" s="9" t="str">
        <f t="shared" si="597"/>
        <v/>
      </c>
      <c r="BI333" s="9" t="str">
        <f t="shared" si="598"/>
        <v/>
      </c>
      <c r="BJ333" s="82" t="e">
        <f t="shared" si="599"/>
        <v>#VALUE!</v>
      </c>
      <c r="BK333" s="9" t="str">
        <f t="shared" si="600"/>
        <v/>
      </c>
      <c r="BL333" s="9" t="str">
        <f t="shared" ref="BL333:BM333" si="648">BK333</f>
        <v/>
      </c>
      <c r="BM333" s="9" t="str">
        <f t="shared" si="648"/>
        <v/>
      </c>
      <c r="BN333" s="8" t="str">
        <f t="shared" si="602"/>
        <v/>
      </c>
      <c r="BO333" s="8" t="str">
        <f t="shared" si="627"/>
        <v/>
      </c>
      <c r="BP333" s="8" t="str">
        <f t="shared" si="628"/>
        <v/>
      </c>
      <c r="BQ333" s="8" t="str">
        <f t="shared" si="629"/>
        <v/>
      </c>
      <c r="BR333" s="8" t="str">
        <f t="shared" si="603"/>
        <v/>
      </c>
      <c r="BS333" s="8" t="str">
        <f t="shared" si="630"/>
        <v/>
      </c>
      <c r="BT333" s="8" t="str">
        <f t="shared" si="631"/>
        <v/>
      </c>
      <c r="BU333" s="7" t="str">
        <f t="shared" si="632"/>
        <v/>
      </c>
    </row>
    <row r="334" spans="8:73" x14ac:dyDescent="0.25">
      <c r="H334" s="35" t="str">
        <f>IFERROR(IF(MINUTE(M334)&lt;&gt;MINUTE(M333),MAX($H$2:H333)+1,IF(AND(MINUTE(M333)=0,MINUTE(M334)=0),1,"")),"")</f>
        <v/>
      </c>
      <c r="I334" s="35" t="str">
        <f t="shared" si="604"/>
        <v/>
      </c>
      <c r="J334" s="35" t="str">
        <f t="shared" si="605"/>
        <v/>
      </c>
      <c r="K334" s="67" t="str">
        <f>IFERROR(IF(VLOOKUP(J333,'Flota Variable'!$AS$4:$AU$707,3,0)+K333&gt;$F$7,"",VLOOKUP(J333,'Flota Variable'!$AS$4:$AU$707,3,0)+K333),"")</f>
        <v/>
      </c>
      <c r="L334" s="67" t="str">
        <f t="shared" si="586"/>
        <v/>
      </c>
      <c r="M334" s="36" t="str">
        <f t="shared" si="606"/>
        <v/>
      </c>
      <c r="N334" s="35" t="str">
        <f>IF(H334="","",IF(H334=MAX($H$3:$H$1002),IFERROR(VLOOKUP(MAX($H$3:H334)+1,$H$3:$I$1002,2,0),MAX(I334:I1333))-VLOOKUP(H334,$H$3:$I$1002,2,0)+1,IFERROR(VLOOKUP(MAX($H$3:H334)+1,$H$3:$I$1002,2,0),MAX(I334:I1333))-VLOOKUP(H334,$H$3:$I$1002,2,0)))</f>
        <v/>
      </c>
      <c r="P334" s="35" t="str">
        <f t="shared" si="607"/>
        <v/>
      </c>
      <c r="Q334" s="67" t="str">
        <f t="shared" si="608"/>
        <v/>
      </c>
      <c r="R334" s="67" t="str">
        <f t="shared" si="609"/>
        <v/>
      </c>
      <c r="S334" s="67" t="str">
        <f t="shared" si="610"/>
        <v/>
      </c>
      <c r="U334" s="68" t="str">
        <f>IFERROR(IF(Z334=0,"",IF(MINUTE(Z334)&lt;&gt;MINUTE(Z333),MAX($U$2:U333)+1,IF(AND(MINUTE(Z333)=0,MINUTE(Z334)=0),1,""))),"")</f>
        <v/>
      </c>
      <c r="V334" s="68" t="str">
        <f t="shared" si="611"/>
        <v/>
      </c>
      <c r="W334" s="68" t="str">
        <f t="shared" si="612"/>
        <v/>
      </c>
      <c r="X334" s="69" t="str">
        <f>IFERROR(L334+VLOOKUP(J334,'Tiempos de ciclo'!$P$3:$Q$398,2,0),"")</f>
        <v/>
      </c>
      <c r="Y334" s="69" t="str">
        <f t="shared" si="587"/>
        <v/>
      </c>
      <c r="Z334" s="70" t="str">
        <f t="shared" si="613"/>
        <v/>
      </c>
      <c r="AA334" s="68" t="str">
        <f>IF(U334="","",IF(U334=MAX($U$3:$U$1002),IFERROR(VLOOKUP(MAX($U$3:U334)+1,$U$3:$V$1002,2,0),MAX(V334:V1333))-VLOOKUP(U334,$U$3:$V$1002,2,0)+1,IFERROR(VLOOKUP(MAX($U$3:U334)+1,$U$3:$V$1002,2,0),MAX(V334:V1333))-VLOOKUP(U334,$U$3:$V$1002,2,0)))</f>
        <v/>
      </c>
      <c r="AC334" s="68" t="str">
        <f t="shared" si="614"/>
        <v/>
      </c>
      <c r="AD334" s="69" t="str">
        <f t="shared" si="615"/>
        <v/>
      </c>
      <c r="AE334" s="69" t="str">
        <f t="shared" si="616"/>
        <v/>
      </c>
      <c r="AF334" s="69" t="str">
        <f t="shared" si="617"/>
        <v/>
      </c>
      <c r="AI334" s="3" t="str">
        <f t="shared" si="634"/>
        <v/>
      </c>
      <c r="AJ334" s="8" t="str">
        <f t="shared" si="588"/>
        <v/>
      </c>
      <c r="AK334" s="8" t="str">
        <f t="shared" si="635"/>
        <v/>
      </c>
      <c r="AL334" s="8" t="str">
        <f t="shared" si="636"/>
        <v/>
      </c>
      <c r="AM334" s="8" t="str">
        <f t="shared" si="637"/>
        <v/>
      </c>
      <c r="AN334" s="9" t="str">
        <f t="shared" si="589"/>
        <v/>
      </c>
      <c r="AO334" s="9" t="str">
        <f t="shared" si="590"/>
        <v/>
      </c>
      <c r="AP334" s="8" t="str">
        <f t="shared" si="618"/>
        <v/>
      </c>
      <c r="AQ334" s="9" t="str">
        <f t="shared" si="591"/>
        <v/>
      </c>
      <c r="AR334" s="8" t="str">
        <f t="shared" si="619"/>
        <v/>
      </c>
      <c r="AS334" s="2" t="str">
        <f t="shared" si="638"/>
        <v/>
      </c>
      <c r="AT334" s="8" t="str">
        <f t="shared" si="620"/>
        <v/>
      </c>
      <c r="AU334" s="8" t="str">
        <f t="shared" si="639"/>
        <v/>
      </c>
      <c r="AV334" s="8" t="str">
        <f t="shared" si="640"/>
        <v/>
      </c>
      <c r="AW334" s="8" t="str">
        <f t="shared" si="621"/>
        <v/>
      </c>
      <c r="AX334" s="9" t="str">
        <f t="shared" si="592"/>
        <v/>
      </c>
      <c r="AY334" s="9" t="str">
        <f t="shared" si="593"/>
        <v/>
      </c>
      <c r="AZ334" s="8" t="str">
        <f t="shared" si="622"/>
        <v/>
      </c>
      <c r="BA334" s="9" t="str">
        <f t="shared" si="623"/>
        <v/>
      </c>
      <c r="BB334" s="8" t="str">
        <f t="shared" si="624"/>
        <v/>
      </c>
      <c r="BD334" s="3" t="str">
        <f t="shared" si="625"/>
        <v/>
      </c>
      <c r="BE334" s="8" t="str">
        <f t="shared" si="594"/>
        <v/>
      </c>
      <c r="BF334" s="8" t="str">
        <f t="shared" si="595"/>
        <v/>
      </c>
      <c r="BG334" s="86" t="str">
        <f t="shared" si="596"/>
        <v/>
      </c>
      <c r="BH334" s="9" t="str">
        <f t="shared" si="597"/>
        <v/>
      </c>
      <c r="BI334" s="9" t="str">
        <f t="shared" si="598"/>
        <v/>
      </c>
      <c r="BJ334" s="82" t="e">
        <f t="shared" si="599"/>
        <v>#VALUE!</v>
      </c>
      <c r="BK334" s="9" t="str">
        <f t="shared" si="600"/>
        <v/>
      </c>
      <c r="BL334" s="9" t="str">
        <f t="shared" ref="BL334:BM334" si="649">BK334</f>
        <v/>
      </c>
      <c r="BM334" s="9" t="str">
        <f t="shared" si="649"/>
        <v/>
      </c>
      <c r="BN334" s="8" t="str">
        <f t="shared" si="602"/>
        <v/>
      </c>
      <c r="BO334" s="8" t="str">
        <f t="shared" si="627"/>
        <v/>
      </c>
      <c r="BP334" s="8" t="str">
        <f t="shared" si="628"/>
        <v/>
      </c>
      <c r="BQ334" s="8" t="str">
        <f t="shared" si="629"/>
        <v/>
      </c>
      <c r="BR334" s="8" t="str">
        <f t="shared" si="603"/>
        <v/>
      </c>
      <c r="BS334" s="8" t="str">
        <f t="shared" si="630"/>
        <v/>
      </c>
      <c r="BT334" s="8" t="str">
        <f t="shared" si="631"/>
        <v/>
      </c>
      <c r="BU334" s="7" t="str">
        <f t="shared" si="632"/>
        <v/>
      </c>
    </row>
    <row r="335" spans="8:73" x14ac:dyDescent="0.25">
      <c r="H335" s="35" t="str">
        <f>IFERROR(IF(MINUTE(M335)&lt;&gt;MINUTE(M334),MAX($H$2:H334)+1,IF(AND(MINUTE(M334)=0,MINUTE(M335)=0),1,"")),"")</f>
        <v/>
      </c>
      <c r="I335" s="35" t="str">
        <f t="shared" si="604"/>
        <v/>
      </c>
      <c r="J335" s="35" t="str">
        <f t="shared" si="605"/>
        <v/>
      </c>
      <c r="K335" s="67" t="str">
        <f>IFERROR(IF(VLOOKUP(J334,'Flota Variable'!$AS$4:$AU$707,3,0)+K334&gt;$F$7,"",VLOOKUP(J334,'Flota Variable'!$AS$4:$AU$707,3,0)+K334),"")</f>
        <v/>
      </c>
      <c r="L335" s="67" t="str">
        <f t="shared" si="586"/>
        <v/>
      </c>
      <c r="M335" s="36" t="str">
        <f t="shared" si="606"/>
        <v/>
      </c>
      <c r="N335" s="35" t="str">
        <f>IF(H335="","",IF(H335=MAX($H$3:$H$1002),IFERROR(VLOOKUP(MAX($H$3:H335)+1,$H$3:$I$1002,2,0),MAX(I335:I1334))-VLOOKUP(H335,$H$3:$I$1002,2,0)+1,IFERROR(VLOOKUP(MAX($H$3:H335)+1,$H$3:$I$1002,2,0),MAX(I335:I1334))-VLOOKUP(H335,$H$3:$I$1002,2,0)))</f>
        <v/>
      </c>
      <c r="P335" s="35" t="str">
        <f t="shared" si="607"/>
        <v/>
      </c>
      <c r="Q335" s="67" t="str">
        <f t="shared" si="608"/>
        <v/>
      </c>
      <c r="R335" s="67" t="str">
        <f t="shared" si="609"/>
        <v/>
      </c>
      <c r="S335" s="67" t="str">
        <f t="shared" si="610"/>
        <v/>
      </c>
      <c r="U335" s="68" t="str">
        <f>IFERROR(IF(Z335=0,"",IF(MINUTE(Z335)&lt;&gt;MINUTE(Z334),MAX($U$2:U334)+1,IF(AND(MINUTE(Z334)=0,MINUTE(Z335)=0),1,""))),"")</f>
        <v/>
      </c>
      <c r="V335" s="68" t="str">
        <f t="shared" si="611"/>
        <v/>
      </c>
      <c r="W335" s="68" t="str">
        <f t="shared" si="612"/>
        <v/>
      </c>
      <c r="X335" s="69" t="str">
        <f>IFERROR(L335+VLOOKUP(J335,'Tiempos de ciclo'!$P$3:$Q$398,2,0),"")</f>
        <v/>
      </c>
      <c r="Y335" s="69" t="str">
        <f t="shared" si="587"/>
        <v/>
      </c>
      <c r="Z335" s="70" t="str">
        <f t="shared" si="613"/>
        <v/>
      </c>
      <c r="AA335" s="68" t="str">
        <f>IF(U335="","",IF(U335=MAX($U$3:$U$1002),IFERROR(VLOOKUP(MAX($U$3:U335)+1,$U$3:$V$1002,2,0),MAX(V335:V1334))-VLOOKUP(U335,$U$3:$V$1002,2,0)+1,IFERROR(VLOOKUP(MAX($U$3:U335)+1,$U$3:$V$1002,2,0),MAX(V335:V1334))-VLOOKUP(U335,$U$3:$V$1002,2,0)))</f>
        <v/>
      </c>
      <c r="AC335" s="68" t="str">
        <f t="shared" si="614"/>
        <v/>
      </c>
      <c r="AD335" s="69" t="str">
        <f t="shared" si="615"/>
        <v/>
      </c>
      <c r="AE335" s="69" t="str">
        <f t="shared" si="616"/>
        <v/>
      </c>
      <c r="AF335" s="69" t="str">
        <f t="shared" si="617"/>
        <v/>
      </c>
      <c r="AI335" s="3" t="str">
        <f t="shared" si="634"/>
        <v/>
      </c>
      <c r="AJ335" s="8" t="str">
        <f t="shared" si="588"/>
        <v/>
      </c>
      <c r="AK335" s="8" t="str">
        <f t="shared" si="635"/>
        <v/>
      </c>
      <c r="AL335" s="8" t="str">
        <f t="shared" si="636"/>
        <v/>
      </c>
      <c r="AM335" s="8" t="str">
        <f t="shared" si="637"/>
        <v/>
      </c>
      <c r="AN335" s="9" t="str">
        <f t="shared" si="589"/>
        <v/>
      </c>
      <c r="AO335" s="9" t="str">
        <f t="shared" si="590"/>
        <v/>
      </c>
      <c r="AP335" s="8" t="str">
        <f t="shared" si="618"/>
        <v/>
      </c>
      <c r="AQ335" s="9" t="str">
        <f t="shared" si="591"/>
        <v/>
      </c>
      <c r="AR335" s="8" t="str">
        <f t="shared" si="619"/>
        <v/>
      </c>
      <c r="AS335" s="2" t="str">
        <f t="shared" si="638"/>
        <v/>
      </c>
      <c r="AT335" s="8" t="str">
        <f t="shared" si="620"/>
        <v/>
      </c>
      <c r="AU335" s="8" t="str">
        <f t="shared" si="639"/>
        <v/>
      </c>
      <c r="AV335" s="8" t="str">
        <f t="shared" si="640"/>
        <v/>
      </c>
      <c r="AW335" s="8" t="str">
        <f t="shared" si="621"/>
        <v/>
      </c>
      <c r="AX335" s="9" t="str">
        <f t="shared" si="592"/>
        <v/>
      </c>
      <c r="AY335" s="9" t="str">
        <f t="shared" si="593"/>
        <v/>
      </c>
      <c r="AZ335" s="8" t="str">
        <f t="shared" si="622"/>
        <v/>
      </c>
      <c r="BA335" s="9" t="str">
        <f t="shared" si="623"/>
        <v/>
      </c>
      <c r="BB335" s="8" t="str">
        <f t="shared" si="624"/>
        <v/>
      </c>
      <c r="BD335" s="3" t="str">
        <f t="shared" si="625"/>
        <v/>
      </c>
      <c r="BE335" s="8" t="str">
        <f t="shared" si="594"/>
        <v/>
      </c>
      <c r="BF335" s="8" t="str">
        <f t="shared" si="595"/>
        <v/>
      </c>
      <c r="BG335" s="86" t="str">
        <f t="shared" si="596"/>
        <v/>
      </c>
      <c r="BH335" s="9" t="str">
        <f t="shared" si="597"/>
        <v/>
      </c>
      <c r="BI335" s="9" t="str">
        <f t="shared" si="598"/>
        <v/>
      </c>
      <c r="BJ335" s="82" t="e">
        <f t="shared" si="599"/>
        <v>#VALUE!</v>
      </c>
      <c r="BK335" s="9" t="str">
        <f t="shared" si="600"/>
        <v/>
      </c>
      <c r="BL335" s="9" t="str">
        <f t="shared" ref="BL335:BM335" si="650">BK335</f>
        <v/>
      </c>
      <c r="BM335" s="9" t="str">
        <f t="shared" si="650"/>
        <v/>
      </c>
      <c r="BN335" s="8" t="str">
        <f t="shared" si="602"/>
        <v/>
      </c>
      <c r="BO335" s="8" t="str">
        <f t="shared" si="627"/>
        <v/>
      </c>
      <c r="BP335" s="8" t="str">
        <f t="shared" si="628"/>
        <v/>
      </c>
      <c r="BQ335" s="8" t="str">
        <f t="shared" si="629"/>
        <v/>
      </c>
      <c r="BR335" s="8" t="str">
        <f t="shared" si="603"/>
        <v/>
      </c>
      <c r="BS335" s="8" t="str">
        <f t="shared" si="630"/>
        <v/>
      </c>
      <c r="BT335" s="8" t="str">
        <f t="shared" si="631"/>
        <v/>
      </c>
      <c r="BU335" s="7" t="str">
        <f t="shared" si="632"/>
        <v/>
      </c>
    </row>
    <row r="336" spans="8:73" x14ac:dyDescent="0.25">
      <c r="H336" s="35" t="str">
        <f>IFERROR(IF(MINUTE(M336)&lt;&gt;MINUTE(M335),MAX($H$2:H335)+1,IF(AND(MINUTE(M335)=0,MINUTE(M336)=0),1,"")),"")</f>
        <v/>
      </c>
      <c r="I336" s="35" t="str">
        <f t="shared" si="604"/>
        <v/>
      </c>
      <c r="J336" s="35" t="str">
        <f t="shared" si="605"/>
        <v/>
      </c>
      <c r="K336" s="67" t="str">
        <f>IFERROR(IF(VLOOKUP(J335,'Flota Variable'!$AS$4:$AU$707,3,0)+K335&gt;$F$7,"",VLOOKUP(J335,'Flota Variable'!$AS$4:$AU$707,3,0)+K335),"")</f>
        <v/>
      </c>
      <c r="L336" s="67" t="str">
        <f t="shared" si="586"/>
        <v/>
      </c>
      <c r="M336" s="36" t="str">
        <f t="shared" si="606"/>
        <v/>
      </c>
      <c r="N336" s="35" t="str">
        <f>IF(H336="","",IF(H336=MAX($H$3:$H$1002),IFERROR(VLOOKUP(MAX($H$3:H336)+1,$H$3:$I$1002,2,0),MAX(I336:I1335))-VLOOKUP(H336,$H$3:$I$1002,2,0)+1,IFERROR(VLOOKUP(MAX($H$3:H336)+1,$H$3:$I$1002,2,0),MAX(I336:I1335))-VLOOKUP(H336,$H$3:$I$1002,2,0)))</f>
        <v/>
      </c>
      <c r="P336" s="35" t="str">
        <f t="shared" si="607"/>
        <v/>
      </c>
      <c r="Q336" s="67" t="str">
        <f t="shared" si="608"/>
        <v/>
      </c>
      <c r="R336" s="67" t="str">
        <f t="shared" si="609"/>
        <v/>
      </c>
      <c r="S336" s="67" t="str">
        <f t="shared" si="610"/>
        <v/>
      </c>
      <c r="U336" s="68" t="str">
        <f>IFERROR(IF(Z336=0,"",IF(MINUTE(Z336)&lt;&gt;MINUTE(Z335),MAX($U$2:U335)+1,IF(AND(MINUTE(Z335)=0,MINUTE(Z336)=0),1,""))),"")</f>
        <v/>
      </c>
      <c r="V336" s="68" t="str">
        <f t="shared" si="611"/>
        <v/>
      </c>
      <c r="W336" s="68" t="str">
        <f t="shared" si="612"/>
        <v/>
      </c>
      <c r="X336" s="69" t="str">
        <f>IFERROR(L336+VLOOKUP(J336,'Tiempos de ciclo'!$P$3:$Q$398,2,0),"")</f>
        <v/>
      </c>
      <c r="Y336" s="69" t="str">
        <f t="shared" si="587"/>
        <v/>
      </c>
      <c r="Z336" s="70" t="str">
        <f t="shared" si="613"/>
        <v/>
      </c>
      <c r="AA336" s="68" t="str">
        <f>IF(U336="","",IF(U336=MAX($U$3:$U$1002),IFERROR(VLOOKUP(MAX($U$3:U336)+1,$U$3:$V$1002,2,0),MAX(V336:V1335))-VLOOKUP(U336,$U$3:$V$1002,2,0)+1,IFERROR(VLOOKUP(MAX($U$3:U336)+1,$U$3:$V$1002,2,0),MAX(V336:V1335))-VLOOKUP(U336,$U$3:$V$1002,2,0)))</f>
        <v/>
      </c>
      <c r="AC336" s="68" t="str">
        <f t="shared" si="614"/>
        <v/>
      </c>
      <c r="AD336" s="69" t="str">
        <f t="shared" si="615"/>
        <v/>
      </c>
      <c r="AE336" s="69" t="str">
        <f t="shared" si="616"/>
        <v/>
      </c>
      <c r="AF336" s="69" t="str">
        <f t="shared" si="617"/>
        <v/>
      </c>
      <c r="AI336" s="3" t="str">
        <f t="shared" si="634"/>
        <v/>
      </c>
      <c r="AJ336" s="8" t="str">
        <f t="shared" si="588"/>
        <v/>
      </c>
      <c r="AK336" s="8" t="str">
        <f t="shared" si="635"/>
        <v/>
      </c>
      <c r="AL336" s="8" t="str">
        <f t="shared" si="636"/>
        <v/>
      </c>
      <c r="AM336" s="8" t="str">
        <f t="shared" si="637"/>
        <v/>
      </c>
      <c r="AN336" s="9" t="str">
        <f t="shared" si="589"/>
        <v/>
      </c>
      <c r="AO336" s="9" t="str">
        <f t="shared" si="590"/>
        <v/>
      </c>
      <c r="AP336" s="8" t="str">
        <f t="shared" si="618"/>
        <v/>
      </c>
      <c r="AQ336" s="9" t="str">
        <f t="shared" si="591"/>
        <v/>
      </c>
      <c r="AR336" s="8" t="str">
        <f t="shared" si="619"/>
        <v/>
      </c>
      <c r="AS336" s="2" t="str">
        <f t="shared" si="638"/>
        <v/>
      </c>
      <c r="AT336" s="8" t="str">
        <f t="shared" si="620"/>
        <v/>
      </c>
      <c r="AU336" s="8" t="str">
        <f t="shared" si="639"/>
        <v/>
      </c>
      <c r="AV336" s="8" t="str">
        <f t="shared" si="640"/>
        <v/>
      </c>
      <c r="AW336" s="8" t="str">
        <f t="shared" si="621"/>
        <v/>
      </c>
      <c r="AX336" s="9" t="str">
        <f t="shared" si="592"/>
        <v/>
      </c>
      <c r="AY336" s="9" t="str">
        <f t="shared" si="593"/>
        <v/>
      </c>
      <c r="AZ336" s="8" t="str">
        <f t="shared" si="622"/>
        <v/>
      </c>
      <c r="BA336" s="9" t="str">
        <f t="shared" si="623"/>
        <v/>
      </c>
      <c r="BB336" s="8" t="str">
        <f t="shared" si="624"/>
        <v/>
      </c>
      <c r="BD336" s="3" t="str">
        <f t="shared" si="625"/>
        <v/>
      </c>
      <c r="BE336" s="8" t="str">
        <f t="shared" si="594"/>
        <v/>
      </c>
      <c r="BF336" s="8" t="str">
        <f t="shared" si="595"/>
        <v/>
      </c>
      <c r="BG336" s="86" t="str">
        <f t="shared" si="596"/>
        <v/>
      </c>
      <c r="BH336" s="9" t="str">
        <f t="shared" si="597"/>
        <v/>
      </c>
      <c r="BI336" s="9" t="str">
        <f t="shared" si="598"/>
        <v/>
      </c>
      <c r="BJ336" s="82" t="e">
        <f t="shared" si="599"/>
        <v>#VALUE!</v>
      </c>
      <c r="BK336" s="9" t="str">
        <f t="shared" si="600"/>
        <v/>
      </c>
      <c r="BL336" s="9" t="str">
        <f t="shared" ref="BL336:BM336" si="651">BK336</f>
        <v/>
      </c>
      <c r="BM336" s="9" t="str">
        <f t="shared" si="651"/>
        <v/>
      </c>
      <c r="BN336" s="8" t="str">
        <f t="shared" si="602"/>
        <v/>
      </c>
      <c r="BO336" s="8" t="str">
        <f t="shared" si="627"/>
        <v/>
      </c>
      <c r="BP336" s="8" t="str">
        <f t="shared" si="628"/>
        <v/>
      </c>
      <c r="BQ336" s="8" t="str">
        <f t="shared" si="629"/>
        <v/>
      </c>
      <c r="BR336" s="8" t="str">
        <f t="shared" si="603"/>
        <v/>
      </c>
      <c r="BS336" s="8" t="str">
        <f t="shared" si="630"/>
        <v/>
      </c>
      <c r="BT336" s="8" t="str">
        <f t="shared" si="631"/>
        <v/>
      </c>
      <c r="BU336" s="7" t="str">
        <f t="shared" si="632"/>
        <v/>
      </c>
    </row>
    <row r="337" spans="8:73" x14ac:dyDescent="0.25">
      <c r="H337" s="35" t="str">
        <f>IFERROR(IF(MINUTE(M337)&lt;&gt;MINUTE(M336),MAX($H$2:H336)+1,IF(AND(MINUTE(M336)=0,MINUTE(M337)=0),1,"")),"")</f>
        <v/>
      </c>
      <c r="I337" s="35" t="str">
        <f t="shared" si="604"/>
        <v/>
      </c>
      <c r="J337" s="35" t="str">
        <f t="shared" si="605"/>
        <v/>
      </c>
      <c r="K337" s="67" t="str">
        <f>IFERROR(IF(VLOOKUP(J336,'Flota Variable'!$AS$4:$AU$707,3,0)+K336&gt;$F$7,"",VLOOKUP(J336,'Flota Variable'!$AS$4:$AU$707,3,0)+K336),"")</f>
        <v/>
      </c>
      <c r="L337" s="67" t="str">
        <f t="shared" si="586"/>
        <v/>
      </c>
      <c r="M337" s="36" t="str">
        <f t="shared" si="606"/>
        <v/>
      </c>
      <c r="N337" s="35" t="str">
        <f>IF(H337="","",IF(H337=MAX($H$3:$H$1002),IFERROR(VLOOKUP(MAX($H$3:H337)+1,$H$3:$I$1002,2,0),MAX(I337:I1336))-VLOOKUP(H337,$H$3:$I$1002,2,0)+1,IFERROR(VLOOKUP(MAX($H$3:H337)+1,$H$3:$I$1002,2,0),MAX(I337:I1336))-VLOOKUP(H337,$H$3:$I$1002,2,0)))</f>
        <v/>
      </c>
      <c r="P337" s="35" t="str">
        <f t="shared" si="607"/>
        <v/>
      </c>
      <c r="Q337" s="67" t="str">
        <f t="shared" si="608"/>
        <v/>
      </c>
      <c r="R337" s="67" t="str">
        <f t="shared" si="609"/>
        <v/>
      </c>
      <c r="S337" s="67" t="str">
        <f t="shared" si="610"/>
        <v/>
      </c>
      <c r="U337" s="68" t="str">
        <f>IFERROR(IF(Z337=0,"",IF(MINUTE(Z337)&lt;&gt;MINUTE(Z336),MAX($U$2:U336)+1,IF(AND(MINUTE(Z336)=0,MINUTE(Z337)=0),1,""))),"")</f>
        <v/>
      </c>
      <c r="V337" s="68" t="str">
        <f t="shared" si="611"/>
        <v/>
      </c>
      <c r="W337" s="68" t="str">
        <f t="shared" si="612"/>
        <v/>
      </c>
      <c r="X337" s="69" t="str">
        <f>IFERROR(L337+VLOOKUP(J337,'Tiempos de ciclo'!$P$3:$Q$398,2,0),"")</f>
        <v/>
      </c>
      <c r="Y337" s="69" t="str">
        <f t="shared" si="587"/>
        <v/>
      </c>
      <c r="Z337" s="70" t="str">
        <f t="shared" si="613"/>
        <v/>
      </c>
      <c r="AA337" s="68" t="str">
        <f>IF(U337="","",IF(U337=MAX($U$3:$U$1002),IFERROR(VLOOKUP(MAX($U$3:U337)+1,$U$3:$V$1002,2,0),MAX(V337:V1336))-VLOOKUP(U337,$U$3:$V$1002,2,0)+1,IFERROR(VLOOKUP(MAX($U$3:U337)+1,$U$3:$V$1002,2,0),MAX(V337:V1336))-VLOOKUP(U337,$U$3:$V$1002,2,0)))</f>
        <v/>
      </c>
      <c r="AC337" s="68" t="str">
        <f t="shared" si="614"/>
        <v/>
      </c>
      <c r="AD337" s="69" t="str">
        <f t="shared" si="615"/>
        <v/>
      </c>
      <c r="AE337" s="69" t="str">
        <f t="shared" si="616"/>
        <v/>
      </c>
      <c r="AF337" s="69" t="str">
        <f t="shared" si="617"/>
        <v/>
      </c>
      <c r="AI337" s="3" t="str">
        <f t="shared" si="634"/>
        <v/>
      </c>
      <c r="AJ337" s="8" t="str">
        <f t="shared" si="588"/>
        <v/>
      </c>
      <c r="AK337" s="8" t="str">
        <f t="shared" si="635"/>
        <v/>
      </c>
      <c r="AL337" s="8" t="str">
        <f t="shared" si="636"/>
        <v/>
      </c>
      <c r="AM337" s="8" t="str">
        <f t="shared" si="637"/>
        <v/>
      </c>
      <c r="AN337" s="9" t="str">
        <f t="shared" si="589"/>
        <v/>
      </c>
      <c r="AO337" s="9" t="str">
        <f t="shared" si="590"/>
        <v/>
      </c>
      <c r="AP337" s="8" t="str">
        <f t="shared" si="618"/>
        <v/>
      </c>
      <c r="AQ337" s="9" t="str">
        <f t="shared" si="591"/>
        <v/>
      </c>
      <c r="AR337" s="8" t="str">
        <f t="shared" si="619"/>
        <v/>
      </c>
      <c r="AS337" s="2" t="str">
        <f t="shared" si="638"/>
        <v/>
      </c>
      <c r="AT337" s="8" t="str">
        <f t="shared" si="620"/>
        <v/>
      </c>
      <c r="AU337" s="8" t="str">
        <f t="shared" si="639"/>
        <v/>
      </c>
      <c r="AV337" s="8" t="str">
        <f t="shared" si="640"/>
        <v/>
      </c>
      <c r="AW337" s="8" t="str">
        <f t="shared" si="621"/>
        <v/>
      </c>
      <c r="AX337" s="9" t="str">
        <f t="shared" si="592"/>
        <v/>
      </c>
      <c r="AY337" s="9" t="str">
        <f t="shared" si="593"/>
        <v/>
      </c>
      <c r="AZ337" s="8" t="str">
        <f t="shared" si="622"/>
        <v/>
      </c>
      <c r="BA337" s="9" t="str">
        <f t="shared" si="623"/>
        <v/>
      </c>
      <c r="BB337" s="8" t="str">
        <f t="shared" si="624"/>
        <v/>
      </c>
      <c r="BD337" s="3" t="str">
        <f t="shared" si="625"/>
        <v/>
      </c>
      <c r="BE337" s="8" t="str">
        <f t="shared" si="594"/>
        <v/>
      </c>
      <c r="BF337" s="8" t="str">
        <f t="shared" si="595"/>
        <v/>
      </c>
      <c r="BG337" s="86" t="str">
        <f t="shared" si="596"/>
        <v/>
      </c>
      <c r="BH337" s="9" t="str">
        <f t="shared" si="597"/>
        <v/>
      </c>
      <c r="BI337" s="9" t="str">
        <f t="shared" si="598"/>
        <v/>
      </c>
      <c r="BJ337" s="82" t="e">
        <f t="shared" si="599"/>
        <v>#VALUE!</v>
      </c>
      <c r="BK337" s="9" t="str">
        <f t="shared" si="600"/>
        <v/>
      </c>
      <c r="BL337" s="9" t="str">
        <f t="shared" ref="BL337:BM337" si="652">BK337</f>
        <v/>
      </c>
      <c r="BM337" s="9" t="str">
        <f t="shared" si="652"/>
        <v/>
      </c>
      <c r="BN337" s="8" t="str">
        <f t="shared" si="602"/>
        <v/>
      </c>
      <c r="BO337" s="8" t="str">
        <f t="shared" si="627"/>
        <v/>
      </c>
      <c r="BP337" s="8" t="str">
        <f t="shared" si="628"/>
        <v/>
      </c>
      <c r="BQ337" s="8" t="str">
        <f t="shared" si="629"/>
        <v/>
      </c>
      <c r="BR337" s="8" t="str">
        <f t="shared" si="603"/>
        <v/>
      </c>
      <c r="BS337" s="8" t="str">
        <f t="shared" si="630"/>
        <v/>
      </c>
      <c r="BT337" s="8" t="str">
        <f t="shared" si="631"/>
        <v/>
      </c>
      <c r="BU337" s="7" t="str">
        <f t="shared" si="632"/>
        <v/>
      </c>
    </row>
    <row r="338" spans="8:73" x14ac:dyDescent="0.25">
      <c r="H338" s="35" t="str">
        <f>IFERROR(IF(MINUTE(M338)&lt;&gt;MINUTE(M337),MAX($H$2:H337)+1,IF(AND(MINUTE(M337)=0,MINUTE(M338)=0),1,"")),"")</f>
        <v/>
      </c>
      <c r="I338" s="35" t="str">
        <f t="shared" si="604"/>
        <v/>
      </c>
      <c r="J338" s="35" t="str">
        <f t="shared" si="605"/>
        <v/>
      </c>
      <c r="K338" s="67" t="str">
        <f>IFERROR(IF(VLOOKUP(J337,'Flota Variable'!$AS$4:$AU$707,3,0)+K337&gt;$F$7,"",VLOOKUP(J337,'Flota Variable'!$AS$4:$AU$707,3,0)+K337),"")</f>
        <v/>
      </c>
      <c r="L338" s="67" t="str">
        <f t="shared" si="586"/>
        <v/>
      </c>
      <c r="M338" s="36" t="str">
        <f t="shared" si="606"/>
        <v/>
      </c>
      <c r="N338" s="35" t="str">
        <f>IF(H338="","",IF(H338=MAX($H$3:$H$1002),IFERROR(VLOOKUP(MAX($H$3:H338)+1,$H$3:$I$1002,2,0),MAX(I338:I1337))-VLOOKUP(H338,$H$3:$I$1002,2,0)+1,IFERROR(VLOOKUP(MAX($H$3:H338)+1,$H$3:$I$1002,2,0),MAX(I338:I1337))-VLOOKUP(H338,$H$3:$I$1002,2,0)))</f>
        <v/>
      </c>
      <c r="P338" s="35" t="str">
        <f t="shared" si="607"/>
        <v/>
      </c>
      <c r="Q338" s="67" t="str">
        <f t="shared" si="608"/>
        <v/>
      </c>
      <c r="R338" s="67" t="str">
        <f t="shared" si="609"/>
        <v/>
      </c>
      <c r="S338" s="67" t="str">
        <f t="shared" si="610"/>
        <v/>
      </c>
      <c r="U338" s="68" t="str">
        <f>IFERROR(IF(Z338=0,"",IF(MINUTE(Z338)&lt;&gt;MINUTE(Z337),MAX($U$2:U337)+1,IF(AND(MINUTE(Z337)=0,MINUTE(Z338)=0),1,""))),"")</f>
        <v/>
      </c>
      <c r="V338" s="68" t="str">
        <f t="shared" si="611"/>
        <v/>
      </c>
      <c r="W338" s="68" t="str">
        <f t="shared" si="612"/>
        <v/>
      </c>
      <c r="X338" s="69" t="str">
        <f>IFERROR(L338+VLOOKUP(J338,'Tiempos de ciclo'!$P$3:$Q$398,2,0),"")</f>
        <v/>
      </c>
      <c r="Y338" s="69" t="str">
        <f t="shared" si="587"/>
        <v/>
      </c>
      <c r="Z338" s="70" t="str">
        <f t="shared" si="613"/>
        <v/>
      </c>
      <c r="AA338" s="68" t="str">
        <f>IF(U338="","",IF(U338=MAX($U$3:$U$1002),IFERROR(VLOOKUP(MAX($U$3:U338)+1,$U$3:$V$1002,2,0),MAX(V338:V1337))-VLOOKUP(U338,$U$3:$V$1002,2,0)+1,IFERROR(VLOOKUP(MAX($U$3:U338)+1,$U$3:$V$1002,2,0),MAX(V338:V1337))-VLOOKUP(U338,$U$3:$V$1002,2,0)))</f>
        <v/>
      </c>
      <c r="AC338" s="68" t="str">
        <f t="shared" si="614"/>
        <v/>
      </c>
      <c r="AD338" s="69" t="str">
        <f t="shared" si="615"/>
        <v/>
      </c>
      <c r="AE338" s="69" t="str">
        <f t="shared" si="616"/>
        <v/>
      </c>
      <c r="AF338" s="69" t="str">
        <f t="shared" si="617"/>
        <v/>
      </c>
      <c r="AI338" s="3" t="str">
        <f t="shared" si="634"/>
        <v/>
      </c>
      <c r="AJ338" s="8" t="str">
        <f t="shared" si="588"/>
        <v/>
      </c>
      <c r="AK338" s="8" t="str">
        <f t="shared" si="635"/>
        <v/>
      </c>
      <c r="AL338" s="8" t="str">
        <f t="shared" si="636"/>
        <v/>
      </c>
      <c r="AM338" s="8" t="str">
        <f t="shared" si="637"/>
        <v/>
      </c>
      <c r="AN338" s="9" t="str">
        <f t="shared" si="589"/>
        <v/>
      </c>
      <c r="AO338" s="9" t="str">
        <f t="shared" si="590"/>
        <v/>
      </c>
      <c r="AP338" s="8" t="str">
        <f t="shared" si="618"/>
        <v/>
      </c>
      <c r="AQ338" s="9" t="str">
        <f t="shared" si="591"/>
        <v/>
      </c>
      <c r="AR338" s="8" t="str">
        <f t="shared" si="619"/>
        <v/>
      </c>
      <c r="AS338" s="2" t="str">
        <f t="shared" si="638"/>
        <v/>
      </c>
      <c r="AT338" s="8" t="str">
        <f t="shared" si="620"/>
        <v/>
      </c>
      <c r="AU338" s="8" t="str">
        <f t="shared" si="639"/>
        <v/>
      </c>
      <c r="AV338" s="8" t="str">
        <f t="shared" si="640"/>
        <v/>
      </c>
      <c r="AW338" s="8" t="str">
        <f t="shared" si="621"/>
        <v/>
      </c>
      <c r="AX338" s="9" t="str">
        <f t="shared" si="592"/>
        <v/>
      </c>
      <c r="AY338" s="9" t="str">
        <f t="shared" si="593"/>
        <v/>
      </c>
      <c r="AZ338" s="8" t="str">
        <f t="shared" si="622"/>
        <v/>
      </c>
      <c r="BA338" s="9" t="str">
        <f t="shared" si="623"/>
        <v/>
      </c>
      <c r="BB338" s="8" t="str">
        <f t="shared" si="624"/>
        <v/>
      </c>
      <c r="BD338" s="3" t="str">
        <f t="shared" si="625"/>
        <v/>
      </c>
      <c r="BE338" s="8" t="str">
        <f t="shared" si="594"/>
        <v/>
      </c>
      <c r="BF338" s="8" t="str">
        <f t="shared" si="595"/>
        <v/>
      </c>
      <c r="BG338" s="86" t="str">
        <f t="shared" si="596"/>
        <v/>
      </c>
      <c r="BH338" s="9" t="str">
        <f t="shared" si="597"/>
        <v/>
      </c>
      <c r="BI338" s="9" t="str">
        <f t="shared" si="598"/>
        <v/>
      </c>
      <c r="BJ338" s="82" t="e">
        <f t="shared" si="599"/>
        <v>#VALUE!</v>
      </c>
      <c r="BK338" s="9" t="str">
        <f t="shared" si="600"/>
        <v/>
      </c>
      <c r="BL338" s="9" t="str">
        <f t="shared" ref="BL338:BM338" si="653">BK338</f>
        <v/>
      </c>
      <c r="BM338" s="9" t="str">
        <f t="shared" si="653"/>
        <v/>
      </c>
      <c r="BN338" s="8" t="str">
        <f t="shared" si="602"/>
        <v/>
      </c>
      <c r="BO338" s="8" t="str">
        <f t="shared" si="627"/>
        <v/>
      </c>
      <c r="BP338" s="8" t="str">
        <f t="shared" si="628"/>
        <v/>
      </c>
      <c r="BQ338" s="8" t="str">
        <f t="shared" si="629"/>
        <v/>
      </c>
      <c r="BR338" s="8" t="str">
        <f t="shared" si="603"/>
        <v/>
      </c>
      <c r="BS338" s="8" t="str">
        <f t="shared" si="630"/>
        <v/>
      </c>
      <c r="BT338" s="8" t="str">
        <f t="shared" si="631"/>
        <v/>
      </c>
      <c r="BU338" s="7" t="str">
        <f t="shared" si="632"/>
        <v/>
      </c>
    </row>
    <row r="339" spans="8:73" x14ac:dyDescent="0.25">
      <c r="H339" s="35" t="str">
        <f>IFERROR(IF(MINUTE(M339)&lt;&gt;MINUTE(M338),MAX($H$2:H338)+1,IF(AND(MINUTE(M338)=0,MINUTE(M339)=0),1,"")),"")</f>
        <v/>
      </c>
      <c r="I339" s="35" t="str">
        <f t="shared" si="604"/>
        <v/>
      </c>
      <c r="J339" s="35" t="str">
        <f t="shared" si="605"/>
        <v/>
      </c>
      <c r="K339" s="67" t="str">
        <f>IFERROR(IF(VLOOKUP(J338,'Flota Variable'!$AS$4:$AU$707,3,0)+K338&gt;$F$7,"",VLOOKUP(J338,'Flota Variable'!$AS$4:$AU$707,3,0)+K338),"")</f>
        <v/>
      </c>
      <c r="L339" s="67" t="str">
        <f t="shared" si="586"/>
        <v/>
      </c>
      <c r="M339" s="36" t="str">
        <f t="shared" si="606"/>
        <v/>
      </c>
      <c r="N339" s="35" t="str">
        <f>IF(H339="","",IF(H339=MAX($H$3:$H$1002),IFERROR(VLOOKUP(MAX($H$3:H339)+1,$H$3:$I$1002,2,0),MAX(I339:I1338))-VLOOKUP(H339,$H$3:$I$1002,2,0)+1,IFERROR(VLOOKUP(MAX($H$3:H339)+1,$H$3:$I$1002,2,0),MAX(I339:I1338))-VLOOKUP(H339,$H$3:$I$1002,2,0)))</f>
        <v/>
      </c>
      <c r="P339" s="35" t="str">
        <f t="shared" si="607"/>
        <v/>
      </c>
      <c r="Q339" s="67" t="str">
        <f t="shared" si="608"/>
        <v/>
      </c>
      <c r="R339" s="67" t="str">
        <f t="shared" si="609"/>
        <v/>
      </c>
      <c r="S339" s="67" t="str">
        <f t="shared" si="610"/>
        <v/>
      </c>
      <c r="U339" s="68" t="str">
        <f>IFERROR(IF(Z339=0,"",IF(MINUTE(Z339)&lt;&gt;MINUTE(Z338),MAX($U$2:U338)+1,IF(AND(MINUTE(Z338)=0,MINUTE(Z339)=0),1,""))),"")</f>
        <v/>
      </c>
      <c r="V339" s="68" t="str">
        <f t="shared" si="611"/>
        <v/>
      </c>
      <c r="W339" s="68" t="str">
        <f t="shared" si="612"/>
        <v/>
      </c>
      <c r="X339" s="69" t="str">
        <f>IFERROR(L339+VLOOKUP(J339,'Tiempos de ciclo'!$P$3:$Q$398,2,0),"")</f>
        <v/>
      </c>
      <c r="Y339" s="69" t="str">
        <f t="shared" si="587"/>
        <v/>
      </c>
      <c r="Z339" s="70" t="str">
        <f t="shared" si="613"/>
        <v/>
      </c>
      <c r="AA339" s="68" t="str">
        <f>IF(U339="","",IF(U339=MAX($U$3:$U$1002),IFERROR(VLOOKUP(MAX($U$3:U339)+1,$U$3:$V$1002,2,0),MAX(V339:V1338))-VLOOKUP(U339,$U$3:$V$1002,2,0)+1,IFERROR(VLOOKUP(MAX($U$3:U339)+1,$U$3:$V$1002,2,0),MAX(V339:V1338))-VLOOKUP(U339,$U$3:$V$1002,2,0)))</f>
        <v/>
      </c>
      <c r="AC339" s="68" t="str">
        <f t="shared" si="614"/>
        <v/>
      </c>
      <c r="AD339" s="69" t="str">
        <f t="shared" si="615"/>
        <v/>
      </c>
      <c r="AE339" s="69" t="str">
        <f t="shared" si="616"/>
        <v/>
      </c>
      <c r="AF339" s="69" t="str">
        <f t="shared" si="617"/>
        <v/>
      </c>
      <c r="AI339" s="3" t="str">
        <f t="shared" si="634"/>
        <v/>
      </c>
      <c r="AJ339" s="8" t="str">
        <f t="shared" si="588"/>
        <v/>
      </c>
      <c r="AK339" s="8" t="str">
        <f t="shared" si="635"/>
        <v/>
      </c>
      <c r="AL339" s="8" t="str">
        <f t="shared" si="636"/>
        <v/>
      </c>
      <c r="AM339" s="8" t="str">
        <f t="shared" si="637"/>
        <v/>
      </c>
      <c r="AN339" s="9" t="str">
        <f t="shared" si="589"/>
        <v/>
      </c>
      <c r="AO339" s="9" t="str">
        <f t="shared" si="590"/>
        <v/>
      </c>
      <c r="AP339" s="8" t="str">
        <f t="shared" si="618"/>
        <v/>
      </c>
      <c r="AQ339" s="9" t="str">
        <f t="shared" si="591"/>
        <v/>
      </c>
      <c r="AR339" s="8" t="str">
        <f t="shared" si="619"/>
        <v/>
      </c>
      <c r="AS339" s="2" t="str">
        <f t="shared" si="638"/>
        <v/>
      </c>
      <c r="AT339" s="8" t="str">
        <f t="shared" si="620"/>
        <v/>
      </c>
      <c r="AU339" s="8" t="str">
        <f t="shared" si="639"/>
        <v/>
      </c>
      <c r="AV339" s="8" t="str">
        <f t="shared" si="640"/>
        <v/>
      </c>
      <c r="AW339" s="8" t="str">
        <f t="shared" si="621"/>
        <v/>
      </c>
      <c r="AX339" s="9" t="str">
        <f t="shared" si="592"/>
        <v/>
      </c>
      <c r="AY339" s="9" t="str">
        <f t="shared" si="593"/>
        <v/>
      </c>
      <c r="AZ339" s="8" t="str">
        <f t="shared" si="622"/>
        <v/>
      </c>
      <c r="BA339" s="9" t="str">
        <f t="shared" si="623"/>
        <v/>
      </c>
      <c r="BB339" s="8" t="str">
        <f t="shared" si="624"/>
        <v/>
      </c>
      <c r="BD339" s="3" t="str">
        <f t="shared" si="625"/>
        <v/>
      </c>
      <c r="BE339" s="8" t="str">
        <f t="shared" si="594"/>
        <v/>
      </c>
      <c r="BF339" s="8" t="str">
        <f t="shared" si="595"/>
        <v/>
      </c>
      <c r="BG339" s="86" t="str">
        <f t="shared" si="596"/>
        <v/>
      </c>
      <c r="BH339" s="9" t="str">
        <f t="shared" si="597"/>
        <v/>
      </c>
      <c r="BI339" s="9" t="str">
        <f t="shared" si="598"/>
        <v/>
      </c>
      <c r="BJ339" s="82" t="e">
        <f t="shared" si="599"/>
        <v>#VALUE!</v>
      </c>
      <c r="BK339" s="9" t="str">
        <f t="shared" si="600"/>
        <v/>
      </c>
      <c r="BL339" s="9" t="str">
        <f t="shared" ref="BL339:BM339" si="654">BK339</f>
        <v/>
      </c>
      <c r="BM339" s="9" t="str">
        <f t="shared" si="654"/>
        <v/>
      </c>
      <c r="BN339" s="8" t="str">
        <f t="shared" si="602"/>
        <v/>
      </c>
      <c r="BO339" s="8" t="str">
        <f t="shared" si="627"/>
        <v/>
      </c>
      <c r="BP339" s="8" t="str">
        <f t="shared" si="628"/>
        <v/>
      </c>
      <c r="BQ339" s="8" t="str">
        <f t="shared" si="629"/>
        <v/>
      </c>
      <c r="BR339" s="8" t="str">
        <f t="shared" si="603"/>
        <v/>
      </c>
      <c r="BS339" s="8" t="str">
        <f t="shared" si="630"/>
        <v/>
      </c>
      <c r="BT339" s="8" t="str">
        <f t="shared" si="631"/>
        <v/>
      </c>
      <c r="BU339" s="7" t="str">
        <f t="shared" si="632"/>
        <v/>
      </c>
    </row>
    <row r="340" spans="8:73" x14ac:dyDescent="0.25">
      <c r="H340" s="35" t="str">
        <f>IFERROR(IF(MINUTE(M340)&lt;&gt;MINUTE(M339),MAX($H$2:H339)+1,IF(AND(MINUTE(M339)=0,MINUTE(M340)=0),1,"")),"")</f>
        <v/>
      </c>
      <c r="I340" s="35" t="str">
        <f t="shared" si="604"/>
        <v/>
      </c>
      <c r="J340" s="35" t="str">
        <f t="shared" si="605"/>
        <v/>
      </c>
      <c r="K340" s="67" t="str">
        <f>IFERROR(IF(VLOOKUP(J339,'Flota Variable'!$AS$4:$AU$707,3,0)+K339&gt;$F$7,"",VLOOKUP(J339,'Flota Variable'!$AS$4:$AU$707,3,0)+K339),"")</f>
        <v/>
      </c>
      <c r="L340" s="67" t="str">
        <f t="shared" si="586"/>
        <v/>
      </c>
      <c r="M340" s="36" t="str">
        <f t="shared" si="606"/>
        <v/>
      </c>
      <c r="N340" s="35" t="str">
        <f>IF(H340="","",IF(H340=MAX($H$3:$H$1002),IFERROR(VLOOKUP(MAX($H$3:H340)+1,$H$3:$I$1002,2,0),MAX(I340:I1339))-VLOOKUP(H340,$H$3:$I$1002,2,0)+1,IFERROR(VLOOKUP(MAX($H$3:H340)+1,$H$3:$I$1002,2,0),MAX(I340:I1339))-VLOOKUP(H340,$H$3:$I$1002,2,0)))</f>
        <v/>
      </c>
      <c r="P340" s="35" t="str">
        <f t="shared" si="607"/>
        <v/>
      </c>
      <c r="Q340" s="67" t="str">
        <f t="shared" si="608"/>
        <v/>
      </c>
      <c r="R340" s="67" t="str">
        <f t="shared" si="609"/>
        <v/>
      </c>
      <c r="S340" s="67" t="str">
        <f t="shared" si="610"/>
        <v/>
      </c>
      <c r="U340" s="68" t="str">
        <f>IFERROR(IF(Z340=0,"",IF(MINUTE(Z340)&lt;&gt;MINUTE(Z339),MAX($U$2:U339)+1,IF(AND(MINUTE(Z339)=0,MINUTE(Z340)=0),1,""))),"")</f>
        <v/>
      </c>
      <c r="V340" s="68" t="str">
        <f t="shared" si="611"/>
        <v/>
      </c>
      <c r="W340" s="68" t="str">
        <f t="shared" si="612"/>
        <v/>
      </c>
      <c r="X340" s="69" t="str">
        <f>IFERROR(L340+VLOOKUP(J340,'Tiempos de ciclo'!$P$3:$Q$398,2,0),"")</f>
        <v/>
      </c>
      <c r="Y340" s="69" t="str">
        <f t="shared" si="587"/>
        <v/>
      </c>
      <c r="Z340" s="70" t="str">
        <f t="shared" si="613"/>
        <v/>
      </c>
      <c r="AA340" s="68" t="str">
        <f>IF(U340="","",IF(U340=MAX($U$3:$U$1002),IFERROR(VLOOKUP(MAX($U$3:U340)+1,$U$3:$V$1002,2,0),MAX(V340:V1339))-VLOOKUP(U340,$U$3:$V$1002,2,0)+1,IFERROR(VLOOKUP(MAX($U$3:U340)+1,$U$3:$V$1002,2,0),MAX(V340:V1339))-VLOOKUP(U340,$U$3:$V$1002,2,0)))</f>
        <v/>
      </c>
      <c r="AC340" s="68" t="str">
        <f t="shared" si="614"/>
        <v/>
      </c>
      <c r="AD340" s="69" t="str">
        <f t="shared" si="615"/>
        <v/>
      </c>
      <c r="AE340" s="69" t="str">
        <f t="shared" si="616"/>
        <v/>
      </c>
      <c r="AF340" s="69" t="str">
        <f t="shared" si="617"/>
        <v/>
      </c>
      <c r="AI340" s="3" t="str">
        <f t="shared" si="634"/>
        <v/>
      </c>
      <c r="AJ340" s="8" t="str">
        <f t="shared" si="588"/>
        <v/>
      </c>
      <c r="AK340" s="8" t="str">
        <f t="shared" si="635"/>
        <v/>
      </c>
      <c r="AL340" s="8" t="str">
        <f t="shared" si="636"/>
        <v/>
      </c>
      <c r="AM340" s="8" t="str">
        <f t="shared" si="637"/>
        <v/>
      </c>
      <c r="AN340" s="9" t="str">
        <f t="shared" si="589"/>
        <v/>
      </c>
      <c r="AO340" s="9" t="str">
        <f t="shared" si="590"/>
        <v/>
      </c>
      <c r="AP340" s="8" t="str">
        <f t="shared" si="618"/>
        <v/>
      </c>
      <c r="AQ340" s="9" t="str">
        <f t="shared" si="591"/>
        <v/>
      </c>
      <c r="AR340" s="8" t="str">
        <f t="shared" si="619"/>
        <v/>
      </c>
      <c r="AS340" s="2" t="str">
        <f t="shared" si="638"/>
        <v/>
      </c>
      <c r="AT340" s="8" t="str">
        <f t="shared" si="620"/>
        <v/>
      </c>
      <c r="AU340" s="8" t="str">
        <f t="shared" si="639"/>
        <v/>
      </c>
      <c r="AV340" s="8" t="str">
        <f t="shared" si="640"/>
        <v/>
      </c>
      <c r="AW340" s="8" t="str">
        <f t="shared" si="621"/>
        <v/>
      </c>
      <c r="AX340" s="9" t="str">
        <f t="shared" si="592"/>
        <v/>
      </c>
      <c r="AY340" s="9" t="str">
        <f t="shared" si="593"/>
        <v/>
      </c>
      <c r="AZ340" s="8" t="str">
        <f t="shared" si="622"/>
        <v/>
      </c>
      <c r="BA340" s="9" t="str">
        <f t="shared" si="623"/>
        <v/>
      </c>
      <c r="BB340" s="8" t="str">
        <f t="shared" si="624"/>
        <v/>
      </c>
      <c r="BD340" s="3" t="str">
        <f t="shared" si="625"/>
        <v/>
      </c>
      <c r="BE340" s="8" t="str">
        <f t="shared" si="594"/>
        <v/>
      </c>
      <c r="BF340" s="8" t="str">
        <f t="shared" si="595"/>
        <v/>
      </c>
      <c r="BG340" s="86" t="str">
        <f t="shared" si="596"/>
        <v/>
      </c>
      <c r="BH340" s="9" t="str">
        <f t="shared" si="597"/>
        <v/>
      </c>
      <c r="BI340" s="9" t="str">
        <f t="shared" si="598"/>
        <v/>
      </c>
      <c r="BJ340" s="82" t="e">
        <f t="shared" si="599"/>
        <v>#VALUE!</v>
      </c>
      <c r="BK340" s="9" t="str">
        <f t="shared" si="600"/>
        <v/>
      </c>
      <c r="BL340" s="9" t="str">
        <f t="shared" ref="BL340:BM340" si="655">BK340</f>
        <v/>
      </c>
      <c r="BM340" s="9" t="str">
        <f t="shared" si="655"/>
        <v/>
      </c>
      <c r="BN340" s="8" t="str">
        <f t="shared" si="602"/>
        <v/>
      </c>
      <c r="BO340" s="8" t="str">
        <f t="shared" si="627"/>
        <v/>
      </c>
      <c r="BP340" s="8" t="str">
        <f t="shared" si="628"/>
        <v/>
      </c>
      <c r="BQ340" s="8" t="str">
        <f t="shared" si="629"/>
        <v/>
      </c>
      <c r="BR340" s="8" t="str">
        <f t="shared" si="603"/>
        <v/>
      </c>
      <c r="BS340" s="8" t="str">
        <f t="shared" si="630"/>
        <v/>
      </c>
      <c r="BT340" s="8" t="str">
        <f t="shared" si="631"/>
        <v/>
      </c>
      <c r="BU340" s="7" t="str">
        <f t="shared" si="632"/>
        <v/>
      </c>
    </row>
    <row r="341" spans="8:73" x14ac:dyDescent="0.25">
      <c r="H341" s="35" t="str">
        <f>IFERROR(IF(MINUTE(M341)&lt;&gt;MINUTE(M340),MAX($H$2:H340)+1,IF(AND(MINUTE(M340)=0,MINUTE(M341)=0),1,"")),"")</f>
        <v/>
      </c>
      <c r="I341" s="35" t="str">
        <f t="shared" si="604"/>
        <v/>
      </c>
      <c r="J341" s="35" t="str">
        <f t="shared" si="605"/>
        <v/>
      </c>
      <c r="K341" s="67" t="str">
        <f>IFERROR(IF(VLOOKUP(J340,'Flota Variable'!$AS$4:$AU$707,3,0)+K340&gt;$F$7,"",VLOOKUP(J340,'Flota Variable'!$AS$4:$AU$707,3,0)+K340),"")</f>
        <v/>
      </c>
      <c r="L341" s="67" t="str">
        <f t="shared" si="586"/>
        <v/>
      </c>
      <c r="M341" s="36" t="str">
        <f t="shared" si="606"/>
        <v/>
      </c>
      <c r="N341" s="35" t="str">
        <f>IF(H341="","",IF(H341=MAX($H$3:$H$1002),IFERROR(VLOOKUP(MAX($H$3:H341)+1,$H$3:$I$1002,2,0),MAX(I341:I1340))-VLOOKUP(H341,$H$3:$I$1002,2,0)+1,IFERROR(VLOOKUP(MAX($H$3:H341)+1,$H$3:$I$1002,2,0),MAX(I341:I1340))-VLOOKUP(H341,$H$3:$I$1002,2,0)))</f>
        <v/>
      </c>
      <c r="P341" s="35" t="str">
        <f t="shared" si="607"/>
        <v/>
      </c>
      <c r="Q341" s="67" t="str">
        <f t="shared" si="608"/>
        <v/>
      </c>
      <c r="R341" s="67" t="str">
        <f t="shared" si="609"/>
        <v/>
      </c>
      <c r="S341" s="67" t="str">
        <f t="shared" si="610"/>
        <v/>
      </c>
      <c r="U341" s="68" t="str">
        <f>IFERROR(IF(Z341=0,"",IF(MINUTE(Z341)&lt;&gt;MINUTE(Z340),MAX($U$2:U340)+1,IF(AND(MINUTE(Z340)=0,MINUTE(Z341)=0),1,""))),"")</f>
        <v/>
      </c>
      <c r="V341" s="68" t="str">
        <f t="shared" si="611"/>
        <v/>
      </c>
      <c r="W341" s="68" t="str">
        <f t="shared" si="612"/>
        <v/>
      </c>
      <c r="X341" s="69" t="str">
        <f>IFERROR(L341+VLOOKUP(J341,'Tiempos de ciclo'!$P$3:$Q$398,2,0),"")</f>
        <v/>
      </c>
      <c r="Y341" s="69" t="str">
        <f t="shared" si="587"/>
        <v/>
      </c>
      <c r="Z341" s="70" t="str">
        <f t="shared" si="613"/>
        <v/>
      </c>
      <c r="AA341" s="68" t="str">
        <f>IF(U341="","",IF(U341=MAX($U$3:$U$1002),IFERROR(VLOOKUP(MAX($U$3:U341)+1,$U$3:$V$1002,2,0),MAX(V341:V1340))-VLOOKUP(U341,$U$3:$V$1002,2,0)+1,IFERROR(VLOOKUP(MAX($U$3:U341)+1,$U$3:$V$1002,2,0),MAX(V341:V1340))-VLOOKUP(U341,$U$3:$V$1002,2,0)))</f>
        <v/>
      </c>
      <c r="AC341" s="68" t="str">
        <f t="shared" si="614"/>
        <v/>
      </c>
      <c r="AD341" s="69" t="str">
        <f t="shared" si="615"/>
        <v/>
      </c>
      <c r="AE341" s="69" t="str">
        <f t="shared" si="616"/>
        <v/>
      </c>
      <c r="AF341" s="69" t="str">
        <f t="shared" si="617"/>
        <v/>
      </c>
      <c r="AI341" s="3" t="str">
        <f t="shared" si="634"/>
        <v/>
      </c>
      <c r="AJ341" s="8" t="str">
        <f t="shared" si="588"/>
        <v/>
      </c>
      <c r="AK341" s="8" t="str">
        <f t="shared" si="635"/>
        <v/>
      </c>
      <c r="AL341" s="8" t="str">
        <f t="shared" si="636"/>
        <v/>
      </c>
      <c r="AM341" s="8" t="str">
        <f t="shared" si="637"/>
        <v/>
      </c>
      <c r="AN341" s="9" t="str">
        <f t="shared" si="589"/>
        <v/>
      </c>
      <c r="AO341" s="9" t="str">
        <f t="shared" si="590"/>
        <v/>
      </c>
      <c r="AP341" s="8" t="str">
        <f t="shared" si="618"/>
        <v/>
      </c>
      <c r="AQ341" s="9" t="str">
        <f t="shared" si="591"/>
        <v/>
      </c>
      <c r="AR341" s="8" t="str">
        <f t="shared" si="619"/>
        <v/>
      </c>
      <c r="AS341" s="2" t="str">
        <f t="shared" si="638"/>
        <v/>
      </c>
      <c r="AT341" s="8" t="str">
        <f t="shared" si="620"/>
        <v/>
      </c>
      <c r="AU341" s="8" t="str">
        <f t="shared" si="639"/>
        <v/>
      </c>
      <c r="AV341" s="8" t="str">
        <f t="shared" si="640"/>
        <v/>
      </c>
      <c r="AW341" s="8" t="str">
        <f t="shared" si="621"/>
        <v/>
      </c>
      <c r="AX341" s="9" t="str">
        <f t="shared" si="592"/>
        <v/>
      </c>
      <c r="AY341" s="9" t="str">
        <f t="shared" si="593"/>
        <v/>
      </c>
      <c r="AZ341" s="8" t="str">
        <f t="shared" si="622"/>
        <v/>
      </c>
      <c r="BA341" s="9" t="str">
        <f t="shared" si="623"/>
        <v/>
      </c>
      <c r="BB341" s="8" t="str">
        <f t="shared" si="624"/>
        <v/>
      </c>
      <c r="BD341" s="3" t="str">
        <f t="shared" si="625"/>
        <v/>
      </c>
      <c r="BE341" s="8" t="str">
        <f t="shared" si="594"/>
        <v/>
      </c>
      <c r="BF341" s="8" t="str">
        <f t="shared" si="595"/>
        <v/>
      </c>
      <c r="BG341" s="86" t="str">
        <f t="shared" si="596"/>
        <v/>
      </c>
      <c r="BH341" s="9" t="str">
        <f t="shared" si="597"/>
        <v/>
      </c>
      <c r="BI341" s="9" t="str">
        <f t="shared" si="598"/>
        <v/>
      </c>
      <c r="BJ341" s="82" t="e">
        <f t="shared" si="599"/>
        <v>#VALUE!</v>
      </c>
      <c r="BK341" s="9" t="str">
        <f t="shared" si="600"/>
        <v/>
      </c>
      <c r="BL341" s="9" t="str">
        <f t="shared" ref="BL341:BM341" si="656">BK341</f>
        <v/>
      </c>
      <c r="BM341" s="9" t="str">
        <f t="shared" si="656"/>
        <v/>
      </c>
      <c r="BN341" s="8" t="str">
        <f t="shared" si="602"/>
        <v/>
      </c>
      <c r="BO341" s="8" t="str">
        <f t="shared" si="627"/>
        <v/>
      </c>
      <c r="BP341" s="8" t="str">
        <f t="shared" si="628"/>
        <v/>
      </c>
      <c r="BQ341" s="8" t="str">
        <f t="shared" si="629"/>
        <v/>
      </c>
      <c r="BR341" s="8" t="str">
        <f t="shared" si="603"/>
        <v/>
      </c>
      <c r="BS341" s="8" t="str">
        <f t="shared" si="630"/>
        <v/>
      </c>
      <c r="BT341" s="8" t="str">
        <f t="shared" si="631"/>
        <v/>
      </c>
      <c r="BU341" s="7" t="str">
        <f t="shared" si="632"/>
        <v/>
      </c>
    </row>
    <row r="342" spans="8:73" x14ac:dyDescent="0.25">
      <c r="H342" s="35" t="str">
        <f>IFERROR(IF(MINUTE(M342)&lt;&gt;MINUTE(M341),MAX($H$2:H341)+1,IF(AND(MINUTE(M341)=0,MINUTE(M342)=0),1,"")),"")</f>
        <v/>
      </c>
      <c r="I342" s="35" t="str">
        <f t="shared" si="604"/>
        <v/>
      </c>
      <c r="J342" s="35" t="str">
        <f t="shared" si="605"/>
        <v/>
      </c>
      <c r="K342" s="67" t="str">
        <f>IFERROR(IF(VLOOKUP(J341,'Flota Variable'!$AS$4:$AU$707,3,0)+K341&gt;$F$7,"",VLOOKUP(J341,'Flota Variable'!$AS$4:$AU$707,3,0)+K341),"")</f>
        <v/>
      </c>
      <c r="L342" s="67" t="str">
        <f t="shared" si="586"/>
        <v/>
      </c>
      <c r="M342" s="36" t="str">
        <f t="shared" si="606"/>
        <v/>
      </c>
      <c r="N342" s="35" t="str">
        <f>IF(H342="","",IF(H342=MAX($H$3:$H$1002),IFERROR(VLOOKUP(MAX($H$3:H342)+1,$H$3:$I$1002,2,0),MAX(I342:I1341))-VLOOKUP(H342,$H$3:$I$1002,2,0)+1,IFERROR(VLOOKUP(MAX($H$3:H342)+1,$H$3:$I$1002,2,0),MAX(I342:I1341))-VLOOKUP(H342,$H$3:$I$1002,2,0)))</f>
        <v/>
      </c>
      <c r="P342" s="35" t="str">
        <f t="shared" si="607"/>
        <v/>
      </c>
      <c r="Q342" s="67" t="str">
        <f t="shared" si="608"/>
        <v/>
      </c>
      <c r="R342" s="67" t="str">
        <f t="shared" si="609"/>
        <v/>
      </c>
      <c r="S342" s="67" t="str">
        <f t="shared" si="610"/>
        <v/>
      </c>
      <c r="U342" s="68" t="str">
        <f>IFERROR(IF(Z342=0,"",IF(MINUTE(Z342)&lt;&gt;MINUTE(Z341),MAX($U$2:U341)+1,IF(AND(MINUTE(Z341)=0,MINUTE(Z342)=0),1,""))),"")</f>
        <v/>
      </c>
      <c r="V342" s="68" t="str">
        <f t="shared" si="611"/>
        <v/>
      </c>
      <c r="W342" s="68" t="str">
        <f t="shared" si="612"/>
        <v/>
      </c>
      <c r="X342" s="69" t="str">
        <f>IFERROR(L342+VLOOKUP(J342,'Tiempos de ciclo'!$P$3:$Q$398,2,0),"")</f>
        <v/>
      </c>
      <c r="Y342" s="69" t="str">
        <f t="shared" si="587"/>
        <v/>
      </c>
      <c r="Z342" s="70" t="str">
        <f t="shared" si="613"/>
        <v/>
      </c>
      <c r="AA342" s="68" t="str">
        <f>IF(U342="","",IF(U342=MAX($U$3:$U$1002),IFERROR(VLOOKUP(MAX($U$3:U342)+1,$U$3:$V$1002,2,0),MAX(V342:V1341))-VLOOKUP(U342,$U$3:$V$1002,2,0)+1,IFERROR(VLOOKUP(MAX($U$3:U342)+1,$U$3:$V$1002,2,0),MAX(V342:V1341))-VLOOKUP(U342,$U$3:$V$1002,2,0)))</f>
        <v/>
      </c>
      <c r="AC342" s="68" t="str">
        <f t="shared" si="614"/>
        <v/>
      </c>
      <c r="AD342" s="69" t="str">
        <f t="shared" si="615"/>
        <v/>
      </c>
      <c r="AE342" s="69" t="str">
        <f t="shared" si="616"/>
        <v/>
      </c>
      <c r="AF342" s="69" t="str">
        <f t="shared" si="617"/>
        <v/>
      </c>
      <c r="AI342" s="3" t="str">
        <f t="shared" si="634"/>
        <v/>
      </c>
      <c r="AJ342" s="8" t="str">
        <f t="shared" si="588"/>
        <v/>
      </c>
      <c r="AK342" s="8" t="str">
        <f t="shared" si="635"/>
        <v/>
      </c>
      <c r="AL342" s="8" t="str">
        <f t="shared" si="636"/>
        <v/>
      </c>
      <c r="AM342" s="8" t="str">
        <f t="shared" si="637"/>
        <v/>
      </c>
      <c r="AN342" s="9" t="str">
        <f t="shared" si="589"/>
        <v/>
      </c>
      <c r="AO342" s="9" t="str">
        <f t="shared" si="590"/>
        <v/>
      </c>
      <c r="AP342" s="8" t="str">
        <f t="shared" si="618"/>
        <v/>
      </c>
      <c r="AQ342" s="9" t="str">
        <f t="shared" si="591"/>
        <v/>
      </c>
      <c r="AR342" s="8" t="str">
        <f t="shared" si="619"/>
        <v/>
      </c>
      <c r="AS342" s="2" t="str">
        <f t="shared" si="638"/>
        <v/>
      </c>
      <c r="AT342" s="8" t="str">
        <f t="shared" si="620"/>
        <v/>
      </c>
      <c r="AU342" s="8" t="str">
        <f t="shared" si="639"/>
        <v/>
      </c>
      <c r="AV342" s="8" t="str">
        <f t="shared" si="640"/>
        <v/>
      </c>
      <c r="AW342" s="8" t="str">
        <f t="shared" si="621"/>
        <v/>
      </c>
      <c r="AX342" s="9" t="str">
        <f t="shared" si="592"/>
        <v/>
      </c>
      <c r="AY342" s="9" t="str">
        <f t="shared" si="593"/>
        <v/>
      </c>
      <c r="AZ342" s="8" t="str">
        <f t="shared" si="622"/>
        <v/>
      </c>
      <c r="BA342" s="9" t="str">
        <f t="shared" si="623"/>
        <v/>
      </c>
      <c r="BB342" s="8" t="str">
        <f t="shared" si="624"/>
        <v/>
      </c>
      <c r="BD342" s="3" t="str">
        <f t="shared" si="625"/>
        <v/>
      </c>
      <c r="BE342" s="8" t="str">
        <f t="shared" si="594"/>
        <v/>
      </c>
      <c r="BF342" s="8" t="str">
        <f t="shared" si="595"/>
        <v/>
      </c>
      <c r="BG342" s="86" t="str">
        <f t="shared" si="596"/>
        <v/>
      </c>
      <c r="BH342" s="9" t="str">
        <f t="shared" si="597"/>
        <v/>
      </c>
      <c r="BI342" s="9" t="str">
        <f t="shared" si="598"/>
        <v/>
      </c>
      <c r="BJ342" s="82" t="e">
        <f t="shared" si="599"/>
        <v>#VALUE!</v>
      </c>
      <c r="BK342" s="9" t="str">
        <f t="shared" si="600"/>
        <v/>
      </c>
      <c r="BL342" s="9" t="str">
        <f t="shared" ref="BL342:BM342" si="657">BK342</f>
        <v/>
      </c>
      <c r="BM342" s="9" t="str">
        <f t="shared" si="657"/>
        <v/>
      </c>
      <c r="BN342" s="8" t="str">
        <f t="shared" si="602"/>
        <v/>
      </c>
      <c r="BO342" s="8" t="str">
        <f t="shared" si="627"/>
        <v/>
      </c>
      <c r="BP342" s="8" t="str">
        <f t="shared" si="628"/>
        <v/>
      </c>
      <c r="BQ342" s="8" t="str">
        <f t="shared" si="629"/>
        <v/>
      </c>
      <c r="BR342" s="8" t="str">
        <f t="shared" si="603"/>
        <v/>
      </c>
      <c r="BS342" s="8" t="str">
        <f t="shared" si="630"/>
        <v/>
      </c>
      <c r="BT342" s="8" t="str">
        <f t="shared" si="631"/>
        <v/>
      </c>
      <c r="BU342" s="7" t="str">
        <f t="shared" si="632"/>
        <v/>
      </c>
    </row>
    <row r="343" spans="8:73" x14ac:dyDescent="0.25">
      <c r="H343" s="35" t="str">
        <f>IFERROR(IF(MINUTE(M343)&lt;&gt;MINUTE(M342),MAX($H$2:H342)+1,IF(AND(MINUTE(M342)=0,MINUTE(M343)=0),1,"")),"")</f>
        <v/>
      </c>
      <c r="I343" s="35" t="str">
        <f t="shared" si="604"/>
        <v/>
      </c>
      <c r="J343" s="35" t="str">
        <f t="shared" si="605"/>
        <v/>
      </c>
      <c r="K343" s="67" t="str">
        <f>IFERROR(IF(VLOOKUP(J342,'Flota Variable'!$AS$4:$AU$707,3,0)+K342&gt;$F$7,"",VLOOKUP(J342,'Flota Variable'!$AS$4:$AU$707,3,0)+K342),"")</f>
        <v/>
      </c>
      <c r="L343" s="67" t="str">
        <f t="shared" si="586"/>
        <v/>
      </c>
      <c r="M343" s="36" t="str">
        <f t="shared" si="606"/>
        <v/>
      </c>
      <c r="N343" s="35" t="str">
        <f>IF(H343="","",IF(H343=MAX($H$3:$H$1002),IFERROR(VLOOKUP(MAX($H$3:H343)+1,$H$3:$I$1002,2,0),MAX(I343:I1342))-VLOOKUP(H343,$H$3:$I$1002,2,0)+1,IFERROR(VLOOKUP(MAX($H$3:H343)+1,$H$3:$I$1002,2,0),MAX(I343:I1342))-VLOOKUP(H343,$H$3:$I$1002,2,0)))</f>
        <v/>
      </c>
      <c r="P343" s="35" t="str">
        <f t="shared" si="607"/>
        <v/>
      </c>
      <c r="Q343" s="67" t="str">
        <f t="shared" si="608"/>
        <v/>
      </c>
      <c r="R343" s="67" t="str">
        <f t="shared" si="609"/>
        <v/>
      </c>
      <c r="S343" s="67" t="str">
        <f t="shared" si="610"/>
        <v/>
      </c>
      <c r="U343" s="68" t="str">
        <f>IFERROR(IF(Z343=0,"",IF(MINUTE(Z343)&lt;&gt;MINUTE(Z342),MAX($U$2:U342)+1,IF(AND(MINUTE(Z342)=0,MINUTE(Z343)=0),1,""))),"")</f>
        <v/>
      </c>
      <c r="V343" s="68" t="str">
        <f t="shared" si="611"/>
        <v/>
      </c>
      <c r="W343" s="68" t="str">
        <f t="shared" si="612"/>
        <v/>
      </c>
      <c r="X343" s="69" t="str">
        <f>IFERROR(L343+VLOOKUP(J343,'Tiempos de ciclo'!$P$3:$Q$398,2,0),"")</f>
        <v/>
      </c>
      <c r="Y343" s="69" t="str">
        <f t="shared" si="587"/>
        <v/>
      </c>
      <c r="Z343" s="70" t="str">
        <f t="shared" si="613"/>
        <v/>
      </c>
      <c r="AA343" s="68" t="str">
        <f>IF(U343="","",IF(U343=MAX($U$3:$U$1002),IFERROR(VLOOKUP(MAX($U$3:U343)+1,$U$3:$V$1002,2,0),MAX(V343:V1342))-VLOOKUP(U343,$U$3:$V$1002,2,0)+1,IFERROR(VLOOKUP(MAX($U$3:U343)+1,$U$3:$V$1002,2,0),MAX(V343:V1342))-VLOOKUP(U343,$U$3:$V$1002,2,0)))</f>
        <v/>
      </c>
      <c r="AC343" s="68" t="str">
        <f t="shared" si="614"/>
        <v/>
      </c>
      <c r="AD343" s="69" t="str">
        <f t="shared" si="615"/>
        <v/>
      </c>
      <c r="AE343" s="69" t="str">
        <f t="shared" si="616"/>
        <v/>
      </c>
      <c r="AF343" s="69" t="str">
        <f t="shared" si="617"/>
        <v/>
      </c>
      <c r="AI343" s="3" t="str">
        <f t="shared" si="634"/>
        <v/>
      </c>
      <c r="AJ343" s="8" t="str">
        <f t="shared" si="588"/>
        <v/>
      </c>
      <c r="AK343" s="8" t="str">
        <f t="shared" si="635"/>
        <v/>
      </c>
      <c r="AL343" s="8" t="str">
        <f t="shared" si="636"/>
        <v/>
      </c>
      <c r="AM343" s="8" t="str">
        <f t="shared" si="637"/>
        <v/>
      </c>
      <c r="AN343" s="9" t="str">
        <f t="shared" si="589"/>
        <v/>
      </c>
      <c r="AO343" s="9" t="str">
        <f t="shared" si="590"/>
        <v/>
      </c>
      <c r="AP343" s="8" t="str">
        <f t="shared" si="618"/>
        <v/>
      </c>
      <c r="AQ343" s="9" t="str">
        <f t="shared" si="591"/>
        <v/>
      </c>
      <c r="AR343" s="8" t="str">
        <f t="shared" si="619"/>
        <v/>
      </c>
      <c r="AS343" s="2" t="str">
        <f t="shared" si="638"/>
        <v/>
      </c>
      <c r="AT343" s="8" t="str">
        <f t="shared" si="620"/>
        <v/>
      </c>
      <c r="AU343" s="8" t="str">
        <f t="shared" si="639"/>
        <v/>
      </c>
      <c r="AV343" s="8" t="str">
        <f t="shared" si="640"/>
        <v/>
      </c>
      <c r="AW343" s="8" t="str">
        <f t="shared" si="621"/>
        <v/>
      </c>
      <c r="AX343" s="9" t="str">
        <f t="shared" si="592"/>
        <v/>
      </c>
      <c r="AY343" s="9" t="str">
        <f t="shared" si="593"/>
        <v/>
      </c>
      <c r="AZ343" s="8" t="str">
        <f t="shared" si="622"/>
        <v/>
      </c>
      <c r="BA343" s="9" t="str">
        <f t="shared" si="623"/>
        <v/>
      </c>
      <c r="BB343" s="8" t="str">
        <f t="shared" si="624"/>
        <v/>
      </c>
      <c r="BD343" s="3" t="str">
        <f t="shared" si="625"/>
        <v/>
      </c>
      <c r="BE343" s="8" t="str">
        <f t="shared" si="594"/>
        <v/>
      </c>
      <c r="BF343" s="8" t="str">
        <f t="shared" si="595"/>
        <v/>
      </c>
      <c r="BG343" s="86" t="str">
        <f t="shared" si="596"/>
        <v/>
      </c>
      <c r="BH343" s="9" t="str">
        <f t="shared" si="597"/>
        <v/>
      </c>
      <c r="BI343" s="9" t="str">
        <f t="shared" si="598"/>
        <v/>
      </c>
      <c r="BJ343" s="82" t="e">
        <f t="shared" si="599"/>
        <v>#VALUE!</v>
      </c>
      <c r="BK343" s="9" t="str">
        <f t="shared" si="600"/>
        <v/>
      </c>
      <c r="BL343" s="9" t="str">
        <f t="shared" ref="BL343:BM343" si="658">BK343</f>
        <v/>
      </c>
      <c r="BM343" s="9" t="str">
        <f t="shared" si="658"/>
        <v/>
      </c>
      <c r="BN343" s="8" t="str">
        <f t="shared" si="602"/>
        <v/>
      </c>
      <c r="BO343" s="8" t="str">
        <f t="shared" si="627"/>
        <v/>
      </c>
      <c r="BP343" s="8" t="str">
        <f t="shared" si="628"/>
        <v/>
      </c>
      <c r="BQ343" s="8" t="str">
        <f t="shared" si="629"/>
        <v/>
      </c>
      <c r="BR343" s="8" t="str">
        <f t="shared" si="603"/>
        <v/>
      </c>
      <c r="BS343" s="8" t="str">
        <f t="shared" si="630"/>
        <v/>
      </c>
      <c r="BT343" s="8" t="str">
        <f t="shared" si="631"/>
        <v/>
      </c>
      <c r="BU343" s="7" t="str">
        <f t="shared" si="632"/>
        <v/>
      </c>
    </row>
    <row r="344" spans="8:73" x14ac:dyDescent="0.25">
      <c r="H344" s="35" t="str">
        <f>IFERROR(IF(MINUTE(M344)&lt;&gt;MINUTE(M343),MAX($H$2:H343)+1,IF(AND(MINUTE(M343)=0,MINUTE(M344)=0),1,"")),"")</f>
        <v/>
      </c>
      <c r="I344" s="35" t="str">
        <f t="shared" si="604"/>
        <v/>
      </c>
      <c r="J344" s="35" t="str">
        <f t="shared" si="605"/>
        <v/>
      </c>
      <c r="K344" s="67" t="str">
        <f>IFERROR(IF(VLOOKUP(J343,'Flota Variable'!$AS$4:$AU$707,3,0)+K343&gt;$F$7,"",VLOOKUP(J343,'Flota Variable'!$AS$4:$AU$707,3,0)+K343),"")</f>
        <v/>
      </c>
      <c r="L344" s="67" t="str">
        <f t="shared" si="586"/>
        <v/>
      </c>
      <c r="M344" s="36" t="str">
        <f t="shared" si="606"/>
        <v/>
      </c>
      <c r="N344" s="35" t="str">
        <f>IF(H344="","",IF(H344=MAX($H$3:$H$1002),IFERROR(VLOOKUP(MAX($H$3:H344)+1,$H$3:$I$1002,2,0),MAX(I344:I1343))-VLOOKUP(H344,$H$3:$I$1002,2,0)+1,IFERROR(VLOOKUP(MAX($H$3:H344)+1,$H$3:$I$1002,2,0),MAX(I344:I1343))-VLOOKUP(H344,$H$3:$I$1002,2,0)))</f>
        <v/>
      </c>
      <c r="P344" s="35" t="str">
        <f t="shared" si="607"/>
        <v/>
      </c>
      <c r="Q344" s="67" t="str">
        <f t="shared" si="608"/>
        <v/>
      </c>
      <c r="R344" s="67" t="str">
        <f t="shared" si="609"/>
        <v/>
      </c>
      <c r="S344" s="67" t="str">
        <f t="shared" si="610"/>
        <v/>
      </c>
      <c r="U344" s="68" t="str">
        <f>IFERROR(IF(Z344=0,"",IF(MINUTE(Z344)&lt;&gt;MINUTE(Z343),MAX($U$2:U343)+1,IF(AND(MINUTE(Z343)=0,MINUTE(Z344)=0),1,""))),"")</f>
        <v/>
      </c>
      <c r="V344" s="68" t="str">
        <f t="shared" si="611"/>
        <v/>
      </c>
      <c r="W344" s="68" t="str">
        <f t="shared" si="612"/>
        <v/>
      </c>
      <c r="X344" s="69" t="str">
        <f>IFERROR(L344+VLOOKUP(J344,'Tiempos de ciclo'!$P$3:$Q$398,2,0),"")</f>
        <v/>
      </c>
      <c r="Y344" s="69" t="str">
        <f t="shared" si="587"/>
        <v/>
      </c>
      <c r="Z344" s="70" t="str">
        <f t="shared" si="613"/>
        <v/>
      </c>
      <c r="AA344" s="68" t="str">
        <f>IF(U344="","",IF(U344=MAX($U$3:$U$1002),IFERROR(VLOOKUP(MAX($U$3:U344)+1,$U$3:$V$1002,2,0),MAX(V344:V1343))-VLOOKUP(U344,$U$3:$V$1002,2,0)+1,IFERROR(VLOOKUP(MAX($U$3:U344)+1,$U$3:$V$1002,2,0),MAX(V344:V1343))-VLOOKUP(U344,$U$3:$V$1002,2,0)))</f>
        <v/>
      </c>
      <c r="AC344" s="68" t="str">
        <f t="shared" si="614"/>
        <v/>
      </c>
      <c r="AD344" s="69" t="str">
        <f t="shared" si="615"/>
        <v/>
      </c>
      <c r="AE344" s="69" t="str">
        <f t="shared" si="616"/>
        <v/>
      </c>
      <c r="AF344" s="69" t="str">
        <f t="shared" si="617"/>
        <v/>
      </c>
      <c r="AI344" s="3" t="str">
        <f t="shared" si="634"/>
        <v/>
      </c>
      <c r="AJ344" s="8" t="str">
        <f t="shared" si="588"/>
        <v/>
      </c>
      <c r="AK344" s="8" t="str">
        <f t="shared" si="635"/>
        <v/>
      </c>
      <c r="AL344" s="8" t="str">
        <f t="shared" si="636"/>
        <v/>
      </c>
      <c r="AM344" s="8" t="str">
        <f t="shared" si="637"/>
        <v/>
      </c>
      <c r="AN344" s="9" t="str">
        <f t="shared" si="589"/>
        <v/>
      </c>
      <c r="AO344" s="9" t="str">
        <f t="shared" si="590"/>
        <v/>
      </c>
      <c r="AP344" s="8" t="str">
        <f t="shared" si="618"/>
        <v/>
      </c>
      <c r="AQ344" s="9" t="str">
        <f t="shared" si="591"/>
        <v/>
      </c>
      <c r="AR344" s="8" t="str">
        <f t="shared" si="619"/>
        <v/>
      </c>
      <c r="AS344" s="2" t="str">
        <f t="shared" si="638"/>
        <v/>
      </c>
      <c r="AT344" s="8" t="str">
        <f t="shared" si="620"/>
        <v/>
      </c>
      <c r="AU344" s="8" t="str">
        <f t="shared" si="639"/>
        <v/>
      </c>
      <c r="AV344" s="8" t="str">
        <f t="shared" si="640"/>
        <v/>
      </c>
      <c r="AW344" s="8" t="str">
        <f t="shared" si="621"/>
        <v/>
      </c>
      <c r="AX344" s="9" t="str">
        <f t="shared" si="592"/>
        <v/>
      </c>
      <c r="AY344" s="9" t="str">
        <f t="shared" si="593"/>
        <v/>
      </c>
      <c r="AZ344" s="8" t="str">
        <f t="shared" si="622"/>
        <v/>
      </c>
      <c r="BA344" s="9" t="str">
        <f t="shared" si="623"/>
        <v/>
      </c>
      <c r="BB344" s="8" t="str">
        <f t="shared" si="624"/>
        <v/>
      </c>
      <c r="BD344" s="3" t="str">
        <f t="shared" si="625"/>
        <v/>
      </c>
      <c r="BE344" s="8" t="str">
        <f t="shared" si="594"/>
        <v/>
      </c>
      <c r="BF344" s="8" t="str">
        <f t="shared" si="595"/>
        <v/>
      </c>
      <c r="BG344" s="86" t="str">
        <f t="shared" si="596"/>
        <v/>
      </c>
      <c r="BH344" s="9" t="str">
        <f t="shared" si="597"/>
        <v/>
      </c>
      <c r="BI344" s="9" t="str">
        <f t="shared" si="598"/>
        <v/>
      </c>
      <c r="BJ344" s="82" t="e">
        <f t="shared" si="599"/>
        <v>#VALUE!</v>
      </c>
      <c r="BK344" s="9" t="str">
        <f t="shared" si="600"/>
        <v/>
      </c>
      <c r="BL344" s="9" t="str">
        <f t="shared" ref="BL344:BM344" si="659">BK344</f>
        <v/>
      </c>
      <c r="BM344" s="9" t="str">
        <f t="shared" si="659"/>
        <v/>
      </c>
      <c r="BN344" s="8" t="str">
        <f t="shared" si="602"/>
        <v/>
      </c>
      <c r="BO344" s="8" t="str">
        <f t="shared" si="627"/>
        <v/>
      </c>
      <c r="BP344" s="8" t="str">
        <f t="shared" si="628"/>
        <v/>
      </c>
      <c r="BQ344" s="8" t="str">
        <f t="shared" si="629"/>
        <v/>
      </c>
      <c r="BR344" s="8" t="str">
        <f t="shared" si="603"/>
        <v/>
      </c>
      <c r="BS344" s="8" t="str">
        <f t="shared" si="630"/>
        <v/>
      </c>
      <c r="BT344" s="8" t="str">
        <f t="shared" si="631"/>
        <v/>
      </c>
      <c r="BU344" s="7" t="str">
        <f t="shared" si="632"/>
        <v/>
      </c>
    </row>
    <row r="345" spans="8:73" x14ac:dyDescent="0.25">
      <c r="H345" s="35" t="str">
        <f>IFERROR(IF(MINUTE(M345)&lt;&gt;MINUTE(M344),MAX($H$2:H344)+1,IF(AND(MINUTE(M344)=0,MINUTE(M345)=0),1,"")),"")</f>
        <v/>
      </c>
      <c r="I345" s="35" t="str">
        <f t="shared" si="604"/>
        <v/>
      </c>
      <c r="J345" s="35" t="str">
        <f t="shared" si="605"/>
        <v/>
      </c>
      <c r="K345" s="67" t="str">
        <f>IFERROR(IF(VLOOKUP(J344,'Flota Variable'!$AS$4:$AU$707,3,0)+K344&gt;$F$7,"",VLOOKUP(J344,'Flota Variable'!$AS$4:$AU$707,3,0)+K344),"")</f>
        <v/>
      </c>
      <c r="L345" s="67" t="str">
        <f t="shared" si="586"/>
        <v/>
      </c>
      <c r="M345" s="36" t="str">
        <f t="shared" si="606"/>
        <v/>
      </c>
      <c r="N345" s="35" t="str">
        <f>IF(H345="","",IF(H345=MAX($H$3:$H$1002),IFERROR(VLOOKUP(MAX($H$3:H345)+1,$H$3:$I$1002,2,0),MAX(I345:I1344))-VLOOKUP(H345,$H$3:$I$1002,2,0)+1,IFERROR(VLOOKUP(MAX($H$3:H345)+1,$H$3:$I$1002,2,0),MAX(I345:I1344))-VLOOKUP(H345,$H$3:$I$1002,2,0)))</f>
        <v/>
      </c>
      <c r="P345" s="35" t="str">
        <f t="shared" si="607"/>
        <v/>
      </c>
      <c r="Q345" s="67" t="str">
        <f t="shared" si="608"/>
        <v/>
      </c>
      <c r="R345" s="67" t="str">
        <f t="shared" si="609"/>
        <v/>
      </c>
      <c r="S345" s="67" t="str">
        <f t="shared" si="610"/>
        <v/>
      </c>
      <c r="U345" s="68" t="str">
        <f>IFERROR(IF(Z345=0,"",IF(MINUTE(Z345)&lt;&gt;MINUTE(Z344),MAX($U$2:U344)+1,IF(AND(MINUTE(Z344)=0,MINUTE(Z345)=0),1,""))),"")</f>
        <v/>
      </c>
      <c r="V345" s="68" t="str">
        <f t="shared" si="611"/>
        <v/>
      </c>
      <c r="W345" s="68" t="str">
        <f t="shared" si="612"/>
        <v/>
      </c>
      <c r="X345" s="69" t="str">
        <f>IFERROR(L345+VLOOKUP(J345,'Tiempos de ciclo'!$P$3:$Q$398,2,0),"")</f>
        <v/>
      </c>
      <c r="Y345" s="69" t="str">
        <f t="shared" si="587"/>
        <v/>
      </c>
      <c r="Z345" s="70" t="str">
        <f t="shared" si="613"/>
        <v/>
      </c>
      <c r="AA345" s="68" t="str">
        <f>IF(U345="","",IF(U345=MAX($U$3:$U$1002),IFERROR(VLOOKUP(MAX($U$3:U345)+1,$U$3:$V$1002,2,0),MAX(V345:V1344))-VLOOKUP(U345,$U$3:$V$1002,2,0)+1,IFERROR(VLOOKUP(MAX($U$3:U345)+1,$U$3:$V$1002,2,0),MAX(V345:V1344))-VLOOKUP(U345,$U$3:$V$1002,2,0)))</f>
        <v/>
      </c>
      <c r="AC345" s="68" t="str">
        <f t="shared" si="614"/>
        <v/>
      </c>
      <c r="AD345" s="69" t="str">
        <f t="shared" si="615"/>
        <v/>
      </c>
      <c r="AE345" s="69" t="str">
        <f t="shared" si="616"/>
        <v/>
      </c>
      <c r="AF345" s="69" t="str">
        <f t="shared" si="617"/>
        <v/>
      </c>
      <c r="AI345" s="3" t="str">
        <f t="shared" si="634"/>
        <v/>
      </c>
      <c r="AJ345" s="8" t="str">
        <f t="shared" si="588"/>
        <v/>
      </c>
      <c r="AK345" s="8" t="str">
        <f t="shared" si="635"/>
        <v/>
      </c>
      <c r="AL345" s="8" t="str">
        <f t="shared" si="636"/>
        <v/>
      </c>
      <c r="AM345" s="8" t="str">
        <f t="shared" si="637"/>
        <v/>
      </c>
      <c r="AN345" s="9" t="str">
        <f t="shared" si="589"/>
        <v/>
      </c>
      <c r="AO345" s="9" t="str">
        <f t="shared" si="590"/>
        <v/>
      </c>
      <c r="AP345" s="8" t="str">
        <f t="shared" si="618"/>
        <v/>
      </c>
      <c r="AQ345" s="9" t="str">
        <f t="shared" si="591"/>
        <v/>
      </c>
      <c r="AR345" s="8" t="str">
        <f t="shared" si="619"/>
        <v/>
      </c>
      <c r="AS345" s="2" t="str">
        <f t="shared" si="638"/>
        <v/>
      </c>
      <c r="AT345" s="8" t="str">
        <f t="shared" si="620"/>
        <v/>
      </c>
      <c r="AU345" s="8" t="str">
        <f t="shared" si="639"/>
        <v/>
      </c>
      <c r="AV345" s="8" t="str">
        <f t="shared" si="640"/>
        <v/>
      </c>
      <c r="AW345" s="8" t="str">
        <f t="shared" si="621"/>
        <v/>
      </c>
      <c r="AX345" s="9" t="str">
        <f t="shared" si="592"/>
        <v/>
      </c>
      <c r="AY345" s="9" t="str">
        <f t="shared" si="593"/>
        <v/>
      </c>
      <c r="AZ345" s="8" t="str">
        <f t="shared" si="622"/>
        <v/>
      </c>
      <c r="BA345" s="9" t="str">
        <f t="shared" si="623"/>
        <v/>
      </c>
      <c r="BB345" s="8" t="str">
        <f t="shared" si="624"/>
        <v/>
      </c>
      <c r="BD345" s="3" t="str">
        <f t="shared" si="625"/>
        <v/>
      </c>
      <c r="BE345" s="8" t="str">
        <f t="shared" si="594"/>
        <v/>
      </c>
      <c r="BF345" s="8" t="str">
        <f t="shared" si="595"/>
        <v/>
      </c>
      <c r="BG345" s="86" t="str">
        <f t="shared" si="596"/>
        <v/>
      </c>
      <c r="BH345" s="9" t="str">
        <f t="shared" si="597"/>
        <v/>
      </c>
      <c r="BI345" s="9" t="str">
        <f t="shared" si="598"/>
        <v/>
      </c>
      <c r="BJ345" s="82" t="e">
        <f t="shared" si="599"/>
        <v>#VALUE!</v>
      </c>
      <c r="BK345" s="9" t="str">
        <f t="shared" si="600"/>
        <v/>
      </c>
      <c r="BL345" s="9" t="str">
        <f t="shared" ref="BL345:BM345" si="660">BK345</f>
        <v/>
      </c>
      <c r="BM345" s="9" t="str">
        <f t="shared" si="660"/>
        <v/>
      </c>
      <c r="BN345" s="8" t="str">
        <f t="shared" si="602"/>
        <v/>
      </c>
      <c r="BO345" s="8" t="str">
        <f t="shared" si="627"/>
        <v/>
      </c>
      <c r="BP345" s="8" t="str">
        <f t="shared" si="628"/>
        <v/>
      </c>
      <c r="BQ345" s="8" t="str">
        <f t="shared" si="629"/>
        <v/>
      </c>
      <c r="BR345" s="8" t="str">
        <f t="shared" si="603"/>
        <v/>
      </c>
      <c r="BS345" s="8" t="str">
        <f t="shared" si="630"/>
        <v/>
      </c>
      <c r="BT345" s="8" t="str">
        <f t="shared" si="631"/>
        <v/>
      </c>
      <c r="BU345" s="7" t="str">
        <f t="shared" si="632"/>
        <v/>
      </c>
    </row>
    <row r="346" spans="8:73" x14ac:dyDescent="0.25">
      <c r="H346" s="35" t="str">
        <f>IFERROR(IF(MINUTE(M346)&lt;&gt;MINUTE(M345),MAX($H$2:H345)+1,IF(AND(MINUTE(M345)=0,MINUTE(M346)=0),1,"")),"")</f>
        <v/>
      </c>
      <c r="I346" s="35" t="str">
        <f t="shared" si="604"/>
        <v/>
      </c>
      <c r="J346" s="35" t="str">
        <f t="shared" si="605"/>
        <v/>
      </c>
      <c r="K346" s="67" t="str">
        <f>IFERROR(IF(VLOOKUP(J345,'Flota Variable'!$AS$4:$AU$707,3,0)+K345&gt;$F$7,"",VLOOKUP(J345,'Flota Variable'!$AS$4:$AU$707,3,0)+K345),"")</f>
        <v/>
      </c>
      <c r="L346" s="67" t="str">
        <f t="shared" si="586"/>
        <v/>
      </c>
      <c r="M346" s="36" t="str">
        <f t="shared" si="606"/>
        <v/>
      </c>
      <c r="N346" s="35" t="str">
        <f>IF(H346="","",IF(H346=MAX($H$3:$H$1002),IFERROR(VLOOKUP(MAX($H$3:H346)+1,$H$3:$I$1002,2,0),MAX(I346:I1345))-VLOOKUP(H346,$H$3:$I$1002,2,0)+1,IFERROR(VLOOKUP(MAX($H$3:H346)+1,$H$3:$I$1002,2,0),MAX(I346:I1345))-VLOOKUP(H346,$H$3:$I$1002,2,0)))</f>
        <v/>
      </c>
      <c r="P346" s="35" t="str">
        <f t="shared" si="607"/>
        <v/>
      </c>
      <c r="Q346" s="67" t="str">
        <f t="shared" si="608"/>
        <v/>
      </c>
      <c r="R346" s="67" t="str">
        <f t="shared" si="609"/>
        <v/>
      </c>
      <c r="S346" s="67" t="str">
        <f t="shared" si="610"/>
        <v/>
      </c>
      <c r="U346" s="68" t="str">
        <f>IFERROR(IF(Z346=0,"",IF(MINUTE(Z346)&lt;&gt;MINUTE(Z345),MAX($U$2:U345)+1,IF(AND(MINUTE(Z345)=0,MINUTE(Z346)=0),1,""))),"")</f>
        <v/>
      </c>
      <c r="V346" s="68" t="str">
        <f t="shared" si="611"/>
        <v/>
      </c>
      <c r="W346" s="68" t="str">
        <f t="shared" si="612"/>
        <v/>
      </c>
      <c r="X346" s="69" t="str">
        <f>IFERROR(L346+VLOOKUP(J346,'Tiempos de ciclo'!$P$3:$Q$398,2,0),"")</f>
        <v/>
      </c>
      <c r="Y346" s="69" t="str">
        <f t="shared" si="587"/>
        <v/>
      </c>
      <c r="Z346" s="70" t="str">
        <f t="shared" si="613"/>
        <v/>
      </c>
      <c r="AA346" s="68" t="str">
        <f>IF(U346="","",IF(U346=MAX($U$3:$U$1002),IFERROR(VLOOKUP(MAX($U$3:U346)+1,$U$3:$V$1002,2,0),MAX(V346:V1345))-VLOOKUP(U346,$U$3:$V$1002,2,0)+1,IFERROR(VLOOKUP(MAX($U$3:U346)+1,$U$3:$V$1002,2,0),MAX(V346:V1345))-VLOOKUP(U346,$U$3:$V$1002,2,0)))</f>
        <v/>
      </c>
      <c r="AC346" s="68" t="str">
        <f t="shared" si="614"/>
        <v/>
      </c>
      <c r="AD346" s="69" t="str">
        <f t="shared" si="615"/>
        <v/>
      </c>
      <c r="AE346" s="69" t="str">
        <f t="shared" si="616"/>
        <v/>
      </c>
      <c r="AF346" s="69" t="str">
        <f t="shared" si="617"/>
        <v/>
      </c>
      <c r="AI346" s="3" t="str">
        <f t="shared" si="634"/>
        <v/>
      </c>
      <c r="AJ346" s="8" t="str">
        <f t="shared" si="588"/>
        <v/>
      </c>
      <c r="AK346" s="8" t="str">
        <f t="shared" si="635"/>
        <v/>
      </c>
      <c r="AL346" s="8" t="str">
        <f t="shared" si="636"/>
        <v/>
      </c>
      <c r="AM346" s="8" t="str">
        <f t="shared" si="637"/>
        <v/>
      </c>
      <c r="AN346" s="9" t="str">
        <f t="shared" si="589"/>
        <v/>
      </c>
      <c r="AO346" s="9" t="str">
        <f t="shared" si="590"/>
        <v/>
      </c>
      <c r="AP346" s="8" t="str">
        <f t="shared" si="618"/>
        <v/>
      </c>
      <c r="AQ346" s="9" t="str">
        <f t="shared" si="591"/>
        <v/>
      </c>
      <c r="AR346" s="8" t="str">
        <f t="shared" si="619"/>
        <v/>
      </c>
      <c r="AS346" s="2" t="str">
        <f t="shared" si="638"/>
        <v/>
      </c>
      <c r="AT346" s="8" t="str">
        <f t="shared" si="620"/>
        <v/>
      </c>
      <c r="AU346" s="8" t="str">
        <f t="shared" si="639"/>
        <v/>
      </c>
      <c r="AV346" s="8" t="str">
        <f t="shared" si="640"/>
        <v/>
      </c>
      <c r="AW346" s="8" t="str">
        <f t="shared" si="621"/>
        <v/>
      </c>
      <c r="AX346" s="9" t="str">
        <f t="shared" si="592"/>
        <v/>
      </c>
      <c r="AY346" s="9" t="str">
        <f t="shared" si="593"/>
        <v/>
      </c>
      <c r="AZ346" s="8" t="str">
        <f t="shared" si="622"/>
        <v/>
      </c>
      <c r="BA346" s="9" t="str">
        <f t="shared" si="623"/>
        <v/>
      </c>
      <c r="BB346" s="8" t="str">
        <f t="shared" si="624"/>
        <v/>
      </c>
      <c r="BD346" s="3" t="str">
        <f t="shared" si="625"/>
        <v/>
      </c>
      <c r="BE346" s="8" t="str">
        <f t="shared" si="594"/>
        <v/>
      </c>
      <c r="BF346" s="8" t="str">
        <f t="shared" si="595"/>
        <v/>
      </c>
      <c r="BG346" s="86" t="str">
        <f t="shared" si="596"/>
        <v/>
      </c>
      <c r="BH346" s="9" t="str">
        <f t="shared" si="597"/>
        <v/>
      </c>
      <c r="BI346" s="9" t="str">
        <f t="shared" si="598"/>
        <v/>
      </c>
      <c r="BJ346" s="82" t="e">
        <f t="shared" si="599"/>
        <v>#VALUE!</v>
      </c>
      <c r="BK346" s="9" t="str">
        <f t="shared" si="600"/>
        <v/>
      </c>
      <c r="BL346" s="9" t="str">
        <f t="shared" ref="BL346:BM346" si="661">BK346</f>
        <v/>
      </c>
      <c r="BM346" s="9" t="str">
        <f t="shared" si="661"/>
        <v/>
      </c>
      <c r="BN346" s="8" t="str">
        <f t="shared" si="602"/>
        <v/>
      </c>
      <c r="BO346" s="8" t="str">
        <f t="shared" si="627"/>
        <v/>
      </c>
      <c r="BP346" s="8" t="str">
        <f t="shared" si="628"/>
        <v/>
      </c>
      <c r="BQ346" s="8" t="str">
        <f t="shared" si="629"/>
        <v/>
      </c>
      <c r="BR346" s="8" t="str">
        <f t="shared" si="603"/>
        <v/>
      </c>
      <c r="BS346" s="8" t="str">
        <f t="shared" si="630"/>
        <v/>
      </c>
      <c r="BT346" s="8" t="str">
        <f t="shared" si="631"/>
        <v/>
      </c>
      <c r="BU346" s="7" t="str">
        <f t="shared" si="632"/>
        <v/>
      </c>
    </row>
    <row r="347" spans="8:73" x14ac:dyDescent="0.25">
      <c r="H347" s="35" t="str">
        <f>IFERROR(IF(MINUTE(M347)&lt;&gt;MINUTE(M346),MAX($H$2:H346)+1,IF(AND(MINUTE(M346)=0,MINUTE(M347)=0),1,"")),"")</f>
        <v/>
      </c>
      <c r="I347" s="35" t="str">
        <f t="shared" si="604"/>
        <v/>
      </c>
      <c r="J347" s="35" t="str">
        <f t="shared" si="605"/>
        <v/>
      </c>
      <c r="K347" s="67" t="str">
        <f>IFERROR(IF(VLOOKUP(J346,'Flota Variable'!$AS$4:$AU$707,3,0)+K346&gt;$F$7,"",VLOOKUP(J346,'Flota Variable'!$AS$4:$AU$707,3,0)+K346),"")</f>
        <v/>
      </c>
      <c r="L347" s="67" t="str">
        <f t="shared" si="586"/>
        <v/>
      </c>
      <c r="M347" s="36" t="str">
        <f t="shared" si="606"/>
        <v/>
      </c>
      <c r="N347" s="35" t="str">
        <f>IF(H347="","",IF(H347=MAX($H$3:$H$1002),IFERROR(VLOOKUP(MAX($H$3:H347)+1,$H$3:$I$1002,2,0),MAX(I347:I1346))-VLOOKUP(H347,$H$3:$I$1002,2,0)+1,IFERROR(VLOOKUP(MAX($H$3:H347)+1,$H$3:$I$1002,2,0),MAX(I347:I1346))-VLOOKUP(H347,$H$3:$I$1002,2,0)))</f>
        <v/>
      </c>
      <c r="P347" s="35" t="str">
        <f t="shared" si="607"/>
        <v/>
      </c>
      <c r="Q347" s="67" t="str">
        <f t="shared" si="608"/>
        <v/>
      </c>
      <c r="R347" s="67" t="str">
        <f t="shared" si="609"/>
        <v/>
      </c>
      <c r="S347" s="67" t="str">
        <f t="shared" si="610"/>
        <v/>
      </c>
      <c r="U347" s="68" t="str">
        <f>IFERROR(IF(Z347=0,"",IF(MINUTE(Z347)&lt;&gt;MINUTE(Z346),MAX($U$2:U346)+1,IF(AND(MINUTE(Z346)=0,MINUTE(Z347)=0),1,""))),"")</f>
        <v/>
      </c>
      <c r="V347" s="68" t="str">
        <f t="shared" si="611"/>
        <v/>
      </c>
      <c r="W347" s="68" t="str">
        <f t="shared" si="612"/>
        <v/>
      </c>
      <c r="X347" s="69" t="str">
        <f>IFERROR(L347+VLOOKUP(J347,'Tiempos de ciclo'!$P$3:$Q$398,2,0),"")</f>
        <v/>
      </c>
      <c r="Y347" s="69" t="str">
        <f t="shared" si="587"/>
        <v/>
      </c>
      <c r="Z347" s="70" t="str">
        <f t="shared" si="613"/>
        <v/>
      </c>
      <c r="AA347" s="68" t="str">
        <f>IF(U347="","",IF(U347=MAX($U$3:$U$1002),IFERROR(VLOOKUP(MAX($U$3:U347)+1,$U$3:$V$1002,2,0),MAX(V347:V1346))-VLOOKUP(U347,$U$3:$V$1002,2,0)+1,IFERROR(VLOOKUP(MAX($U$3:U347)+1,$U$3:$V$1002,2,0),MAX(V347:V1346))-VLOOKUP(U347,$U$3:$V$1002,2,0)))</f>
        <v/>
      </c>
      <c r="AC347" s="68" t="str">
        <f t="shared" si="614"/>
        <v/>
      </c>
      <c r="AD347" s="69" t="str">
        <f t="shared" si="615"/>
        <v/>
      </c>
      <c r="AE347" s="69" t="str">
        <f t="shared" si="616"/>
        <v/>
      </c>
      <c r="AF347" s="69" t="str">
        <f t="shared" si="617"/>
        <v/>
      </c>
      <c r="AI347" s="3" t="str">
        <f t="shared" si="634"/>
        <v/>
      </c>
      <c r="AJ347" s="8" t="str">
        <f t="shared" si="588"/>
        <v/>
      </c>
      <c r="AK347" s="8" t="str">
        <f t="shared" si="635"/>
        <v/>
      </c>
      <c r="AL347" s="8" t="str">
        <f t="shared" si="636"/>
        <v/>
      </c>
      <c r="AM347" s="8" t="str">
        <f t="shared" si="637"/>
        <v/>
      </c>
      <c r="AN347" s="9" t="str">
        <f t="shared" si="589"/>
        <v/>
      </c>
      <c r="AO347" s="9" t="str">
        <f t="shared" si="590"/>
        <v/>
      </c>
      <c r="AP347" s="8" t="str">
        <f t="shared" si="618"/>
        <v/>
      </c>
      <c r="AQ347" s="9" t="str">
        <f t="shared" si="591"/>
        <v/>
      </c>
      <c r="AR347" s="8" t="str">
        <f t="shared" si="619"/>
        <v/>
      </c>
      <c r="AS347" s="2" t="str">
        <f t="shared" si="638"/>
        <v/>
      </c>
      <c r="AT347" s="8" t="str">
        <f t="shared" si="620"/>
        <v/>
      </c>
      <c r="AU347" s="8" t="str">
        <f t="shared" si="639"/>
        <v/>
      </c>
      <c r="AV347" s="8" t="str">
        <f t="shared" si="640"/>
        <v/>
      </c>
      <c r="AW347" s="8" t="str">
        <f t="shared" si="621"/>
        <v/>
      </c>
      <c r="AX347" s="9" t="str">
        <f t="shared" si="592"/>
        <v/>
      </c>
      <c r="AY347" s="9" t="str">
        <f t="shared" si="593"/>
        <v/>
      </c>
      <c r="AZ347" s="8" t="str">
        <f t="shared" si="622"/>
        <v/>
      </c>
      <c r="BA347" s="9" t="str">
        <f t="shared" si="623"/>
        <v/>
      </c>
      <c r="BB347" s="8" t="str">
        <f t="shared" si="624"/>
        <v/>
      </c>
      <c r="BD347" s="3" t="str">
        <f t="shared" si="625"/>
        <v/>
      </c>
      <c r="BE347" s="8" t="str">
        <f t="shared" si="594"/>
        <v/>
      </c>
      <c r="BF347" s="8" t="str">
        <f t="shared" si="595"/>
        <v/>
      </c>
      <c r="BG347" s="86" t="str">
        <f t="shared" si="596"/>
        <v/>
      </c>
      <c r="BH347" s="9" t="str">
        <f t="shared" si="597"/>
        <v/>
      </c>
      <c r="BI347" s="9" t="str">
        <f t="shared" si="598"/>
        <v/>
      </c>
      <c r="BJ347" s="82" t="e">
        <f t="shared" si="599"/>
        <v>#VALUE!</v>
      </c>
      <c r="BK347" s="9" t="str">
        <f t="shared" si="600"/>
        <v/>
      </c>
      <c r="BL347" s="9" t="str">
        <f t="shared" ref="BL347:BM347" si="662">BK347</f>
        <v/>
      </c>
      <c r="BM347" s="9" t="str">
        <f t="shared" si="662"/>
        <v/>
      </c>
      <c r="BN347" s="8" t="str">
        <f t="shared" si="602"/>
        <v/>
      </c>
      <c r="BO347" s="8" t="str">
        <f t="shared" si="627"/>
        <v/>
      </c>
      <c r="BP347" s="8" t="str">
        <f t="shared" si="628"/>
        <v/>
      </c>
      <c r="BQ347" s="8" t="str">
        <f t="shared" si="629"/>
        <v/>
      </c>
      <c r="BR347" s="8" t="str">
        <f t="shared" si="603"/>
        <v/>
      </c>
      <c r="BS347" s="8" t="str">
        <f t="shared" si="630"/>
        <v/>
      </c>
      <c r="BT347" s="8" t="str">
        <f t="shared" si="631"/>
        <v/>
      </c>
      <c r="BU347" s="7" t="str">
        <f t="shared" si="632"/>
        <v/>
      </c>
    </row>
    <row r="348" spans="8:73" x14ac:dyDescent="0.25">
      <c r="H348" s="35" t="str">
        <f>IFERROR(IF(MINUTE(M348)&lt;&gt;MINUTE(M347),MAX($H$2:H347)+1,IF(AND(MINUTE(M347)=0,MINUTE(M348)=0),1,"")),"")</f>
        <v/>
      </c>
      <c r="I348" s="35" t="str">
        <f t="shared" si="604"/>
        <v/>
      </c>
      <c r="J348" s="35" t="str">
        <f t="shared" si="605"/>
        <v/>
      </c>
      <c r="K348" s="67" t="str">
        <f>IFERROR(IF(VLOOKUP(J347,'Flota Variable'!$AS$4:$AU$707,3,0)+K347&gt;$F$7,"",VLOOKUP(J347,'Flota Variable'!$AS$4:$AU$707,3,0)+K347),"")</f>
        <v/>
      </c>
      <c r="L348" s="67" t="str">
        <f t="shared" si="586"/>
        <v/>
      </c>
      <c r="M348" s="36" t="str">
        <f t="shared" si="606"/>
        <v/>
      </c>
      <c r="N348" s="35" t="str">
        <f>IF(H348="","",IF(H348=MAX($H$3:$H$1002),IFERROR(VLOOKUP(MAX($H$3:H348)+1,$H$3:$I$1002,2,0),MAX(I348:I1347))-VLOOKUP(H348,$H$3:$I$1002,2,0)+1,IFERROR(VLOOKUP(MAX($H$3:H348)+1,$H$3:$I$1002,2,0),MAX(I348:I1347))-VLOOKUP(H348,$H$3:$I$1002,2,0)))</f>
        <v/>
      </c>
      <c r="P348" s="35" t="str">
        <f t="shared" si="607"/>
        <v/>
      </c>
      <c r="Q348" s="67" t="str">
        <f t="shared" si="608"/>
        <v/>
      </c>
      <c r="R348" s="67" t="str">
        <f t="shared" si="609"/>
        <v/>
      </c>
      <c r="S348" s="67" t="str">
        <f t="shared" si="610"/>
        <v/>
      </c>
      <c r="U348" s="68" t="str">
        <f>IFERROR(IF(Z348=0,"",IF(MINUTE(Z348)&lt;&gt;MINUTE(Z347),MAX($U$2:U347)+1,IF(AND(MINUTE(Z347)=0,MINUTE(Z348)=0),1,""))),"")</f>
        <v/>
      </c>
      <c r="V348" s="68" t="str">
        <f t="shared" si="611"/>
        <v/>
      </c>
      <c r="W348" s="68" t="str">
        <f t="shared" si="612"/>
        <v/>
      </c>
      <c r="X348" s="69" t="str">
        <f>IFERROR(L348+VLOOKUP(J348,'Tiempos de ciclo'!$P$3:$Q$398,2,0),"")</f>
        <v/>
      </c>
      <c r="Y348" s="69" t="str">
        <f t="shared" si="587"/>
        <v/>
      </c>
      <c r="Z348" s="70" t="str">
        <f t="shared" si="613"/>
        <v/>
      </c>
      <c r="AA348" s="68" t="str">
        <f>IF(U348="","",IF(U348=MAX($U$3:$U$1002),IFERROR(VLOOKUP(MAX($U$3:U348)+1,$U$3:$V$1002,2,0),MAX(V348:V1347))-VLOOKUP(U348,$U$3:$V$1002,2,0)+1,IFERROR(VLOOKUP(MAX($U$3:U348)+1,$U$3:$V$1002,2,0),MAX(V348:V1347))-VLOOKUP(U348,$U$3:$V$1002,2,0)))</f>
        <v/>
      </c>
      <c r="AC348" s="68" t="str">
        <f t="shared" si="614"/>
        <v/>
      </c>
      <c r="AD348" s="69" t="str">
        <f t="shared" si="615"/>
        <v/>
      </c>
      <c r="AE348" s="69" t="str">
        <f t="shared" si="616"/>
        <v/>
      </c>
      <c r="AF348" s="69" t="str">
        <f t="shared" si="617"/>
        <v/>
      </c>
      <c r="AI348" s="3" t="str">
        <f t="shared" si="634"/>
        <v/>
      </c>
      <c r="AJ348" s="8" t="str">
        <f t="shared" si="588"/>
        <v/>
      </c>
      <c r="AK348" s="8" t="str">
        <f t="shared" si="635"/>
        <v/>
      </c>
      <c r="AL348" s="8" t="str">
        <f t="shared" si="636"/>
        <v/>
      </c>
      <c r="AM348" s="8" t="str">
        <f t="shared" si="637"/>
        <v/>
      </c>
      <c r="AN348" s="9" t="str">
        <f t="shared" si="589"/>
        <v/>
      </c>
      <c r="AO348" s="9" t="str">
        <f t="shared" si="590"/>
        <v/>
      </c>
      <c r="AP348" s="8" t="str">
        <f t="shared" si="618"/>
        <v/>
      </c>
      <c r="AQ348" s="9" t="str">
        <f t="shared" si="591"/>
        <v/>
      </c>
      <c r="AR348" s="8" t="str">
        <f t="shared" si="619"/>
        <v/>
      </c>
      <c r="AS348" s="2" t="str">
        <f t="shared" si="638"/>
        <v/>
      </c>
      <c r="AT348" s="8" t="str">
        <f t="shared" si="620"/>
        <v/>
      </c>
      <c r="AU348" s="8" t="str">
        <f t="shared" si="639"/>
        <v/>
      </c>
      <c r="AV348" s="8" t="str">
        <f t="shared" si="640"/>
        <v/>
      </c>
      <c r="AW348" s="8" t="str">
        <f t="shared" si="621"/>
        <v/>
      </c>
      <c r="AX348" s="9" t="str">
        <f t="shared" si="592"/>
        <v/>
      </c>
      <c r="AY348" s="9" t="str">
        <f t="shared" si="593"/>
        <v/>
      </c>
      <c r="AZ348" s="8" t="str">
        <f t="shared" si="622"/>
        <v/>
      </c>
      <c r="BA348" s="9" t="str">
        <f t="shared" si="623"/>
        <v/>
      </c>
      <c r="BB348" s="8" t="str">
        <f t="shared" si="624"/>
        <v/>
      </c>
      <c r="BD348" s="3" t="str">
        <f t="shared" si="625"/>
        <v/>
      </c>
      <c r="BE348" s="8" t="str">
        <f t="shared" si="594"/>
        <v/>
      </c>
      <c r="BF348" s="8" t="str">
        <f t="shared" si="595"/>
        <v/>
      </c>
      <c r="BG348" s="86" t="str">
        <f t="shared" si="596"/>
        <v/>
      </c>
      <c r="BH348" s="9" t="str">
        <f t="shared" si="597"/>
        <v/>
      </c>
      <c r="BI348" s="9" t="str">
        <f t="shared" si="598"/>
        <v/>
      </c>
      <c r="BJ348" s="82" t="e">
        <f t="shared" si="599"/>
        <v>#VALUE!</v>
      </c>
      <c r="BK348" s="9" t="str">
        <f t="shared" si="600"/>
        <v/>
      </c>
      <c r="BL348" s="9" t="str">
        <f t="shared" ref="BL348:BM348" si="663">BK348</f>
        <v/>
      </c>
      <c r="BM348" s="9" t="str">
        <f t="shared" si="663"/>
        <v/>
      </c>
      <c r="BN348" s="8" t="str">
        <f t="shared" si="602"/>
        <v/>
      </c>
      <c r="BO348" s="8" t="str">
        <f t="shared" si="627"/>
        <v/>
      </c>
      <c r="BP348" s="8" t="str">
        <f t="shared" si="628"/>
        <v/>
      </c>
      <c r="BQ348" s="8" t="str">
        <f t="shared" si="629"/>
        <v/>
      </c>
      <c r="BR348" s="8" t="str">
        <f t="shared" si="603"/>
        <v/>
      </c>
      <c r="BS348" s="8" t="str">
        <f t="shared" si="630"/>
        <v/>
      </c>
      <c r="BT348" s="8" t="str">
        <f t="shared" si="631"/>
        <v/>
      </c>
      <c r="BU348" s="7" t="str">
        <f t="shared" si="632"/>
        <v/>
      </c>
    </row>
    <row r="349" spans="8:73" x14ac:dyDescent="0.25">
      <c r="H349" s="35" t="str">
        <f>IFERROR(IF(MINUTE(M349)&lt;&gt;MINUTE(M348),MAX($H$2:H348)+1,IF(AND(MINUTE(M348)=0,MINUTE(M349)=0),1,"")),"")</f>
        <v/>
      </c>
      <c r="I349" s="35" t="str">
        <f t="shared" si="604"/>
        <v/>
      </c>
      <c r="J349" s="35" t="str">
        <f t="shared" si="605"/>
        <v/>
      </c>
      <c r="K349" s="67" t="str">
        <f>IFERROR(IF(VLOOKUP(J348,'Flota Variable'!$AS$4:$AU$707,3,0)+K348&gt;$F$7,"",VLOOKUP(J348,'Flota Variable'!$AS$4:$AU$707,3,0)+K348),"")</f>
        <v/>
      </c>
      <c r="L349" s="67" t="str">
        <f t="shared" si="586"/>
        <v/>
      </c>
      <c r="M349" s="36" t="str">
        <f t="shared" si="606"/>
        <v/>
      </c>
      <c r="N349" s="35" t="str">
        <f>IF(H349="","",IF(H349=MAX($H$3:$H$1002),IFERROR(VLOOKUP(MAX($H$3:H349)+1,$H$3:$I$1002,2,0),MAX(I349:I1348))-VLOOKUP(H349,$H$3:$I$1002,2,0)+1,IFERROR(VLOOKUP(MAX($H$3:H349)+1,$H$3:$I$1002,2,0),MAX(I349:I1348))-VLOOKUP(H349,$H$3:$I$1002,2,0)))</f>
        <v/>
      </c>
      <c r="P349" s="35" t="str">
        <f t="shared" si="607"/>
        <v/>
      </c>
      <c r="Q349" s="67" t="str">
        <f t="shared" si="608"/>
        <v/>
      </c>
      <c r="R349" s="67" t="str">
        <f t="shared" si="609"/>
        <v/>
      </c>
      <c r="S349" s="67" t="str">
        <f t="shared" si="610"/>
        <v/>
      </c>
      <c r="U349" s="68" t="str">
        <f>IFERROR(IF(Z349=0,"",IF(MINUTE(Z349)&lt;&gt;MINUTE(Z348),MAX($U$2:U348)+1,IF(AND(MINUTE(Z348)=0,MINUTE(Z349)=0),1,""))),"")</f>
        <v/>
      </c>
      <c r="V349" s="68" t="str">
        <f t="shared" si="611"/>
        <v/>
      </c>
      <c r="W349" s="68" t="str">
        <f t="shared" si="612"/>
        <v/>
      </c>
      <c r="X349" s="69" t="str">
        <f>IFERROR(L349+VLOOKUP(J349,'Tiempos de ciclo'!$P$3:$Q$398,2,0),"")</f>
        <v/>
      </c>
      <c r="Y349" s="69" t="str">
        <f t="shared" si="587"/>
        <v/>
      </c>
      <c r="Z349" s="70" t="str">
        <f t="shared" si="613"/>
        <v/>
      </c>
      <c r="AA349" s="68" t="str">
        <f>IF(U349="","",IF(U349=MAX($U$3:$U$1002),IFERROR(VLOOKUP(MAX($U$3:U349)+1,$U$3:$V$1002,2,0),MAX(V349:V1348))-VLOOKUP(U349,$U$3:$V$1002,2,0)+1,IFERROR(VLOOKUP(MAX($U$3:U349)+1,$U$3:$V$1002,2,0),MAX(V349:V1348))-VLOOKUP(U349,$U$3:$V$1002,2,0)))</f>
        <v/>
      </c>
      <c r="AC349" s="68" t="str">
        <f t="shared" si="614"/>
        <v/>
      </c>
      <c r="AD349" s="69" t="str">
        <f t="shared" si="615"/>
        <v/>
      </c>
      <c r="AE349" s="69" t="str">
        <f t="shared" si="616"/>
        <v/>
      </c>
      <c r="AF349" s="69" t="str">
        <f t="shared" si="617"/>
        <v/>
      </c>
      <c r="AI349" s="3" t="str">
        <f t="shared" si="634"/>
        <v/>
      </c>
      <c r="AJ349" s="8" t="str">
        <f t="shared" si="588"/>
        <v/>
      </c>
      <c r="AK349" s="8" t="str">
        <f t="shared" si="635"/>
        <v/>
      </c>
      <c r="AL349" s="8" t="str">
        <f t="shared" si="636"/>
        <v/>
      </c>
      <c r="AM349" s="8" t="str">
        <f t="shared" si="637"/>
        <v/>
      </c>
      <c r="AN349" s="9" t="str">
        <f t="shared" si="589"/>
        <v/>
      </c>
      <c r="AO349" s="9" t="str">
        <f t="shared" si="590"/>
        <v/>
      </c>
      <c r="AP349" s="8" t="str">
        <f t="shared" si="618"/>
        <v/>
      </c>
      <c r="AQ349" s="9" t="str">
        <f t="shared" si="591"/>
        <v/>
      </c>
      <c r="AR349" s="8" t="str">
        <f t="shared" si="619"/>
        <v/>
      </c>
      <c r="AS349" s="2" t="str">
        <f t="shared" si="638"/>
        <v/>
      </c>
      <c r="AT349" s="8" t="str">
        <f t="shared" si="620"/>
        <v/>
      </c>
      <c r="AU349" s="8" t="str">
        <f t="shared" si="639"/>
        <v/>
      </c>
      <c r="AV349" s="8" t="str">
        <f t="shared" si="640"/>
        <v/>
      </c>
      <c r="AW349" s="8" t="str">
        <f t="shared" si="621"/>
        <v/>
      </c>
      <c r="AX349" s="9" t="str">
        <f t="shared" si="592"/>
        <v/>
      </c>
      <c r="AY349" s="9" t="str">
        <f t="shared" si="593"/>
        <v/>
      </c>
      <c r="AZ349" s="8" t="str">
        <f t="shared" si="622"/>
        <v/>
      </c>
      <c r="BA349" s="9" t="str">
        <f t="shared" si="623"/>
        <v/>
      </c>
      <c r="BB349" s="8" t="str">
        <f t="shared" si="624"/>
        <v/>
      </c>
      <c r="BD349" s="3" t="str">
        <f t="shared" si="625"/>
        <v/>
      </c>
      <c r="BE349" s="8" t="str">
        <f t="shared" si="594"/>
        <v/>
      </c>
      <c r="BF349" s="8" t="str">
        <f t="shared" si="595"/>
        <v/>
      </c>
      <c r="BG349" s="86" t="str">
        <f t="shared" si="596"/>
        <v/>
      </c>
      <c r="BH349" s="9" t="str">
        <f t="shared" si="597"/>
        <v/>
      </c>
      <c r="BI349" s="9" t="str">
        <f t="shared" si="598"/>
        <v/>
      </c>
      <c r="BJ349" s="82" t="e">
        <f t="shared" si="599"/>
        <v>#VALUE!</v>
      </c>
      <c r="BK349" s="9" t="str">
        <f t="shared" si="600"/>
        <v/>
      </c>
      <c r="BL349" s="9" t="str">
        <f t="shared" ref="BL349:BM349" si="664">BK349</f>
        <v/>
      </c>
      <c r="BM349" s="9" t="str">
        <f t="shared" si="664"/>
        <v/>
      </c>
      <c r="BN349" s="8" t="str">
        <f t="shared" si="602"/>
        <v/>
      </c>
      <c r="BO349" s="8" t="str">
        <f t="shared" si="627"/>
        <v/>
      </c>
      <c r="BP349" s="8" t="str">
        <f t="shared" si="628"/>
        <v/>
      </c>
      <c r="BQ349" s="8" t="str">
        <f t="shared" si="629"/>
        <v/>
      </c>
      <c r="BR349" s="8" t="str">
        <f t="shared" si="603"/>
        <v/>
      </c>
      <c r="BS349" s="8" t="str">
        <f t="shared" si="630"/>
        <v/>
      </c>
      <c r="BT349" s="8" t="str">
        <f t="shared" si="631"/>
        <v/>
      </c>
      <c r="BU349" s="7" t="str">
        <f t="shared" si="632"/>
        <v/>
      </c>
    </row>
    <row r="350" spans="8:73" x14ac:dyDescent="0.25">
      <c r="H350" s="35" t="str">
        <f>IFERROR(IF(MINUTE(M350)&lt;&gt;MINUTE(M349),MAX($H$2:H349)+1,IF(AND(MINUTE(M349)=0,MINUTE(M350)=0),1,"")),"")</f>
        <v/>
      </c>
      <c r="I350" s="35" t="str">
        <f t="shared" si="604"/>
        <v/>
      </c>
      <c r="J350" s="35" t="str">
        <f t="shared" si="605"/>
        <v/>
      </c>
      <c r="K350" s="67" t="str">
        <f>IFERROR(IF(VLOOKUP(J349,'Flota Variable'!$AS$4:$AU$707,3,0)+K349&gt;$F$7,"",VLOOKUP(J349,'Flota Variable'!$AS$4:$AU$707,3,0)+K349),"")</f>
        <v/>
      </c>
      <c r="L350" s="67" t="str">
        <f t="shared" si="586"/>
        <v/>
      </c>
      <c r="M350" s="36" t="str">
        <f t="shared" si="606"/>
        <v/>
      </c>
      <c r="N350" s="35" t="str">
        <f>IF(H350="","",IF(H350=MAX($H$3:$H$1002),IFERROR(VLOOKUP(MAX($H$3:H350)+1,$H$3:$I$1002,2,0),MAX(I350:I1349))-VLOOKUP(H350,$H$3:$I$1002,2,0)+1,IFERROR(VLOOKUP(MAX($H$3:H350)+1,$H$3:$I$1002,2,0),MAX(I350:I1349))-VLOOKUP(H350,$H$3:$I$1002,2,0)))</f>
        <v/>
      </c>
      <c r="P350" s="35" t="str">
        <f t="shared" si="607"/>
        <v/>
      </c>
      <c r="Q350" s="67" t="str">
        <f t="shared" si="608"/>
        <v/>
      </c>
      <c r="R350" s="67" t="str">
        <f t="shared" si="609"/>
        <v/>
      </c>
      <c r="S350" s="67" t="str">
        <f t="shared" si="610"/>
        <v/>
      </c>
      <c r="U350" s="68" t="str">
        <f>IFERROR(IF(Z350=0,"",IF(MINUTE(Z350)&lt;&gt;MINUTE(Z349),MAX($U$2:U349)+1,IF(AND(MINUTE(Z349)=0,MINUTE(Z350)=0),1,""))),"")</f>
        <v/>
      </c>
      <c r="V350" s="68" t="str">
        <f t="shared" si="611"/>
        <v/>
      </c>
      <c r="W350" s="68" t="str">
        <f t="shared" si="612"/>
        <v/>
      </c>
      <c r="X350" s="69" t="str">
        <f>IFERROR(L350+VLOOKUP(J350,'Tiempos de ciclo'!$P$3:$Q$398,2,0),"")</f>
        <v/>
      </c>
      <c r="Y350" s="69" t="str">
        <f t="shared" si="587"/>
        <v/>
      </c>
      <c r="Z350" s="70" t="str">
        <f t="shared" si="613"/>
        <v/>
      </c>
      <c r="AA350" s="68" t="str">
        <f>IF(U350="","",IF(U350=MAX($U$3:$U$1002),IFERROR(VLOOKUP(MAX($U$3:U350)+1,$U$3:$V$1002,2,0),MAX(V350:V1349))-VLOOKUP(U350,$U$3:$V$1002,2,0)+1,IFERROR(VLOOKUP(MAX($U$3:U350)+1,$U$3:$V$1002,2,0),MAX(V350:V1349))-VLOOKUP(U350,$U$3:$V$1002,2,0)))</f>
        <v/>
      </c>
      <c r="AC350" s="68" t="str">
        <f t="shared" si="614"/>
        <v/>
      </c>
      <c r="AD350" s="69" t="str">
        <f t="shared" si="615"/>
        <v/>
      </c>
      <c r="AE350" s="69" t="str">
        <f t="shared" si="616"/>
        <v/>
      </c>
      <c r="AF350" s="69" t="str">
        <f t="shared" si="617"/>
        <v/>
      </c>
      <c r="AI350" s="3" t="str">
        <f t="shared" si="634"/>
        <v/>
      </c>
      <c r="AJ350" s="8" t="str">
        <f t="shared" si="588"/>
        <v/>
      </c>
      <c r="AK350" s="8" t="str">
        <f t="shared" si="635"/>
        <v/>
      </c>
      <c r="AL350" s="8" t="str">
        <f t="shared" si="636"/>
        <v/>
      </c>
      <c r="AM350" s="8" t="str">
        <f t="shared" si="637"/>
        <v/>
      </c>
      <c r="AN350" s="9" t="str">
        <f t="shared" si="589"/>
        <v/>
      </c>
      <c r="AO350" s="9" t="str">
        <f t="shared" si="590"/>
        <v/>
      </c>
      <c r="AP350" s="8" t="str">
        <f t="shared" si="618"/>
        <v/>
      </c>
      <c r="AQ350" s="9" t="str">
        <f t="shared" si="591"/>
        <v/>
      </c>
      <c r="AR350" s="8" t="str">
        <f t="shared" si="619"/>
        <v/>
      </c>
      <c r="AS350" s="2" t="str">
        <f t="shared" si="638"/>
        <v/>
      </c>
      <c r="AT350" s="8" t="str">
        <f t="shared" si="620"/>
        <v/>
      </c>
      <c r="AU350" s="8" t="str">
        <f t="shared" si="639"/>
        <v/>
      </c>
      <c r="AV350" s="8" t="str">
        <f t="shared" si="640"/>
        <v/>
      </c>
      <c r="AW350" s="8" t="str">
        <f t="shared" si="621"/>
        <v/>
      </c>
      <c r="AX350" s="9" t="str">
        <f t="shared" si="592"/>
        <v/>
      </c>
      <c r="AY350" s="9" t="str">
        <f t="shared" si="593"/>
        <v/>
      </c>
      <c r="AZ350" s="8" t="str">
        <f t="shared" si="622"/>
        <v/>
      </c>
      <c r="BA350" s="9" t="str">
        <f t="shared" si="623"/>
        <v/>
      </c>
      <c r="BB350" s="8" t="str">
        <f t="shared" si="624"/>
        <v/>
      </c>
      <c r="BD350" s="3" t="str">
        <f t="shared" si="625"/>
        <v/>
      </c>
      <c r="BE350" s="8" t="str">
        <f t="shared" si="594"/>
        <v/>
      </c>
      <c r="BF350" s="8" t="str">
        <f t="shared" si="595"/>
        <v/>
      </c>
      <c r="BG350" s="86" t="str">
        <f t="shared" si="596"/>
        <v/>
      </c>
      <c r="BH350" s="9" t="str">
        <f t="shared" si="597"/>
        <v/>
      </c>
      <c r="BI350" s="9" t="str">
        <f t="shared" si="598"/>
        <v/>
      </c>
      <c r="BJ350" s="82" t="e">
        <f t="shared" si="599"/>
        <v>#VALUE!</v>
      </c>
      <c r="BK350" s="9" t="str">
        <f t="shared" si="600"/>
        <v/>
      </c>
      <c r="BL350" s="9" t="str">
        <f t="shared" ref="BL350:BM350" si="665">BK350</f>
        <v/>
      </c>
      <c r="BM350" s="9" t="str">
        <f t="shared" si="665"/>
        <v/>
      </c>
      <c r="BN350" s="8" t="str">
        <f t="shared" si="602"/>
        <v/>
      </c>
      <c r="BO350" s="8" t="str">
        <f t="shared" si="627"/>
        <v/>
      </c>
      <c r="BP350" s="8" t="str">
        <f t="shared" si="628"/>
        <v/>
      </c>
      <c r="BQ350" s="8" t="str">
        <f t="shared" si="629"/>
        <v/>
      </c>
      <c r="BR350" s="8" t="str">
        <f t="shared" si="603"/>
        <v/>
      </c>
      <c r="BS350" s="8" t="str">
        <f t="shared" si="630"/>
        <v/>
      </c>
      <c r="BT350" s="8" t="str">
        <f t="shared" si="631"/>
        <v/>
      </c>
      <c r="BU350" s="7" t="str">
        <f t="shared" si="632"/>
        <v/>
      </c>
    </row>
    <row r="351" spans="8:73" x14ac:dyDescent="0.25">
      <c r="H351" s="35" t="str">
        <f>IFERROR(IF(MINUTE(M351)&lt;&gt;MINUTE(M350),MAX($H$2:H350)+1,IF(AND(MINUTE(M350)=0,MINUTE(M351)=0),1,"")),"")</f>
        <v/>
      </c>
      <c r="I351" s="35" t="str">
        <f t="shared" si="604"/>
        <v/>
      </c>
      <c r="J351" s="35" t="str">
        <f t="shared" si="605"/>
        <v/>
      </c>
      <c r="K351" s="67" t="str">
        <f>IFERROR(IF(VLOOKUP(J350,'Flota Variable'!$AS$4:$AU$707,3,0)+K350&gt;$F$7,"",VLOOKUP(J350,'Flota Variable'!$AS$4:$AU$707,3,0)+K350),"")</f>
        <v/>
      </c>
      <c r="L351" s="67" t="str">
        <f t="shared" si="586"/>
        <v/>
      </c>
      <c r="M351" s="36" t="str">
        <f t="shared" si="606"/>
        <v/>
      </c>
      <c r="N351" s="35" t="str">
        <f>IF(H351="","",IF(H351=MAX($H$3:$H$1002),IFERROR(VLOOKUP(MAX($H$3:H351)+1,$H$3:$I$1002,2,0),MAX(I351:I1350))-VLOOKUP(H351,$H$3:$I$1002,2,0)+1,IFERROR(VLOOKUP(MAX($H$3:H351)+1,$H$3:$I$1002,2,0),MAX(I351:I1350))-VLOOKUP(H351,$H$3:$I$1002,2,0)))</f>
        <v/>
      </c>
      <c r="P351" s="35" t="str">
        <f t="shared" si="607"/>
        <v/>
      </c>
      <c r="Q351" s="67" t="str">
        <f t="shared" si="608"/>
        <v/>
      </c>
      <c r="R351" s="67" t="str">
        <f t="shared" si="609"/>
        <v/>
      </c>
      <c r="S351" s="67" t="str">
        <f t="shared" si="610"/>
        <v/>
      </c>
      <c r="U351" s="68" t="str">
        <f>IFERROR(IF(Z351=0,"",IF(MINUTE(Z351)&lt;&gt;MINUTE(Z350),MAX($U$2:U350)+1,IF(AND(MINUTE(Z350)=0,MINUTE(Z351)=0),1,""))),"")</f>
        <v/>
      </c>
      <c r="V351" s="68" t="str">
        <f t="shared" si="611"/>
        <v/>
      </c>
      <c r="W351" s="68" t="str">
        <f t="shared" si="612"/>
        <v/>
      </c>
      <c r="X351" s="69" t="str">
        <f>IFERROR(L351+VLOOKUP(J351,'Tiempos de ciclo'!$P$3:$Q$398,2,0),"")</f>
        <v/>
      </c>
      <c r="Y351" s="69" t="str">
        <f t="shared" si="587"/>
        <v/>
      </c>
      <c r="Z351" s="70" t="str">
        <f t="shared" si="613"/>
        <v/>
      </c>
      <c r="AA351" s="68" t="str">
        <f>IF(U351="","",IF(U351=MAX($U$3:$U$1002),IFERROR(VLOOKUP(MAX($U$3:U351)+1,$U$3:$V$1002,2,0),MAX(V351:V1350))-VLOOKUP(U351,$U$3:$V$1002,2,0)+1,IFERROR(VLOOKUP(MAX($U$3:U351)+1,$U$3:$V$1002,2,0),MAX(V351:V1350))-VLOOKUP(U351,$U$3:$V$1002,2,0)))</f>
        <v/>
      </c>
      <c r="AC351" s="68" t="str">
        <f t="shared" si="614"/>
        <v/>
      </c>
      <c r="AD351" s="69" t="str">
        <f t="shared" si="615"/>
        <v/>
      </c>
      <c r="AE351" s="69" t="str">
        <f t="shared" si="616"/>
        <v/>
      </c>
      <c r="AF351" s="69" t="str">
        <f t="shared" si="617"/>
        <v/>
      </c>
      <c r="AI351" s="3" t="str">
        <f t="shared" si="634"/>
        <v/>
      </c>
      <c r="AJ351" s="8" t="str">
        <f t="shared" si="588"/>
        <v/>
      </c>
      <c r="AK351" s="8" t="str">
        <f t="shared" si="635"/>
        <v/>
      </c>
      <c r="AL351" s="8" t="str">
        <f t="shared" si="636"/>
        <v/>
      </c>
      <c r="AM351" s="8" t="str">
        <f t="shared" si="637"/>
        <v/>
      </c>
      <c r="AN351" s="9" t="str">
        <f t="shared" si="589"/>
        <v/>
      </c>
      <c r="AO351" s="9" t="str">
        <f t="shared" si="590"/>
        <v/>
      </c>
      <c r="AP351" s="8" t="str">
        <f t="shared" si="618"/>
        <v/>
      </c>
      <c r="AQ351" s="9" t="str">
        <f t="shared" si="591"/>
        <v/>
      </c>
      <c r="AR351" s="8" t="str">
        <f t="shared" si="619"/>
        <v/>
      </c>
      <c r="AS351" s="2" t="str">
        <f t="shared" si="638"/>
        <v/>
      </c>
      <c r="AT351" s="8" t="str">
        <f t="shared" si="620"/>
        <v/>
      </c>
      <c r="AU351" s="8" t="str">
        <f t="shared" si="639"/>
        <v/>
      </c>
      <c r="AV351" s="8" t="str">
        <f t="shared" si="640"/>
        <v/>
      </c>
      <c r="AW351" s="8" t="str">
        <f t="shared" si="621"/>
        <v/>
      </c>
      <c r="AX351" s="9" t="str">
        <f t="shared" si="592"/>
        <v/>
      </c>
      <c r="AY351" s="9" t="str">
        <f t="shared" si="593"/>
        <v/>
      </c>
      <c r="AZ351" s="8" t="str">
        <f t="shared" si="622"/>
        <v/>
      </c>
      <c r="BA351" s="9" t="str">
        <f t="shared" si="623"/>
        <v/>
      </c>
      <c r="BB351" s="8" t="str">
        <f t="shared" si="624"/>
        <v/>
      </c>
      <c r="BD351" s="3" t="str">
        <f t="shared" si="625"/>
        <v/>
      </c>
      <c r="BE351" s="8" t="str">
        <f t="shared" si="594"/>
        <v/>
      </c>
      <c r="BF351" s="8" t="str">
        <f t="shared" si="595"/>
        <v/>
      </c>
      <c r="BG351" s="86" t="str">
        <f t="shared" si="596"/>
        <v/>
      </c>
      <c r="BH351" s="9" t="str">
        <f t="shared" si="597"/>
        <v/>
      </c>
      <c r="BI351" s="9" t="str">
        <f t="shared" si="598"/>
        <v/>
      </c>
      <c r="BJ351" s="82" t="e">
        <f t="shared" si="599"/>
        <v>#VALUE!</v>
      </c>
      <c r="BK351" s="9" t="str">
        <f t="shared" si="600"/>
        <v/>
      </c>
      <c r="BL351" s="9" t="str">
        <f t="shared" ref="BL351:BM351" si="666">BK351</f>
        <v/>
      </c>
      <c r="BM351" s="9" t="str">
        <f t="shared" si="666"/>
        <v/>
      </c>
      <c r="BN351" s="8" t="str">
        <f t="shared" si="602"/>
        <v/>
      </c>
      <c r="BO351" s="8" t="str">
        <f t="shared" si="627"/>
        <v/>
      </c>
      <c r="BP351" s="8" t="str">
        <f t="shared" si="628"/>
        <v/>
      </c>
      <c r="BQ351" s="8" t="str">
        <f t="shared" si="629"/>
        <v/>
      </c>
      <c r="BR351" s="8" t="str">
        <f t="shared" si="603"/>
        <v/>
      </c>
      <c r="BS351" s="8" t="str">
        <f t="shared" si="630"/>
        <v/>
      </c>
      <c r="BT351" s="8" t="str">
        <f t="shared" si="631"/>
        <v/>
      </c>
      <c r="BU351" s="7" t="str">
        <f t="shared" si="632"/>
        <v/>
      </c>
    </row>
    <row r="352" spans="8:73" x14ac:dyDescent="0.25">
      <c r="H352" s="35" t="str">
        <f>IFERROR(IF(MINUTE(M352)&lt;&gt;MINUTE(M351),MAX($H$2:H351)+1,IF(AND(MINUTE(M351)=0,MINUTE(M352)=0),1,"")),"")</f>
        <v/>
      </c>
      <c r="I352" s="35" t="str">
        <f t="shared" si="604"/>
        <v/>
      </c>
      <c r="J352" s="35" t="str">
        <f t="shared" si="605"/>
        <v/>
      </c>
      <c r="K352" s="67" t="str">
        <f>IFERROR(IF(VLOOKUP(J351,'Flota Variable'!$AS$4:$AU$707,3,0)+K351&gt;$F$7,"",VLOOKUP(J351,'Flota Variable'!$AS$4:$AU$707,3,0)+K351),"")</f>
        <v/>
      </c>
      <c r="L352" s="67" t="str">
        <f t="shared" si="586"/>
        <v/>
      </c>
      <c r="M352" s="36" t="str">
        <f t="shared" si="606"/>
        <v/>
      </c>
      <c r="N352" s="35" t="str">
        <f>IF(H352="","",IF(H352=MAX($H$3:$H$1002),IFERROR(VLOOKUP(MAX($H$3:H352)+1,$H$3:$I$1002,2,0),MAX(I352:I1351))-VLOOKUP(H352,$H$3:$I$1002,2,0)+1,IFERROR(VLOOKUP(MAX($H$3:H352)+1,$H$3:$I$1002,2,0),MAX(I352:I1351))-VLOOKUP(H352,$H$3:$I$1002,2,0)))</f>
        <v/>
      </c>
      <c r="P352" s="35" t="str">
        <f t="shared" si="607"/>
        <v/>
      </c>
      <c r="Q352" s="67" t="str">
        <f t="shared" si="608"/>
        <v/>
      </c>
      <c r="R352" s="67" t="str">
        <f t="shared" si="609"/>
        <v/>
      </c>
      <c r="S352" s="67" t="str">
        <f t="shared" si="610"/>
        <v/>
      </c>
      <c r="U352" s="68" t="str">
        <f>IFERROR(IF(Z352=0,"",IF(MINUTE(Z352)&lt;&gt;MINUTE(Z351),MAX($U$2:U351)+1,IF(AND(MINUTE(Z351)=0,MINUTE(Z352)=0),1,""))),"")</f>
        <v/>
      </c>
      <c r="V352" s="68" t="str">
        <f t="shared" si="611"/>
        <v/>
      </c>
      <c r="W352" s="68" t="str">
        <f t="shared" si="612"/>
        <v/>
      </c>
      <c r="X352" s="69" t="str">
        <f>IFERROR(L352+VLOOKUP(J352,'Tiempos de ciclo'!$P$3:$Q$398,2,0),"")</f>
        <v/>
      </c>
      <c r="Y352" s="69" t="str">
        <f t="shared" si="587"/>
        <v/>
      </c>
      <c r="Z352" s="70" t="str">
        <f t="shared" si="613"/>
        <v/>
      </c>
      <c r="AA352" s="68" t="str">
        <f>IF(U352="","",IF(U352=MAX($U$3:$U$1002),IFERROR(VLOOKUP(MAX($U$3:U352)+1,$U$3:$V$1002,2,0),MAX(V352:V1351))-VLOOKUP(U352,$U$3:$V$1002,2,0)+1,IFERROR(VLOOKUP(MAX($U$3:U352)+1,$U$3:$V$1002,2,0),MAX(V352:V1351))-VLOOKUP(U352,$U$3:$V$1002,2,0)))</f>
        <v/>
      </c>
      <c r="AC352" s="68" t="str">
        <f t="shared" si="614"/>
        <v/>
      </c>
      <c r="AD352" s="69" t="str">
        <f t="shared" si="615"/>
        <v/>
      </c>
      <c r="AE352" s="69" t="str">
        <f t="shared" si="616"/>
        <v/>
      </c>
      <c r="AF352" s="69" t="str">
        <f t="shared" si="617"/>
        <v/>
      </c>
      <c r="AI352" s="3" t="str">
        <f t="shared" si="634"/>
        <v/>
      </c>
      <c r="AJ352" s="8" t="str">
        <f t="shared" si="588"/>
        <v/>
      </c>
      <c r="AK352" s="8" t="str">
        <f t="shared" si="635"/>
        <v/>
      </c>
      <c r="AL352" s="8" t="str">
        <f t="shared" si="636"/>
        <v/>
      </c>
      <c r="AM352" s="8" t="str">
        <f t="shared" si="637"/>
        <v/>
      </c>
      <c r="AN352" s="9" t="str">
        <f t="shared" si="589"/>
        <v/>
      </c>
      <c r="AO352" s="9" t="str">
        <f t="shared" si="590"/>
        <v/>
      </c>
      <c r="AP352" s="8" t="str">
        <f t="shared" si="618"/>
        <v/>
      </c>
      <c r="AQ352" s="9" t="str">
        <f t="shared" si="591"/>
        <v/>
      </c>
      <c r="AR352" s="8" t="str">
        <f t="shared" si="619"/>
        <v/>
      </c>
      <c r="AS352" s="2" t="str">
        <f t="shared" si="638"/>
        <v/>
      </c>
      <c r="AT352" s="8" t="str">
        <f t="shared" si="620"/>
        <v/>
      </c>
      <c r="AU352" s="8" t="str">
        <f t="shared" si="639"/>
        <v/>
      </c>
      <c r="AV352" s="8" t="str">
        <f t="shared" si="640"/>
        <v/>
      </c>
      <c r="AW352" s="8" t="str">
        <f t="shared" si="621"/>
        <v/>
      </c>
      <c r="AX352" s="9" t="str">
        <f t="shared" si="592"/>
        <v/>
      </c>
      <c r="AY352" s="9" t="str">
        <f t="shared" si="593"/>
        <v/>
      </c>
      <c r="AZ352" s="8" t="str">
        <f t="shared" si="622"/>
        <v/>
      </c>
      <c r="BA352" s="9" t="str">
        <f t="shared" si="623"/>
        <v/>
      </c>
      <c r="BB352" s="8" t="str">
        <f t="shared" si="624"/>
        <v/>
      </c>
      <c r="BD352" s="3" t="str">
        <f t="shared" si="625"/>
        <v/>
      </c>
      <c r="BE352" s="8" t="str">
        <f t="shared" si="594"/>
        <v/>
      </c>
      <c r="BF352" s="8" t="str">
        <f t="shared" si="595"/>
        <v/>
      </c>
      <c r="BG352" s="86" t="str">
        <f t="shared" si="596"/>
        <v/>
      </c>
      <c r="BH352" s="9" t="str">
        <f t="shared" si="597"/>
        <v/>
      </c>
      <c r="BI352" s="9" t="str">
        <f t="shared" si="598"/>
        <v/>
      </c>
      <c r="BJ352" s="82" t="e">
        <f t="shared" si="599"/>
        <v>#VALUE!</v>
      </c>
      <c r="BK352" s="9" t="str">
        <f t="shared" si="600"/>
        <v/>
      </c>
      <c r="BL352" s="9" t="str">
        <f t="shared" ref="BL352:BM352" si="667">BK352</f>
        <v/>
      </c>
      <c r="BM352" s="9" t="str">
        <f t="shared" si="667"/>
        <v/>
      </c>
      <c r="BN352" s="8" t="str">
        <f t="shared" si="602"/>
        <v/>
      </c>
      <c r="BO352" s="8" t="str">
        <f t="shared" si="627"/>
        <v/>
      </c>
      <c r="BP352" s="8" t="str">
        <f t="shared" si="628"/>
        <v/>
      </c>
      <c r="BQ352" s="8" t="str">
        <f t="shared" si="629"/>
        <v/>
      </c>
      <c r="BR352" s="8" t="str">
        <f t="shared" si="603"/>
        <v/>
      </c>
      <c r="BS352" s="8" t="str">
        <f t="shared" si="630"/>
        <v/>
      </c>
      <c r="BT352" s="8" t="str">
        <f t="shared" si="631"/>
        <v/>
      </c>
      <c r="BU352" s="7" t="str">
        <f t="shared" si="632"/>
        <v/>
      </c>
    </row>
    <row r="353" spans="8:73" x14ac:dyDescent="0.25">
      <c r="H353" s="35" t="str">
        <f>IFERROR(IF(MINUTE(M353)&lt;&gt;MINUTE(M352),MAX($H$2:H352)+1,IF(AND(MINUTE(M352)=0,MINUTE(M353)=0),1,"")),"")</f>
        <v/>
      </c>
      <c r="I353" s="35" t="str">
        <f t="shared" si="604"/>
        <v/>
      </c>
      <c r="J353" s="35" t="str">
        <f t="shared" si="605"/>
        <v/>
      </c>
      <c r="K353" s="67" t="str">
        <f>IFERROR(IF(VLOOKUP(J352,'Flota Variable'!$AS$4:$AU$707,3,0)+K352&gt;$F$7,"",VLOOKUP(J352,'Flota Variable'!$AS$4:$AU$707,3,0)+K352),"")</f>
        <v/>
      </c>
      <c r="L353" s="67" t="str">
        <f t="shared" si="586"/>
        <v/>
      </c>
      <c r="M353" s="36" t="str">
        <f t="shared" si="606"/>
        <v/>
      </c>
      <c r="N353" s="35" t="str">
        <f>IF(H353="","",IF(H353=MAX($H$3:$H$1002),IFERROR(VLOOKUP(MAX($H$3:H353)+1,$H$3:$I$1002,2,0),MAX(I353:I1352))-VLOOKUP(H353,$H$3:$I$1002,2,0)+1,IFERROR(VLOOKUP(MAX($H$3:H353)+1,$H$3:$I$1002,2,0),MAX(I353:I1352))-VLOOKUP(H353,$H$3:$I$1002,2,0)))</f>
        <v/>
      </c>
      <c r="P353" s="35" t="str">
        <f t="shared" si="607"/>
        <v/>
      </c>
      <c r="Q353" s="67" t="str">
        <f t="shared" si="608"/>
        <v/>
      </c>
      <c r="R353" s="67" t="str">
        <f t="shared" si="609"/>
        <v/>
      </c>
      <c r="S353" s="67" t="str">
        <f t="shared" si="610"/>
        <v/>
      </c>
      <c r="U353" s="68" t="str">
        <f>IFERROR(IF(Z353=0,"",IF(MINUTE(Z353)&lt;&gt;MINUTE(Z352),MAX($U$2:U352)+1,IF(AND(MINUTE(Z352)=0,MINUTE(Z353)=0),1,""))),"")</f>
        <v/>
      </c>
      <c r="V353" s="68" t="str">
        <f t="shared" si="611"/>
        <v/>
      </c>
      <c r="W353" s="68" t="str">
        <f t="shared" si="612"/>
        <v/>
      </c>
      <c r="X353" s="69" t="str">
        <f>IFERROR(L353+VLOOKUP(J353,'Tiempos de ciclo'!$P$3:$Q$398,2,0),"")</f>
        <v/>
      </c>
      <c r="Y353" s="69" t="str">
        <f t="shared" si="587"/>
        <v/>
      </c>
      <c r="Z353" s="70" t="str">
        <f t="shared" si="613"/>
        <v/>
      </c>
      <c r="AA353" s="68" t="str">
        <f>IF(U353="","",IF(U353=MAX($U$3:$U$1002),IFERROR(VLOOKUP(MAX($U$3:U353)+1,$U$3:$V$1002,2,0),MAX(V353:V1352))-VLOOKUP(U353,$U$3:$V$1002,2,0)+1,IFERROR(VLOOKUP(MAX($U$3:U353)+1,$U$3:$V$1002,2,0),MAX(V353:V1352))-VLOOKUP(U353,$U$3:$V$1002,2,0)))</f>
        <v/>
      </c>
      <c r="AC353" s="68" t="str">
        <f t="shared" si="614"/>
        <v/>
      </c>
      <c r="AD353" s="69" t="str">
        <f t="shared" si="615"/>
        <v/>
      </c>
      <c r="AE353" s="69" t="str">
        <f t="shared" si="616"/>
        <v/>
      </c>
      <c r="AF353" s="69" t="str">
        <f t="shared" si="617"/>
        <v/>
      </c>
      <c r="AI353" s="3" t="str">
        <f t="shared" si="634"/>
        <v/>
      </c>
      <c r="AJ353" s="8" t="str">
        <f t="shared" si="588"/>
        <v/>
      </c>
      <c r="AK353" s="8" t="str">
        <f t="shared" si="635"/>
        <v/>
      </c>
      <c r="AL353" s="8" t="str">
        <f t="shared" si="636"/>
        <v/>
      </c>
      <c r="AM353" s="8" t="str">
        <f t="shared" si="637"/>
        <v/>
      </c>
      <c r="AN353" s="9" t="str">
        <f t="shared" si="589"/>
        <v/>
      </c>
      <c r="AO353" s="9" t="str">
        <f t="shared" si="590"/>
        <v/>
      </c>
      <c r="AP353" s="8" t="str">
        <f t="shared" si="618"/>
        <v/>
      </c>
      <c r="AQ353" s="9" t="str">
        <f t="shared" si="591"/>
        <v/>
      </c>
      <c r="AR353" s="8" t="str">
        <f t="shared" si="619"/>
        <v/>
      </c>
      <c r="AS353" s="2" t="str">
        <f t="shared" si="638"/>
        <v/>
      </c>
      <c r="AT353" s="8" t="str">
        <f t="shared" si="620"/>
        <v/>
      </c>
      <c r="AU353" s="8" t="str">
        <f t="shared" si="639"/>
        <v/>
      </c>
      <c r="AV353" s="8" t="str">
        <f t="shared" si="640"/>
        <v/>
      </c>
      <c r="AW353" s="8" t="str">
        <f t="shared" si="621"/>
        <v/>
      </c>
      <c r="AX353" s="9" t="str">
        <f t="shared" si="592"/>
        <v/>
      </c>
      <c r="AY353" s="9" t="str">
        <f t="shared" si="593"/>
        <v/>
      </c>
      <c r="AZ353" s="8" t="str">
        <f t="shared" si="622"/>
        <v/>
      </c>
      <c r="BA353" s="9" t="str">
        <f t="shared" si="623"/>
        <v/>
      </c>
      <c r="BB353" s="8" t="str">
        <f t="shared" si="624"/>
        <v/>
      </c>
      <c r="BD353" s="3" t="str">
        <f t="shared" si="625"/>
        <v/>
      </c>
      <c r="BE353" s="8" t="str">
        <f t="shared" si="594"/>
        <v/>
      </c>
      <c r="BF353" s="8" t="str">
        <f t="shared" si="595"/>
        <v/>
      </c>
      <c r="BG353" s="86" t="str">
        <f t="shared" si="596"/>
        <v/>
      </c>
      <c r="BH353" s="9" t="str">
        <f t="shared" si="597"/>
        <v/>
      </c>
      <c r="BI353" s="9" t="str">
        <f t="shared" si="598"/>
        <v/>
      </c>
      <c r="BJ353" s="82" t="e">
        <f t="shared" si="599"/>
        <v>#VALUE!</v>
      </c>
      <c r="BK353" s="9" t="str">
        <f t="shared" si="600"/>
        <v/>
      </c>
      <c r="BL353" s="9" t="str">
        <f t="shared" ref="BL353:BM353" si="668">BK353</f>
        <v/>
      </c>
      <c r="BM353" s="9" t="str">
        <f t="shared" si="668"/>
        <v/>
      </c>
      <c r="BN353" s="8" t="str">
        <f t="shared" si="602"/>
        <v/>
      </c>
      <c r="BO353" s="8" t="str">
        <f t="shared" si="627"/>
        <v/>
      </c>
      <c r="BP353" s="8" t="str">
        <f t="shared" si="628"/>
        <v/>
      </c>
      <c r="BQ353" s="8" t="str">
        <f t="shared" si="629"/>
        <v/>
      </c>
      <c r="BR353" s="8" t="str">
        <f t="shared" si="603"/>
        <v/>
      </c>
      <c r="BS353" s="8" t="str">
        <f t="shared" si="630"/>
        <v/>
      </c>
      <c r="BT353" s="8" t="str">
        <f t="shared" si="631"/>
        <v/>
      </c>
      <c r="BU353" s="7" t="str">
        <f t="shared" si="632"/>
        <v/>
      </c>
    </row>
    <row r="354" spans="8:73" x14ac:dyDescent="0.25">
      <c r="H354" s="35" t="str">
        <f>IFERROR(IF(MINUTE(M354)&lt;&gt;MINUTE(M353),MAX($H$2:H353)+1,IF(AND(MINUTE(M353)=0,MINUTE(M354)=0),1,"")),"")</f>
        <v/>
      </c>
      <c r="I354" s="35" t="str">
        <f t="shared" si="604"/>
        <v/>
      </c>
      <c r="J354" s="35" t="str">
        <f t="shared" si="605"/>
        <v/>
      </c>
      <c r="K354" s="67" t="str">
        <f>IFERROR(IF(VLOOKUP(J353,'Flota Variable'!$AS$4:$AU$707,3,0)+K353&gt;$F$7,"",VLOOKUP(J353,'Flota Variable'!$AS$4:$AU$707,3,0)+K353),"")</f>
        <v/>
      </c>
      <c r="L354" s="67" t="str">
        <f t="shared" si="586"/>
        <v/>
      </c>
      <c r="M354" s="36" t="str">
        <f t="shared" si="606"/>
        <v/>
      </c>
      <c r="N354" s="35" t="str">
        <f>IF(H354="","",IF(H354=MAX($H$3:$H$1002),IFERROR(VLOOKUP(MAX($H$3:H354)+1,$H$3:$I$1002,2,0),MAX(I354:I1353))-VLOOKUP(H354,$H$3:$I$1002,2,0)+1,IFERROR(VLOOKUP(MAX($H$3:H354)+1,$H$3:$I$1002,2,0),MAX(I354:I1353))-VLOOKUP(H354,$H$3:$I$1002,2,0)))</f>
        <v/>
      </c>
      <c r="P354" s="35" t="str">
        <f t="shared" si="607"/>
        <v/>
      </c>
      <c r="Q354" s="67" t="str">
        <f t="shared" si="608"/>
        <v/>
      </c>
      <c r="R354" s="67" t="str">
        <f t="shared" si="609"/>
        <v/>
      </c>
      <c r="S354" s="67" t="str">
        <f t="shared" si="610"/>
        <v/>
      </c>
      <c r="U354" s="68" t="str">
        <f>IFERROR(IF(Z354=0,"",IF(MINUTE(Z354)&lt;&gt;MINUTE(Z353),MAX($U$2:U353)+1,IF(AND(MINUTE(Z353)=0,MINUTE(Z354)=0),1,""))),"")</f>
        <v/>
      </c>
      <c r="V354" s="68" t="str">
        <f t="shared" si="611"/>
        <v/>
      </c>
      <c r="W354" s="68" t="str">
        <f t="shared" si="612"/>
        <v/>
      </c>
      <c r="X354" s="69" t="str">
        <f>IFERROR(L354+VLOOKUP(J354,'Tiempos de ciclo'!$P$3:$Q$398,2,0),"")</f>
        <v/>
      </c>
      <c r="Y354" s="69" t="str">
        <f t="shared" si="587"/>
        <v/>
      </c>
      <c r="Z354" s="70" t="str">
        <f t="shared" si="613"/>
        <v/>
      </c>
      <c r="AA354" s="68" t="str">
        <f>IF(U354="","",IF(U354=MAX($U$3:$U$1002),IFERROR(VLOOKUP(MAX($U$3:U354)+1,$U$3:$V$1002,2,0),MAX(V354:V1353))-VLOOKUP(U354,$U$3:$V$1002,2,0)+1,IFERROR(VLOOKUP(MAX($U$3:U354)+1,$U$3:$V$1002,2,0),MAX(V354:V1353))-VLOOKUP(U354,$U$3:$V$1002,2,0)))</f>
        <v/>
      </c>
      <c r="AC354" s="68" t="str">
        <f t="shared" si="614"/>
        <v/>
      </c>
      <c r="AD354" s="69" t="str">
        <f t="shared" si="615"/>
        <v/>
      </c>
      <c r="AE354" s="69" t="str">
        <f t="shared" si="616"/>
        <v/>
      </c>
      <c r="AF354" s="69" t="str">
        <f t="shared" si="617"/>
        <v/>
      </c>
      <c r="AI354" s="3" t="str">
        <f t="shared" si="634"/>
        <v/>
      </c>
      <c r="AJ354" s="8" t="str">
        <f t="shared" si="588"/>
        <v/>
      </c>
      <c r="AK354" s="8" t="str">
        <f t="shared" si="635"/>
        <v/>
      </c>
      <c r="AL354" s="8" t="str">
        <f t="shared" si="636"/>
        <v/>
      </c>
      <c r="AM354" s="8" t="str">
        <f t="shared" si="637"/>
        <v/>
      </c>
      <c r="AN354" s="9" t="str">
        <f t="shared" si="589"/>
        <v/>
      </c>
      <c r="AO354" s="9" t="str">
        <f t="shared" si="590"/>
        <v/>
      </c>
      <c r="AP354" s="8" t="str">
        <f t="shared" si="618"/>
        <v/>
      </c>
      <c r="AQ354" s="9" t="str">
        <f t="shared" si="591"/>
        <v/>
      </c>
      <c r="AR354" s="8" t="str">
        <f t="shared" si="619"/>
        <v/>
      </c>
      <c r="AS354" s="2" t="str">
        <f t="shared" si="638"/>
        <v/>
      </c>
      <c r="AT354" s="8" t="str">
        <f t="shared" si="620"/>
        <v/>
      </c>
      <c r="AU354" s="8" t="str">
        <f t="shared" si="639"/>
        <v/>
      </c>
      <c r="AV354" s="8" t="str">
        <f t="shared" si="640"/>
        <v/>
      </c>
      <c r="AW354" s="8" t="str">
        <f t="shared" si="621"/>
        <v/>
      </c>
      <c r="AX354" s="9" t="str">
        <f t="shared" si="592"/>
        <v/>
      </c>
      <c r="AY354" s="9" t="str">
        <f t="shared" si="593"/>
        <v/>
      </c>
      <c r="AZ354" s="8" t="str">
        <f t="shared" si="622"/>
        <v/>
      </c>
      <c r="BA354" s="9" t="str">
        <f t="shared" si="623"/>
        <v/>
      </c>
      <c r="BB354" s="8" t="str">
        <f t="shared" si="624"/>
        <v/>
      </c>
      <c r="BD354" s="3" t="str">
        <f t="shared" si="625"/>
        <v/>
      </c>
      <c r="BE354" s="8" t="str">
        <f t="shared" si="594"/>
        <v/>
      </c>
      <c r="BF354" s="8" t="str">
        <f t="shared" si="595"/>
        <v/>
      </c>
      <c r="BG354" s="86" t="str">
        <f t="shared" si="596"/>
        <v/>
      </c>
      <c r="BH354" s="9" t="str">
        <f t="shared" si="597"/>
        <v/>
      </c>
      <c r="BI354" s="9" t="str">
        <f t="shared" si="598"/>
        <v/>
      </c>
      <c r="BJ354" s="82" t="e">
        <f t="shared" si="599"/>
        <v>#VALUE!</v>
      </c>
      <c r="BK354" s="9" t="str">
        <f t="shared" si="600"/>
        <v/>
      </c>
      <c r="BL354" s="9" t="str">
        <f t="shared" ref="BL354:BM354" si="669">BK354</f>
        <v/>
      </c>
      <c r="BM354" s="9" t="str">
        <f t="shared" si="669"/>
        <v/>
      </c>
      <c r="BN354" s="8" t="str">
        <f t="shared" si="602"/>
        <v/>
      </c>
      <c r="BO354" s="8" t="str">
        <f t="shared" si="627"/>
        <v/>
      </c>
      <c r="BP354" s="8" t="str">
        <f t="shared" si="628"/>
        <v/>
      </c>
      <c r="BQ354" s="8" t="str">
        <f t="shared" si="629"/>
        <v/>
      </c>
      <c r="BR354" s="8" t="str">
        <f t="shared" si="603"/>
        <v/>
      </c>
      <c r="BS354" s="8" t="str">
        <f t="shared" si="630"/>
        <v/>
      </c>
      <c r="BT354" s="8" t="str">
        <f t="shared" si="631"/>
        <v/>
      </c>
      <c r="BU354" s="7" t="str">
        <f t="shared" si="632"/>
        <v/>
      </c>
    </row>
    <row r="355" spans="8:73" x14ac:dyDescent="0.25">
      <c r="H355" s="35" t="str">
        <f>IFERROR(IF(MINUTE(M355)&lt;&gt;MINUTE(M354),MAX($H$2:H354)+1,IF(AND(MINUTE(M354)=0,MINUTE(M355)=0),1,"")),"")</f>
        <v/>
      </c>
      <c r="I355" s="35" t="str">
        <f t="shared" si="604"/>
        <v/>
      </c>
      <c r="J355" s="35" t="str">
        <f t="shared" si="605"/>
        <v/>
      </c>
      <c r="K355" s="67" t="str">
        <f>IFERROR(IF(VLOOKUP(J354,'Flota Variable'!$AS$4:$AU$707,3,0)+K354&gt;$F$7,"",VLOOKUP(J354,'Flota Variable'!$AS$4:$AU$707,3,0)+K354),"")</f>
        <v/>
      </c>
      <c r="L355" s="67" t="str">
        <f t="shared" si="586"/>
        <v/>
      </c>
      <c r="M355" s="36" t="str">
        <f t="shared" si="606"/>
        <v/>
      </c>
      <c r="N355" s="35" t="str">
        <f>IF(H355="","",IF(H355=MAX($H$3:$H$1002),IFERROR(VLOOKUP(MAX($H$3:H355)+1,$H$3:$I$1002,2,0),MAX(I355:I1354))-VLOOKUP(H355,$H$3:$I$1002,2,0)+1,IFERROR(VLOOKUP(MAX($H$3:H355)+1,$H$3:$I$1002,2,0),MAX(I355:I1354))-VLOOKUP(H355,$H$3:$I$1002,2,0)))</f>
        <v/>
      </c>
      <c r="P355" s="35" t="str">
        <f t="shared" si="607"/>
        <v/>
      </c>
      <c r="Q355" s="67" t="str">
        <f t="shared" si="608"/>
        <v/>
      </c>
      <c r="R355" s="67" t="str">
        <f t="shared" si="609"/>
        <v/>
      </c>
      <c r="S355" s="67" t="str">
        <f t="shared" si="610"/>
        <v/>
      </c>
      <c r="U355" s="68" t="str">
        <f>IFERROR(IF(Z355=0,"",IF(MINUTE(Z355)&lt;&gt;MINUTE(Z354),MAX($U$2:U354)+1,IF(AND(MINUTE(Z354)=0,MINUTE(Z355)=0),1,""))),"")</f>
        <v/>
      </c>
      <c r="V355" s="68" t="str">
        <f t="shared" si="611"/>
        <v/>
      </c>
      <c r="W355" s="68" t="str">
        <f t="shared" si="612"/>
        <v/>
      </c>
      <c r="X355" s="69" t="str">
        <f>IFERROR(L355+VLOOKUP(J355,'Tiempos de ciclo'!$P$3:$Q$398,2,0),"")</f>
        <v/>
      </c>
      <c r="Y355" s="69" t="str">
        <f t="shared" si="587"/>
        <v/>
      </c>
      <c r="Z355" s="70" t="str">
        <f t="shared" si="613"/>
        <v/>
      </c>
      <c r="AA355" s="68" t="str">
        <f>IF(U355="","",IF(U355=MAX($U$3:$U$1002),IFERROR(VLOOKUP(MAX($U$3:U355)+1,$U$3:$V$1002,2,0),MAX(V355:V1354))-VLOOKUP(U355,$U$3:$V$1002,2,0)+1,IFERROR(VLOOKUP(MAX($U$3:U355)+1,$U$3:$V$1002,2,0),MAX(V355:V1354))-VLOOKUP(U355,$U$3:$V$1002,2,0)))</f>
        <v/>
      </c>
      <c r="AC355" s="68" t="str">
        <f t="shared" si="614"/>
        <v/>
      </c>
      <c r="AD355" s="69" t="str">
        <f t="shared" si="615"/>
        <v/>
      </c>
      <c r="AE355" s="69" t="str">
        <f t="shared" si="616"/>
        <v/>
      </c>
      <c r="AF355" s="69" t="str">
        <f t="shared" si="617"/>
        <v/>
      </c>
      <c r="AI355" s="3" t="str">
        <f t="shared" si="634"/>
        <v/>
      </c>
      <c r="AJ355" s="8" t="str">
        <f t="shared" si="588"/>
        <v/>
      </c>
      <c r="AK355" s="8" t="str">
        <f t="shared" si="635"/>
        <v/>
      </c>
      <c r="AL355" s="8" t="str">
        <f t="shared" si="636"/>
        <v/>
      </c>
      <c r="AM355" s="8" t="str">
        <f t="shared" si="637"/>
        <v/>
      </c>
      <c r="AN355" s="9" t="str">
        <f t="shared" si="589"/>
        <v/>
      </c>
      <c r="AO355" s="9" t="str">
        <f t="shared" si="590"/>
        <v/>
      </c>
      <c r="AP355" s="8" t="str">
        <f t="shared" si="618"/>
        <v/>
      </c>
      <c r="AQ355" s="9" t="str">
        <f t="shared" si="591"/>
        <v/>
      </c>
      <c r="AR355" s="8" t="str">
        <f t="shared" si="619"/>
        <v/>
      </c>
      <c r="AS355" s="2" t="str">
        <f t="shared" si="638"/>
        <v/>
      </c>
      <c r="AT355" s="8" t="str">
        <f t="shared" si="620"/>
        <v/>
      </c>
      <c r="AU355" s="8" t="str">
        <f t="shared" si="639"/>
        <v/>
      </c>
      <c r="AV355" s="8" t="str">
        <f t="shared" si="640"/>
        <v/>
      </c>
      <c r="AW355" s="8" t="str">
        <f t="shared" si="621"/>
        <v/>
      </c>
      <c r="AX355" s="9" t="str">
        <f t="shared" si="592"/>
        <v/>
      </c>
      <c r="AY355" s="9" t="str">
        <f t="shared" si="593"/>
        <v/>
      </c>
      <c r="AZ355" s="8" t="str">
        <f t="shared" si="622"/>
        <v/>
      </c>
      <c r="BA355" s="9" t="str">
        <f t="shared" si="623"/>
        <v/>
      </c>
      <c r="BB355" s="8" t="str">
        <f t="shared" si="624"/>
        <v/>
      </c>
      <c r="BD355" s="3" t="str">
        <f t="shared" si="625"/>
        <v/>
      </c>
      <c r="BE355" s="8" t="str">
        <f t="shared" si="594"/>
        <v/>
      </c>
      <c r="BF355" s="8" t="str">
        <f t="shared" si="595"/>
        <v/>
      </c>
      <c r="BG355" s="86" t="str">
        <f t="shared" si="596"/>
        <v/>
      </c>
      <c r="BH355" s="9" t="str">
        <f t="shared" si="597"/>
        <v/>
      </c>
      <c r="BI355" s="9" t="str">
        <f t="shared" si="598"/>
        <v/>
      </c>
      <c r="BJ355" s="82" t="e">
        <f t="shared" si="599"/>
        <v>#VALUE!</v>
      </c>
      <c r="BK355" s="9" t="str">
        <f t="shared" si="600"/>
        <v/>
      </c>
      <c r="BL355" s="9" t="str">
        <f t="shared" ref="BL355:BM355" si="670">BK355</f>
        <v/>
      </c>
      <c r="BM355" s="9" t="str">
        <f t="shared" si="670"/>
        <v/>
      </c>
      <c r="BN355" s="8" t="str">
        <f t="shared" si="602"/>
        <v/>
      </c>
      <c r="BO355" s="8" t="str">
        <f t="shared" si="627"/>
        <v/>
      </c>
      <c r="BP355" s="8" t="str">
        <f t="shared" si="628"/>
        <v/>
      </c>
      <c r="BQ355" s="8" t="str">
        <f t="shared" si="629"/>
        <v/>
      </c>
      <c r="BR355" s="8" t="str">
        <f t="shared" si="603"/>
        <v/>
      </c>
      <c r="BS355" s="8" t="str">
        <f t="shared" si="630"/>
        <v/>
      </c>
      <c r="BT355" s="8" t="str">
        <f t="shared" si="631"/>
        <v/>
      </c>
      <c r="BU355" s="7" t="str">
        <f t="shared" si="632"/>
        <v/>
      </c>
    </row>
    <row r="356" spans="8:73" x14ac:dyDescent="0.25">
      <c r="H356" s="35" t="str">
        <f>IFERROR(IF(MINUTE(M356)&lt;&gt;MINUTE(M355),MAX($H$2:H355)+1,IF(AND(MINUTE(M355)=0,MINUTE(M356)=0),1,"")),"")</f>
        <v/>
      </c>
      <c r="I356" s="35" t="str">
        <f t="shared" si="604"/>
        <v/>
      </c>
      <c r="J356" s="35" t="str">
        <f t="shared" si="605"/>
        <v/>
      </c>
      <c r="K356" s="67" t="str">
        <f>IFERROR(IF(VLOOKUP(J355,'Flota Variable'!$AS$4:$AU$707,3,0)+K355&gt;$F$7,"",VLOOKUP(J355,'Flota Variable'!$AS$4:$AU$707,3,0)+K355),"")</f>
        <v/>
      </c>
      <c r="L356" s="67" t="str">
        <f t="shared" si="586"/>
        <v/>
      </c>
      <c r="M356" s="36" t="str">
        <f t="shared" si="606"/>
        <v/>
      </c>
      <c r="N356" s="35" t="str">
        <f>IF(H356="","",IF(H356=MAX($H$3:$H$1002),IFERROR(VLOOKUP(MAX($H$3:H356)+1,$H$3:$I$1002,2,0),MAX(I356:I1355))-VLOOKUP(H356,$H$3:$I$1002,2,0)+1,IFERROR(VLOOKUP(MAX($H$3:H356)+1,$H$3:$I$1002,2,0),MAX(I356:I1355))-VLOOKUP(H356,$H$3:$I$1002,2,0)))</f>
        <v/>
      </c>
      <c r="P356" s="35" t="str">
        <f t="shared" si="607"/>
        <v/>
      </c>
      <c r="Q356" s="67" t="str">
        <f t="shared" si="608"/>
        <v/>
      </c>
      <c r="R356" s="67" t="str">
        <f t="shared" si="609"/>
        <v/>
      </c>
      <c r="S356" s="67" t="str">
        <f t="shared" si="610"/>
        <v/>
      </c>
      <c r="U356" s="68" t="str">
        <f>IFERROR(IF(Z356=0,"",IF(MINUTE(Z356)&lt;&gt;MINUTE(Z355),MAX($U$2:U355)+1,IF(AND(MINUTE(Z355)=0,MINUTE(Z356)=0),1,""))),"")</f>
        <v/>
      </c>
      <c r="V356" s="68" t="str">
        <f t="shared" si="611"/>
        <v/>
      </c>
      <c r="W356" s="68" t="str">
        <f t="shared" si="612"/>
        <v/>
      </c>
      <c r="X356" s="69" t="str">
        <f>IFERROR(L356+VLOOKUP(J356,'Tiempos de ciclo'!$P$3:$Q$398,2,0),"")</f>
        <v/>
      </c>
      <c r="Y356" s="69" t="str">
        <f t="shared" si="587"/>
        <v/>
      </c>
      <c r="Z356" s="70" t="str">
        <f t="shared" si="613"/>
        <v/>
      </c>
      <c r="AA356" s="68" t="str">
        <f>IF(U356="","",IF(U356=MAX($U$3:$U$1002),IFERROR(VLOOKUP(MAX($U$3:U356)+1,$U$3:$V$1002,2,0),MAX(V356:V1355))-VLOOKUP(U356,$U$3:$V$1002,2,0)+1,IFERROR(VLOOKUP(MAX($U$3:U356)+1,$U$3:$V$1002,2,0),MAX(V356:V1355))-VLOOKUP(U356,$U$3:$V$1002,2,0)))</f>
        <v/>
      </c>
      <c r="AC356" s="68" t="str">
        <f t="shared" si="614"/>
        <v/>
      </c>
      <c r="AD356" s="69" t="str">
        <f t="shared" si="615"/>
        <v/>
      </c>
      <c r="AE356" s="69" t="str">
        <f t="shared" si="616"/>
        <v/>
      </c>
      <c r="AF356" s="69" t="str">
        <f t="shared" si="617"/>
        <v/>
      </c>
      <c r="AI356" s="3" t="str">
        <f t="shared" si="634"/>
        <v/>
      </c>
      <c r="AJ356" s="8" t="str">
        <f t="shared" si="588"/>
        <v/>
      </c>
      <c r="AK356" s="8" t="str">
        <f t="shared" si="635"/>
        <v/>
      </c>
      <c r="AL356" s="8" t="str">
        <f t="shared" si="636"/>
        <v/>
      </c>
      <c r="AM356" s="8" t="str">
        <f t="shared" si="637"/>
        <v/>
      </c>
      <c r="AN356" s="9" t="str">
        <f t="shared" si="589"/>
        <v/>
      </c>
      <c r="AO356" s="9" t="str">
        <f t="shared" si="590"/>
        <v/>
      </c>
      <c r="AP356" s="8" t="str">
        <f t="shared" si="618"/>
        <v/>
      </c>
      <c r="AQ356" s="9" t="str">
        <f t="shared" si="591"/>
        <v/>
      </c>
      <c r="AR356" s="8" t="str">
        <f t="shared" si="619"/>
        <v/>
      </c>
      <c r="AS356" s="2" t="str">
        <f t="shared" si="638"/>
        <v/>
      </c>
      <c r="AT356" s="8" t="str">
        <f t="shared" si="620"/>
        <v/>
      </c>
      <c r="AU356" s="8" t="str">
        <f t="shared" si="639"/>
        <v/>
      </c>
      <c r="AV356" s="8" t="str">
        <f t="shared" si="640"/>
        <v/>
      </c>
      <c r="AW356" s="8" t="str">
        <f t="shared" si="621"/>
        <v/>
      </c>
      <c r="AX356" s="9" t="str">
        <f t="shared" si="592"/>
        <v/>
      </c>
      <c r="AY356" s="9" t="str">
        <f t="shared" si="593"/>
        <v/>
      </c>
      <c r="AZ356" s="8" t="str">
        <f t="shared" si="622"/>
        <v/>
      </c>
      <c r="BA356" s="9" t="str">
        <f t="shared" si="623"/>
        <v/>
      </c>
      <c r="BB356" s="8" t="str">
        <f t="shared" si="624"/>
        <v/>
      </c>
      <c r="BD356" s="3" t="str">
        <f t="shared" si="625"/>
        <v/>
      </c>
      <c r="BE356" s="8" t="str">
        <f t="shared" si="594"/>
        <v/>
      </c>
      <c r="BF356" s="8" t="str">
        <f t="shared" si="595"/>
        <v/>
      </c>
      <c r="BG356" s="86" t="str">
        <f t="shared" si="596"/>
        <v/>
      </c>
      <c r="BH356" s="9" t="str">
        <f t="shared" si="597"/>
        <v/>
      </c>
      <c r="BI356" s="9" t="str">
        <f t="shared" si="598"/>
        <v/>
      </c>
      <c r="BJ356" s="82" t="e">
        <f t="shared" si="599"/>
        <v>#VALUE!</v>
      </c>
      <c r="BK356" s="9" t="str">
        <f t="shared" si="600"/>
        <v/>
      </c>
      <c r="BL356" s="9" t="str">
        <f t="shared" ref="BL356:BM356" si="671">BK356</f>
        <v/>
      </c>
      <c r="BM356" s="9" t="str">
        <f t="shared" si="671"/>
        <v/>
      </c>
      <c r="BN356" s="8" t="str">
        <f t="shared" si="602"/>
        <v/>
      </c>
      <c r="BO356" s="8" t="str">
        <f t="shared" si="627"/>
        <v/>
      </c>
      <c r="BP356" s="8" t="str">
        <f t="shared" si="628"/>
        <v/>
      </c>
      <c r="BQ356" s="8" t="str">
        <f t="shared" si="629"/>
        <v/>
      </c>
      <c r="BR356" s="8" t="str">
        <f t="shared" si="603"/>
        <v/>
      </c>
      <c r="BS356" s="8" t="str">
        <f t="shared" si="630"/>
        <v/>
      </c>
      <c r="BT356" s="8" t="str">
        <f t="shared" si="631"/>
        <v/>
      </c>
      <c r="BU356" s="7" t="str">
        <f t="shared" si="632"/>
        <v/>
      </c>
    </row>
    <row r="357" spans="8:73" x14ac:dyDescent="0.25">
      <c r="H357" s="35" t="str">
        <f>IFERROR(IF(MINUTE(M357)&lt;&gt;MINUTE(M356),MAX($H$2:H356)+1,IF(AND(MINUTE(M356)=0,MINUTE(M357)=0),1,"")),"")</f>
        <v/>
      </c>
      <c r="I357" s="35" t="str">
        <f t="shared" si="604"/>
        <v/>
      </c>
      <c r="J357" s="35" t="str">
        <f t="shared" si="605"/>
        <v/>
      </c>
      <c r="K357" s="67" t="str">
        <f>IFERROR(IF(VLOOKUP(J356,'Flota Variable'!$AS$4:$AU$707,3,0)+K356&gt;$F$7,"",VLOOKUP(J356,'Flota Variable'!$AS$4:$AU$707,3,0)+K356),"")</f>
        <v/>
      </c>
      <c r="L357" s="67" t="str">
        <f t="shared" si="586"/>
        <v/>
      </c>
      <c r="M357" s="36" t="str">
        <f t="shared" si="606"/>
        <v/>
      </c>
      <c r="N357" s="35" t="str">
        <f>IF(H357="","",IF(H357=MAX($H$3:$H$1002),IFERROR(VLOOKUP(MAX($H$3:H357)+1,$H$3:$I$1002,2,0),MAX(I357:I1356))-VLOOKUP(H357,$H$3:$I$1002,2,0)+1,IFERROR(VLOOKUP(MAX($H$3:H357)+1,$H$3:$I$1002,2,0),MAX(I357:I1356))-VLOOKUP(H357,$H$3:$I$1002,2,0)))</f>
        <v/>
      </c>
      <c r="P357" s="35" t="str">
        <f t="shared" si="607"/>
        <v/>
      </c>
      <c r="Q357" s="67" t="str">
        <f t="shared" si="608"/>
        <v/>
      </c>
      <c r="R357" s="67" t="str">
        <f t="shared" si="609"/>
        <v/>
      </c>
      <c r="S357" s="67" t="str">
        <f t="shared" si="610"/>
        <v/>
      </c>
      <c r="U357" s="68" t="str">
        <f>IFERROR(IF(Z357=0,"",IF(MINUTE(Z357)&lt;&gt;MINUTE(Z356),MAX($U$2:U356)+1,IF(AND(MINUTE(Z356)=0,MINUTE(Z357)=0),1,""))),"")</f>
        <v/>
      </c>
      <c r="V357" s="68" t="str">
        <f t="shared" si="611"/>
        <v/>
      </c>
      <c r="W357" s="68" t="str">
        <f t="shared" si="612"/>
        <v/>
      </c>
      <c r="X357" s="69" t="str">
        <f>IFERROR(L357+VLOOKUP(J357,'Tiempos de ciclo'!$P$3:$Q$398,2,0),"")</f>
        <v/>
      </c>
      <c r="Y357" s="69" t="str">
        <f t="shared" si="587"/>
        <v/>
      </c>
      <c r="Z357" s="70" t="str">
        <f t="shared" si="613"/>
        <v/>
      </c>
      <c r="AA357" s="68" t="str">
        <f>IF(U357="","",IF(U357=MAX($U$3:$U$1002),IFERROR(VLOOKUP(MAX($U$3:U357)+1,$U$3:$V$1002,2,0),MAX(V357:V1356))-VLOOKUP(U357,$U$3:$V$1002,2,0)+1,IFERROR(VLOOKUP(MAX($U$3:U357)+1,$U$3:$V$1002,2,0),MAX(V357:V1356))-VLOOKUP(U357,$U$3:$V$1002,2,0)))</f>
        <v/>
      </c>
      <c r="AC357" s="68" t="str">
        <f t="shared" si="614"/>
        <v/>
      </c>
      <c r="AD357" s="69" t="str">
        <f t="shared" si="615"/>
        <v/>
      </c>
      <c r="AE357" s="69" t="str">
        <f t="shared" si="616"/>
        <v/>
      </c>
      <c r="AF357" s="69" t="str">
        <f t="shared" si="617"/>
        <v/>
      </c>
      <c r="AI357" s="3" t="str">
        <f t="shared" si="634"/>
        <v/>
      </c>
      <c r="AJ357" s="8" t="str">
        <f t="shared" si="588"/>
        <v/>
      </c>
      <c r="AK357" s="8" t="str">
        <f t="shared" si="635"/>
        <v/>
      </c>
      <c r="AL357" s="8" t="str">
        <f t="shared" si="636"/>
        <v/>
      </c>
      <c r="AM357" s="8" t="str">
        <f t="shared" si="637"/>
        <v/>
      </c>
      <c r="AN357" s="9" t="str">
        <f t="shared" si="589"/>
        <v/>
      </c>
      <c r="AO357" s="9" t="str">
        <f t="shared" si="590"/>
        <v/>
      </c>
      <c r="AP357" s="8" t="str">
        <f t="shared" si="618"/>
        <v/>
      </c>
      <c r="AQ357" s="9" t="str">
        <f t="shared" si="591"/>
        <v/>
      </c>
      <c r="AR357" s="8" t="str">
        <f t="shared" si="619"/>
        <v/>
      </c>
      <c r="AS357" s="2" t="str">
        <f t="shared" si="638"/>
        <v/>
      </c>
      <c r="AT357" s="8" t="str">
        <f t="shared" si="620"/>
        <v/>
      </c>
      <c r="AU357" s="8" t="str">
        <f t="shared" si="639"/>
        <v/>
      </c>
      <c r="AV357" s="8" t="str">
        <f t="shared" si="640"/>
        <v/>
      </c>
      <c r="AW357" s="8" t="str">
        <f t="shared" si="621"/>
        <v/>
      </c>
      <c r="AX357" s="9" t="str">
        <f t="shared" si="592"/>
        <v/>
      </c>
      <c r="AY357" s="9" t="str">
        <f t="shared" si="593"/>
        <v/>
      </c>
      <c r="AZ357" s="8" t="str">
        <f t="shared" si="622"/>
        <v/>
      </c>
      <c r="BA357" s="9" t="str">
        <f t="shared" si="623"/>
        <v/>
      </c>
      <c r="BB357" s="8" t="str">
        <f t="shared" si="624"/>
        <v/>
      </c>
      <c r="BD357" s="3" t="str">
        <f t="shared" si="625"/>
        <v/>
      </c>
      <c r="BE357" s="8" t="str">
        <f t="shared" si="594"/>
        <v/>
      </c>
      <c r="BF357" s="8" t="str">
        <f t="shared" si="595"/>
        <v/>
      </c>
      <c r="BG357" s="86" t="str">
        <f t="shared" si="596"/>
        <v/>
      </c>
      <c r="BH357" s="9" t="str">
        <f t="shared" si="597"/>
        <v/>
      </c>
      <c r="BI357" s="9" t="str">
        <f t="shared" si="598"/>
        <v/>
      </c>
      <c r="BJ357" s="82" t="e">
        <f t="shared" si="599"/>
        <v>#VALUE!</v>
      </c>
      <c r="BK357" s="9" t="str">
        <f t="shared" si="600"/>
        <v/>
      </c>
      <c r="BL357" s="9" t="str">
        <f t="shared" ref="BL357:BM357" si="672">BK357</f>
        <v/>
      </c>
      <c r="BM357" s="9" t="str">
        <f t="shared" si="672"/>
        <v/>
      </c>
      <c r="BN357" s="8" t="str">
        <f t="shared" si="602"/>
        <v/>
      </c>
      <c r="BO357" s="8" t="str">
        <f t="shared" si="627"/>
        <v/>
      </c>
      <c r="BP357" s="8" t="str">
        <f t="shared" si="628"/>
        <v/>
      </c>
      <c r="BQ357" s="8" t="str">
        <f t="shared" si="629"/>
        <v/>
      </c>
      <c r="BR357" s="8" t="str">
        <f t="shared" si="603"/>
        <v/>
      </c>
      <c r="BS357" s="8" t="str">
        <f t="shared" si="630"/>
        <v/>
      </c>
      <c r="BT357" s="8" t="str">
        <f t="shared" si="631"/>
        <v/>
      </c>
      <c r="BU357" s="7" t="str">
        <f t="shared" si="632"/>
        <v/>
      </c>
    </row>
    <row r="358" spans="8:73" x14ac:dyDescent="0.25">
      <c r="H358" s="35" t="str">
        <f>IFERROR(IF(MINUTE(M358)&lt;&gt;MINUTE(M357),MAX($H$2:H357)+1,IF(AND(MINUTE(M357)=0,MINUTE(M358)=0),1,"")),"")</f>
        <v/>
      </c>
      <c r="I358" s="35" t="str">
        <f t="shared" si="604"/>
        <v/>
      </c>
      <c r="J358" s="35" t="str">
        <f t="shared" si="605"/>
        <v/>
      </c>
      <c r="K358" s="67" t="str">
        <f>IFERROR(IF(VLOOKUP(J357,'Flota Variable'!$AS$4:$AU$707,3,0)+K357&gt;$F$7,"",VLOOKUP(J357,'Flota Variable'!$AS$4:$AU$707,3,0)+K357),"")</f>
        <v/>
      </c>
      <c r="L358" s="67" t="str">
        <f t="shared" si="586"/>
        <v/>
      </c>
      <c r="M358" s="36" t="str">
        <f t="shared" si="606"/>
        <v/>
      </c>
      <c r="N358" s="35" t="str">
        <f>IF(H358="","",IF(H358=MAX($H$3:$H$1002),IFERROR(VLOOKUP(MAX($H$3:H358)+1,$H$3:$I$1002,2,0),MAX(I358:I1357))-VLOOKUP(H358,$H$3:$I$1002,2,0)+1,IFERROR(VLOOKUP(MAX($H$3:H358)+1,$H$3:$I$1002,2,0),MAX(I358:I1357))-VLOOKUP(H358,$H$3:$I$1002,2,0)))</f>
        <v/>
      </c>
      <c r="P358" s="35" t="str">
        <f t="shared" si="607"/>
        <v/>
      </c>
      <c r="Q358" s="67" t="str">
        <f t="shared" si="608"/>
        <v/>
      </c>
      <c r="R358" s="67" t="str">
        <f t="shared" si="609"/>
        <v/>
      </c>
      <c r="S358" s="67" t="str">
        <f t="shared" si="610"/>
        <v/>
      </c>
      <c r="U358" s="68" t="str">
        <f>IFERROR(IF(Z358=0,"",IF(MINUTE(Z358)&lt;&gt;MINUTE(Z357),MAX($U$2:U357)+1,IF(AND(MINUTE(Z357)=0,MINUTE(Z358)=0),1,""))),"")</f>
        <v/>
      </c>
      <c r="V358" s="68" t="str">
        <f t="shared" si="611"/>
        <v/>
      </c>
      <c r="W358" s="68" t="str">
        <f t="shared" si="612"/>
        <v/>
      </c>
      <c r="X358" s="69" t="str">
        <f>IFERROR(L358+VLOOKUP(J358,'Tiempos de ciclo'!$P$3:$Q$398,2,0),"")</f>
        <v/>
      </c>
      <c r="Y358" s="69" t="str">
        <f t="shared" si="587"/>
        <v/>
      </c>
      <c r="Z358" s="70" t="str">
        <f t="shared" si="613"/>
        <v/>
      </c>
      <c r="AA358" s="68" t="str">
        <f>IF(U358="","",IF(U358=MAX($U$3:$U$1002),IFERROR(VLOOKUP(MAX($U$3:U358)+1,$U$3:$V$1002,2,0),MAX(V358:V1357))-VLOOKUP(U358,$U$3:$V$1002,2,0)+1,IFERROR(VLOOKUP(MAX($U$3:U358)+1,$U$3:$V$1002,2,0),MAX(V358:V1357))-VLOOKUP(U358,$U$3:$V$1002,2,0)))</f>
        <v/>
      </c>
      <c r="AC358" s="68" t="str">
        <f t="shared" si="614"/>
        <v/>
      </c>
      <c r="AD358" s="69" t="str">
        <f t="shared" si="615"/>
        <v/>
      </c>
      <c r="AE358" s="69" t="str">
        <f t="shared" si="616"/>
        <v/>
      </c>
      <c r="AF358" s="69" t="str">
        <f t="shared" si="617"/>
        <v/>
      </c>
      <c r="AI358" s="3" t="str">
        <f t="shared" si="634"/>
        <v/>
      </c>
      <c r="AJ358" s="8" t="str">
        <f t="shared" si="588"/>
        <v/>
      </c>
      <c r="AK358" s="8" t="str">
        <f t="shared" si="635"/>
        <v/>
      </c>
      <c r="AL358" s="8" t="str">
        <f t="shared" si="636"/>
        <v/>
      </c>
      <c r="AM358" s="8" t="str">
        <f t="shared" si="637"/>
        <v/>
      </c>
      <c r="AN358" s="9" t="str">
        <f t="shared" si="589"/>
        <v/>
      </c>
      <c r="AO358" s="9" t="str">
        <f t="shared" si="590"/>
        <v/>
      </c>
      <c r="AP358" s="8" t="str">
        <f t="shared" si="618"/>
        <v/>
      </c>
      <c r="AQ358" s="9" t="str">
        <f t="shared" si="591"/>
        <v/>
      </c>
      <c r="AR358" s="8" t="str">
        <f t="shared" si="619"/>
        <v/>
      </c>
      <c r="AS358" s="2" t="str">
        <f t="shared" si="638"/>
        <v/>
      </c>
      <c r="AT358" s="8" t="str">
        <f t="shared" si="620"/>
        <v/>
      </c>
      <c r="AU358" s="8" t="str">
        <f t="shared" si="639"/>
        <v/>
      </c>
      <c r="AV358" s="8" t="str">
        <f t="shared" si="640"/>
        <v/>
      </c>
      <c r="AW358" s="8" t="str">
        <f t="shared" si="621"/>
        <v/>
      </c>
      <c r="AX358" s="9" t="str">
        <f t="shared" si="592"/>
        <v/>
      </c>
      <c r="AY358" s="9" t="str">
        <f t="shared" si="593"/>
        <v/>
      </c>
      <c r="AZ358" s="8" t="str">
        <f t="shared" si="622"/>
        <v/>
      </c>
      <c r="BA358" s="9" t="str">
        <f t="shared" si="623"/>
        <v/>
      </c>
      <c r="BB358" s="8" t="str">
        <f t="shared" si="624"/>
        <v/>
      </c>
      <c r="BD358" s="3" t="str">
        <f t="shared" si="625"/>
        <v/>
      </c>
      <c r="BE358" s="8" t="str">
        <f t="shared" si="594"/>
        <v/>
      </c>
      <c r="BF358" s="8" t="str">
        <f t="shared" si="595"/>
        <v/>
      </c>
      <c r="BG358" s="86" t="str">
        <f t="shared" si="596"/>
        <v/>
      </c>
      <c r="BH358" s="9" t="str">
        <f t="shared" si="597"/>
        <v/>
      </c>
      <c r="BI358" s="9" t="str">
        <f t="shared" si="598"/>
        <v/>
      </c>
      <c r="BJ358" s="82" t="e">
        <f t="shared" si="599"/>
        <v>#VALUE!</v>
      </c>
      <c r="BK358" s="9" t="str">
        <f t="shared" si="600"/>
        <v/>
      </c>
      <c r="BL358" s="9" t="str">
        <f t="shared" ref="BL358:BM358" si="673">BK358</f>
        <v/>
      </c>
      <c r="BM358" s="9" t="str">
        <f t="shared" si="673"/>
        <v/>
      </c>
      <c r="BN358" s="8" t="str">
        <f t="shared" si="602"/>
        <v/>
      </c>
      <c r="BO358" s="8" t="str">
        <f t="shared" si="627"/>
        <v/>
      </c>
      <c r="BP358" s="8" t="str">
        <f t="shared" si="628"/>
        <v/>
      </c>
      <c r="BQ358" s="8" t="str">
        <f t="shared" si="629"/>
        <v/>
      </c>
      <c r="BR358" s="8" t="str">
        <f t="shared" si="603"/>
        <v/>
      </c>
      <c r="BS358" s="8" t="str">
        <f t="shared" si="630"/>
        <v/>
      </c>
      <c r="BT358" s="8" t="str">
        <f t="shared" si="631"/>
        <v/>
      </c>
      <c r="BU358" s="7" t="str">
        <f t="shared" si="632"/>
        <v/>
      </c>
    </row>
    <row r="359" spans="8:73" x14ac:dyDescent="0.25">
      <c r="H359" s="35" t="str">
        <f>IFERROR(IF(MINUTE(M359)&lt;&gt;MINUTE(M358),MAX($H$2:H358)+1,IF(AND(MINUTE(M358)=0,MINUTE(M359)=0),1,"")),"")</f>
        <v/>
      </c>
      <c r="I359" s="35" t="str">
        <f t="shared" si="604"/>
        <v/>
      </c>
      <c r="J359" s="35" t="str">
        <f t="shared" si="605"/>
        <v/>
      </c>
      <c r="K359" s="67" t="str">
        <f>IFERROR(IF(VLOOKUP(J358,'Flota Variable'!$AS$4:$AU$707,3,0)+K358&gt;$F$7,"",VLOOKUP(J358,'Flota Variable'!$AS$4:$AU$707,3,0)+K358),"")</f>
        <v/>
      </c>
      <c r="L359" s="67" t="str">
        <f t="shared" si="586"/>
        <v/>
      </c>
      <c r="M359" s="36" t="str">
        <f t="shared" si="606"/>
        <v/>
      </c>
      <c r="N359" s="35" t="str">
        <f>IF(H359="","",IF(H359=MAX($H$3:$H$1002),IFERROR(VLOOKUP(MAX($H$3:H359)+1,$H$3:$I$1002,2,0),MAX(I359:I1358))-VLOOKUP(H359,$H$3:$I$1002,2,0)+1,IFERROR(VLOOKUP(MAX($H$3:H359)+1,$H$3:$I$1002,2,0),MAX(I359:I1358))-VLOOKUP(H359,$H$3:$I$1002,2,0)))</f>
        <v/>
      </c>
      <c r="P359" s="35" t="str">
        <f t="shared" si="607"/>
        <v/>
      </c>
      <c r="Q359" s="67" t="str">
        <f t="shared" si="608"/>
        <v/>
      </c>
      <c r="R359" s="67" t="str">
        <f t="shared" si="609"/>
        <v/>
      </c>
      <c r="S359" s="67" t="str">
        <f t="shared" si="610"/>
        <v/>
      </c>
      <c r="U359" s="68" t="str">
        <f>IFERROR(IF(Z359=0,"",IF(MINUTE(Z359)&lt;&gt;MINUTE(Z358),MAX($U$2:U358)+1,IF(AND(MINUTE(Z358)=0,MINUTE(Z359)=0),1,""))),"")</f>
        <v/>
      </c>
      <c r="V359" s="68" t="str">
        <f t="shared" si="611"/>
        <v/>
      </c>
      <c r="W359" s="68" t="str">
        <f t="shared" si="612"/>
        <v/>
      </c>
      <c r="X359" s="69" t="str">
        <f>IFERROR(L359+VLOOKUP(J359,'Tiempos de ciclo'!$P$3:$Q$398,2,0),"")</f>
        <v/>
      </c>
      <c r="Y359" s="69" t="str">
        <f t="shared" si="587"/>
        <v/>
      </c>
      <c r="Z359" s="70" t="str">
        <f t="shared" si="613"/>
        <v/>
      </c>
      <c r="AA359" s="68" t="str">
        <f>IF(U359="","",IF(U359=MAX($U$3:$U$1002),IFERROR(VLOOKUP(MAX($U$3:U359)+1,$U$3:$V$1002,2,0),MAX(V359:V1358))-VLOOKUP(U359,$U$3:$V$1002,2,0)+1,IFERROR(VLOOKUP(MAX($U$3:U359)+1,$U$3:$V$1002,2,0),MAX(V359:V1358))-VLOOKUP(U359,$U$3:$V$1002,2,0)))</f>
        <v/>
      </c>
      <c r="AC359" s="68" t="str">
        <f t="shared" si="614"/>
        <v/>
      </c>
      <c r="AD359" s="69" t="str">
        <f t="shared" si="615"/>
        <v/>
      </c>
      <c r="AE359" s="69" t="str">
        <f t="shared" si="616"/>
        <v/>
      </c>
      <c r="AF359" s="69" t="str">
        <f t="shared" si="617"/>
        <v/>
      </c>
      <c r="AI359" s="3" t="str">
        <f t="shared" si="634"/>
        <v/>
      </c>
      <c r="AJ359" s="8" t="str">
        <f t="shared" si="588"/>
        <v/>
      </c>
      <c r="AK359" s="8" t="str">
        <f t="shared" si="635"/>
        <v/>
      </c>
      <c r="AL359" s="8" t="str">
        <f t="shared" si="636"/>
        <v/>
      </c>
      <c r="AM359" s="8" t="str">
        <f t="shared" si="637"/>
        <v/>
      </c>
      <c r="AN359" s="9" t="str">
        <f t="shared" si="589"/>
        <v/>
      </c>
      <c r="AO359" s="9" t="str">
        <f t="shared" si="590"/>
        <v/>
      </c>
      <c r="AP359" s="8" t="str">
        <f t="shared" si="618"/>
        <v/>
      </c>
      <c r="AQ359" s="9" t="str">
        <f t="shared" si="591"/>
        <v/>
      </c>
      <c r="AR359" s="8" t="str">
        <f t="shared" si="619"/>
        <v/>
      </c>
      <c r="AS359" s="2" t="str">
        <f t="shared" si="638"/>
        <v/>
      </c>
      <c r="AT359" s="8" t="str">
        <f t="shared" si="620"/>
        <v/>
      </c>
      <c r="AU359" s="8" t="str">
        <f t="shared" si="639"/>
        <v/>
      </c>
      <c r="AV359" s="8" t="str">
        <f t="shared" si="640"/>
        <v/>
      </c>
      <c r="AW359" s="8" t="str">
        <f t="shared" si="621"/>
        <v/>
      </c>
      <c r="AX359" s="9" t="str">
        <f t="shared" si="592"/>
        <v/>
      </c>
      <c r="AY359" s="9" t="str">
        <f t="shared" si="593"/>
        <v/>
      </c>
      <c r="AZ359" s="8" t="str">
        <f t="shared" si="622"/>
        <v/>
      </c>
      <c r="BA359" s="9" t="str">
        <f t="shared" si="623"/>
        <v/>
      </c>
      <c r="BB359" s="8" t="str">
        <f t="shared" si="624"/>
        <v/>
      </c>
      <c r="BD359" s="3" t="str">
        <f t="shared" si="625"/>
        <v/>
      </c>
      <c r="BE359" s="8" t="str">
        <f t="shared" si="594"/>
        <v/>
      </c>
      <c r="BF359" s="8" t="str">
        <f t="shared" si="595"/>
        <v/>
      </c>
      <c r="BG359" s="86" t="str">
        <f t="shared" si="596"/>
        <v/>
      </c>
      <c r="BH359" s="9" t="str">
        <f t="shared" si="597"/>
        <v/>
      </c>
      <c r="BI359" s="9" t="str">
        <f t="shared" si="598"/>
        <v/>
      </c>
      <c r="BJ359" s="82" t="e">
        <f t="shared" si="599"/>
        <v>#VALUE!</v>
      </c>
      <c r="BK359" s="9" t="str">
        <f t="shared" si="600"/>
        <v/>
      </c>
      <c r="BL359" s="9" t="str">
        <f t="shared" ref="BL359:BM359" si="674">BK359</f>
        <v/>
      </c>
      <c r="BM359" s="9" t="str">
        <f t="shared" si="674"/>
        <v/>
      </c>
      <c r="BN359" s="8" t="str">
        <f t="shared" si="602"/>
        <v/>
      </c>
      <c r="BO359" s="8" t="str">
        <f t="shared" si="627"/>
        <v/>
      </c>
      <c r="BP359" s="8" t="str">
        <f t="shared" si="628"/>
        <v/>
      </c>
      <c r="BQ359" s="8" t="str">
        <f t="shared" si="629"/>
        <v/>
      </c>
      <c r="BR359" s="8" t="str">
        <f t="shared" si="603"/>
        <v/>
      </c>
      <c r="BS359" s="8" t="str">
        <f t="shared" si="630"/>
        <v/>
      </c>
      <c r="BT359" s="8" t="str">
        <f t="shared" si="631"/>
        <v/>
      </c>
      <c r="BU359" s="7" t="str">
        <f t="shared" si="632"/>
        <v/>
      </c>
    </row>
    <row r="360" spans="8:73" x14ac:dyDescent="0.25">
      <c r="H360" s="35" t="str">
        <f>IFERROR(IF(MINUTE(M360)&lt;&gt;MINUTE(M359),MAX($H$2:H359)+1,IF(AND(MINUTE(M359)=0,MINUTE(M360)=0),1,"")),"")</f>
        <v/>
      </c>
      <c r="I360" s="35" t="str">
        <f t="shared" si="604"/>
        <v/>
      </c>
      <c r="J360" s="35" t="str">
        <f t="shared" si="605"/>
        <v/>
      </c>
      <c r="K360" s="67" t="str">
        <f>IFERROR(IF(VLOOKUP(J359,'Flota Variable'!$AS$4:$AU$707,3,0)+K359&gt;$F$7,"",VLOOKUP(J359,'Flota Variable'!$AS$4:$AU$707,3,0)+K359),"")</f>
        <v/>
      </c>
      <c r="L360" s="67" t="str">
        <f t="shared" si="586"/>
        <v/>
      </c>
      <c r="M360" s="36" t="str">
        <f t="shared" si="606"/>
        <v/>
      </c>
      <c r="N360" s="35" t="str">
        <f>IF(H360="","",IF(H360=MAX($H$3:$H$1002),IFERROR(VLOOKUP(MAX($H$3:H360)+1,$H$3:$I$1002,2,0),MAX(I360:I1359))-VLOOKUP(H360,$H$3:$I$1002,2,0)+1,IFERROR(VLOOKUP(MAX($H$3:H360)+1,$H$3:$I$1002,2,0),MAX(I360:I1359))-VLOOKUP(H360,$H$3:$I$1002,2,0)))</f>
        <v/>
      </c>
      <c r="P360" s="35" t="str">
        <f t="shared" si="607"/>
        <v/>
      </c>
      <c r="Q360" s="67" t="str">
        <f t="shared" si="608"/>
        <v/>
      </c>
      <c r="R360" s="67" t="str">
        <f t="shared" si="609"/>
        <v/>
      </c>
      <c r="S360" s="67" t="str">
        <f t="shared" si="610"/>
        <v/>
      </c>
      <c r="U360" s="68" t="str">
        <f>IFERROR(IF(Z360=0,"",IF(MINUTE(Z360)&lt;&gt;MINUTE(Z359),MAX($U$2:U359)+1,IF(AND(MINUTE(Z359)=0,MINUTE(Z360)=0),1,""))),"")</f>
        <v/>
      </c>
      <c r="V360" s="68" t="str">
        <f t="shared" si="611"/>
        <v/>
      </c>
      <c r="W360" s="68" t="str">
        <f t="shared" si="612"/>
        <v/>
      </c>
      <c r="X360" s="69" t="str">
        <f>IFERROR(L360+VLOOKUP(J360,'Tiempos de ciclo'!$P$3:$Q$398,2,0),"")</f>
        <v/>
      </c>
      <c r="Y360" s="69" t="str">
        <f t="shared" si="587"/>
        <v/>
      </c>
      <c r="Z360" s="70" t="str">
        <f t="shared" si="613"/>
        <v/>
      </c>
      <c r="AA360" s="68" t="str">
        <f>IF(U360="","",IF(U360=MAX($U$3:$U$1002),IFERROR(VLOOKUP(MAX($U$3:U360)+1,$U$3:$V$1002,2,0),MAX(V360:V1359))-VLOOKUP(U360,$U$3:$V$1002,2,0)+1,IFERROR(VLOOKUP(MAX($U$3:U360)+1,$U$3:$V$1002,2,0),MAX(V360:V1359))-VLOOKUP(U360,$U$3:$V$1002,2,0)))</f>
        <v/>
      </c>
      <c r="AC360" s="68" t="str">
        <f t="shared" si="614"/>
        <v/>
      </c>
      <c r="AD360" s="69" t="str">
        <f t="shared" si="615"/>
        <v/>
      </c>
      <c r="AE360" s="69" t="str">
        <f t="shared" si="616"/>
        <v/>
      </c>
      <c r="AF360" s="69" t="str">
        <f t="shared" si="617"/>
        <v/>
      </c>
      <c r="AI360" s="3" t="str">
        <f t="shared" si="634"/>
        <v/>
      </c>
      <c r="AJ360" s="8" t="str">
        <f t="shared" si="588"/>
        <v/>
      </c>
      <c r="AK360" s="8" t="str">
        <f t="shared" si="635"/>
        <v/>
      </c>
      <c r="AL360" s="8" t="str">
        <f t="shared" si="636"/>
        <v/>
      </c>
      <c r="AM360" s="8" t="str">
        <f t="shared" si="637"/>
        <v/>
      </c>
      <c r="AN360" s="9" t="str">
        <f t="shared" si="589"/>
        <v/>
      </c>
      <c r="AO360" s="9" t="str">
        <f t="shared" si="590"/>
        <v/>
      </c>
      <c r="AP360" s="8" t="str">
        <f t="shared" si="618"/>
        <v/>
      </c>
      <c r="AQ360" s="9" t="str">
        <f t="shared" si="591"/>
        <v/>
      </c>
      <c r="AR360" s="8" t="str">
        <f t="shared" si="619"/>
        <v/>
      </c>
      <c r="AS360" s="2" t="str">
        <f t="shared" si="638"/>
        <v/>
      </c>
      <c r="AT360" s="8" t="str">
        <f t="shared" si="620"/>
        <v/>
      </c>
      <c r="AU360" s="8" t="str">
        <f t="shared" si="639"/>
        <v/>
      </c>
      <c r="AV360" s="8" t="str">
        <f t="shared" si="640"/>
        <v/>
      </c>
      <c r="AW360" s="8" t="str">
        <f t="shared" si="621"/>
        <v/>
      </c>
      <c r="AX360" s="9" t="str">
        <f t="shared" si="592"/>
        <v/>
      </c>
      <c r="AY360" s="9" t="str">
        <f t="shared" si="593"/>
        <v/>
      </c>
      <c r="AZ360" s="8" t="str">
        <f t="shared" si="622"/>
        <v/>
      </c>
      <c r="BA360" s="9" t="str">
        <f t="shared" si="623"/>
        <v/>
      </c>
      <c r="BB360" s="8" t="str">
        <f t="shared" si="624"/>
        <v/>
      </c>
      <c r="BD360" s="3" t="str">
        <f t="shared" si="625"/>
        <v/>
      </c>
      <c r="BE360" s="8" t="str">
        <f t="shared" si="594"/>
        <v/>
      </c>
      <c r="BF360" s="8" t="str">
        <f t="shared" si="595"/>
        <v/>
      </c>
      <c r="BG360" s="86" t="str">
        <f t="shared" si="596"/>
        <v/>
      </c>
      <c r="BH360" s="9" t="str">
        <f t="shared" si="597"/>
        <v/>
      </c>
      <c r="BI360" s="9" t="str">
        <f t="shared" si="598"/>
        <v/>
      </c>
      <c r="BJ360" s="82" t="e">
        <f t="shared" si="599"/>
        <v>#VALUE!</v>
      </c>
      <c r="BK360" s="9" t="str">
        <f t="shared" si="600"/>
        <v/>
      </c>
      <c r="BL360" s="9" t="str">
        <f t="shared" ref="BL360:BM360" si="675">BK360</f>
        <v/>
      </c>
      <c r="BM360" s="9" t="str">
        <f t="shared" si="675"/>
        <v/>
      </c>
      <c r="BN360" s="8" t="str">
        <f t="shared" si="602"/>
        <v/>
      </c>
      <c r="BO360" s="8" t="str">
        <f t="shared" si="627"/>
        <v/>
      </c>
      <c r="BP360" s="8" t="str">
        <f t="shared" si="628"/>
        <v/>
      </c>
      <c r="BQ360" s="8" t="str">
        <f t="shared" si="629"/>
        <v/>
      </c>
      <c r="BR360" s="8" t="str">
        <f t="shared" si="603"/>
        <v/>
      </c>
      <c r="BS360" s="8" t="str">
        <f t="shared" si="630"/>
        <v/>
      </c>
      <c r="BT360" s="8" t="str">
        <f t="shared" si="631"/>
        <v/>
      </c>
      <c r="BU360" s="7" t="str">
        <f t="shared" si="632"/>
        <v/>
      </c>
    </row>
    <row r="361" spans="8:73" x14ac:dyDescent="0.25">
      <c r="H361" s="35" t="str">
        <f>IFERROR(IF(MINUTE(M361)&lt;&gt;MINUTE(M360),MAX($H$2:H360)+1,IF(AND(MINUTE(M360)=0,MINUTE(M361)=0),1,"")),"")</f>
        <v/>
      </c>
      <c r="I361" s="35" t="str">
        <f t="shared" si="604"/>
        <v/>
      </c>
      <c r="J361" s="35" t="str">
        <f t="shared" si="605"/>
        <v/>
      </c>
      <c r="K361" s="67" t="str">
        <f>IFERROR(IF(VLOOKUP(J360,'Flota Variable'!$AS$4:$AU$707,3,0)+K360&gt;$F$7,"",VLOOKUP(J360,'Flota Variable'!$AS$4:$AU$707,3,0)+K360),"")</f>
        <v/>
      </c>
      <c r="L361" s="67" t="str">
        <f t="shared" si="586"/>
        <v/>
      </c>
      <c r="M361" s="36" t="str">
        <f t="shared" si="606"/>
        <v/>
      </c>
      <c r="N361" s="35" t="str">
        <f>IF(H361="","",IF(H361=MAX($H$3:$H$1002),IFERROR(VLOOKUP(MAX($H$3:H361)+1,$H$3:$I$1002,2,0),MAX(I361:I1360))-VLOOKUP(H361,$H$3:$I$1002,2,0)+1,IFERROR(VLOOKUP(MAX($H$3:H361)+1,$H$3:$I$1002,2,0),MAX(I361:I1360))-VLOOKUP(H361,$H$3:$I$1002,2,0)))</f>
        <v/>
      </c>
      <c r="P361" s="35" t="str">
        <f t="shared" si="607"/>
        <v/>
      </c>
      <c r="Q361" s="67" t="str">
        <f t="shared" si="608"/>
        <v/>
      </c>
      <c r="R361" s="67" t="str">
        <f t="shared" si="609"/>
        <v/>
      </c>
      <c r="S361" s="67" t="str">
        <f t="shared" si="610"/>
        <v/>
      </c>
      <c r="U361" s="68" t="str">
        <f>IFERROR(IF(Z361=0,"",IF(MINUTE(Z361)&lt;&gt;MINUTE(Z360),MAX($U$2:U360)+1,IF(AND(MINUTE(Z360)=0,MINUTE(Z361)=0),1,""))),"")</f>
        <v/>
      </c>
      <c r="V361" s="68" t="str">
        <f t="shared" si="611"/>
        <v/>
      </c>
      <c r="W361" s="68" t="str">
        <f t="shared" si="612"/>
        <v/>
      </c>
      <c r="X361" s="69" t="str">
        <f>IFERROR(L361+VLOOKUP(J361,'Tiempos de ciclo'!$P$3:$Q$398,2,0),"")</f>
        <v/>
      </c>
      <c r="Y361" s="69" t="str">
        <f t="shared" si="587"/>
        <v/>
      </c>
      <c r="Z361" s="70" t="str">
        <f t="shared" si="613"/>
        <v/>
      </c>
      <c r="AA361" s="68" t="str">
        <f>IF(U361="","",IF(U361=MAX($U$3:$U$1002),IFERROR(VLOOKUP(MAX($U$3:U361)+1,$U$3:$V$1002,2,0),MAX(V361:V1360))-VLOOKUP(U361,$U$3:$V$1002,2,0)+1,IFERROR(VLOOKUP(MAX($U$3:U361)+1,$U$3:$V$1002,2,0),MAX(V361:V1360))-VLOOKUP(U361,$U$3:$V$1002,2,0)))</f>
        <v/>
      </c>
      <c r="AC361" s="68" t="str">
        <f t="shared" si="614"/>
        <v/>
      </c>
      <c r="AD361" s="69" t="str">
        <f t="shared" si="615"/>
        <v/>
      </c>
      <c r="AE361" s="69" t="str">
        <f t="shared" si="616"/>
        <v/>
      </c>
      <c r="AF361" s="69" t="str">
        <f t="shared" si="617"/>
        <v/>
      </c>
      <c r="AI361" s="3" t="str">
        <f t="shared" si="634"/>
        <v/>
      </c>
      <c r="AJ361" s="8" t="str">
        <f t="shared" si="588"/>
        <v/>
      </c>
      <c r="AK361" s="8" t="str">
        <f t="shared" si="635"/>
        <v/>
      </c>
      <c r="AL361" s="8" t="str">
        <f t="shared" si="636"/>
        <v/>
      </c>
      <c r="AM361" s="8" t="str">
        <f t="shared" si="637"/>
        <v/>
      </c>
      <c r="AN361" s="9" t="str">
        <f t="shared" si="589"/>
        <v/>
      </c>
      <c r="AO361" s="9" t="str">
        <f t="shared" si="590"/>
        <v/>
      </c>
      <c r="AP361" s="8" t="str">
        <f t="shared" si="618"/>
        <v/>
      </c>
      <c r="AQ361" s="9" t="str">
        <f t="shared" si="591"/>
        <v/>
      </c>
      <c r="AR361" s="8" t="str">
        <f t="shared" si="619"/>
        <v/>
      </c>
      <c r="AS361" s="2" t="str">
        <f t="shared" si="638"/>
        <v/>
      </c>
      <c r="AT361" s="8" t="str">
        <f t="shared" si="620"/>
        <v/>
      </c>
      <c r="AU361" s="8" t="str">
        <f t="shared" si="639"/>
        <v/>
      </c>
      <c r="AV361" s="8" t="str">
        <f t="shared" si="640"/>
        <v/>
      </c>
      <c r="AW361" s="8" t="str">
        <f t="shared" si="621"/>
        <v/>
      </c>
      <c r="AX361" s="9" t="str">
        <f t="shared" si="592"/>
        <v/>
      </c>
      <c r="AY361" s="9" t="str">
        <f t="shared" si="593"/>
        <v/>
      </c>
      <c r="AZ361" s="8" t="str">
        <f t="shared" si="622"/>
        <v/>
      </c>
      <c r="BA361" s="9" t="str">
        <f t="shared" si="623"/>
        <v/>
      </c>
      <c r="BB361" s="8" t="str">
        <f t="shared" si="624"/>
        <v/>
      </c>
      <c r="BD361" s="3" t="str">
        <f t="shared" si="625"/>
        <v/>
      </c>
      <c r="BE361" s="8" t="str">
        <f t="shared" si="594"/>
        <v/>
      </c>
      <c r="BF361" s="8" t="str">
        <f t="shared" si="595"/>
        <v/>
      </c>
      <c r="BG361" s="86" t="str">
        <f t="shared" si="596"/>
        <v/>
      </c>
      <c r="BH361" s="9" t="str">
        <f t="shared" si="597"/>
        <v/>
      </c>
      <c r="BI361" s="9" t="str">
        <f t="shared" si="598"/>
        <v/>
      </c>
      <c r="BJ361" s="82" t="e">
        <f t="shared" si="599"/>
        <v>#VALUE!</v>
      </c>
      <c r="BK361" s="9" t="str">
        <f t="shared" si="600"/>
        <v/>
      </c>
      <c r="BL361" s="9" t="str">
        <f t="shared" ref="BL361:BM361" si="676">BK361</f>
        <v/>
      </c>
      <c r="BM361" s="9" t="str">
        <f t="shared" si="676"/>
        <v/>
      </c>
      <c r="BN361" s="8" t="str">
        <f t="shared" si="602"/>
        <v/>
      </c>
      <c r="BO361" s="8" t="str">
        <f t="shared" si="627"/>
        <v/>
      </c>
      <c r="BP361" s="8" t="str">
        <f t="shared" si="628"/>
        <v/>
      </c>
      <c r="BQ361" s="8" t="str">
        <f t="shared" si="629"/>
        <v/>
      </c>
      <c r="BR361" s="8" t="str">
        <f t="shared" si="603"/>
        <v/>
      </c>
      <c r="BS361" s="8" t="str">
        <f t="shared" si="630"/>
        <v/>
      </c>
      <c r="BT361" s="8" t="str">
        <f t="shared" si="631"/>
        <v/>
      </c>
      <c r="BU361" s="7" t="str">
        <f t="shared" si="632"/>
        <v/>
      </c>
    </row>
    <row r="362" spans="8:73" x14ac:dyDescent="0.25">
      <c r="H362" s="35" t="str">
        <f>IFERROR(IF(MINUTE(M362)&lt;&gt;MINUTE(M361),MAX($H$2:H361)+1,IF(AND(MINUTE(M361)=0,MINUTE(M362)=0),1,"")),"")</f>
        <v/>
      </c>
      <c r="I362" s="35" t="str">
        <f t="shared" si="604"/>
        <v/>
      </c>
      <c r="J362" s="35" t="str">
        <f t="shared" si="605"/>
        <v/>
      </c>
      <c r="K362" s="67" t="str">
        <f>IFERROR(IF(VLOOKUP(J361,'Flota Variable'!$AS$4:$AU$707,3,0)+K361&gt;$F$7,"",VLOOKUP(J361,'Flota Variable'!$AS$4:$AU$707,3,0)+K361),"")</f>
        <v/>
      </c>
      <c r="L362" s="67" t="str">
        <f t="shared" si="586"/>
        <v/>
      </c>
      <c r="M362" s="36" t="str">
        <f t="shared" si="606"/>
        <v/>
      </c>
      <c r="N362" s="35" t="str">
        <f>IF(H362="","",IF(H362=MAX($H$3:$H$1002),IFERROR(VLOOKUP(MAX($H$3:H362)+1,$H$3:$I$1002,2,0),MAX(I362:I1361))-VLOOKUP(H362,$H$3:$I$1002,2,0)+1,IFERROR(VLOOKUP(MAX($H$3:H362)+1,$H$3:$I$1002,2,0),MAX(I362:I1361))-VLOOKUP(H362,$H$3:$I$1002,2,0)))</f>
        <v/>
      </c>
      <c r="P362" s="35" t="str">
        <f t="shared" si="607"/>
        <v/>
      </c>
      <c r="Q362" s="67" t="str">
        <f t="shared" si="608"/>
        <v/>
      </c>
      <c r="R362" s="67" t="str">
        <f t="shared" si="609"/>
        <v/>
      </c>
      <c r="S362" s="67" t="str">
        <f t="shared" si="610"/>
        <v/>
      </c>
      <c r="U362" s="68" t="str">
        <f>IFERROR(IF(Z362=0,"",IF(MINUTE(Z362)&lt;&gt;MINUTE(Z361),MAX($U$2:U361)+1,IF(AND(MINUTE(Z361)=0,MINUTE(Z362)=0),1,""))),"")</f>
        <v/>
      </c>
      <c r="V362" s="68" t="str">
        <f t="shared" si="611"/>
        <v/>
      </c>
      <c r="W362" s="68" t="str">
        <f t="shared" si="612"/>
        <v/>
      </c>
      <c r="X362" s="69" t="str">
        <f>IFERROR(L362+VLOOKUP(J362,'Tiempos de ciclo'!$P$3:$Q$398,2,0),"")</f>
        <v/>
      </c>
      <c r="Y362" s="69" t="str">
        <f t="shared" si="587"/>
        <v/>
      </c>
      <c r="Z362" s="70" t="str">
        <f t="shared" si="613"/>
        <v/>
      </c>
      <c r="AA362" s="68" t="str">
        <f>IF(U362="","",IF(U362=MAX($U$3:$U$1002),IFERROR(VLOOKUP(MAX($U$3:U362)+1,$U$3:$V$1002,2,0),MAX(V362:V1361))-VLOOKUP(U362,$U$3:$V$1002,2,0)+1,IFERROR(VLOOKUP(MAX($U$3:U362)+1,$U$3:$V$1002,2,0),MAX(V362:V1361))-VLOOKUP(U362,$U$3:$V$1002,2,0)))</f>
        <v/>
      </c>
      <c r="AC362" s="68" t="str">
        <f t="shared" si="614"/>
        <v/>
      </c>
      <c r="AD362" s="69" t="str">
        <f t="shared" si="615"/>
        <v/>
      </c>
      <c r="AE362" s="69" t="str">
        <f t="shared" si="616"/>
        <v/>
      </c>
      <c r="AF362" s="69" t="str">
        <f t="shared" si="617"/>
        <v/>
      </c>
      <c r="AI362" s="3" t="str">
        <f t="shared" si="634"/>
        <v/>
      </c>
      <c r="AJ362" s="8" t="str">
        <f t="shared" si="588"/>
        <v/>
      </c>
      <c r="AK362" s="8" t="str">
        <f t="shared" si="635"/>
        <v/>
      </c>
      <c r="AL362" s="8" t="str">
        <f t="shared" si="636"/>
        <v/>
      </c>
      <c r="AM362" s="8" t="str">
        <f t="shared" si="637"/>
        <v/>
      </c>
      <c r="AN362" s="9" t="str">
        <f t="shared" si="589"/>
        <v/>
      </c>
      <c r="AO362" s="9" t="str">
        <f t="shared" si="590"/>
        <v/>
      </c>
      <c r="AP362" s="8" t="str">
        <f t="shared" si="618"/>
        <v/>
      </c>
      <c r="AQ362" s="9" t="str">
        <f t="shared" si="591"/>
        <v/>
      </c>
      <c r="AR362" s="8" t="str">
        <f t="shared" si="619"/>
        <v/>
      </c>
      <c r="AS362" s="2" t="str">
        <f t="shared" si="638"/>
        <v/>
      </c>
      <c r="AT362" s="8" t="str">
        <f t="shared" si="620"/>
        <v/>
      </c>
      <c r="AU362" s="8" t="str">
        <f t="shared" si="639"/>
        <v/>
      </c>
      <c r="AV362" s="8" t="str">
        <f t="shared" si="640"/>
        <v/>
      </c>
      <c r="AW362" s="8" t="str">
        <f t="shared" si="621"/>
        <v/>
      </c>
      <c r="AX362" s="9" t="str">
        <f t="shared" si="592"/>
        <v/>
      </c>
      <c r="AY362" s="9" t="str">
        <f t="shared" si="593"/>
        <v/>
      </c>
      <c r="AZ362" s="8" t="str">
        <f t="shared" si="622"/>
        <v/>
      </c>
      <c r="BA362" s="9" t="str">
        <f t="shared" si="623"/>
        <v/>
      </c>
      <c r="BB362" s="8" t="str">
        <f t="shared" si="624"/>
        <v/>
      </c>
      <c r="BD362" s="3" t="str">
        <f t="shared" si="625"/>
        <v/>
      </c>
      <c r="BE362" s="8" t="str">
        <f t="shared" si="594"/>
        <v/>
      </c>
      <c r="BF362" s="8" t="str">
        <f t="shared" si="595"/>
        <v/>
      </c>
      <c r="BG362" s="86" t="str">
        <f t="shared" si="596"/>
        <v/>
      </c>
      <c r="BH362" s="9" t="str">
        <f t="shared" si="597"/>
        <v/>
      </c>
      <c r="BI362" s="9" t="str">
        <f t="shared" si="598"/>
        <v/>
      </c>
      <c r="BJ362" s="82" t="e">
        <f t="shared" si="599"/>
        <v>#VALUE!</v>
      </c>
      <c r="BK362" s="9" t="str">
        <f t="shared" si="600"/>
        <v/>
      </c>
      <c r="BL362" s="9" t="str">
        <f t="shared" ref="BL362:BM362" si="677">BK362</f>
        <v/>
      </c>
      <c r="BM362" s="9" t="str">
        <f t="shared" si="677"/>
        <v/>
      </c>
      <c r="BN362" s="8" t="str">
        <f t="shared" si="602"/>
        <v/>
      </c>
      <c r="BO362" s="8" t="str">
        <f t="shared" si="627"/>
        <v/>
      </c>
      <c r="BP362" s="8" t="str">
        <f t="shared" si="628"/>
        <v/>
      </c>
      <c r="BQ362" s="8" t="str">
        <f t="shared" si="629"/>
        <v/>
      </c>
      <c r="BR362" s="8" t="str">
        <f t="shared" si="603"/>
        <v/>
      </c>
      <c r="BS362" s="8" t="str">
        <f t="shared" si="630"/>
        <v/>
      </c>
      <c r="BT362" s="8" t="str">
        <f t="shared" si="631"/>
        <v/>
      </c>
      <c r="BU362" s="7" t="str">
        <f t="shared" si="632"/>
        <v/>
      </c>
    </row>
    <row r="363" spans="8:73" x14ac:dyDescent="0.25">
      <c r="H363" s="35" t="str">
        <f>IFERROR(IF(MINUTE(M363)&lt;&gt;MINUTE(M362),MAX($H$2:H362)+1,IF(AND(MINUTE(M362)=0,MINUTE(M363)=0),1,"")),"")</f>
        <v/>
      </c>
      <c r="I363" s="35" t="str">
        <f t="shared" si="604"/>
        <v/>
      </c>
      <c r="J363" s="35" t="str">
        <f t="shared" si="605"/>
        <v/>
      </c>
      <c r="K363" s="67" t="str">
        <f>IFERROR(IF(VLOOKUP(J362,'Flota Variable'!$AS$4:$AU$707,3,0)+K362&gt;$F$7,"",VLOOKUP(J362,'Flota Variable'!$AS$4:$AU$707,3,0)+K362),"")</f>
        <v/>
      </c>
      <c r="L363" s="67" t="str">
        <f t="shared" si="586"/>
        <v/>
      </c>
      <c r="M363" s="36" t="str">
        <f t="shared" si="606"/>
        <v/>
      </c>
      <c r="N363" s="35" t="str">
        <f>IF(H363="","",IF(H363=MAX($H$3:$H$1002),IFERROR(VLOOKUP(MAX($H$3:H363)+1,$H$3:$I$1002,2,0),MAX(I363:I1362))-VLOOKUP(H363,$H$3:$I$1002,2,0)+1,IFERROR(VLOOKUP(MAX($H$3:H363)+1,$H$3:$I$1002,2,0),MAX(I363:I1362))-VLOOKUP(H363,$H$3:$I$1002,2,0)))</f>
        <v/>
      </c>
      <c r="P363" s="35" t="str">
        <f t="shared" si="607"/>
        <v/>
      </c>
      <c r="Q363" s="67" t="str">
        <f t="shared" si="608"/>
        <v/>
      </c>
      <c r="R363" s="67" t="str">
        <f t="shared" si="609"/>
        <v/>
      </c>
      <c r="S363" s="67" t="str">
        <f t="shared" si="610"/>
        <v/>
      </c>
      <c r="U363" s="68" t="str">
        <f>IFERROR(IF(Z363=0,"",IF(MINUTE(Z363)&lt;&gt;MINUTE(Z362),MAX($U$2:U362)+1,IF(AND(MINUTE(Z362)=0,MINUTE(Z363)=0),1,""))),"")</f>
        <v/>
      </c>
      <c r="V363" s="68" t="str">
        <f t="shared" si="611"/>
        <v/>
      </c>
      <c r="W363" s="68" t="str">
        <f t="shared" si="612"/>
        <v/>
      </c>
      <c r="X363" s="69" t="str">
        <f>IFERROR(L363+VLOOKUP(J363,'Tiempos de ciclo'!$P$3:$Q$398,2,0),"")</f>
        <v/>
      </c>
      <c r="Y363" s="69" t="str">
        <f t="shared" si="587"/>
        <v/>
      </c>
      <c r="Z363" s="70" t="str">
        <f t="shared" si="613"/>
        <v/>
      </c>
      <c r="AA363" s="68" t="str">
        <f>IF(U363="","",IF(U363=MAX($U$3:$U$1002),IFERROR(VLOOKUP(MAX($U$3:U363)+1,$U$3:$V$1002,2,0),MAX(V363:V1362))-VLOOKUP(U363,$U$3:$V$1002,2,0)+1,IFERROR(VLOOKUP(MAX($U$3:U363)+1,$U$3:$V$1002,2,0),MAX(V363:V1362))-VLOOKUP(U363,$U$3:$V$1002,2,0)))</f>
        <v/>
      </c>
      <c r="AC363" s="68" t="str">
        <f t="shared" si="614"/>
        <v/>
      </c>
      <c r="AD363" s="69" t="str">
        <f t="shared" si="615"/>
        <v/>
      </c>
      <c r="AE363" s="69" t="str">
        <f t="shared" si="616"/>
        <v/>
      </c>
      <c r="AF363" s="69" t="str">
        <f t="shared" si="617"/>
        <v/>
      </c>
      <c r="AI363" s="3" t="str">
        <f t="shared" si="634"/>
        <v/>
      </c>
      <c r="AJ363" s="8" t="str">
        <f t="shared" si="588"/>
        <v/>
      </c>
      <c r="AK363" s="8" t="str">
        <f t="shared" si="635"/>
        <v/>
      </c>
      <c r="AL363" s="8" t="str">
        <f t="shared" si="636"/>
        <v/>
      </c>
      <c r="AM363" s="8" t="str">
        <f t="shared" si="637"/>
        <v/>
      </c>
      <c r="AN363" s="9" t="str">
        <f t="shared" si="589"/>
        <v/>
      </c>
      <c r="AO363" s="9" t="str">
        <f t="shared" si="590"/>
        <v/>
      </c>
      <c r="AP363" s="8" t="str">
        <f t="shared" si="618"/>
        <v/>
      </c>
      <c r="AQ363" s="9" t="str">
        <f t="shared" si="591"/>
        <v/>
      </c>
      <c r="AR363" s="8" t="str">
        <f t="shared" si="619"/>
        <v/>
      </c>
      <c r="AS363" s="2" t="str">
        <f t="shared" si="638"/>
        <v/>
      </c>
      <c r="AT363" s="8" t="str">
        <f t="shared" si="620"/>
        <v/>
      </c>
      <c r="AU363" s="8" t="str">
        <f t="shared" si="639"/>
        <v/>
      </c>
      <c r="AV363" s="8" t="str">
        <f t="shared" si="640"/>
        <v/>
      </c>
      <c r="AW363" s="8" t="str">
        <f t="shared" si="621"/>
        <v/>
      </c>
      <c r="AX363" s="9" t="str">
        <f t="shared" si="592"/>
        <v/>
      </c>
      <c r="AY363" s="9" t="str">
        <f t="shared" si="593"/>
        <v/>
      </c>
      <c r="AZ363" s="8" t="str">
        <f t="shared" si="622"/>
        <v/>
      </c>
      <c r="BA363" s="9" t="str">
        <f t="shared" si="623"/>
        <v/>
      </c>
      <c r="BB363" s="8" t="str">
        <f t="shared" si="624"/>
        <v/>
      </c>
      <c r="BD363" s="3" t="str">
        <f t="shared" si="625"/>
        <v/>
      </c>
      <c r="BE363" s="8" t="str">
        <f t="shared" si="594"/>
        <v/>
      </c>
      <c r="BF363" s="8" t="str">
        <f t="shared" si="595"/>
        <v/>
      </c>
      <c r="BG363" s="86" t="str">
        <f t="shared" si="596"/>
        <v/>
      </c>
      <c r="BH363" s="9" t="str">
        <f t="shared" si="597"/>
        <v/>
      </c>
      <c r="BI363" s="9" t="str">
        <f t="shared" si="598"/>
        <v/>
      </c>
      <c r="BJ363" s="82" t="e">
        <f t="shared" si="599"/>
        <v>#VALUE!</v>
      </c>
      <c r="BK363" s="9" t="str">
        <f t="shared" si="600"/>
        <v/>
      </c>
      <c r="BL363" s="9" t="str">
        <f t="shared" ref="BL363:BM363" si="678">BK363</f>
        <v/>
      </c>
      <c r="BM363" s="9" t="str">
        <f t="shared" si="678"/>
        <v/>
      </c>
      <c r="BN363" s="8" t="str">
        <f t="shared" si="602"/>
        <v/>
      </c>
      <c r="BO363" s="8" t="str">
        <f t="shared" si="627"/>
        <v/>
      </c>
      <c r="BP363" s="8" t="str">
        <f t="shared" si="628"/>
        <v/>
      </c>
      <c r="BQ363" s="8" t="str">
        <f t="shared" si="629"/>
        <v/>
      </c>
      <c r="BR363" s="8" t="str">
        <f t="shared" si="603"/>
        <v/>
      </c>
      <c r="BS363" s="8" t="str">
        <f t="shared" si="630"/>
        <v/>
      </c>
      <c r="BT363" s="8" t="str">
        <f t="shared" si="631"/>
        <v/>
      </c>
      <c r="BU363" s="7" t="str">
        <f t="shared" si="632"/>
        <v/>
      </c>
    </row>
    <row r="364" spans="8:73" x14ac:dyDescent="0.25">
      <c r="H364" s="35" t="str">
        <f>IFERROR(IF(MINUTE(M364)&lt;&gt;MINUTE(M363),MAX($H$2:H363)+1,IF(AND(MINUTE(M363)=0,MINUTE(M364)=0),1,"")),"")</f>
        <v/>
      </c>
      <c r="I364" s="35" t="str">
        <f t="shared" si="604"/>
        <v/>
      </c>
      <c r="J364" s="35" t="str">
        <f t="shared" si="605"/>
        <v/>
      </c>
      <c r="K364" s="67" t="str">
        <f>IFERROR(IF(VLOOKUP(J363,'Flota Variable'!$AS$4:$AU$707,3,0)+K363&gt;$F$7,"",VLOOKUP(J363,'Flota Variable'!$AS$4:$AU$707,3,0)+K363),"")</f>
        <v/>
      </c>
      <c r="L364" s="67" t="str">
        <f t="shared" si="586"/>
        <v/>
      </c>
      <c r="M364" s="36" t="str">
        <f t="shared" si="606"/>
        <v/>
      </c>
      <c r="N364" s="35" t="str">
        <f>IF(H364="","",IF(H364=MAX($H$3:$H$1002),IFERROR(VLOOKUP(MAX($H$3:H364)+1,$H$3:$I$1002,2,0),MAX(I364:I1363))-VLOOKUP(H364,$H$3:$I$1002,2,0)+1,IFERROR(VLOOKUP(MAX($H$3:H364)+1,$H$3:$I$1002,2,0),MAX(I364:I1363))-VLOOKUP(H364,$H$3:$I$1002,2,0)))</f>
        <v/>
      </c>
      <c r="P364" s="35" t="str">
        <f t="shared" si="607"/>
        <v/>
      </c>
      <c r="Q364" s="67" t="str">
        <f t="shared" si="608"/>
        <v/>
      </c>
      <c r="R364" s="67" t="str">
        <f t="shared" si="609"/>
        <v/>
      </c>
      <c r="S364" s="67" t="str">
        <f t="shared" si="610"/>
        <v/>
      </c>
      <c r="U364" s="68" t="str">
        <f>IFERROR(IF(Z364=0,"",IF(MINUTE(Z364)&lt;&gt;MINUTE(Z363),MAX($U$2:U363)+1,IF(AND(MINUTE(Z363)=0,MINUTE(Z364)=0),1,""))),"")</f>
        <v/>
      </c>
      <c r="V364" s="68" t="str">
        <f t="shared" si="611"/>
        <v/>
      </c>
      <c r="W364" s="68" t="str">
        <f t="shared" si="612"/>
        <v/>
      </c>
      <c r="X364" s="69" t="str">
        <f>IFERROR(L364+VLOOKUP(J364,'Tiempos de ciclo'!$P$3:$Q$398,2,0),"")</f>
        <v/>
      </c>
      <c r="Y364" s="69" t="str">
        <f t="shared" si="587"/>
        <v/>
      </c>
      <c r="Z364" s="70" t="str">
        <f t="shared" si="613"/>
        <v/>
      </c>
      <c r="AA364" s="68" t="str">
        <f>IF(U364="","",IF(U364=MAX($U$3:$U$1002),IFERROR(VLOOKUP(MAX($U$3:U364)+1,$U$3:$V$1002,2,0),MAX(V364:V1363))-VLOOKUP(U364,$U$3:$V$1002,2,0)+1,IFERROR(VLOOKUP(MAX($U$3:U364)+1,$U$3:$V$1002,2,0),MAX(V364:V1363))-VLOOKUP(U364,$U$3:$V$1002,2,0)))</f>
        <v/>
      </c>
      <c r="AC364" s="68" t="str">
        <f t="shared" si="614"/>
        <v/>
      </c>
      <c r="AD364" s="69" t="str">
        <f t="shared" si="615"/>
        <v/>
      </c>
      <c r="AE364" s="69" t="str">
        <f t="shared" si="616"/>
        <v/>
      </c>
      <c r="AF364" s="69" t="str">
        <f t="shared" si="617"/>
        <v/>
      </c>
      <c r="AI364" s="3" t="str">
        <f t="shared" si="634"/>
        <v/>
      </c>
      <c r="AJ364" s="8" t="str">
        <f t="shared" si="588"/>
        <v/>
      </c>
      <c r="AK364" s="8" t="str">
        <f t="shared" si="635"/>
        <v/>
      </c>
      <c r="AL364" s="8" t="str">
        <f t="shared" si="636"/>
        <v/>
      </c>
      <c r="AM364" s="8" t="str">
        <f t="shared" si="637"/>
        <v/>
      </c>
      <c r="AN364" s="9" t="str">
        <f t="shared" si="589"/>
        <v/>
      </c>
      <c r="AO364" s="9" t="str">
        <f t="shared" si="590"/>
        <v/>
      </c>
      <c r="AP364" s="8" t="str">
        <f t="shared" si="618"/>
        <v/>
      </c>
      <c r="AQ364" s="9" t="str">
        <f t="shared" si="591"/>
        <v/>
      </c>
      <c r="AR364" s="8" t="str">
        <f t="shared" si="619"/>
        <v/>
      </c>
      <c r="AS364" s="2" t="str">
        <f t="shared" si="638"/>
        <v/>
      </c>
      <c r="AT364" s="8" t="str">
        <f t="shared" si="620"/>
        <v/>
      </c>
      <c r="AU364" s="8" t="str">
        <f t="shared" si="639"/>
        <v/>
      </c>
      <c r="AV364" s="8" t="str">
        <f t="shared" si="640"/>
        <v/>
      </c>
      <c r="AW364" s="8" t="str">
        <f t="shared" si="621"/>
        <v/>
      </c>
      <c r="AX364" s="9" t="str">
        <f t="shared" si="592"/>
        <v/>
      </c>
      <c r="AY364" s="9" t="str">
        <f t="shared" si="593"/>
        <v/>
      </c>
      <c r="AZ364" s="8" t="str">
        <f t="shared" si="622"/>
        <v/>
      </c>
      <c r="BA364" s="9" t="str">
        <f t="shared" si="623"/>
        <v/>
      </c>
      <c r="BB364" s="8" t="str">
        <f t="shared" si="624"/>
        <v/>
      </c>
      <c r="BD364" s="3" t="str">
        <f t="shared" si="625"/>
        <v/>
      </c>
      <c r="BE364" s="8" t="str">
        <f t="shared" si="594"/>
        <v/>
      </c>
      <c r="BF364" s="8" t="str">
        <f t="shared" si="595"/>
        <v/>
      </c>
      <c r="BG364" s="86" t="str">
        <f t="shared" si="596"/>
        <v/>
      </c>
      <c r="BH364" s="9" t="str">
        <f t="shared" si="597"/>
        <v/>
      </c>
      <c r="BI364" s="9" t="str">
        <f t="shared" si="598"/>
        <v/>
      </c>
      <c r="BJ364" s="82" t="e">
        <f t="shared" si="599"/>
        <v>#VALUE!</v>
      </c>
      <c r="BK364" s="9" t="str">
        <f t="shared" si="600"/>
        <v/>
      </c>
      <c r="BL364" s="9" t="str">
        <f t="shared" ref="BL364:BM364" si="679">BK364</f>
        <v/>
      </c>
      <c r="BM364" s="9" t="str">
        <f t="shared" si="679"/>
        <v/>
      </c>
      <c r="BN364" s="8" t="str">
        <f t="shared" si="602"/>
        <v/>
      </c>
      <c r="BO364" s="8" t="str">
        <f t="shared" si="627"/>
        <v/>
      </c>
      <c r="BP364" s="8" t="str">
        <f t="shared" si="628"/>
        <v/>
      </c>
      <c r="BQ364" s="8" t="str">
        <f t="shared" si="629"/>
        <v/>
      </c>
      <c r="BR364" s="8" t="str">
        <f t="shared" si="603"/>
        <v/>
      </c>
      <c r="BS364" s="8" t="str">
        <f t="shared" si="630"/>
        <v/>
      </c>
      <c r="BT364" s="8" t="str">
        <f t="shared" si="631"/>
        <v/>
      </c>
      <c r="BU364" s="7" t="str">
        <f t="shared" si="632"/>
        <v/>
      </c>
    </row>
    <row r="365" spans="8:73" x14ac:dyDescent="0.25">
      <c r="H365" s="35" t="str">
        <f>IFERROR(IF(MINUTE(M365)&lt;&gt;MINUTE(M364),MAX($H$2:H364)+1,IF(AND(MINUTE(M364)=0,MINUTE(M365)=0),1,"")),"")</f>
        <v/>
      </c>
      <c r="I365" s="35" t="str">
        <f t="shared" si="604"/>
        <v/>
      </c>
      <c r="J365" s="35" t="str">
        <f t="shared" si="605"/>
        <v/>
      </c>
      <c r="K365" s="67" t="str">
        <f>IFERROR(IF(VLOOKUP(J364,'Flota Variable'!$AS$4:$AU$707,3,0)+K364&gt;$F$7,"",VLOOKUP(J364,'Flota Variable'!$AS$4:$AU$707,3,0)+K364),"")</f>
        <v/>
      </c>
      <c r="L365" s="67" t="str">
        <f t="shared" si="586"/>
        <v/>
      </c>
      <c r="M365" s="36" t="str">
        <f t="shared" si="606"/>
        <v/>
      </c>
      <c r="N365" s="35" t="str">
        <f>IF(H365="","",IF(H365=MAX($H$3:$H$1002),IFERROR(VLOOKUP(MAX($H$3:H365)+1,$H$3:$I$1002,2,0),MAX(I365:I1364))-VLOOKUP(H365,$H$3:$I$1002,2,0)+1,IFERROR(VLOOKUP(MAX($H$3:H365)+1,$H$3:$I$1002,2,0),MAX(I365:I1364))-VLOOKUP(H365,$H$3:$I$1002,2,0)))</f>
        <v/>
      </c>
      <c r="P365" s="35" t="str">
        <f t="shared" si="607"/>
        <v/>
      </c>
      <c r="Q365" s="67" t="str">
        <f t="shared" si="608"/>
        <v/>
      </c>
      <c r="R365" s="67" t="str">
        <f t="shared" si="609"/>
        <v/>
      </c>
      <c r="S365" s="67" t="str">
        <f t="shared" si="610"/>
        <v/>
      </c>
      <c r="U365" s="68" t="str">
        <f>IFERROR(IF(Z365=0,"",IF(MINUTE(Z365)&lt;&gt;MINUTE(Z364),MAX($U$2:U364)+1,IF(AND(MINUTE(Z364)=0,MINUTE(Z365)=0),1,""))),"")</f>
        <v/>
      </c>
      <c r="V365" s="68" t="str">
        <f t="shared" si="611"/>
        <v/>
      </c>
      <c r="W365" s="68" t="str">
        <f t="shared" si="612"/>
        <v/>
      </c>
      <c r="X365" s="69" t="str">
        <f>IFERROR(L365+VLOOKUP(J365,'Tiempos de ciclo'!$P$3:$Q$398,2,0),"")</f>
        <v/>
      </c>
      <c r="Y365" s="69" t="str">
        <f t="shared" si="587"/>
        <v/>
      </c>
      <c r="Z365" s="70" t="str">
        <f t="shared" si="613"/>
        <v/>
      </c>
      <c r="AA365" s="68" t="str">
        <f>IF(U365="","",IF(U365=MAX($U$3:$U$1002),IFERROR(VLOOKUP(MAX($U$3:U365)+1,$U$3:$V$1002,2,0),MAX(V365:V1364))-VLOOKUP(U365,$U$3:$V$1002,2,0)+1,IFERROR(VLOOKUP(MAX($U$3:U365)+1,$U$3:$V$1002,2,0),MAX(V365:V1364))-VLOOKUP(U365,$U$3:$V$1002,2,0)))</f>
        <v/>
      </c>
      <c r="AC365" s="68" t="str">
        <f t="shared" si="614"/>
        <v/>
      </c>
      <c r="AD365" s="69" t="str">
        <f t="shared" si="615"/>
        <v/>
      </c>
      <c r="AE365" s="69" t="str">
        <f t="shared" si="616"/>
        <v/>
      </c>
      <c r="AF365" s="69" t="str">
        <f t="shared" si="617"/>
        <v/>
      </c>
      <c r="AI365" s="3" t="str">
        <f t="shared" si="634"/>
        <v/>
      </c>
      <c r="AJ365" s="8" t="str">
        <f t="shared" si="588"/>
        <v/>
      </c>
      <c r="AK365" s="8" t="str">
        <f t="shared" si="635"/>
        <v/>
      </c>
      <c r="AL365" s="8" t="str">
        <f t="shared" si="636"/>
        <v/>
      </c>
      <c r="AM365" s="8" t="str">
        <f t="shared" si="637"/>
        <v/>
      </c>
      <c r="AN365" s="9" t="str">
        <f t="shared" si="589"/>
        <v/>
      </c>
      <c r="AO365" s="9" t="str">
        <f t="shared" si="590"/>
        <v/>
      </c>
      <c r="AP365" s="8" t="str">
        <f t="shared" si="618"/>
        <v/>
      </c>
      <c r="AQ365" s="9" t="str">
        <f t="shared" si="591"/>
        <v/>
      </c>
      <c r="AR365" s="8" t="str">
        <f t="shared" si="619"/>
        <v/>
      </c>
      <c r="AS365" s="2" t="str">
        <f t="shared" si="638"/>
        <v/>
      </c>
      <c r="AT365" s="8" t="str">
        <f t="shared" si="620"/>
        <v/>
      </c>
      <c r="AU365" s="8" t="str">
        <f t="shared" si="639"/>
        <v/>
      </c>
      <c r="AV365" s="8" t="str">
        <f t="shared" si="640"/>
        <v/>
      </c>
      <c r="AW365" s="8" t="str">
        <f t="shared" si="621"/>
        <v/>
      </c>
      <c r="AX365" s="9" t="str">
        <f t="shared" si="592"/>
        <v/>
      </c>
      <c r="AY365" s="9" t="str">
        <f t="shared" si="593"/>
        <v/>
      </c>
      <c r="AZ365" s="8" t="str">
        <f t="shared" si="622"/>
        <v/>
      </c>
      <c r="BA365" s="9" t="str">
        <f t="shared" si="623"/>
        <v/>
      </c>
      <c r="BB365" s="8" t="str">
        <f t="shared" si="624"/>
        <v/>
      </c>
      <c r="BD365" s="3" t="str">
        <f t="shared" si="625"/>
        <v/>
      </c>
      <c r="BE365" s="8" t="str">
        <f t="shared" si="594"/>
        <v/>
      </c>
      <c r="BF365" s="8" t="str">
        <f t="shared" si="595"/>
        <v/>
      </c>
      <c r="BG365" s="86" t="str">
        <f t="shared" si="596"/>
        <v/>
      </c>
      <c r="BH365" s="9" t="str">
        <f t="shared" si="597"/>
        <v/>
      </c>
      <c r="BI365" s="9" t="str">
        <f t="shared" si="598"/>
        <v/>
      </c>
      <c r="BJ365" s="82" t="e">
        <f t="shared" si="599"/>
        <v>#VALUE!</v>
      </c>
      <c r="BK365" s="9" t="str">
        <f t="shared" si="600"/>
        <v/>
      </c>
      <c r="BL365" s="9" t="str">
        <f t="shared" ref="BL365:BM365" si="680">BK365</f>
        <v/>
      </c>
      <c r="BM365" s="9" t="str">
        <f t="shared" si="680"/>
        <v/>
      </c>
      <c r="BN365" s="8" t="str">
        <f t="shared" si="602"/>
        <v/>
      </c>
      <c r="BO365" s="8" t="str">
        <f t="shared" si="627"/>
        <v/>
      </c>
      <c r="BP365" s="8" t="str">
        <f t="shared" si="628"/>
        <v/>
      </c>
      <c r="BQ365" s="8" t="str">
        <f t="shared" si="629"/>
        <v/>
      </c>
      <c r="BR365" s="8" t="str">
        <f t="shared" si="603"/>
        <v/>
      </c>
      <c r="BS365" s="8" t="str">
        <f t="shared" si="630"/>
        <v/>
      </c>
      <c r="BT365" s="8" t="str">
        <f t="shared" si="631"/>
        <v/>
      </c>
      <c r="BU365" s="7" t="str">
        <f t="shared" si="632"/>
        <v/>
      </c>
    </row>
    <row r="366" spans="8:73" x14ac:dyDescent="0.25">
      <c r="H366" s="35" t="str">
        <f>IFERROR(IF(MINUTE(M366)&lt;&gt;MINUTE(M365),MAX($H$2:H365)+1,IF(AND(MINUTE(M365)=0,MINUTE(M366)=0),1,"")),"")</f>
        <v/>
      </c>
      <c r="I366" s="35" t="str">
        <f t="shared" si="604"/>
        <v/>
      </c>
      <c r="J366" s="35" t="str">
        <f t="shared" si="605"/>
        <v/>
      </c>
      <c r="K366" s="67" t="str">
        <f>IFERROR(IF(VLOOKUP(J365,'Flota Variable'!$AS$4:$AU$707,3,0)+K365&gt;$F$7,"",VLOOKUP(J365,'Flota Variable'!$AS$4:$AU$707,3,0)+K365),"")</f>
        <v/>
      </c>
      <c r="L366" s="67" t="str">
        <f t="shared" si="586"/>
        <v/>
      </c>
      <c r="M366" s="36" t="str">
        <f t="shared" si="606"/>
        <v/>
      </c>
      <c r="N366" s="35" t="str">
        <f>IF(H366="","",IF(H366=MAX($H$3:$H$1002),IFERROR(VLOOKUP(MAX($H$3:H366)+1,$H$3:$I$1002,2,0),MAX(I366:I1365))-VLOOKUP(H366,$H$3:$I$1002,2,0)+1,IFERROR(VLOOKUP(MAX($H$3:H366)+1,$H$3:$I$1002,2,0),MAX(I366:I1365))-VLOOKUP(H366,$H$3:$I$1002,2,0)))</f>
        <v/>
      </c>
      <c r="P366" s="35" t="str">
        <f t="shared" si="607"/>
        <v/>
      </c>
      <c r="Q366" s="67" t="str">
        <f t="shared" si="608"/>
        <v/>
      </c>
      <c r="R366" s="67" t="str">
        <f t="shared" si="609"/>
        <v/>
      </c>
      <c r="S366" s="67" t="str">
        <f t="shared" si="610"/>
        <v/>
      </c>
      <c r="U366" s="68" t="str">
        <f>IFERROR(IF(Z366=0,"",IF(MINUTE(Z366)&lt;&gt;MINUTE(Z365),MAX($U$2:U365)+1,IF(AND(MINUTE(Z365)=0,MINUTE(Z366)=0),1,""))),"")</f>
        <v/>
      </c>
      <c r="V366" s="68" t="str">
        <f t="shared" si="611"/>
        <v/>
      </c>
      <c r="W366" s="68" t="str">
        <f t="shared" si="612"/>
        <v/>
      </c>
      <c r="X366" s="69" t="str">
        <f>IFERROR(L366+VLOOKUP(J366,'Tiempos de ciclo'!$P$3:$Q$398,2,0),"")</f>
        <v/>
      </c>
      <c r="Y366" s="69" t="str">
        <f t="shared" si="587"/>
        <v/>
      </c>
      <c r="Z366" s="70" t="str">
        <f t="shared" si="613"/>
        <v/>
      </c>
      <c r="AA366" s="68" t="str">
        <f>IF(U366="","",IF(U366=MAX($U$3:$U$1002),IFERROR(VLOOKUP(MAX($U$3:U366)+1,$U$3:$V$1002,2,0),MAX(V366:V1365))-VLOOKUP(U366,$U$3:$V$1002,2,0)+1,IFERROR(VLOOKUP(MAX($U$3:U366)+1,$U$3:$V$1002,2,0),MAX(V366:V1365))-VLOOKUP(U366,$U$3:$V$1002,2,0)))</f>
        <v/>
      </c>
      <c r="AC366" s="68" t="str">
        <f t="shared" si="614"/>
        <v/>
      </c>
      <c r="AD366" s="69" t="str">
        <f t="shared" si="615"/>
        <v/>
      </c>
      <c r="AE366" s="69" t="str">
        <f t="shared" si="616"/>
        <v/>
      </c>
      <c r="AF366" s="69" t="str">
        <f t="shared" si="617"/>
        <v/>
      </c>
      <c r="AI366" s="3" t="str">
        <f t="shared" si="634"/>
        <v/>
      </c>
      <c r="AJ366" s="8" t="str">
        <f t="shared" si="588"/>
        <v/>
      </c>
      <c r="AK366" s="8" t="str">
        <f t="shared" si="635"/>
        <v/>
      </c>
      <c r="AL366" s="8" t="str">
        <f t="shared" si="636"/>
        <v/>
      </c>
      <c r="AM366" s="8" t="str">
        <f t="shared" si="637"/>
        <v/>
      </c>
      <c r="AN366" s="9" t="str">
        <f t="shared" si="589"/>
        <v/>
      </c>
      <c r="AO366" s="9" t="str">
        <f t="shared" si="590"/>
        <v/>
      </c>
      <c r="AP366" s="8" t="str">
        <f t="shared" si="618"/>
        <v/>
      </c>
      <c r="AQ366" s="9" t="str">
        <f t="shared" si="591"/>
        <v/>
      </c>
      <c r="AR366" s="8" t="str">
        <f t="shared" si="619"/>
        <v/>
      </c>
      <c r="AS366" s="2" t="str">
        <f t="shared" si="638"/>
        <v/>
      </c>
      <c r="AT366" s="8" t="str">
        <f t="shared" si="620"/>
        <v/>
      </c>
      <c r="AU366" s="8" t="str">
        <f t="shared" si="639"/>
        <v/>
      </c>
      <c r="AV366" s="8" t="str">
        <f t="shared" si="640"/>
        <v/>
      </c>
      <c r="AW366" s="8" t="str">
        <f t="shared" si="621"/>
        <v/>
      </c>
      <c r="AX366" s="9" t="str">
        <f t="shared" si="592"/>
        <v/>
      </c>
      <c r="AY366" s="9" t="str">
        <f t="shared" si="593"/>
        <v/>
      </c>
      <c r="AZ366" s="8" t="str">
        <f t="shared" si="622"/>
        <v/>
      </c>
      <c r="BA366" s="9" t="str">
        <f t="shared" si="623"/>
        <v/>
      </c>
      <c r="BB366" s="8" t="str">
        <f t="shared" si="624"/>
        <v/>
      </c>
      <c r="BD366" s="3" t="str">
        <f t="shared" si="625"/>
        <v/>
      </c>
      <c r="BE366" s="8" t="str">
        <f t="shared" si="594"/>
        <v/>
      </c>
      <c r="BF366" s="8" t="str">
        <f t="shared" si="595"/>
        <v/>
      </c>
      <c r="BG366" s="86" t="str">
        <f t="shared" si="596"/>
        <v/>
      </c>
      <c r="BH366" s="9" t="str">
        <f t="shared" si="597"/>
        <v/>
      </c>
      <c r="BI366" s="9" t="str">
        <f t="shared" si="598"/>
        <v/>
      </c>
      <c r="BJ366" s="82" t="e">
        <f t="shared" si="599"/>
        <v>#VALUE!</v>
      </c>
      <c r="BK366" s="9" t="str">
        <f t="shared" si="600"/>
        <v/>
      </c>
      <c r="BL366" s="9" t="str">
        <f t="shared" ref="BL366:BM366" si="681">BK366</f>
        <v/>
      </c>
      <c r="BM366" s="9" t="str">
        <f t="shared" si="681"/>
        <v/>
      </c>
      <c r="BN366" s="8" t="str">
        <f t="shared" si="602"/>
        <v/>
      </c>
      <c r="BO366" s="8" t="str">
        <f t="shared" si="627"/>
        <v/>
      </c>
      <c r="BP366" s="8" t="str">
        <f t="shared" si="628"/>
        <v/>
      </c>
      <c r="BQ366" s="8" t="str">
        <f t="shared" si="629"/>
        <v/>
      </c>
      <c r="BR366" s="8" t="str">
        <f t="shared" si="603"/>
        <v/>
      </c>
      <c r="BS366" s="8" t="str">
        <f t="shared" si="630"/>
        <v/>
      </c>
      <c r="BT366" s="8" t="str">
        <f t="shared" si="631"/>
        <v/>
      </c>
      <c r="BU366" s="7" t="str">
        <f t="shared" si="632"/>
        <v/>
      </c>
    </row>
    <row r="367" spans="8:73" x14ac:dyDescent="0.25">
      <c r="H367" s="35" t="str">
        <f>IFERROR(IF(MINUTE(M367)&lt;&gt;MINUTE(M366),MAX($H$2:H366)+1,IF(AND(MINUTE(M366)=0,MINUTE(M367)=0),1,"")),"")</f>
        <v/>
      </c>
      <c r="I367" s="35" t="str">
        <f t="shared" si="604"/>
        <v/>
      </c>
      <c r="J367" s="35" t="str">
        <f t="shared" si="605"/>
        <v/>
      </c>
      <c r="K367" s="67" t="str">
        <f>IFERROR(IF(VLOOKUP(J366,'Flota Variable'!$AS$4:$AU$707,3,0)+K366&gt;$F$7,"",VLOOKUP(J366,'Flota Variable'!$AS$4:$AU$707,3,0)+K366),"")</f>
        <v/>
      </c>
      <c r="L367" s="67" t="str">
        <f t="shared" si="586"/>
        <v/>
      </c>
      <c r="M367" s="36" t="str">
        <f t="shared" si="606"/>
        <v/>
      </c>
      <c r="N367" s="35" t="str">
        <f>IF(H367="","",IF(H367=MAX($H$3:$H$1002),IFERROR(VLOOKUP(MAX($H$3:H367)+1,$H$3:$I$1002,2,0),MAX(I367:I1366))-VLOOKUP(H367,$H$3:$I$1002,2,0)+1,IFERROR(VLOOKUP(MAX($H$3:H367)+1,$H$3:$I$1002,2,0),MAX(I367:I1366))-VLOOKUP(H367,$H$3:$I$1002,2,0)))</f>
        <v/>
      </c>
      <c r="P367" s="35" t="str">
        <f t="shared" si="607"/>
        <v/>
      </c>
      <c r="Q367" s="67" t="str">
        <f t="shared" si="608"/>
        <v/>
      </c>
      <c r="R367" s="67" t="str">
        <f t="shared" si="609"/>
        <v/>
      </c>
      <c r="S367" s="67" t="str">
        <f t="shared" si="610"/>
        <v/>
      </c>
      <c r="U367" s="68" t="str">
        <f>IFERROR(IF(Z367=0,"",IF(MINUTE(Z367)&lt;&gt;MINUTE(Z366),MAX($U$2:U366)+1,IF(AND(MINUTE(Z366)=0,MINUTE(Z367)=0),1,""))),"")</f>
        <v/>
      </c>
      <c r="V367" s="68" t="str">
        <f t="shared" si="611"/>
        <v/>
      </c>
      <c r="W367" s="68" t="str">
        <f t="shared" si="612"/>
        <v/>
      </c>
      <c r="X367" s="69" t="str">
        <f>IFERROR(L367+VLOOKUP(J367,'Tiempos de ciclo'!$P$3:$Q$398,2,0),"")</f>
        <v/>
      </c>
      <c r="Y367" s="69" t="str">
        <f t="shared" si="587"/>
        <v/>
      </c>
      <c r="Z367" s="70" t="str">
        <f t="shared" si="613"/>
        <v/>
      </c>
      <c r="AA367" s="68" t="str">
        <f>IF(U367="","",IF(U367=MAX($U$3:$U$1002),IFERROR(VLOOKUP(MAX($U$3:U367)+1,$U$3:$V$1002,2,0),MAX(V367:V1366))-VLOOKUP(U367,$U$3:$V$1002,2,0)+1,IFERROR(VLOOKUP(MAX($U$3:U367)+1,$U$3:$V$1002,2,0),MAX(V367:V1366))-VLOOKUP(U367,$U$3:$V$1002,2,0)))</f>
        <v/>
      </c>
      <c r="AC367" s="68" t="str">
        <f t="shared" si="614"/>
        <v/>
      </c>
      <c r="AD367" s="69" t="str">
        <f t="shared" si="615"/>
        <v/>
      </c>
      <c r="AE367" s="69" t="str">
        <f t="shared" si="616"/>
        <v/>
      </c>
      <c r="AF367" s="69" t="str">
        <f t="shared" si="617"/>
        <v/>
      </c>
      <c r="AI367" s="3" t="str">
        <f t="shared" si="634"/>
        <v/>
      </c>
      <c r="AJ367" s="8" t="str">
        <f t="shared" si="588"/>
        <v/>
      </c>
      <c r="AK367" s="8" t="str">
        <f t="shared" si="635"/>
        <v/>
      </c>
      <c r="AL367" s="8" t="str">
        <f t="shared" si="636"/>
        <v/>
      </c>
      <c r="AM367" s="8" t="str">
        <f t="shared" si="637"/>
        <v/>
      </c>
      <c r="AN367" s="9" t="str">
        <f t="shared" si="589"/>
        <v/>
      </c>
      <c r="AO367" s="9" t="str">
        <f t="shared" si="590"/>
        <v/>
      </c>
      <c r="AP367" s="8" t="str">
        <f t="shared" si="618"/>
        <v/>
      </c>
      <c r="AQ367" s="9" t="str">
        <f t="shared" si="591"/>
        <v/>
      </c>
      <c r="AR367" s="8" t="str">
        <f t="shared" si="619"/>
        <v/>
      </c>
      <c r="AS367" s="2" t="str">
        <f t="shared" si="638"/>
        <v/>
      </c>
      <c r="AT367" s="8" t="str">
        <f t="shared" si="620"/>
        <v/>
      </c>
      <c r="AU367" s="8" t="str">
        <f t="shared" si="639"/>
        <v/>
      </c>
      <c r="AV367" s="8" t="str">
        <f t="shared" si="640"/>
        <v/>
      </c>
      <c r="AW367" s="8" t="str">
        <f t="shared" si="621"/>
        <v/>
      </c>
      <c r="AX367" s="9" t="str">
        <f t="shared" si="592"/>
        <v/>
      </c>
      <c r="AY367" s="9" t="str">
        <f t="shared" si="593"/>
        <v/>
      </c>
      <c r="AZ367" s="8" t="str">
        <f t="shared" si="622"/>
        <v/>
      </c>
      <c r="BA367" s="9" t="str">
        <f t="shared" si="623"/>
        <v/>
      </c>
      <c r="BB367" s="8" t="str">
        <f t="shared" si="624"/>
        <v/>
      </c>
      <c r="BD367" s="3" t="str">
        <f t="shared" si="625"/>
        <v/>
      </c>
      <c r="BE367" s="8" t="str">
        <f t="shared" si="594"/>
        <v/>
      </c>
      <c r="BF367" s="8" t="str">
        <f t="shared" si="595"/>
        <v/>
      </c>
      <c r="BG367" s="86" t="str">
        <f t="shared" si="596"/>
        <v/>
      </c>
      <c r="BH367" s="9" t="str">
        <f t="shared" si="597"/>
        <v/>
      </c>
      <c r="BI367" s="9" t="str">
        <f t="shared" si="598"/>
        <v/>
      </c>
      <c r="BJ367" s="82" t="e">
        <f t="shared" si="599"/>
        <v>#VALUE!</v>
      </c>
      <c r="BK367" s="9" t="str">
        <f t="shared" si="600"/>
        <v/>
      </c>
      <c r="BL367" s="9" t="str">
        <f t="shared" ref="BL367:BM367" si="682">BK367</f>
        <v/>
      </c>
      <c r="BM367" s="9" t="str">
        <f t="shared" si="682"/>
        <v/>
      </c>
      <c r="BN367" s="8" t="str">
        <f t="shared" si="602"/>
        <v/>
      </c>
      <c r="BO367" s="8" t="str">
        <f t="shared" si="627"/>
        <v/>
      </c>
      <c r="BP367" s="8" t="str">
        <f t="shared" si="628"/>
        <v/>
      </c>
      <c r="BQ367" s="8" t="str">
        <f t="shared" si="629"/>
        <v/>
      </c>
      <c r="BR367" s="8" t="str">
        <f t="shared" si="603"/>
        <v/>
      </c>
      <c r="BS367" s="8" t="str">
        <f t="shared" si="630"/>
        <v/>
      </c>
      <c r="BT367" s="8" t="str">
        <f t="shared" si="631"/>
        <v/>
      </c>
      <c r="BU367" s="7" t="str">
        <f t="shared" si="632"/>
        <v/>
      </c>
    </row>
    <row r="368" spans="8:73" x14ac:dyDescent="0.25">
      <c r="H368" s="35" t="str">
        <f>IFERROR(IF(MINUTE(M368)&lt;&gt;MINUTE(M367),MAX($H$2:H367)+1,IF(AND(MINUTE(M367)=0,MINUTE(M368)=0),1,"")),"")</f>
        <v/>
      </c>
      <c r="I368" s="35" t="str">
        <f t="shared" si="604"/>
        <v/>
      </c>
      <c r="J368" s="35" t="str">
        <f t="shared" si="605"/>
        <v/>
      </c>
      <c r="K368" s="67" t="str">
        <f>IFERROR(IF(VLOOKUP(J367,'Flota Variable'!$AS$4:$AU$707,3,0)+K367&gt;$F$7,"",VLOOKUP(J367,'Flota Variable'!$AS$4:$AU$707,3,0)+K367),"")</f>
        <v/>
      </c>
      <c r="L368" s="67" t="str">
        <f t="shared" si="586"/>
        <v/>
      </c>
      <c r="M368" s="36" t="str">
        <f t="shared" si="606"/>
        <v/>
      </c>
      <c r="N368" s="35" t="str">
        <f>IF(H368="","",IF(H368=MAX($H$3:$H$1002),IFERROR(VLOOKUP(MAX($H$3:H368)+1,$H$3:$I$1002,2,0),MAX(I368:I1367))-VLOOKUP(H368,$H$3:$I$1002,2,0)+1,IFERROR(VLOOKUP(MAX($H$3:H368)+1,$H$3:$I$1002,2,0),MAX(I368:I1367))-VLOOKUP(H368,$H$3:$I$1002,2,0)))</f>
        <v/>
      </c>
      <c r="P368" s="35" t="str">
        <f t="shared" si="607"/>
        <v/>
      </c>
      <c r="Q368" s="67" t="str">
        <f t="shared" si="608"/>
        <v/>
      </c>
      <c r="R368" s="67" t="str">
        <f t="shared" si="609"/>
        <v/>
      </c>
      <c r="S368" s="67" t="str">
        <f t="shared" si="610"/>
        <v/>
      </c>
      <c r="U368" s="68" t="str">
        <f>IFERROR(IF(Z368=0,"",IF(MINUTE(Z368)&lt;&gt;MINUTE(Z367),MAX($U$2:U367)+1,IF(AND(MINUTE(Z367)=0,MINUTE(Z368)=0),1,""))),"")</f>
        <v/>
      </c>
      <c r="V368" s="68" t="str">
        <f t="shared" si="611"/>
        <v/>
      </c>
      <c r="W368" s="68" t="str">
        <f t="shared" si="612"/>
        <v/>
      </c>
      <c r="X368" s="69" t="str">
        <f>IFERROR(L368+VLOOKUP(J368,'Tiempos de ciclo'!$P$3:$Q$398,2,0),"")</f>
        <v/>
      </c>
      <c r="Y368" s="69" t="str">
        <f t="shared" si="587"/>
        <v/>
      </c>
      <c r="Z368" s="70" t="str">
        <f t="shared" si="613"/>
        <v/>
      </c>
      <c r="AA368" s="68" t="str">
        <f>IF(U368="","",IF(U368=MAX($U$3:$U$1002),IFERROR(VLOOKUP(MAX($U$3:U368)+1,$U$3:$V$1002,2,0),MAX(V368:V1367))-VLOOKUP(U368,$U$3:$V$1002,2,0)+1,IFERROR(VLOOKUP(MAX($U$3:U368)+1,$U$3:$V$1002,2,0),MAX(V368:V1367))-VLOOKUP(U368,$U$3:$V$1002,2,0)))</f>
        <v/>
      </c>
      <c r="AC368" s="68" t="str">
        <f t="shared" si="614"/>
        <v/>
      </c>
      <c r="AD368" s="69" t="str">
        <f t="shared" si="615"/>
        <v/>
      </c>
      <c r="AE368" s="69" t="str">
        <f t="shared" si="616"/>
        <v/>
      </c>
      <c r="AF368" s="69" t="str">
        <f t="shared" si="617"/>
        <v/>
      </c>
      <c r="AI368" s="3" t="str">
        <f t="shared" si="634"/>
        <v/>
      </c>
      <c r="AJ368" s="8" t="str">
        <f t="shared" si="588"/>
        <v/>
      </c>
      <c r="AK368" s="8" t="str">
        <f t="shared" si="635"/>
        <v/>
      </c>
      <c r="AL368" s="8" t="str">
        <f t="shared" si="636"/>
        <v/>
      </c>
      <c r="AM368" s="8" t="str">
        <f t="shared" si="637"/>
        <v/>
      </c>
      <c r="AN368" s="9" t="str">
        <f t="shared" si="589"/>
        <v/>
      </c>
      <c r="AO368" s="9" t="str">
        <f t="shared" si="590"/>
        <v/>
      </c>
      <c r="AP368" s="8" t="str">
        <f t="shared" si="618"/>
        <v/>
      </c>
      <c r="AQ368" s="9" t="str">
        <f t="shared" si="591"/>
        <v/>
      </c>
      <c r="AR368" s="8" t="str">
        <f t="shared" si="619"/>
        <v/>
      </c>
      <c r="AS368" s="2" t="str">
        <f t="shared" si="638"/>
        <v/>
      </c>
      <c r="AT368" s="8" t="str">
        <f t="shared" si="620"/>
        <v/>
      </c>
      <c r="AU368" s="8" t="str">
        <f t="shared" si="639"/>
        <v/>
      </c>
      <c r="AV368" s="8" t="str">
        <f t="shared" si="640"/>
        <v/>
      </c>
      <c r="AW368" s="8" t="str">
        <f t="shared" si="621"/>
        <v/>
      </c>
      <c r="AX368" s="9" t="str">
        <f t="shared" si="592"/>
        <v/>
      </c>
      <c r="AY368" s="9" t="str">
        <f t="shared" si="593"/>
        <v/>
      </c>
      <c r="AZ368" s="8" t="str">
        <f t="shared" si="622"/>
        <v/>
      </c>
      <c r="BA368" s="9" t="str">
        <f t="shared" si="623"/>
        <v/>
      </c>
      <c r="BB368" s="8" t="str">
        <f t="shared" si="624"/>
        <v/>
      </c>
      <c r="BD368" s="3" t="str">
        <f t="shared" si="625"/>
        <v/>
      </c>
      <c r="BE368" s="8" t="str">
        <f t="shared" si="594"/>
        <v/>
      </c>
      <c r="BF368" s="8" t="str">
        <f t="shared" si="595"/>
        <v/>
      </c>
      <c r="BG368" s="86" t="str">
        <f t="shared" si="596"/>
        <v/>
      </c>
      <c r="BH368" s="9" t="str">
        <f t="shared" si="597"/>
        <v/>
      </c>
      <c r="BI368" s="9" t="str">
        <f t="shared" si="598"/>
        <v/>
      </c>
      <c r="BJ368" s="82" t="e">
        <f t="shared" si="599"/>
        <v>#VALUE!</v>
      </c>
      <c r="BK368" s="9" t="str">
        <f t="shared" si="600"/>
        <v/>
      </c>
      <c r="BL368" s="9" t="str">
        <f t="shared" ref="BL368:BM368" si="683">BK368</f>
        <v/>
      </c>
      <c r="BM368" s="9" t="str">
        <f t="shared" si="683"/>
        <v/>
      </c>
      <c r="BN368" s="8" t="str">
        <f t="shared" si="602"/>
        <v/>
      </c>
      <c r="BO368" s="8" t="str">
        <f t="shared" si="627"/>
        <v/>
      </c>
      <c r="BP368" s="8" t="str">
        <f t="shared" si="628"/>
        <v/>
      </c>
      <c r="BQ368" s="8" t="str">
        <f t="shared" si="629"/>
        <v/>
      </c>
      <c r="BR368" s="8" t="str">
        <f t="shared" si="603"/>
        <v/>
      </c>
      <c r="BS368" s="8" t="str">
        <f t="shared" si="630"/>
        <v/>
      </c>
      <c r="BT368" s="8" t="str">
        <f t="shared" si="631"/>
        <v/>
      </c>
      <c r="BU368" s="7" t="str">
        <f t="shared" si="632"/>
        <v/>
      </c>
    </row>
    <row r="369" spans="8:73" x14ac:dyDescent="0.25">
      <c r="H369" s="35" t="str">
        <f>IFERROR(IF(MINUTE(M369)&lt;&gt;MINUTE(M368),MAX($H$2:H368)+1,IF(AND(MINUTE(M368)=0,MINUTE(M369)=0),1,"")),"")</f>
        <v/>
      </c>
      <c r="I369" s="35" t="str">
        <f t="shared" si="604"/>
        <v/>
      </c>
      <c r="J369" s="35" t="str">
        <f t="shared" si="605"/>
        <v/>
      </c>
      <c r="K369" s="67" t="str">
        <f>IFERROR(IF(VLOOKUP(J368,'Flota Variable'!$AS$4:$AU$707,3,0)+K368&gt;$F$7,"",VLOOKUP(J368,'Flota Variable'!$AS$4:$AU$707,3,0)+K368),"")</f>
        <v/>
      </c>
      <c r="L369" s="67" t="str">
        <f t="shared" si="586"/>
        <v/>
      </c>
      <c r="M369" s="36" t="str">
        <f t="shared" si="606"/>
        <v/>
      </c>
      <c r="N369" s="35" t="str">
        <f>IF(H369="","",IF(H369=MAX($H$3:$H$1002),IFERROR(VLOOKUP(MAX($H$3:H369)+1,$H$3:$I$1002,2,0),MAX(I369:I1368))-VLOOKUP(H369,$H$3:$I$1002,2,0)+1,IFERROR(VLOOKUP(MAX($H$3:H369)+1,$H$3:$I$1002,2,0),MAX(I369:I1368))-VLOOKUP(H369,$H$3:$I$1002,2,0)))</f>
        <v/>
      </c>
      <c r="P369" s="35" t="str">
        <f t="shared" si="607"/>
        <v/>
      </c>
      <c r="Q369" s="67" t="str">
        <f t="shared" si="608"/>
        <v/>
      </c>
      <c r="R369" s="67" t="str">
        <f t="shared" si="609"/>
        <v/>
      </c>
      <c r="S369" s="67" t="str">
        <f t="shared" si="610"/>
        <v/>
      </c>
      <c r="U369" s="68" t="str">
        <f>IFERROR(IF(Z369=0,"",IF(MINUTE(Z369)&lt;&gt;MINUTE(Z368),MAX($U$2:U368)+1,IF(AND(MINUTE(Z368)=0,MINUTE(Z369)=0),1,""))),"")</f>
        <v/>
      </c>
      <c r="V369" s="68" t="str">
        <f t="shared" si="611"/>
        <v/>
      </c>
      <c r="W369" s="68" t="str">
        <f t="shared" si="612"/>
        <v/>
      </c>
      <c r="X369" s="69" t="str">
        <f>IFERROR(L369+VLOOKUP(J369,'Tiempos de ciclo'!$P$3:$Q$398,2,0),"")</f>
        <v/>
      </c>
      <c r="Y369" s="69" t="str">
        <f t="shared" si="587"/>
        <v/>
      </c>
      <c r="Z369" s="70" t="str">
        <f t="shared" si="613"/>
        <v/>
      </c>
      <c r="AA369" s="68" t="str">
        <f>IF(U369="","",IF(U369=MAX($U$3:$U$1002),IFERROR(VLOOKUP(MAX($U$3:U369)+1,$U$3:$V$1002,2,0),MAX(V369:V1368))-VLOOKUP(U369,$U$3:$V$1002,2,0)+1,IFERROR(VLOOKUP(MAX($U$3:U369)+1,$U$3:$V$1002,2,0),MAX(V369:V1368))-VLOOKUP(U369,$U$3:$V$1002,2,0)))</f>
        <v/>
      </c>
      <c r="AC369" s="68" t="str">
        <f t="shared" si="614"/>
        <v/>
      </c>
      <c r="AD369" s="69" t="str">
        <f t="shared" si="615"/>
        <v/>
      </c>
      <c r="AE369" s="69" t="str">
        <f t="shared" si="616"/>
        <v/>
      </c>
      <c r="AF369" s="69" t="str">
        <f t="shared" si="617"/>
        <v/>
      </c>
      <c r="AI369" s="3" t="str">
        <f t="shared" si="634"/>
        <v/>
      </c>
      <c r="AJ369" s="8" t="str">
        <f t="shared" si="588"/>
        <v/>
      </c>
      <c r="AK369" s="8" t="str">
        <f t="shared" si="635"/>
        <v/>
      </c>
      <c r="AL369" s="8" t="str">
        <f t="shared" si="636"/>
        <v/>
      </c>
      <c r="AM369" s="8" t="str">
        <f t="shared" si="637"/>
        <v/>
      </c>
      <c r="AN369" s="9" t="str">
        <f t="shared" si="589"/>
        <v/>
      </c>
      <c r="AO369" s="9" t="str">
        <f t="shared" si="590"/>
        <v/>
      </c>
      <c r="AP369" s="8" t="str">
        <f t="shared" si="618"/>
        <v/>
      </c>
      <c r="AQ369" s="9" t="str">
        <f t="shared" si="591"/>
        <v/>
      </c>
      <c r="AR369" s="8" t="str">
        <f t="shared" si="619"/>
        <v/>
      </c>
      <c r="AS369" s="2" t="str">
        <f t="shared" si="638"/>
        <v/>
      </c>
      <c r="AT369" s="8" t="str">
        <f t="shared" si="620"/>
        <v/>
      </c>
      <c r="AU369" s="8" t="str">
        <f t="shared" si="639"/>
        <v/>
      </c>
      <c r="AV369" s="8" t="str">
        <f t="shared" si="640"/>
        <v/>
      </c>
      <c r="AW369" s="8" t="str">
        <f t="shared" si="621"/>
        <v/>
      </c>
      <c r="AX369" s="9" t="str">
        <f t="shared" si="592"/>
        <v/>
      </c>
      <c r="AY369" s="9" t="str">
        <f t="shared" si="593"/>
        <v/>
      </c>
      <c r="AZ369" s="8" t="str">
        <f t="shared" si="622"/>
        <v/>
      </c>
      <c r="BA369" s="9" t="str">
        <f t="shared" si="623"/>
        <v/>
      </c>
      <c r="BB369" s="8" t="str">
        <f t="shared" si="624"/>
        <v/>
      </c>
      <c r="BD369" s="3" t="str">
        <f t="shared" si="625"/>
        <v/>
      </c>
      <c r="BE369" s="8" t="str">
        <f t="shared" si="594"/>
        <v/>
      </c>
      <c r="BF369" s="8" t="str">
        <f t="shared" si="595"/>
        <v/>
      </c>
      <c r="BG369" s="86" t="str">
        <f t="shared" si="596"/>
        <v/>
      </c>
      <c r="BH369" s="9" t="str">
        <f t="shared" si="597"/>
        <v/>
      </c>
      <c r="BI369" s="9" t="str">
        <f t="shared" si="598"/>
        <v/>
      </c>
      <c r="BJ369" s="82" t="e">
        <f t="shared" si="599"/>
        <v>#VALUE!</v>
      </c>
      <c r="BK369" s="9" t="str">
        <f t="shared" si="600"/>
        <v/>
      </c>
      <c r="BL369" s="9" t="str">
        <f t="shared" ref="BL369:BM369" si="684">BK369</f>
        <v/>
      </c>
      <c r="BM369" s="9" t="str">
        <f t="shared" si="684"/>
        <v/>
      </c>
      <c r="BN369" s="8" t="str">
        <f t="shared" si="602"/>
        <v/>
      </c>
      <c r="BO369" s="8" t="str">
        <f t="shared" si="627"/>
        <v/>
      </c>
      <c r="BP369" s="8" t="str">
        <f t="shared" si="628"/>
        <v/>
      </c>
      <c r="BQ369" s="8" t="str">
        <f t="shared" si="629"/>
        <v/>
      </c>
      <c r="BR369" s="8" t="str">
        <f t="shared" si="603"/>
        <v/>
      </c>
      <c r="BS369" s="8" t="str">
        <f t="shared" si="630"/>
        <v/>
      </c>
      <c r="BT369" s="8" t="str">
        <f t="shared" si="631"/>
        <v/>
      </c>
      <c r="BU369" s="7" t="str">
        <f t="shared" si="632"/>
        <v/>
      </c>
    </row>
    <row r="370" spans="8:73" x14ac:dyDescent="0.25">
      <c r="H370" s="35" t="str">
        <f>IFERROR(IF(MINUTE(M370)&lt;&gt;MINUTE(M369),MAX($H$2:H369)+1,IF(AND(MINUTE(M369)=0,MINUTE(M370)=0),1,"")),"")</f>
        <v/>
      </c>
      <c r="I370" s="35" t="str">
        <f t="shared" si="604"/>
        <v/>
      </c>
      <c r="J370" s="35" t="str">
        <f t="shared" si="605"/>
        <v/>
      </c>
      <c r="K370" s="67" t="str">
        <f>IFERROR(IF(VLOOKUP(J369,'Flota Variable'!$AS$4:$AU$707,3,0)+K369&gt;$F$7,"",VLOOKUP(J369,'Flota Variable'!$AS$4:$AU$707,3,0)+K369),"")</f>
        <v/>
      </c>
      <c r="L370" s="67" t="str">
        <f t="shared" si="586"/>
        <v/>
      </c>
      <c r="M370" s="36" t="str">
        <f t="shared" si="606"/>
        <v/>
      </c>
      <c r="N370" s="35" t="str">
        <f>IF(H370="","",IF(H370=MAX($H$3:$H$1002),IFERROR(VLOOKUP(MAX($H$3:H370)+1,$H$3:$I$1002,2,0),MAX(I370:I1369))-VLOOKUP(H370,$H$3:$I$1002,2,0)+1,IFERROR(VLOOKUP(MAX($H$3:H370)+1,$H$3:$I$1002,2,0),MAX(I370:I1369))-VLOOKUP(H370,$H$3:$I$1002,2,0)))</f>
        <v/>
      </c>
      <c r="P370" s="35" t="str">
        <f t="shared" si="607"/>
        <v/>
      </c>
      <c r="Q370" s="67" t="str">
        <f t="shared" si="608"/>
        <v/>
      </c>
      <c r="R370" s="67" t="str">
        <f t="shared" si="609"/>
        <v/>
      </c>
      <c r="S370" s="67" t="str">
        <f t="shared" si="610"/>
        <v/>
      </c>
      <c r="U370" s="68" t="str">
        <f>IFERROR(IF(Z370=0,"",IF(MINUTE(Z370)&lt;&gt;MINUTE(Z369),MAX($U$2:U369)+1,IF(AND(MINUTE(Z369)=0,MINUTE(Z370)=0),1,""))),"")</f>
        <v/>
      </c>
      <c r="V370" s="68" t="str">
        <f t="shared" si="611"/>
        <v/>
      </c>
      <c r="W370" s="68" t="str">
        <f t="shared" si="612"/>
        <v/>
      </c>
      <c r="X370" s="69" t="str">
        <f>IFERROR(L370+VLOOKUP(J370,'Tiempos de ciclo'!$P$3:$Q$398,2,0),"")</f>
        <v/>
      </c>
      <c r="Y370" s="69" t="str">
        <f t="shared" si="587"/>
        <v/>
      </c>
      <c r="Z370" s="70" t="str">
        <f t="shared" si="613"/>
        <v/>
      </c>
      <c r="AA370" s="68" t="str">
        <f>IF(U370="","",IF(U370=MAX($U$3:$U$1002),IFERROR(VLOOKUP(MAX($U$3:U370)+1,$U$3:$V$1002,2,0),MAX(V370:V1369))-VLOOKUP(U370,$U$3:$V$1002,2,0)+1,IFERROR(VLOOKUP(MAX($U$3:U370)+1,$U$3:$V$1002,2,0),MAX(V370:V1369))-VLOOKUP(U370,$U$3:$V$1002,2,0)))</f>
        <v/>
      </c>
      <c r="AC370" s="68" t="str">
        <f t="shared" si="614"/>
        <v/>
      </c>
      <c r="AD370" s="69" t="str">
        <f t="shared" si="615"/>
        <v/>
      </c>
      <c r="AE370" s="69" t="str">
        <f t="shared" si="616"/>
        <v/>
      </c>
      <c r="AF370" s="69" t="str">
        <f t="shared" si="617"/>
        <v/>
      </c>
      <c r="AI370" s="3" t="str">
        <f t="shared" si="634"/>
        <v/>
      </c>
      <c r="AJ370" s="8" t="str">
        <f t="shared" si="588"/>
        <v/>
      </c>
      <c r="AK370" s="8" t="str">
        <f t="shared" si="635"/>
        <v/>
      </c>
      <c r="AL370" s="8" t="str">
        <f t="shared" si="636"/>
        <v/>
      </c>
      <c r="AM370" s="8" t="str">
        <f t="shared" si="637"/>
        <v/>
      </c>
      <c r="AN370" s="9" t="str">
        <f t="shared" si="589"/>
        <v/>
      </c>
      <c r="AO370" s="9" t="str">
        <f t="shared" si="590"/>
        <v/>
      </c>
      <c r="AP370" s="8" t="str">
        <f t="shared" si="618"/>
        <v/>
      </c>
      <c r="AQ370" s="9" t="str">
        <f t="shared" si="591"/>
        <v/>
      </c>
      <c r="AR370" s="8" t="str">
        <f t="shared" si="619"/>
        <v/>
      </c>
      <c r="AS370" s="2" t="str">
        <f t="shared" si="638"/>
        <v/>
      </c>
      <c r="AT370" s="8" t="str">
        <f t="shared" si="620"/>
        <v/>
      </c>
      <c r="AU370" s="8" t="str">
        <f t="shared" si="639"/>
        <v/>
      </c>
      <c r="AV370" s="8" t="str">
        <f t="shared" si="640"/>
        <v/>
      </c>
      <c r="AW370" s="8" t="str">
        <f t="shared" si="621"/>
        <v/>
      </c>
      <c r="AX370" s="9" t="str">
        <f t="shared" si="592"/>
        <v/>
      </c>
      <c r="AY370" s="9" t="str">
        <f t="shared" si="593"/>
        <v/>
      </c>
      <c r="AZ370" s="8" t="str">
        <f t="shared" si="622"/>
        <v/>
      </c>
      <c r="BA370" s="9" t="str">
        <f t="shared" si="623"/>
        <v/>
      </c>
      <c r="BB370" s="8" t="str">
        <f t="shared" si="624"/>
        <v/>
      </c>
      <c r="BD370" s="3" t="str">
        <f t="shared" si="625"/>
        <v/>
      </c>
      <c r="BE370" s="8" t="str">
        <f t="shared" si="594"/>
        <v/>
      </c>
      <c r="BF370" s="8" t="str">
        <f t="shared" si="595"/>
        <v/>
      </c>
      <c r="BG370" s="86" t="str">
        <f t="shared" si="596"/>
        <v/>
      </c>
      <c r="BH370" s="9" t="str">
        <f t="shared" si="597"/>
        <v/>
      </c>
      <c r="BI370" s="9" t="str">
        <f t="shared" si="598"/>
        <v/>
      </c>
      <c r="BJ370" s="82" t="e">
        <f t="shared" si="599"/>
        <v>#VALUE!</v>
      </c>
      <c r="BK370" s="9" t="str">
        <f t="shared" si="600"/>
        <v/>
      </c>
      <c r="BL370" s="9" t="str">
        <f t="shared" ref="BL370:BM370" si="685">BK370</f>
        <v/>
      </c>
      <c r="BM370" s="9" t="str">
        <f t="shared" si="685"/>
        <v/>
      </c>
      <c r="BN370" s="8" t="str">
        <f t="shared" si="602"/>
        <v/>
      </c>
      <c r="BO370" s="8" t="str">
        <f t="shared" si="627"/>
        <v/>
      </c>
      <c r="BP370" s="8" t="str">
        <f t="shared" si="628"/>
        <v/>
      </c>
      <c r="BQ370" s="8" t="str">
        <f t="shared" si="629"/>
        <v/>
      </c>
      <c r="BR370" s="8" t="str">
        <f t="shared" si="603"/>
        <v/>
      </c>
      <c r="BS370" s="8" t="str">
        <f t="shared" si="630"/>
        <v/>
      </c>
      <c r="BT370" s="8" t="str">
        <f t="shared" si="631"/>
        <v/>
      </c>
      <c r="BU370" s="7" t="str">
        <f t="shared" si="632"/>
        <v/>
      </c>
    </row>
    <row r="371" spans="8:73" x14ac:dyDescent="0.25">
      <c r="H371" s="35" t="str">
        <f>IFERROR(IF(MINUTE(M371)&lt;&gt;MINUTE(M370),MAX($H$2:H370)+1,IF(AND(MINUTE(M370)=0,MINUTE(M371)=0),1,"")),"")</f>
        <v/>
      </c>
      <c r="I371" s="35" t="str">
        <f t="shared" si="604"/>
        <v/>
      </c>
      <c r="J371" s="35" t="str">
        <f t="shared" si="605"/>
        <v/>
      </c>
      <c r="K371" s="67" t="str">
        <f>IFERROR(IF(VLOOKUP(J370,'Flota Variable'!$AS$4:$AU$707,3,0)+K370&gt;$F$7,"",VLOOKUP(J370,'Flota Variable'!$AS$4:$AU$707,3,0)+K370),"")</f>
        <v/>
      </c>
      <c r="L371" s="67" t="str">
        <f t="shared" si="586"/>
        <v/>
      </c>
      <c r="M371" s="36" t="str">
        <f t="shared" si="606"/>
        <v/>
      </c>
      <c r="N371" s="35" t="str">
        <f>IF(H371="","",IF(H371=MAX($H$3:$H$1002),IFERROR(VLOOKUP(MAX($H$3:H371)+1,$H$3:$I$1002,2,0),MAX(I371:I1370))-VLOOKUP(H371,$H$3:$I$1002,2,0)+1,IFERROR(VLOOKUP(MAX($H$3:H371)+1,$H$3:$I$1002,2,0),MAX(I371:I1370))-VLOOKUP(H371,$H$3:$I$1002,2,0)))</f>
        <v/>
      </c>
      <c r="P371" s="35" t="str">
        <f t="shared" si="607"/>
        <v/>
      </c>
      <c r="Q371" s="67" t="str">
        <f t="shared" si="608"/>
        <v/>
      </c>
      <c r="R371" s="67" t="str">
        <f t="shared" si="609"/>
        <v/>
      </c>
      <c r="S371" s="67" t="str">
        <f t="shared" si="610"/>
        <v/>
      </c>
      <c r="U371" s="68" t="str">
        <f>IFERROR(IF(Z371=0,"",IF(MINUTE(Z371)&lt;&gt;MINUTE(Z370),MAX($U$2:U370)+1,IF(AND(MINUTE(Z370)=0,MINUTE(Z371)=0),1,""))),"")</f>
        <v/>
      </c>
      <c r="V371" s="68" t="str">
        <f t="shared" si="611"/>
        <v/>
      </c>
      <c r="W371" s="68" t="str">
        <f t="shared" si="612"/>
        <v/>
      </c>
      <c r="X371" s="69" t="str">
        <f>IFERROR(L371+VLOOKUP(J371,'Tiempos de ciclo'!$P$3:$Q$398,2,0),"")</f>
        <v/>
      </c>
      <c r="Y371" s="69" t="str">
        <f t="shared" si="587"/>
        <v/>
      </c>
      <c r="Z371" s="70" t="str">
        <f t="shared" si="613"/>
        <v/>
      </c>
      <c r="AA371" s="68" t="str">
        <f>IF(U371="","",IF(U371=MAX($U$3:$U$1002),IFERROR(VLOOKUP(MAX($U$3:U371)+1,$U$3:$V$1002,2,0),MAX(V371:V1370))-VLOOKUP(U371,$U$3:$V$1002,2,0)+1,IFERROR(VLOOKUP(MAX($U$3:U371)+1,$U$3:$V$1002,2,0),MAX(V371:V1370))-VLOOKUP(U371,$U$3:$V$1002,2,0)))</f>
        <v/>
      </c>
      <c r="AC371" s="68" t="str">
        <f t="shared" si="614"/>
        <v/>
      </c>
      <c r="AD371" s="69" t="str">
        <f t="shared" si="615"/>
        <v/>
      </c>
      <c r="AE371" s="69" t="str">
        <f t="shared" si="616"/>
        <v/>
      </c>
      <c r="AF371" s="69" t="str">
        <f t="shared" si="617"/>
        <v/>
      </c>
      <c r="AI371" s="3" t="str">
        <f t="shared" si="634"/>
        <v/>
      </c>
      <c r="AJ371" s="8" t="str">
        <f t="shared" si="588"/>
        <v/>
      </c>
      <c r="AK371" s="8" t="str">
        <f t="shared" si="635"/>
        <v/>
      </c>
      <c r="AL371" s="8" t="str">
        <f t="shared" si="636"/>
        <v/>
      </c>
      <c r="AM371" s="8" t="str">
        <f t="shared" si="637"/>
        <v/>
      </c>
      <c r="AN371" s="9" t="str">
        <f t="shared" si="589"/>
        <v/>
      </c>
      <c r="AO371" s="9" t="str">
        <f t="shared" si="590"/>
        <v/>
      </c>
      <c r="AP371" s="8" t="str">
        <f t="shared" si="618"/>
        <v/>
      </c>
      <c r="AQ371" s="9" t="str">
        <f t="shared" si="591"/>
        <v/>
      </c>
      <c r="AR371" s="8" t="str">
        <f t="shared" si="619"/>
        <v/>
      </c>
      <c r="AS371" s="2" t="str">
        <f t="shared" si="638"/>
        <v/>
      </c>
      <c r="AT371" s="8" t="str">
        <f t="shared" si="620"/>
        <v/>
      </c>
      <c r="AU371" s="8" t="str">
        <f t="shared" si="639"/>
        <v/>
      </c>
      <c r="AV371" s="8" t="str">
        <f t="shared" si="640"/>
        <v/>
      </c>
      <c r="AW371" s="8" t="str">
        <f t="shared" si="621"/>
        <v/>
      </c>
      <c r="AX371" s="9" t="str">
        <f t="shared" si="592"/>
        <v/>
      </c>
      <c r="AY371" s="9" t="str">
        <f t="shared" si="593"/>
        <v/>
      </c>
      <c r="AZ371" s="8" t="str">
        <f t="shared" si="622"/>
        <v/>
      </c>
      <c r="BA371" s="9" t="str">
        <f t="shared" si="623"/>
        <v/>
      </c>
      <c r="BB371" s="8" t="str">
        <f t="shared" si="624"/>
        <v/>
      </c>
      <c r="BD371" s="3" t="str">
        <f t="shared" si="625"/>
        <v/>
      </c>
      <c r="BE371" s="8" t="str">
        <f t="shared" si="594"/>
        <v/>
      </c>
      <c r="BF371" s="8" t="str">
        <f t="shared" si="595"/>
        <v/>
      </c>
      <c r="BG371" s="86" t="str">
        <f t="shared" si="596"/>
        <v/>
      </c>
      <c r="BH371" s="9" t="str">
        <f t="shared" si="597"/>
        <v/>
      </c>
      <c r="BI371" s="9" t="str">
        <f t="shared" si="598"/>
        <v/>
      </c>
      <c r="BJ371" s="82" t="e">
        <f t="shared" si="599"/>
        <v>#VALUE!</v>
      </c>
      <c r="BK371" s="9" t="str">
        <f t="shared" si="600"/>
        <v/>
      </c>
      <c r="BL371" s="9" t="str">
        <f t="shared" ref="BL371:BM371" si="686">BK371</f>
        <v/>
      </c>
      <c r="BM371" s="9" t="str">
        <f t="shared" si="686"/>
        <v/>
      </c>
      <c r="BN371" s="8" t="str">
        <f t="shared" si="602"/>
        <v/>
      </c>
      <c r="BO371" s="8" t="str">
        <f t="shared" si="627"/>
        <v/>
      </c>
      <c r="BP371" s="8" t="str">
        <f t="shared" si="628"/>
        <v/>
      </c>
      <c r="BQ371" s="8" t="str">
        <f t="shared" si="629"/>
        <v/>
      </c>
      <c r="BR371" s="8" t="str">
        <f t="shared" si="603"/>
        <v/>
      </c>
      <c r="BS371" s="8" t="str">
        <f t="shared" si="630"/>
        <v/>
      </c>
      <c r="BT371" s="8" t="str">
        <f t="shared" si="631"/>
        <v/>
      </c>
      <c r="BU371" s="7" t="str">
        <f t="shared" si="632"/>
        <v/>
      </c>
    </row>
    <row r="372" spans="8:73" x14ac:dyDescent="0.25">
      <c r="H372" s="35" t="str">
        <f>IFERROR(IF(MINUTE(M372)&lt;&gt;MINUTE(M371),MAX($H$2:H371)+1,IF(AND(MINUTE(M371)=0,MINUTE(M372)=0),1,"")),"")</f>
        <v/>
      </c>
      <c r="I372" s="35" t="str">
        <f t="shared" si="604"/>
        <v/>
      </c>
      <c r="J372" s="35" t="str">
        <f t="shared" si="605"/>
        <v/>
      </c>
      <c r="K372" s="67" t="str">
        <f>IFERROR(IF(VLOOKUP(J371,'Flota Variable'!$AS$4:$AU$707,3,0)+K371&gt;$F$7,"",VLOOKUP(J371,'Flota Variable'!$AS$4:$AU$707,3,0)+K371),"")</f>
        <v/>
      </c>
      <c r="L372" s="67" t="str">
        <f t="shared" si="586"/>
        <v/>
      </c>
      <c r="M372" s="36" t="str">
        <f t="shared" si="606"/>
        <v/>
      </c>
      <c r="N372" s="35" t="str">
        <f>IF(H372="","",IF(H372=MAX($H$3:$H$1002),IFERROR(VLOOKUP(MAX($H$3:H372)+1,$H$3:$I$1002,2,0),MAX(I372:I1371))-VLOOKUP(H372,$H$3:$I$1002,2,0)+1,IFERROR(VLOOKUP(MAX($H$3:H372)+1,$H$3:$I$1002,2,0),MAX(I372:I1371))-VLOOKUP(H372,$H$3:$I$1002,2,0)))</f>
        <v/>
      </c>
      <c r="P372" s="35" t="str">
        <f t="shared" si="607"/>
        <v/>
      </c>
      <c r="Q372" s="67" t="str">
        <f t="shared" si="608"/>
        <v/>
      </c>
      <c r="R372" s="67" t="str">
        <f t="shared" si="609"/>
        <v/>
      </c>
      <c r="S372" s="67" t="str">
        <f t="shared" si="610"/>
        <v/>
      </c>
      <c r="U372" s="68" t="str">
        <f>IFERROR(IF(Z372=0,"",IF(MINUTE(Z372)&lt;&gt;MINUTE(Z371),MAX($U$2:U371)+1,IF(AND(MINUTE(Z371)=0,MINUTE(Z372)=0),1,""))),"")</f>
        <v/>
      </c>
      <c r="V372" s="68" t="str">
        <f t="shared" si="611"/>
        <v/>
      </c>
      <c r="W372" s="68" t="str">
        <f t="shared" si="612"/>
        <v/>
      </c>
      <c r="X372" s="69" t="str">
        <f>IFERROR(L372+VLOOKUP(J372,'Tiempos de ciclo'!$P$3:$Q$398,2,0),"")</f>
        <v/>
      </c>
      <c r="Y372" s="69" t="str">
        <f t="shared" si="587"/>
        <v/>
      </c>
      <c r="Z372" s="70" t="str">
        <f t="shared" si="613"/>
        <v/>
      </c>
      <c r="AA372" s="68" t="str">
        <f>IF(U372="","",IF(U372=MAX($U$3:$U$1002),IFERROR(VLOOKUP(MAX($U$3:U372)+1,$U$3:$V$1002,2,0),MAX(V372:V1371))-VLOOKUP(U372,$U$3:$V$1002,2,0)+1,IFERROR(VLOOKUP(MAX($U$3:U372)+1,$U$3:$V$1002,2,0),MAX(V372:V1371))-VLOOKUP(U372,$U$3:$V$1002,2,0)))</f>
        <v/>
      </c>
      <c r="AC372" s="68" t="str">
        <f t="shared" si="614"/>
        <v/>
      </c>
      <c r="AD372" s="69" t="str">
        <f t="shared" si="615"/>
        <v/>
      </c>
      <c r="AE372" s="69" t="str">
        <f t="shared" si="616"/>
        <v/>
      </c>
      <c r="AF372" s="69" t="str">
        <f t="shared" si="617"/>
        <v/>
      </c>
      <c r="AI372" s="3" t="str">
        <f t="shared" si="634"/>
        <v/>
      </c>
      <c r="AJ372" s="8" t="str">
        <f t="shared" si="588"/>
        <v/>
      </c>
      <c r="AK372" s="8" t="str">
        <f t="shared" si="635"/>
        <v/>
      </c>
      <c r="AL372" s="8" t="str">
        <f t="shared" si="636"/>
        <v/>
      </c>
      <c r="AM372" s="8" t="str">
        <f t="shared" si="637"/>
        <v/>
      </c>
      <c r="AN372" s="9" t="str">
        <f t="shared" si="589"/>
        <v/>
      </c>
      <c r="AO372" s="9" t="str">
        <f t="shared" si="590"/>
        <v/>
      </c>
      <c r="AP372" s="8" t="str">
        <f t="shared" si="618"/>
        <v/>
      </c>
      <c r="AQ372" s="9" t="str">
        <f t="shared" si="591"/>
        <v/>
      </c>
      <c r="AR372" s="8" t="str">
        <f t="shared" si="619"/>
        <v/>
      </c>
      <c r="AS372" s="2" t="str">
        <f t="shared" si="638"/>
        <v/>
      </c>
      <c r="AT372" s="8" t="str">
        <f t="shared" si="620"/>
        <v/>
      </c>
      <c r="AU372" s="8" t="str">
        <f t="shared" si="639"/>
        <v/>
      </c>
      <c r="AV372" s="8" t="str">
        <f t="shared" si="640"/>
        <v/>
      </c>
      <c r="AW372" s="8" t="str">
        <f t="shared" si="621"/>
        <v/>
      </c>
      <c r="AX372" s="9" t="str">
        <f t="shared" si="592"/>
        <v/>
      </c>
      <c r="AY372" s="9" t="str">
        <f t="shared" si="593"/>
        <v/>
      </c>
      <c r="AZ372" s="8" t="str">
        <f t="shared" si="622"/>
        <v/>
      </c>
      <c r="BA372" s="9" t="str">
        <f t="shared" si="623"/>
        <v/>
      </c>
      <c r="BB372" s="8" t="str">
        <f t="shared" si="624"/>
        <v/>
      </c>
      <c r="BD372" s="3" t="str">
        <f t="shared" si="625"/>
        <v/>
      </c>
      <c r="BE372" s="8" t="str">
        <f t="shared" si="594"/>
        <v/>
      </c>
      <c r="BF372" s="8" t="str">
        <f t="shared" si="595"/>
        <v/>
      </c>
      <c r="BG372" s="86" t="str">
        <f t="shared" si="596"/>
        <v/>
      </c>
      <c r="BH372" s="9" t="str">
        <f t="shared" si="597"/>
        <v/>
      </c>
      <c r="BI372" s="9" t="str">
        <f t="shared" si="598"/>
        <v/>
      </c>
      <c r="BJ372" s="82" t="e">
        <f t="shared" si="599"/>
        <v>#VALUE!</v>
      </c>
      <c r="BK372" s="9" t="str">
        <f t="shared" si="600"/>
        <v/>
      </c>
      <c r="BL372" s="9" t="str">
        <f t="shared" ref="BL372:BM372" si="687">BK372</f>
        <v/>
      </c>
      <c r="BM372" s="9" t="str">
        <f t="shared" si="687"/>
        <v/>
      </c>
      <c r="BN372" s="8" t="str">
        <f t="shared" si="602"/>
        <v/>
      </c>
      <c r="BO372" s="8" t="str">
        <f t="shared" si="627"/>
        <v/>
      </c>
      <c r="BP372" s="8" t="str">
        <f t="shared" si="628"/>
        <v/>
      </c>
      <c r="BQ372" s="8" t="str">
        <f t="shared" si="629"/>
        <v/>
      </c>
      <c r="BR372" s="8" t="str">
        <f t="shared" si="603"/>
        <v/>
      </c>
      <c r="BS372" s="8" t="str">
        <f t="shared" si="630"/>
        <v/>
      </c>
      <c r="BT372" s="8" t="str">
        <f t="shared" si="631"/>
        <v/>
      </c>
      <c r="BU372" s="7" t="str">
        <f t="shared" si="632"/>
        <v/>
      </c>
    </row>
    <row r="373" spans="8:73" x14ac:dyDescent="0.25">
      <c r="H373" s="35" t="str">
        <f>IFERROR(IF(MINUTE(M373)&lt;&gt;MINUTE(M372),MAX($H$2:H372)+1,IF(AND(MINUTE(M372)=0,MINUTE(M373)=0),1,"")),"")</f>
        <v/>
      </c>
      <c r="I373" s="35" t="str">
        <f t="shared" si="604"/>
        <v/>
      </c>
      <c r="J373" s="35" t="str">
        <f t="shared" si="605"/>
        <v/>
      </c>
      <c r="K373" s="67" t="str">
        <f>IFERROR(IF(VLOOKUP(J372,'Flota Variable'!$AS$4:$AU$707,3,0)+K372&gt;$F$7,"",VLOOKUP(J372,'Flota Variable'!$AS$4:$AU$707,3,0)+K372),"")</f>
        <v/>
      </c>
      <c r="L373" s="67" t="str">
        <f t="shared" si="586"/>
        <v/>
      </c>
      <c r="M373" s="36" t="str">
        <f t="shared" si="606"/>
        <v/>
      </c>
      <c r="N373" s="35" t="str">
        <f>IF(H373="","",IF(H373=MAX($H$3:$H$1002),IFERROR(VLOOKUP(MAX($H$3:H373)+1,$H$3:$I$1002,2,0),MAX(I373:I1372))-VLOOKUP(H373,$H$3:$I$1002,2,0)+1,IFERROR(VLOOKUP(MAX($H$3:H373)+1,$H$3:$I$1002,2,0),MAX(I373:I1372))-VLOOKUP(H373,$H$3:$I$1002,2,0)))</f>
        <v/>
      </c>
      <c r="P373" s="35" t="str">
        <f t="shared" si="607"/>
        <v/>
      </c>
      <c r="Q373" s="67" t="str">
        <f t="shared" si="608"/>
        <v/>
      </c>
      <c r="R373" s="67" t="str">
        <f t="shared" si="609"/>
        <v/>
      </c>
      <c r="S373" s="67" t="str">
        <f t="shared" si="610"/>
        <v/>
      </c>
      <c r="U373" s="68" t="str">
        <f>IFERROR(IF(Z373=0,"",IF(MINUTE(Z373)&lt;&gt;MINUTE(Z372),MAX($U$2:U372)+1,IF(AND(MINUTE(Z372)=0,MINUTE(Z373)=0),1,""))),"")</f>
        <v/>
      </c>
      <c r="V373" s="68" t="str">
        <f t="shared" si="611"/>
        <v/>
      </c>
      <c r="W373" s="68" t="str">
        <f t="shared" si="612"/>
        <v/>
      </c>
      <c r="X373" s="69" t="str">
        <f>IFERROR(L373+VLOOKUP(J373,'Tiempos de ciclo'!$P$3:$Q$398,2,0),"")</f>
        <v/>
      </c>
      <c r="Y373" s="69" t="str">
        <f t="shared" si="587"/>
        <v/>
      </c>
      <c r="Z373" s="70" t="str">
        <f t="shared" si="613"/>
        <v/>
      </c>
      <c r="AA373" s="68" t="str">
        <f>IF(U373="","",IF(U373=MAX($U$3:$U$1002),IFERROR(VLOOKUP(MAX($U$3:U373)+1,$U$3:$V$1002,2,0),MAX(V373:V1372))-VLOOKUP(U373,$U$3:$V$1002,2,0)+1,IFERROR(VLOOKUP(MAX($U$3:U373)+1,$U$3:$V$1002,2,0),MAX(V373:V1372))-VLOOKUP(U373,$U$3:$V$1002,2,0)))</f>
        <v/>
      </c>
      <c r="AC373" s="68" t="str">
        <f t="shared" si="614"/>
        <v/>
      </c>
      <c r="AD373" s="69" t="str">
        <f t="shared" si="615"/>
        <v/>
      </c>
      <c r="AE373" s="69" t="str">
        <f t="shared" si="616"/>
        <v/>
      </c>
      <c r="AF373" s="69" t="str">
        <f t="shared" si="617"/>
        <v/>
      </c>
      <c r="AI373" s="3" t="str">
        <f t="shared" si="634"/>
        <v/>
      </c>
      <c r="AJ373" s="8" t="str">
        <f t="shared" si="588"/>
        <v/>
      </c>
      <c r="AK373" s="8" t="str">
        <f t="shared" si="635"/>
        <v/>
      </c>
      <c r="AL373" s="8" t="str">
        <f t="shared" si="636"/>
        <v/>
      </c>
      <c r="AM373" s="8" t="str">
        <f t="shared" si="637"/>
        <v/>
      </c>
      <c r="AN373" s="9" t="str">
        <f t="shared" si="589"/>
        <v/>
      </c>
      <c r="AO373" s="9" t="str">
        <f t="shared" si="590"/>
        <v/>
      </c>
      <c r="AP373" s="8" t="str">
        <f t="shared" si="618"/>
        <v/>
      </c>
      <c r="AQ373" s="9" t="str">
        <f t="shared" si="591"/>
        <v/>
      </c>
      <c r="AR373" s="8" t="str">
        <f t="shared" si="619"/>
        <v/>
      </c>
      <c r="AS373" s="2" t="str">
        <f t="shared" si="638"/>
        <v/>
      </c>
      <c r="AT373" s="8" t="str">
        <f t="shared" si="620"/>
        <v/>
      </c>
      <c r="AU373" s="8" t="str">
        <f t="shared" si="639"/>
        <v/>
      </c>
      <c r="AV373" s="8" t="str">
        <f t="shared" si="640"/>
        <v/>
      </c>
      <c r="AW373" s="8" t="str">
        <f t="shared" si="621"/>
        <v/>
      </c>
      <c r="AX373" s="9" t="str">
        <f t="shared" si="592"/>
        <v/>
      </c>
      <c r="AY373" s="9" t="str">
        <f t="shared" si="593"/>
        <v/>
      </c>
      <c r="AZ373" s="8" t="str">
        <f t="shared" si="622"/>
        <v/>
      </c>
      <c r="BA373" s="9" t="str">
        <f t="shared" si="623"/>
        <v/>
      </c>
      <c r="BB373" s="8" t="str">
        <f t="shared" si="624"/>
        <v/>
      </c>
      <c r="BD373" s="3" t="str">
        <f t="shared" si="625"/>
        <v/>
      </c>
      <c r="BE373" s="8" t="str">
        <f t="shared" si="594"/>
        <v/>
      </c>
      <c r="BF373" s="8" t="str">
        <f t="shared" si="595"/>
        <v/>
      </c>
      <c r="BG373" s="86" t="str">
        <f t="shared" si="596"/>
        <v/>
      </c>
      <c r="BH373" s="9" t="str">
        <f t="shared" si="597"/>
        <v/>
      </c>
      <c r="BI373" s="9" t="str">
        <f t="shared" si="598"/>
        <v/>
      </c>
      <c r="BJ373" s="82" t="e">
        <f t="shared" si="599"/>
        <v>#VALUE!</v>
      </c>
      <c r="BK373" s="9" t="str">
        <f t="shared" si="600"/>
        <v/>
      </c>
      <c r="BL373" s="9" t="str">
        <f t="shared" ref="BL373:BM373" si="688">BK373</f>
        <v/>
      </c>
      <c r="BM373" s="9" t="str">
        <f t="shared" si="688"/>
        <v/>
      </c>
      <c r="BN373" s="8" t="str">
        <f t="shared" si="602"/>
        <v/>
      </c>
      <c r="BO373" s="8" t="str">
        <f t="shared" si="627"/>
        <v/>
      </c>
      <c r="BP373" s="8" t="str">
        <f t="shared" si="628"/>
        <v/>
      </c>
      <c r="BQ373" s="8" t="str">
        <f t="shared" si="629"/>
        <v/>
      </c>
      <c r="BR373" s="8" t="str">
        <f t="shared" si="603"/>
        <v/>
      </c>
      <c r="BS373" s="8" t="str">
        <f t="shared" si="630"/>
        <v/>
      </c>
      <c r="BT373" s="8" t="str">
        <f t="shared" si="631"/>
        <v/>
      </c>
      <c r="BU373" s="7" t="str">
        <f t="shared" si="632"/>
        <v/>
      </c>
    </row>
    <row r="374" spans="8:73" x14ac:dyDescent="0.25">
      <c r="H374" s="35" t="str">
        <f>IFERROR(IF(MINUTE(M374)&lt;&gt;MINUTE(M373),MAX($H$2:H373)+1,IF(AND(MINUTE(M373)=0,MINUTE(M374)=0),1,"")),"")</f>
        <v/>
      </c>
      <c r="I374" s="35" t="str">
        <f t="shared" si="604"/>
        <v/>
      </c>
      <c r="J374" s="35" t="str">
        <f t="shared" si="605"/>
        <v/>
      </c>
      <c r="K374" s="67" t="str">
        <f>IFERROR(IF(VLOOKUP(J373,'Flota Variable'!$AS$4:$AU$707,3,0)+K373&gt;$F$7,"",VLOOKUP(J373,'Flota Variable'!$AS$4:$AU$707,3,0)+K373),"")</f>
        <v/>
      </c>
      <c r="L374" s="67" t="str">
        <f t="shared" si="586"/>
        <v/>
      </c>
      <c r="M374" s="36" t="str">
        <f t="shared" si="606"/>
        <v/>
      </c>
      <c r="N374" s="35" t="str">
        <f>IF(H374="","",IF(H374=MAX($H$3:$H$1002),IFERROR(VLOOKUP(MAX($H$3:H374)+1,$H$3:$I$1002,2,0),MAX(I374:I1373))-VLOOKUP(H374,$H$3:$I$1002,2,0)+1,IFERROR(VLOOKUP(MAX($H$3:H374)+1,$H$3:$I$1002,2,0),MAX(I374:I1373))-VLOOKUP(H374,$H$3:$I$1002,2,0)))</f>
        <v/>
      </c>
      <c r="P374" s="35" t="str">
        <f t="shared" si="607"/>
        <v/>
      </c>
      <c r="Q374" s="67" t="str">
        <f t="shared" si="608"/>
        <v/>
      </c>
      <c r="R374" s="67" t="str">
        <f t="shared" si="609"/>
        <v/>
      </c>
      <c r="S374" s="67" t="str">
        <f t="shared" si="610"/>
        <v/>
      </c>
      <c r="U374" s="68" t="str">
        <f>IFERROR(IF(Z374=0,"",IF(MINUTE(Z374)&lt;&gt;MINUTE(Z373),MAX($U$2:U373)+1,IF(AND(MINUTE(Z373)=0,MINUTE(Z374)=0),1,""))),"")</f>
        <v/>
      </c>
      <c r="V374" s="68" t="str">
        <f t="shared" si="611"/>
        <v/>
      </c>
      <c r="W374" s="68" t="str">
        <f t="shared" si="612"/>
        <v/>
      </c>
      <c r="X374" s="69" t="str">
        <f>IFERROR(L374+VLOOKUP(J374,'Tiempos de ciclo'!$P$3:$Q$398,2,0),"")</f>
        <v/>
      </c>
      <c r="Y374" s="69" t="str">
        <f t="shared" si="587"/>
        <v/>
      </c>
      <c r="Z374" s="70" t="str">
        <f t="shared" si="613"/>
        <v/>
      </c>
      <c r="AA374" s="68" t="str">
        <f>IF(U374="","",IF(U374=MAX($U$3:$U$1002),IFERROR(VLOOKUP(MAX($U$3:U374)+1,$U$3:$V$1002,2,0),MAX(V374:V1373))-VLOOKUP(U374,$U$3:$V$1002,2,0)+1,IFERROR(VLOOKUP(MAX($U$3:U374)+1,$U$3:$V$1002,2,0),MAX(V374:V1373))-VLOOKUP(U374,$U$3:$V$1002,2,0)))</f>
        <v/>
      </c>
      <c r="AC374" s="68" t="str">
        <f t="shared" si="614"/>
        <v/>
      </c>
      <c r="AD374" s="69" t="str">
        <f t="shared" si="615"/>
        <v/>
      </c>
      <c r="AE374" s="69" t="str">
        <f t="shared" si="616"/>
        <v/>
      </c>
      <c r="AF374" s="69" t="str">
        <f t="shared" si="617"/>
        <v/>
      </c>
      <c r="AI374" s="3" t="str">
        <f t="shared" si="634"/>
        <v/>
      </c>
      <c r="AJ374" s="8" t="str">
        <f t="shared" si="588"/>
        <v/>
      </c>
      <c r="AK374" s="8" t="str">
        <f t="shared" si="635"/>
        <v/>
      </c>
      <c r="AL374" s="8" t="str">
        <f t="shared" si="636"/>
        <v/>
      </c>
      <c r="AM374" s="8" t="str">
        <f t="shared" si="637"/>
        <v/>
      </c>
      <c r="AN374" s="9" t="str">
        <f t="shared" si="589"/>
        <v/>
      </c>
      <c r="AO374" s="9" t="str">
        <f t="shared" si="590"/>
        <v/>
      </c>
      <c r="AP374" s="8" t="str">
        <f t="shared" si="618"/>
        <v/>
      </c>
      <c r="AQ374" s="9" t="str">
        <f t="shared" si="591"/>
        <v/>
      </c>
      <c r="AR374" s="8" t="str">
        <f t="shared" si="619"/>
        <v/>
      </c>
      <c r="AS374" s="2" t="str">
        <f t="shared" si="638"/>
        <v/>
      </c>
      <c r="AT374" s="8" t="str">
        <f t="shared" si="620"/>
        <v/>
      </c>
      <c r="AU374" s="8" t="str">
        <f t="shared" si="639"/>
        <v/>
      </c>
      <c r="AV374" s="8" t="str">
        <f t="shared" si="640"/>
        <v/>
      </c>
      <c r="AW374" s="8" t="str">
        <f t="shared" si="621"/>
        <v/>
      </c>
      <c r="AX374" s="9" t="str">
        <f t="shared" si="592"/>
        <v/>
      </c>
      <c r="AY374" s="9" t="str">
        <f t="shared" si="593"/>
        <v/>
      </c>
      <c r="AZ374" s="8" t="str">
        <f t="shared" si="622"/>
        <v/>
      </c>
      <c r="BA374" s="9" t="str">
        <f t="shared" si="623"/>
        <v/>
      </c>
      <c r="BB374" s="8" t="str">
        <f t="shared" si="624"/>
        <v/>
      </c>
      <c r="BD374" s="3" t="str">
        <f t="shared" si="625"/>
        <v/>
      </c>
      <c r="BE374" s="8" t="str">
        <f t="shared" si="594"/>
        <v/>
      </c>
      <c r="BF374" s="8" t="str">
        <f t="shared" si="595"/>
        <v/>
      </c>
      <c r="BG374" s="86" t="str">
        <f t="shared" si="596"/>
        <v/>
      </c>
      <c r="BH374" s="9" t="str">
        <f t="shared" si="597"/>
        <v/>
      </c>
      <c r="BI374" s="9" t="str">
        <f t="shared" si="598"/>
        <v/>
      </c>
      <c r="BJ374" s="82" t="e">
        <f t="shared" si="599"/>
        <v>#VALUE!</v>
      </c>
      <c r="BK374" s="9" t="str">
        <f t="shared" si="600"/>
        <v/>
      </c>
      <c r="BL374" s="9" t="str">
        <f t="shared" ref="BL374:BM374" si="689">BK374</f>
        <v/>
      </c>
      <c r="BM374" s="9" t="str">
        <f t="shared" si="689"/>
        <v/>
      </c>
      <c r="BN374" s="8" t="str">
        <f t="shared" si="602"/>
        <v/>
      </c>
      <c r="BO374" s="8" t="str">
        <f t="shared" si="627"/>
        <v/>
      </c>
      <c r="BP374" s="8" t="str">
        <f t="shared" si="628"/>
        <v/>
      </c>
      <c r="BQ374" s="8" t="str">
        <f t="shared" si="629"/>
        <v/>
      </c>
      <c r="BR374" s="8" t="str">
        <f t="shared" si="603"/>
        <v/>
      </c>
      <c r="BS374" s="8" t="str">
        <f t="shared" si="630"/>
        <v/>
      </c>
      <c r="BT374" s="8" t="str">
        <f t="shared" si="631"/>
        <v/>
      </c>
      <c r="BU374" s="7" t="str">
        <f t="shared" si="632"/>
        <v/>
      </c>
    </row>
    <row r="375" spans="8:73" x14ac:dyDescent="0.25">
      <c r="H375" s="35" t="str">
        <f>IFERROR(IF(MINUTE(M375)&lt;&gt;MINUTE(M374),MAX($H$2:H374)+1,IF(AND(MINUTE(M374)=0,MINUTE(M375)=0),1,"")),"")</f>
        <v/>
      </c>
      <c r="I375" s="35" t="str">
        <f t="shared" si="604"/>
        <v/>
      </c>
      <c r="J375" s="35" t="str">
        <f t="shared" si="605"/>
        <v/>
      </c>
      <c r="K375" s="67" t="str">
        <f>IFERROR(IF(VLOOKUP(J374,'Flota Variable'!$AS$4:$AU$707,3,0)+K374&gt;$F$7,"",VLOOKUP(J374,'Flota Variable'!$AS$4:$AU$707,3,0)+K374),"")</f>
        <v/>
      </c>
      <c r="L375" s="67" t="str">
        <f t="shared" si="586"/>
        <v/>
      </c>
      <c r="M375" s="36" t="str">
        <f t="shared" si="606"/>
        <v/>
      </c>
      <c r="N375" s="35" t="str">
        <f>IF(H375="","",IF(H375=MAX($H$3:$H$1002),IFERROR(VLOOKUP(MAX($H$3:H375)+1,$H$3:$I$1002,2,0),MAX(I375:I1374))-VLOOKUP(H375,$H$3:$I$1002,2,0)+1,IFERROR(VLOOKUP(MAX($H$3:H375)+1,$H$3:$I$1002,2,0),MAX(I375:I1374))-VLOOKUP(H375,$H$3:$I$1002,2,0)))</f>
        <v/>
      </c>
      <c r="P375" s="35" t="str">
        <f t="shared" si="607"/>
        <v/>
      </c>
      <c r="Q375" s="67" t="str">
        <f t="shared" si="608"/>
        <v/>
      </c>
      <c r="R375" s="67" t="str">
        <f t="shared" si="609"/>
        <v/>
      </c>
      <c r="S375" s="67" t="str">
        <f t="shared" si="610"/>
        <v/>
      </c>
      <c r="U375" s="68" t="str">
        <f>IFERROR(IF(Z375=0,"",IF(MINUTE(Z375)&lt;&gt;MINUTE(Z374),MAX($U$2:U374)+1,IF(AND(MINUTE(Z374)=0,MINUTE(Z375)=0),1,""))),"")</f>
        <v/>
      </c>
      <c r="V375" s="68" t="str">
        <f t="shared" si="611"/>
        <v/>
      </c>
      <c r="W375" s="68" t="str">
        <f t="shared" si="612"/>
        <v/>
      </c>
      <c r="X375" s="69" t="str">
        <f>IFERROR(L375+VLOOKUP(J375,'Tiempos de ciclo'!$P$3:$Q$398,2,0),"")</f>
        <v/>
      </c>
      <c r="Y375" s="69" t="str">
        <f t="shared" si="587"/>
        <v/>
      </c>
      <c r="Z375" s="70" t="str">
        <f t="shared" si="613"/>
        <v/>
      </c>
      <c r="AA375" s="68" t="str">
        <f>IF(U375="","",IF(U375=MAX($U$3:$U$1002),IFERROR(VLOOKUP(MAX($U$3:U375)+1,$U$3:$V$1002,2,0),MAX(V375:V1374))-VLOOKUP(U375,$U$3:$V$1002,2,0)+1,IFERROR(VLOOKUP(MAX($U$3:U375)+1,$U$3:$V$1002,2,0),MAX(V375:V1374))-VLOOKUP(U375,$U$3:$V$1002,2,0)))</f>
        <v/>
      </c>
      <c r="AC375" s="68" t="str">
        <f t="shared" si="614"/>
        <v/>
      </c>
      <c r="AD375" s="69" t="str">
        <f t="shared" si="615"/>
        <v/>
      </c>
      <c r="AE375" s="69" t="str">
        <f t="shared" si="616"/>
        <v/>
      </c>
      <c r="AF375" s="69" t="str">
        <f t="shared" si="617"/>
        <v/>
      </c>
      <c r="AI375" s="3" t="str">
        <f t="shared" si="634"/>
        <v/>
      </c>
      <c r="AJ375" s="8" t="str">
        <f t="shared" si="588"/>
        <v/>
      </c>
      <c r="AK375" s="8" t="str">
        <f t="shared" si="635"/>
        <v/>
      </c>
      <c r="AL375" s="8" t="str">
        <f t="shared" si="636"/>
        <v/>
      </c>
      <c r="AM375" s="8" t="str">
        <f t="shared" si="637"/>
        <v/>
      </c>
      <c r="AN375" s="9" t="str">
        <f t="shared" si="589"/>
        <v/>
      </c>
      <c r="AO375" s="9" t="str">
        <f t="shared" si="590"/>
        <v/>
      </c>
      <c r="AP375" s="8" t="str">
        <f t="shared" si="618"/>
        <v/>
      </c>
      <c r="AQ375" s="9" t="str">
        <f t="shared" si="591"/>
        <v/>
      </c>
      <c r="AR375" s="8" t="str">
        <f t="shared" si="619"/>
        <v/>
      </c>
      <c r="AS375" s="2" t="str">
        <f t="shared" si="638"/>
        <v/>
      </c>
      <c r="AT375" s="8" t="str">
        <f t="shared" si="620"/>
        <v/>
      </c>
      <c r="AU375" s="8" t="str">
        <f t="shared" si="639"/>
        <v/>
      </c>
      <c r="AV375" s="8" t="str">
        <f t="shared" si="640"/>
        <v/>
      </c>
      <c r="AW375" s="8" t="str">
        <f t="shared" si="621"/>
        <v/>
      </c>
      <c r="AX375" s="9" t="str">
        <f t="shared" si="592"/>
        <v/>
      </c>
      <c r="AY375" s="9" t="str">
        <f t="shared" si="593"/>
        <v/>
      </c>
      <c r="AZ375" s="8" t="str">
        <f t="shared" si="622"/>
        <v/>
      </c>
      <c r="BA375" s="9" t="str">
        <f t="shared" si="623"/>
        <v/>
      </c>
      <c r="BB375" s="8" t="str">
        <f t="shared" si="624"/>
        <v/>
      </c>
      <c r="BD375" s="3" t="str">
        <f t="shared" si="625"/>
        <v/>
      </c>
      <c r="BE375" s="8" t="str">
        <f t="shared" si="594"/>
        <v/>
      </c>
      <c r="BF375" s="8" t="str">
        <f t="shared" si="595"/>
        <v/>
      </c>
      <c r="BG375" s="86" t="str">
        <f t="shared" si="596"/>
        <v/>
      </c>
      <c r="BH375" s="9" t="str">
        <f t="shared" si="597"/>
        <v/>
      </c>
      <c r="BI375" s="9" t="str">
        <f t="shared" si="598"/>
        <v/>
      </c>
      <c r="BJ375" s="82" t="e">
        <f t="shared" si="599"/>
        <v>#VALUE!</v>
      </c>
      <c r="BK375" s="9" t="str">
        <f t="shared" si="600"/>
        <v/>
      </c>
      <c r="BL375" s="9" t="str">
        <f t="shared" ref="BL375:BM375" si="690">BK375</f>
        <v/>
      </c>
      <c r="BM375" s="9" t="str">
        <f t="shared" si="690"/>
        <v/>
      </c>
      <c r="BN375" s="8" t="str">
        <f t="shared" si="602"/>
        <v/>
      </c>
      <c r="BO375" s="8" t="str">
        <f t="shared" si="627"/>
        <v/>
      </c>
      <c r="BP375" s="8" t="str">
        <f t="shared" si="628"/>
        <v/>
      </c>
      <c r="BQ375" s="8" t="str">
        <f t="shared" si="629"/>
        <v/>
      </c>
      <c r="BR375" s="8" t="str">
        <f t="shared" si="603"/>
        <v/>
      </c>
      <c r="BS375" s="8" t="str">
        <f t="shared" si="630"/>
        <v/>
      </c>
      <c r="BT375" s="8" t="str">
        <f t="shared" si="631"/>
        <v/>
      </c>
      <c r="BU375" s="7" t="str">
        <f t="shared" si="632"/>
        <v/>
      </c>
    </row>
    <row r="376" spans="8:73" x14ac:dyDescent="0.25">
      <c r="H376" s="35" t="str">
        <f>IFERROR(IF(MINUTE(M376)&lt;&gt;MINUTE(M375),MAX($H$2:H375)+1,IF(AND(MINUTE(M375)=0,MINUTE(M376)=0),1,"")),"")</f>
        <v/>
      </c>
      <c r="I376" s="35" t="str">
        <f t="shared" si="604"/>
        <v/>
      </c>
      <c r="J376" s="35" t="str">
        <f t="shared" si="605"/>
        <v/>
      </c>
      <c r="K376" s="67" t="str">
        <f>IFERROR(IF(VLOOKUP(J375,'Flota Variable'!$AS$4:$AU$707,3,0)+K375&gt;$F$7,"",VLOOKUP(J375,'Flota Variable'!$AS$4:$AU$707,3,0)+K375),"")</f>
        <v/>
      </c>
      <c r="L376" s="67" t="str">
        <f t="shared" si="586"/>
        <v/>
      </c>
      <c r="M376" s="36" t="str">
        <f t="shared" si="606"/>
        <v/>
      </c>
      <c r="N376" s="35" t="str">
        <f>IF(H376="","",IF(H376=MAX($H$3:$H$1002),IFERROR(VLOOKUP(MAX($H$3:H376)+1,$H$3:$I$1002,2,0),MAX(I376:I1375))-VLOOKUP(H376,$H$3:$I$1002,2,0)+1,IFERROR(VLOOKUP(MAX($H$3:H376)+1,$H$3:$I$1002,2,0),MAX(I376:I1375))-VLOOKUP(H376,$H$3:$I$1002,2,0)))</f>
        <v/>
      </c>
      <c r="P376" s="35" t="str">
        <f t="shared" si="607"/>
        <v/>
      </c>
      <c r="Q376" s="67" t="str">
        <f t="shared" si="608"/>
        <v/>
      </c>
      <c r="R376" s="67" t="str">
        <f t="shared" si="609"/>
        <v/>
      </c>
      <c r="S376" s="67" t="str">
        <f t="shared" si="610"/>
        <v/>
      </c>
      <c r="U376" s="68" t="str">
        <f>IFERROR(IF(Z376=0,"",IF(MINUTE(Z376)&lt;&gt;MINUTE(Z375),MAX($U$2:U375)+1,IF(AND(MINUTE(Z375)=0,MINUTE(Z376)=0),1,""))),"")</f>
        <v/>
      </c>
      <c r="V376" s="68" t="str">
        <f t="shared" si="611"/>
        <v/>
      </c>
      <c r="W376" s="68" t="str">
        <f t="shared" si="612"/>
        <v/>
      </c>
      <c r="X376" s="69" t="str">
        <f>IFERROR(L376+VLOOKUP(J376,'Tiempos de ciclo'!$P$3:$Q$398,2,0),"")</f>
        <v/>
      </c>
      <c r="Y376" s="69" t="str">
        <f t="shared" si="587"/>
        <v/>
      </c>
      <c r="Z376" s="70" t="str">
        <f t="shared" si="613"/>
        <v/>
      </c>
      <c r="AA376" s="68" t="str">
        <f>IF(U376="","",IF(U376=MAX($U$3:$U$1002),IFERROR(VLOOKUP(MAX($U$3:U376)+1,$U$3:$V$1002,2,0),MAX(V376:V1375))-VLOOKUP(U376,$U$3:$V$1002,2,0)+1,IFERROR(VLOOKUP(MAX($U$3:U376)+1,$U$3:$V$1002,2,0),MAX(V376:V1375))-VLOOKUP(U376,$U$3:$V$1002,2,0)))</f>
        <v/>
      </c>
      <c r="AC376" s="68" t="str">
        <f t="shared" si="614"/>
        <v/>
      </c>
      <c r="AD376" s="69" t="str">
        <f t="shared" si="615"/>
        <v/>
      </c>
      <c r="AE376" s="69" t="str">
        <f t="shared" si="616"/>
        <v/>
      </c>
      <c r="AF376" s="69" t="str">
        <f t="shared" si="617"/>
        <v/>
      </c>
      <c r="AI376" s="3" t="str">
        <f t="shared" si="634"/>
        <v/>
      </c>
      <c r="AJ376" s="8" t="str">
        <f t="shared" si="588"/>
        <v/>
      </c>
      <c r="AK376" s="8" t="str">
        <f t="shared" si="635"/>
        <v/>
      </c>
      <c r="AL376" s="8" t="str">
        <f t="shared" si="636"/>
        <v/>
      </c>
      <c r="AM376" s="8" t="str">
        <f t="shared" si="637"/>
        <v/>
      </c>
      <c r="AN376" s="9" t="str">
        <f t="shared" si="589"/>
        <v/>
      </c>
      <c r="AO376" s="9" t="str">
        <f t="shared" si="590"/>
        <v/>
      </c>
      <c r="AP376" s="8" t="str">
        <f t="shared" si="618"/>
        <v/>
      </c>
      <c r="AQ376" s="9" t="str">
        <f t="shared" si="591"/>
        <v/>
      </c>
      <c r="AR376" s="8" t="str">
        <f t="shared" si="619"/>
        <v/>
      </c>
      <c r="AS376" s="2" t="str">
        <f t="shared" si="638"/>
        <v/>
      </c>
      <c r="AT376" s="8" t="str">
        <f t="shared" si="620"/>
        <v/>
      </c>
      <c r="AU376" s="8" t="str">
        <f t="shared" si="639"/>
        <v/>
      </c>
      <c r="AV376" s="8" t="str">
        <f t="shared" si="640"/>
        <v/>
      </c>
      <c r="AW376" s="8" t="str">
        <f t="shared" si="621"/>
        <v/>
      </c>
      <c r="AX376" s="9" t="str">
        <f t="shared" si="592"/>
        <v/>
      </c>
      <c r="AY376" s="9" t="str">
        <f t="shared" si="593"/>
        <v/>
      </c>
      <c r="AZ376" s="8" t="str">
        <f t="shared" si="622"/>
        <v/>
      </c>
      <c r="BA376" s="9" t="str">
        <f t="shared" si="623"/>
        <v/>
      </c>
      <c r="BB376" s="8" t="str">
        <f t="shared" si="624"/>
        <v/>
      </c>
      <c r="BD376" s="3" t="str">
        <f t="shared" si="625"/>
        <v/>
      </c>
      <c r="BE376" s="8" t="str">
        <f t="shared" si="594"/>
        <v/>
      </c>
      <c r="BF376" s="8" t="str">
        <f t="shared" si="595"/>
        <v/>
      </c>
      <c r="BG376" s="86" t="str">
        <f t="shared" si="596"/>
        <v/>
      </c>
      <c r="BH376" s="9" t="str">
        <f t="shared" si="597"/>
        <v/>
      </c>
      <c r="BI376" s="9" t="str">
        <f t="shared" si="598"/>
        <v/>
      </c>
      <c r="BJ376" s="82" t="e">
        <f t="shared" si="599"/>
        <v>#VALUE!</v>
      </c>
      <c r="BK376" s="9" t="str">
        <f t="shared" si="600"/>
        <v/>
      </c>
      <c r="BL376" s="9" t="str">
        <f t="shared" ref="BL376:BM376" si="691">BK376</f>
        <v/>
      </c>
      <c r="BM376" s="9" t="str">
        <f t="shared" si="691"/>
        <v/>
      </c>
      <c r="BN376" s="8" t="str">
        <f t="shared" si="602"/>
        <v/>
      </c>
      <c r="BO376" s="8" t="str">
        <f t="shared" si="627"/>
        <v/>
      </c>
      <c r="BP376" s="8" t="str">
        <f t="shared" si="628"/>
        <v/>
      </c>
      <c r="BQ376" s="8" t="str">
        <f t="shared" si="629"/>
        <v/>
      </c>
      <c r="BR376" s="8" t="str">
        <f t="shared" si="603"/>
        <v/>
      </c>
      <c r="BS376" s="8" t="str">
        <f t="shared" si="630"/>
        <v/>
      </c>
      <c r="BT376" s="8" t="str">
        <f t="shared" si="631"/>
        <v/>
      </c>
      <c r="BU376" s="7" t="str">
        <f t="shared" si="632"/>
        <v/>
      </c>
    </row>
    <row r="377" spans="8:73" x14ac:dyDescent="0.25">
      <c r="H377" s="35" t="str">
        <f>IFERROR(IF(MINUTE(M377)&lt;&gt;MINUTE(M376),MAX($H$2:H376)+1,IF(AND(MINUTE(M376)=0,MINUTE(M377)=0),1,"")),"")</f>
        <v/>
      </c>
      <c r="I377" s="35" t="str">
        <f t="shared" si="604"/>
        <v/>
      </c>
      <c r="J377" s="35" t="str">
        <f t="shared" si="605"/>
        <v/>
      </c>
      <c r="K377" s="67" t="str">
        <f>IFERROR(IF(VLOOKUP(J376,'Flota Variable'!$AS$4:$AU$707,3,0)+K376&gt;$F$7,"",VLOOKUP(J376,'Flota Variable'!$AS$4:$AU$707,3,0)+K376),"")</f>
        <v/>
      </c>
      <c r="L377" s="67" t="str">
        <f t="shared" si="586"/>
        <v/>
      </c>
      <c r="M377" s="36" t="str">
        <f t="shared" si="606"/>
        <v/>
      </c>
      <c r="N377" s="35" t="str">
        <f>IF(H377="","",IF(H377=MAX($H$3:$H$1002),IFERROR(VLOOKUP(MAX($H$3:H377)+1,$H$3:$I$1002,2,0),MAX(I377:I1376))-VLOOKUP(H377,$H$3:$I$1002,2,0)+1,IFERROR(VLOOKUP(MAX($H$3:H377)+1,$H$3:$I$1002,2,0),MAX(I377:I1376))-VLOOKUP(H377,$H$3:$I$1002,2,0)))</f>
        <v/>
      </c>
      <c r="P377" s="35" t="str">
        <f t="shared" si="607"/>
        <v/>
      </c>
      <c r="Q377" s="67" t="str">
        <f t="shared" si="608"/>
        <v/>
      </c>
      <c r="R377" s="67" t="str">
        <f t="shared" si="609"/>
        <v/>
      </c>
      <c r="S377" s="67" t="str">
        <f t="shared" si="610"/>
        <v/>
      </c>
      <c r="U377" s="68" t="str">
        <f>IFERROR(IF(Z377=0,"",IF(MINUTE(Z377)&lt;&gt;MINUTE(Z376),MAX($U$2:U376)+1,IF(AND(MINUTE(Z376)=0,MINUTE(Z377)=0),1,""))),"")</f>
        <v/>
      </c>
      <c r="V377" s="68" t="str">
        <f t="shared" si="611"/>
        <v/>
      </c>
      <c r="W377" s="68" t="str">
        <f t="shared" si="612"/>
        <v/>
      </c>
      <c r="X377" s="69" t="str">
        <f>IFERROR(L377+VLOOKUP(J377,'Tiempos de ciclo'!$P$3:$Q$398,2,0),"")</f>
        <v/>
      </c>
      <c r="Y377" s="69" t="str">
        <f t="shared" si="587"/>
        <v/>
      </c>
      <c r="Z377" s="70" t="str">
        <f t="shared" si="613"/>
        <v/>
      </c>
      <c r="AA377" s="68" t="str">
        <f>IF(U377="","",IF(U377=MAX($U$3:$U$1002),IFERROR(VLOOKUP(MAX($U$3:U377)+1,$U$3:$V$1002,2,0),MAX(V377:V1376))-VLOOKUP(U377,$U$3:$V$1002,2,0)+1,IFERROR(VLOOKUP(MAX($U$3:U377)+1,$U$3:$V$1002,2,0),MAX(V377:V1376))-VLOOKUP(U377,$U$3:$V$1002,2,0)))</f>
        <v/>
      </c>
      <c r="AC377" s="68" t="str">
        <f t="shared" si="614"/>
        <v/>
      </c>
      <c r="AD377" s="69" t="str">
        <f t="shared" si="615"/>
        <v/>
      </c>
      <c r="AE377" s="69" t="str">
        <f t="shared" si="616"/>
        <v/>
      </c>
      <c r="AF377" s="69" t="str">
        <f t="shared" si="617"/>
        <v/>
      </c>
      <c r="AI377" s="3" t="str">
        <f t="shared" si="634"/>
        <v/>
      </c>
      <c r="AJ377" s="8" t="str">
        <f t="shared" si="588"/>
        <v/>
      </c>
      <c r="AK377" s="8" t="str">
        <f t="shared" si="635"/>
        <v/>
      </c>
      <c r="AL377" s="8" t="str">
        <f t="shared" si="636"/>
        <v/>
      </c>
      <c r="AM377" s="8" t="str">
        <f t="shared" si="637"/>
        <v/>
      </c>
      <c r="AN377" s="9" t="str">
        <f t="shared" si="589"/>
        <v/>
      </c>
      <c r="AO377" s="9" t="str">
        <f t="shared" si="590"/>
        <v/>
      </c>
      <c r="AP377" s="8" t="str">
        <f t="shared" si="618"/>
        <v/>
      </c>
      <c r="AQ377" s="9" t="str">
        <f t="shared" si="591"/>
        <v/>
      </c>
      <c r="AR377" s="8" t="str">
        <f t="shared" si="619"/>
        <v/>
      </c>
      <c r="AS377" s="2" t="str">
        <f t="shared" si="638"/>
        <v/>
      </c>
      <c r="AT377" s="8" t="str">
        <f t="shared" si="620"/>
        <v/>
      </c>
      <c r="AU377" s="8" t="str">
        <f t="shared" si="639"/>
        <v/>
      </c>
      <c r="AV377" s="8" t="str">
        <f t="shared" si="640"/>
        <v/>
      </c>
      <c r="AW377" s="8" t="str">
        <f t="shared" si="621"/>
        <v/>
      </c>
      <c r="AX377" s="9" t="str">
        <f t="shared" si="592"/>
        <v/>
      </c>
      <c r="AY377" s="9" t="str">
        <f t="shared" si="593"/>
        <v/>
      </c>
      <c r="AZ377" s="8" t="str">
        <f t="shared" si="622"/>
        <v/>
      </c>
      <c r="BA377" s="9" t="str">
        <f t="shared" si="623"/>
        <v/>
      </c>
      <c r="BB377" s="8" t="str">
        <f t="shared" si="624"/>
        <v/>
      </c>
      <c r="BD377" s="3" t="str">
        <f t="shared" si="625"/>
        <v/>
      </c>
      <c r="BE377" s="8" t="str">
        <f t="shared" si="594"/>
        <v/>
      </c>
      <c r="BF377" s="8" t="str">
        <f t="shared" si="595"/>
        <v/>
      </c>
      <c r="BG377" s="86" t="str">
        <f t="shared" si="596"/>
        <v/>
      </c>
      <c r="BH377" s="9" t="str">
        <f t="shared" si="597"/>
        <v/>
      </c>
      <c r="BI377" s="9" t="str">
        <f t="shared" si="598"/>
        <v/>
      </c>
      <c r="BJ377" s="82" t="e">
        <f t="shared" si="599"/>
        <v>#VALUE!</v>
      </c>
      <c r="BK377" s="9" t="str">
        <f t="shared" si="600"/>
        <v/>
      </c>
      <c r="BL377" s="9" t="str">
        <f t="shared" ref="BL377:BM377" si="692">BK377</f>
        <v/>
      </c>
      <c r="BM377" s="9" t="str">
        <f t="shared" si="692"/>
        <v/>
      </c>
      <c r="BN377" s="8" t="str">
        <f t="shared" si="602"/>
        <v/>
      </c>
      <c r="BO377" s="8" t="str">
        <f t="shared" si="627"/>
        <v/>
      </c>
      <c r="BP377" s="8" t="str">
        <f t="shared" si="628"/>
        <v/>
      </c>
      <c r="BQ377" s="8" t="str">
        <f t="shared" si="629"/>
        <v/>
      </c>
      <c r="BR377" s="8" t="str">
        <f t="shared" si="603"/>
        <v/>
      </c>
      <c r="BS377" s="8" t="str">
        <f t="shared" si="630"/>
        <v/>
      </c>
      <c r="BT377" s="8" t="str">
        <f t="shared" si="631"/>
        <v/>
      </c>
      <c r="BU377" s="7" t="str">
        <f t="shared" si="632"/>
        <v/>
      </c>
    </row>
    <row r="378" spans="8:73" x14ac:dyDescent="0.25">
      <c r="H378" s="35" t="str">
        <f>IFERROR(IF(MINUTE(M378)&lt;&gt;MINUTE(M377),MAX($H$2:H377)+1,IF(AND(MINUTE(M377)=0,MINUTE(M378)=0),1,"")),"")</f>
        <v/>
      </c>
      <c r="I378" s="35" t="str">
        <f t="shared" si="604"/>
        <v/>
      </c>
      <c r="J378" s="35" t="str">
        <f t="shared" si="605"/>
        <v/>
      </c>
      <c r="K378" s="67" t="str">
        <f>IFERROR(IF(VLOOKUP(J377,'Flota Variable'!$AS$4:$AU$707,3,0)+K377&gt;$F$7,"",VLOOKUP(J377,'Flota Variable'!$AS$4:$AU$707,3,0)+K377),"")</f>
        <v/>
      </c>
      <c r="L378" s="67" t="str">
        <f t="shared" si="586"/>
        <v/>
      </c>
      <c r="M378" s="36" t="str">
        <f t="shared" si="606"/>
        <v/>
      </c>
      <c r="N378" s="35" t="str">
        <f>IF(H378="","",IF(H378=MAX($H$3:$H$1002),IFERROR(VLOOKUP(MAX($H$3:H378)+1,$H$3:$I$1002,2,0),MAX(I378:I1377))-VLOOKUP(H378,$H$3:$I$1002,2,0)+1,IFERROR(VLOOKUP(MAX($H$3:H378)+1,$H$3:$I$1002,2,0),MAX(I378:I1377))-VLOOKUP(H378,$H$3:$I$1002,2,0)))</f>
        <v/>
      </c>
      <c r="P378" s="35" t="str">
        <f t="shared" si="607"/>
        <v/>
      </c>
      <c r="Q378" s="67" t="str">
        <f t="shared" si="608"/>
        <v/>
      </c>
      <c r="R378" s="67" t="str">
        <f t="shared" si="609"/>
        <v/>
      </c>
      <c r="S378" s="67" t="str">
        <f t="shared" si="610"/>
        <v/>
      </c>
      <c r="U378" s="68" t="str">
        <f>IFERROR(IF(Z378=0,"",IF(MINUTE(Z378)&lt;&gt;MINUTE(Z377),MAX($U$2:U377)+1,IF(AND(MINUTE(Z377)=0,MINUTE(Z378)=0),1,""))),"")</f>
        <v/>
      </c>
      <c r="V378" s="68" t="str">
        <f t="shared" si="611"/>
        <v/>
      </c>
      <c r="W378" s="68" t="str">
        <f t="shared" si="612"/>
        <v/>
      </c>
      <c r="X378" s="69" t="str">
        <f>IFERROR(L378+VLOOKUP(J378,'Tiempos de ciclo'!$P$3:$Q$398,2,0),"")</f>
        <v/>
      </c>
      <c r="Y378" s="69" t="str">
        <f t="shared" si="587"/>
        <v/>
      </c>
      <c r="Z378" s="70" t="str">
        <f t="shared" si="613"/>
        <v/>
      </c>
      <c r="AA378" s="68" t="str">
        <f>IF(U378="","",IF(U378=MAX($U$3:$U$1002),IFERROR(VLOOKUP(MAX($U$3:U378)+1,$U$3:$V$1002,2,0),MAX(V378:V1377))-VLOOKUP(U378,$U$3:$V$1002,2,0)+1,IFERROR(VLOOKUP(MAX($U$3:U378)+1,$U$3:$V$1002,2,0),MAX(V378:V1377))-VLOOKUP(U378,$U$3:$V$1002,2,0)))</f>
        <v/>
      </c>
      <c r="AC378" s="68" t="str">
        <f t="shared" si="614"/>
        <v/>
      </c>
      <c r="AD378" s="69" t="str">
        <f t="shared" si="615"/>
        <v/>
      </c>
      <c r="AE378" s="69" t="str">
        <f t="shared" si="616"/>
        <v/>
      </c>
      <c r="AF378" s="69" t="str">
        <f t="shared" si="617"/>
        <v/>
      </c>
      <c r="AI378" s="3" t="str">
        <f t="shared" si="634"/>
        <v/>
      </c>
      <c r="AJ378" s="8" t="str">
        <f t="shared" si="588"/>
        <v/>
      </c>
      <c r="AK378" s="8" t="str">
        <f t="shared" si="635"/>
        <v/>
      </c>
      <c r="AL378" s="8" t="str">
        <f t="shared" si="636"/>
        <v/>
      </c>
      <c r="AM378" s="8" t="str">
        <f t="shared" si="637"/>
        <v/>
      </c>
      <c r="AN378" s="9" t="str">
        <f t="shared" si="589"/>
        <v/>
      </c>
      <c r="AO378" s="9" t="str">
        <f t="shared" si="590"/>
        <v/>
      </c>
      <c r="AP378" s="8" t="str">
        <f t="shared" si="618"/>
        <v/>
      </c>
      <c r="AQ378" s="9" t="str">
        <f t="shared" si="591"/>
        <v/>
      </c>
      <c r="AR378" s="8" t="str">
        <f t="shared" si="619"/>
        <v/>
      </c>
      <c r="AS378" s="2" t="str">
        <f t="shared" si="638"/>
        <v/>
      </c>
      <c r="AT378" s="8" t="str">
        <f t="shared" si="620"/>
        <v/>
      </c>
      <c r="AU378" s="8" t="str">
        <f t="shared" si="639"/>
        <v/>
      </c>
      <c r="AV378" s="8" t="str">
        <f t="shared" si="640"/>
        <v/>
      </c>
      <c r="AW378" s="8" t="str">
        <f t="shared" si="621"/>
        <v/>
      </c>
      <c r="AX378" s="9" t="str">
        <f t="shared" si="592"/>
        <v/>
      </c>
      <c r="AY378" s="9" t="str">
        <f t="shared" si="593"/>
        <v/>
      </c>
      <c r="AZ378" s="8" t="str">
        <f t="shared" si="622"/>
        <v/>
      </c>
      <c r="BA378" s="9" t="str">
        <f t="shared" si="623"/>
        <v/>
      </c>
      <c r="BB378" s="8" t="str">
        <f t="shared" si="624"/>
        <v/>
      </c>
      <c r="BD378" s="3" t="str">
        <f t="shared" si="625"/>
        <v/>
      </c>
      <c r="BE378" s="8" t="str">
        <f t="shared" si="594"/>
        <v/>
      </c>
      <c r="BF378" s="8" t="str">
        <f t="shared" si="595"/>
        <v/>
      </c>
      <c r="BG378" s="86" t="str">
        <f t="shared" si="596"/>
        <v/>
      </c>
      <c r="BH378" s="9" t="str">
        <f t="shared" si="597"/>
        <v/>
      </c>
      <c r="BI378" s="9" t="str">
        <f t="shared" si="598"/>
        <v/>
      </c>
      <c r="BJ378" s="82" t="e">
        <f t="shared" si="599"/>
        <v>#VALUE!</v>
      </c>
      <c r="BK378" s="9" t="str">
        <f t="shared" si="600"/>
        <v/>
      </c>
      <c r="BL378" s="9" t="str">
        <f t="shared" ref="BL378:BM378" si="693">BK378</f>
        <v/>
      </c>
      <c r="BM378" s="9" t="str">
        <f t="shared" si="693"/>
        <v/>
      </c>
      <c r="BN378" s="8" t="str">
        <f t="shared" si="602"/>
        <v/>
      </c>
      <c r="BO378" s="8" t="str">
        <f t="shared" si="627"/>
        <v/>
      </c>
      <c r="BP378" s="8" t="str">
        <f t="shared" si="628"/>
        <v/>
      </c>
      <c r="BQ378" s="8" t="str">
        <f t="shared" si="629"/>
        <v/>
      </c>
      <c r="BR378" s="8" t="str">
        <f t="shared" si="603"/>
        <v/>
      </c>
      <c r="BS378" s="8" t="str">
        <f t="shared" si="630"/>
        <v/>
      </c>
      <c r="BT378" s="8" t="str">
        <f t="shared" si="631"/>
        <v/>
      </c>
      <c r="BU378" s="7" t="str">
        <f t="shared" si="632"/>
        <v/>
      </c>
    </row>
    <row r="379" spans="8:73" x14ac:dyDescent="0.25">
      <c r="H379" s="35" t="str">
        <f>IFERROR(IF(MINUTE(M379)&lt;&gt;MINUTE(M378),MAX($H$2:H378)+1,IF(AND(MINUTE(M378)=0,MINUTE(M379)=0),1,"")),"")</f>
        <v/>
      </c>
      <c r="I379" s="35" t="str">
        <f t="shared" si="604"/>
        <v/>
      </c>
      <c r="J379" s="35" t="str">
        <f t="shared" si="605"/>
        <v/>
      </c>
      <c r="K379" s="67" t="str">
        <f>IFERROR(IF(VLOOKUP(J378,'Flota Variable'!$AS$4:$AU$707,3,0)+K378&gt;$F$7,"",VLOOKUP(J378,'Flota Variable'!$AS$4:$AU$707,3,0)+K378),"")</f>
        <v/>
      </c>
      <c r="L379" s="67" t="str">
        <f t="shared" si="586"/>
        <v/>
      </c>
      <c r="M379" s="36" t="str">
        <f t="shared" si="606"/>
        <v/>
      </c>
      <c r="N379" s="35" t="str">
        <f>IF(H379="","",IF(H379=MAX($H$3:$H$1002),IFERROR(VLOOKUP(MAX($H$3:H379)+1,$H$3:$I$1002,2,0),MAX(I379:I1378))-VLOOKUP(H379,$H$3:$I$1002,2,0)+1,IFERROR(VLOOKUP(MAX($H$3:H379)+1,$H$3:$I$1002,2,0),MAX(I379:I1378))-VLOOKUP(H379,$H$3:$I$1002,2,0)))</f>
        <v/>
      </c>
      <c r="P379" s="35" t="str">
        <f t="shared" si="607"/>
        <v/>
      </c>
      <c r="Q379" s="67" t="str">
        <f t="shared" si="608"/>
        <v/>
      </c>
      <c r="R379" s="67" t="str">
        <f t="shared" si="609"/>
        <v/>
      </c>
      <c r="S379" s="67" t="str">
        <f t="shared" si="610"/>
        <v/>
      </c>
      <c r="U379" s="68" t="str">
        <f>IFERROR(IF(Z379=0,"",IF(MINUTE(Z379)&lt;&gt;MINUTE(Z378),MAX($U$2:U378)+1,IF(AND(MINUTE(Z378)=0,MINUTE(Z379)=0),1,""))),"")</f>
        <v/>
      </c>
      <c r="V379" s="68" t="str">
        <f t="shared" si="611"/>
        <v/>
      </c>
      <c r="W379" s="68" t="str">
        <f t="shared" si="612"/>
        <v/>
      </c>
      <c r="X379" s="69" t="str">
        <f>IFERROR(L379+VLOOKUP(J379,'Tiempos de ciclo'!$P$3:$Q$398,2,0),"")</f>
        <v/>
      </c>
      <c r="Y379" s="69" t="str">
        <f t="shared" si="587"/>
        <v/>
      </c>
      <c r="Z379" s="70" t="str">
        <f t="shared" si="613"/>
        <v/>
      </c>
      <c r="AA379" s="68" t="str">
        <f>IF(U379="","",IF(U379=MAX($U$3:$U$1002),IFERROR(VLOOKUP(MAX($U$3:U379)+1,$U$3:$V$1002,2,0),MAX(V379:V1378))-VLOOKUP(U379,$U$3:$V$1002,2,0)+1,IFERROR(VLOOKUP(MAX($U$3:U379)+1,$U$3:$V$1002,2,0),MAX(V379:V1378))-VLOOKUP(U379,$U$3:$V$1002,2,0)))</f>
        <v/>
      </c>
      <c r="AC379" s="68" t="str">
        <f t="shared" si="614"/>
        <v/>
      </c>
      <c r="AD379" s="69" t="str">
        <f t="shared" si="615"/>
        <v/>
      </c>
      <c r="AE379" s="69" t="str">
        <f t="shared" si="616"/>
        <v/>
      </c>
      <c r="AF379" s="69" t="str">
        <f t="shared" si="617"/>
        <v/>
      </c>
      <c r="AI379" s="3" t="str">
        <f t="shared" si="634"/>
        <v/>
      </c>
      <c r="AJ379" s="8" t="str">
        <f t="shared" si="588"/>
        <v/>
      </c>
      <c r="AK379" s="8" t="str">
        <f t="shared" si="635"/>
        <v/>
      </c>
      <c r="AL379" s="8" t="str">
        <f t="shared" si="636"/>
        <v/>
      </c>
      <c r="AM379" s="8" t="str">
        <f t="shared" si="637"/>
        <v/>
      </c>
      <c r="AN379" s="9" t="str">
        <f t="shared" si="589"/>
        <v/>
      </c>
      <c r="AO379" s="9" t="str">
        <f t="shared" si="590"/>
        <v/>
      </c>
      <c r="AP379" s="8" t="str">
        <f t="shared" si="618"/>
        <v/>
      </c>
      <c r="AQ379" s="9" t="str">
        <f t="shared" si="591"/>
        <v/>
      </c>
      <c r="AR379" s="8" t="str">
        <f t="shared" si="619"/>
        <v/>
      </c>
      <c r="AS379" s="2" t="str">
        <f t="shared" si="638"/>
        <v/>
      </c>
      <c r="AT379" s="8" t="str">
        <f t="shared" si="620"/>
        <v/>
      </c>
      <c r="AU379" s="8" t="str">
        <f t="shared" si="639"/>
        <v/>
      </c>
      <c r="AV379" s="8" t="str">
        <f t="shared" si="640"/>
        <v/>
      </c>
      <c r="AW379" s="8" t="str">
        <f t="shared" si="621"/>
        <v/>
      </c>
      <c r="AX379" s="9" t="str">
        <f t="shared" si="592"/>
        <v/>
      </c>
      <c r="AY379" s="9" t="str">
        <f t="shared" si="593"/>
        <v/>
      </c>
      <c r="AZ379" s="8" t="str">
        <f t="shared" si="622"/>
        <v/>
      </c>
      <c r="BA379" s="9" t="str">
        <f t="shared" si="623"/>
        <v/>
      </c>
      <c r="BB379" s="8" t="str">
        <f t="shared" si="624"/>
        <v/>
      </c>
      <c r="BD379" s="3" t="str">
        <f t="shared" si="625"/>
        <v/>
      </c>
      <c r="BE379" s="8" t="str">
        <f t="shared" si="594"/>
        <v/>
      </c>
      <c r="BF379" s="8" t="str">
        <f t="shared" si="595"/>
        <v/>
      </c>
      <c r="BG379" s="86" t="str">
        <f t="shared" si="596"/>
        <v/>
      </c>
      <c r="BH379" s="9" t="str">
        <f t="shared" si="597"/>
        <v/>
      </c>
      <c r="BI379" s="9" t="str">
        <f t="shared" si="598"/>
        <v/>
      </c>
      <c r="BJ379" s="82" t="e">
        <f t="shared" si="599"/>
        <v>#VALUE!</v>
      </c>
      <c r="BK379" s="9" t="str">
        <f t="shared" si="600"/>
        <v/>
      </c>
      <c r="BL379" s="9" t="str">
        <f t="shared" ref="BL379:BM379" si="694">BK379</f>
        <v/>
      </c>
      <c r="BM379" s="9" t="str">
        <f t="shared" si="694"/>
        <v/>
      </c>
      <c r="BN379" s="8" t="str">
        <f t="shared" si="602"/>
        <v/>
      </c>
      <c r="BO379" s="8" t="str">
        <f t="shared" si="627"/>
        <v/>
      </c>
      <c r="BP379" s="8" t="str">
        <f t="shared" si="628"/>
        <v/>
      </c>
      <c r="BQ379" s="8" t="str">
        <f t="shared" si="629"/>
        <v/>
      </c>
      <c r="BR379" s="8" t="str">
        <f t="shared" si="603"/>
        <v/>
      </c>
      <c r="BS379" s="8" t="str">
        <f t="shared" si="630"/>
        <v/>
      </c>
      <c r="BT379" s="8" t="str">
        <f t="shared" si="631"/>
        <v/>
      </c>
      <c r="BU379" s="7" t="str">
        <f t="shared" si="632"/>
        <v/>
      </c>
    </row>
    <row r="380" spans="8:73" x14ac:dyDescent="0.25">
      <c r="H380" s="35" t="str">
        <f>IFERROR(IF(MINUTE(M380)&lt;&gt;MINUTE(M379),MAX($H$2:H379)+1,IF(AND(MINUTE(M379)=0,MINUTE(M380)=0),1,"")),"")</f>
        <v/>
      </c>
      <c r="I380" s="35" t="str">
        <f t="shared" si="604"/>
        <v/>
      </c>
      <c r="J380" s="35" t="str">
        <f t="shared" si="605"/>
        <v/>
      </c>
      <c r="K380" s="67" t="str">
        <f>IFERROR(IF(VLOOKUP(J379,'Flota Variable'!$AS$4:$AU$707,3,0)+K379&gt;$F$7,"",VLOOKUP(J379,'Flota Variable'!$AS$4:$AU$707,3,0)+K379),"")</f>
        <v/>
      </c>
      <c r="L380" s="67" t="str">
        <f t="shared" si="586"/>
        <v/>
      </c>
      <c r="M380" s="36" t="str">
        <f t="shared" si="606"/>
        <v/>
      </c>
      <c r="N380" s="35" t="str">
        <f>IF(H380="","",IF(H380=MAX($H$3:$H$1002),IFERROR(VLOOKUP(MAX($H$3:H380)+1,$H$3:$I$1002,2,0),MAX(I380:I1379))-VLOOKUP(H380,$H$3:$I$1002,2,0)+1,IFERROR(VLOOKUP(MAX($H$3:H380)+1,$H$3:$I$1002,2,0),MAX(I380:I1379))-VLOOKUP(H380,$H$3:$I$1002,2,0)))</f>
        <v/>
      </c>
      <c r="P380" s="35" t="str">
        <f t="shared" si="607"/>
        <v/>
      </c>
      <c r="Q380" s="67" t="str">
        <f t="shared" si="608"/>
        <v/>
      </c>
      <c r="R380" s="67" t="str">
        <f t="shared" si="609"/>
        <v/>
      </c>
      <c r="S380" s="67" t="str">
        <f t="shared" si="610"/>
        <v/>
      </c>
      <c r="U380" s="68" t="str">
        <f>IFERROR(IF(Z380=0,"",IF(MINUTE(Z380)&lt;&gt;MINUTE(Z379),MAX($U$2:U379)+1,IF(AND(MINUTE(Z379)=0,MINUTE(Z380)=0),1,""))),"")</f>
        <v/>
      </c>
      <c r="V380" s="68" t="str">
        <f t="shared" si="611"/>
        <v/>
      </c>
      <c r="W380" s="68" t="str">
        <f t="shared" si="612"/>
        <v/>
      </c>
      <c r="X380" s="69" t="str">
        <f>IFERROR(L380+VLOOKUP(J380,'Tiempos de ciclo'!$P$3:$Q$398,2,0),"")</f>
        <v/>
      </c>
      <c r="Y380" s="69" t="str">
        <f t="shared" si="587"/>
        <v/>
      </c>
      <c r="Z380" s="70" t="str">
        <f t="shared" si="613"/>
        <v/>
      </c>
      <c r="AA380" s="68" t="str">
        <f>IF(U380="","",IF(U380=MAX($U$3:$U$1002),IFERROR(VLOOKUP(MAX($U$3:U380)+1,$U$3:$V$1002,2,0),MAX(V380:V1379))-VLOOKUP(U380,$U$3:$V$1002,2,0)+1,IFERROR(VLOOKUP(MAX($U$3:U380)+1,$U$3:$V$1002,2,0),MAX(V380:V1379))-VLOOKUP(U380,$U$3:$V$1002,2,0)))</f>
        <v/>
      </c>
      <c r="AC380" s="68" t="str">
        <f t="shared" si="614"/>
        <v/>
      </c>
      <c r="AD380" s="69" t="str">
        <f t="shared" si="615"/>
        <v/>
      </c>
      <c r="AE380" s="69" t="str">
        <f t="shared" si="616"/>
        <v/>
      </c>
      <c r="AF380" s="69" t="str">
        <f t="shared" si="617"/>
        <v/>
      </c>
      <c r="AI380" s="3" t="str">
        <f t="shared" si="634"/>
        <v/>
      </c>
      <c r="AJ380" s="8" t="str">
        <f t="shared" si="588"/>
        <v/>
      </c>
      <c r="AK380" s="8" t="str">
        <f t="shared" si="635"/>
        <v/>
      </c>
      <c r="AL380" s="8" t="str">
        <f t="shared" si="636"/>
        <v/>
      </c>
      <c r="AM380" s="8" t="str">
        <f t="shared" si="637"/>
        <v/>
      </c>
      <c r="AN380" s="9" t="str">
        <f t="shared" si="589"/>
        <v/>
      </c>
      <c r="AO380" s="9" t="str">
        <f t="shared" si="590"/>
        <v/>
      </c>
      <c r="AP380" s="8" t="str">
        <f t="shared" si="618"/>
        <v/>
      </c>
      <c r="AQ380" s="9" t="str">
        <f t="shared" si="591"/>
        <v/>
      </c>
      <c r="AR380" s="8" t="str">
        <f t="shared" si="619"/>
        <v/>
      </c>
      <c r="AS380" s="2" t="str">
        <f t="shared" si="638"/>
        <v/>
      </c>
      <c r="AT380" s="8" t="str">
        <f t="shared" si="620"/>
        <v/>
      </c>
      <c r="AU380" s="8" t="str">
        <f t="shared" si="639"/>
        <v/>
      </c>
      <c r="AV380" s="8" t="str">
        <f t="shared" si="640"/>
        <v/>
      </c>
      <c r="AW380" s="8" t="str">
        <f t="shared" si="621"/>
        <v/>
      </c>
      <c r="AX380" s="9" t="str">
        <f t="shared" si="592"/>
        <v/>
      </c>
      <c r="AY380" s="9" t="str">
        <f t="shared" si="593"/>
        <v/>
      </c>
      <c r="AZ380" s="8" t="str">
        <f t="shared" si="622"/>
        <v/>
      </c>
      <c r="BA380" s="9" t="str">
        <f t="shared" si="623"/>
        <v/>
      </c>
      <c r="BB380" s="8" t="str">
        <f t="shared" si="624"/>
        <v/>
      </c>
      <c r="BD380" s="3" t="str">
        <f t="shared" si="625"/>
        <v/>
      </c>
      <c r="BE380" s="8" t="str">
        <f t="shared" si="594"/>
        <v/>
      </c>
      <c r="BF380" s="8" t="str">
        <f t="shared" si="595"/>
        <v/>
      </c>
      <c r="BG380" s="86" t="str">
        <f t="shared" si="596"/>
        <v/>
      </c>
      <c r="BH380" s="9" t="str">
        <f t="shared" si="597"/>
        <v/>
      </c>
      <c r="BI380" s="9" t="str">
        <f t="shared" si="598"/>
        <v/>
      </c>
      <c r="BJ380" s="82" t="e">
        <f t="shared" si="599"/>
        <v>#VALUE!</v>
      </c>
      <c r="BK380" s="9" t="str">
        <f t="shared" si="600"/>
        <v/>
      </c>
      <c r="BL380" s="9" t="str">
        <f t="shared" ref="BL380:BM380" si="695">BK380</f>
        <v/>
      </c>
      <c r="BM380" s="9" t="str">
        <f t="shared" si="695"/>
        <v/>
      </c>
      <c r="BN380" s="8" t="str">
        <f t="shared" si="602"/>
        <v/>
      </c>
      <c r="BO380" s="8" t="str">
        <f t="shared" si="627"/>
        <v/>
      </c>
      <c r="BP380" s="8" t="str">
        <f t="shared" si="628"/>
        <v/>
      </c>
      <c r="BQ380" s="8" t="str">
        <f t="shared" si="629"/>
        <v/>
      </c>
      <c r="BR380" s="8" t="str">
        <f t="shared" si="603"/>
        <v/>
      </c>
      <c r="BS380" s="8" t="str">
        <f t="shared" si="630"/>
        <v/>
      </c>
      <c r="BT380" s="8" t="str">
        <f t="shared" si="631"/>
        <v/>
      </c>
      <c r="BU380" s="7" t="str">
        <f t="shared" si="632"/>
        <v/>
      </c>
    </row>
    <row r="381" spans="8:73" x14ac:dyDescent="0.25">
      <c r="H381" s="35" t="str">
        <f>IFERROR(IF(MINUTE(M381)&lt;&gt;MINUTE(M380),MAX($H$2:H380)+1,IF(AND(MINUTE(M380)=0,MINUTE(M381)=0),1,"")),"")</f>
        <v/>
      </c>
      <c r="I381" s="35" t="str">
        <f t="shared" si="604"/>
        <v/>
      </c>
      <c r="J381" s="35" t="str">
        <f t="shared" si="605"/>
        <v/>
      </c>
      <c r="K381" s="67" t="str">
        <f>IFERROR(IF(VLOOKUP(J380,'Flota Variable'!$AS$4:$AU$707,3,0)+K380&gt;$F$7,"",VLOOKUP(J380,'Flota Variable'!$AS$4:$AU$707,3,0)+K380),"")</f>
        <v/>
      </c>
      <c r="L381" s="67" t="str">
        <f t="shared" si="586"/>
        <v/>
      </c>
      <c r="M381" s="36" t="str">
        <f t="shared" si="606"/>
        <v/>
      </c>
      <c r="N381" s="35" t="str">
        <f>IF(H381="","",IF(H381=MAX($H$3:$H$1002),IFERROR(VLOOKUP(MAX($H$3:H381)+1,$H$3:$I$1002,2,0),MAX(I381:I1380))-VLOOKUP(H381,$H$3:$I$1002,2,0)+1,IFERROR(VLOOKUP(MAX($H$3:H381)+1,$H$3:$I$1002,2,0),MAX(I381:I1380))-VLOOKUP(H381,$H$3:$I$1002,2,0)))</f>
        <v/>
      </c>
      <c r="P381" s="35" t="str">
        <f t="shared" si="607"/>
        <v/>
      </c>
      <c r="Q381" s="67" t="str">
        <f t="shared" si="608"/>
        <v/>
      </c>
      <c r="R381" s="67" t="str">
        <f t="shared" si="609"/>
        <v/>
      </c>
      <c r="S381" s="67" t="str">
        <f t="shared" si="610"/>
        <v/>
      </c>
      <c r="U381" s="68" t="str">
        <f>IFERROR(IF(Z381=0,"",IF(MINUTE(Z381)&lt;&gt;MINUTE(Z380),MAX($U$2:U380)+1,IF(AND(MINUTE(Z380)=0,MINUTE(Z381)=0),1,""))),"")</f>
        <v/>
      </c>
      <c r="V381" s="68" t="str">
        <f t="shared" si="611"/>
        <v/>
      </c>
      <c r="W381" s="68" t="str">
        <f t="shared" si="612"/>
        <v/>
      </c>
      <c r="X381" s="69" t="str">
        <f>IFERROR(L381+VLOOKUP(J381,'Tiempos de ciclo'!$P$3:$Q$398,2,0),"")</f>
        <v/>
      </c>
      <c r="Y381" s="69" t="str">
        <f t="shared" si="587"/>
        <v/>
      </c>
      <c r="Z381" s="70" t="str">
        <f t="shared" si="613"/>
        <v/>
      </c>
      <c r="AA381" s="68" t="str">
        <f>IF(U381="","",IF(U381=MAX($U$3:$U$1002),IFERROR(VLOOKUP(MAX($U$3:U381)+1,$U$3:$V$1002,2,0),MAX(V381:V1380))-VLOOKUP(U381,$U$3:$V$1002,2,0)+1,IFERROR(VLOOKUP(MAX($U$3:U381)+1,$U$3:$V$1002,2,0),MAX(V381:V1380))-VLOOKUP(U381,$U$3:$V$1002,2,0)))</f>
        <v/>
      </c>
      <c r="AC381" s="68" t="str">
        <f t="shared" si="614"/>
        <v/>
      </c>
      <c r="AD381" s="69" t="str">
        <f t="shared" si="615"/>
        <v/>
      </c>
      <c r="AE381" s="69" t="str">
        <f t="shared" si="616"/>
        <v/>
      </c>
      <c r="AF381" s="69" t="str">
        <f t="shared" si="617"/>
        <v/>
      </c>
      <c r="AI381" s="3" t="str">
        <f t="shared" si="634"/>
        <v/>
      </c>
      <c r="AJ381" s="8" t="str">
        <f t="shared" si="588"/>
        <v/>
      </c>
      <c r="AK381" s="8" t="str">
        <f t="shared" si="635"/>
        <v/>
      </c>
      <c r="AL381" s="8" t="str">
        <f t="shared" si="636"/>
        <v/>
      </c>
      <c r="AM381" s="8" t="str">
        <f t="shared" si="637"/>
        <v/>
      </c>
      <c r="AN381" s="9" t="str">
        <f t="shared" si="589"/>
        <v/>
      </c>
      <c r="AO381" s="9" t="str">
        <f t="shared" si="590"/>
        <v/>
      </c>
      <c r="AP381" s="8" t="str">
        <f t="shared" si="618"/>
        <v/>
      </c>
      <c r="AQ381" s="9" t="str">
        <f t="shared" si="591"/>
        <v/>
      </c>
      <c r="AR381" s="8" t="str">
        <f t="shared" si="619"/>
        <v/>
      </c>
      <c r="AS381" s="2" t="str">
        <f t="shared" si="638"/>
        <v/>
      </c>
      <c r="AT381" s="8" t="str">
        <f t="shared" si="620"/>
        <v/>
      </c>
      <c r="AU381" s="8" t="str">
        <f t="shared" si="639"/>
        <v/>
      </c>
      <c r="AV381" s="8" t="str">
        <f t="shared" si="640"/>
        <v/>
      </c>
      <c r="AW381" s="8" t="str">
        <f t="shared" si="621"/>
        <v/>
      </c>
      <c r="AX381" s="9" t="str">
        <f t="shared" si="592"/>
        <v/>
      </c>
      <c r="AY381" s="9" t="str">
        <f t="shared" si="593"/>
        <v/>
      </c>
      <c r="AZ381" s="8" t="str">
        <f t="shared" si="622"/>
        <v/>
      </c>
      <c r="BA381" s="9" t="str">
        <f t="shared" si="623"/>
        <v/>
      </c>
      <c r="BB381" s="8" t="str">
        <f t="shared" si="624"/>
        <v/>
      </c>
      <c r="BD381" s="3" t="str">
        <f t="shared" si="625"/>
        <v/>
      </c>
      <c r="BE381" s="8" t="str">
        <f t="shared" si="594"/>
        <v/>
      </c>
      <c r="BF381" s="8" t="str">
        <f t="shared" si="595"/>
        <v/>
      </c>
      <c r="BG381" s="86" t="str">
        <f t="shared" si="596"/>
        <v/>
      </c>
      <c r="BH381" s="9" t="str">
        <f t="shared" si="597"/>
        <v/>
      </c>
      <c r="BI381" s="9" t="str">
        <f t="shared" si="598"/>
        <v/>
      </c>
      <c r="BJ381" s="82" t="e">
        <f t="shared" si="599"/>
        <v>#VALUE!</v>
      </c>
      <c r="BK381" s="9" t="str">
        <f t="shared" si="600"/>
        <v/>
      </c>
      <c r="BL381" s="9" t="str">
        <f t="shared" ref="BL381:BM381" si="696">BK381</f>
        <v/>
      </c>
      <c r="BM381" s="9" t="str">
        <f t="shared" si="696"/>
        <v/>
      </c>
      <c r="BN381" s="8" t="str">
        <f t="shared" si="602"/>
        <v/>
      </c>
      <c r="BO381" s="8" t="str">
        <f t="shared" si="627"/>
        <v/>
      </c>
      <c r="BP381" s="8" t="str">
        <f t="shared" si="628"/>
        <v/>
      </c>
      <c r="BQ381" s="8" t="str">
        <f t="shared" si="629"/>
        <v/>
      </c>
      <c r="BR381" s="8" t="str">
        <f t="shared" si="603"/>
        <v/>
      </c>
      <c r="BS381" s="8" t="str">
        <f t="shared" si="630"/>
        <v/>
      </c>
      <c r="BT381" s="8" t="str">
        <f t="shared" si="631"/>
        <v/>
      </c>
      <c r="BU381" s="7" t="str">
        <f t="shared" si="632"/>
        <v/>
      </c>
    </row>
    <row r="382" spans="8:73" x14ac:dyDescent="0.25">
      <c r="H382" s="35" t="str">
        <f>IFERROR(IF(MINUTE(M382)&lt;&gt;MINUTE(M381),MAX($H$2:H381)+1,IF(AND(MINUTE(M381)=0,MINUTE(M382)=0),1,"")),"")</f>
        <v/>
      </c>
      <c r="I382" s="35" t="str">
        <f t="shared" si="604"/>
        <v/>
      </c>
      <c r="J382" s="35" t="str">
        <f t="shared" si="605"/>
        <v/>
      </c>
      <c r="K382" s="67" t="str">
        <f>IFERROR(IF(VLOOKUP(J381,'Flota Variable'!$AS$4:$AU$707,3,0)+K381&gt;$F$7,"",VLOOKUP(J381,'Flota Variable'!$AS$4:$AU$707,3,0)+K381),"")</f>
        <v/>
      </c>
      <c r="L382" s="67" t="str">
        <f t="shared" si="586"/>
        <v/>
      </c>
      <c r="M382" s="36" t="str">
        <f t="shared" si="606"/>
        <v/>
      </c>
      <c r="N382" s="35" t="str">
        <f>IF(H382="","",IF(H382=MAX($H$3:$H$1002),IFERROR(VLOOKUP(MAX($H$3:H382)+1,$H$3:$I$1002,2,0),MAX(I382:I1381))-VLOOKUP(H382,$H$3:$I$1002,2,0)+1,IFERROR(VLOOKUP(MAX($H$3:H382)+1,$H$3:$I$1002,2,0),MAX(I382:I1381))-VLOOKUP(H382,$H$3:$I$1002,2,0)))</f>
        <v/>
      </c>
      <c r="P382" s="35" t="str">
        <f t="shared" si="607"/>
        <v/>
      </c>
      <c r="Q382" s="67" t="str">
        <f t="shared" si="608"/>
        <v/>
      </c>
      <c r="R382" s="67" t="str">
        <f t="shared" si="609"/>
        <v/>
      </c>
      <c r="S382" s="67" t="str">
        <f t="shared" si="610"/>
        <v/>
      </c>
      <c r="U382" s="68" t="str">
        <f>IFERROR(IF(Z382=0,"",IF(MINUTE(Z382)&lt;&gt;MINUTE(Z381),MAX($U$2:U381)+1,IF(AND(MINUTE(Z381)=0,MINUTE(Z382)=0),1,""))),"")</f>
        <v/>
      </c>
      <c r="V382" s="68" t="str">
        <f t="shared" si="611"/>
        <v/>
      </c>
      <c r="W382" s="68" t="str">
        <f t="shared" si="612"/>
        <v/>
      </c>
      <c r="X382" s="69" t="str">
        <f>IFERROR(L382+VLOOKUP(J382,'Tiempos de ciclo'!$P$3:$Q$398,2,0),"")</f>
        <v/>
      </c>
      <c r="Y382" s="69" t="str">
        <f t="shared" si="587"/>
        <v/>
      </c>
      <c r="Z382" s="70" t="str">
        <f t="shared" si="613"/>
        <v/>
      </c>
      <c r="AA382" s="68" t="str">
        <f>IF(U382="","",IF(U382=MAX($U$3:$U$1002),IFERROR(VLOOKUP(MAX($U$3:U382)+1,$U$3:$V$1002,2,0),MAX(V382:V1381))-VLOOKUP(U382,$U$3:$V$1002,2,0)+1,IFERROR(VLOOKUP(MAX($U$3:U382)+1,$U$3:$V$1002,2,0),MAX(V382:V1381))-VLOOKUP(U382,$U$3:$V$1002,2,0)))</f>
        <v/>
      </c>
      <c r="AC382" s="68" t="str">
        <f t="shared" si="614"/>
        <v/>
      </c>
      <c r="AD382" s="69" t="str">
        <f t="shared" si="615"/>
        <v/>
      </c>
      <c r="AE382" s="69" t="str">
        <f t="shared" si="616"/>
        <v/>
      </c>
      <c r="AF382" s="69" t="str">
        <f t="shared" si="617"/>
        <v/>
      </c>
      <c r="AI382" s="3" t="str">
        <f t="shared" si="634"/>
        <v/>
      </c>
      <c r="AJ382" s="8" t="str">
        <f t="shared" si="588"/>
        <v/>
      </c>
      <c r="AK382" s="8" t="str">
        <f t="shared" si="635"/>
        <v/>
      </c>
      <c r="AL382" s="8" t="str">
        <f t="shared" si="636"/>
        <v/>
      </c>
      <c r="AM382" s="8" t="str">
        <f t="shared" si="637"/>
        <v/>
      </c>
      <c r="AN382" s="9" t="str">
        <f t="shared" si="589"/>
        <v/>
      </c>
      <c r="AO382" s="9" t="str">
        <f t="shared" si="590"/>
        <v/>
      </c>
      <c r="AP382" s="8" t="str">
        <f t="shared" si="618"/>
        <v/>
      </c>
      <c r="AQ382" s="9" t="str">
        <f t="shared" si="591"/>
        <v/>
      </c>
      <c r="AR382" s="8" t="str">
        <f t="shared" si="619"/>
        <v/>
      </c>
      <c r="AS382" s="2" t="str">
        <f t="shared" si="638"/>
        <v/>
      </c>
      <c r="AT382" s="8" t="str">
        <f t="shared" si="620"/>
        <v/>
      </c>
      <c r="AU382" s="8" t="str">
        <f t="shared" si="639"/>
        <v/>
      </c>
      <c r="AV382" s="8" t="str">
        <f t="shared" si="640"/>
        <v/>
      </c>
      <c r="AW382" s="8" t="str">
        <f t="shared" si="621"/>
        <v/>
      </c>
      <c r="AX382" s="9" t="str">
        <f t="shared" si="592"/>
        <v/>
      </c>
      <c r="AY382" s="9" t="str">
        <f t="shared" si="593"/>
        <v/>
      </c>
      <c r="AZ382" s="8" t="str">
        <f t="shared" si="622"/>
        <v/>
      </c>
      <c r="BA382" s="9" t="str">
        <f t="shared" si="623"/>
        <v/>
      </c>
      <c r="BB382" s="8" t="str">
        <f t="shared" si="624"/>
        <v/>
      </c>
      <c r="BD382" s="3" t="str">
        <f t="shared" si="625"/>
        <v/>
      </c>
      <c r="BE382" s="8" t="str">
        <f t="shared" si="594"/>
        <v/>
      </c>
      <c r="BF382" s="8" t="str">
        <f t="shared" si="595"/>
        <v/>
      </c>
      <c r="BG382" s="86" t="str">
        <f t="shared" si="596"/>
        <v/>
      </c>
      <c r="BH382" s="9" t="str">
        <f t="shared" si="597"/>
        <v/>
      </c>
      <c r="BI382" s="9" t="str">
        <f t="shared" si="598"/>
        <v/>
      </c>
      <c r="BJ382" s="82" t="e">
        <f t="shared" si="599"/>
        <v>#VALUE!</v>
      </c>
      <c r="BK382" s="9" t="str">
        <f t="shared" si="600"/>
        <v/>
      </c>
      <c r="BL382" s="9" t="str">
        <f t="shared" ref="BL382:BM382" si="697">BK382</f>
        <v/>
      </c>
      <c r="BM382" s="9" t="str">
        <f t="shared" si="697"/>
        <v/>
      </c>
      <c r="BN382" s="8" t="str">
        <f t="shared" si="602"/>
        <v/>
      </c>
      <c r="BO382" s="8" t="str">
        <f t="shared" si="627"/>
        <v/>
      </c>
      <c r="BP382" s="8" t="str">
        <f t="shared" si="628"/>
        <v/>
      </c>
      <c r="BQ382" s="8" t="str">
        <f t="shared" si="629"/>
        <v/>
      </c>
      <c r="BR382" s="8" t="str">
        <f t="shared" si="603"/>
        <v/>
      </c>
      <c r="BS382" s="8" t="str">
        <f t="shared" si="630"/>
        <v/>
      </c>
      <c r="BT382" s="8" t="str">
        <f t="shared" si="631"/>
        <v/>
      </c>
      <c r="BU382" s="7" t="str">
        <f t="shared" si="632"/>
        <v/>
      </c>
    </row>
    <row r="383" spans="8:73" x14ac:dyDescent="0.25">
      <c r="H383" s="35" t="str">
        <f>IFERROR(IF(MINUTE(M383)&lt;&gt;MINUTE(M382),MAX($H$2:H382)+1,IF(AND(MINUTE(M382)=0,MINUTE(M383)=0),1,"")),"")</f>
        <v/>
      </c>
      <c r="I383" s="35" t="str">
        <f t="shared" si="604"/>
        <v/>
      </c>
      <c r="J383" s="35" t="str">
        <f t="shared" si="605"/>
        <v/>
      </c>
      <c r="K383" s="67" t="str">
        <f>IFERROR(IF(VLOOKUP(J382,'Flota Variable'!$AS$4:$AU$707,3,0)+K382&gt;$F$7,"",VLOOKUP(J382,'Flota Variable'!$AS$4:$AU$707,3,0)+K382),"")</f>
        <v/>
      </c>
      <c r="L383" s="67" t="str">
        <f t="shared" si="586"/>
        <v/>
      </c>
      <c r="M383" s="36" t="str">
        <f t="shared" si="606"/>
        <v/>
      </c>
      <c r="N383" s="35" t="str">
        <f>IF(H383="","",IF(H383=MAX($H$3:$H$1002),IFERROR(VLOOKUP(MAX($H$3:H383)+1,$H$3:$I$1002,2,0),MAX(I383:I1382))-VLOOKUP(H383,$H$3:$I$1002,2,0)+1,IFERROR(VLOOKUP(MAX($H$3:H383)+1,$H$3:$I$1002,2,0),MAX(I383:I1382))-VLOOKUP(H383,$H$3:$I$1002,2,0)))</f>
        <v/>
      </c>
      <c r="P383" s="35" t="str">
        <f t="shared" si="607"/>
        <v/>
      </c>
      <c r="Q383" s="67" t="str">
        <f t="shared" si="608"/>
        <v/>
      </c>
      <c r="R383" s="67" t="str">
        <f t="shared" si="609"/>
        <v/>
      </c>
      <c r="S383" s="67" t="str">
        <f t="shared" si="610"/>
        <v/>
      </c>
      <c r="U383" s="68" t="str">
        <f>IFERROR(IF(Z383=0,"",IF(MINUTE(Z383)&lt;&gt;MINUTE(Z382),MAX($U$2:U382)+1,IF(AND(MINUTE(Z382)=0,MINUTE(Z383)=0),1,""))),"")</f>
        <v/>
      </c>
      <c r="V383" s="68" t="str">
        <f t="shared" si="611"/>
        <v/>
      </c>
      <c r="W383" s="68" t="str">
        <f t="shared" si="612"/>
        <v/>
      </c>
      <c r="X383" s="69" t="str">
        <f>IFERROR(L383+VLOOKUP(J383,'Tiempos de ciclo'!$P$3:$Q$398,2,0),"")</f>
        <v/>
      </c>
      <c r="Y383" s="69" t="str">
        <f t="shared" si="587"/>
        <v/>
      </c>
      <c r="Z383" s="70" t="str">
        <f t="shared" si="613"/>
        <v/>
      </c>
      <c r="AA383" s="68" t="str">
        <f>IF(U383="","",IF(U383=MAX($U$3:$U$1002),IFERROR(VLOOKUP(MAX($U$3:U383)+1,$U$3:$V$1002,2,0),MAX(V383:V1382))-VLOOKUP(U383,$U$3:$V$1002,2,0)+1,IFERROR(VLOOKUP(MAX($U$3:U383)+1,$U$3:$V$1002,2,0),MAX(V383:V1382))-VLOOKUP(U383,$U$3:$V$1002,2,0)))</f>
        <v/>
      </c>
      <c r="AC383" s="68" t="str">
        <f t="shared" si="614"/>
        <v/>
      </c>
      <c r="AD383" s="69" t="str">
        <f t="shared" si="615"/>
        <v/>
      </c>
      <c r="AE383" s="69" t="str">
        <f t="shared" si="616"/>
        <v/>
      </c>
      <c r="AF383" s="69" t="str">
        <f t="shared" si="617"/>
        <v/>
      </c>
      <c r="AI383" s="3" t="str">
        <f t="shared" si="634"/>
        <v/>
      </c>
      <c r="AJ383" s="8" t="str">
        <f t="shared" si="588"/>
        <v/>
      </c>
      <c r="AK383" s="8" t="str">
        <f t="shared" si="635"/>
        <v/>
      </c>
      <c r="AL383" s="8" t="str">
        <f t="shared" si="636"/>
        <v/>
      </c>
      <c r="AM383" s="8" t="str">
        <f t="shared" si="637"/>
        <v/>
      </c>
      <c r="AN383" s="9" t="str">
        <f t="shared" si="589"/>
        <v/>
      </c>
      <c r="AO383" s="9" t="str">
        <f t="shared" si="590"/>
        <v/>
      </c>
      <c r="AP383" s="8" t="str">
        <f t="shared" si="618"/>
        <v/>
      </c>
      <c r="AQ383" s="9" t="str">
        <f t="shared" si="591"/>
        <v/>
      </c>
      <c r="AR383" s="8" t="str">
        <f t="shared" si="619"/>
        <v/>
      </c>
      <c r="AS383" s="2" t="str">
        <f t="shared" si="638"/>
        <v/>
      </c>
      <c r="AT383" s="8" t="str">
        <f t="shared" si="620"/>
        <v/>
      </c>
      <c r="AU383" s="8" t="str">
        <f t="shared" si="639"/>
        <v/>
      </c>
      <c r="AV383" s="8" t="str">
        <f t="shared" si="640"/>
        <v/>
      </c>
      <c r="AW383" s="8" t="str">
        <f t="shared" si="621"/>
        <v/>
      </c>
      <c r="AX383" s="9" t="str">
        <f t="shared" si="592"/>
        <v/>
      </c>
      <c r="AY383" s="9" t="str">
        <f t="shared" si="593"/>
        <v/>
      </c>
      <c r="AZ383" s="8" t="str">
        <f t="shared" si="622"/>
        <v/>
      </c>
      <c r="BA383" s="9" t="str">
        <f t="shared" si="623"/>
        <v/>
      </c>
      <c r="BB383" s="8" t="str">
        <f t="shared" si="624"/>
        <v/>
      </c>
      <c r="BD383" s="3" t="str">
        <f t="shared" si="625"/>
        <v/>
      </c>
      <c r="BE383" s="8" t="str">
        <f t="shared" si="594"/>
        <v/>
      </c>
      <c r="BF383" s="8" t="str">
        <f t="shared" si="595"/>
        <v/>
      </c>
      <c r="BG383" s="86" t="str">
        <f t="shared" si="596"/>
        <v/>
      </c>
      <c r="BH383" s="9" t="str">
        <f t="shared" si="597"/>
        <v/>
      </c>
      <c r="BI383" s="9" t="str">
        <f t="shared" si="598"/>
        <v/>
      </c>
      <c r="BJ383" s="82" t="e">
        <f t="shared" si="599"/>
        <v>#VALUE!</v>
      </c>
      <c r="BK383" s="9" t="str">
        <f t="shared" si="600"/>
        <v/>
      </c>
      <c r="BL383" s="9" t="str">
        <f t="shared" ref="BL383:BM383" si="698">BK383</f>
        <v/>
      </c>
      <c r="BM383" s="9" t="str">
        <f t="shared" si="698"/>
        <v/>
      </c>
      <c r="BN383" s="8" t="str">
        <f t="shared" si="602"/>
        <v/>
      </c>
      <c r="BO383" s="8" t="str">
        <f t="shared" si="627"/>
        <v/>
      </c>
      <c r="BP383" s="8" t="str">
        <f t="shared" si="628"/>
        <v/>
      </c>
      <c r="BQ383" s="8" t="str">
        <f t="shared" si="629"/>
        <v/>
      </c>
      <c r="BR383" s="8" t="str">
        <f t="shared" si="603"/>
        <v/>
      </c>
      <c r="BS383" s="8" t="str">
        <f t="shared" si="630"/>
        <v/>
      </c>
      <c r="BT383" s="8" t="str">
        <f t="shared" si="631"/>
        <v/>
      </c>
      <c r="BU383" s="7" t="str">
        <f t="shared" si="632"/>
        <v/>
      </c>
    </row>
    <row r="384" spans="8:73" x14ac:dyDescent="0.25">
      <c r="H384" s="35" t="str">
        <f>IFERROR(IF(MINUTE(M384)&lt;&gt;MINUTE(M383),MAX($H$2:H383)+1,IF(AND(MINUTE(M383)=0,MINUTE(M384)=0),1,"")),"")</f>
        <v/>
      </c>
      <c r="I384" s="35" t="str">
        <f t="shared" si="604"/>
        <v/>
      </c>
      <c r="J384" s="35" t="str">
        <f t="shared" si="605"/>
        <v/>
      </c>
      <c r="K384" s="67" t="str">
        <f>IFERROR(IF(VLOOKUP(J383,'Flota Variable'!$AS$4:$AU$707,3,0)+K383&gt;$F$7,"",VLOOKUP(J383,'Flota Variable'!$AS$4:$AU$707,3,0)+K383),"")</f>
        <v/>
      </c>
      <c r="L384" s="67" t="str">
        <f t="shared" si="586"/>
        <v/>
      </c>
      <c r="M384" s="36" t="str">
        <f t="shared" si="606"/>
        <v/>
      </c>
      <c r="N384" s="35" t="str">
        <f>IF(H384="","",IF(H384=MAX($H$3:$H$1002),IFERROR(VLOOKUP(MAX($H$3:H384)+1,$H$3:$I$1002,2,0),MAX(I384:I1383))-VLOOKUP(H384,$H$3:$I$1002,2,0)+1,IFERROR(VLOOKUP(MAX($H$3:H384)+1,$H$3:$I$1002,2,0),MAX(I384:I1383))-VLOOKUP(H384,$H$3:$I$1002,2,0)))</f>
        <v/>
      </c>
      <c r="P384" s="35" t="str">
        <f t="shared" si="607"/>
        <v/>
      </c>
      <c r="Q384" s="67" t="str">
        <f t="shared" si="608"/>
        <v/>
      </c>
      <c r="R384" s="67" t="str">
        <f t="shared" si="609"/>
        <v/>
      </c>
      <c r="S384" s="67" t="str">
        <f t="shared" si="610"/>
        <v/>
      </c>
      <c r="U384" s="68" t="str">
        <f>IFERROR(IF(Z384=0,"",IF(MINUTE(Z384)&lt;&gt;MINUTE(Z383),MAX($U$2:U383)+1,IF(AND(MINUTE(Z383)=0,MINUTE(Z384)=0),1,""))),"")</f>
        <v/>
      </c>
      <c r="V384" s="68" t="str">
        <f t="shared" si="611"/>
        <v/>
      </c>
      <c r="W384" s="68" t="str">
        <f t="shared" si="612"/>
        <v/>
      </c>
      <c r="X384" s="69" t="str">
        <f>IFERROR(L384+VLOOKUP(J384,'Tiempos de ciclo'!$P$3:$Q$398,2,0),"")</f>
        <v/>
      </c>
      <c r="Y384" s="69" t="str">
        <f t="shared" si="587"/>
        <v/>
      </c>
      <c r="Z384" s="70" t="str">
        <f t="shared" si="613"/>
        <v/>
      </c>
      <c r="AA384" s="68" t="str">
        <f>IF(U384="","",IF(U384=MAX($U$3:$U$1002),IFERROR(VLOOKUP(MAX($U$3:U384)+1,$U$3:$V$1002,2,0),MAX(V384:V1383))-VLOOKUP(U384,$U$3:$V$1002,2,0)+1,IFERROR(VLOOKUP(MAX($U$3:U384)+1,$U$3:$V$1002,2,0),MAX(V384:V1383))-VLOOKUP(U384,$U$3:$V$1002,2,0)))</f>
        <v/>
      </c>
      <c r="AC384" s="68" t="str">
        <f t="shared" si="614"/>
        <v/>
      </c>
      <c r="AD384" s="69" t="str">
        <f t="shared" si="615"/>
        <v/>
      </c>
      <c r="AE384" s="69" t="str">
        <f t="shared" si="616"/>
        <v/>
      </c>
      <c r="AF384" s="69" t="str">
        <f t="shared" si="617"/>
        <v/>
      </c>
      <c r="AI384" s="3" t="str">
        <f t="shared" si="634"/>
        <v/>
      </c>
      <c r="AJ384" s="8" t="str">
        <f t="shared" si="588"/>
        <v/>
      </c>
      <c r="AK384" s="8" t="str">
        <f t="shared" si="635"/>
        <v/>
      </c>
      <c r="AL384" s="8" t="str">
        <f t="shared" si="636"/>
        <v/>
      </c>
      <c r="AM384" s="8" t="str">
        <f t="shared" si="637"/>
        <v/>
      </c>
      <c r="AN384" s="9" t="str">
        <f t="shared" si="589"/>
        <v/>
      </c>
      <c r="AO384" s="9" t="str">
        <f t="shared" si="590"/>
        <v/>
      </c>
      <c r="AP384" s="8" t="str">
        <f t="shared" si="618"/>
        <v/>
      </c>
      <c r="AQ384" s="9" t="str">
        <f t="shared" si="591"/>
        <v/>
      </c>
      <c r="AR384" s="8" t="str">
        <f t="shared" si="619"/>
        <v/>
      </c>
      <c r="AS384" s="2" t="str">
        <f t="shared" si="638"/>
        <v/>
      </c>
      <c r="AT384" s="8" t="str">
        <f t="shared" si="620"/>
        <v/>
      </c>
      <c r="AU384" s="8" t="str">
        <f t="shared" si="639"/>
        <v/>
      </c>
      <c r="AV384" s="8" t="str">
        <f t="shared" si="640"/>
        <v/>
      </c>
      <c r="AW384" s="8" t="str">
        <f t="shared" si="621"/>
        <v/>
      </c>
      <c r="AX384" s="9" t="str">
        <f t="shared" si="592"/>
        <v/>
      </c>
      <c r="AY384" s="9" t="str">
        <f t="shared" si="593"/>
        <v/>
      </c>
      <c r="AZ384" s="8" t="str">
        <f t="shared" si="622"/>
        <v/>
      </c>
      <c r="BA384" s="9" t="str">
        <f t="shared" si="623"/>
        <v/>
      </c>
      <c r="BB384" s="8" t="str">
        <f t="shared" si="624"/>
        <v/>
      </c>
      <c r="BD384" s="3" t="str">
        <f t="shared" si="625"/>
        <v/>
      </c>
      <c r="BE384" s="8" t="str">
        <f t="shared" si="594"/>
        <v/>
      </c>
      <c r="BF384" s="8" t="str">
        <f t="shared" si="595"/>
        <v/>
      </c>
      <c r="BG384" s="86" t="str">
        <f t="shared" si="596"/>
        <v/>
      </c>
      <c r="BH384" s="9" t="str">
        <f t="shared" si="597"/>
        <v/>
      </c>
      <c r="BI384" s="9" t="str">
        <f t="shared" si="598"/>
        <v/>
      </c>
      <c r="BJ384" s="82" t="e">
        <f t="shared" si="599"/>
        <v>#VALUE!</v>
      </c>
      <c r="BK384" s="9" t="str">
        <f t="shared" si="600"/>
        <v/>
      </c>
      <c r="BL384" s="9" t="str">
        <f t="shared" ref="BL384:BM384" si="699">BK384</f>
        <v/>
      </c>
      <c r="BM384" s="9" t="str">
        <f t="shared" si="699"/>
        <v/>
      </c>
      <c r="BN384" s="8" t="str">
        <f t="shared" si="602"/>
        <v/>
      </c>
      <c r="BO384" s="8" t="str">
        <f t="shared" si="627"/>
        <v/>
      </c>
      <c r="BP384" s="8" t="str">
        <f t="shared" si="628"/>
        <v/>
      </c>
      <c r="BQ384" s="8" t="str">
        <f t="shared" si="629"/>
        <v/>
      </c>
      <c r="BR384" s="8" t="str">
        <f t="shared" si="603"/>
        <v/>
      </c>
      <c r="BS384" s="8" t="str">
        <f t="shared" si="630"/>
        <v/>
      </c>
      <c r="BT384" s="8" t="str">
        <f t="shared" si="631"/>
        <v/>
      </c>
      <c r="BU384" s="7" t="str">
        <f t="shared" si="632"/>
        <v/>
      </c>
    </row>
    <row r="385" spans="8:73" x14ac:dyDescent="0.25">
      <c r="H385" s="35" t="str">
        <f>IFERROR(IF(MINUTE(M385)&lt;&gt;MINUTE(M384),MAX($H$2:H384)+1,IF(AND(MINUTE(M384)=0,MINUTE(M385)=0),1,"")),"")</f>
        <v/>
      </c>
      <c r="I385" s="35" t="str">
        <f t="shared" si="604"/>
        <v/>
      </c>
      <c r="J385" s="35" t="str">
        <f t="shared" si="605"/>
        <v/>
      </c>
      <c r="K385" s="67" t="str">
        <f>IFERROR(IF(VLOOKUP(J384,'Flota Variable'!$AS$4:$AU$707,3,0)+K384&gt;$F$7,"",VLOOKUP(J384,'Flota Variable'!$AS$4:$AU$707,3,0)+K384),"")</f>
        <v/>
      </c>
      <c r="L385" s="67" t="str">
        <f t="shared" si="586"/>
        <v/>
      </c>
      <c r="M385" s="36" t="str">
        <f t="shared" si="606"/>
        <v/>
      </c>
      <c r="N385" s="35" t="str">
        <f>IF(H385="","",IF(H385=MAX($H$3:$H$1002),IFERROR(VLOOKUP(MAX($H$3:H385)+1,$H$3:$I$1002,2,0),MAX(I385:I1384))-VLOOKUP(H385,$H$3:$I$1002,2,0)+1,IFERROR(VLOOKUP(MAX($H$3:H385)+1,$H$3:$I$1002,2,0),MAX(I385:I1384))-VLOOKUP(H385,$H$3:$I$1002,2,0)))</f>
        <v/>
      </c>
      <c r="P385" s="35" t="str">
        <f t="shared" si="607"/>
        <v/>
      </c>
      <c r="Q385" s="67" t="str">
        <f t="shared" si="608"/>
        <v/>
      </c>
      <c r="R385" s="67" t="str">
        <f t="shared" si="609"/>
        <v/>
      </c>
      <c r="S385" s="67" t="str">
        <f t="shared" si="610"/>
        <v/>
      </c>
      <c r="U385" s="68" t="str">
        <f>IFERROR(IF(Z385=0,"",IF(MINUTE(Z385)&lt;&gt;MINUTE(Z384),MAX($U$2:U384)+1,IF(AND(MINUTE(Z384)=0,MINUTE(Z385)=0),1,""))),"")</f>
        <v/>
      </c>
      <c r="V385" s="68" t="str">
        <f t="shared" si="611"/>
        <v/>
      </c>
      <c r="W385" s="68" t="str">
        <f t="shared" si="612"/>
        <v/>
      </c>
      <c r="X385" s="69" t="str">
        <f>IFERROR(L385+VLOOKUP(J385,'Tiempos de ciclo'!$P$3:$Q$398,2,0),"")</f>
        <v/>
      </c>
      <c r="Y385" s="69" t="str">
        <f t="shared" si="587"/>
        <v/>
      </c>
      <c r="Z385" s="70" t="str">
        <f t="shared" si="613"/>
        <v/>
      </c>
      <c r="AA385" s="68" t="str">
        <f>IF(U385="","",IF(U385=MAX($U$3:$U$1002),IFERROR(VLOOKUP(MAX($U$3:U385)+1,$U$3:$V$1002,2,0),MAX(V385:V1384))-VLOOKUP(U385,$U$3:$V$1002,2,0)+1,IFERROR(VLOOKUP(MAX($U$3:U385)+1,$U$3:$V$1002,2,0),MAX(V385:V1384))-VLOOKUP(U385,$U$3:$V$1002,2,0)))</f>
        <v/>
      </c>
      <c r="AC385" s="68" t="str">
        <f t="shared" si="614"/>
        <v/>
      </c>
      <c r="AD385" s="69" t="str">
        <f t="shared" si="615"/>
        <v/>
      </c>
      <c r="AE385" s="69" t="str">
        <f t="shared" si="616"/>
        <v/>
      </c>
      <c r="AF385" s="69" t="str">
        <f t="shared" si="617"/>
        <v/>
      </c>
      <c r="AI385" s="3" t="str">
        <f t="shared" si="634"/>
        <v/>
      </c>
      <c r="AJ385" s="8" t="str">
        <f t="shared" si="588"/>
        <v/>
      </c>
      <c r="AK385" s="8" t="str">
        <f t="shared" si="635"/>
        <v/>
      </c>
      <c r="AL385" s="8" t="str">
        <f t="shared" si="636"/>
        <v/>
      </c>
      <c r="AM385" s="8" t="str">
        <f t="shared" si="637"/>
        <v/>
      </c>
      <c r="AN385" s="9" t="str">
        <f t="shared" si="589"/>
        <v/>
      </c>
      <c r="AO385" s="9" t="str">
        <f t="shared" si="590"/>
        <v/>
      </c>
      <c r="AP385" s="8" t="str">
        <f t="shared" si="618"/>
        <v/>
      </c>
      <c r="AQ385" s="9" t="str">
        <f t="shared" si="591"/>
        <v/>
      </c>
      <c r="AR385" s="8" t="str">
        <f t="shared" si="619"/>
        <v/>
      </c>
      <c r="AS385" s="2" t="str">
        <f t="shared" si="638"/>
        <v/>
      </c>
      <c r="AT385" s="8" t="str">
        <f t="shared" si="620"/>
        <v/>
      </c>
      <c r="AU385" s="8" t="str">
        <f t="shared" si="639"/>
        <v/>
      </c>
      <c r="AV385" s="8" t="str">
        <f t="shared" si="640"/>
        <v/>
      </c>
      <c r="AW385" s="8" t="str">
        <f t="shared" si="621"/>
        <v/>
      </c>
      <c r="AX385" s="9" t="str">
        <f t="shared" si="592"/>
        <v/>
      </c>
      <c r="AY385" s="9" t="str">
        <f t="shared" si="593"/>
        <v/>
      </c>
      <c r="AZ385" s="8" t="str">
        <f t="shared" si="622"/>
        <v/>
      </c>
      <c r="BA385" s="9" t="str">
        <f t="shared" si="623"/>
        <v/>
      </c>
      <c r="BB385" s="8" t="str">
        <f t="shared" si="624"/>
        <v/>
      </c>
      <c r="BD385" s="3" t="str">
        <f t="shared" si="625"/>
        <v/>
      </c>
      <c r="BE385" s="8" t="str">
        <f t="shared" si="594"/>
        <v/>
      </c>
      <c r="BF385" s="8" t="str">
        <f t="shared" si="595"/>
        <v/>
      </c>
      <c r="BG385" s="86" t="str">
        <f t="shared" si="596"/>
        <v/>
      </c>
      <c r="BH385" s="9" t="str">
        <f t="shared" si="597"/>
        <v/>
      </c>
      <c r="BI385" s="9" t="str">
        <f t="shared" si="598"/>
        <v/>
      </c>
      <c r="BJ385" s="82" t="e">
        <f t="shared" si="599"/>
        <v>#VALUE!</v>
      </c>
      <c r="BK385" s="9" t="str">
        <f t="shared" si="600"/>
        <v/>
      </c>
      <c r="BL385" s="9" t="str">
        <f t="shared" ref="BL385:BM385" si="700">BK385</f>
        <v/>
      </c>
      <c r="BM385" s="9" t="str">
        <f t="shared" si="700"/>
        <v/>
      </c>
      <c r="BN385" s="8" t="str">
        <f t="shared" si="602"/>
        <v/>
      </c>
      <c r="BO385" s="8" t="str">
        <f t="shared" si="627"/>
        <v/>
      </c>
      <c r="BP385" s="8" t="str">
        <f t="shared" si="628"/>
        <v/>
      </c>
      <c r="BQ385" s="8" t="str">
        <f t="shared" si="629"/>
        <v/>
      </c>
      <c r="BR385" s="8" t="str">
        <f t="shared" si="603"/>
        <v/>
      </c>
      <c r="BS385" s="8" t="str">
        <f t="shared" si="630"/>
        <v/>
      </c>
      <c r="BT385" s="8" t="str">
        <f t="shared" si="631"/>
        <v/>
      </c>
      <c r="BU385" s="7" t="str">
        <f t="shared" si="632"/>
        <v/>
      </c>
    </row>
    <row r="386" spans="8:73" x14ac:dyDescent="0.25">
      <c r="H386" s="35" t="str">
        <f>IFERROR(IF(MINUTE(M386)&lt;&gt;MINUTE(M385),MAX($H$2:H385)+1,IF(AND(MINUTE(M385)=0,MINUTE(M386)=0),1,"")),"")</f>
        <v/>
      </c>
      <c r="I386" s="35" t="str">
        <f t="shared" si="604"/>
        <v/>
      </c>
      <c r="J386" s="35" t="str">
        <f t="shared" si="605"/>
        <v/>
      </c>
      <c r="K386" s="67" t="str">
        <f>IFERROR(IF(VLOOKUP(J385,'Flota Variable'!$AS$4:$AU$707,3,0)+K385&gt;$F$7,"",VLOOKUP(J385,'Flota Variable'!$AS$4:$AU$707,3,0)+K385),"")</f>
        <v/>
      </c>
      <c r="L386" s="67" t="str">
        <f t="shared" si="586"/>
        <v/>
      </c>
      <c r="M386" s="36" t="str">
        <f t="shared" si="606"/>
        <v/>
      </c>
      <c r="N386" s="35" t="str">
        <f>IF(H386="","",IF(H386=MAX($H$3:$H$1002),IFERROR(VLOOKUP(MAX($H$3:H386)+1,$H$3:$I$1002,2,0),MAX(I386:I1385))-VLOOKUP(H386,$H$3:$I$1002,2,0)+1,IFERROR(VLOOKUP(MAX($H$3:H386)+1,$H$3:$I$1002,2,0),MAX(I386:I1385))-VLOOKUP(H386,$H$3:$I$1002,2,0)))</f>
        <v/>
      </c>
      <c r="P386" s="35" t="str">
        <f t="shared" si="607"/>
        <v/>
      </c>
      <c r="Q386" s="67" t="str">
        <f t="shared" si="608"/>
        <v/>
      </c>
      <c r="R386" s="67" t="str">
        <f t="shared" si="609"/>
        <v/>
      </c>
      <c r="S386" s="67" t="str">
        <f t="shared" si="610"/>
        <v/>
      </c>
      <c r="U386" s="68" t="str">
        <f>IFERROR(IF(Z386=0,"",IF(MINUTE(Z386)&lt;&gt;MINUTE(Z385),MAX($U$2:U385)+1,IF(AND(MINUTE(Z385)=0,MINUTE(Z386)=0),1,""))),"")</f>
        <v/>
      </c>
      <c r="V386" s="68" t="str">
        <f t="shared" si="611"/>
        <v/>
      </c>
      <c r="W386" s="68" t="str">
        <f t="shared" si="612"/>
        <v/>
      </c>
      <c r="X386" s="69" t="str">
        <f>IFERROR(L386+VLOOKUP(J386,'Tiempos de ciclo'!$P$3:$Q$398,2,0),"")</f>
        <v/>
      </c>
      <c r="Y386" s="69" t="str">
        <f t="shared" si="587"/>
        <v/>
      </c>
      <c r="Z386" s="70" t="str">
        <f t="shared" si="613"/>
        <v/>
      </c>
      <c r="AA386" s="68" t="str">
        <f>IF(U386="","",IF(U386=MAX($U$3:$U$1002),IFERROR(VLOOKUP(MAX($U$3:U386)+1,$U$3:$V$1002,2,0),MAX(V386:V1385))-VLOOKUP(U386,$U$3:$V$1002,2,0)+1,IFERROR(VLOOKUP(MAX($U$3:U386)+1,$U$3:$V$1002,2,0),MAX(V386:V1385))-VLOOKUP(U386,$U$3:$V$1002,2,0)))</f>
        <v/>
      </c>
      <c r="AC386" s="68" t="str">
        <f t="shared" si="614"/>
        <v/>
      </c>
      <c r="AD386" s="69" t="str">
        <f t="shared" si="615"/>
        <v/>
      </c>
      <c r="AE386" s="69" t="str">
        <f t="shared" si="616"/>
        <v/>
      </c>
      <c r="AF386" s="69" t="str">
        <f t="shared" si="617"/>
        <v/>
      </c>
      <c r="AI386" s="3" t="str">
        <f t="shared" si="634"/>
        <v/>
      </c>
      <c r="AJ386" s="8" t="str">
        <f t="shared" si="588"/>
        <v/>
      </c>
      <c r="AK386" s="8" t="str">
        <f t="shared" si="635"/>
        <v/>
      </c>
      <c r="AL386" s="8" t="str">
        <f t="shared" si="636"/>
        <v/>
      </c>
      <c r="AM386" s="8" t="str">
        <f t="shared" si="637"/>
        <v/>
      </c>
      <c r="AN386" s="9" t="str">
        <f t="shared" si="589"/>
        <v/>
      </c>
      <c r="AO386" s="9" t="str">
        <f t="shared" si="590"/>
        <v/>
      </c>
      <c r="AP386" s="8" t="str">
        <f t="shared" si="618"/>
        <v/>
      </c>
      <c r="AQ386" s="9" t="str">
        <f t="shared" si="591"/>
        <v/>
      </c>
      <c r="AR386" s="8" t="str">
        <f t="shared" si="619"/>
        <v/>
      </c>
      <c r="AS386" s="2" t="str">
        <f t="shared" si="638"/>
        <v/>
      </c>
      <c r="AT386" s="8" t="str">
        <f t="shared" si="620"/>
        <v/>
      </c>
      <c r="AU386" s="8" t="str">
        <f t="shared" si="639"/>
        <v/>
      </c>
      <c r="AV386" s="8" t="str">
        <f t="shared" si="640"/>
        <v/>
      </c>
      <c r="AW386" s="8" t="str">
        <f t="shared" si="621"/>
        <v/>
      </c>
      <c r="AX386" s="9" t="str">
        <f t="shared" si="592"/>
        <v/>
      </c>
      <c r="AY386" s="9" t="str">
        <f t="shared" si="593"/>
        <v/>
      </c>
      <c r="AZ386" s="8" t="str">
        <f t="shared" si="622"/>
        <v/>
      </c>
      <c r="BA386" s="9" t="str">
        <f t="shared" si="623"/>
        <v/>
      </c>
      <c r="BB386" s="8" t="str">
        <f t="shared" si="624"/>
        <v/>
      </c>
      <c r="BD386" s="3" t="str">
        <f t="shared" si="625"/>
        <v/>
      </c>
      <c r="BE386" s="8" t="str">
        <f t="shared" si="594"/>
        <v/>
      </c>
      <c r="BF386" s="8" t="str">
        <f t="shared" si="595"/>
        <v/>
      </c>
      <c r="BG386" s="86" t="str">
        <f t="shared" si="596"/>
        <v/>
      </c>
      <c r="BH386" s="9" t="str">
        <f t="shared" si="597"/>
        <v/>
      </c>
      <c r="BI386" s="9" t="str">
        <f t="shared" si="598"/>
        <v/>
      </c>
      <c r="BJ386" s="82" t="e">
        <f t="shared" si="599"/>
        <v>#VALUE!</v>
      </c>
      <c r="BK386" s="9" t="str">
        <f t="shared" si="600"/>
        <v/>
      </c>
      <c r="BL386" s="9" t="str">
        <f t="shared" ref="BL386:BM386" si="701">BK386</f>
        <v/>
      </c>
      <c r="BM386" s="9" t="str">
        <f t="shared" si="701"/>
        <v/>
      </c>
      <c r="BN386" s="8" t="str">
        <f t="shared" si="602"/>
        <v/>
      </c>
      <c r="BO386" s="8" t="str">
        <f t="shared" si="627"/>
        <v/>
      </c>
      <c r="BP386" s="8" t="str">
        <f t="shared" si="628"/>
        <v/>
      </c>
      <c r="BQ386" s="8" t="str">
        <f t="shared" si="629"/>
        <v/>
      </c>
      <c r="BR386" s="8" t="str">
        <f t="shared" si="603"/>
        <v/>
      </c>
      <c r="BS386" s="8" t="str">
        <f t="shared" si="630"/>
        <v/>
      </c>
      <c r="BT386" s="8" t="str">
        <f t="shared" si="631"/>
        <v/>
      </c>
      <c r="BU386" s="7" t="str">
        <f t="shared" si="632"/>
        <v/>
      </c>
    </row>
    <row r="387" spans="8:73" x14ac:dyDescent="0.25">
      <c r="H387" s="35" t="str">
        <f>IFERROR(IF(MINUTE(M387)&lt;&gt;MINUTE(M386),MAX($H$2:H386)+1,IF(AND(MINUTE(M386)=0,MINUTE(M387)=0),1,"")),"")</f>
        <v/>
      </c>
      <c r="I387" s="35" t="str">
        <f t="shared" si="604"/>
        <v/>
      </c>
      <c r="J387" s="35" t="str">
        <f t="shared" si="605"/>
        <v/>
      </c>
      <c r="K387" s="67" t="str">
        <f>IFERROR(IF(VLOOKUP(J386,'Flota Variable'!$AS$4:$AU$707,3,0)+K386&gt;$F$7,"",VLOOKUP(J386,'Flota Variable'!$AS$4:$AU$707,3,0)+K386),"")</f>
        <v/>
      </c>
      <c r="L387" s="67" t="str">
        <f t="shared" ref="L387:L450" si="702">IFERROR(HOUR(K387)*$E$16+MINUTE(K387)*$E$17+IF(SECOND(K387)&lt;30,0,$E$17),"")</f>
        <v/>
      </c>
      <c r="M387" s="36" t="str">
        <f t="shared" si="606"/>
        <v/>
      </c>
      <c r="N387" s="35" t="str">
        <f>IF(H387="","",IF(H387=MAX($H$3:$H$1002),IFERROR(VLOOKUP(MAX($H$3:H387)+1,$H$3:$I$1002,2,0),MAX(I387:I1386))-VLOOKUP(H387,$H$3:$I$1002,2,0)+1,IFERROR(VLOOKUP(MAX($H$3:H387)+1,$H$3:$I$1002,2,0),MAX(I387:I1386))-VLOOKUP(H387,$H$3:$I$1002,2,0)))</f>
        <v/>
      </c>
      <c r="P387" s="35" t="str">
        <f t="shared" si="607"/>
        <v/>
      </c>
      <c r="Q387" s="67" t="str">
        <f t="shared" si="608"/>
        <v/>
      </c>
      <c r="R387" s="67" t="str">
        <f t="shared" si="609"/>
        <v/>
      </c>
      <c r="S387" s="67" t="str">
        <f t="shared" si="610"/>
        <v/>
      </c>
      <c r="U387" s="68" t="str">
        <f>IFERROR(IF(Z387=0,"",IF(MINUTE(Z387)&lt;&gt;MINUTE(Z386),MAX($U$2:U386)+1,IF(AND(MINUTE(Z386)=0,MINUTE(Z387)=0),1,""))),"")</f>
        <v/>
      </c>
      <c r="V387" s="68" t="str">
        <f t="shared" si="611"/>
        <v/>
      </c>
      <c r="W387" s="68" t="str">
        <f t="shared" si="612"/>
        <v/>
      </c>
      <c r="X387" s="69" t="str">
        <f>IFERROR(L387+VLOOKUP(J387,'Tiempos de ciclo'!$P$3:$Q$398,2,0),"")</f>
        <v/>
      </c>
      <c r="Y387" s="69" t="str">
        <f t="shared" ref="Y387:Y450" si="703">IFERROR(HOUR(X387)*$E$16+MINUTE(X387)*$E$17+IF(SECOND(X387)&lt;30,0,$E$17),"")</f>
        <v/>
      </c>
      <c r="Z387" s="70" t="str">
        <f t="shared" si="613"/>
        <v/>
      </c>
      <c r="AA387" s="68" t="str">
        <f>IF(U387="","",IF(U387=MAX($U$3:$U$1002),IFERROR(VLOOKUP(MAX($U$3:U387)+1,$U$3:$V$1002,2,0),MAX(V387:V1386))-VLOOKUP(U387,$U$3:$V$1002,2,0)+1,IFERROR(VLOOKUP(MAX($U$3:U387)+1,$U$3:$V$1002,2,0),MAX(V387:V1386))-VLOOKUP(U387,$U$3:$V$1002,2,0)))</f>
        <v/>
      </c>
      <c r="AC387" s="68" t="str">
        <f t="shared" si="614"/>
        <v/>
      </c>
      <c r="AD387" s="69" t="str">
        <f t="shared" si="615"/>
        <v/>
      </c>
      <c r="AE387" s="69" t="str">
        <f t="shared" si="616"/>
        <v/>
      </c>
      <c r="AF387" s="69" t="str">
        <f t="shared" si="617"/>
        <v/>
      </c>
      <c r="AI387" s="3" t="str">
        <f t="shared" si="634"/>
        <v/>
      </c>
      <c r="AJ387" s="8" t="str">
        <f t="shared" ref="AJ387:AJ450" si="704">IF(P387="","",$C$4)</f>
        <v/>
      </c>
      <c r="AK387" s="8" t="str">
        <f t="shared" si="635"/>
        <v/>
      </c>
      <c r="AL387" s="8" t="str">
        <f t="shared" si="636"/>
        <v/>
      </c>
      <c r="AM387" s="8" t="str">
        <f t="shared" si="637"/>
        <v/>
      </c>
      <c r="AN387" s="9" t="str">
        <f t="shared" ref="AN387:AN450" si="705">IF(Q387="","",CONCATENATE(IF(HOUR(Q387)&lt;2,HOUR(Q387)+24,IF(HOUR(Q387)&lt;10,CONCATENATE(0,HOUR(Q387)),HOUR(Q387))),":",IF(MINUTE(Q387)&lt;10,CONCATENATE(0,MINUTE(Q387)),MINUTE(Q387))))</f>
        <v/>
      </c>
      <c r="AO387" s="9" t="str">
        <f t="shared" ref="AO387:AO450" si="706">IF(R387="","",CONCATENATE(IF(HOUR(R387)&lt;2,HOUR(R387)+24,IF(HOUR(R387)&lt;10,CONCATENATE(0,HOUR(R387)),HOUR(R387))),":",IF(MINUTE(R387)&lt;10,CONCATENATE(0,MINUTE(R387)),MINUTE(R387))))</f>
        <v/>
      </c>
      <c r="AP387" s="8" t="str">
        <f t="shared" si="618"/>
        <v/>
      </c>
      <c r="AQ387" s="9" t="str">
        <f t="shared" ref="AQ387:AQ450" si="707">S387</f>
        <v/>
      </c>
      <c r="AR387" s="8" t="str">
        <f t="shared" si="619"/>
        <v/>
      </c>
      <c r="AS387" s="2" t="str">
        <f t="shared" si="638"/>
        <v/>
      </c>
      <c r="AT387" s="8" t="str">
        <f t="shared" si="620"/>
        <v/>
      </c>
      <c r="AU387" s="8" t="str">
        <f t="shared" si="639"/>
        <v/>
      </c>
      <c r="AV387" s="8" t="str">
        <f t="shared" si="640"/>
        <v/>
      </c>
      <c r="AW387" s="8" t="str">
        <f t="shared" si="621"/>
        <v/>
      </c>
      <c r="AX387" s="9" t="str">
        <f t="shared" ref="AX387:AX450" si="708">IFERROR(IF(AF387="","",CONCATENATE(IF(HOUR(AD387)&lt;2,HOUR(AD387)+24,IF(HOUR(AD387)&lt;10,CONCATENATE(0,HOUR(AD387)),HOUR(AD387))),":",IF(MINUTE(AD387)&lt;10,CONCATENATE(0,MINUTE(AD387)),MINUTE(AD387)))),"")</f>
        <v/>
      </c>
      <c r="AY387" s="9" t="str">
        <f t="shared" ref="AY387:AY450" si="709">IFERROR(IF(AF387="","",CONCATENATE(IF(HOUR(AE387)&lt;2,HOUR(AE387)+24,IF(HOUR(AE387)&lt;10,CONCATENATE(0,HOUR(AE387)),HOUR(AE387))),":",IF(MINUTE(AE387)&lt;10,CONCATENATE(0,MINUTE(AE387)),MINUTE(AE387)))),"")</f>
        <v/>
      </c>
      <c r="AZ387" s="8" t="str">
        <f t="shared" si="622"/>
        <v/>
      </c>
      <c r="BA387" s="9" t="str">
        <f t="shared" si="623"/>
        <v/>
      </c>
      <c r="BB387" s="8" t="str">
        <f t="shared" si="624"/>
        <v/>
      </c>
      <c r="BD387" s="3" t="str">
        <f t="shared" si="625"/>
        <v/>
      </c>
      <c r="BE387" s="8" t="str">
        <f t="shared" ref="BE387:BE450" si="710">IFERROR(VLOOKUP(BD387,$AI$3:$AR$1003,2,0),VLOOKUP(BD387,$AS$3:$BB$1003,2,0))</f>
        <v/>
      </c>
      <c r="BF387" s="8" t="str">
        <f t="shared" ref="BF387:BF450" si="711">IFERROR(VLOOKUP(BD387,$AI$3:$AR$1003,3,0),VLOOKUP(BD387,$AS$3:$BB$1003,3,0))</f>
        <v/>
      </c>
      <c r="BG387" s="86" t="str">
        <f t="shared" ref="BG387:BG450" si="712">IFERROR(VLOOKUP(BD387,$AI$3:$AR$1003,4,0),VLOOKUP(BD387,$AS$3:$BB$1003,4,0))</f>
        <v/>
      </c>
      <c r="BH387" s="9" t="str">
        <f t="shared" ref="BH387:BH450" si="713">IFERROR(VLOOKUP(BD387,$AI$3:$AR$1003,6,0),VLOOKUP(BD387,$AS$3:$BB$1003,6,0))</f>
        <v/>
      </c>
      <c r="BI387" s="9" t="str">
        <f t="shared" ref="BI387:BI450" si="714">IFERROR(VLOOKUP(BD387,$AI$3:$AR$1003,7,0),VLOOKUP(BD387,$AS$3:$BB$1003,7,0))</f>
        <v/>
      </c>
      <c r="BJ387" s="82" t="e">
        <f t="shared" ref="BJ387:BJ450" si="715">BK387*1440</f>
        <v>#VALUE!</v>
      </c>
      <c r="BK387" s="9" t="str">
        <f t="shared" ref="BK387:BK450" si="716">IFERROR(VLOOKUP(BD387,$AI$3:$AR$1003,8,0),VLOOKUP(BD387,$AS$3:$BB$1003,8,0))</f>
        <v/>
      </c>
      <c r="BL387" s="9" t="str">
        <f t="shared" ref="BL387:BM387" si="717">BK387</f>
        <v/>
      </c>
      <c r="BM387" s="9" t="str">
        <f t="shared" si="717"/>
        <v/>
      </c>
      <c r="BN387" s="8" t="str">
        <f t="shared" ref="BN387:BN450" si="718">IFERROR(VLOOKUP(BD387,$AI$3:$AR$1003,5,0),VLOOKUP(BD387,$AS$3:$BB$1003,5,0))</f>
        <v/>
      </c>
      <c r="BO387" s="8" t="str">
        <f t="shared" si="627"/>
        <v/>
      </c>
      <c r="BP387" s="8" t="str">
        <f t="shared" si="628"/>
        <v/>
      </c>
      <c r="BQ387" s="8" t="str">
        <f t="shared" si="629"/>
        <v/>
      </c>
      <c r="BR387" s="8" t="str">
        <f t="shared" ref="BR387:BR450" si="719">IFERROR(VLOOKUP(BD387,$AI$3:$AR$1003,9,0),VLOOKUP(BD387,$AS$3:$BB$1003,9,0))</f>
        <v/>
      </c>
      <c r="BS387" s="8" t="str">
        <f t="shared" si="630"/>
        <v/>
      </c>
      <c r="BT387" s="8" t="str">
        <f t="shared" si="631"/>
        <v/>
      </c>
      <c r="BU387" s="7" t="str">
        <f t="shared" si="632"/>
        <v/>
      </c>
    </row>
    <row r="388" spans="8:73" x14ac:dyDescent="0.25">
      <c r="H388" s="35" t="str">
        <f>IFERROR(IF(MINUTE(M388)&lt;&gt;MINUTE(M387),MAX($H$2:H387)+1,IF(AND(MINUTE(M387)=0,MINUTE(M388)=0),1,"")),"")</f>
        <v/>
      </c>
      <c r="I388" s="35" t="str">
        <f t="shared" ref="I388:I451" si="720">IF(K388="","",I387+1)</f>
        <v/>
      </c>
      <c r="J388" s="35" t="str">
        <f t="shared" ref="J388:J451" si="721">IFERROR($C$4&amp;"_"&amp;IF(HOUR(L388)&lt;1,HOUR(L388)+24,HOUR(L388)),"")</f>
        <v/>
      </c>
      <c r="K388" s="67" t="str">
        <f>IFERROR(IF(VLOOKUP(J387,'Flota Variable'!$AS$4:$AU$707,3,0)+K387&gt;$F$7,"",VLOOKUP(J387,'Flota Variable'!$AS$4:$AU$707,3,0)+K387),"")</f>
        <v/>
      </c>
      <c r="L388" s="67" t="str">
        <f t="shared" si="702"/>
        <v/>
      </c>
      <c r="M388" s="36" t="str">
        <f t="shared" ref="M388:M451" si="722">IFERROR(IF(L389&lt;L388,L389+$E$18,L389)-L388,"")</f>
        <v/>
      </c>
      <c r="N388" s="35" t="str">
        <f>IF(H388="","",IF(H388=MAX($H$3:$H$1002),IFERROR(VLOOKUP(MAX($H$3:H388)+1,$H$3:$I$1002,2,0),MAX(I388:I1387))-VLOOKUP(H388,$H$3:$I$1002,2,0)+1,IFERROR(VLOOKUP(MAX($H$3:H388)+1,$H$3:$I$1002,2,0),MAX(I388:I1387))-VLOOKUP(H388,$H$3:$I$1002,2,0)))</f>
        <v/>
      </c>
      <c r="P388" s="35" t="str">
        <f t="shared" ref="P388:P451" si="723">IFERROR(IF(P387+1&lt;=MAX($H$3:$H$1002),P387+1,""),"")</f>
        <v/>
      </c>
      <c r="Q388" s="67" t="str">
        <f t="shared" ref="Q388:Q451" si="724">IF(P388="","",VLOOKUP(P388,$H$3:$L$1002,5,0))</f>
        <v/>
      </c>
      <c r="R388" s="67" t="str">
        <f t="shared" ref="R388:R451" si="725">IF(P388="","",IF(Q389="",VLOOKUP(MAX($I$3:$I$1002),$I$3:$L$1002,4,0),Q389))</f>
        <v/>
      </c>
      <c r="S388" s="67" t="str">
        <f t="shared" ref="S388:S451" si="726">IF(P388="","",VLOOKUP(P388,$H$3:$N$1002,6,0))</f>
        <v/>
      </c>
      <c r="U388" s="68" t="str">
        <f>IFERROR(IF(Z388=0,"",IF(MINUTE(Z388)&lt;&gt;MINUTE(Z387),MAX($U$2:U387)+1,IF(AND(MINUTE(Z387)=0,MINUTE(Z388)=0),1,""))),"")</f>
        <v/>
      </c>
      <c r="V388" s="68" t="str">
        <f t="shared" ref="V388:V451" si="727">IF(X388="","",V387+1)</f>
        <v/>
      </c>
      <c r="W388" s="68" t="str">
        <f t="shared" ref="W388:W451" si="728">IFERROR($C$4&amp;"_"&amp;IF(HOUR(Y388)&lt;1,HOUR(Y388)+24,HOUR(Y388)),"")</f>
        <v/>
      </c>
      <c r="X388" s="69" t="str">
        <f>IFERROR(L388+VLOOKUP(J388,'Tiempos de ciclo'!$P$3:$Q$398,2,0),"")</f>
        <v/>
      </c>
      <c r="Y388" s="69" t="str">
        <f t="shared" si="703"/>
        <v/>
      </c>
      <c r="Z388" s="70" t="str">
        <f t="shared" ref="Z388:Z451" si="729">IFERROR(IF(Y389&lt;Y388,Y389+$E$18,Y389)-Y388,"")</f>
        <v/>
      </c>
      <c r="AA388" s="68" t="str">
        <f>IF(U388="","",IF(U388=MAX($U$3:$U$1002),IFERROR(VLOOKUP(MAX($U$3:U388)+1,$U$3:$V$1002,2,0),MAX(V388:V1387))-VLOOKUP(U388,$U$3:$V$1002,2,0)+1,IFERROR(VLOOKUP(MAX($U$3:U388)+1,$U$3:$V$1002,2,0),MAX(V388:V1387))-VLOOKUP(U388,$U$3:$V$1002,2,0)))</f>
        <v/>
      </c>
      <c r="AC388" s="68" t="str">
        <f t="shared" ref="AC388:AC451" si="730">IFERROR(IF(AC387+1&lt;=MAX($U$3:$U$1002),AC387+1,""),"")</f>
        <v/>
      </c>
      <c r="AD388" s="69" t="str">
        <f t="shared" ref="AD388:AD451" si="731">IF(AC388="","",VLOOKUP(AC388,$U$3:$Y$1002,5,0))</f>
        <v/>
      </c>
      <c r="AE388" s="69" t="str">
        <f t="shared" ref="AE388:AE451" si="732">IF(AC388="","",IF(AD389="",VLOOKUP(MAX($V$3:$V$1002),$V$3:$Y$1002,4,0),AD389))</f>
        <v/>
      </c>
      <c r="AF388" s="69" t="str">
        <f t="shared" ref="AF388:AF451" si="733">IF(AC388="","",VLOOKUP(AC388,$U$3:$AA$1002,6,0))</f>
        <v/>
      </c>
      <c r="AI388" s="3" t="str">
        <f t="shared" si="634"/>
        <v/>
      </c>
      <c r="AJ388" s="8" t="str">
        <f t="shared" si="704"/>
        <v/>
      </c>
      <c r="AK388" s="8" t="str">
        <f t="shared" si="635"/>
        <v/>
      </c>
      <c r="AL388" s="8" t="str">
        <f t="shared" si="636"/>
        <v/>
      </c>
      <c r="AM388" s="8" t="str">
        <f t="shared" si="637"/>
        <v/>
      </c>
      <c r="AN388" s="9" t="str">
        <f t="shared" si="705"/>
        <v/>
      </c>
      <c r="AO388" s="9" t="str">
        <f t="shared" si="706"/>
        <v/>
      </c>
      <c r="AP388" s="8" t="str">
        <f t="shared" ref="AP388:AP451" si="734">+IFERROR(AQ388*1440,"")</f>
        <v/>
      </c>
      <c r="AQ388" s="9" t="str">
        <f t="shared" si="707"/>
        <v/>
      </c>
      <c r="AR388" s="8" t="str">
        <f t="shared" ref="AR388:AR451" si="735">IF(AM388="","",$F$12)</f>
        <v/>
      </c>
      <c r="AS388" s="2" t="str">
        <f t="shared" si="638"/>
        <v/>
      </c>
      <c r="AT388" s="8" t="str">
        <f t="shared" ref="AT388:AT451" si="736">IF(AD388="","",$C$4)</f>
        <v/>
      </c>
      <c r="AU388" s="8" t="str">
        <f t="shared" si="639"/>
        <v/>
      </c>
      <c r="AV388" s="8" t="str">
        <f t="shared" si="640"/>
        <v/>
      </c>
      <c r="AW388" s="8" t="str">
        <f t="shared" ref="AW388:AW451" si="737">IF(BA388="","",$F$10)</f>
        <v/>
      </c>
      <c r="AX388" s="9" t="str">
        <f t="shared" si="708"/>
        <v/>
      </c>
      <c r="AY388" s="9" t="str">
        <f t="shared" si="709"/>
        <v/>
      </c>
      <c r="AZ388" s="8" t="str">
        <f t="shared" ref="AZ388:AZ451" si="738">+IFERROR(BA388*1440,"")</f>
        <v/>
      </c>
      <c r="BA388" s="9" t="str">
        <f t="shared" ref="BA388:BA451" si="739">AF388</f>
        <v/>
      </c>
      <c r="BB388" s="8" t="str">
        <f t="shared" ref="BB388:BB451" si="740">IF(AW388="","",$F$12)</f>
        <v/>
      </c>
      <c r="BD388" s="3" t="str">
        <f t="shared" ref="BD388:BD451" si="741">IFERROR(IF(BD387+1&gt;$BC$2,"",BD387+1),"")</f>
        <v/>
      </c>
      <c r="BE388" s="8" t="str">
        <f t="shared" si="710"/>
        <v/>
      </c>
      <c r="BF388" s="8" t="str">
        <f t="shared" si="711"/>
        <v/>
      </c>
      <c r="BG388" s="86" t="str">
        <f t="shared" si="712"/>
        <v/>
      </c>
      <c r="BH388" s="9" t="str">
        <f t="shared" si="713"/>
        <v/>
      </c>
      <c r="BI388" s="9" t="str">
        <f t="shared" si="714"/>
        <v/>
      </c>
      <c r="BJ388" s="82" t="e">
        <f t="shared" si="715"/>
        <v>#VALUE!</v>
      </c>
      <c r="BK388" s="9" t="str">
        <f t="shared" si="716"/>
        <v/>
      </c>
      <c r="BL388" s="9" t="str">
        <f t="shared" ref="BL388:BM388" si="742">BK388</f>
        <v/>
      </c>
      <c r="BM388" s="9" t="str">
        <f t="shared" si="742"/>
        <v/>
      </c>
      <c r="BN388" s="8" t="str">
        <f t="shared" si="718"/>
        <v/>
      </c>
      <c r="BO388" s="8" t="str">
        <f t="shared" ref="BO388:BO451" si="743">IF(BD388="","",0)</f>
        <v/>
      </c>
      <c r="BP388" s="8" t="str">
        <f t="shared" ref="BP388:BP451" si="744">IF(BD388="","",0)</f>
        <v/>
      </c>
      <c r="BQ388" s="8" t="str">
        <f t="shared" ref="BQ388:BQ451" si="745">IF(BD388="","",0)</f>
        <v/>
      </c>
      <c r="BR388" s="8" t="str">
        <f t="shared" si="719"/>
        <v/>
      </c>
      <c r="BS388" s="8" t="str">
        <f t="shared" ref="BS388:BS451" si="746">IF(BD388="","",0)</f>
        <v/>
      </c>
      <c r="BT388" s="8" t="str">
        <f t="shared" ref="BT388:BT451" si="747">IF(BD388="","",0)</f>
        <v/>
      </c>
      <c r="BU388" s="7" t="str">
        <f t="shared" ref="BU388:BU451" si="748">IF(BF388="","","="&amp;""""&amp;BF388&amp;""""&amp;","&amp;"="&amp;""""&amp;BG388&amp;""""&amp;","&amp;"="&amp;""""&amp;BH388&amp;""""&amp;","&amp;"="&amp;""""&amp;BI388&amp;""""&amp;","&amp;"="&amp;""""&amp;TEXT(BK388,"hh:mm")&amp;""""&amp;","&amp;"="&amp;""""&amp;TEXT(BL388,"hh:mm")&amp;""""&amp;","&amp;"="&amp;""""&amp;TEXT(BM388,"hh:mm")&amp;""""&amp;","&amp;"="&amp;""""&amp;BN388&amp;""""&amp;","&amp;"="&amp;""""&amp;BO388&amp;""""&amp;","&amp;"="&amp;""""&amp;BP388&amp;""""&amp;","&amp;"="&amp;""""&amp;BQ388&amp;""""&amp;","&amp;"="&amp;""""&amp;BR388&amp;""""&amp;","&amp;"="&amp;""""&amp;BS388&amp;""""&amp;","&amp;"="&amp;""""&amp;BT388&amp;""""&amp;",")</f>
        <v/>
      </c>
    </row>
    <row r="389" spans="8:73" x14ac:dyDescent="0.25">
      <c r="H389" s="35" t="str">
        <f>IFERROR(IF(MINUTE(M389)&lt;&gt;MINUTE(M388),MAX($H$2:H388)+1,IF(AND(MINUTE(M388)=0,MINUTE(M389)=0),1,"")),"")</f>
        <v/>
      </c>
      <c r="I389" s="35" t="str">
        <f t="shared" si="720"/>
        <v/>
      </c>
      <c r="J389" s="35" t="str">
        <f t="shared" si="721"/>
        <v/>
      </c>
      <c r="K389" s="67" t="str">
        <f>IFERROR(IF(VLOOKUP(J388,'Flota Variable'!$AS$4:$AU$707,3,0)+K388&gt;$F$7,"",VLOOKUP(J388,'Flota Variable'!$AS$4:$AU$707,3,0)+K388),"")</f>
        <v/>
      </c>
      <c r="L389" s="67" t="str">
        <f t="shared" si="702"/>
        <v/>
      </c>
      <c r="M389" s="36" t="str">
        <f t="shared" si="722"/>
        <v/>
      </c>
      <c r="N389" s="35" t="str">
        <f>IF(H389="","",IF(H389=MAX($H$3:$H$1002),IFERROR(VLOOKUP(MAX($H$3:H389)+1,$H$3:$I$1002,2,0),MAX(I389:I1388))-VLOOKUP(H389,$H$3:$I$1002,2,0)+1,IFERROR(VLOOKUP(MAX($H$3:H389)+1,$H$3:$I$1002,2,0),MAX(I389:I1388))-VLOOKUP(H389,$H$3:$I$1002,2,0)))</f>
        <v/>
      </c>
      <c r="P389" s="35" t="str">
        <f t="shared" si="723"/>
        <v/>
      </c>
      <c r="Q389" s="67" t="str">
        <f t="shared" si="724"/>
        <v/>
      </c>
      <c r="R389" s="67" t="str">
        <f t="shared" si="725"/>
        <v/>
      </c>
      <c r="S389" s="67" t="str">
        <f t="shared" si="726"/>
        <v/>
      </c>
      <c r="U389" s="68" t="str">
        <f>IFERROR(IF(Z389=0,"",IF(MINUTE(Z389)&lt;&gt;MINUTE(Z388),MAX($U$2:U388)+1,IF(AND(MINUTE(Z388)=0,MINUTE(Z389)=0),1,""))),"")</f>
        <v/>
      </c>
      <c r="V389" s="68" t="str">
        <f t="shared" si="727"/>
        <v/>
      </c>
      <c r="W389" s="68" t="str">
        <f t="shared" si="728"/>
        <v/>
      </c>
      <c r="X389" s="69" t="str">
        <f>IFERROR(L389+VLOOKUP(J389,'Tiempos de ciclo'!$P$3:$Q$398,2,0),"")</f>
        <v/>
      </c>
      <c r="Y389" s="69" t="str">
        <f t="shared" si="703"/>
        <v/>
      </c>
      <c r="Z389" s="70" t="str">
        <f t="shared" si="729"/>
        <v/>
      </c>
      <c r="AA389" s="68" t="str">
        <f>IF(U389="","",IF(U389=MAX($U$3:$U$1002),IFERROR(VLOOKUP(MAX($U$3:U389)+1,$U$3:$V$1002,2,0),MAX(V389:V1388))-VLOOKUP(U389,$U$3:$V$1002,2,0)+1,IFERROR(VLOOKUP(MAX($U$3:U389)+1,$U$3:$V$1002,2,0),MAX(V389:V1388))-VLOOKUP(U389,$U$3:$V$1002,2,0)))</f>
        <v/>
      </c>
      <c r="AC389" s="68" t="str">
        <f t="shared" si="730"/>
        <v/>
      </c>
      <c r="AD389" s="69" t="str">
        <f t="shared" si="731"/>
        <v/>
      </c>
      <c r="AE389" s="69" t="str">
        <f t="shared" si="732"/>
        <v/>
      </c>
      <c r="AF389" s="69" t="str">
        <f t="shared" si="733"/>
        <v/>
      </c>
      <c r="AI389" s="3" t="str">
        <f t="shared" si="634"/>
        <v/>
      </c>
      <c r="AJ389" s="8" t="str">
        <f t="shared" si="704"/>
        <v/>
      </c>
      <c r="AK389" s="8" t="str">
        <f t="shared" si="635"/>
        <v/>
      </c>
      <c r="AL389" s="8" t="str">
        <f t="shared" si="636"/>
        <v/>
      </c>
      <c r="AM389" s="8" t="str">
        <f t="shared" si="637"/>
        <v/>
      </c>
      <c r="AN389" s="9" t="str">
        <f t="shared" si="705"/>
        <v/>
      </c>
      <c r="AO389" s="9" t="str">
        <f t="shared" si="706"/>
        <v/>
      </c>
      <c r="AP389" s="8" t="str">
        <f t="shared" si="734"/>
        <v/>
      </c>
      <c r="AQ389" s="9" t="str">
        <f t="shared" si="707"/>
        <v/>
      </c>
      <c r="AR389" s="8" t="str">
        <f t="shared" si="735"/>
        <v/>
      </c>
      <c r="AS389" s="2" t="str">
        <f t="shared" si="638"/>
        <v/>
      </c>
      <c r="AT389" s="8" t="str">
        <f t="shared" si="736"/>
        <v/>
      </c>
      <c r="AU389" s="8" t="str">
        <f t="shared" si="639"/>
        <v/>
      </c>
      <c r="AV389" s="8" t="str">
        <f t="shared" si="640"/>
        <v/>
      </c>
      <c r="AW389" s="8" t="str">
        <f t="shared" si="737"/>
        <v/>
      </c>
      <c r="AX389" s="9" t="str">
        <f t="shared" si="708"/>
        <v/>
      </c>
      <c r="AY389" s="9" t="str">
        <f t="shared" si="709"/>
        <v/>
      </c>
      <c r="AZ389" s="8" t="str">
        <f t="shared" si="738"/>
        <v/>
      </c>
      <c r="BA389" s="9" t="str">
        <f t="shared" si="739"/>
        <v/>
      </c>
      <c r="BB389" s="8" t="str">
        <f t="shared" si="740"/>
        <v/>
      </c>
      <c r="BD389" s="3" t="str">
        <f t="shared" si="741"/>
        <v/>
      </c>
      <c r="BE389" s="8" t="str">
        <f t="shared" si="710"/>
        <v/>
      </c>
      <c r="BF389" s="8" t="str">
        <f t="shared" si="711"/>
        <v/>
      </c>
      <c r="BG389" s="86" t="str">
        <f t="shared" si="712"/>
        <v/>
      </c>
      <c r="BH389" s="9" t="str">
        <f t="shared" si="713"/>
        <v/>
      </c>
      <c r="BI389" s="9" t="str">
        <f t="shared" si="714"/>
        <v/>
      </c>
      <c r="BJ389" s="82" t="e">
        <f t="shared" si="715"/>
        <v>#VALUE!</v>
      </c>
      <c r="BK389" s="9" t="str">
        <f t="shared" si="716"/>
        <v/>
      </c>
      <c r="BL389" s="9" t="str">
        <f t="shared" ref="BL389:BM389" si="749">BK389</f>
        <v/>
      </c>
      <c r="BM389" s="9" t="str">
        <f t="shared" si="749"/>
        <v/>
      </c>
      <c r="BN389" s="8" t="str">
        <f t="shared" si="718"/>
        <v/>
      </c>
      <c r="BO389" s="8" t="str">
        <f t="shared" si="743"/>
        <v/>
      </c>
      <c r="BP389" s="8" t="str">
        <f t="shared" si="744"/>
        <v/>
      </c>
      <c r="BQ389" s="8" t="str">
        <f t="shared" si="745"/>
        <v/>
      </c>
      <c r="BR389" s="8" t="str">
        <f t="shared" si="719"/>
        <v/>
      </c>
      <c r="BS389" s="8" t="str">
        <f t="shared" si="746"/>
        <v/>
      </c>
      <c r="BT389" s="8" t="str">
        <f t="shared" si="747"/>
        <v/>
      </c>
      <c r="BU389" s="7" t="str">
        <f t="shared" si="748"/>
        <v/>
      </c>
    </row>
    <row r="390" spans="8:73" x14ac:dyDescent="0.25">
      <c r="H390" s="35" t="str">
        <f>IFERROR(IF(MINUTE(M390)&lt;&gt;MINUTE(M389),MAX($H$2:H389)+1,IF(AND(MINUTE(M389)=0,MINUTE(M390)=0),1,"")),"")</f>
        <v/>
      </c>
      <c r="I390" s="35" t="str">
        <f t="shared" si="720"/>
        <v/>
      </c>
      <c r="J390" s="35" t="str">
        <f t="shared" si="721"/>
        <v/>
      </c>
      <c r="K390" s="67" t="str">
        <f>IFERROR(IF(VLOOKUP(J389,'Flota Variable'!$AS$4:$AU$707,3,0)+K389&gt;$F$7,"",VLOOKUP(J389,'Flota Variable'!$AS$4:$AU$707,3,0)+K389),"")</f>
        <v/>
      </c>
      <c r="L390" s="67" t="str">
        <f t="shared" si="702"/>
        <v/>
      </c>
      <c r="M390" s="36" t="str">
        <f t="shared" si="722"/>
        <v/>
      </c>
      <c r="N390" s="35" t="str">
        <f>IF(H390="","",IF(H390=MAX($H$3:$H$1002),IFERROR(VLOOKUP(MAX($H$3:H390)+1,$H$3:$I$1002,2,0),MAX(I390:I1389))-VLOOKUP(H390,$H$3:$I$1002,2,0)+1,IFERROR(VLOOKUP(MAX($H$3:H390)+1,$H$3:$I$1002,2,0),MAX(I390:I1389))-VLOOKUP(H390,$H$3:$I$1002,2,0)))</f>
        <v/>
      </c>
      <c r="P390" s="35" t="str">
        <f t="shared" si="723"/>
        <v/>
      </c>
      <c r="Q390" s="67" t="str">
        <f t="shared" si="724"/>
        <v/>
      </c>
      <c r="R390" s="67" t="str">
        <f t="shared" si="725"/>
        <v/>
      </c>
      <c r="S390" s="67" t="str">
        <f t="shared" si="726"/>
        <v/>
      </c>
      <c r="U390" s="68" t="str">
        <f>IFERROR(IF(Z390=0,"",IF(MINUTE(Z390)&lt;&gt;MINUTE(Z389),MAX($U$2:U389)+1,IF(AND(MINUTE(Z389)=0,MINUTE(Z390)=0),1,""))),"")</f>
        <v/>
      </c>
      <c r="V390" s="68" t="str">
        <f t="shared" si="727"/>
        <v/>
      </c>
      <c r="W390" s="68" t="str">
        <f t="shared" si="728"/>
        <v/>
      </c>
      <c r="X390" s="69" t="str">
        <f>IFERROR(L390+VLOOKUP(J390,'Tiempos de ciclo'!$P$3:$Q$398,2,0),"")</f>
        <v/>
      </c>
      <c r="Y390" s="69" t="str">
        <f t="shared" si="703"/>
        <v/>
      </c>
      <c r="Z390" s="70" t="str">
        <f t="shared" si="729"/>
        <v/>
      </c>
      <c r="AA390" s="68" t="str">
        <f>IF(U390="","",IF(U390=MAX($U$3:$U$1002),IFERROR(VLOOKUP(MAX($U$3:U390)+1,$U$3:$V$1002,2,0),MAX(V390:V1389))-VLOOKUP(U390,$U$3:$V$1002,2,0)+1,IFERROR(VLOOKUP(MAX($U$3:U390)+1,$U$3:$V$1002,2,0),MAX(V390:V1389))-VLOOKUP(U390,$U$3:$V$1002,2,0)))</f>
        <v/>
      </c>
      <c r="AC390" s="68" t="str">
        <f t="shared" si="730"/>
        <v/>
      </c>
      <c r="AD390" s="69" t="str">
        <f t="shared" si="731"/>
        <v/>
      </c>
      <c r="AE390" s="69" t="str">
        <f t="shared" si="732"/>
        <v/>
      </c>
      <c r="AF390" s="69" t="str">
        <f t="shared" si="733"/>
        <v/>
      </c>
      <c r="AI390" s="3" t="str">
        <f t="shared" ref="AI390:AI453" si="750">IF(AJ390="","",AI389+1)</f>
        <v/>
      </c>
      <c r="AJ390" s="8" t="str">
        <f t="shared" si="704"/>
        <v/>
      </c>
      <c r="AK390" s="8" t="str">
        <f t="shared" ref="AK390:AK453" si="751">AJ390</f>
        <v/>
      </c>
      <c r="AL390" s="8" t="str">
        <f t="shared" ref="AL390:AL453" si="752">IFERROR(IF(AM390="","",1),"")</f>
        <v/>
      </c>
      <c r="AM390" s="8" t="str">
        <f t="shared" ref="AM390:AM453" si="753">IFERROR(IF(AQ390="","",$F$8),"")</f>
        <v/>
      </c>
      <c r="AN390" s="9" t="str">
        <f t="shared" si="705"/>
        <v/>
      </c>
      <c r="AO390" s="9" t="str">
        <f t="shared" si="706"/>
        <v/>
      </c>
      <c r="AP390" s="8" t="str">
        <f t="shared" si="734"/>
        <v/>
      </c>
      <c r="AQ390" s="9" t="str">
        <f t="shared" si="707"/>
        <v/>
      </c>
      <c r="AR390" s="8" t="str">
        <f t="shared" si="735"/>
        <v/>
      </c>
      <c r="AS390" s="2" t="str">
        <f t="shared" ref="AS390:AS453" si="754">IF(AT390="","",AS389+1)</f>
        <v/>
      </c>
      <c r="AT390" s="8" t="str">
        <f t="shared" si="736"/>
        <v/>
      </c>
      <c r="AU390" s="8" t="str">
        <f t="shared" ref="AU390:AU453" si="755">AT390</f>
        <v/>
      </c>
      <c r="AV390" s="8" t="str">
        <f t="shared" ref="AV390:AV453" si="756">IF(AW390="","",2)</f>
        <v/>
      </c>
      <c r="AW390" s="8" t="str">
        <f t="shared" si="737"/>
        <v/>
      </c>
      <c r="AX390" s="9" t="str">
        <f t="shared" si="708"/>
        <v/>
      </c>
      <c r="AY390" s="9" t="str">
        <f t="shared" si="709"/>
        <v/>
      </c>
      <c r="AZ390" s="8" t="str">
        <f t="shared" si="738"/>
        <v/>
      </c>
      <c r="BA390" s="9" t="str">
        <f t="shared" si="739"/>
        <v/>
      </c>
      <c r="BB390" s="8" t="str">
        <f t="shared" si="740"/>
        <v/>
      </c>
      <c r="BD390" s="3" t="str">
        <f t="shared" si="741"/>
        <v/>
      </c>
      <c r="BE390" s="8" t="str">
        <f t="shared" si="710"/>
        <v/>
      </c>
      <c r="BF390" s="8" t="str">
        <f t="shared" si="711"/>
        <v/>
      </c>
      <c r="BG390" s="86" t="str">
        <f t="shared" si="712"/>
        <v/>
      </c>
      <c r="BH390" s="9" t="str">
        <f t="shared" si="713"/>
        <v/>
      </c>
      <c r="BI390" s="9" t="str">
        <f t="shared" si="714"/>
        <v/>
      </c>
      <c r="BJ390" s="82" t="e">
        <f t="shared" si="715"/>
        <v>#VALUE!</v>
      </c>
      <c r="BK390" s="9" t="str">
        <f t="shared" si="716"/>
        <v/>
      </c>
      <c r="BL390" s="9" t="str">
        <f t="shared" ref="BL390:BM390" si="757">BK390</f>
        <v/>
      </c>
      <c r="BM390" s="9" t="str">
        <f t="shared" si="757"/>
        <v/>
      </c>
      <c r="BN390" s="8" t="str">
        <f t="shared" si="718"/>
        <v/>
      </c>
      <c r="BO390" s="8" t="str">
        <f t="shared" si="743"/>
        <v/>
      </c>
      <c r="BP390" s="8" t="str">
        <f t="shared" si="744"/>
        <v/>
      </c>
      <c r="BQ390" s="8" t="str">
        <f t="shared" si="745"/>
        <v/>
      </c>
      <c r="BR390" s="8" t="str">
        <f t="shared" si="719"/>
        <v/>
      </c>
      <c r="BS390" s="8" t="str">
        <f t="shared" si="746"/>
        <v/>
      </c>
      <c r="BT390" s="8" t="str">
        <f t="shared" si="747"/>
        <v/>
      </c>
      <c r="BU390" s="7" t="str">
        <f t="shared" si="748"/>
        <v/>
      </c>
    </row>
    <row r="391" spans="8:73" x14ac:dyDescent="0.25">
      <c r="H391" s="35" t="str">
        <f>IFERROR(IF(MINUTE(M391)&lt;&gt;MINUTE(M390),MAX($H$2:H390)+1,IF(AND(MINUTE(M390)=0,MINUTE(M391)=0),1,"")),"")</f>
        <v/>
      </c>
      <c r="I391" s="35" t="str">
        <f t="shared" si="720"/>
        <v/>
      </c>
      <c r="J391" s="35" t="str">
        <f t="shared" si="721"/>
        <v/>
      </c>
      <c r="K391" s="67" t="str">
        <f>IFERROR(IF(VLOOKUP(J390,'Flota Variable'!$AS$4:$AU$707,3,0)+K390&gt;$F$7,"",VLOOKUP(J390,'Flota Variable'!$AS$4:$AU$707,3,0)+K390),"")</f>
        <v/>
      </c>
      <c r="L391" s="67" t="str">
        <f t="shared" si="702"/>
        <v/>
      </c>
      <c r="M391" s="36" t="str">
        <f t="shared" si="722"/>
        <v/>
      </c>
      <c r="N391" s="35" t="str">
        <f>IF(H391="","",IF(H391=MAX($H$3:$H$1002),IFERROR(VLOOKUP(MAX($H$3:H391)+1,$H$3:$I$1002,2,0),MAX(I391:I1390))-VLOOKUP(H391,$H$3:$I$1002,2,0)+1,IFERROR(VLOOKUP(MAX($H$3:H391)+1,$H$3:$I$1002,2,0),MAX(I391:I1390))-VLOOKUP(H391,$H$3:$I$1002,2,0)))</f>
        <v/>
      </c>
      <c r="P391" s="35" t="str">
        <f t="shared" si="723"/>
        <v/>
      </c>
      <c r="Q391" s="67" t="str">
        <f t="shared" si="724"/>
        <v/>
      </c>
      <c r="R391" s="67" t="str">
        <f t="shared" si="725"/>
        <v/>
      </c>
      <c r="S391" s="67" t="str">
        <f t="shared" si="726"/>
        <v/>
      </c>
      <c r="U391" s="68" t="str">
        <f>IFERROR(IF(Z391=0,"",IF(MINUTE(Z391)&lt;&gt;MINUTE(Z390),MAX($U$2:U390)+1,IF(AND(MINUTE(Z390)=0,MINUTE(Z391)=0),1,""))),"")</f>
        <v/>
      </c>
      <c r="V391" s="68" t="str">
        <f t="shared" si="727"/>
        <v/>
      </c>
      <c r="W391" s="68" t="str">
        <f t="shared" si="728"/>
        <v/>
      </c>
      <c r="X391" s="69" t="str">
        <f>IFERROR(L391+VLOOKUP(J391,'Tiempos de ciclo'!$P$3:$Q$398,2,0),"")</f>
        <v/>
      </c>
      <c r="Y391" s="69" t="str">
        <f t="shared" si="703"/>
        <v/>
      </c>
      <c r="Z391" s="70" t="str">
        <f t="shared" si="729"/>
        <v/>
      </c>
      <c r="AA391" s="68" t="str">
        <f>IF(U391="","",IF(U391=MAX($U$3:$U$1002),IFERROR(VLOOKUP(MAX($U$3:U391)+1,$U$3:$V$1002,2,0),MAX(V391:V1390))-VLOOKUP(U391,$U$3:$V$1002,2,0)+1,IFERROR(VLOOKUP(MAX($U$3:U391)+1,$U$3:$V$1002,2,0),MAX(V391:V1390))-VLOOKUP(U391,$U$3:$V$1002,2,0)))</f>
        <v/>
      </c>
      <c r="AC391" s="68" t="str">
        <f t="shared" si="730"/>
        <v/>
      </c>
      <c r="AD391" s="69" t="str">
        <f t="shared" si="731"/>
        <v/>
      </c>
      <c r="AE391" s="69" t="str">
        <f t="shared" si="732"/>
        <v/>
      </c>
      <c r="AF391" s="69" t="str">
        <f t="shared" si="733"/>
        <v/>
      </c>
      <c r="AI391" s="3" t="str">
        <f t="shared" si="750"/>
        <v/>
      </c>
      <c r="AJ391" s="8" t="str">
        <f t="shared" si="704"/>
        <v/>
      </c>
      <c r="AK391" s="8" t="str">
        <f t="shared" si="751"/>
        <v/>
      </c>
      <c r="AL391" s="8" t="str">
        <f t="shared" si="752"/>
        <v/>
      </c>
      <c r="AM391" s="8" t="str">
        <f t="shared" si="753"/>
        <v/>
      </c>
      <c r="AN391" s="9" t="str">
        <f t="shared" si="705"/>
        <v/>
      </c>
      <c r="AO391" s="9" t="str">
        <f t="shared" si="706"/>
        <v/>
      </c>
      <c r="AP391" s="8" t="str">
        <f t="shared" si="734"/>
        <v/>
      </c>
      <c r="AQ391" s="9" t="str">
        <f t="shared" si="707"/>
        <v/>
      </c>
      <c r="AR391" s="8" t="str">
        <f t="shared" si="735"/>
        <v/>
      </c>
      <c r="AS391" s="2" t="str">
        <f t="shared" si="754"/>
        <v/>
      </c>
      <c r="AT391" s="8" t="str">
        <f t="shared" si="736"/>
        <v/>
      </c>
      <c r="AU391" s="8" t="str">
        <f t="shared" si="755"/>
        <v/>
      </c>
      <c r="AV391" s="8" t="str">
        <f t="shared" si="756"/>
        <v/>
      </c>
      <c r="AW391" s="8" t="str">
        <f t="shared" si="737"/>
        <v/>
      </c>
      <c r="AX391" s="9" t="str">
        <f t="shared" si="708"/>
        <v/>
      </c>
      <c r="AY391" s="9" t="str">
        <f t="shared" si="709"/>
        <v/>
      </c>
      <c r="AZ391" s="8" t="str">
        <f t="shared" si="738"/>
        <v/>
      </c>
      <c r="BA391" s="9" t="str">
        <f t="shared" si="739"/>
        <v/>
      </c>
      <c r="BB391" s="8" t="str">
        <f t="shared" si="740"/>
        <v/>
      </c>
      <c r="BD391" s="3" t="str">
        <f t="shared" si="741"/>
        <v/>
      </c>
      <c r="BE391" s="8" t="str">
        <f t="shared" si="710"/>
        <v/>
      </c>
      <c r="BF391" s="8" t="str">
        <f t="shared" si="711"/>
        <v/>
      </c>
      <c r="BG391" s="86" t="str">
        <f t="shared" si="712"/>
        <v/>
      </c>
      <c r="BH391" s="9" t="str">
        <f t="shared" si="713"/>
        <v/>
      </c>
      <c r="BI391" s="9" t="str">
        <f t="shared" si="714"/>
        <v/>
      </c>
      <c r="BJ391" s="82" t="e">
        <f t="shared" si="715"/>
        <v>#VALUE!</v>
      </c>
      <c r="BK391" s="9" t="str">
        <f t="shared" si="716"/>
        <v/>
      </c>
      <c r="BL391" s="9" t="str">
        <f t="shared" ref="BL391:BM391" si="758">BK391</f>
        <v/>
      </c>
      <c r="BM391" s="9" t="str">
        <f t="shared" si="758"/>
        <v/>
      </c>
      <c r="BN391" s="8" t="str">
        <f t="shared" si="718"/>
        <v/>
      </c>
      <c r="BO391" s="8" t="str">
        <f t="shared" si="743"/>
        <v/>
      </c>
      <c r="BP391" s="8" t="str">
        <f t="shared" si="744"/>
        <v/>
      </c>
      <c r="BQ391" s="8" t="str">
        <f t="shared" si="745"/>
        <v/>
      </c>
      <c r="BR391" s="8" t="str">
        <f t="shared" si="719"/>
        <v/>
      </c>
      <c r="BS391" s="8" t="str">
        <f t="shared" si="746"/>
        <v/>
      </c>
      <c r="BT391" s="8" t="str">
        <f t="shared" si="747"/>
        <v/>
      </c>
      <c r="BU391" s="7" t="str">
        <f t="shared" si="748"/>
        <v/>
      </c>
    </row>
    <row r="392" spans="8:73" x14ac:dyDescent="0.25">
      <c r="H392" s="35" t="str">
        <f>IFERROR(IF(MINUTE(M392)&lt;&gt;MINUTE(M391),MAX($H$2:H391)+1,IF(AND(MINUTE(M391)=0,MINUTE(M392)=0),1,"")),"")</f>
        <v/>
      </c>
      <c r="I392" s="35" t="str">
        <f t="shared" si="720"/>
        <v/>
      </c>
      <c r="J392" s="35" t="str">
        <f t="shared" si="721"/>
        <v/>
      </c>
      <c r="K392" s="67" t="str">
        <f>IFERROR(IF(VLOOKUP(J391,'Flota Variable'!$AS$4:$AU$707,3,0)+K391&gt;$F$7,"",VLOOKUP(J391,'Flota Variable'!$AS$4:$AU$707,3,0)+K391),"")</f>
        <v/>
      </c>
      <c r="L392" s="67" t="str">
        <f t="shared" si="702"/>
        <v/>
      </c>
      <c r="M392" s="36" t="str">
        <f t="shared" si="722"/>
        <v/>
      </c>
      <c r="N392" s="35" t="str">
        <f>IF(H392="","",IF(H392=MAX($H$3:$H$1002),IFERROR(VLOOKUP(MAX($H$3:H392)+1,$H$3:$I$1002,2,0),MAX(I392:I1391))-VLOOKUP(H392,$H$3:$I$1002,2,0)+1,IFERROR(VLOOKUP(MAX($H$3:H392)+1,$H$3:$I$1002,2,0),MAX(I392:I1391))-VLOOKUP(H392,$H$3:$I$1002,2,0)))</f>
        <v/>
      </c>
      <c r="P392" s="35" t="str">
        <f t="shared" si="723"/>
        <v/>
      </c>
      <c r="Q392" s="67" t="str">
        <f t="shared" si="724"/>
        <v/>
      </c>
      <c r="R392" s="67" t="str">
        <f t="shared" si="725"/>
        <v/>
      </c>
      <c r="S392" s="67" t="str">
        <f t="shared" si="726"/>
        <v/>
      </c>
      <c r="U392" s="68" t="str">
        <f>IFERROR(IF(Z392=0,"",IF(MINUTE(Z392)&lt;&gt;MINUTE(Z391),MAX($U$2:U391)+1,IF(AND(MINUTE(Z391)=0,MINUTE(Z392)=0),1,""))),"")</f>
        <v/>
      </c>
      <c r="V392" s="68" t="str">
        <f t="shared" si="727"/>
        <v/>
      </c>
      <c r="W392" s="68" t="str">
        <f t="shared" si="728"/>
        <v/>
      </c>
      <c r="X392" s="69" t="str">
        <f>IFERROR(L392+VLOOKUP(J392,'Tiempos de ciclo'!$P$3:$Q$398,2,0),"")</f>
        <v/>
      </c>
      <c r="Y392" s="69" t="str">
        <f t="shared" si="703"/>
        <v/>
      </c>
      <c r="Z392" s="70" t="str">
        <f t="shared" si="729"/>
        <v/>
      </c>
      <c r="AA392" s="68" t="str">
        <f>IF(U392="","",IF(U392=MAX($U$3:$U$1002),IFERROR(VLOOKUP(MAX($U$3:U392)+1,$U$3:$V$1002,2,0),MAX(V392:V1391))-VLOOKUP(U392,$U$3:$V$1002,2,0)+1,IFERROR(VLOOKUP(MAX($U$3:U392)+1,$U$3:$V$1002,2,0),MAX(V392:V1391))-VLOOKUP(U392,$U$3:$V$1002,2,0)))</f>
        <v/>
      </c>
      <c r="AC392" s="68" t="str">
        <f t="shared" si="730"/>
        <v/>
      </c>
      <c r="AD392" s="69" t="str">
        <f t="shared" si="731"/>
        <v/>
      </c>
      <c r="AE392" s="69" t="str">
        <f t="shared" si="732"/>
        <v/>
      </c>
      <c r="AF392" s="69" t="str">
        <f t="shared" si="733"/>
        <v/>
      </c>
      <c r="AI392" s="3" t="str">
        <f t="shared" si="750"/>
        <v/>
      </c>
      <c r="AJ392" s="8" t="str">
        <f t="shared" si="704"/>
        <v/>
      </c>
      <c r="AK392" s="8" t="str">
        <f t="shared" si="751"/>
        <v/>
      </c>
      <c r="AL392" s="8" t="str">
        <f t="shared" si="752"/>
        <v/>
      </c>
      <c r="AM392" s="8" t="str">
        <f t="shared" si="753"/>
        <v/>
      </c>
      <c r="AN392" s="9" t="str">
        <f t="shared" si="705"/>
        <v/>
      </c>
      <c r="AO392" s="9" t="str">
        <f t="shared" si="706"/>
        <v/>
      </c>
      <c r="AP392" s="8" t="str">
        <f t="shared" si="734"/>
        <v/>
      </c>
      <c r="AQ392" s="9" t="str">
        <f t="shared" si="707"/>
        <v/>
      </c>
      <c r="AR392" s="8" t="str">
        <f t="shared" si="735"/>
        <v/>
      </c>
      <c r="AS392" s="2" t="str">
        <f t="shared" si="754"/>
        <v/>
      </c>
      <c r="AT392" s="8" t="str">
        <f t="shared" si="736"/>
        <v/>
      </c>
      <c r="AU392" s="8" t="str">
        <f t="shared" si="755"/>
        <v/>
      </c>
      <c r="AV392" s="8" t="str">
        <f t="shared" si="756"/>
        <v/>
      </c>
      <c r="AW392" s="8" t="str">
        <f t="shared" si="737"/>
        <v/>
      </c>
      <c r="AX392" s="9" t="str">
        <f t="shared" si="708"/>
        <v/>
      </c>
      <c r="AY392" s="9" t="str">
        <f t="shared" si="709"/>
        <v/>
      </c>
      <c r="AZ392" s="8" t="str">
        <f t="shared" si="738"/>
        <v/>
      </c>
      <c r="BA392" s="9" t="str">
        <f t="shared" si="739"/>
        <v/>
      </c>
      <c r="BB392" s="8" t="str">
        <f t="shared" si="740"/>
        <v/>
      </c>
      <c r="BD392" s="3" t="str">
        <f t="shared" si="741"/>
        <v/>
      </c>
      <c r="BE392" s="8" t="str">
        <f t="shared" si="710"/>
        <v/>
      </c>
      <c r="BF392" s="8" t="str">
        <f t="shared" si="711"/>
        <v/>
      </c>
      <c r="BG392" s="86" t="str">
        <f t="shared" si="712"/>
        <v/>
      </c>
      <c r="BH392" s="9" t="str">
        <f t="shared" si="713"/>
        <v/>
      </c>
      <c r="BI392" s="9" t="str">
        <f t="shared" si="714"/>
        <v/>
      </c>
      <c r="BJ392" s="82" t="e">
        <f t="shared" si="715"/>
        <v>#VALUE!</v>
      </c>
      <c r="BK392" s="9" t="str">
        <f t="shared" si="716"/>
        <v/>
      </c>
      <c r="BL392" s="9" t="str">
        <f t="shared" ref="BL392:BM392" si="759">BK392</f>
        <v/>
      </c>
      <c r="BM392" s="9" t="str">
        <f t="shared" si="759"/>
        <v/>
      </c>
      <c r="BN392" s="8" t="str">
        <f t="shared" si="718"/>
        <v/>
      </c>
      <c r="BO392" s="8" t="str">
        <f t="shared" si="743"/>
        <v/>
      </c>
      <c r="BP392" s="8" t="str">
        <f t="shared" si="744"/>
        <v/>
      </c>
      <c r="BQ392" s="8" t="str">
        <f t="shared" si="745"/>
        <v/>
      </c>
      <c r="BR392" s="8" t="str">
        <f t="shared" si="719"/>
        <v/>
      </c>
      <c r="BS392" s="8" t="str">
        <f t="shared" si="746"/>
        <v/>
      </c>
      <c r="BT392" s="8" t="str">
        <f t="shared" si="747"/>
        <v/>
      </c>
      <c r="BU392" s="7" t="str">
        <f t="shared" si="748"/>
        <v/>
      </c>
    </row>
    <row r="393" spans="8:73" x14ac:dyDescent="0.25">
      <c r="H393" s="35" t="str">
        <f>IFERROR(IF(MINUTE(M393)&lt;&gt;MINUTE(M392),MAX($H$2:H392)+1,IF(AND(MINUTE(M392)=0,MINUTE(M393)=0),1,"")),"")</f>
        <v/>
      </c>
      <c r="I393" s="35" t="str">
        <f t="shared" si="720"/>
        <v/>
      </c>
      <c r="J393" s="35" t="str">
        <f t="shared" si="721"/>
        <v/>
      </c>
      <c r="K393" s="67" t="str">
        <f>IFERROR(IF(VLOOKUP(J392,'Flota Variable'!$AS$4:$AU$707,3,0)+K392&gt;$F$7,"",VLOOKUP(J392,'Flota Variable'!$AS$4:$AU$707,3,0)+K392),"")</f>
        <v/>
      </c>
      <c r="L393" s="67" t="str">
        <f t="shared" si="702"/>
        <v/>
      </c>
      <c r="M393" s="36" t="str">
        <f t="shared" si="722"/>
        <v/>
      </c>
      <c r="N393" s="35" t="str">
        <f>IF(H393="","",IF(H393=MAX($H$3:$H$1002),IFERROR(VLOOKUP(MAX($H$3:H393)+1,$H$3:$I$1002,2,0),MAX(I393:I1392))-VLOOKUP(H393,$H$3:$I$1002,2,0)+1,IFERROR(VLOOKUP(MAX($H$3:H393)+1,$H$3:$I$1002,2,0),MAX(I393:I1392))-VLOOKUP(H393,$H$3:$I$1002,2,0)))</f>
        <v/>
      </c>
      <c r="P393" s="35" t="str">
        <f t="shared" si="723"/>
        <v/>
      </c>
      <c r="Q393" s="67" t="str">
        <f t="shared" si="724"/>
        <v/>
      </c>
      <c r="R393" s="67" t="str">
        <f t="shared" si="725"/>
        <v/>
      </c>
      <c r="S393" s="67" t="str">
        <f t="shared" si="726"/>
        <v/>
      </c>
      <c r="U393" s="68" t="str">
        <f>IFERROR(IF(Z393=0,"",IF(MINUTE(Z393)&lt;&gt;MINUTE(Z392),MAX($U$2:U392)+1,IF(AND(MINUTE(Z392)=0,MINUTE(Z393)=0),1,""))),"")</f>
        <v/>
      </c>
      <c r="V393" s="68" t="str">
        <f t="shared" si="727"/>
        <v/>
      </c>
      <c r="W393" s="68" t="str">
        <f t="shared" si="728"/>
        <v/>
      </c>
      <c r="X393" s="69" t="str">
        <f>IFERROR(L393+VLOOKUP(J393,'Tiempos de ciclo'!$P$3:$Q$398,2,0),"")</f>
        <v/>
      </c>
      <c r="Y393" s="69" t="str">
        <f t="shared" si="703"/>
        <v/>
      </c>
      <c r="Z393" s="70" t="str">
        <f t="shared" si="729"/>
        <v/>
      </c>
      <c r="AA393" s="68" t="str">
        <f>IF(U393="","",IF(U393=MAX($U$3:$U$1002),IFERROR(VLOOKUP(MAX($U$3:U393)+1,$U$3:$V$1002,2,0),MAX(V393:V1392))-VLOOKUP(U393,$U$3:$V$1002,2,0)+1,IFERROR(VLOOKUP(MAX($U$3:U393)+1,$U$3:$V$1002,2,0),MAX(V393:V1392))-VLOOKUP(U393,$U$3:$V$1002,2,0)))</f>
        <v/>
      </c>
      <c r="AC393" s="68" t="str">
        <f t="shared" si="730"/>
        <v/>
      </c>
      <c r="AD393" s="69" t="str">
        <f t="shared" si="731"/>
        <v/>
      </c>
      <c r="AE393" s="69" t="str">
        <f t="shared" si="732"/>
        <v/>
      </c>
      <c r="AF393" s="69" t="str">
        <f t="shared" si="733"/>
        <v/>
      </c>
      <c r="AI393" s="3" t="str">
        <f t="shared" si="750"/>
        <v/>
      </c>
      <c r="AJ393" s="8" t="str">
        <f t="shared" si="704"/>
        <v/>
      </c>
      <c r="AK393" s="8" t="str">
        <f t="shared" si="751"/>
        <v/>
      </c>
      <c r="AL393" s="8" t="str">
        <f t="shared" si="752"/>
        <v/>
      </c>
      <c r="AM393" s="8" t="str">
        <f t="shared" si="753"/>
        <v/>
      </c>
      <c r="AN393" s="9" t="str">
        <f t="shared" si="705"/>
        <v/>
      </c>
      <c r="AO393" s="9" t="str">
        <f t="shared" si="706"/>
        <v/>
      </c>
      <c r="AP393" s="8" t="str">
        <f t="shared" si="734"/>
        <v/>
      </c>
      <c r="AQ393" s="9" t="str">
        <f t="shared" si="707"/>
        <v/>
      </c>
      <c r="AR393" s="8" t="str">
        <f t="shared" si="735"/>
        <v/>
      </c>
      <c r="AS393" s="2" t="str">
        <f t="shared" si="754"/>
        <v/>
      </c>
      <c r="AT393" s="8" t="str">
        <f t="shared" si="736"/>
        <v/>
      </c>
      <c r="AU393" s="8" t="str">
        <f t="shared" si="755"/>
        <v/>
      </c>
      <c r="AV393" s="8" t="str">
        <f t="shared" si="756"/>
        <v/>
      </c>
      <c r="AW393" s="8" t="str">
        <f t="shared" si="737"/>
        <v/>
      </c>
      <c r="AX393" s="9" t="str">
        <f t="shared" si="708"/>
        <v/>
      </c>
      <c r="AY393" s="9" t="str">
        <f t="shared" si="709"/>
        <v/>
      </c>
      <c r="AZ393" s="8" t="str">
        <f t="shared" si="738"/>
        <v/>
      </c>
      <c r="BA393" s="9" t="str">
        <f t="shared" si="739"/>
        <v/>
      </c>
      <c r="BB393" s="8" t="str">
        <f t="shared" si="740"/>
        <v/>
      </c>
      <c r="BD393" s="3" t="str">
        <f t="shared" si="741"/>
        <v/>
      </c>
      <c r="BE393" s="8" t="str">
        <f t="shared" si="710"/>
        <v/>
      </c>
      <c r="BF393" s="8" t="str">
        <f t="shared" si="711"/>
        <v/>
      </c>
      <c r="BG393" s="86" t="str">
        <f t="shared" si="712"/>
        <v/>
      </c>
      <c r="BH393" s="9" t="str">
        <f t="shared" si="713"/>
        <v/>
      </c>
      <c r="BI393" s="9" t="str">
        <f t="shared" si="714"/>
        <v/>
      </c>
      <c r="BJ393" s="82" t="e">
        <f t="shared" si="715"/>
        <v>#VALUE!</v>
      </c>
      <c r="BK393" s="9" t="str">
        <f t="shared" si="716"/>
        <v/>
      </c>
      <c r="BL393" s="9" t="str">
        <f t="shared" ref="BL393:BM393" si="760">BK393</f>
        <v/>
      </c>
      <c r="BM393" s="9" t="str">
        <f t="shared" si="760"/>
        <v/>
      </c>
      <c r="BN393" s="8" t="str">
        <f t="shared" si="718"/>
        <v/>
      </c>
      <c r="BO393" s="8" t="str">
        <f t="shared" si="743"/>
        <v/>
      </c>
      <c r="BP393" s="8" t="str">
        <f t="shared" si="744"/>
        <v/>
      </c>
      <c r="BQ393" s="8" t="str">
        <f t="shared" si="745"/>
        <v/>
      </c>
      <c r="BR393" s="8" t="str">
        <f t="shared" si="719"/>
        <v/>
      </c>
      <c r="BS393" s="8" t="str">
        <f t="shared" si="746"/>
        <v/>
      </c>
      <c r="BT393" s="8" t="str">
        <f t="shared" si="747"/>
        <v/>
      </c>
      <c r="BU393" s="7" t="str">
        <f t="shared" si="748"/>
        <v/>
      </c>
    </row>
    <row r="394" spans="8:73" x14ac:dyDescent="0.25">
      <c r="H394" s="35" t="str">
        <f>IFERROR(IF(MINUTE(M394)&lt;&gt;MINUTE(M393),MAX($H$2:H393)+1,IF(AND(MINUTE(M393)=0,MINUTE(M394)=0),1,"")),"")</f>
        <v/>
      </c>
      <c r="I394" s="35" t="str">
        <f t="shared" si="720"/>
        <v/>
      </c>
      <c r="J394" s="35" t="str">
        <f t="shared" si="721"/>
        <v/>
      </c>
      <c r="K394" s="67" t="str">
        <f>IFERROR(IF(VLOOKUP(J393,'Flota Variable'!$AS$4:$AU$707,3,0)+K393&gt;$F$7,"",VLOOKUP(J393,'Flota Variable'!$AS$4:$AU$707,3,0)+K393),"")</f>
        <v/>
      </c>
      <c r="L394" s="67" t="str">
        <f t="shared" si="702"/>
        <v/>
      </c>
      <c r="M394" s="36" t="str">
        <f t="shared" si="722"/>
        <v/>
      </c>
      <c r="N394" s="35" t="str">
        <f>IF(H394="","",IF(H394=MAX($H$3:$H$1002),IFERROR(VLOOKUP(MAX($H$3:H394)+1,$H$3:$I$1002,2,0),MAX(I394:I1393))-VLOOKUP(H394,$H$3:$I$1002,2,0)+1,IFERROR(VLOOKUP(MAX($H$3:H394)+1,$H$3:$I$1002,2,0),MAX(I394:I1393))-VLOOKUP(H394,$H$3:$I$1002,2,0)))</f>
        <v/>
      </c>
      <c r="P394" s="35" t="str">
        <f t="shared" si="723"/>
        <v/>
      </c>
      <c r="Q394" s="67" t="str">
        <f t="shared" si="724"/>
        <v/>
      </c>
      <c r="R394" s="67" t="str">
        <f t="shared" si="725"/>
        <v/>
      </c>
      <c r="S394" s="67" t="str">
        <f t="shared" si="726"/>
        <v/>
      </c>
      <c r="U394" s="68" t="str">
        <f>IFERROR(IF(Z394=0,"",IF(MINUTE(Z394)&lt;&gt;MINUTE(Z393),MAX($U$2:U393)+1,IF(AND(MINUTE(Z393)=0,MINUTE(Z394)=0),1,""))),"")</f>
        <v/>
      </c>
      <c r="V394" s="68" t="str">
        <f t="shared" si="727"/>
        <v/>
      </c>
      <c r="W394" s="68" t="str">
        <f t="shared" si="728"/>
        <v/>
      </c>
      <c r="X394" s="69" t="str">
        <f>IFERROR(L394+VLOOKUP(J394,'Tiempos de ciclo'!$P$3:$Q$398,2,0),"")</f>
        <v/>
      </c>
      <c r="Y394" s="69" t="str">
        <f t="shared" si="703"/>
        <v/>
      </c>
      <c r="Z394" s="70" t="str">
        <f t="shared" si="729"/>
        <v/>
      </c>
      <c r="AA394" s="68" t="str">
        <f>IF(U394="","",IF(U394=MAX($U$3:$U$1002),IFERROR(VLOOKUP(MAX($U$3:U394)+1,$U$3:$V$1002,2,0),MAX(V394:V1393))-VLOOKUP(U394,$U$3:$V$1002,2,0)+1,IFERROR(VLOOKUP(MAX($U$3:U394)+1,$U$3:$V$1002,2,0),MAX(V394:V1393))-VLOOKUP(U394,$U$3:$V$1002,2,0)))</f>
        <v/>
      </c>
      <c r="AC394" s="68" t="str">
        <f t="shared" si="730"/>
        <v/>
      </c>
      <c r="AD394" s="69" t="str">
        <f t="shared" si="731"/>
        <v/>
      </c>
      <c r="AE394" s="69" t="str">
        <f t="shared" si="732"/>
        <v/>
      </c>
      <c r="AF394" s="69" t="str">
        <f t="shared" si="733"/>
        <v/>
      </c>
      <c r="AI394" s="3" t="str">
        <f t="shared" si="750"/>
        <v/>
      </c>
      <c r="AJ394" s="8" t="str">
        <f t="shared" si="704"/>
        <v/>
      </c>
      <c r="AK394" s="8" t="str">
        <f t="shared" si="751"/>
        <v/>
      </c>
      <c r="AL394" s="8" t="str">
        <f t="shared" si="752"/>
        <v/>
      </c>
      <c r="AM394" s="8" t="str">
        <f t="shared" si="753"/>
        <v/>
      </c>
      <c r="AN394" s="9" t="str">
        <f t="shared" si="705"/>
        <v/>
      </c>
      <c r="AO394" s="9" t="str">
        <f t="shared" si="706"/>
        <v/>
      </c>
      <c r="AP394" s="8" t="str">
        <f t="shared" si="734"/>
        <v/>
      </c>
      <c r="AQ394" s="9" t="str">
        <f t="shared" si="707"/>
        <v/>
      </c>
      <c r="AR394" s="8" t="str">
        <f t="shared" si="735"/>
        <v/>
      </c>
      <c r="AS394" s="2" t="str">
        <f t="shared" si="754"/>
        <v/>
      </c>
      <c r="AT394" s="8" t="str">
        <f t="shared" si="736"/>
        <v/>
      </c>
      <c r="AU394" s="8" t="str">
        <f t="shared" si="755"/>
        <v/>
      </c>
      <c r="AV394" s="8" t="str">
        <f t="shared" si="756"/>
        <v/>
      </c>
      <c r="AW394" s="8" t="str">
        <f t="shared" si="737"/>
        <v/>
      </c>
      <c r="AX394" s="9" t="str">
        <f t="shared" si="708"/>
        <v/>
      </c>
      <c r="AY394" s="9" t="str">
        <f t="shared" si="709"/>
        <v/>
      </c>
      <c r="AZ394" s="8" t="str">
        <f t="shared" si="738"/>
        <v/>
      </c>
      <c r="BA394" s="9" t="str">
        <f t="shared" si="739"/>
        <v/>
      </c>
      <c r="BB394" s="8" t="str">
        <f t="shared" si="740"/>
        <v/>
      </c>
      <c r="BD394" s="3" t="str">
        <f t="shared" si="741"/>
        <v/>
      </c>
      <c r="BE394" s="8" t="str">
        <f t="shared" si="710"/>
        <v/>
      </c>
      <c r="BF394" s="8" t="str">
        <f t="shared" si="711"/>
        <v/>
      </c>
      <c r="BG394" s="86" t="str">
        <f t="shared" si="712"/>
        <v/>
      </c>
      <c r="BH394" s="9" t="str">
        <f t="shared" si="713"/>
        <v/>
      </c>
      <c r="BI394" s="9" t="str">
        <f t="shared" si="714"/>
        <v/>
      </c>
      <c r="BJ394" s="82" t="e">
        <f t="shared" si="715"/>
        <v>#VALUE!</v>
      </c>
      <c r="BK394" s="9" t="str">
        <f t="shared" si="716"/>
        <v/>
      </c>
      <c r="BL394" s="9" t="str">
        <f t="shared" ref="BL394:BM394" si="761">BK394</f>
        <v/>
      </c>
      <c r="BM394" s="9" t="str">
        <f t="shared" si="761"/>
        <v/>
      </c>
      <c r="BN394" s="8" t="str">
        <f t="shared" si="718"/>
        <v/>
      </c>
      <c r="BO394" s="8" t="str">
        <f t="shared" si="743"/>
        <v/>
      </c>
      <c r="BP394" s="8" t="str">
        <f t="shared" si="744"/>
        <v/>
      </c>
      <c r="BQ394" s="8" t="str">
        <f t="shared" si="745"/>
        <v/>
      </c>
      <c r="BR394" s="8" t="str">
        <f t="shared" si="719"/>
        <v/>
      </c>
      <c r="BS394" s="8" t="str">
        <f t="shared" si="746"/>
        <v/>
      </c>
      <c r="BT394" s="8" t="str">
        <f t="shared" si="747"/>
        <v/>
      </c>
      <c r="BU394" s="7" t="str">
        <f t="shared" si="748"/>
        <v/>
      </c>
    </row>
    <row r="395" spans="8:73" x14ac:dyDescent="0.25">
      <c r="H395" s="35" t="str">
        <f>IFERROR(IF(MINUTE(M395)&lt;&gt;MINUTE(M394),MAX($H$2:H394)+1,IF(AND(MINUTE(M394)=0,MINUTE(M395)=0),1,"")),"")</f>
        <v/>
      </c>
      <c r="I395" s="35" t="str">
        <f t="shared" si="720"/>
        <v/>
      </c>
      <c r="J395" s="35" t="str">
        <f t="shared" si="721"/>
        <v/>
      </c>
      <c r="K395" s="67" t="str">
        <f>IFERROR(IF(VLOOKUP(J394,'Flota Variable'!$AS$4:$AU$707,3,0)+K394&gt;$F$7,"",VLOOKUP(J394,'Flota Variable'!$AS$4:$AU$707,3,0)+K394),"")</f>
        <v/>
      </c>
      <c r="L395" s="67" t="str">
        <f t="shared" si="702"/>
        <v/>
      </c>
      <c r="M395" s="36" t="str">
        <f t="shared" si="722"/>
        <v/>
      </c>
      <c r="N395" s="35" t="str">
        <f>IF(H395="","",IF(H395=MAX($H$3:$H$1002),IFERROR(VLOOKUP(MAX($H$3:H395)+1,$H$3:$I$1002,2,0),MAX(I395:I1394))-VLOOKUP(H395,$H$3:$I$1002,2,0)+1,IFERROR(VLOOKUP(MAX($H$3:H395)+1,$H$3:$I$1002,2,0),MAX(I395:I1394))-VLOOKUP(H395,$H$3:$I$1002,2,0)))</f>
        <v/>
      </c>
      <c r="P395" s="35" t="str">
        <f t="shared" si="723"/>
        <v/>
      </c>
      <c r="Q395" s="67" t="str">
        <f t="shared" si="724"/>
        <v/>
      </c>
      <c r="R395" s="67" t="str">
        <f t="shared" si="725"/>
        <v/>
      </c>
      <c r="S395" s="67" t="str">
        <f t="shared" si="726"/>
        <v/>
      </c>
      <c r="U395" s="68" t="str">
        <f>IFERROR(IF(Z395=0,"",IF(MINUTE(Z395)&lt;&gt;MINUTE(Z394),MAX($U$2:U394)+1,IF(AND(MINUTE(Z394)=0,MINUTE(Z395)=0),1,""))),"")</f>
        <v/>
      </c>
      <c r="V395" s="68" t="str">
        <f t="shared" si="727"/>
        <v/>
      </c>
      <c r="W395" s="68" t="str">
        <f t="shared" si="728"/>
        <v/>
      </c>
      <c r="X395" s="69" t="str">
        <f>IFERROR(L395+VLOOKUP(J395,'Tiempos de ciclo'!$P$3:$Q$398,2,0),"")</f>
        <v/>
      </c>
      <c r="Y395" s="69" t="str">
        <f t="shared" si="703"/>
        <v/>
      </c>
      <c r="Z395" s="70" t="str">
        <f t="shared" si="729"/>
        <v/>
      </c>
      <c r="AA395" s="68" t="str">
        <f>IF(U395="","",IF(U395=MAX($U$3:$U$1002),IFERROR(VLOOKUP(MAX($U$3:U395)+1,$U$3:$V$1002,2,0),MAX(V395:V1394))-VLOOKUP(U395,$U$3:$V$1002,2,0)+1,IFERROR(VLOOKUP(MAX($U$3:U395)+1,$U$3:$V$1002,2,0),MAX(V395:V1394))-VLOOKUP(U395,$U$3:$V$1002,2,0)))</f>
        <v/>
      </c>
      <c r="AC395" s="68" t="str">
        <f t="shared" si="730"/>
        <v/>
      </c>
      <c r="AD395" s="69" t="str">
        <f t="shared" si="731"/>
        <v/>
      </c>
      <c r="AE395" s="69" t="str">
        <f t="shared" si="732"/>
        <v/>
      </c>
      <c r="AF395" s="69" t="str">
        <f t="shared" si="733"/>
        <v/>
      </c>
      <c r="AI395" s="3" t="str">
        <f t="shared" si="750"/>
        <v/>
      </c>
      <c r="AJ395" s="8" t="str">
        <f t="shared" si="704"/>
        <v/>
      </c>
      <c r="AK395" s="8" t="str">
        <f t="shared" si="751"/>
        <v/>
      </c>
      <c r="AL395" s="8" t="str">
        <f t="shared" si="752"/>
        <v/>
      </c>
      <c r="AM395" s="8" t="str">
        <f t="shared" si="753"/>
        <v/>
      </c>
      <c r="AN395" s="9" t="str">
        <f t="shared" si="705"/>
        <v/>
      </c>
      <c r="AO395" s="9" t="str">
        <f t="shared" si="706"/>
        <v/>
      </c>
      <c r="AP395" s="8" t="str">
        <f t="shared" si="734"/>
        <v/>
      </c>
      <c r="AQ395" s="9" t="str">
        <f t="shared" si="707"/>
        <v/>
      </c>
      <c r="AR395" s="8" t="str">
        <f t="shared" si="735"/>
        <v/>
      </c>
      <c r="AS395" s="2" t="str">
        <f t="shared" si="754"/>
        <v/>
      </c>
      <c r="AT395" s="8" t="str">
        <f t="shared" si="736"/>
        <v/>
      </c>
      <c r="AU395" s="8" t="str">
        <f t="shared" si="755"/>
        <v/>
      </c>
      <c r="AV395" s="8" t="str">
        <f t="shared" si="756"/>
        <v/>
      </c>
      <c r="AW395" s="8" t="str">
        <f t="shared" si="737"/>
        <v/>
      </c>
      <c r="AX395" s="9" t="str">
        <f t="shared" si="708"/>
        <v/>
      </c>
      <c r="AY395" s="9" t="str">
        <f t="shared" si="709"/>
        <v/>
      </c>
      <c r="AZ395" s="8" t="str">
        <f t="shared" si="738"/>
        <v/>
      </c>
      <c r="BA395" s="9" t="str">
        <f t="shared" si="739"/>
        <v/>
      </c>
      <c r="BB395" s="8" t="str">
        <f t="shared" si="740"/>
        <v/>
      </c>
      <c r="BD395" s="3" t="str">
        <f t="shared" si="741"/>
        <v/>
      </c>
      <c r="BE395" s="8" t="str">
        <f t="shared" si="710"/>
        <v/>
      </c>
      <c r="BF395" s="8" t="str">
        <f t="shared" si="711"/>
        <v/>
      </c>
      <c r="BG395" s="86" t="str">
        <f t="shared" si="712"/>
        <v/>
      </c>
      <c r="BH395" s="9" t="str">
        <f t="shared" si="713"/>
        <v/>
      </c>
      <c r="BI395" s="9" t="str">
        <f t="shared" si="714"/>
        <v/>
      </c>
      <c r="BJ395" s="82" t="e">
        <f t="shared" si="715"/>
        <v>#VALUE!</v>
      </c>
      <c r="BK395" s="9" t="str">
        <f t="shared" si="716"/>
        <v/>
      </c>
      <c r="BL395" s="9" t="str">
        <f t="shared" ref="BL395:BM395" si="762">BK395</f>
        <v/>
      </c>
      <c r="BM395" s="9" t="str">
        <f t="shared" si="762"/>
        <v/>
      </c>
      <c r="BN395" s="8" t="str">
        <f t="shared" si="718"/>
        <v/>
      </c>
      <c r="BO395" s="8" t="str">
        <f t="shared" si="743"/>
        <v/>
      </c>
      <c r="BP395" s="8" t="str">
        <f t="shared" si="744"/>
        <v/>
      </c>
      <c r="BQ395" s="8" t="str">
        <f t="shared" si="745"/>
        <v/>
      </c>
      <c r="BR395" s="8" t="str">
        <f t="shared" si="719"/>
        <v/>
      </c>
      <c r="BS395" s="8" t="str">
        <f t="shared" si="746"/>
        <v/>
      </c>
      <c r="BT395" s="8" t="str">
        <f t="shared" si="747"/>
        <v/>
      </c>
      <c r="BU395" s="7" t="str">
        <f t="shared" si="748"/>
        <v/>
      </c>
    </row>
    <row r="396" spans="8:73" x14ac:dyDescent="0.25">
      <c r="H396" s="35" t="str">
        <f>IFERROR(IF(MINUTE(M396)&lt;&gt;MINUTE(M395),MAX($H$2:H395)+1,IF(AND(MINUTE(M395)=0,MINUTE(M396)=0),1,"")),"")</f>
        <v/>
      </c>
      <c r="I396" s="35" t="str">
        <f t="shared" si="720"/>
        <v/>
      </c>
      <c r="J396" s="35" t="str">
        <f t="shared" si="721"/>
        <v/>
      </c>
      <c r="K396" s="67" t="str">
        <f>IFERROR(IF(VLOOKUP(J395,'Flota Variable'!$AS$4:$AU$707,3,0)+K395&gt;$F$7,"",VLOOKUP(J395,'Flota Variable'!$AS$4:$AU$707,3,0)+K395),"")</f>
        <v/>
      </c>
      <c r="L396" s="67" t="str">
        <f t="shared" si="702"/>
        <v/>
      </c>
      <c r="M396" s="36" t="str">
        <f t="shared" si="722"/>
        <v/>
      </c>
      <c r="N396" s="35" t="str">
        <f>IF(H396="","",IF(H396=MAX($H$3:$H$1002),IFERROR(VLOOKUP(MAX($H$3:H396)+1,$H$3:$I$1002,2,0),MAX(I396:I1395))-VLOOKUP(H396,$H$3:$I$1002,2,0)+1,IFERROR(VLOOKUP(MAX($H$3:H396)+1,$H$3:$I$1002,2,0),MAX(I396:I1395))-VLOOKUP(H396,$H$3:$I$1002,2,0)))</f>
        <v/>
      </c>
      <c r="P396" s="35" t="str">
        <f t="shared" si="723"/>
        <v/>
      </c>
      <c r="Q396" s="67" t="str">
        <f t="shared" si="724"/>
        <v/>
      </c>
      <c r="R396" s="67" t="str">
        <f t="shared" si="725"/>
        <v/>
      </c>
      <c r="S396" s="67" t="str">
        <f t="shared" si="726"/>
        <v/>
      </c>
      <c r="U396" s="68" t="str">
        <f>IFERROR(IF(Z396=0,"",IF(MINUTE(Z396)&lt;&gt;MINUTE(Z395),MAX($U$2:U395)+1,IF(AND(MINUTE(Z395)=0,MINUTE(Z396)=0),1,""))),"")</f>
        <v/>
      </c>
      <c r="V396" s="68" t="str">
        <f t="shared" si="727"/>
        <v/>
      </c>
      <c r="W396" s="68" t="str">
        <f t="shared" si="728"/>
        <v/>
      </c>
      <c r="X396" s="69" t="str">
        <f>IFERROR(L396+VLOOKUP(J396,'Tiempos de ciclo'!$P$3:$Q$398,2,0),"")</f>
        <v/>
      </c>
      <c r="Y396" s="69" t="str">
        <f t="shared" si="703"/>
        <v/>
      </c>
      <c r="Z396" s="70" t="str">
        <f t="shared" si="729"/>
        <v/>
      </c>
      <c r="AA396" s="68" t="str">
        <f>IF(U396="","",IF(U396=MAX($U$3:$U$1002),IFERROR(VLOOKUP(MAX($U$3:U396)+1,$U$3:$V$1002,2,0),MAX(V396:V1395))-VLOOKUP(U396,$U$3:$V$1002,2,0)+1,IFERROR(VLOOKUP(MAX($U$3:U396)+1,$U$3:$V$1002,2,0),MAX(V396:V1395))-VLOOKUP(U396,$U$3:$V$1002,2,0)))</f>
        <v/>
      </c>
      <c r="AC396" s="68" t="str">
        <f t="shared" si="730"/>
        <v/>
      </c>
      <c r="AD396" s="69" t="str">
        <f t="shared" si="731"/>
        <v/>
      </c>
      <c r="AE396" s="69" t="str">
        <f t="shared" si="732"/>
        <v/>
      </c>
      <c r="AF396" s="69" t="str">
        <f t="shared" si="733"/>
        <v/>
      </c>
      <c r="AI396" s="3" t="str">
        <f t="shared" si="750"/>
        <v/>
      </c>
      <c r="AJ396" s="8" t="str">
        <f t="shared" si="704"/>
        <v/>
      </c>
      <c r="AK396" s="8" t="str">
        <f t="shared" si="751"/>
        <v/>
      </c>
      <c r="AL396" s="8" t="str">
        <f t="shared" si="752"/>
        <v/>
      </c>
      <c r="AM396" s="8" t="str">
        <f t="shared" si="753"/>
        <v/>
      </c>
      <c r="AN396" s="9" t="str">
        <f t="shared" si="705"/>
        <v/>
      </c>
      <c r="AO396" s="9" t="str">
        <f t="shared" si="706"/>
        <v/>
      </c>
      <c r="AP396" s="8" t="str">
        <f t="shared" si="734"/>
        <v/>
      </c>
      <c r="AQ396" s="9" t="str">
        <f t="shared" si="707"/>
        <v/>
      </c>
      <c r="AR396" s="8" t="str">
        <f t="shared" si="735"/>
        <v/>
      </c>
      <c r="AS396" s="2" t="str">
        <f t="shared" si="754"/>
        <v/>
      </c>
      <c r="AT396" s="8" t="str">
        <f t="shared" si="736"/>
        <v/>
      </c>
      <c r="AU396" s="8" t="str">
        <f t="shared" si="755"/>
        <v/>
      </c>
      <c r="AV396" s="8" t="str">
        <f t="shared" si="756"/>
        <v/>
      </c>
      <c r="AW396" s="8" t="str">
        <f t="shared" si="737"/>
        <v/>
      </c>
      <c r="AX396" s="9" t="str">
        <f t="shared" si="708"/>
        <v/>
      </c>
      <c r="AY396" s="9" t="str">
        <f t="shared" si="709"/>
        <v/>
      </c>
      <c r="AZ396" s="8" t="str">
        <f t="shared" si="738"/>
        <v/>
      </c>
      <c r="BA396" s="9" t="str">
        <f t="shared" si="739"/>
        <v/>
      </c>
      <c r="BB396" s="8" t="str">
        <f t="shared" si="740"/>
        <v/>
      </c>
      <c r="BD396" s="3" t="str">
        <f t="shared" si="741"/>
        <v/>
      </c>
      <c r="BE396" s="8" t="str">
        <f t="shared" si="710"/>
        <v/>
      </c>
      <c r="BF396" s="8" t="str">
        <f t="shared" si="711"/>
        <v/>
      </c>
      <c r="BG396" s="86" t="str">
        <f t="shared" si="712"/>
        <v/>
      </c>
      <c r="BH396" s="9" t="str">
        <f t="shared" si="713"/>
        <v/>
      </c>
      <c r="BI396" s="9" t="str">
        <f t="shared" si="714"/>
        <v/>
      </c>
      <c r="BJ396" s="82" t="e">
        <f t="shared" si="715"/>
        <v>#VALUE!</v>
      </c>
      <c r="BK396" s="9" t="str">
        <f t="shared" si="716"/>
        <v/>
      </c>
      <c r="BL396" s="9" t="str">
        <f t="shared" ref="BL396:BM396" si="763">BK396</f>
        <v/>
      </c>
      <c r="BM396" s="9" t="str">
        <f t="shared" si="763"/>
        <v/>
      </c>
      <c r="BN396" s="8" t="str">
        <f t="shared" si="718"/>
        <v/>
      </c>
      <c r="BO396" s="8" t="str">
        <f t="shared" si="743"/>
        <v/>
      </c>
      <c r="BP396" s="8" t="str">
        <f t="shared" si="744"/>
        <v/>
      </c>
      <c r="BQ396" s="8" t="str">
        <f t="shared" si="745"/>
        <v/>
      </c>
      <c r="BR396" s="8" t="str">
        <f t="shared" si="719"/>
        <v/>
      </c>
      <c r="BS396" s="8" t="str">
        <f t="shared" si="746"/>
        <v/>
      </c>
      <c r="BT396" s="8" t="str">
        <f t="shared" si="747"/>
        <v/>
      </c>
      <c r="BU396" s="7" t="str">
        <f t="shared" si="748"/>
        <v/>
      </c>
    </row>
    <row r="397" spans="8:73" x14ac:dyDescent="0.25">
      <c r="H397" s="35" t="str">
        <f>IFERROR(IF(MINUTE(M397)&lt;&gt;MINUTE(M396),MAX($H$2:H396)+1,IF(AND(MINUTE(M396)=0,MINUTE(M397)=0),1,"")),"")</f>
        <v/>
      </c>
      <c r="I397" s="35" t="str">
        <f t="shared" si="720"/>
        <v/>
      </c>
      <c r="J397" s="35" t="str">
        <f t="shared" si="721"/>
        <v/>
      </c>
      <c r="K397" s="67" t="str">
        <f>IFERROR(IF(VLOOKUP(J396,'Flota Variable'!$AS$4:$AU$707,3,0)+K396&gt;$F$7,"",VLOOKUP(J396,'Flota Variable'!$AS$4:$AU$707,3,0)+K396),"")</f>
        <v/>
      </c>
      <c r="L397" s="67" t="str">
        <f t="shared" si="702"/>
        <v/>
      </c>
      <c r="M397" s="36" t="str">
        <f t="shared" si="722"/>
        <v/>
      </c>
      <c r="N397" s="35" t="str">
        <f>IF(H397="","",IF(H397=MAX($H$3:$H$1002),IFERROR(VLOOKUP(MAX($H$3:H397)+1,$H$3:$I$1002,2,0),MAX(I397:I1396))-VLOOKUP(H397,$H$3:$I$1002,2,0)+1,IFERROR(VLOOKUP(MAX($H$3:H397)+1,$H$3:$I$1002,2,0),MAX(I397:I1396))-VLOOKUP(H397,$H$3:$I$1002,2,0)))</f>
        <v/>
      </c>
      <c r="P397" s="35" t="str">
        <f t="shared" si="723"/>
        <v/>
      </c>
      <c r="Q397" s="67" t="str">
        <f t="shared" si="724"/>
        <v/>
      </c>
      <c r="R397" s="67" t="str">
        <f t="shared" si="725"/>
        <v/>
      </c>
      <c r="S397" s="67" t="str">
        <f t="shared" si="726"/>
        <v/>
      </c>
      <c r="U397" s="68" t="str">
        <f>IFERROR(IF(Z397=0,"",IF(MINUTE(Z397)&lt;&gt;MINUTE(Z396),MAX($U$2:U396)+1,IF(AND(MINUTE(Z396)=0,MINUTE(Z397)=0),1,""))),"")</f>
        <v/>
      </c>
      <c r="V397" s="68" t="str">
        <f t="shared" si="727"/>
        <v/>
      </c>
      <c r="W397" s="68" t="str">
        <f t="shared" si="728"/>
        <v/>
      </c>
      <c r="X397" s="69" t="str">
        <f>IFERROR(L397+VLOOKUP(J397,'Tiempos de ciclo'!$P$3:$Q$398,2,0),"")</f>
        <v/>
      </c>
      <c r="Y397" s="69" t="str">
        <f t="shared" si="703"/>
        <v/>
      </c>
      <c r="Z397" s="70" t="str">
        <f t="shared" si="729"/>
        <v/>
      </c>
      <c r="AA397" s="68" t="str">
        <f>IF(U397="","",IF(U397=MAX($U$3:$U$1002),IFERROR(VLOOKUP(MAX($U$3:U397)+1,$U$3:$V$1002,2,0),MAX(V397:V1396))-VLOOKUP(U397,$U$3:$V$1002,2,0)+1,IFERROR(VLOOKUP(MAX($U$3:U397)+1,$U$3:$V$1002,2,0),MAX(V397:V1396))-VLOOKUP(U397,$U$3:$V$1002,2,0)))</f>
        <v/>
      </c>
      <c r="AC397" s="68" t="str">
        <f t="shared" si="730"/>
        <v/>
      </c>
      <c r="AD397" s="69" t="str">
        <f t="shared" si="731"/>
        <v/>
      </c>
      <c r="AE397" s="69" t="str">
        <f t="shared" si="732"/>
        <v/>
      </c>
      <c r="AF397" s="69" t="str">
        <f t="shared" si="733"/>
        <v/>
      </c>
      <c r="AI397" s="3" t="str">
        <f t="shared" si="750"/>
        <v/>
      </c>
      <c r="AJ397" s="8" t="str">
        <f t="shared" si="704"/>
        <v/>
      </c>
      <c r="AK397" s="8" t="str">
        <f t="shared" si="751"/>
        <v/>
      </c>
      <c r="AL397" s="8" t="str">
        <f t="shared" si="752"/>
        <v/>
      </c>
      <c r="AM397" s="8" t="str">
        <f t="shared" si="753"/>
        <v/>
      </c>
      <c r="AN397" s="9" t="str">
        <f t="shared" si="705"/>
        <v/>
      </c>
      <c r="AO397" s="9" t="str">
        <f t="shared" si="706"/>
        <v/>
      </c>
      <c r="AP397" s="8" t="str">
        <f t="shared" si="734"/>
        <v/>
      </c>
      <c r="AQ397" s="9" t="str">
        <f t="shared" si="707"/>
        <v/>
      </c>
      <c r="AR397" s="8" t="str">
        <f t="shared" si="735"/>
        <v/>
      </c>
      <c r="AS397" s="2" t="str">
        <f t="shared" si="754"/>
        <v/>
      </c>
      <c r="AT397" s="8" t="str">
        <f t="shared" si="736"/>
        <v/>
      </c>
      <c r="AU397" s="8" t="str">
        <f t="shared" si="755"/>
        <v/>
      </c>
      <c r="AV397" s="8" t="str">
        <f t="shared" si="756"/>
        <v/>
      </c>
      <c r="AW397" s="8" t="str">
        <f t="shared" si="737"/>
        <v/>
      </c>
      <c r="AX397" s="9" t="str">
        <f t="shared" si="708"/>
        <v/>
      </c>
      <c r="AY397" s="9" t="str">
        <f t="shared" si="709"/>
        <v/>
      </c>
      <c r="AZ397" s="8" t="str">
        <f t="shared" si="738"/>
        <v/>
      </c>
      <c r="BA397" s="9" t="str">
        <f t="shared" si="739"/>
        <v/>
      </c>
      <c r="BB397" s="8" t="str">
        <f t="shared" si="740"/>
        <v/>
      </c>
      <c r="BD397" s="3" t="str">
        <f t="shared" si="741"/>
        <v/>
      </c>
      <c r="BE397" s="8" t="str">
        <f t="shared" si="710"/>
        <v/>
      </c>
      <c r="BF397" s="8" t="str">
        <f t="shared" si="711"/>
        <v/>
      </c>
      <c r="BG397" s="86" t="str">
        <f t="shared" si="712"/>
        <v/>
      </c>
      <c r="BH397" s="9" t="str">
        <f t="shared" si="713"/>
        <v/>
      </c>
      <c r="BI397" s="9" t="str">
        <f t="shared" si="714"/>
        <v/>
      </c>
      <c r="BJ397" s="82" t="e">
        <f t="shared" si="715"/>
        <v>#VALUE!</v>
      </c>
      <c r="BK397" s="9" t="str">
        <f t="shared" si="716"/>
        <v/>
      </c>
      <c r="BL397" s="9" t="str">
        <f t="shared" ref="BL397:BM397" si="764">BK397</f>
        <v/>
      </c>
      <c r="BM397" s="9" t="str">
        <f t="shared" si="764"/>
        <v/>
      </c>
      <c r="BN397" s="8" t="str">
        <f t="shared" si="718"/>
        <v/>
      </c>
      <c r="BO397" s="8" t="str">
        <f t="shared" si="743"/>
        <v/>
      </c>
      <c r="BP397" s="8" t="str">
        <f t="shared" si="744"/>
        <v/>
      </c>
      <c r="BQ397" s="8" t="str">
        <f t="shared" si="745"/>
        <v/>
      </c>
      <c r="BR397" s="8" t="str">
        <f t="shared" si="719"/>
        <v/>
      </c>
      <c r="BS397" s="8" t="str">
        <f t="shared" si="746"/>
        <v/>
      </c>
      <c r="BT397" s="8" t="str">
        <f t="shared" si="747"/>
        <v/>
      </c>
      <c r="BU397" s="7" t="str">
        <f t="shared" si="748"/>
        <v/>
      </c>
    </row>
    <row r="398" spans="8:73" x14ac:dyDescent="0.25">
      <c r="H398" s="35" t="str">
        <f>IFERROR(IF(MINUTE(M398)&lt;&gt;MINUTE(M397),MAX($H$2:H397)+1,IF(AND(MINUTE(M397)=0,MINUTE(M398)=0),1,"")),"")</f>
        <v/>
      </c>
      <c r="I398" s="35" t="str">
        <f t="shared" si="720"/>
        <v/>
      </c>
      <c r="J398" s="35" t="str">
        <f t="shared" si="721"/>
        <v/>
      </c>
      <c r="K398" s="67" t="str">
        <f>IFERROR(IF(VLOOKUP(J397,'Flota Variable'!$AS$4:$AU$707,3,0)+K397&gt;$F$7,"",VLOOKUP(J397,'Flota Variable'!$AS$4:$AU$707,3,0)+K397),"")</f>
        <v/>
      </c>
      <c r="L398" s="67" t="str">
        <f t="shared" si="702"/>
        <v/>
      </c>
      <c r="M398" s="36" t="str">
        <f t="shared" si="722"/>
        <v/>
      </c>
      <c r="N398" s="35" t="str">
        <f>IF(H398="","",IF(H398=MAX($H$3:$H$1002),IFERROR(VLOOKUP(MAX($H$3:H398)+1,$H$3:$I$1002,2,0),MAX(I398:I1397))-VLOOKUP(H398,$H$3:$I$1002,2,0)+1,IFERROR(VLOOKUP(MAX($H$3:H398)+1,$H$3:$I$1002,2,0),MAX(I398:I1397))-VLOOKUP(H398,$H$3:$I$1002,2,0)))</f>
        <v/>
      </c>
      <c r="P398" s="35" t="str">
        <f t="shared" si="723"/>
        <v/>
      </c>
      <c r="Q398" s="67" t="str">
        <f t="shared" si="724"/>
        <v/>
      </c>
      <c r="R398" s="67" t="str">
        <f t="shared" si="725"/>
        <v/>
      </c>
      <c r="S398" s="67" t="str">
        <f t="shared" si="726"/>
        <v/>
      </c>
      <c r="U398" s="68" t="str">
        <f>IFERROR(IF(Z398=0,"",IF(MINUTE(Z398)&lt;&gt;MINUTE(Z397),MAX($U$2:U397)+1,IF(AND(MINUTE(Z397)=0,MINUTE(Z398)=0),1,""))),"")</f>
        <v/>
      </c>
      <c r="V398" s="68" t="str">
        <f t="shared" si="727"/>
        <v/>
      </c>
      <c r="W398" s="68" t="str">
        <f t="shared" si="728"/>
        <v/>
      </c>
      <c r="X398" s="69" t="str">
        <f>IFERROR(L398+VLOOKUP(J398,'Tiempos de ciclo'!$P$3:$Q$398,2,0),"")</f>
        <v/>
      </c>
      <c r="Y398" s="69" t="str">
        <f t="shared" si="703"/>
        <v/>
      </c>
      <c r="Z398" s="70" t="str">
        <f t="shared" si="729"/>
        <v/>
      </c>
      <c r="AA398" s="68" t="str">
        <f>IF(U398="","",IF(U398=MAX($U$3:$U$1002),IFERROR(VLOOKUP(MAX($U$3:U398)+1,$U$3:$V$1002,2,0),MAX(V398:V1397))-VLOOKUP(U398,$U$3:$V$1002,2,0)+1,IFERROR(VLOOKUP(MAX($U$3:U398)+1,$U$3:$V$1002,2,0),MAX(V398:V1397))-VLOOKUP(U398,$U$3:$V$1002,2,0)))</f>
        <v/>
      </c>
      <c r="AC398" s="68" t="str">
        <f t="shared" si="730"/>
        <v/>
      </c>
      <c r="AD398" s="69" t="str">
        <f t="shared" si="731"/>
        <v/>
      </c>
      <c r="AE398" s="69" t="str">
        <f t="shared" si="732"/>
        <v/>
      </c>
      <c r="AF398" s="69" t="str">
        <f t="shared" si="733"/>
        <v/>
      </c>
      <c r="AI398" s="3" t="str">
        <f t="shared" si="750"/>
        <v/>
      </c>
      <c r="AJ398" s="8" t="str">
        <f t="shared" si="704"/>
        <v/>
      </c>
      <c r="AK398" s="8" t="str">
        <f t="shared" si="751"/>
        <v/>
      </c>
      <c r="AL398" s="8" t="str">
        <f t="shared" si="752"/>
        <v/>
      </c>
      <c r="AM398" s="8" t="str">
        <f t="shared" si="753"/>
        <v/>
      </c>
      <c r="AN398" s="9" t="str">
        <f t="shared" si="705"/>
        <v/>
      </c>
      <c r="AO398" s="9" t="str">
        <f t="shared" si="706"/>
        <v/>
      </c>
      <c r="AP398" s="8" t="str">
        <f t="shared" si="734"/>
        <v/>
      </c>
      <c r="AQ398" s="9" t="str">
        <f t="shared" si="707"/>
        <v/>
      </c>
      <c r="AR398" s="8" t="str">
        <f t="shared" si="735"/>
        <v/>
      </c>
      <c r="AS398" s="2" t="str">
        <f t="shared" si="754"/>
        <v/>
      </c>
      <c r="AT398" s="8" t="str">
        <f t="shared" si="736"/>
        <v/>
      </c>
      <c r="AU398" s="8" t="str">
        <f t="shared" si="755"/>
        <v/>
      </c>
      <c r="AV398" s="8" t="str">
        <f t="shared" si="756"/>
        <v/>
      </c>
      <c r="AW398" s="8" t="str">
        <f t="shared" si="737"/>
        <v/>
      </c>
      <c r="AX398" s="9" t="str">
        <f t="shared" si="708"/>
        <v/>
      </c>
      <c r="AY398" s="9" t="str">
        <f t="shared" si="709"/>
        <v/>
      </c>
      <c r="AZ398" s="8" t="str">
        <f t="shared" si="738"/>
        <v/>
      </c>
      <c r="BA398" s="9" t="str">
        <f t="shared" si="739"/>
        <v/>
      </c>
      <c r="BB398" s="8" t="str">
        <f t="shared" si="740"/>
        <v/>
      </c>
      <c r="BD398" s="3" t="str">
        <f t="shared" si="741"/>
        <v/>
      </c>
      <c r="BE398" s="8" t="str">
        <f t="shared" si="710"/>
        <v/>
      </c>
      <c r="BF398" s="8" t="str">
        <f t="shared" si="711"/>
        <v/>
      </c>
      <c r="BG398" s="86" t="str">
        <f t="shared" si="712"/>
        <v/>
      </c>
      <c r="BH398" s="9" t="str">
        <f t="shared" si="713"/>
        <v/>
      </c>
      <c r="BI398" s="9" t="str">
        <f t="shared" si="714"/>
        <v/>
      </c>
      <c r="BJ398" s="82" t="e">
        <f t="shared" si="715"/>
        <v>#VALUE!</v>
      </c>
      <c r="BK398" s="9" t="str">
        <f t="shared" si="716"/>
        <v/>
      </c>
      <c r="BL398" s="9" t="str">
        <f t="shared" ref="BL398:BM398" si="765">BK398</f>
        <v/>
      </c>
      <c r="BM398" s="9" t="str">
        <f t="shared" si="765"/>
        <v/>
      </c>
      <c r="BN398" s="8" t="str">
        <f t="shared" si="718"/>
        <v/>
      </c>
      <c r="BO398" s="8" t="str">
        <f t="shared" si="743"/>
        <v/>
      </c>
      <c r="BP398" s="8" t="str">
        <f t="shared" si="744"/>
        <v/>
      </c>
      <c r="BQ398" s="8" t="str">
        <f t="shared" si="745"/>
        <v/>
      </c>
      <c r="BR398" s="8" t="str">
        <f t="shared" si="719"/>
        <v/>
      </c>
      <c r="BS398" s="8" t="str">
        <f t="shared" si="746"/>
        <v/>
      </c>
      <c r="BT398" s="8" t="str">
        <f t="shared" si="747"/>
        <v/>
      </c>
      <c r="BU398" s="7" t="str">
        <f t="shared" si="748"/>
        <v/>
      </c>
    </row>
    <row r="399" spans="8:73" x14ac:dyDescent="0.25">
      <c r="H399" s="35" t="str">
        <f>IFERROR(IF(MINUTE(M399)&lt;&gt;MINUTE(M398),MAX($H$2:H398)+1,IF(AND(MINUTE(M398)=0,MINUTE(M399)=0),1,"")),"")</f>
        <v/>
      </c>
      <c r="I399" s="35" t="str">
        <f t="shared" si="720"/>
        <v/>
      </c>
      <c r="J399" s="35" t="str">
        <f t="shared" si="721"/>
        <v/>
      </c>
      <c r="K399" s="67" t="str">
        <f>IFERROR(IF(VLOOKUP(J398,'Flota Variable'!$AS$4:$AU$707,3,0)+K398&gt;$F$7,"",VLOOKUP(J398,'Flota Variable'!$AS$4:$AU$707,3,0)+K398),"")</f>
        <v/>
      </c>
      <c r="L399" s="67" t="str">
        <f t="shared" si="702"/>
        <v/>
      </c>
      <c r="M399" s="36" t="str">
        <f t="shared" si="722"/>
        <v/>
      </c>
      <c r="N399" s="35" t="str">
        <f>IF(H399="","",IF(H399=MAX($H$3:$H$1002),IFERROR(VLOOKUP(MAX($H$3:H399)+1,$H$3:$I$1002,2,0),MAX(I399:I1398))-VLOOKUP(H399,$H$3:$I$1002,2,0)+1,IFERROR(VLOOKUP(MAX($H$3:H399)+1,$H$3:$I$1002,2,0),MAX(I399:I1398))-VLOOKUP(H399,$H$3:$I$1002,2,0)))</f>
        <v/>
      </c>
      <c r="P399" s="35" t="str">
        <f t="shared" si="723"/>
        <v/>
      </c>
      <c r="Q399" s="67" t="str">
        <f t="shared" si="724"/>
        <v/>
      </c>
      <c r="R399" s="67" t="str">
        <f t="shared" si="725"/>
        <v/>
      </c>
      <c r="S399" s="67" t="str">
        <f t="shared" si="726"/>
        <v/>
      </c>
      <c r="U399" s="68" t="str">
        <f>IFERROR(IF(Z399=0,"",IF(MINUTE(Z399)&lt;&gt;MINUTE(Z398),MAX($U$2:U398)+1,IF(AND(MINUTE(Z398)=0,MINUTE(Z399)=0),1,""))),"")</f>
        <v/>
      </c>
      <c r="V399" s="68" t="str">
        <f t="shared" si="727"/>
        <v/>
      </c>
      <c r="W399" s="68" t="str">
        <f t="shared" si="728"/>
        <v/>
      </c>
      <c r="X399" s="69" t="str">
        <f>IFERROR(L399+VLOOKUP(J399,'Tiempos de ciclo'!$P$3:$Q$398,2,0),"")</f>
        <v/>
      </c>
      <c r="Y399" s="69" t="str">
        <f t="shared" si="703"/>
        <v/>
      </c>
      <c r="Z399" s="70" t="str">
        <f t="shared" si="729"/>
        <v/>
      </c>
      <c r="AA399" s="68" t="str">
        <f>IF(U399="","",IF(U399=MAX($U$3:$U$1002),IFERROR(VLOOKUP(MAX($U$3:U399)+1,$U$3:$V$1002,2,0),MAX(V399:V1398))-VLOOKUP(U399,$U$3:$V$1002,2,0)+1,IFERROR(VLOOKUP(MAX($U$3:U399)+1,$U$3:$V$1002,2,0),MAX(V399:V1398))-VLOOKUP(U399,$U$3:$V$1002,2,0)))</f>
        <v/>
      </c>
      <c r="AC399" s="68" t="str">
        <f t="shared" si="730"/>
        <v/>
      </c>
      <c r="AD399" s="69" t="str">
        <f t="shared" si="731"/>
        <v/>
      </c>
      <c r="AE399" s="69" t="str">
        <f t="shared" si="732"/>
        <v/>
      </c>
      <c r="AF399" s="69" t="str">
        <f t="shared" si="733"/>
        <v/>
      </c>
      <c r="AI399" s="3" t="str">
        <f t="shared" si="750"/>
        <v/>
      </c>
      <c r="AJ399" s="8" t="str">
        <f t="shared" si="704"/>
        <v/>
      </c>
      <c r="AK399" s="8" t="str">
        <f t="shared" si="751"/>
        <v/>
      </c>
      <c r="AL399" s="8" t="str">
        <f t="shared" si="752"/>
        <v/>
      </c>
      <c r="AM399" s="8" t="str">
        <f t="shared" si="753"/>
        <v/>
      </c>
      <c r="AN399" s="9" t="str">
        <f t="shared" si="705"/>
        <v/>
      </c>
      <c r="AO399" s="9" t="str">
        <f t="shared" si="706"/>
        <v/>
      </c>
      <c r="AP399" s="8" t="str">
        <f t="shared" si="734"/>
        <v/>
      </c>
      <c r="AQ399" s="9" t="str">
        <f t="shared" si="707"/>
        <v/>
      </c>
      <c r="AR399" s="8" t="str">
        <f t="shared" si="735"/>
        <v/>
      </c>
      <c r="AS399" s="2" t="str">
        <f t="shared" si="754"/>
        <v/>
      </c>
      <c r="AT399" s="8" t="str">
        <f t="shared" si="736"/>
        <v/>
      </c>
      <c r="AU399" s="8" t="str">
        <f t="shared" si="755"/>
        <v/>
      </c>
      <c r="AV399" s="8" t="str">
        <f t="shared" si="756"/>
        <v/>
      </c>
      <c r="AW399" s="8" t="str">
        <f t="shared" si="737"/>
        <v/>
      </c>
      <c r="AX399" s="9" t="str">
        <f t="shared" si="708"/>
        <v/>
      </c>
      <c r="AY399" s="9" t="str">
        <f t="shared" si="709"/>
        <v/>
      </c>
      <c r="AZ399" s="8" t="str">
        <f t="shared" si="738"/>
        <v/>
      </c>
      <c r="BA399" s="9" t="str">
        <f t="shared" si="739"/>
        <v/>
      </c>
      <c r="BB399" s="8" t="str">
        <f t="shared" si="740"/>
        <v/>
      </c>
      <c r="BD399" s="3" t="str">
        <f t="shared" si="741"/>
        <v/>
      </c>
      <c r="BE399" s="8" t="str">
        <f t="shared" si="710"/>
        <v/>
      </c>
      <c r="BF399" s="8" t="str">
        <f t="shared" si="711"/>
        <v/>
      </c>
      <c r="BG399" s="86" t="str">
        <f t="shared" si="712"/>
        <v/>
      </c>
      <c r="BH399" s="9" t="str">
        <f t="shared" si="713"/>
        <v/>
      </c>
      <c r="BI399" s="9" t="str">
        <f t="shared" si="714"/>
        <v/>
      </c>
      <c r="BJ399" s="82" t="e">
        <f t="shared" si="715"/>
        <v>#VALUE!</v>
      </c>
      <c r="BK399" s="9" t="str">
        <f t="shared" si="716"/>
        <v/>
      </c>
      <c r="BL399" s="9" t="str">
        <f t="shared" ref="BL399:BM399" si="766">BK399</f>
        <v/>
      </c>
      <c r="BM399" s="9" t="str">
        <f t="shared" si="766"/>
        <v/>
      </c>
      <c r="BN399" s="8" t="str">
        <f t="shared" si="718"/>
        <v/>
      </c>
      <c r="BO399" s="8" t="str">
        <f t="shared" si="743"/>
        <v/>
      </c>
      <c r="BP399" s="8" t="str">
        <f t="shared" si="744"/>
        <v/>
      </c>
      <c r="BQ399" s="8" t="str">
        <f t="shared" si="745"/>
        <v/>
      </c>
      <c r="BR399" s="8" t="str">
        <f t="shared" si="719"/>
        <v/>
      </c>
      <c r="BS399" s="8" t="str">
        <f t="shared" si="746"/>
        <v/>
      </c>
      <c r="BT399" s="8" t="str">
        <f t="shared" si="747"/>
        <v/>
      </c>
      <c r="BU399" s="7" t="str">
        <f t="shared" si="748"/>
        <v/>
      </c>
    </row>
    <row r="400" spans="8:73" x14ac:dyDescent="0.25">
      <c r="H400" s="35" t="str">
        <f>IFERROR(IF(MINUTE(M400)&lt;&gt;MINUTE(M399),MAX($H$2:H399)+1,IF(AND(MINUTE(M399)=0,MINUTE(M400)=0),1,"")),"")</f>
        <v/>
      </c>
      <c r="I400" s="35" t="str">
        <f t="shared" si="720"/>
        <v/>
      </c>
      <c r="J400" s="35" t="str">
        <f t="shared" si="721"/>
        <v/>
      </c>
      <c r="K400" s="67" t="str">
        <f>IFERROR(IF(VLOOKUP(J399,'Flota Variable'!$AS$4:$AU$707,3,0)+K399&gt;$F$7,"",VLOOKUP(J399,'Flota Variable'!$AS$4:$AU$707,3,0)+K399),"")</f>
        <v/>
      </c>
      <c r="L400" s="67" t="str">
        <f t="shared" si="702"/>
        <v/>
      </c>
      <c r="M400" s="36" t="str">
        <f t="shared" si="722"/>
        <v/>
      </c>
      <c r="N400" s="35" t="str">
        <f>IF(H400="","",IF(H400=MAX($H$3:$H$1002),IFERROR(VLOOKUP(MAX($H$3:H400)+1,$H$3:$I$1002,2,0),MAX(I400:I1399))-VLOOKUP(H400,$H$3:$I$1002,2,0)+1,IFERROR(VLOOKUP(MAX($H$3:H400)+1,$H$3:$I$1002,2,0),MAX(I400:I1399))-VLOOKUP(H400,$H$3:$I$1002,2,0)))</f>
        <v/>
      </c>
      <c r="P400" s="35" t="str">
        <f t="shared" si="723"/>
        <v/>
      </c>
      <c r="Q400" s="67" t="str">
        <f t="shared" si="724"/>
        <v/>
      </c>
      <c r="R400" s="67" t="str">
        <f t="shared" si="725"/>
        <v/>
      </c>
      <c r="S400" s="67" t="str">
        <f t="shared" si="726"/>
        <v/>
      </c>
      <c r="U400" s="68" t="str">
        <f>IFERROR(IF(Z400=0,"",IF(MINUTE(Z400)&lt;&gt;MINUTE(Z399),MAX($U$2:U399)+1,IF(AND(MINUTE(Z399)=0,MINUTE(Z400)=0),1,""))),"")</f>
        <v/>
      </c>
      <c r="V400" s="68" t="str">
        <f t="shared" si="727"/>
        <v/>
      </c>
      <c r="W400" s="68" t="str">
        <f t="shared" si="728"/>
        <v/>
      </c>
      <c r="X400" s="69" t="str">
        <f>IFERROR(L400+VLOOKUP(J400,'Tiempos de ciclo'!$P$3:$Q$398,2,0),"")</f>
        <v/>
      </c>
      <c r="Y400" s="69" t="str">
        <f t="shared" si="703"/>
        <v/>
      </c>
      <c r="Z400" s="70" t="str">
        <f t="shared" si="729"/>
        <v/>
      </c>
      <c r="AA400" s="68" t="str">
        <f>IF(U400="","",IF(U400=MAX($U$3:$U$1002),IFERROR(VLOOKUP(MAX($U$3:U400)+1,$U$3:$V$1002,2,0),MAX(V400:V1399))-VLOOKUP(U400,$U$3:$V$1002,2,0)+1,IFERROR(VLOOKUP(MAX($U$3:U400)+1,$U$3:$V$1002,2,0),MAX(V400:V1399))-VLOOKUP(U400,$U$3:$V$1002,2,0)))</f>
        <v/>
      </c>
      <c r="AC400" s="68" t="str">
        <f t="shared" si="730"/>
        <v/>
      </c>
      <c r="AD400" s="69" t="str">
        <f t="shared" si="731"/>
        <v/>
      </c>
      <c r="AE400" s="69" t="str">
        <f t="shared" si="732"/>
        <v/>
      </c>
      <c r="AF400" s="69" t="str">
        <f t="shared" si="733"/>
        <v/>
      </c>
      <c r="AI400" s="3" t="str">
        <f t="shared" si="750"/>
        <v/>
      </c>
      <c r="AJ400" s="8" t="str">
        <f t="shared" si="704"/>
        <v/>
      </c>
      <c r="AK400" s="8" t="str">
        <f t="shared" si="751"/>
        <v/>
      </c>
      <c r="AL400" s="8" t="str">
        <f t="shared" si="752"/>
        <v/>
      </c>
      <c r="AM400" s="8" t="str">
        <f t="shared" si="753"/>
        <v/>
      </c>
      <c r="AN400" s="9" t="str">
        <f t="shared" si="705"/>
        <v/>
      </c>
      <c r="AO400" s="9" t="str">
        <f t="shared" si="706"/>
        <v/>
      </c>
      <c r="AP400" s="8" t="str">
        <f t="shared" si="734"/>
        <v/>
      </c>
      <c r="AQ400" s="9" t="str">
        <f t="shared" si="707"/>
        <v/>
      </c>
      <c r="AR400" s="8" t="str">
        <f t="shared" si="735"/>
        <v/>
      </c>
      <c r="AS400" s="2" t="str">
        <f t="shared" si="754"/>
        <v/>
      </c>
      <c r="AT400" s="8" t="str">
        <f t="shared" si="736"/>
        <v/>
      </c>
      <c r="AU400" s="8" t="str">
        <f t="shared" si="755"/>
        <v/>
      </c>
      <c r="AV400" s="8" t="str">
        <f t="shared" si="756"/>
        <v/>
      </c>
      <c r="AW400" s="8" t="str">
        <f t="shared" si="737"/>
        <v/>
      </c>
      <c r="AX400" s="9" t="str">
        <f t="shared" si="708"/>
        <v/>
      </c>
      <c r="AY400" s="9" t="str">
        <f t="shared" si="709"/>
        <v/>
      </c>
      <c r="AZ400" s="8" t="str">
        <f t="shared" si="738"/>
        <v/>
      </c>
      <c r="BA400" s="9" t="str">
        <f t="shared" si="739"/>
        <v/>
      </c>
      <c r="BB400" s="8" t="str">
        <f t="shared" si="740"/>
        <v/>
      </c>
      <c r="BD400" s="3" t="str">
        <f t="shared" si="741"/>
        <v/>
      </c>
      <c r="BE400" s="8" t="str">
        <f t="shared" si="710"/>
        <v/>
      </c>
      <c r="BF400" s="8" t="str">
        <f t="shared" si="711"/>
        <v/>
      </c>
      <c r="BG400" s="86" t="str">
        <f t="shared" si="712"/>
        <v/>
      </c>
      <c r="BH400" s="9" t="str">
        <f t="shared" si="713"/>
        <v/>
      </c>
      <c r="BI400" s="9" t="str">
        <f t="shared" si="714"/>
        <v/>
      </c>
      <c r="BJ400" s="82" t="e">
        <f t="shared" si="715"/>
        <v>#VALUE!</v>
      </c>
      <c r="BK400" s="9" t="str">
        <f t="shared" si="716"/>
        <v/>
      </c>
      <c r="BL400" s="9" t="str">
        <f t="shared" ref="BL400:BM400" si="767">BK400</f>
        <v/>
      </c>
      <c r="BM400" s="9" t="str">
        <f t="shared" si="767"/>
        <v/>
      </c>
      <c r="BN400" s="8" t="str">
        <f t="shared" si="718"/>
        <v/>
      </c>
      <c r="BO400" s="8" t="str">
        <f t="shared" si="743"/>
        <v/>
      </c>
      <c r="BP400" s="8" t="str">
        <f t="shared" si="744"/>
        <v/>
      </c>
      <c r="BQ400" s="8" t="str">
        <f t="shared" si="745"/>
        <v/>
      </c>
      <c r="BR400" s="8" t="str">
        <f t="shared" si="719"/>
        <v/>
      </c>
      <c r="BS400" s="8" t="str">
        <f t="shared" si="746"/>
        <v/>
      </c>
      <c r="BT400" s="8" t="str">
        <f t="shared" si="747"/>
        <v/>
      </c>
      <c r="BU400" s="7" t="str">
        <f t="shared" si="748"/>
        <v/>
      </c>
    </row>
    <row r="401" spans="8:73" x14ac:dyDescent="0.25">
      <c r="H401" s="35" t="str">
        <f>IFERROR(IF(MINUTE(M401)&lt;&gt;MINUTE(M400),MAX($H$2:H400)+1,IF(AND(MINUTE(M400)=0,MINUTE(M401)=0),1,"")),"")</f>
        <v/>
      </c>
      <c r="I401" s="35" t="str">
        <f t="shared" si="720"/>
        <v/>
      </c>
      <c r="J401" s="35" t="str">
        <f t="shared" si="721"/>
        <v/>
      </c>
      <c r="K401" s="67" t="str">
        <f>IFERROR(IF(VLOOKUP(J400,'Flota Variable'!$AS$4:$AU$707,3,0)+K400&gt;$F$7,"",VLOOKUP(J400,'Flota Variable'!$AS$4:$AU$707,3,0)+K400),"")</f>
        <v/>
      </c>
      <c r="L401" s="67" t="str">
        <f t="shared" si="702"/>
        <v/>
      </c>
      <c r="M401" s="36" t="str">
        <f t="shared" si="722"/>
        <v/>
      </c>
      <c r="N401" s="35" t="str">
        <f>IF(H401="","",IF(H401=MAX($H$3:$H$1002),IFERROR(VLOOKUP(MAX($H$3:H401)+1,$H$3:$I$1002,2,0),MAX(I401:I1400))-VLOOKUP(H401,$H$3:$I$1002,2,0)+1,IFERROR(VLOOKUP(MAX($H$3:H401)+1,$H$3:$I$1002,2,0),MAX(I401:I1400))-VLOOKUP(H401,$H$3:$I$1002,2,0)))</f>
        <v/>
      </c>
      <c r="P401" s="35" t="str">
        <f t="shared" si="723"/>
        <v/>
      </c>
      <c r="Q401" s="67" t="str">
        <f t="shared" si="724"/>
        <v/>
      </c>
      <c r="R401" s="67" t="str">
        <f t="shared" si="725"/>
        <v/>
      </c>
      <c r="S401" s="67" t="str">
        <f t="shared" si="726"/>
        <v/>
      </c>
      <c r="U401" s="68" t="str">
        <f>IFERROR(IF(Z401=0,"",IF(MINUTE(Z401)&lt;&gt;MINUTE(Z400),MAX($U$2:U400)+1,IF(AND(MINUTE(Z400)=0,MINUTE(Z401)=0),1,""))),"")</f>
        <v/>
      </c>
      <c r="V401" s="68" t="str">
        <f t="shared" si="727"/>
        <v/>
      </c>
      <c r="W401" s="68" t="str">
        <f t="shared" si="728"/>
        <v/>
      </c>
      <c r="X401" s="69" t="str">
        <f>IFERROR(L401+VLOOKUP(J401,'Tiempos de ciclo'!$P$3:$Q$398,2,0),"")</f>
        <v/>
      </c>
      <c r="Y401" s="69" t="str">
        <f t="shared" si="703"/>
        <v/>
      </c>
      <c r="Z401" s="70" t="str">
        <f t="shared" si="729"/>
        <v/>
      </c>
      <c r="AA401" s="68" t="str">
        <f>IF(U401="","",IF(U401=MAX($U$3:$U$1002),IFERROR(VLOOKUP(MAX($U$3:U401)+1,$U$3:$V$1002,2,0),MAX(V401:V1400))-VLOOKUP(U401,$U$3:$V$1002,2,0)+1,IFERROR(VLOOKUP(MAX($U$3:U401)+1,$U$3:$V$1002,2,0),MAX(V401:V1400))-VLOOKUP(U401,$U$3:$V$1002,2,0)))</f>
        <v/>
      </c>
      <c r="AC401" s="68" t="str">
        <f t="shared" si="730"/>
        <v/>
      </c>
      <c r="AD401" s="69" t="str">
        <f t="shared" si="731"/>
        <v/>
      </c>
      <c r="AE401" s="69" t="str">
        <f t="shared" si="732"/>
        <v/>
      </c>
      <c r="AF401" s="69" t="str">
        <f t="shared" si="733"/>
        <v/>
      </c>
      <c r="AI401" s="3" t="str">
        <f t="shared" si="750"/>
        <v/>
      </c>
      <c r="AJ401" s="8" t="str">
        <f t="shared" si="704"/>
        <v/>
      </c>
      <c r="AK401" s="8" t="str">
        <f t="shared" si="751"/>
        <v/>
      </c>
      <c r="AL401" s="8" t="str">
        <f t="shared" si="752"/>
        <v/>
      </c>
      <c r="AM401" s="8" t="str">
        <f t="shared" si="753"/>
        <v/>
      </c>
      <c r="AN401" s="9" t="str">
        <f t="shared" si="705"/>
        <v/>
      </c>
      <c r="AO401" s="9" t="str">
        <f t="shared" si="706"/>
        <v/>
      </c>
      <c r="AP401" s="8" t="str">
        <f t="shared" si="734"/>
        <v/>
      </c>
      <c r="AQ401" s="9" t="str">
        <f t="shared" si="707"/>
        <v/>
      </c>
      <c r="AR401" s="8" t="str">
        <f t="shared" si="735"/>
        <v/>
      </c>
      <c r="AS401" s="2" t="str">
        <f t="shared" si="754"/>
        <v/>
      </c>
      <c r="AT401" s="8" t="str">
        <f t="shared" si="736"/>
        <v/>
      </c>
      <c r="AU401" s="8" t="str">
        <f t="shared" si="755"/>
        <v/>
      </c>
      <c r="AV401" s="8" t="str">
        <f t="shared" si="756"/>
        <v/>
      </c>
      <c r="AW401" s="8" t="str">
        <f t="shared" si="737"/>
        <v/>
      </c>
      <c r="AX401" s="9" t="str">
        <f t="shared" si="708"/>
        <v/>
      </c>
      <c r="AY401" s="9" t="str">
        <f t="shared" si="709"/>
        <v/>
      </c>
      <c r="AZ401" s="8" t="str">
        <f t="shared" si="738"/>
        <v/>
      </c>
      <c r="BA401" s="9" t="str">
        <f t="shared" si="739"/>
        <v/>
      </c>
      <c r="BB401" s="8" t="str">
        <f t="shared" si="740"/>
        <v/>
      </c>
      <c r="BD401" s="3" t="str">
        <f t="shared" si="741"/>
        <v/>
      </c>
      <c r="BE401" s="8" t="str">
        <f t="shared" si="710"/>
        <v/>
      </c>
      <c r="BF401" s="8" t="str">
        <f t="shared" si="711"/>
        <v/>
      </c>
      <c r="BG401" s="86" t="str">
        <f t="shared" si="712"/>
        <v/>
      </c>
      <c r="BH401" s="9" t="str">
        <f t="shared" si="713"/>
        <v/>
      </c>
      <c r="BI401" s="9" t="str">
        <f t="shared" si="714"/>
        <v/>
      </c>
      <c r="BJ401" s="82" t="e">
        <f t="shared" si="715"/>
        <v>#VALUE!</v>
      </c>
      <c r="BK401" s="9" t="str">
        <f t="shared" si="716"/>
        <v/>
      </c>
      <c r="BL401" s="9" t="str">
        <f t="shared" ref="BL401:BM401" si="768">BK401</f>
        <v/>
      </c>
      <c r="BM401" s="9" t="str">
        <f t="shared" si="768"/>
        <v/>
      </c>
      <c r="BN401" s="8" t="str">
        <f t="shared" si="718"/>
        <v/>
      </c>
      <c r="BO401" s="8" t="str">
        <f t="shared" si="743"/>
        <v/>
      </c>
      <c r="BP401" s="8" t="str">
        <f t="shared" si="744"/>
        <v/>
      </c>
      <c r="BQ401" s="8" t="str">
        <f t="shared" si="745"/>
        <v/>
      </c>
      <c r="BR401" s="8" t="str">
        <f t="shared" si="719"/>
        <v/>
      </c>
      <c r="BS401" s="8" t="str">
        <f t="shared" si="746"/>
        <v/>
      </c>
      <c r="BT401" s="8" t="str">
        <f t="shared" si="747"/>
        <v/>
      </c>
      <c r="BU401" s="7" t="str">
        <f t="shared" si="748"/>
        <v/>
      </c>
    </row>
    <row r="402" spans="8:73" x14ac:dyDescent="0.25">
      <c r="H402" s="35" t="str">
        <f>IFERROR(IF(MINUTE(M402)&lt;&gt;MINUTE(M401),MAX($H$2:H401)+1,IF(AND(MINUTE(M401)=0,MINUTE(M402)=0),1,"")),"")</f>
        <v/>
      </c>
      <c r="I402" s="35" t="str">
        <f t="shared" si="720"/>
        <v/>
      </c>
      <c r="J402" s="35" t="str">
        <f t="shared" si="721"/>
        <v/>
      </c>
      <c r="K402" s="67" t="str">
        <f>IFERROR(IF(VLOOKUP(J401,'Flota Variable'!$AS$4:$AU$707,3,0)+K401&gt;$F$7,"",VLOOKUP(J401,'Flota Variable'!$AS$4:$AU$707,3,0)+K401),"")</f>
        <v/>
      </c>
      <c r="L402" s="67" t="str">
        <f t="shared" si="702"/>
        <v/>
      </c>
      <c r="M402" s="36" t="str">
        <f t="shared" si="722"/>
        <v/>
      </c>
      <c r="N402" s="35" t="str">
        <f>IF(H402="","",IF(H402=MAX($H$3:$H$1002),IFERROR(VLOOKUP(MAX($H$3:H402)+1,$H$3:$I$1002,2,0),MAX(I402:I1401))-VLOOKUP(H402,$H$3:$I$1002,2,0)+1,IFERROR(VLOOKUP(MAX($H$3:H402)+1,$H$3:$I$1002,2,0),MAX(I402:I1401))-VLOOKUP(H402,$H$3:$I$1002,2,0)))</f>
        <v/>
      </c>
      <c r="P402" s="35" t="str">
        <f t="shared" si="723"/>
        <v/>
      </c>
      <c r="Q402" s="67" t="str">
        <f t="shared" si="724"/>
        <v/>
      </c>
      <c r="R402" s="67" t="str">
        <f t="shared" si="725"/>
        <v/>
      </c>
      <c r="S402" s="67" t="str">
        <f t="shared" si="726"/>
        <v/>
      </c>
      <c r="U402" s="68" t="str">
        <f>IFERROR(IF(Z402=0,"",IF(MINUTE(Z402)&lt;&gt;MINUTE(Z401),MAX($U$2:U401)+1,IF(AND(MINUTE(Z401)=0,MINUTE(Z402)=0),1,""))),"")</f>
        <v/>
      </c>
      <c r="V402" s="68" t="str">
        <f t="shared" si="727"/>
        <v/>
      </c>
      <c r="W402" s="68" t="str">
        <f t="shared" si="728"/>
        <v/>
      </c>
      <c r="X402" s="69" t="str">
        <f>IFERROR(L402+VLOOKUP(J402,'Tiempos de ciclo'!$P$3:$Q$398,2,0),"")</f>
        <v/>
      </c>
      <c r="Y402" s="69" t="str">
        <f t="shared" si="703"/>
        <v/>
      </c>
      <c r="Z402" s="70" t="str">
        <f t="shared" si="729"/>
        <v/>
      </c>
      <c r="AA402" s="68" t="str">
        <f>IF(U402="","",IF(U402=MAX($U$3:$U$1002),IFERROR(VLOOKUP(MAX($U$3:U402)+1,$U$3:$V$1002,2,0),MAX(V402:V1401))-VLOOKUP(U402,$U$3:$V$1002,2,0)+1,IFERROR(VLOOKUP(MAX($U$3:U402)+1,$U$3:$V$1002,2,0),MAX(V402:V1401))-VLOOKUP(U402,$U$3:$V$1002,2,0)))</f>
        <v/>
      </c>
      <c r="AC402" s="68" t="str">
        <f t="shared" si="730"/>
        <v/>
      </c>
      <c r="AD402" s="69" t="str">
        <f t="shared" si="731"/>
        <v/>
      </c>
      <c r="AE402" s="69" t="str">
        <f t="shared" si="732"/>
        <v/>
      </c>
      <c r="AF402" s="69" t="str">
        <f t="shared" si="733"/>
        <v/>
      </c>
      <c r="AI402" s="3" t="str">
        <f t="shared" si="750"/>
        <v/>
      </c>
      <c r="AJ402" s="8" t="str">
        <f t="shared" si="704"/>
        <v/>
      </c>
      <c r="AK402" s="8" t="str">
        <f t="shared" si="751"/>
        <v/>
      </c>
      <c r="AL402" s="8" t="str">
        <f t="shared" si="752"/>
        <v/>
      </c>
      <c r="AM402" s="8" t="str">
        <f t="shared" si="753"/>
        <v/>
      </c>
      <c r="AN402" s="9" t="str">
        <f t="shared" si="705"/>
        <v/>
      </c>
      <c r="AO402" s="9" t="str">
        <f t="shared" si="706"/>
        <v/>
      </c>
      <c r="AP402" s="8" t="str">
        <f t="shared" si="734"/>
        <v/>
      </c>
      <c r="AQ402" s="9" t="str">
        <f t="shared" si="707"/>
        <v/>
      </c>
      <c r="AR402" s="8" t="str">
        <f t="shared" si="735"/>
        <v/>
      </c>
      <c r="AS402" s="2" t="str">
        <f t="shared" si="754"/>
        <v/>
      </c>
      <c r="AT402" s="8" t="str">
        <f t="shared" si="736"/>
        <v/>
      </c>
      <c r="AU402" s="8" t="str">
        <f t="shared" si="755"/>
        <v/>
      </c>
      <c r="AV402" s="8" t="str">
        <f t="shared" si="756"/>
        <v/>
      </c>
      <c r="AW402" s="8" t="str">
        <f t="shared" si="737"/>
        <v/>
      </c>
      <c r="AX402" s="9" t="str">
        <f t="shared" si="708"/>
        <v/>
      </c>
      <c r="AY402" s="9" t="str">
        <f t="shared" si="709"/>
        <v/>
      </c>
      <c r="AZ402" s="8" t="str">
        <f t="shared" si="738"/>
        <v/>
      </c>
      <c r="BA402" s="9" t="str">
        <f t="shared" si="739"/>
        <v/>
      </c>
      <c r="BB402" s="8" t="str">
        <f t="shared" si="740"/>
        <v/>
      </c>
      <c r="BD402" s="3" t="str">
        <f t="shared" si="741"/>
        <v/>
      </c>
      <c r="BE402" s="8" t="str">
        <f t="shared" si="710"/>
        <v/>
      </c>
      <c r="BF402" s="8" t="str">
        <f t="shared" si="711"/>
        <v/>
      </c>
      <c r="BG402" s="86" t="str">
        <f t="shared" si="712"/>
        <v/>
      </c>
      <c r="BH402" s="9" t="str">
        <f t="shared" si="713"/>
        <v/>
      </c>
      <c r="BI402" s="9" t="str">
        <f t="shared" si="714"/>
        <v/>
      </c>
      <c r="BJ402" s="82" t="e">
        <f t="shared" si="715"/>
        <v>#VALUE!</v>
      </c>
      <c r="BK402" s="9" t="str">
        <f t="shared" si="716"/>
        <v/>
      </c>
      <c r="BL402" s="9" t="str">
        <f t="shared" ref="BL402:BM402" si="769">BK402</f>
        <v/>
      </c>
      <c r="BM402" s="9" t="str">
        <f t="shared" si="769"/>
        <v/>
      </c>
      <c r="BN402" s="8" t="str">
        <f t="shared" si="718"/>
        <v/>
      </c>
      <c r="BO402" s="8" t="str">
        <f t="shared" si="743"/>
        <v/>
      </c>
      <c r="BP402" s="8" t="str">
        <f t="shared" si="744"/>
        <v/>
      </c>
      <c r="BQ402" s="8" t="str">
        <f t="shared" si="745"/>
        <v/>
      </c>
      <c r="BR402" s="8" t="str">
        <f t="shared" si="719"/>
        <v/>
      </c>
      <c r="BS402" s="8" t="str">
        <f t="shared" si="746"/>
        <v/>
      </c>
      <c r="BT402" s="8" t="str">
        <f t="shared" si="747"/>
        <v/>
      </c>
      <c r="BU402" s="7" t="str">
        <f t="shared" si="748"/>
        <v/>
      </c>
    </row>
    <row r="403" spans="8:73" x14ac:dyDescent="0.25">
      <c r="H403" s="35" t="str">
        <f>IFERROR(IF(MINUTE(M403)&lt;&gt;MINUTE(M402),MAX($H$2:H402)+1,IF(AND(MINUTE(M402)=0,MINUTE(M403)=0),1,"")),"")</f>
        <v/>
      </c>
      <c r="I403" s="35" t="str">
        <f t="shared" si="720"/>
        <v/>
      </c>
      <c r="J403" s="35" t="str">
        <f t="shared" si="721"/>
        <v/>
      </c>
      <c r="K403" s="67" t="str">
        <f>IFERROR(IF(VLOOKUP(J402,'Flota Variable'!$AS$4:$AU$707,3,0)+K402&gt;$F$7,"",VLOOKUP(J402,'Flota Variable'!$AS$4:$AU$707,3,0)+K402),"")</f>
        <v/>
      </c>
      <c r="L403" s="67" t="str">
        <f t="shared" si="702"/>
        <v/>
      </c>
      <c r="M403" s="36" t="str">
        <f t="shared" si="722"/>
        <v/>
      </c>
      <c r="N403" s="35" t="str">
        <f>IF(H403="","",IF(H403=MAX($H$3:$H$1002),IFERROR(VLOOKUP(MAX($H$3:H403)+1,$H$3:$I$1002,2,0),MAX(I403:I1402))-VLOOKUP(H403,$H$3:$I$1002,2,0)+1,IFERROR(VLOOKUP(MAX($H$3:H403)+1,$H$3:$I$1002,2,0),MAX(I403:I1402))-VLOOKUP(H403,$H$3:$I$1002,2,0)))</f>
        <v/>
      </c>
      <c r="P403" s="35" t="str">
        <f t="shared" si="723"/>
        <v/>
      </c>
      <c r="Q403" s="67" t="str">
        <f t="shared" si="724"/>
        <v/>
      </c>
      <c r="R403" s="67" t="str">
        <f t="shared" si="725"/>
        <v/>
      </c>
      <c r="S403" s="67" t="str">
        <f t="shared" si="726"/>
        <v/>
      </c>
      <c r="U403" s="68" t="str">
        <f>IFERROR(IF(Z403=0,"",IF(MINUTE(Z403)&lt;&gt;MINUTE(Z402),MAX($U$2:U402)+1,IF(AND(MINUTE(Z402)=0,MINUTE(Z403)=0),1,""))),"")</f>
        <v/>
      </c>
      <c r="V403" s="68" t="str">
        <f t="shared" si="727"/>
        <v/>
      </c>
      <c r="W403" s="68" t="str">
        <f t="shared" si="728"/>
        <v/>
      </c>
      <c r="X403" s="69" t="str">
        <f>IFERROR(L403+VLOOKUP(J403,'Tiempos de ciclo'!$P$3:$Q$398,2,0),"")</f>
        <v/>
      </c>
      <c r="Y403" s="69" t="str">
        <f t="shared" si="703"/>
        <v/>
      </c>
      <c r="Z403" s="70" t="str">
        <f t="shared" si="729"/>
        <v/>
      </c>
      <c r="AA403" s="68" t="str">
        <f>IF(U403="","",IF(U403=MAX($U$3:$U$1002),IFERROR(VLOOKUP(MAX($U$3:U403)+1,$U$3:$V$1002,2,0),MAX(V403:V1402))-VLOOKUP(U403,$U$3:$V$1002,2,0)+1,IFERROR(VLOOKUP(MAX($U$3:U403)+1,$U$3:$V$1002,2,0),MAX(V403:V1402))-VLOOKUP(U403,$U$3:$V$1002,2,0)))</f>
        <v/>
      </c>
      <c r="AC403" s="68" t="str">
        <f t="shared" si="730"/>
        <v/>
      </c>
      <c r="AD403" s="69" t="str">
        <f t="shared" si="731"/>
        <v/>
      </c>
      <c r="AE403" s="69" t="str">
        <f t="shared" si="732"/>
        <v/>
      </c>
      <c r="AF403" s="69" t="str">
        <f t="shared" si="733"/>
        <v/>
      </c>
      <c r="AI403" s="3" t="str">
        <f t="shared" si="750"/>
        <v/>
      </c>
      <c r="AJ403" s="8" t="str">
        <f t="shared" si="704"/>
        <v/>
      </c>
      <c r="AK403" s="8" t="str">
        <f t="shared" si="751"/>
        <v/>
      </c>
      <c r="AL403" s="8" t="str">
        <f t="shared" si="752"/>
        <v/>
      </c>
      <c r="AM403" s="8" t="str">
        <f t="shared" si="753"/>
        <v/>
      </c>
      <c r="AN403" s="9" t="str">
        <f t="shared" si="705"/>
        <v/>
      </c>
      <c r="AO403" s="9" t="str">
        <f t="shared" si="706"/>
        <v/>
      </c>
      <c r="AP403" s="8" t="str">
        <f t="shared" si="734"/>
        <v/>
      </c>
      <c r="AQ403" s="9" t="str">
        <f t="shared" si="707"/>
        <v/>
      </c>
      <c r="AR403" s="8" t="str">
        <f t="shared" si="735"/>
        <v/>
      </c>
      <c r="AS403" s="2" t="str">
        <f t="shared" si="754"/>
        <v/>
      </c>
      <c r="AT403" s="8" t="str">
        <f t="shared" si="736"/>
        <v/>
      </c>
      <c r="AU403" s="8" t="str">
        <f t="shared" si="755"/>
        <v/>
      </c>
      <c r="AV403" s="8" t="str">
        <f t="shared" si="756"/>
        <v/>
      </c>
      <c r="AW403" s="8" t="str">
        <f t="shared" si="737"/>
        <v/>
      </c>
      <c r="AX403" s="9" t="str">
        <f t="shared" si="708"/>
        <v/>
      </c>
      <c r="AY403" s="9" t="str">
        <f t="shared" si="709"/>
        <v/>
      </c>
      <c r="AZ403" s="8" t="str">
        <f t="shared" si="738"/>
        <v/>
      </c>
      <c r="BA403" s="9" t="str">
        <f t="shared" si="739"/>
        <v/>
      </c>
      <c r="BB403" s="8" t="str">
        <f t="shared" si="740"/>
        <v/>
      </c>
      <c r="BD403" s="3" t="str">
        <f t="shared" si="741"/>
        <v/>
      </c>
      <c r="BE403" s="8" t="str">
        <f t="shared" si="710"/>
        <v/>
      </c>
      <c r="BF403" s="8" t="str">
        <f t="shared" si="711"/>
        <v/>
      </c>
      <c r="BG403" s="86" t="str">
        <f t="shared" si="712"/>
        <v/>
      </c>
      <c r="BH403" s="9" t="str">
        <f t="shared" si="713"/>
        <v/>
      </c>
      <c r="BI403" s="9" t="str">
        <f t="shared" si="714"/>
        <v/>
      </c>
      <c r="BJ403" s="82" t="e">
        <f t="shared" si="715"/>
        <v>#VALUE!</v>
      </c>
      <c r="BK403" s="9" t="str">
        <f t="shared" si="716"/>
        <v/>
      </c>
      <c r="BL403" s="9" t="str">
        <f t="shared" ref="BL403:BM403" si="770">BK403</f>
        <v/>
      </c>
      <c r="BM403" s="9" t="str">
        <f t="shared" si="770"/>
        <v/>
      </c>
      <c r="BN403" s="8" t="str">
        <f t="shared" si="718"/>
        <v/>
      </c>
      <c r="BO403" s="8" t="str">
        <f t="shared" si="743"/>
        <v/>
      </c>
      <c r="BP403" s="8" t="str">
        <f t="shared" si="744"/>
        <v/>
      </c>
      <c r="BQ403" s="8" t="str">
        <f t="shared" si="745"/>
        <v/>
      </c>
      <c r="BR403" s="8" t="str">
        <f t="shared" si="719"/>
        <v/>
      </c>
      <c r="BS403" s="8" t="str">
        <f t="shared" si="746"/>
        <v/>
      </c>
      <c r="BT403" s="8" t="str">
        <f t="shared" si="747"/>
        <v/>
      </c>
      <c r="BU403" s="7" t="str">
        <f t="shared" si="748"/>
        <v/>
      </c>
    </row>
    <row r="404" spans="8:73" x14ac:dyDescent="0.25">
      <c r="H404" s="35" t="str">
        <f>IFERROR(IF(MINUTE(M404)&lt;&gt;MINUTE(M403),MAX($H$2:H403)+1,IF(AND(MINUTE(M403)=0,MINUTE(M404)=0),1,"")),"")</f>
        <v/>
      </c>
      <c r="I404" s="35" t="str">
        <f t="shared" si="720"/>
        <v/>
      </c>
      <c r="J404" s="35" t="str">
        <f t="shared" si="721"/>
        <v/>
      </c>
      <c r="K404" s="67" t="str">
        <f>IFERROR(IF(VLOOKUP(J403,'Flota Variable'!$AS$4:$AU$707,3,0)+K403&gt;$F$7,"",VLOOKUP(J403,'Flota Variable'!$AS$4:$AU$707,3,0)+K403),"")</f>
        <v/>
      </c>
      <c r="L404" s="67" t="str">
        <f t="shared" si="702"/>
        <v/>
      </c>
      <c r="M404" s="36" t="str">
        <f t="shared" si="722"/>
        <v/>
      </c>
      <c r="N404" s="35" t="str">
        <f>IF(H404="","",IF(H404=MAX($H$3:$H$1002),IFERROR(VLOOKUP(MAX($H$3:H404)+1,$H$3:$I$1002,2,0),MAX(I404:I1403))-VLOOKUP(H404,$H$3:$I$1002,2,0)+1,IFERROR(VLOOKUP(MAX($H$3:H404)+1,$H$3:$I$1002,2,0),MAX(I404:I1403))-VLOOKUP(H404,$H$3:$I$1002,2,0)))</f>
        <v/>
      </c>
      <c r="P404" s="35" t="str">
        <f t="shared" si="723"/>
        <v/>
      </c>
      <c r="Q404" s="67" t="str">
        <f t="shared" si="724"/>
        <v/>
      </c>
      <c r="R404" s="67" t="str">
        <f t="shared" si="725"/>
        <v/>
      </c>
      <c r="S404" s="67" t="str">
        <f t="shared" si="726"/>
        <v/>
      </c>
      <c r="U404" s="68" t="str">
        <f>IFERROR(IF(Z404=0,"",IF(MINUTE(Z404)&lt;&gt;MINUTE(Z403),MAX($U$2:U403)+1,IF(AND(MINUTE(Z403)=0,MINUTE(Z404)=0),1,""))),"")</f>
        <v/>
      </c>
      <c r="V404" s="68" t="str">
        <f t="shared" si="727"/>
        <v/>
      </c>
      <c r="W404" s="68" t="str">
        <f t="shared" si="728"/>
        <v/>
      </c>
      <c r="X404" s="69" t="str">
        <f>IFERROR(L404+VLOOKUP(J404,'Tiempos de ciclo'!$P$3:$Q$398,2,0),"")</f>
        <v/>
      </c>
      <c r="Y404" s="69" t="str">
        <f t="shared" si="703"/>
        <v/>
      </c>
      <c r="Z404" s="70" t="str">
        <f t="shared" si="729"/>
        <v/>
      </c>
      <c r="AA404" s="68" t="str">
        <f>IF(U404="","",IF(U404=MAX($U$3:$U$1002),IFERROR(VLOOKUP(MAX($U$3:U404)+1,$U$3:$V$1002,2,0),MAX(V404:V1403))-VLOOKUP(U404,$U$3:$V$1002,2,0)+1,IFERROR(VLOOKUP(MAX($U$3:U404)+1,$U$3:$V$1002,2,0),MAX(V404:V1403))-VLOOKUP(U404,$U$3:$V$1002,2,0)))</f>
        <v/>
      </c>
      <c r="AC404" s="68" t="str">
        <f t="shared" si="730"/>
        <v/>
      </c>
      <c r="AD404" s="69" t="str">
        <f t="shared" si="731"/>
        <v/>
      </c>
      <c r="AE404" s="69" t="str">
        <f t="shared" si="732"/>
        <v/>
      </c>
      <c r="AF404" s="69" t="str">
        <f t="shared" si="733"/>
        <v/>
      </c>
      <c r="AI404" s="3" t="str">
        <f t="shared" si="750"/>
        <v/>
      </c>
      <c r="AJ404" s="8" t="str">
        <f t="shared" si="704"/>
        <v/>
      </c>
      <c r="AK404" s="8" t="str">
        <f t="shared" si="751"/>
        <v/>
      </c>
      <c r="AL404" s="8" t="str">
        <f t="shared" si="752"/>
        <v/>
      </c>
      <c r="AM404" s="8" t="str">
        <f t="shared" si="753"/>
        <v/>
      </c>
      <c r="AN404" s="9" t="str">
        <f t="shared" si="705"/>
        <v/>
      </c>
      <c r="AO404" s="9" t="str">
        <f t="shared" si="706"/>
        <v/>
      </c>
      <c r="AP404" s="8" t="str">
        <f t="shared" si="734"/>
        <v/>
      </c>
      <c r="AQ404" s="9" t="str">
        <f t="shared" si="707"/>
        <v/>
      </c>
      <c r="AR404" s="8" t="str">
        <f t="shared" si="735"/>
        <v/>
      </c>
      <c r="AS404" s="2" t="str">
        <f t="shared" si="754"/>
        <v/>
      </c>
      <c r="AT404" s="8" t="str">
        <f t="shared" si="736"/>
        <v/>
      </c>
      <c r="AU404" s="8" t="str">
        <f t="shared" si="755"/>
        <v/>
      </c>
      <c r="AV404" s="8" t="str">
        <f t="shared" si="756"/>
        <v/>
      </c>
      <c r="AW404" s="8" t="str">
        <f t="shared" si="737"/>
        <v/>
      </c>
      <c r="AX404" s="9" t="str">
        <f t="shared" si="708"/>
        <v/>
      </c>
      <c r="AY404" s="9" t="str">
        <f t="shared" si="709"/>
        <v/>
      </c>
      <c r="AZ404" s="8" t="str">
        <f t="shared" si="738"/>
        <v/>
      </c>
      <c r="BA404" s="9" t="str">
        <f t="shared" si="739"/>
        <v/>
      </c>
      <c r="BB404" s="8" t="str">
        <f t="shared" si="740"/>
        <v/>
      </c>
      <c r="BD404" s="3" t="str">
        <f t="shared" si="741"/>
        <v/>
      </c>
      <c r="BE404" s="8" t="str">
        <f t="shared" si="710"/>
        <v/>
      </c>
      <c r="BF404" s="8" t="str">
        <f t="shared" si="711"/>
        <v/>
      </c>
      <c r="BG404" s="86" t="str">
        <f t="shared" si="712"/>
        <v/>
      </c>
      <c r="BH404" s="9" t="str">
        <f t="shared" si="713"/>
        <v/>
      </c>
      <c r="BI404" s="9" t="str">
        <f t="shared" si="714"/>
        <v/>
      </c>
      <c r="BJ404" s="82" t="e">
        <f t="shared" si="715"/>
        <v>#VALUE!</v>
      </c>
      <c r="BK404" s="9" t="str">
        <f t="shared" si="716"/>
        <v/>
      </c>
      <c r="BL404" s="9" t="str">
        <f t="shared" ref="BL404:BM404" si="771">BK404</f>
        <v/>
      </c>
      <c r="BM404" s="9" t="str">
        <f t="shared" si="771"/>
        <v/>
      </c>
      <c r="BN404" s="8" t="str">
        <f t="shared" si="718"/>
        <v/>
      </c>
      <c r="BO404" s="8" t="str">
        <f t="shared" si="743"/>
        <v/>
      </c>
      <c r="BP404" s="8" t="str">
        <f t="shared" si="744"/>
        <v/>
      </c>
      <c r="BQ404" s="8" t="str">
        <f t="shared" si="745"/>
        <v/>
      </c>
      <c r="BR404" s="8" t="str">
        <f t="shared" si="719"/>
        <v/>
      </c>
      <c r="BS404" s="8" t="str">
        <f t="shared" si="746"/>
        <v/>
      </c>
      <c r="BT404" s="8" t="str">
        <f t="shared" si="747"/>
        <v/>
      </c>
      <c r="BU404" s="7" t="str">
        <f t="shared" si="748"/>
        <v/>
      </c>
    </row>
    <row r="405" spans="8:73" x14ac:dyDescent="0.25">
      <c r="H405" s="35" t="str">
        <f>IFERROR(IF(MINUTE(M405)&lt;&gt;MINUTE(M404),MAX($H$2:H404)+1,IF(AND(MINUTE(M404)=0,MINUTE(M405)=0),1,"")),"")</f>
        <v/>
      </c>
      <c r="I405" s="35" t="str">
        <f t="shared" si="720"/>
        <v/>
      </c>
      <c r="J405" s="35" t="str">
        <f t="shared" si="721"/>
        <v/>
      </c>
      <c r="K405" s="67" t="str">
        <f>IFERROR(IF(VLOOKUP(J404,'Flota Variable'!$AS$4:$AU$707,3,0)+K404&gt;$F$7,"",VLOOKUP(J404,'Flota Variable'!$AS$4:$AU$707,3,0)+K404),"")</f>
        <v/>
      </c>
      <c r="L405" s="67" t="str">
        <f t="shared" si="702"/>
        <v/>
      </c>
      <c r="M405" s="36" t="str">
        <f t="shared" si="722"/>
        <v/>
      </c>
      <c r="N405" s="35" t="str">
        <f>IF(H405="","",IF(H405=MAX($H$3:$H$1002),IFERROR(VLOOKUP(MAX($H$3:H405)+1,$H$3:$I$1002,2,0),MAX(I405:I1404))-VLOOKUP(H405,$H$3:$I$1002,2,0)+1,IFERROR(VLOOKUP(MAX($H$3:H405)+1,$H$3:$I$1002,2,0),MAX(I405:I1404))-VLOOKUP(H405,$H$3:$I$1002,2,0)))</f>
        <v/>
      </c>
      <c r="P405" s="35" t="str">
        <f t="shared" si="723"/>
        <v/>
      </c>
      <c r="Q405" s="67" t="str">
        <f t="shared" si="724"/>
        <v/>
      </c>
      <c r="R405" s="67" t="str">
        <f t="shared" si="725"/>
        <v/>
      </c>
      <c r="S405" s="67" t="str">
        <f t="shared" si="726"/>
        <v/>
      </c>
      <c r="U405" s="68" t="str">
        <f>IFERROR(IF(Z405=0,"",IF(MINUTE(Z405)&lt;&gt;MINUTE(Z404),MAX($U$2:U404)+1,IF(AND(MINUTE(Z404)=0,MINUTE(Z405)=0),1,""))),"")</f>
        <v/>
      </c>
      <c r="V405" s="68" t="str">
        <f t="shared" si="727"/>
        <v/>
      </c>
      <c r="W405" s="68" t="str">
        <f t="shared" si="728"/>
        <v/>
      </c>
      <c r="X405" s="69" t="str">
        <f>IFERROR(L405+VLOOKUP(J405,'Tiempos de ciclo'!$P$3:$Q$398,2,0),"")</f>
        <v/>
      </c>
      <c r="Y405" s="69" t="str">
        <f t="shared" si="703"/>
        <v/>
      </c>
      <c r="Z405" s="70" t="str">
        <f t="shared" si="729"/>
        <v/>
      </c>
      <c r="AA405" s="68" t="str">
        <f>IF(U405="","",IF(U405=MAX($U$3:$U$1002),IFERROR(VLOOKUP(MAX($U$3:U405)+1,$U$3:$V$1002,2,0),MAX(V405:V1404))-VLOOKUP(U405,$U$3:$V$1002,2,0)+1,IFERROR(VLOOKUP(MAX($U$3:U405)+1,$U$3:$V$1002,2,0),MAX(V405:V1404))-VLOOKUP(U405,$U$3:$V$1002,2,0)))</f>
        <v/>
      </c>
      <c r="AC405" s="68" t="str">
        <f t="shared" si="730"/>
        <v/>
      </c>
      <c r="AD405" s="69" t="str">
        <f t="shared" si="731"/>
        <v/>
      </c>
      <c r="AE405" s="69" t="str">
        <f t="shared" si="732"/>
        <v/>
      </c>
      <c r="AF405" s="69" t="str">
        <f t="shared" si="733"/>
        <v/>
      </c>
      <c r="AI405" s="3" t="str">
        <f t="shared" si="750"/>
        <v/>
      </c>
      <c r="AJ405" s="8" t="str">
        <f t="shared" si="704"/>
        <v/>
      </c>
      <c r="AK405" s="8" t="str">
        <f t="shared" si="751"/>
        <v/>
      </c>
      <c r="AL405" s="8" t="str">
        <f t="shared" si="752"/>
        <v/>
      </c>
      <c r="AM405" s="8" t="str">
        <f t="shared" si="753"/>
        <v/>
      </c>
      <c r="AN405" s="9" t="str">
        <f t="shared" si="705"/>
        <v/>
      </c>
      <c r="AO405" s="9" t="str">
        <f t="shared" si="706"/>
        <v/>
      </c>
      <c r="AP405" s="8" t="str">
        <f t="shared" si="734"/>
        <v/>
      </c>
      <c r="AQ405" s="9" t="str">
        <f t="shared" si="707"/>
        <v/>
      </c>
      <c r="AR405" s="8" t="str">
        <f t="shared" si="735"/>
        <v/>
      </c>
      <c r="AS405" s="2" t="str">
        <f t="shared" si="754"/>
        <v/>
      </c>
      <c r="AT405" s="8" t="str">
        <f t="shared" si="736"/>
        <v/>
      </c>
      <c r="AU405" s="8" t="str">
        <f t="shared" si="755"/>
        <v/>
      </c>
      <c r="AV405" s="8" t="str">
        <f t="shared" si="756"/>
        <v/>
      </c>
      <c r="AW405" s="8" t="str">
        <f t="shared" si="737"/>
        <v/>
      </c>
      <c r="AX405" s="9" t="str">
        <f t="shared" si="708"/>
        <v/>
      </c>
      <c r="AY405" s="9" t="str">
        <f t="shared" si="709"/>
        <v/>
      </c>
      <c r="AZ405" s="8" t="str">
        <f t="shared" si="738"/>
        <v/>
      </c>
      <c r="BA405" s="9" t="str">
        <f t="shared" si="739"/>
        <v/>
      </c>
      <c r="BB405" s="8" t="str">
        <f t="shared" si="740"/>
        <v/>
      </c>
      <c r="BD405" s="3" t="str">
        <f t="shared" si="741"/>
        <v/>
      </c>
      <c r="BE405" s="8" t="str">
        <f t="shared" si="710"/>
        <v/>
      </c>
      <c r="BF405" s="8" t="str">
        <f t="shared" si="711"/>
        <v/>
      </c>
      <c r="BG405" s="86" t="str">
        <f t="shared" si="712"/>
        <v/>
      </c>
      <c r="BH405" s="9" t="str">
        <f t="shared" si="713"/>
        <v/>
      </c>
      <c r="BI405" s="9" t="str">
        <f t="shared" si="714"/>
        <v/>
      </c>
      <c r="BJ405" s="82" t="e">
        <f t="shared" si="715"/>
        <v>#VALUE!</v>
      </c>
      <c r="BK405" s="9" t="str">
        <f t="shared" si="716"/>
        <v/>
      </c>
      <c r="BL405" s="9" t="str">
        <f t="shared" ref="BL405:BM405" si="772">BK405</f>
        <v/>
      </c>
      <c r="BM405" s="9" t="str">
        <f t="shared" si="772"/>
        <v/>
      </c>
      <c r="BN405" s="8" t="str">
        <f t="shared" si="718"/>
        <v/>
      </c>
      <c r="BO405" s="8" t="str">
        <f t="shared" si="743"/>
        <v/>
      </c>
      <c r="BP405" s="8" t="str">
        <f t="shared" si="744"/>
        <v/>
      </c>
      <c r="BQ405" s="8" t="str">
        <f t="shared" si="745"/>
        <v/>
      </c>
      <c r="BR405" s="8" t="str">
        <f t="shared" si="719"/>
        <v/>
      </c>
      <c r="BS405" s="8" t="str">
        <f t="shared" si="746"/>
        <v/>
      </c>
      <c r="BT405" s="8" t="str">
        <f t="shared" si="747"/>
        <v/>
      </c>
      <c r="BU405" s="7" t="str">
        <f t="shared" si="748"/>
        <v/>
      </c>
    </row>
    <row r="406" spans="8:73" x14ac:dyDescent="0.25">
      <c r="H406" s="35" t="str">
        <f>IFERROR(IF(MINUTE(M406)&lt;&gt;MINUTE(M405),MAX($H$2:H405)+1,IF(AND(MINUTE(M405)=0,MINUTE(M406)=0),1,"")),"")</f>
        <v/>
      </c>
      <c r="I406" s="35" t="str">
        <f t="shared" si="720"/>
        <v/>
      </c>
      <c r="J406" s="35" t="str">
        <f t="shared" si="721"/>
        <v/>
      </c>
      <c r="K406" s="67" t="str">
        <f>IFERROR(IF(VLOOKUP(J405,'Flota Variable'!$AS$4:$AU$707,3,0)+K405&gt;$F$7,"",VLOOKUP(J405,'Flota Variable'!$AS$4:$AU$707,3,0)+K405),"")</f>
        <v/>
      </c>
      <c r="L406" s="67" t="str">
        <f t="shared" si="702"/>
        <v/>
      </c>
      <c r="M406" s="36" t="str">
        <f t="shared" si="722"/>
        <v/>
      </c>
      <c r="N406" s="35" t="str">
        <f>IF(H406="","",IF(H406=MAX($H$3:$H$1002),IFERROR(VLOOKUP(MAX($H$3:H406)+1,$H$3:$I$1002,2,0),MAX(I406:I1405))-VLOOKUP(H406,$H$3:$I$1002,2,0)+1,IFERROR(VLOOKUP(MAX($H$3:H406)+1,$H$3:$I$1002,2,0),MAX(I406:I1405))-VLOOKUP(H406,$H$3:$I$1002,2,0)))</f>
        <v/>
      </c>
      <c r="P406" s="35" t="str">
        <f t="shared" si="723"/>
        <v/>
      </c>
      <c r="Q406" s="67" t="str">
        <f t="shared" si="724"/>
        <v/>
      </c>
      <c r="R406" s="67" t="str">
        <f t="shared" si="725"/>
        <v/>
      </c>
      <c r="S406" s="67" t="str">
        <f t="shared" si="726"/>
        <v/>
      </c>
      <c r="U406" s="68" t="str">
        <f>IFERROR(IF(Z406=0,"",IF(MINUTE(Z406)&lt;&gt;MINUTE(Z405),MAX($U$2:U405)+1,IF(AND(MINUTE(Z405)=0,MINUTE(Z406)=0),1,""))),"")</f>
        <v/>
      </c>
      <c r="V406" s="68" t="str">
        <f t="shared" si="727"/>
        <v/>
      </c>
      <c r="W406" s="68" t="str">
        <f t="shared" si="728"/>
        <v/>
      </c>
      <c r="X406" s="69" t="str">
        <f>IFERROR(L406+VLOOKUP(J406,'Tiempos de ciclo'!$P$3:$Q$398,2,0),"")</f>
        <v/>
      </c>
      <c r="Y406" s="69" t="str">
        <f t="shared" si="703"/>
        <v/>
      </c>
      <c r="Z406" s="70" t="str">
        <f t="shared" si="729"/>
        <v/>
      </c>
      <c r="AA406" s="68" t="str">
        <f>IF(U406="","",IF(U406=MAX($U$3:$U$1002),IFERROR(VLOOKUP(MAX($U$3:U406)+1,$U$3:$V$1002,2,0),MAX(V406:V1405))-VLOOKUP(U406,$U$3:$V$1002,2,0)+1,IFERROR(VLOOKUP(MAX($U$3:U406)+1,$U$3:$V$1002,2,0),MAX(V406:V1405))-VLOOKUP(U406,$U$3:$V$1002,2,0)))</f>
        <v/>
      </c>
      <c r="AC406" s="68" t="str">
        <f t="shared" si="730"/>
        <v/>
      </c>
      <c r="AD406" s="69" t="str">
        <f t="shared" si="731"/>
        <v/>
      </c>
      <c r="AE406" s="69" t="str">
        <f t="shared" si="732"/>
        <v/>
      </c>
      <c r="AF406" s="69" t="str">
        <f t="shared" si="733"/>
        <v/>
      </c>
      <c r="AI406" s="3" t="str">
        <f t="shared" si="750"/>
        <v/>
      </c>
      <c r="AJ406" s="8" t="str">
        <f t="shared" si="704"/>
        <v/>
      </c>
      <c r="AK406" s="8" t="str">
        <f t="shared" si="751"/>
        <v/>
      </c>
      <c r="AL406" s="8" t="str">
        <f t="shared" si="752"/>
        <v/>
      </c>
      <c r="AM406" s="8" t="str">
        <f t="shared" si="753"/>
        <v/>
      </c>
      <c r="AN406" s="9" t="str">
        <f t="shared" si="705"/>
        <v/>
      </c>
      <c r="AO406" s="9" t="str">
        <f t="shared" si="706"/>
        <v/>
      </c>
      <c r="AP406" s="8" t="str">
        <f t="shared" si="734"/>
        <v/>
      </c>
      <c r="AQ406" s="9" t="str">
        <f t="shared" si="707"/>
        <v/>
      </c>
      <c r="AR406" s="8" t="str">
        <f t="shared" si="735"/>
        <v/>
      </c>
      <c r="AS406" s="2" t="str">
        <f t="shared" si="754"/>
        <v/>
      </c>
      <c r="AT406" s="8" t="str">
        <f t="shared" si="736"/>
        <v/>
      </c>
      <c r="AU406" s="8" t="str">
        <f t="shared" si="755"/>
        <v/>
      </c>
      <c r="AV406" s="8" t="str">
        <f t="shared" si="756"/>
        <v/>
      </c>
      <c r="AW406" s="8" t="str">
        <f t="shared" si="737"/>
        <v/>
      </c>
      <c r="AX406" s="9" t="str">
        <f t="shared" si="708"/>
        <v/>
      </c>
      <c r="AY406" s="9" t="str">
        <f t="shared" si="709"/>
        <v/>
      </c>
      <c r="AZ406" s="8" t="str">
        <f t="shared" si="738"/>
        <v/>
      </c>
      <c r="BA406" s="9" t="str">
        <f t="shared" si="739"/>
        <v/>
      </c>
      <c r="BB406" s="8" t="str">
        <f t="shared" si="740"/>
        <v/>
      </c>
      <c r="BD406" s="3" t="str">
        <f t="shared" si="741"/>
        <v/>
      </c>
      <c r="BE406" s="8" t="str">
        <f t="shared" si="710"/>
        <v/>
      </c>
      <c r="BF406" s="8" t="str">
        <f t="shared" si="711"/>
        <v/>
      </c>
      <c r="BG406" s="86" t="str">
        <f t="shared" si="712"/>
        <v/>
      </c>
      <c r="BH406" s="9" t="str">
        <f t="shared" si="713"/>
        <v/>
      </c>
      <c r="BI406" s="9" t="str">
        <f t="shared" si="714"/>
        <v/>
      </c>
      <c r="BJ406" s="82" t="e">
        <f t="shared" si="715"/>
        <v>#VALUE!</v>
      </c>
      <c r="BK406" s="9" t="str">
        <f t="shared" si="716"/>
        <v/>
      </c>
      <c r="BL406" s="9" t="str">
        <f t="shared" ref="BL406:BM406" si="773">BK406</f>
        <v/>
      </c>
      <c r="BM406" s="9" t="str">
        <f t="shared" si="773"/>
        <v/>
      </c>
      <c r="BN406" s="8" t="str">
        <f t="shared" si="718"/>
        <v/>
      </c>
      <c r="BO406" s="8" t="str">
        <f t="shared" si="743"/>
        <v/>
      </c>
      <c r="BP406" s="8" t="str">
        <f t="shared" si="744"/>
        <v/>
      </c>
      <c r="BQ406" s="8" t="str">
        <f t="shared" si="745"/>
        <v/>
      </c>
      <c r="BR406" s="8" t="str">
        <f t="shared" si="719"/>
        <v/>
      </c>
      <c r="BS406" s="8" t="str">
        <f t="shared" si="746"/>
        <v/>
      </c>
      <c r="BT406" s="8" t="str">
        <f t="shared" si="747"/>
        <v/>
      </c>
      <c r="BU406" s="7" t="str">
        <f t="shared" si="748"/>
        <v/>
      </c>
    </row>
    <row r="407" spans="8:73" x14ac:dyDescent="0.25">
      <c r="H407" s="35" t="str">
        <f>IFERROR(IF(MINUTE(M407)&lt;&gt;MINUTE(M406),MAX($H$2:H406)+1,IF(AND(MINUTE(M406)=0,MINUTE(M407)=0),1,"")),"")</f>
        <v/>
      </c>
      <c r="I407" s="35" t="str">
        <f t="shared" si="720"/>
        <v/>
      </c>
      <c r="J407" s="35" t="str">
        <f t="shared" si="721"/>
        <v/>
      </c>
      <c r="K407" s="67" t="str">
        <f>IFERROR(IF(VLOOKUP(J406,'Flota Variable'!$AS$4:$AU$707,3,0)+K406&gt;$F$7,"",VLOOKUP(J406,'Flota Variable'!$AS$4:$AU$707,3,0)+K406),"")</f>
        <v/>
      </c>
      <c r="L407" s="67" t="str">
        <f t="shared" si="702"/>
        <v/>
      </c>
      <c r="M407" s="36" t="str">
        <f t="shared" si="722"/>
        <v/>
      </c>
      <c r="N407" s="35" t="str">
        <f>IF(H407="","",IF(H407=MAX($H$3:$H$1002),IFERROR(VLOOKUP(MAX($H$3:H407)+1,$H$3:$I$1002,2,0),MAX(I407:I1406))-VLOOKUP(H407,$H$3:$I$1002,2,0)+1,IFERROR(VLOOKUP(MAX($H$3:H407)+1,$H$3:$I$1002,2,0),MAX(I407:I1406))-VLOOKUP(H407,$H$3:$I$1002,2,0)))</f>
        <v/>
      </c>
      <c r="P407" s="35" t="str">
        <f t="shared" si="723"/>
        <v/>
      </c>
      <c r="Q407" s="67" t="str">
        <f t="shared" si="724"/>
        <v/>
      </c>
      <c r="R407" s="67" t="str">
        <f t="shared" si="725"/>
        <v/>
      </c>
      <c r="S407" s="67" t="str">
        <f t="shared" si="726"/>
        <v/>
      </c>
      <c r="U407" s="68" t="str">
        <f>IFERROR(IF(Z407=0,"",IF(MINUTE(Z407)&lt;&gt;MINUTE(Z406),MAX($U$2:U406)+1,IF(AND(MINUTE(Z406)=0,MINUTE(Z407)=0),1,""))),"")</f>
        <v/>
      </c>
      <c r="V407" s="68" t="str">
        <f t="shared" si="727"/>
        <v/>
      </c>
      <c r="W407" s="68" t="str">
        <f t="shared" si="728"/>
        <v/>
      </c>
      <c r="X407" s="69" t="str">
        <f>IFERROR(L407+VLOOKUP(J407,'Tiempos de ciclo'!$P$3:$Q$398,2,0),"")</f>
        <v/>
      </c>
      <c r="Y407" s="69" t="str">
        <f t="shared" si="703"/>
        <v/>
      </c>
      <c r="Z407" s="70" t="str">
        <f t="shared" si="729"/>
        <v/>
      </c>
      <c r="AA407" s="68" t="str">
        <f>IF(U407="","",IF(U407=MAX($U$3:$U$1002),IFERROR(VLOOKUP(MAX($U$3:U407)+1,$U$3:$V$1002,2,0),MAX(V407:V1406))-VLOOKUP(U407,$U$3:$V$1002,2,0)+1,IFERROR(VLOOKUP(MAX($U$3:U407)+1,$U$3:$V$1002,2,0),MAX(V407:V1406))-VLOOKUP(U407,$U$3:$V$1002,2,0)))</f>
        <v/>
      </c>
      <c r="AC407" s="68" t="str">
        <f t="shared" si="730"/>
        <v/>
      </c>
      <c r="AD407" s="69" t="str">
        <f t="shared" si="731"/>
        <v/>
      </c>
      <c r="AE407" s="69" t="str">
        <f t="shared" si="732"/>
        <v/>
      </c>
      <c r="AF407" s="69" t="str">
        <f t="shared" si="733"/>
        <v/>
      </c>
      <c r="AI407" s="3" t="str">
        <f t="shared" si="750"/>
        <v/>
      </c>
      <c r="AJ407" s="8" t="str">
        <f t="shared" si="704"/>
        <v/>
      </c>
      <c r="AK407" s="8" t="str">
        <f t="shared" si="751"/>
        <v/>
      </c>
      <c r="AL407" s="8" t="str">
        <f t="shared" si="752"/>
        <v/>
      </c>
      <c r="AM407" s="8" t="str">
        <f t="shared" si="753"/>
        <v/>
      </c>
      <c r="AN407" s="9" t="str">
        <f t="shared" si="705"/>
        <v/>
      </c>
      <c r="AO407" s="9" t="str">
        <f t="shared" si="706"/>
        <v/>
      </c>
      <c r="AP407" s="8" t="str">
        <f t="shared" si="734"/>
        <v/>
      </c>
      <c r="AQ407" s="9" t="str">
        <f t="shared" si="707"/>
        <v/>
      </c>
      <c r="AR407" s="8" t="str">
        <f t="shared" si="735"/>
        <v/>
      </c>
      <c r="AS407" s="2" t="str">
        <f t="shared" si="754"/>
        <v/>
      </c>
      <c r="AT407" s="8" t="str">
        <f t="shared" si="736"/>
        <v/>
      </c>
      <c r="AU407" s="8" t="str">
        <f t="shared" si="755"/>
        <v/>
      </c>
      <c r="AV407" s="8" t="str">
        <f t="shared" si="756"/>
        <v/>
      </c>
      <c r="AW407" s="8" t="str">
        <f t="shared" si="737"/>
        <v/>
      </c>
      <c r="AX407" s="9" t="str">
        <f t="shared" si="708"/>
        <v/>
      </c>
      <c r="AY407" s="9" t="str">
        <f t="shared" si="709"/>
        <v/>
      </c>
      <c r="AZ407" s="8" t="str">
        <f t="shared" si="738"/>
        <v/>
      </c>
      <c r="BA407" s="9" t="str">
        <f t="shared" si="739"/>
        <v/>
      </c>
      <c r="BB407" s="8" t="str">
        <f t="shared" si="740"/>
        <v/>
      </c>
      <c r="BD407" s="3" t="str">
        <f t="shared" si="741"/>
        <v/>
      </c>
      <c r="BE407" s="8" t="str">
        <f t="shared" si="710"/>
        <v/>
      </c>
      <c r="BF407" s="8" t="str">
        <f t="shared" si="711"/>
        <v/>
      </c>
      <c r="BG407" s="86" t="str">
        <f t="shared" si="712"/>
        <v/>
      </c>
      <c r="BH407" s="9" t="str">
        <f t="shared" si="713"/>
        <v/>
      </c>
      <c r="BI407" s="9" t="str">
        <f t="shared" si="714"/>
        <v/>
      </c>
      <c r="BJ407" s="82" t="e">
        <f t="shared" si="715"/>
        <v>#VALUE!</v>
      </c>
      <c r="BK407" s="9" t="str">
        <f t="shared" si="716"/>
        <v/>
      </c>
      <c r="BL407" s="9" t="str">
        <f t="shared" ref="BL407:BM407" si="774">BK407</f>
        <v/>
      </c>
      <c r="BM407" s="9" t="str">
        <f t="shared" si="774"/>
        <v/>
      </c>
      <c r="BN407" s="8" t="str">
        <f t="shared" si="718"/>
        <v/>
      </c>
      <c r="BO407" s="8" t="str">
        <f t="shared" si="743"/>
        <v/>
      </c>
      <c r="BP407" s="8" t="str">
        <f t="shared" si="744"/>
        <v/>
      </c>
      <c r="BQ407" s="8" t="str">
        <f t="shared" si="745"/>
        <v/>
      </c>
      <c r="BR407" s="8" t="str">
        <f t="shared" si="719"/>
        <v/>
      </c>
      <c r="BS407" s="8" t="str">
        <f t="shared" si="746"/>
        <v/>
      </c>
      <c r="BT407" s="8" t="str">
        <f t="shared" si="747"/>
        <v/>
      </c>
      <c r="BU407" s="7" t="str">
        <f t="shared" si="748"/>
        <v/>
      </c>
    </row>
    <row r="408" spans="8:73" x14ac:dyDescent="0.25">
      <c r="H408" s="35" t="str">
        <f>IFERROR(IF(MINUTE(M408)&lt;&gt;MINUTE(M407),MAX($H$2:H407)+1,IF(AND(MINUTE(M407)=0,MINUTE(M408)=0),1,"")),"")</f>
        <v/>
      </c>
      <c r="I408" s="35" t="str">
        <f t="shared" si="720"/>
        <v/>
      </c>
      <c r="J408" s="35" t="str">
        <f t="shared" si="721"/>
        <v/>
      </c>
      <c r="K408" s="67" t="str">
        <f>IFERROR(IF(VLOOKUP(J407,'Flota Variable'!$AS$4:$AU$707,3,0)+K407&gt;$F$7,"",VLOOKUP(J407,'Flota Variable'!$AS$4:$AU$707,3,0)+K407),"")</f>
        <v/>
      </c>
      <c r="L408" s="67" t="str">
        <f t="shared" si="702"/>
        <v/>
      </c>
      <c r="M408" s="36" t="str">
        <f t="shared" si="722"/>
        <v/>
      </c>
      <c r="N408" s="35" t="str">
        <f>IF(H408="","",IF(H408=MAX($H$3:$H$1002),IFERROR(VLOOKUP(MAX($H$3:H408)+1,$H$3:$I$1002,2,0),MAX(I408:I1407))-VLOOKUP(H408,$H$3:$I$1002,2,0)+1,IFERROR(VLOOKUP(MAX($H$3:H408)+1,$H$3:$I$1002,2,0),MAX(I408:I1407))-VLOOKUP(H408,$H$3:$I$1002,2,0)))</f>
        <v/>
      </c>
      <c r="P408" s="35" t="str">
        <f t="shared" si="723"/>
        <v/>
      </c>
      <c r="Q408" s="67" t="str">
        <f t="shared" si="724"/>
        <v/>
      </c>
      <c r="R408" s="67" t="str">
        <f t="shared" si="725"/>
        <v/>
      </c>
      <c r="S408" s="67" t="str">
        <f t="shared" si="726"/>
        <v/>
      </c>
      <c r="U408" s="68" t="str">
        <f>IFERROR(IF(Z408=0,"",IF(MINUTE(Z408)&lt;&gt;MINUTE(Z407),MAX($U$2:U407)+1,IF(AND(MINUTE(Z407)=0,MINUTE(Z408)=0),1,""))),"")</f>
        <v/>
      </c>
      <c r="V408" s="68" t="str">
        <f t="shared" si="727"/>
        <v/>
      </c>
      <c r="W408" s="68" t="str">
        <f t="shared" si="728"/>
        <v/>
      </c>
      <c r="X408" s="69" t="str">
        <f>IFERROR(L408+VLOOKUP(J408,'Tiempos de ciclo'!$P$3:$Q$398,2,0),"")</f>
        <v/>
      </c>
      <c r="Y408" s="69" t="str">
        <f t="shared" si="703"/>
        <v/>
      </c>
      <c r="Z408" s="70" t="str">
        <f t="shared" si="729"/>
        <v/>
      </c>
      <c r="AA408" s="68" t="str">
        <f>IF(U408="","",IF(U408=MAX($U$3:$U$1002),IFERROR(VLOOKUP(MAX($U$3:U408)+1,$U$3:$V$1002,2,0),MAX(V408:V1407))-VLOOKUP(U408,$U$3:$V$1002,2,0)+1,IFERROR(VLOOKUP(MAX($U$3:U408)+1,$U$3:$V$1002,2,0),MAX(V408:V1407))-VLOOKUP(U408,$U$3:$V$1002,2,0)))</f>
        <v/>
      </c>
      <c r="AC408" s="68" t="str">
        <f t="shared" si="730"/>
        <v/>
      </c>
      <c r="AD408" s="69" t="str">
        <f t="shared" si="731"/>
        <v/>
      </c>
      <c r="AE408" s="69" t="str">
        <f t="shared" si="732"/>
        <v/>
      </c>
      <c r="AF408" s="69" t="str">
        <f t="shared" si="733"/>
        <v/>
      </c>
      <c r="AI408" s="3" t="str">
        <f t="shared" si="750"/>
        <v/>
      </c>
      <c r="AJ408" s="8" t="str">
        <f t="shared" si="704"/>
        <v/>
      </c>
      <c r="AK408" s="8" t="str">
        <f t="shared" si="751"/>
        <v/>
      </c>
      <c r="AL408" s="8" t="str">
        <f t="shared" si="752"/>
        <v/>
      </c>
      <c r="AM408" s="8" t="str">
        <f t="shared" si="753"/>
        <v/>
      </c>
      <c r="AN408" s="9" t="str">
        <f t="shared" si="705"/>
        <v/>
      </c>
      <c r="AO408" s="9" t="str">
        <f t="shared" si="706"/>
        <v/>
      </c>
      <c r="AP408" s="8" t="str">
        <f t="shared" si="734"/>
        <v/>
      </c>
      <c r="AQ408" s="9" t="str">
        <f t="shared" si="707"/>
        <v/>
      </c>
      <c r="AR408" s="8" t="str">
        <f t="shared" si="735"/>
        <v/>
      </c>
      <c r="AS408" s="2" t="str">
        <f t="shared" si="754"/>
        <v/>
      </c>
      <c r="AT408" s="8" t="str">
        <f t="shared" si="736"/>
        <v/>
      </c>
      <c r="AU408" s="8" t="str">
        <f t="shared" si="755"/>
        <v/>
      </c>
      <c r="AV408" s="8" t="str">
        <f t="shared" si="756"/>
        <v/>
      </c>
      <c r="AW408" s="8" t="str">
        <f t="shared" si="737"/>
        <v/>
      </c>
      <c r="AX408" s="9" t="str">
        <f t="shared" si="708"/>
        <v/>
      </c>
      <c r="AY408" s="9" t="str">
        <f t="shared" si="709"/>
        <v/>
      </c>
      <c r="AZ408" s="8" t="str">
        <f t="shared" si="738"/>
        <v/>
      </c>
      <c r="BA408" s="9" t="str">
        <f t="shared" si="739"/>
        <v/>
      </c>
      <c r="BB408" s="8" t="str">
        <f t="shared" si="740"/>
        <v/>
      </c>
      <c r="BD408" s="3" t="str">
        <f t="shared" si="741"/>
        <v/>
      </c>
      <c r="BE408" s="8" t="str">
        <f t="shared" si="710"/>
        <v/>
      </c>
      <c r="BF408" s="8" t="str">
        <f t="shared" si="711"/>
        <v/>
      </c>
      <c r="BG408" s="86" t="str">
        <f t="shared" si="712"/>
        <v/>
      </c>
      <c r="BH408" s="9" t="str">
        <f t="shared" si="713"/>
        <v/>
      </c>
      <c r="BI408" s="9" t="str">
        <f t="shared" si="714"/>
        <v/>
      </c>
      <c r="BJ408" s="82" t="e">
        <f t="shared" si="715"/>
        <v>#VALUE!</v>
      </c>
      <c r="BK408" s="9" t="str">
        <f t="shared" si="716"/>
        <v/>
      </c>
      <c r="BL408" s="9" t="str">
        <f t="shared" ref="BL408:BM408" si="775">BK408</f>
        <v/>
      </c>
      <c r="BM408" s="9" t="str">
        <f t="shared" si="775"/>
        <v/>
      </c>
      <c r="BN408" s="8" t="str">
        <f t="shared" si="718"/>
        <v/>
      </c>
      <c r="BO408" s="8" t="str">
        <f t="shared" si="743"/>
        <v/>
      </c>
      <c r="BP408" s="8" t="str">
        <f t="shared" si="744"/>
        <v/>
      </c>
      <c r="BQ408" s="8" t="str">
        <f t="shared" si="745"/>
        <v/>
      </c>
      <c r="BR408" s="8" t="str">
        <f t="shared" si="719"/>
        <v/>
      </c>
      <c r="BS408" s="8" t="str">
        <f t="shared" si="746"/>
        <v/>
      </c>
      <c r="BT408" s="8" t="str">
        <f t="shared" si="747"/>
        <v/>
      </c>
      <c r="BU408" s="7" t="str">
        <f t="shared" si="748"/>
        <v/>
      </c>
    </row>
    <row r="409" spans="8:73" x14ac:dyDescent="0.25">
      <c r="H409" s="35" t="str">
        <f>IFERROR(IF(MINUTE(M409)&lt;&gt;MINUTE(M408),MAX($H$2:H408)+1,IF(AND(MINUTE(M408)=0,MINUTE(M409)=0),1,"")),"")</f>
        <v/>
      </c>
      <c r="I409" s="35" t="str">
        <f t="shared" si="720"/>
        <v/>
      </c>
      <c r="J409" s="35" t="str">
        <f t="shared" si="721"/>
        <v/>
      </c>
      <c r="K409" s="67" t="str">
        <f>IFERROR(IF(VLOOKUP(J408,'Flota Variable'!$AS$4:$AU$707,3,0)+K408&gt;$F$7,"",VLOOKUP(J408,'Flota Variable'!$AS$4:$AU$707,3,0)+K408),"")</f>
        <v/>
      </c>
      <c r="L409" s="67" t="str">
        <f t="shared" si="702"/>
        <v/>
      </c>
      <c r="M409" s="36" t="str">
        <f t="shared" si="722"/>
        <v/>
      </c>
      <c r="N409" s="35" t="str">
        <f>IF(H409="","",IF(H409=MAX($H$3:$H$1002),IFERROR(VLOOKUP(MAX($H$3:H409)+1,$H$3:$I$1002,2,0),MAX(I409:I1408))-VLOOKUP(H409,$H$3:$I$1002,2,0)+1,IFERROR(VLOOKUP(MAX($H$3:H409)+1,$H$3:$I$1002,2,0),MAX(I409:I1408))-VLOOKUP(H409,$H$3:$I$1002,2,0)))</f>
        <v/>
      </c>
      <c r="P409" s="35" t="str">
        <f t="shared" si="723"/>
        <v/>
      </c>
      <c r="Q409" s="67" t="str">
        <f t="shared" si="724"/>
        <v/>
      </c>
      <c r="R409" s="67" t="str">
        <f t="shared" si="725"/>
        <v/>
      </c>
      <c r="S409" s="67" t="str">
        <f t="shared" si="726"/>
        <v/>
      </c>
      <c r="U409" s="68" t="str">
        <f>IFERROR(IF(Z409=0,"",IF(MINUTE(Z409)&lt;&gt;MINUTE(Z408),MAX($U$2:U408)+1,IF(AND(MINUTE(Z408)=0,MINUTE(Z409)=0),1,""))),"")</f>
        <v/>
      </c>
      <c r="V409" s="68" t="str">
        <f t="shared" si="727"/>
        <v/>
      </c>
      <c r="W409" s="68" t="str">
        <f t="shared" si="728"/>
        <v/>
      </c>
      <c r="X409" s="69" t="str">
        <f>IFERROR(L409+VLOOKUP(J409,'Tiempos de ciclo'!$P$3:$Q$398,2,0),"")</f>
        <v/>
      </c>
      <c r="Y409" s="69" t="str">
        <f t="shared" si="703"/>
        <v/>
      </c>
      <c r="Z409" s="70" t="str">
        <f t="shared" si="729"/>
        <v/>
      </c>
      <c r="AA409" s="68" t="str">
        <f>IF(U409="","",IF(U409=MAX($U$3:$U$1002),IFERROR(VLOOKUP(MAX($U$3:U409)+1,$U$3:$V$1002,2,0),MAX(V409:V1408))-VLOOKUP(U409,$U$3:$V$1002,2,0)+1,IFERROR(VLOOKUP(MAX($U$3:U409)+1,$U$3:$V$1002,2,0),MAX(V409:V1408))-VLOOKUP(U409,$U$3:$V$1002,2,0)))</f>
        <v/>
      </c>
      <c r="AC409" s="68" t="str">
        <f t="shared" si="730"/>
        <v/>
      </c>
      <c r="AD409" s="69" t="str">
        <f t="shared" si="731"/>
        <v/>
      </c>
      <c r="AE409" s="69" t="str">
        <f t="shared" si="732"/>
        <v/>
      </c>
      <c r="AF409" s="69" t="str">
        <f t="shared" si="733"/>
        <v/>
      </c>
      <c r="AI409" s="3" t="str">
        <f t="shared" si="750"/>
        <v/>
      </c>
      <c r="AJ409" s="8" t="str">
        <f t="shared" si="704"/>
        <v/>
      </c>
      <c r="AK409" s="8" t="str">
        <f t="shared" si="751"/>
        <v/>
      </c>
      <c r="AL409" s="8" t="str">
        <f t="shared" si="752"/>
        <v/>
      </c>
      <c r="AM409" s="8" t="str">
        <f t="shared" si="753"/>
        <v/>
      </c>
      <c r="AN409" s="9" t="str">
        <f t="shared" si="705"/>
        <v/>
      </c>
      <c r="AO409" s="9" t="str">
        <f t="shared" si="706"/>
        <v/>
      </c>
      <c r="AP409" s="8" t="str">
        <f t="shared" si="734"/>
        <v/>
      </c>
      <c r="AQ409" s="9" t="str">
        <f t="shared" si="707"/>
        <v/>
      </c>
      <c r="AR409" s="8" t="str">
        <f t="shared" si="735"/>
        <v/>
      </c>
      <c r="AS409" s="2" t="str">
        <f t="shared" si="754"/>
        <v/>
      </c>
      <c r="AT409" s="8" t="str">
        <f t="shared" si="736"/>
        <v/>
      </c>
      <c r="AU409" s="8" t="str">
        <f t="shared" si="755"/>
        <v/>
      </c>
      <c r="AV409" s="8" t="str">
        <f t="shared" si="756"/>
        <v/>
      </c>
      <c r="AW409" s="8" t="str">
        <f t="shared" si="737"/>
        <v/>
      </c>
      <c r="AX409" s="9" t="str">
        <f t="shared" si="708"/>
        <v/>
      </c>
      <c r="AY409" s="9" t="str">
        <f t="shared" si="709"/>
        <v/>
      </c>
      <c r="AZ409" s="8" t="str">
        <f t="shared" si="738"/>
        <v/>
      </c>
      <c r="BA409" s="9" t="str">
        <f t="shared" si="739"/>
        <v/>
      </c>
      <c r="BB409" s="8" t="str">
        <f t="shared" si="740"/>
        <v/>
      </c>
      <c r="BD409" s="3" t="str">
        <f t="shared" si="741"/>
        <v/>
      </c>
      <c r="BE409" s="8" t="str">
        <f t="shared" si="710"/>
        <v/>
      </c>
      <c r="BF409" s="8" t="str">
        <f t="shared" si="711"/>
        <v/>
      </c>
      <c r="BG409" s="86" t="str">
        <f t="shared" si="712"/>
        <v/>
      </c>
      <c r="BH409" s="9" t="str">
        <f t="shared" si="713"/>
        <v/>
      </c>
      <c r="BI409" s="9" t="str">
        <f t="shared" si="714"/>
        <v/>
      </c>
      <c r="BJ409" s="82" t="e">
        <f t="shared" si="715"/>
        <v>#VALUE!</v>
      </c>
      <c r="BK409" s="9" t="str">
        <f t="shared" si="716"/>
        <v/>
      </c>
      <c r="BL409" s="9" t="str">
        <f t="shared" ref="BL409:BM409" si="776">BK409</f>
        <v/>
      </c>
      <c r="BM409" s="9" t="str">
        <f t="shared" si="776"/>
        <v/>
      </c>
      <c r="BN409" s="8" t="str">
        <f t="shared" si="718"/>
        <v/>
      </c>
      <c r="BO409" s="8" t="str">
        <f t="shared" si="743"/>
        <v/>
      </c>
      <c r="BP409" s="8" t="str">
        <f t="shared" si="744"/>
        <v/>
      </c>
      <c r="BQ409" s="8" t="str">
        <f t="shared" si="745"/>
        <v/>
      </c>
      <c r="BR409" s="8" t="str">
        <f t="shared" si="719"/>
        <v/>
      </c>
      <c r="BS409" s="8" t="str">
        <f t="shared" si="746"/>
        <v/>
      </c>
      <c r="BT409" s="8" t="str">
        <f t="shared" si="747"/>
        <v/>
      </c>
      <c r="BU409" s="7" t="str">
        <f t="shared" si="748"/>
        <v/>
      </c>
    </row>
    <row r="410" spans="8:73" x14ac:dyDescent="0.25">
      <c r="H410" s="35" t="str">
        <f>IFERROR(IF(MINUTE(M410)&lt;&gt;MINUTE(M409),MAX($H$2:H409)+1,IF(AND(MINUTE(M409)=0,MINUTE(M410)=0),1,"")),"")</f>
        <v/>
      </c>
      <c r="I410" s="35" t="str">
        <f t="shared" si="720"/>
        <v/>
      </c>
      <c r="J410" s="35" t="str">
        <f t="shared" si="721"/>
        <v/>
      </c>
      <c r="K410" s="67" t="str">
        <f>IFERROR(IF(VLOOKUP(J409,'Flota Variable'!$AS$4:$AU$707,3,0)+K409&gt;$F$7,"",VLOOKUP(J409,'Flota Variable'!$AS$4:$AU$707,3,0)+K409),"")</f>
        <v/>
      </c>
      <c r="L410" s="67" t="str">
        <f t="shared" si="702"/>
        <v/>
      </c>
      <c r="M410" s="36" t="str">
        <f t="shared" si="722"/>
        <v/>
      </c>
      <c r="N410" s="35" t="str">
        <f>IF(H410="","",IF(H410=MAX($H$3:$H$1002),IFERROR(VLOOKUP(MAX($H$3:H410)+1,$H$3:$I$1002,2,0),MAX(I410:I1409))-VLOOKUP(H410,$H$3:$I$1002,2,0)+1,IFERROR(VLOOKUP(MAX($H$3:H410)+1,$H$3:$I$1002,2,0),MAX(I410:I1409))-VLOOKUP(H410,$H$3:$I$1002,2,0)))</f>
        <v/>
      </c>
      <c r="P410" s="35" t="str">
        <f t="shared" si="723"/>
        <v/>
      </c>
      <c r="Q410" s="67" t="str">
        <f t="shared" si="724"/>
        <v/>
      </c>
      <c r="R410" s="67" t="str">
        <f t="shared" si="725"/>
        <v/>
      </c>
      <c r="S410" s="67" t="str">
        <f t="shared" si="726"/>
        <v/>
      </c>
      <c r="U410" s="68" t="str">
        <f>IFERROR(IF(Z410=0,"",IF(MINUTE(Z410)&lt;&gt;MINUTE(Z409),MAX($U$2:U409)+1,IF(AND(MINUTE(Z409)=0,MINUTE(Z410)=0),1,""))),"")</f>
        <v/>
      </c>
      <c r="V410" s="68" t="str">
        <f t="shared" si="727"/>
        <v/>
      </c>
      <c r="W410" s="68" t="str">
        <f t="shared" si="728"/>
        <v/>
      </c>
      <c r="X410" s="69" t="str">
        <f>IFERROR(L410+VLOOKUP(J410,'Tiempos de ciclo'!$P$3:$Q$398,2,0),"")</f>
        <v/>
      </c>
      <c r="Y410" s="69" t="str">
        <f t="shared" si="703"/>
        <v/>
      </c>
      <c r="Z410" s="70" t="str">
        <f t="shared" si="729"/>
        <v/>
      </c>
      <c r="AA410" s="68" t="str">
        <f>IF(U410="","",IF(U410=MAX($U$3:$U$1002),IFERROR(VLOOKUP(MAX($U$3:U410)+1,$U$3:$V$1002,2,0),MAX(V410:V1409))-VLOOKUP(U410,$U$3:$V$1002,2,0)+1,IFERROR(VLOOKUP(MAX($U$3:U410)+1,$U$3:$V$1002,2,0),MAX(V410:V1409))-VLOOKUP(U410,$U$3:$V$1002,2,0)))</f>
        <v/>
      </c>
      <c r="AC410" s="68" t="str">
        <f t="shared" si="730"/>
        <v/>
      </c>
      <c r="AD410" s="69" t="str">
        <f t="shared" si="731"/>
        <v/>
      </c>
      <c r="AE410" s="69" t="str">
        <f t="shared" si="732"/>
        <v/>
      </c>
      <c r="AF410" s="69" t="str">
        <f t="shared" si="733"/>
        <v/>
      </c>
      <c r="AI410" s="3" t="str">
        <f t="shared" si="750"/>
        <v/>
      </c>
      <c r="AJ410" s="8" t="str">
        <f t="shared" si="704"/>
        <v/>
      </c>
      <c r="AK410" s="8" t="str">
        <f t="shared" si="751"/>
        <v/>
      </c>
      <c r="AL410" s="8" t="str">
        <f t="shared" si="752"/>
        <v/>
      </c>
      <c r="AM410" s="8" t="str">
        <f t="shared" si="753"/>
        <v/>
      </c>
      <c r="AN410" s="9" t="str">
        <f t="shared" si="705"/>
        <v/>
      </c>
      <c r="AO410" s="9" t="str">
        <f t="shared" si="706"/>
        <v/>
      </c>
      <c r="AP410" s="8" t="str">
        <f t="shared" si="734"/>
        <v/>
      </c>
      <c r="AQ410" s="9" t="str">
        <f t="shared" si="707"/>
        <v/>
      </c>
      <c r="AR410" s="8" t="str">
        <f t="shared" si="735"/>
        <v/>
      </c>
      <c r="AS410" s="2" t="str">
        <f t="shared" si="754"/>
        <v/>
      </c>
      <c r="AT410" s="8" t="str">
        <f t="shared" si="736"/>
        <v/>
      </c>
      <c r="AU410" s="8" t="str">
        <f t="shared" si="755"/>
        <v/>
      </c>
      <c r="AV410" s="8" t="str">
        <f t="shared" si="756"/>
        <v/>
      </c>
      <c r="AW410" s="8" t="str">
        <f t="shared" si="737"/>
        <v/>
      </c>
      <c r="AX410" s="9" t="str">
        <f t="shared" si="708"/>
        <v/>
      </c>
      <c r="AY410" s="9" t="str">
        <f t="shared" si="709"/>
        <v/>
      </c>
      <c r="AZ410" s="8" t="str">
        <f t="shared" si="738"/>
        <v/>
      </c>
      <c r="BA410" s="9" t="str">
        <f t="shared" si="739"/>
        <v/>
      </c>
      <c r="BB410" s="8" t="str">
        <f t="shared" si="740"/>
        <v/>
      </c>
      <c r="BD410" s="3" t="str">
        <f t="shared" si="741"/>
        <v/>
      </c>
      <c r="BE410" s="8" t="str">
        <f t="shared" si="710"/>
        <v/>
      </c>
      <c r="BF410" s="8" t="str">
        <f t="shared" si="711"/>
        <v/>
      </c>
      <c r="BG410" s="86" t="str">
        <f t="shared" si="712"/>
        <v/>
      </c>
      <c r="BH410" s="9" t="str">
        <f t="shared" si="713"/>
        <v/>
      </c>
      <c r="BI410" s="9" t="str">
        <f t="shared" si="714"/>
        <v/>
      </c>
      <c r="BJ410" s="82" t="e">
        <f t="shared" si="715"/>
        <v>#VALUE!</v>
      </c>
      <c r="BK410" s="9" t="str">
        <f t="shared" si="716"/>
        <v/>
      </c>
      <c r="BL410" s="9" t="str">
        <f t="shared" ref="BL410:BM410" si="777">BK410</f>
        <v/>
      </c>
      <c r="BM410" s="9" t="str">
        <f t="shared" si="777"/>
        <v/>
      </c>
      <c r="BN410" s="8" t="str">
        <f t="shared" si="718"/>
        <v/>
      </c>
      <c r="BO410" s="8" t="str">
        <f t="shared" si="743"/>
        <v/>
      </c>
      <c r="BP410" s="8" t="str">
        <f t="shared" si="744"/>
        <v/>
      </c>
      <c r="BQ410" s="8" t="str">
        <f t="shared" si="745"/>
        <v/>
      </c>
      <c r="BR410" s="8" t="str">
        <f t="shared" si="719"/>
        <v/>
      </c>
      <c r="BS410" s="8" t="str">
        <f t="shared" si="746"/>
        <v/>
      </c>
      <c r="BT410" s="8" t="str">
        <f t="shared" si="747"/>
        <v/>
      </c>
      <c r="BU410" s="7" t="str">
        <f t="shared" si="748"/>
        <v/>
      </c>
    </row>
    <row r="411" spans="8:73" x14ac:dyDescent="0.25">
      <c r="H411" s="35" t="str">
        <f>IFERROR(IF(MINUTE(M411)&lt;&gt;MINUTE(M410),MAX($H$2:H410)+1,IF(AND(MINUTE(M410)=0,MINUTE(M411)=0),1,"")),"")</f>
        <v/>
      </c>
      <c r="I411" s="35" t="str">
        <f t="shared" si="720"/>
        <v/>
      </c>
      <c r="J411" s="35" t="str">
        <f t="shared" si="721"/>
        <v/>
      </c>
      <c r="K411" s="67" t="str">
        <f>IFERROR(IF(VLOOKUP(J410,'Flota Variable'!$AS$4:$AU$707,3,0)+K410&gt;$F$7,"",VLOOKUP(J410,'Flota Variable'!$AS$4:$AU$707,3,0)+K410),"")</f>
        <v/>
      </c>
      <c r="L411" s="67" t="str">
        <f t="shared" si="702"/>
        <v/>
      </c>
      <c r="M411" s="36" t="str">
        <f t="shared" si="722"/>
        <v/>
      </c>
      <c r="N411" s="35" t="str">
        <f>IF(H411="","",IF(H411=MAX($H$3:$H$1002),IFERROR(VLOOKUP(MAX($H$3:H411)+1,$H$3:$I$1002,2,0),MAX(I411:I1410))-VLOOKUP(H411,$H$3:$I$1002,2,0)+1,IFERROR(VLOOKUP(MAX($H$3:H411)+1,$H$3:$I$1002,2,0),MAX(I411:I1410))-VLOOKUP(H411,$H$3:$I$1002,2,0)))</f>
        <v/>
      </c>
      <c r="P411" s="35" t="str">
        <f t="shared" si="723"/>
        <v/>
      </c>
      <c r="Q411" s="67" t="str">
        <f t="shared" si="724"/>
        <v/>
      </c>
      <c r="R411" s="67" t="str">
        <f t="shared" si="725"/>
        <v/>
      </c>
      <c r="S411" s="67" t="str">
        <f t="shared" si="726"/>
        <v/>
      </c>
      <c r="U411" s="68" t="str">
        <f>IFERROR(IF(Z411=0,"",IF(MINUTE(Z411)&lt;&gt;MINUTE(Z410),MAX($U$2:U410)+1,IF(AND(MINUTE(Z410)=0,MINUTE(Z411)=0),1,""))),"")</f>
        <v/>
      </c>
      <c r="V411" s="68" t="str">
        <f t="shared" si="727"/>
        <v/>
      </c>
      <c r="W411" s="68" t="str">
        <f t="shared" si="728"/>
        <v/>
      </c>
      <c r="X411" s="69" t="str">
        <f>IFERROR(L411+VLOOKUP(J411,'Tiempos de ciclo'!$P$3:$Q$398,2,0),"")</f>
        <v/>
      </c>
      <c r="Y411" s="69" t="str">
        <f t="shared" si="703"/>
        <v/>
      </c>
      <c r="Z411" s="70" t="str">
        <f t="shared" si="729"/>
        <v/>
      </c>
      <c r="AA411" s="68" t="str">
        <f>IF(U411="","",IF(U411=MAX($U$3:$U$1002),IFERROR(VLOOKUP(MAX($U$3:U411)+1,$U$3:$V$1002,2,0),MAX(V411:V1410))-VLOOKUP(U411,$U$3:$V$1002,2,0)+1,IFERROR(VLOOKUP(MAX($U$3:U411)+1,$U$3:$V$1002,2,0),MAX(V411:V1410))-VLOOKUP(U411,$U$3:$V$1002,2,0)))</f>
        <v/>
      </c>
      <c r="AC411" s="68" t="str">
        <f t="shared" si="730"/>
        <v/>
      </c>
      <c r="AD411" s="69" t="str">
        <f t="shared" si="731"/>
        <v/>
      </c>
      <c r="AE411" s="69" t="str">
        <f t="shared" si="732"/>
        <v/>
      </c>
      <c r="AF411" s="69" t="str">
        <f t="shared" si="733"/>
        <v/>
      </c>
      <c r="AI411" s="3" t="str">
        <f t="shared" si="750"/>
        <v/>
      </c>
      <c r="AJ411" s="8" t="str">
        <f t="shared" si="704"/>
        <v/>
      </c>
      <c r="AK411" s="8" t="str">
        <f t="shared" si="751"/>
        <v/>
      </c>
      <c r="AL411" s="8" t="str">
        <f t="shared" si="752"/>
        <v/>
      </c>
      <c r="AM411" s="8" t="str">
        <f t="shared" si="753"/>
        <v/>
      </c>
      <c r="AN411" s="9" t="str">
        <f t="shared" si="705"/>
        <v/>
      </c>
      <c r="AO411" s="9" t="str">
        <f t="shared" si="706"/>
        <v/>
      </c>
      <c r="AP411" s="8" t="str">
        <f t="shared" si="734"/>
        <v/>
      </c>
      <c r="AQ411" s="9" t="str">
        <f t="shared" si="707"/>
        <v/>
      </c>
      <c r="AR411" s="8" t="str">
        <f t="shared" si="735"/>
        <v/>
      </c>
      <c r="AS411" s="2" t="str">
        <f t="shared" si="754"/>
        <v/>
      </c>
      <c r="AT411" s="8" t="str">
        <f t="shared" si="736"/>
        <v/>
      </c>
      <c r="AU411" s="8" t="str">
        <f t="shared" si="755"/>
        <v/>
      </c>
      <c r="AV411" s="8" t="str">
        <f t="shared" si="756"/>
        <v/>
      </c>
      <c r="AW411" s="8" t="str">
        <f t="shared" si="737"/>
        <v/>
      </c>
      <c r="AX411" s="9" t="str">
        <f t="shared" si="708"/>
        <v/>
      </c>
      <c r="AY411" s="9" t="str">
        <f t="shared" si="709"/>
        <v/>
      </c>
      <c r="AZ411" s="8" t="str">
        <f t="shared" si="738"/>
        <v/>
      </c>
      <c r="BA411" s="9" t="str">
        <f t="shared" si="739"/>
        <v/>
      </c>
      <c r="BB411" s="8" t="str">
        <f t="shared" si="740"/>
        <v/>
      </c>
      <c r="BD411" s="3" t="str">
        <f t="shared" si="741"/>
        <v/>
      </c>
      <c r="BE411" s="8" t="str">
        <f t="shared" si="710"/>
        <v/>
      </c>
      <c r="BF411" s="8" t="str">
        <f t="shared" si="711"/>
        <v/>
      </c>
      <c r="BG411" s="86" t="str">
        <f t="shared" si="712"/>
        <v/>
      </c>
      <c r="BH411" s="9" t="str">
        <f t="shared" si="713"/>
        <v/>
      </c>
      <c r="BI411" s="9" t="str">
        <f t="shared" si="714"/>
        <v/>
      </c>
      <c r="BJ411" s="82" t="e">
        <f t="shared" si="715"/>
        <v>#VALUE!</v>
      </c>
      <c r="BK411" s="9" t="str">
        <f t="shared" si="716"/>
        <v/>
      </c>
      <c r="BL411" s="9" t="str">
        <f t="shared" ref="BL411:BM411" si="778">BK411</f>
        <v/>
      </c>
      <c r="BM411" s="9" t="str">
        <f t="shared" si="778"/>
        <v/>
      </c>
      <c r="BN411" s="8" t="str">
        <f t="shared" si="718"/>
        <v/>
      </c>
      <c r="BO411" s="8" t="str">
        <f t="shared" si="743"/>
        <v/>
      </c>
      <c r="BP411" s="8" t="str">
        <f t="shared" si="744"/>
        <v/>
      </c>
      <c r="BQ411" s="8" t="str">
        <f t="shared" si="745"/>
        <v/>
      </c>
      <c r="BR411" s="8" t="str">
        <f t="shared" si="719"/>
        <v/>
      </c>
      <c r="BS411" s="8" t="str">
        <f t="shared" si="746"/>
        <v/>
      </c>
      <c r="BT411" s="8" t="str">
        <f t="shared" si="747"/>
        <v/>
      </c>
      <c r="BU411" s="7" t="str">
        <f t="shared" si="748"/>
        <v/>
      </c>
    </row>
    <row r="412" spans="8:73" x14ac:dyDescent="0.25">
      <c r="H412" s="35" t="str">
        <f>IFERROR(IF(MINUTE(M412)&lt;&gt;MINUTE(M411),MAX($H$2:H411)+1,IF(AND(MINUTE(M411)=0,MINUTE(M412)=0),1,"")),"")</f>
        <v/>
      </c>
      <c r="I412" s="35" t="str">
        <f t="shared" si="720"/>
        <v/>
      </c>
      <c r="J412" s="35" t="str">
        <f t="shared" si="721"/>
        <v/>
      </c>
      <c r="K412" s="67" t="str">
        <f>IFERROR(IF(VLOOKUP(J411,'Flota Variable'!$AS$4:$AU$707,3,0)+K411&gt;$F$7,"",VLOOKUP(J411,'Flota Variable'!$AS$4:$AU$707,3,0)+K411),"")</f>
        <v/>
      </c>
      <c r="L412" s="67" t="str">
        <f t="shared" si="702"/>
        <v/>
      </c>
      <c r="M412" s="36" t="str">
        <f t="shared" si="722"/>
        <v/>
      </c>
      <c r="N412" s="35" t="str">
        <f>IF(H412="","",IF(H412=MAX($H$3:$H$1002),IFERROR(VLOOKUP(MAX($H$3:H412)+1,$H$3:$I$1002,2,0),MAX(I412:I1411))-VLOOKUP(H412,$H$3:$I$1002,2,0)+1,IFERROR(VLOOKUP(MAX($H$3:H412)+1,$H$3:$I$1002,2,0),MAX(I412:I1411))-VLOOKUP(H412,$H$3:$I$1002,2,0)))</f>
        <v/>
      </c>
      <c r="P412" s="35" t="str">
        <f t="shared" si="723"/>
        <v/>
      </c>
      <c r="Q412" s="67" t="str">
        <f t="shared" si="724"/>
        <v/>
      </c>
      <c r="R412" s="67" t="str">
        <f t="shared" si="725"/>
        <v/>
      </c>
      <c r="S412" s="67" t="str">
        <f t="shared" si="726"/>
        <v/>
      </c>
      <c r="U412" s="68" t="str">
        <f>IFERROR(IF(Z412=0,"",IF(MINUTE(Z412)&lt;&gt;MINUTE(Z411),MAX($U$2:U411)+1,IF(AND(MINUTE(Z411)=0,MINUTE(Z412)=0),1,""))),"")</f>
        <v/>
      </c>
      <c r="V412" s="68" t="str">
        <f t="shared" si="727"/>
        <v/>
      </c>
      <c r="W412" s="68" t="str">
        <f t="shared" si="728"/>
        <v/>
      </c>
      <c r="X412" s="69" t="str">
        <f>IFERROR(L412+VLOOKUP(J412,'Tiempos de ciclo'!$P$3:$Q$398,2,0),"")</f>
        <v/>
      </c>
      <c r="Y412" s="69" t="str">
        <f t="shared" si="703"/>
        <v/>
      </c>
      <c r="Z412" s="70" t="str">
        <f t="shared" si="729"/>
        <v/>
      </c>
      <c r="AA412" s="68" t="str">
        <f>IF(U412="","",IF(U412=MAX($U$3:$U$1002),IFERROR(VLOOKUP(MAX($U$3:U412)+1,$U$3:$V$1002,2,0),MAX(V412:V1411))-VLOOKUP(U412,$U$3:$V$1002,2,0)+1,IFERROR(VLOOKUP(MAX($U$3:U412)+1,$U$3:$V$1002,2,0),MAX(V412:V1411))-VLOOKUP(U412,$U$3:$V$1002,2,0)))</f>
        <v/>
      </c>
      <c r="AC412" s="68" t="str">
        <f t="shared" si="730"/>
        <v/>
      </c>
      <c r="AD412" s="69" t="str">
        <f t="shared" si="731"/>
        <v/>
      </c>
      <c r="AE412" s="69" t="str">
        <f t="shared" si="732"/>
        <v/>
      </c>
      <c r="AF412" s="69" t="str">
        <f t="shared" si="733"/>
        <v/>
      </c>
      <c r="AI412" s="3" t="str">
        <f t="shared" si="750"/>
        <v/>
      </c>
      <c r="AJ412" s="8" t="str">
        <f t="shared" si="704"/>
        <v/>
      </c>
      <c r="AK412" s="8" t="str">
        <f t="shared" si="751"/>
        <v/>
      </c>
      <c r="AL412" s="8" t="str">
        <f t="shared" si="752"/>
        <v/>
      </c>
      <c r="AM412" s="8" t="str">
        <f t="shared" si="753"/>
        <v/>
      </c>
      <c r="AN412" s="9" t="str">
        <f t="shared" si="705"/>
        <v/>
      </c>
      <c r="AO412" s="9" t="str">
        <f t="shared" si="706"/>
        <v/>
      </c>
      <c r="AP412" s="8" t="str">
        <f t="shared" si="734"/>
        <v/>
      </c>
      <c r="AQ412" s="9" t="str">
        <f t="shared" si="707"/>
        <v/>
      </c>
      <c r="AR412" s="8" t="str">
        <f t="shared" si="735"/>
        <v/>
      </c>
      <c r="AS412" s="2" t="str">
        <f t="shared" si="754"/>
        <v/>
      </c>
      <c r="AT412" s="8" t="str">
        <f t="shared" si="736"/>
        <v/>
      </c>
      <c r="AU412" s="8" t="str">
        <f t="shared" si="755"/>
        <v/>
      </c>
      <c r="AV412" s="8" t="str">
        <f t="shared" si="756"/>
        <v/>
      </c>
      <c r="AW412" s="8" t="str">
        <f t="shared" si="737"/>
        <v/>
      </c>
      <c r="AX412" s="9" t="str">
        <f t="shared" si="708"/>
        <v/>
      </c>
      <c r="AY412" s="9" t="str">
        <f t="shared" si="709"/>
        <v/>
      </c>
      <c r="AZ412" s="8" t="str">
        <f t="shared" si="738"/>
        <v/>
      </c>
      <c r="BA412" s="9" t="str">
        <f t="shared" si="739"/>
        <v/>
      </c>
      <c r="BB412" s="8" t="str">
        <f t="shared" si="740"/>
        <v/>
      </c>
      <c r="BD412" s="3" t="str">
        <f t="shared" si="741"/>
        <v/>
      </c>
      <c r="BE412" s="8" t="str">
        <f t="shared" si="710"/>
        <v/>
      </c>
      <c r="BF412" s="8" t="str">
        <f t="shared" si="711"/>
        <v/>
      </c>
      <c r="BG412" s="86" t="str">
        <f t="shared" si="712"/>
        <v/>
      </c>
      <c r="BH412" s="9" t="str">
        <f t="shared" si="713"/>
        <v/>
      </c>
      <c r="BI412" s="9" t="str">
        <f t="shared" si="714"/>
        <v/>
      </c>
      <c r="BJ412" s="82" t="e">
        <f t="shared" si="715"/>
        <v>#VALUE!</v>
      </c>
      <c r="BK412" s="9" t="str">
        <f t="shared" si="716"/>
        <v/>
      </c>
      <c r="BL412" s="9" t="str">
        <f t="shared" ref="BL412:BM412" si="779">BK412</f>
        <v/>
      </c>
      <c r="BM412" s="9" t="str">
        <f t="shared" si="779"/>
        <v/>
      </c>
      <c r="BN412" s="8" t="str">
        <f t="shared" si="718"/>
        <v/>
      </c>
      <c r="BO412" s="8" t="str">
        <f t="shared" si="743"/>
        <v/>
      </c>
      <c r="BP412" s="8" t="str">
        <f t="shared" si="744"/>
        <v/>
      </c>
      <c r="BQ412" s="8" t="str">
        <f t="shared" si="745"/>
        <v/>
      </c>
      <c r="BR412" s="8" t="str">
        <f t="shared" si="719"/>
        <v/>
      </c>
      <c r="BS412" s="8" t="str">
        <f t="shared" si="746"/>
        <v/>
      </c>
      <c r="BT412" s="8" t="str">
        <f t="shared" si="747"/>
        <v/>
      </c>
      <c r="BU412" s="7" t="str">
        <f t="shared" si="748"/>
        <v/>
      </c>
    </row>
    <row r="413" spans="8:73" x14ac:dyDescent="0.25">
      <c r="H413" s="35" t="str">
        <f>IFERROR(IF(MINUTE(M413)&lt;&gt;MINUTE(M412),MAX($H$2:H412)+1,IF(AND(MINUTE(M412)=0,MINUTE(M413)=0),1,"")),"")</f>
        <v/>
      </c>
      <c r="I413" s="35" t="str">
        <f t="shared" si="720"/>
        <v/>
      </c>
      <c r="J413" s="35" t="str">
        <f t="shared" si="721"/>
        <v/>
      </c>
      <c r="K413" s="67" t="str">
        <f>IFERROR(IF(VLOOKUP(J412,'Flota Variable'!$AS$4:$AU$707,3,0)+K412&gt;$F$7,"",VLOOKUP(J412,'Flota Variable'!$AS$4:$AU$707,3,0)+K412),"")</f>
        <v/>
      </c>
      <c r="L413" s="67" t="str">
        <f t="shared" si="702"/>
        <v/>
      </c>
      <c r="M413" s="36" t="str">
        <f t="shared" si="722"/>
        <v/>
      </c>
      <c r="N413" s="35" t="str">
        <f>IF(H413="","",IF(H413=MAX($H$3:$H$1002),IFERROR(VLOOKUP(MAX($H$3:H413)+1,$H$3:$I$1002,2,0),MAX(I413:I1412))-VLOOKUP(H413,$H$3:$I$1002,2,0)+1,IFERROR(VLOOKUP(MAX($H$3:H413)+1,$H$3:$I$1002,2,0),MAX(I413:I1412))-VLOOKUP(H413,$H$3:$I$1002,2,0)))</f>
        <v/>
      </c>
      <c r="P413" s="35" t="str">
        <f t="shared" si="723"/>
        <v/>
      </c>
      <c r="Q413" s="67" t="str">
        <f t="shared" si="724"/>
        <v/>
      </c>
      <c r="R413" s="67" t="str">
        <f t="shared" si="725"/>
        <v/>
      </c>
      <c r="S413" s="67" t="str">
        <f t="shared" si="726"/>
        <v/>
      </c>
      <c r="U413" s="68" t="str">
        <f>IFERROR(IF(Z413=0,"",IF(MINUTE(Z413)&lt;&gt;MINUTE(Z412),MAX($U$2:U412)+1,IF(AND(MINUTE(Z412)=0,MINUTE(Z413)=0),1,""))),"")</f>
        <v/>
      </c>
      <c r="V413" s="68" t="str">
        <f t="shared" si="727"/>
        <v/>
      </c>
      <c r="W413" s="68" t="str">
        <f t="shared" si="728"/>
        <v/>
      </c>
      <c r="X413" s="69" t="str">
        <f>IFERROR(L413+VLOOKUP(J413,'Tiempos de ciclo'!$P$3:$Q$398,2,0),"")</f>
        <v/>
      </c>
      <c r="Y413" s="69" t="str">
        <f t="shared" si="703"/>
        <v/>
      </c>
      <c r="Z413" s="70" t="str">
        <f t="shared" si="729"/>
        <v/>
      </c>
      <c r="AA413" s="68" t="str">
        <f>IF(U413="","",IF(U413=MAX($U$3:$U$1002),IFERROR(VLOOKUP(MAX($U$3:U413)+1,$U$3:$V$1002,2,0),MAX(V413:V1412))-VLOOKUP(U413,$U$3:$V$1002,2,0)+1,IFERROR(VLOOKUP(MAX($U$3:U413)+1,$U$3:$V$1002,2,0),MAX(V413:V1412))-VLOOKUP(U413,$U$3:$V$1002,2,0)))</f>
        <v/>
      </c>
      <c r="AC413" s="68" t="str">
        <f t="shared" si="730"/>
        <v/>
      </c>
      <c r="AD413" s="69" t="str">
        <f t="shared" si="731"/>
        <v/>
      </c>
      <c r="AE413" s="69" t="str">
        <f t="shared" si="732"/>
        <v/>
      </c>
      <c r="AF413" s="69" t="str">
        <f t="shared" si="733"/>
        <v/>
      </c>
      <c r="AI413" s="3" t="str">
        <f t="shared" si="750"/>
        <v/>
      </c>
      <c r="AJ413" s="8" t="str">
        <f t="shared" si="704"/>
        <v/>
      </c>
      <c r="AK413" s="8" t="str">
        <f t="shared" si="751"/>
        <v/>
      </c>
      <c r="AL413" s="8" t="str">
        <f t="shared" si="752"/>
        <v/>
      </c>
      <c r="AM413" s="8" t="str">
        <f t="shared" si="753"/>
        <v/>
      </c>
      <c r="AN413" s="9" t="str">
        <f t="shared" si="705"/>
        <v/>
      </c>
      <c r="AO413" s="9" t="str">
        <f t="shared" si="706"/>
        <v/>
      </c>
      <c r="AP413" s="8" t="str">
        <f t="shared" si="734"/>
        <v/>
      </c>
      <c r="AQ413" s="9" t="str">
        <f t="shared" si="707"/>
        <v/>
      </c>
      <c r="AR413" s="8" t="str">
        <f t="shared" si="735"/>
        <v/>
      </c>
      <c r="AS413" s="2" t="str">
        <f t="shared" si="754"/>
        <v/>
      </c>
      <c r="AT413" s="8" t="str">
        <f t="shared" si="736"/>
        <v/>
      </c>
      <c r="AU413" s="8" t="str">
        <f t="shared" si="755"/>
        <v/>
      </c>
      <c r="AV413" s="8" t="str">
        <f t="shared" si="756"/>
        <v/>
      </c>
      <c r="AW413" s="8" t="str">
        <f t="shared" si="737"/>
        <v/>
      </c>
      <c r="AX413" s="9" t="str">
        <f t="shared" si="708"/>
        <v/>
      </c>
      <c r="AY413" s="9" t="str">
        <f t="shared" si="709"/>
        <v/>
      </c>
      <c r="AZ413" s="8" t="str">
        <f t="shared" si="738"/>
        <v/>
      </c>
      <c r="BA413" s="9" t="str">
        <f t="shared" si="739"/>
        <v/>
      </c>
      <c r="BB413" s="8" t="str">
        <f t="shared" si="740"/>
        <v/>
      </c>
      <c r="BD413" s="3" t="str">
        <f t="shared" si="741"/>
        <v/>
      </c>
      <c r="BE413" s="8" t="str">
        <f t="shared" si="710"/>
        <v/>
      </c>
      <c r="BF413" s="8" t="str">
        <f t="shared" si="711"/>
        <v/>
      </c>
      <c r="BG413" s="86" t="str">
        <f t="shared" si="712"/>
        <v/>
      </c>
      <c r="BH413" s="9" t="str">
        <f t="shared" si="713"/>
        <v/>
      </c>
      <c r="BI413" s="9" t="str">
        <f t="shared" si="714"/>
        <v/>
      </c>
      <c r="BJ413" s="82" t="e">
        <f t="shared" si="715"/>
        <v>#VALUE!</v>
      </c>
      <c r="BK413" s="9" t="str">
        <f t="shared" si="716"/>
        <v/>
      </c>
      <c r="BL413" s="9" t="str">
        <f t="shared" ref="BL413:BM413" si="780">BK413</f>
        <v/>
      </c>
      <c r="BM413" s="9" t="str">
        <f t="shared" si="780"/>
        <v/>
      </c>
      <c r="BN413" s="8" t="str">
        <f t="shared" si="718"/>
        <v/>
      </c>
      <c r="BO413" s="8" t="str">
        <f t="shared" si="743"/>
        <v/>
      </c>
      <c r="BP413" s="8" t="str">
        <f t="shared" si="744"/>
        <v/>
      </c>
      <c r="BQ413" s="8" t="str">
        <f t="shared" si="745"/>
        <v/>
      </c>
      <c r="BR413" s="8" t="str">
        <f t="shared" si="719"/>
        <v/>
      </c>
      <c r="BS413" s="8" t="str">
        <f t="shared" si="746"/>
        <v/>
      </c>
      <c r="BT413" s="8" t="str">
        <f t="shared" si="747"/>
        <v/>
      </c>
      <c r="BU413" s="7" t="str">
        <f t="shared" si="748"/>
        <v/>
      </c>
    </row>
    <row r="414" spans="8:73" x14ac:dyDescent="0.25">
      <c r="H414" s="35" t="str">
        <f>IFERROR(IF(MINUTE(M414)&lt;&gt;MINUTE(M413),MAX($H$2:H413)+1,IF(AND(MINUTE(M413)=0,MINUTE(M414)=0),1,"")),"")</f>
        <v/>
      </c>
      <c r="I414" s="35" t="str">
        <f t="shared" si="720"/>
        <v/>
      </c>
      <c r="J414" s="35" t="str">
        <f t="shared" si="721"/>
        <v/>
      </c>
      <c r="K414" s="67" t="str">
        <f>IFERROR(IF(VLOOKUP(J413,'Flota Variable'!$AS$4:$AU$707,3,0)+K413&gt;$F$7,"",VLOOKUP(J413,'Flota Variable'!$AS$4:$AU$707,3,0)+K413),"")</f>
        <v/>
      </c>
      <c r="L414" s="67" t="str">
        <f t="shared" si="702"/>
        <v/>
      </c>
      <c r="M414" s="36" t="str">
        <f t="shared" si="722"/>
        <v/>
      </c>
      <c r="N414" s="35" t="str">
        <f>IF(H414="","",IF(H414=MAX($H$3:$H$1002),IFERROR(VLOOKUP(MAX($H$3:H414)+1,$H$3:$I$1002,2,0),MAX(I414:I1413))-VLOOKUP(H414,$H$3:$I$1002,2,0)+1,IFERROR(VLOOKUP(MAX($H$3:H414)+1,$H$3:$I$1002,2,0),MAX(I414:I1413))-VLOOKUP(H414,$H$3:$I$1002,2,0)))</f>
        <v/>
      </c>
      <c r="P414" s="35" t="str">
        <f t="shared" si="723"/>
        <v/>
      </c>
      <c r="Q414" s="67" t="str">
        <f t="shared" si="724"/>
        <v/>
      </c>
      <c r="R414" s="67" t="str">
        <f t="shared" si="725"/>
        <v/>
      </c>
      <c r="S414" s="67" t="str">
        <f t="shared" si="726"/>
        <v/>
      </c>
      <c r="U414" s="68" t="str">
        <f>IFERROR(IF(Z414=0,"",IF(MINUTE(Z414)&lt;&gt;MINUTE(Z413),MAX($U$2:U413)+1,IF(AND(MINUTE(Z413)=0,MINUTE(Z414)=0),1,""))),"")</f>
        <v/>
      </c>
      <c r="V414" s="68" t="str">
        <f t="shared" si="727"/>
        <v/>
      </c>
      <c r="W414" s="68" t="str">
        <f t="shared" si="728"/>
        <v/>
      </c>
      <c r="X414" s="69" t="str">
        <f>IFERROR(L414+VLOOKUP(J414,'Tiempos de ciclo'!$P$3:$Q$398,2,0),"")</f>
        <v/>
      </c>
      <c r="Y414" s="69" t="str">
        <f t="shared" si="703"/>
        <v/>
      </c>
      <c r="Z414" s="70" t="str">
        <f t="shared" si="729"/>
        <v/>
      </c>
      <c r="AA414" s="68" t="str">
        <f>IF(U414="","",IF(U414=MAX($U$3:$U$1002),IFERROR(VLOOKUP(MAX($U$3:U414)+1,$U$3:$V$1002,2,0),MAX(V414:V1413))-VLOOKUP(U414,$U$3:$V$1002,2,0)+1,IFERROR(VLOOKUP(MAX($U$3:U414)+1,$U$3:$V$1002,2,0),MAX(V414:V1413))-VLOOKUP(U414,$U$3:$V$1002,2,0)))</f>
        <v/>
      </c>
      <c r="AC414" s="68" t="str">
        <f t="shared" si="730"/>
        <v/>
      </c>
      <c r="AD414" s="69" t="str">
        <f t="shared" si="731"/>
        <v/>
      </c>
      <c r="AE414" s="69" t="str">
        <f t="shared" si="732"/>
        <v/>
      </c>
      <c r="AF414" s="69" t="str">
        <f t="shared" si="733"/>
        <v/>
      </c>
      <c r="AI414" s="3" t="str">
        <f t="shared" si="750"/>
        <v/>
      </c>
      <c r="AJ414" s="8" t="str">
        <f t="shared" si="704"/>
        <v/>
      </c>
      <c r="AK414" s="8" t="str">
        <f t="shared" si="751"/>
        <v/>
      </c>
      <c r="AL414" s="8" t="str">
        <f t="shared" si="752"/>
        <v/>
      </c>
      <c r="AM414" s="8" t="str">
        <f t="shared" si="753"/>
        <v/>
      </c>
      <c r="AN414" s="9" t="str">
        <f t="shared" si="705"/>
        <v/>
      </c>
      <c r="AO414" s="9" t="str">
        <f t="shared" si="706"/>
        <v/>
      </c>
      <c r="AP414" s="8" t="str">
        <f t="shared" si="734"/>
        <v/>
      </c>
      <c r="AQ414" s="9" t="str">
        <f t="shared" si="707"/>
        <v/>
      </c>
      <c r="AR414" s="8" t="str">
        <f t="shared" si="735"/>
        <v/>
      </c>
      <c r="AS414" s="2" t="str">
        <f t="shared" si="754"/>
        <v/>
      </c>
      <c r="AT414" s="8" t="str">
        <f t="shared" si="736"/>
        <v/>
      </c>
      <c r="AU414" s="8" t="str">
        <f t="shared" si="755"/>
        <v/>
      </c>
      <c r="AV414" s="8" t="str">
        <f t="shared" si="756"/>
        <v/>
      </c>
      <c r="AW414" s="8" t="str">
        <f t="shared" si="737"/>
        <v/>
      </c>
      <c r="AX414" s="9" t="str">
        <f t="shared" si="708"/>
        <v/>
      </c>
      <c r="AY414" s="9" t="str">
        <f t="shared" si="709"/>
        <v/>
      </c>
      <c r="AZ414" s="8" t="str">
        <f t="shared" si="738"/>
        <v/>
      </c>
      <c r="BA414" s="9" t="str">
        <f t="shared" si="739"/>
        <v/>
      </c>
      <c r="BB414" s="8" t="str">
        <f t="shared" si="740"/>
        <v/>
      </c>
      <c r="BD414" s="3" t="str">
        <f t="shared" si="741"/>
        <v/>
      </c>
      <c r="BE414" s="8" t="str">
        <f t="shared" si="710"/>
        <v/>
      </c>
      <c r="BF414" s="8" t="str">
        <f t="shared" si="711"/>
        <v/>
      </c>
      <c r="BG414" s="86" t="str">
        <f t="shared" si="712"/>
        <v/>
      </c>
      <c r="BH414" s="9" t="str">
        <f t="shared" si="713"/>
        <v/>
      </c>
      <c r="BI414" s="9" t="str">
        <f t="shared" si="714"/>
        <v/>
      </c>
      <c r="BJ414" s="82" t="e">
        <f t="shared" si="715"/>
        <v>#VALUE!</v>
      </c>
      <c r="BK414" s="9" t="str">
        <f t="shared" si="716"/>
        <v/>
      </c>
      <c r="BL414" s="9" t="str">
        <f t="shared" ref="BL414:BM414" si="781">BK414</f>
        <v/>
      </c>
      <c r="BM414" s="9" t="str">
        <f t="shared" si="781"/>
        <v/>
      </c>
      <c r="BN414" s="8" t="str">
        <f t="shared" si="718"/>
        <v/>
      </c>
      <c r="BO414" s="8" t="str">
        <f t="shared" si="743"/>
        <v/>
      </c>
      <c r="BP414" s="8" t="str">
        <f t="shared" si="744"/>
        <v/>
      </c>
      <c r="BQ414" s="8" t="str">
        <f t="shared" si="745"/>
        <v/>
      </c>
      <c r="BR414" s="8" t="str">
        <f t="shared" si="719"/>
        <v/>
      </c>
      <c r="BS414" s="8" t="str">
        <f t="shared" si="746"/>
        <v/>
      </c>
      <c r="BT414" s="8" t="str">
        <f t="shared" si="747"/>
        <v/>
      </c>
      <c r="BU414" s="7" t="str">
        <f t="shared" si="748"/>
        <v/>
      </c>
    </row>
    <row r="415" spans="8:73" x14ac:dyDescent="0.25">
      <c r="H415" s="35" t="str">
        <f>IFERROR(IF(MINUTE(M415)&lt;&gt;MINUTE(M414),MAX($H$2:H414)+1,IF(AND(MINUTE(M414)=0,MINUTE(M415)=0),1,"")),"")</f>
        <v/>
      </c>
      <c r="I415" s="35" t="str">
        <f t="shared" si="720"/>
        <v/>
      </c>
      <c r="J415" s="35" t="str">
        <f t="shared" si="721"/>
        <v/>
      </c>
      <c r="K415" s="67" t="str">
        <f>IFERROR(IF(VLOOKUP(J414,'Flota Variable'!$AS$4:$AU$707,3,0)+K414&gt;$F$7,"",VLOOKUP(J414,'Flota Variable'!$AS$4:$AU$707,3,0)+K414),"")</f>
        <v/>
      </c>
      <c r="L415" s="67" t="str">
        <f t="shared" si="702"/>
        <v/>
      </c>
      <c r="M415" s="36" t="str">
        <f t="shared" si="722"/>
        <v/>
      </c>
      <c r="N415" s="35" t="str">
        <f>IF(H415="","",IF(H415=MAX($H$3:$H$1002),IFERROR(VLOOKUP(MAX($H$3:H415)+1,$H$3:$I$1002,2,0),MAX(I415:I1414))-VLOOKUP(H415,$H$3:$I$1002,2,0)+1,IFERROR(VLOOKUP(MAX($H$3:H415)+1,$H$3:$I$1002,2,0),MAX(I415:I1414))-VLOOKUP(H415,$H$3:$I$1002,2,0)))</f>
        <v/>
      </c>
      <c r="P415" s="35" t="str">
        <f t="shared" si="723"/>
        <v/>
      </c>
      <c r="Q415" s="67" t="str">
        <f t="shared" si="724"/>
        <v/>
      </c>
      <c r="R415" s="67" t="str">
        <f t="shared" si="725"/>
        <v/>
      </c>
      <c r="S415" s="67" t="str">
        <f t="shared" si="726"/>
        <v/>
      </c>
      <c r="U415" s="68" t="str">
        <f>IFERROR(IF(Z415=0,"",IF(MINUTE(Z415)&lt;&gt;MINUTE(Z414),MAX($U$2:U414)+1,IF(AND(MINUTE(Z414)=0,MINUTE(Z415)=0),1,""))),"")</f>
        <v/>
      </c>
      <c r="V415" s="68" t="str">
        <f t="shared" si="727"/>
        <v/>
      </c>
      <c r="W415" s="68" t="str">
        <f t="shared" si="728"/>
        <v/>
      </c>
      <c r="X415" s="69" t="str">
        <f>IFERROR(L415+VLOOKUP(J415,'Tiempos de ciclo'!$P$3:$Q$398,2,0),"")</f>
        <v/>
      </c>
      <c r="Y415" s="69" t="str">
        <f t="shared" si="703"/>
        <v/>
      </c>
      <c r="Z415" s="70" t="str">
        <f t="shared" si="729"/>
        <v/>
      </c>
      <c r="AA415" s="68" t="str">
        <f>IF(U415="","",IF(U415=MAX($U$3:$U$1002),IFERROR(VLOOKUP(MAX($U$3:U415)+1,$U$3:$V$1002,2,0),MAX(V415:V1414))-VLOOKUP(U415,$U$3:$V$1002,2,0)+1,IFERROR(VLOOKUP(MAX($U$3:U415)+1,$U$3:$V$1002,2,0),MAX(V415:V1414))-VLOOKUP(U415,$U$3:$V$1002,2,0)))</f>
        <v/>
      </c>
      <c r="AC415" s="68" t="str">
        <f t="shared" si="730"/>
        <v/>
      </c>
      <c r="AD415" s="69" t="str">
        <f t="shared" si="731"/>
        <v/>
      </c>
      <c r="AE415" s="69" t="str">
        <f t="shared" si="732"/>
        <v/>
      </c>
      <c r="AF415" s="69" t="str">
        <f t="shared" si="733"/>
        <v/>
      </c>
      <c r="AI415" s="3" t="str">
        <f t="shared" si="750"/>
        <v/>
      </c>
      <c r="AJ415" s="8" t="str">
        <f t="shared" si="704"/>
        <v/>
      </c>
      <c r="AK415" s="8" t="str">
        <f t="shared" si="751"/>
        <v/>
      </c>
      <c r="AL415" s="8" t="str">
        <f t="shared" si="752"/>
        <v/>
      </c>
      <c r="AM415" s="8" t="str">
        <f t="shared" si="753"/>
        <v/>
      </c>
      <c r="AN415" s="9" t="str">
        <f t="shared" si="705"/>
        <v/>
      </c>
      <c r="AO415" s="9" t="str">
        <f t="shared" si="706"/>
        <v/>
      </c>
      <c r="AP415" s="8" t="str">
        <f t="shared" si="734"/>
        <v/>
      </c>
      <c r="AQ415" s="9" t="str">
        <f t="shared" si="707"/>
        <v/>
      </c>
      <c r="AR415" s="8" t="str">
        <f t="shared" si="735"/>
        <v/>
      </c>
      <c r="AS415" s="2" t="str">
        <f t="shared" si="754"/>
        <v/>
      </c>
      <c r="AT415" s="8" t="str">
        <f t="shared" si="736"/>
        <v/>
      </c>
      <c r="AU415" s="8" t="str">
        <f t="shared" si="755"/>
        <v/>
      </c>
      <c r="AV415" s="8" t="str">
        <f t="shared" si="756"/>
        <v/>
      </c>
      <c r="AW415" s="8" t="str">
        <f t="shared" si="737"/>
        <v/>
      </c>
      <c r="AX415" s="9" t="str">
        <f t="shared" si="708"/>
        <v/>
      </c>
      <c r="AY415" s="9" t="str">
        <f t="shared" si="709"/>
        <v/>
      </c>
      <c r="AZ415" s="8" t="str">
        <f t="shared" si="738"/>
        <v/>
      </c>
      <c r="BA415" s="9" t="str">
        <f t="shared" si="739"/>
        <v/>
      </c>
      <c r="BB415" s="8" t="str">
        <f t="shared" si="740"/>
        <v/>
      </c>
      <c r="BD415" s="3" t="str">
        <f t="shared" si="741"/>
        <v/>
      </c>
      <c r="BE415" s="8" t="str">
        <f t="shared" si="710"/>
        <v/>
      </c>
      <c r="BF415" s="8" t="str">
        <f t="shared" si="711"/>
        <v/>
      </c>
      <c r="BG415" s="86" t="str">
        <f t="shared" si="712"/>
        <v/>
      </c>
      <c r="BH415" s="9" t="str">
        <f t="shared" si="713"/>
        <v/>
      </c>
      <c r="BI415" s="9" t="str">
        <f t="shared" si="714"/>
        <v/>
      </c>
      <c r="BJ415" s="82" t="e">
        <f t="shared" si="715"/>
        <v>#VALUE!</v>
      </c>
      <c r="BK415" s="9" t="str">
        <f t="shared" si="716"/>
        <v/>
      </c>
      <c r="BL415" s="9" t="str">
        <f t="shared" ref="BL415:BM415" si="782">BK415</f>
        <v/>
      </c>
      <c r="BM415" s="9" t="str">
        <f t="shared" si="782"/>
        <v/>
      </c>
      <c r="BN415" s="8" t="str">
        <f t="shared" si="718"/>
        <v/>
      </c>
      <c r="BO415" s="8" t="str">
        <f t="shared" si="743"/>
        <v/>
      </c>
      <c r="BP415" s="8" t="str">
        <f t="shared" si="744"/>
        <v/>
      </c>
      <c r="BQ415" s="8" t="str">
        <f t="shared" si="745"/>
        <v/>
      </c>
      <c r="BR415" s="8" t="str">
        <f t="shared" si="719"/>
        <v/>
      </c>
      <c r="BS415" s="8" t="str">
        <f t="shared" si="746"/>
        <v/>
      </c>
      <c r="BT415" s="8" t="str">
        <f t="shared" si="747"/>
        <v/>
      </c>
      <c r="BU415" s="7" t="str">
        <f t="shared" si="748"/>
        <v/>
      </c>
    </row>
    <row r="416" spans="8:73" x14ac:dyDescent="0.25">
      <c r="H416" s="35" t="str">
        <f>IFERROR(IF(MINUTE(M416)&lt;&gt;MINUTE(M415),MAX($H$2:H415)+1,IF(AND(MINUTE(M415)=0,MINUTE(M416)=0),1,"")),"")</f>
        <v/>
      </c>
      <c r="I416" s="35" t="str">
        <f t="shared" si="720"/>
        <v/>
      </c>
      <c r="J416" s="35" t="str">
        <f t="shared" si="721"/>
        <v/>
      </c>
      <c r="K416" s="67" t="str">
        <f>IFERROR(IF(VLOOKUP(J415,'Flota Variable'!$AS$4:$AU$707,3,0)+K415&gt;$F$7,"",VLOOKUP(J415,'Flota Variable'!$AS$4:$AU$707,3,0)+K415),"")</f>
        <v/>
      </c>
      <c r="L416" s="67" t="str">
        <f t="shared" si="702"/>
        <v/>
      </c>
      <c r="M416" s="36" t="str">
        <f t="shared" si="722"/>
        <v/>
      </c>
      <c r="N416" s="35" t="str">
        <f>IF(H416="","",IF(H416=MAX($H$3:$H$1002),IFERROR(VLOOKUP(MAX($H$3:H416)+1,$H$3:$I$1002,2,0),MAX(I416:I1415))-VLOOKUP(H416,$H$3:$I$1002,2,0)+1,IFERROR(VLOOKUP(MAX($H$3:H416)+1,$H$3:$I$1002,2,0),MAX(I416:I1415))-VLOOKUP(H416,$H$3:$I$1002,2,0)))</f>
        <v/>
      </c>
      <c r="P416" s="35" t="str">
        <f t="shared" si="723"/>
        <v/>
      </c>
      <c r="Q416" s="67" t="str">
        <f t="shared" si="724"/>
        <v/>
      </c>
      <c r="R416" s="67" t="str">
        <f t="shared" si="725"/>
        <v/>
      </c>
      <c r="S416" s="67" t="str">
        <f t="shared" si="726"/>
        <v/>
      </c>
      <c r="U416" s="68" t="str">
        <f>IFERROR(IF(Z416=0,"",IF(MINUTE(Z416)&lt;&gt;MINUTE(Z415),MAX($U$2:U415)+1,IF(AND(MINUTE(Z415)=0,MINUTE(Z416)=0),1,""))),"")</f>
        <v/>
      </c>
      <c r="V416" s="68" t="str">
        <f t="shared" si="727"/>
        <v/>
      </c>
      <c r="W416" s="68" t="str">
        <f t="shared" si="728"/>
        <v/>
      </c>
      <c r="X416" s="69" t="str">
        <f>IFERROR(L416+VLOOKUP(J416,'Tiempos de ciclo'!$P$3:$Q$398,2,0),"")</f>
        <v/>
      </c>
      <c r="Y416" s="69" t="str">
        <f t="shared" si="703"/>
        <v/>
      </c>
      <c r="Z416" s="70" t="str">
        <f t="shared" si="729"/>
        <v/>
      </c>
      <c r="AA416" s="68" t="str">
        <f>IF(U416="","",IF(U416=MAX($U$3:$U$1002),IFERROR(VLOOKUP(MAX($U$3:U416)+1,$U$3:$V$1002,2,0),MAX(V416:V1415))-VLOOKUP(U416,$U$3:$V$1002,2,0)+1,IFERROR(VLOOKUP(MAX($U$3:U416)+1,$U$3:$V$1002,2,0),MAX(V416:V1415))-VLOOKUP(U416,$U$3:$V$1002,2,0)))</f>
        <v/>
      </c>
      <c r="AC416" s="68" t="str">
        <f t="shared" si="730"/>
        <v/>
      </c>
      <c r="AD416" s="69" t="str">
        <f t="shared" si="731"/>
        <v/>
      </c>
      <c r="AE416" s="69" t="str">
        <f t="shared" si="732"/>
        <v/>
      </c>
      <c r="AF416" s="69" t="str">
        <f t="shared" si="733"/>
        <v/>
      </c>
      <c r="AI416" s="3" t="str">
        <f t="shared" si="750"/>
        <v/>
      </c>
      <c r="AJ416" s="8" t="str">
        <f t="shared" si="704"/>
        <v/>
      </c>
      <c r="AK416" s="8" t="str">
        <f t="shared" si="751"/>
        <v/>
      </c>
      <c r="AL416" s="8" t="str">
        <f t="shared" si="752"/>
        <v/>
      </c>
      <c r="AM416" s="8" t="str">
        <f t="shared" si="753"/>
        <v/>
      </c>
      <c r="AN416" s="9" t="str">
        <f t="shared" si="705"/>
        <v/>
      </c>
      <c r="AO416" s="9" t="str">
        <f t="shared" si="706"/>
        <v/>
      </c>
      <c r="AP416" s="8" t="str">
        <f t="shared" si="734"/>
        <v/>
      </c>
      <c r="AQ416" s="9" t="str">
        <f t="shared" si="707"/>
        <v/>
      </c>
      <c r="AR416" s="8" t="str">
        <f t="shared" si="735"/>
        <v/>
      </c>
      <c r="AS416" s="2" t="str">
        <f t="shared" si="754"/>
        <v/>
      </c>
      <c r="AT416" s="8" t="str">
        <f t="shared" si="736"/>
        <v/>
      </c>
      <c r="AU416" s="8" t="str">
        <f t="shared" si="755"/>
        <v/>
      </c>
      <c r="AV416" s="8" t="str">
        <f t="shared" si="756"/>
        <v/>
      </c>
      <c r="AW416" s="8" t="str">
        <f t="shared" si="737"/>
        <v/>
      </c>
      <c r="AX416" s="9" t="str">
        <f t="shared" si="708"/>
        <v/>
      </c>
      <c r="AY416" s="9" t="str">
        <f t="shared" si="709"/>
        <v/>
      </c>
      <c r="AZ416" s="8" t="str">
        <f t="shared" si="738"/>
        <v/>
      </c>
      <c r="BA416" s="9" t="str">
        <f t="shared" si="739"/>
        <v/>
      </c>
      <c r="BB416" s="8" t="str">
        <f t="shared" si="740"/>
        <v/>
      </c>
      <c r="BD416" s="3" t="str">
        <f t="shared" si="741"/>
        <v/>
      </c>
      <c r="BE416" s="8" t="str">
        <f t="shared" si="710"/>
        <v/>
      </c>
      <c r="BF416" s="8" t="str">
        <f t="shared" si="711"/>
        <v/>
      </c>
      <c r="BG416" s="86" t="str">
        <f t="shared" si="712"/>
        <v/>
      </c>
      <c r="BH416" s="9" t="str">
        <f t="shared" si="713"/>
        <v/>
      </c>
      <c r="BI416" s="9" t="str">
        <f t="shared" si="714"/>
        <v/>
      </c>
      <c r="BJ416" s="82" t="e">
        <f t="shared" si="715"/>
        <v>#VALUE!</v>
      </c>
      <c r="BK416" s="9" t="str">
        <f t="shared" si="716"/>
        <v/>
      </c>
      <c r="BL416" s="9" t="str">
        <f t="shared" ref="BL416:BM416" si="783">BK416</f>
        <v/>
      </c>
      <c r="BM416" s="9" t="str">
        <f t="shared" si="783"/>
        <v/>
      </c>
      <c r="BN416" s="8" t="str">
        <f t="shared" si="718"/>
        <v/>
      </c>
      <c r="BO416" s="8" t="str">
        <f t="shared" si="743"/>
        <v/>
      </c>
      <c r="BP416" s="8" t="str">
        <f t="shared" si="744"/>
        <v/>
      </c>
      <c r="BQ416" s="8" t="str">
        <f t="shared" si="745"/>
        <v/>
      </c>
      <c r="BR416" s="8" t="str">
        <f t="shared" si="719"/>
        <v/>
      </c>
      <c r="BS416" s="8" t="str">
        <f t="shared" si="746"/>
        <v/>
      </c>
      <c r="BT416" s="8" t="str">
        <f t="shared" si="747"/>
        <v/>
      </c>
      <c r="BU416" s="7" t="str">
        <f t="shared" si="748"/>
        <v/>
      </c>
    </row>
    <row r="417" spans="8:73" x14ac:dyDescent="0.25">
      <c r="H417" s="35" t="str">
        <f>IFERROR(IF(MINUTE(M417)&lt;&gt;MINUTE(M416),MAX($H$2:H416)+1,IF(AND(MINUTE(M416)=0,MINUTE(M417)=0),1,"")),"")</f>
        <v/>
      </c>
      <c r="I417" s="35" t="str">
        <f t="shared" si="720"/>
        <v/>
      </c>
      <c r="J417" s="35" t="str">
        <f t="shared" si="721"/>
        <v/>
      </c>
      <c r="K417" s="67" t="str">
        <f>IFERROR(IF(VLOOKUP(J416,'Flota Variable'!$AS$4:$AU$707,3,0)+K416&gt;$F$7,"",VLOOKUP(J416,'Flota Variable'!$AS$4:$AU$707,3,0)+K416),"")</f>
        <v/>
      </c>
      <c r="L417" s="67" t="str">
        <f t="shared" si="702"/>
        <v/>
      </c>
      <c r="M417" s="36" t="str">
        <f t="shared" si="722"/>
        <v/>
      </c>
      <c r="N417" s="35" t="str">
        <f>IF(H417="","",IF(H417=MAX($H$3:$H$1002),IFERROR(VLOOKUP(MAX($H$3:H417)+1,$H$3:$I$1002,2,0),MAX(I417:I1416))-VLOOKUP(H417,$H$3:$I$1002,2,0)+1,IFERROR(VLOOKUP(MAX($H$3:H417)+1,$H$3:$I$1002,2,0),MAX(I417:I1416))-VLOOKUP(H417,$H$3:$I$1002,2,0)))</f>
        <v/>
      </c>
      <c r="P417" s="35" t="str">
        <f t="shared" si="723"/>
        <v/>
      </c>
      <c r="Q417" s="67" t="str">
        <f t="shared" si="724"/>
        <v/>
      </c>
      <c r="R417" s="67" t="str">
        <f t="shared" si="725"/>
        <v/>
      </c>
      <c r="S417" s="67" t="str">
        <f t="shared" si="726"/>
        <v/>
      </c>
      <c r="U417" s="68" t="str">
        <f>IFERROR(IF(Z417=0,"",IF(MINUTE(Z417)&lt;&gt;MINUTE(Z416),MAX($U$2:U416)+1,IF(AND(MINUTE(Z416)=0,MINUTE(Z417)=0),1,""))),"")</f>
        <v/>
      </c>
      <c r="V417" s="68" t="str">
        <f t="shared" si="727"/>
        <v/>
      </c>
      <c r="W417" s="68" t="str">
        <f t="shared" si="728"/>
        <v/>
      </c>
      <c r="X417" s="69" t="str">
        <f>IFERROR(L417+VLOOKUP(J417,'Tiempos de ciclo'!$P$3:$Q$398,2,0),"")</f>
        <v/>
      </c>
      <c r="Y417" s="69" t="str">
        <f t="shared" si="703"/>
        <v/>
      </c>
      <c r="Z417" s="70" t="str">
        <f t="shared" si="729"/>
        <v/>
      </c>
      <c r="AA417" s="68" t="str">
        <f>IF(U417="","",IF(U417=MAX($U$3:$U$1002),IFERROR(VLOOKUP(MAX($U$3:U417)+1,$U$3:$V$1002,2,0),MAX(V417:V1416))-VLOOKUP(U417,$U$3:$V$1002,2,0)+1,IFERROR(VLOOKUP(MAX($U$3:U417)+1,$U$3:$V$1002,2,0),MAX(V417:V1416))-VLOOKUP(U417,$U$3:$V$1002,2,0)))</f>
        <v/>
      </c>
      <c r="AC417" s="68" t="str">
        <f t="shared" si="730"/>
        <v/>
      </c>
      <c r="AD417" s="69" t="str">
        <f t="shared" si="731"/>
        <v/>
      </c>
      <c r="AE417" s="69" t="str">
        <f t="shared" si="732"/>
        <v/>
      </c>
      <c r="AF417" s="69" t="str">
        <f t="shared" si="733"/>
        <v/>
      </c>
      <c r="AI417" s="3" t="str">
        <f t="shared" si="750"/>
        <v/>
      </c>
      <c r="AJ417" s="8" t="str">
        <f t="shared" si="704"/>
        <v/>
      </c>
      <c r="AK417" s="8" t="str">
        <f t="shared" si="751"/>
        <v/>
      </c>
      <c r="AL417" s="8" t="str">
        <f t="shared" si="752"/>
        <v/>
      </c>
      <c r="AM417" s="8" t="str">
        <f t="shared" si="753"/>
        <v/>
      </c>
      <c r="AN417" s="9" t="str">
        <f t="shared" si="705"/>
        <v/>
      </c>
      <c r="AO417" s="9" t="str">
        <f t="shared" si="706"/>
        <v/>
      </c>
      <c r="AP417" s="8" t="str">
        <f t="shared" si="734"/>
        <v/>
      </c>
      <c r="AQ417" s="9" t="str">
        <f t="shared" si="707"/>
        <v/>
      </c>
      <c r="AR417" s="8" t="str">
        <f t="shared" si="735"/>
        <v/>
      </c>
      <c r="AS417" s="2" t="str">
        <f t="shared" si="754"/>
        <v/>
      </c>
      <c r="AT417" s="8" t="str">
        <f t="shared" si="736"/>
        <v/>
      </c>
      <c r="AU417" s="8" t="str">
        <f t="shared" si="755"/>
        <v/>
      </c>
      <c r="AV417" s="8" t="str">
        <f t="shared" si="756"/>
        <v/>
      </c>
      <c r="AW417" s="8" t="str">
        <f t="shared" si="737"/>
        <v/>
      </c>
      <c r="AX417" s="9" t="str">
        <f t="shared" si="708"/>
        <v/>
      </c>
      <c r="AY417" s="9" t="str">
        <f t="shared" si="709"/>
        <v/>
      </c>
      <c r="AZ417" s="8" t="str">
        <f t="shared" si="738"/>
        <v/>
      </c>
      <c r="BA417" s="9" t="str">
        <f t="shared" si="739"/>
        <v/>
      </c>
      <c r="BB417" s="8" t="str">
        <f t="shared" si="740"/>
        <v/>
      </c>
      <c r="BD417" s="3" t="str">
        <f t="shared" si="741"/>
        <v/>
      </c>
      <c r="BE417" s="8" t="str">
        <f t="shared" si="710"/>
        <v/>
      </c>
      <c r="BF417" s="8" t="str">
        <f t="shared" si="711"/>
        <v/>
      </c>
      <c r="BG417" s="86" t="str">
        <f t="shared" si="712"/>
        <v/>
      </c>
      <c r="BH417" s="9" t="str">
        <f t="shared" si="713"/>
        <v/>
      </c>
      <c r="BI417" s="9" t="str">
        <f t="shared" si="714"/>
        <v/>
      </c>
      <c r="BJ417" s="82" t="e">
        <f t="shared" si="715"/>
        <v>#VALUE!</v>
      </c>
      <c r="BK417" s="9" t="str">
        <f t="shared" si="716"/>
        <v/>
      </c>
      <c r="BL417" s="9" t="str">
        <f t="shared" ref="BL417:BM417" si="784">BK417</f>
        <v/>
      </c>
      <c r="BM417" s="9" t="str">
        <f t="shared" si="784"/>
        <v/>
      </c>
      <c r="BN417" s="8" t="str">
        <f t="shared" si="718"/>
        <v/>
      </c>
      <c r="BO417" s="8" t="str">
        <f t="shared" si="743"/>
        <v/>
      </c>
      <c r="BP417" s="8" t="str">
        <f t="shared" si="744"/>
        <v/>
      </c>
      <c r="BQ417" s="8" t="str">
        <f t="shared" si="745"/>
        <v/>
      </c>
      <c r="BR417" s="8" t="str">
        <f t="shared" si="719"/>
        <v/>
      </c>
      <c r="BS417" s="8" t="str">
        <f t="shared" si="746"/>
        <v/>
      </c>
      <c r="BT417" s="8" t="str">
        <f t="shared" si="747"/>
        <v/>
      </c>
      <c r="BU417" s="7" t="str">
        <f t="shared" si="748"/>
        <v/>
      </c>
    </row>
    <row r="418" spans="8:73" x14ac:dyDescent="0.25">
      <c r="H418" s="35" t="str">
        <f>IFERROR(IF(MINUTE(M418)&lt;&gt;MINUTE(M417),MAX($H$2:H417)+1,IF(AND(MINUTE(M417)=0,MINUTE(M418)=0),1,"")),"")</f>
        <v/>
      </c>
      <c r="I418" s="35" t="str">
        <f t="shared" si="720"/>
        <v/>
      </c>
      <c r="J418" s="35" t="str">
        <f t="shared" si="721"/>
        <v/>
      </c>
      <c r="K418" s="67" t="str">
        <f>IFERROR(IF(VLOOKUP(J417,'Flota Variable'!$AS$4:$AU$707,3,0)+K417&gt;$F$7,"",VLOOKUP(J417,'Flota Variable'!$AS$4:$AU$707,3,0)+K417),"")</f>
        <v/>
      </c>
      <c r="L418" s="67" t="str">
        <f t="shared" si="702"/>
        <v/>
      </c>
      <c r="M418" s="36" t="str">
        <f t="shared" si="722"/>
        <v/>
      </c>
      <c r="N418" s="35" t="str">
        <f>IF(H418="","",IF(H418=MAX($H$3:$H$1002),IFERROR(VLOOKUP(MAX($H$3:H418)+1,$H$3:$I$1002,2,0),MAX(I418:I1417))-VLOOKUP(H418,$H$3:$I$1002,2,0)+1,IFERROR(VLOOKUP(MAX($H$3:H418)+1,$H$3:$I$1002,2,0),MAX(I418:I1417))-VLOOKUP(H418,$H$3:$I$1002,2,0)))</f>
        <v/>
      </c>
      <c r="P418" s="35" t="str">
        <f t="shared" si="723"/>
        <v/>
      </c>
      <c r="Q418" s="67" t="str">
        <f t="shared" si="724"/>
        <v/>
      </c>
      <c r="R418" s="67" t="str">
        <f t="shared" si="725"/>
        <v/>
      </c>
      <c r="S418" s="67" t="str">
        <f t="shared" si="726"/>
        <v/>
      </c>
      <c r="U418" s="68" t="str">
        <f>IFERROR(IF(Z418=0,"",IF(MINUTE(Z418)&lt;&gt;MINUTE(Z417),MAX($U$2:U417)+1,IF(AND(MINUTE(Z417)=0,MINUTE(Z418)=0),1,""))),"")</f>
        <v/>
      </c>
      <c r="V418" s="68" t="str">
        <f t="shared" si="727"/>
        <v/>
      </c>
      <c r="W418" s="68" t="str">
        <f t="shared" si="728"/>
        <v/>
      </c>
      <c r="X418" s="69" t="str">
        <f>IFERROR(L418+VLOOKUP(J418,'Tiempos de ciclo'!$P$3:$Q$398,2,0),"")</f>
        <v/>
      </c>
      <c r="Y418" s="69" t="str">
        <f t="shared" si="703"/>
        <v/>
      </c>
      <c r="Z418" s="70" t="str">
        <f t="shared" si="729"/>
        <v/>
      </c>
      <c r="AA418" s="68" t="str">
        <f>IF(U418="","",IF(U418=MAX($U$3:$U$1002),IFERROR(VLOOKUP(MAX($U$3:U418)+1,$U$3:$V$1002,2,0),MAX(V418:V1417))-VLOOKUP(U418,$U$3:$V$1002,2,0)+1,IFERROR(VLOOKUP(MAX($U$3:U418)+1,$U$3:$V$1002,2,0),MAX(V418:V1417))-VLOOKUP(U418,$U$3:$V$1002,2,0)))</f>
        <v/>
      </c>
      <c r="AC418" s="68" t="str">
        <f t="shared" si="730"/>
        <v/>
      </c>
      <c r="AD418" s="69" t="str">
        <f t="shared" si="731"/>
        <v/>
      </c>
      <c r="AE418" s="69" t="str">
        <f t="shared" si="732"/>
        <v/>
      </c>
      <c r="AF418" s="69" t="str">
        <f t="shared" si="733"/>
        <v/>
      </c>
      <c r="AI418" s="3" t="str">
        <f t="shared" si="750"/>
        <v/>
      </c>
      <c r="AJ418" s="8" t="str">
        <f t="shared" si="704"/>
        <v/>
      </c>
      <c r="AK418" s="8" t="str">
        <f t="shared" si="751"/>
        <v/>
      </c>
      <c r="AL418" s="8" t="str">
        <f t="shared" si="752"/>
        <v/>
      </c>
      <c r="AM418" s="8" t="str">
        <f t="shared" si="753"/>
        <v/>
      </c>
      <c r="AN418" s="9" t="str">
        <f t="shared" si="705"/>
        <v/>
      </c>
      <c r="AO418" s="9" t="str">
        <f t="shared" si="706"/>
        <v/>
      </c>
      <c r="AP418" s="8" t="str">
        <f t="shared" si="734"/>
        <v/>
      </c>
      <c r="AQ418" s="9" t="str">
        <f t="shared" si="707"/>
        <v/>
      </c>
      <c r="AR418" s="8" t="str">
        <f t="shared" si="735"/>
        <v/>
      </c>
      <c r="AS418" s="2" t="str">
        <f t="shared" si="754"/>
        <v/>
      </c>
      <c r="AT418" s="8" t="str">
        <f t="shared" si="736"/>
        <v/>
      </c>
      <c r="AU418" s="8" t="str">
        <f t="shared" si="755"/>
        <v/>
      </c>
      <c r="AV418" s="8" t="str">
        <f t="shared" si="756"/>
        <v/>
      </c>
      <c r="AW418" s="8" t="str">
        <f t="shared" si="737"/>
        <v/>
      </c>
      <c r="AX418" s="9" t="str">
        <f t="shared" si="708"/>
        <v/>
      </c>
      <c r="AY418" s="9" t="str">
        <f t="shared" si="709"/>
        <v/>
      </c>
      <c r="AZ418" s="8" t="str">
        <f t="shared" si="738"/>
        <v/>
      </c>
      <c r="BA418" s="9" t="str">
        <f t="shared" si="739"/>
        <v/>
      </c>
      <c r="BB418" s="8" t="str">
        <f t="shared" si="740"/>
        <v/>
      </c>
      <c r="BD418" s="3" t="str">
        <f t="shared" si="741"/>
        <v/>
      </c>
      <c r="BE418" s="8" t="str">
        <f t="shared" si="710"/>
        <v/>
      </c>
      <c r="BF418" s="8" t="str">
        <f t="shared" si="711"/>
        <v/>
      </c>
      <c r="BG418" s="86" t="str">
        <f t="shared" si="712"/>
        <v/>
      </c>
      <c r="BH418" s="9" t="str">
        <f t="shared" si="713"/>
        <v/>
      </c>
      <c r="BI418" s="9" t="str">
        <f t="shared" si="714"/>
        <v/>
      </c>
      <c r="BJ418" s="82" t="e">
        <f t="shared" si="715"/>
        <v>#VALUE!</v>
      </c>
      <c r="BK418" s="9" t="str">
        <f t="shared" si="716"/>
        <v/>
      </c>
      <c r="BL418" s="9" t="str">
        <f t="shared" ref="BL418:BM418" si="785">BK418</f>
        <v/>
      </c>
      <c r="BM418" s="9" t="str">
        <f t="shared" si="785"/>
        <v/>
      </c>
      <c r="BN418" s="8" t="str">
        <f t="shared" si="718"/>
        <v/>
      </c>
      <c r="BO418" s="8" t="str">
        <f t="shared" si="743"/>
        <v/>
      </c>
      <c r="BP418" s="8" t="str">
        <f t="shared" si="744"/>
        <v/>
      </c>
      <c r="BQ418" s="8" t="str">
        <f t="shared" si="745"/>
        <v/>
      </c>
      <c r="BR418" s="8" t="str">
        <f t="shared" si="719"/>
        <v/>
      </c>
      <c r="BS418" s="8" t="str">
        <f t="shared" si="746"/>
        <v/>
      </c>
      <c r="BT418" s="8" t="str">
        <f t="shared" si="747"/>
        <v/>
      </c>
      <c r="BU418" s="7" t="str">
        <f t="shared" si="748"/>
        <v/>
      </c>
    </row>
    <row r="419" spans="8:73" x14ac:dyDescent="0.25">
      <c r="H419" s="35" t="str">
        <f>IFERROR(IF(MINUTE(M419)&lt;&gt;MINUTE(M418),MAX($H$2:H418)+1,IF(AND(MINUTE(M418)=0,MINUTE(M419)=0),1,"")),"")</f>
        <v/>
      </c>
      <c r="I419" s="35" t="str">
        <f t="shared" si="720"/>
        <v/>
      </c>
      <c r="J419" s="35" t="str">
        <f t="shared" si="721"/>
        <v/>
      </c>
      <c r="K419" s="67" t="str">
        <f>IFERROR(IF(VLOOKUP(J418,'Flota Variable'!$AS$4:$AU$707,3,0)+K418&gt;$F$7,"",VLOOKUP(J418,'Flota Variable'!$AS$4:$AU$707,3,0)+K418),"")</f>
        <v/>
      </c>
      <c r="L419" s="67" t="str">
        <f t="shared" si="702"/>
        <v/>
      </c>
      <c r="M419" s="36" t="str">
        <f t="shared" si="722"/>
        <v/>
      </c>
      <c r="N419" s="35" t="str">
        <f>IF(H419="","",IF(H419=MAX($H$3:$H$1002),IFERROR(VLOOKUP(MAX($H$3:H419)+1,$H$3:$I$1002,2,0),MAX(I419:I1418))-VLOOKUP(H419,$H$3:$I$1002,2,0)+1,IFERROR(VLOOKUP(MAX($H$3:H419)+1,$H$3:$I$1002,2,0),MAX(I419:I1418))-VLOOKUP(H419,$H$3:$I$1002,2,0)))</f>
        <v/>
      </c>
      <c r="P419" s="35" t="str">
        <f t="shared" si="723"/>
        <v/>
      </c>
      <c r="Q419" s="67" t="str">
        <f t="shared" si="724"/>
        <v/>
      </c>
      <c r="R419" s="67" t="str">
        <f t="shared" si="725"/>
        <v/>
      </c>
      <c r="S419" s="67" t="str">
        <f t="shared" si="726"/>
        <v/>
      </c>
      <c r="U419" s="68" t="str">
        <f>IFERROR(IF(Z419=0,"",IF(MINUTE(Z419)&lt;&gt;MINUTE(Z418),MAX($U$2:U418)+1,IF(AND(MINUTE(Z418)=0,MINUTE(Z419)=0),1,""))),"")</f>
        <v/>
      </c>
      <c r="V419" s="68" t="str">
        <f t="shared" si="727"/>
        <v/>
      </c>
      <c r="W419" s="68" t="str">
        <f t="shared" si="728"/>
        <v/>
      </c>
      <c r="X419" s="69" t="str">
        <f>IFERROR(L419+VLOOKUP(J419,'Tiempos de ciclo'!$P$3:$Q$398,2,0),"")</f>
        <v/>
      </c>
      <c r="Y419" s="69" t="str">
        <f t="shared" si="703"/>
        <v/>
      </c>
      <c r="Z419" s="70" t="str">
        <f t="shared" si="729"/>
        <v/>
      </c>
      <c r="AA419" s="68" t="str">
        <f>IF(U419="","",IF(U419=MAX($U$3:$U$1002),IFERROR(VLOOKUP(MAX($U$3:U419)+1,$U$3:$V$1002,2,0),MAX(V419:V1418))-VLOOKUP(U419,$U$3:$V$1002,2,0)+1,IFERROR(VLOOKUP(MAX($U$3:U419)+1,$U$3:$V$1002,2,0),MAX(V419:V1418))-VLOOKUP(U419,$U$3:$V$1002,2,0)))</f>
        <v/>
      </c>
      <c r="AC419" s="68" t="str">
        <f t="shared" si="730"/>
        <v/>
      </c>
      <c r="AD419" s="69" t="str">
        <f t="shared" si="731"/>
        <v/>
      </c>
      <c r="AE419" s="69" t="str">
        <f t="shared" si="732"/>
        <v/>
      </c>
      <c r="AF419" s="69" t="str">
        <f t="shared" si="733"/>
        <v/>
      </c>
      <c r="AI419" s="3" t="str">
        <f t="shared" si="750"/>
        <v/>
      </c>
      <c r="AJ419" s="8" t="str">
        <f t="shared" si="704"/>
        <v/>
      </c>
      <c r="AK419" s="8" t="str">
        <f t="shared" si="751"/>
        <v/>
      </c>
      <c r="AL419" s="8" t="str">
        <f t="shared" si="752"/>
        <v/>
      </c>
      <c r="AM419" s="8" t="str">
        <f t="shared" si="753"/>
        <v/>
      </c>
      <c r="AN419" s="9" t="str">
        <f t="shared" si="705"/>
        <v/>
      </c>
      <c r="AO419" s="9" t="str">
        <f t="shared" si="706"/>
        <v/>
      </c>
      <c r="AP419" s="8" t="str">
        <f t="shared" si="734"/>
        <v/>
      </c>
      <c r="AQ419" s="9" t="str">
        <f t="shared" si="707"/>
        <v/>
      </c>
      <c r="AR419" s="8" t="str">
        <f t="shared" si="735"/>
        <v/>
      </c>
      <c r="AS419" s="2" t="str">
        <f t="shared" si="754"/>
        <v/>
      </c>
      <c r="AT419" s="8" t="str">
        <f t="shared" si="736"/>
        <v/>
      </c>
      <c r="AU419" s="8" t="str">
        <f t="shared" si="755"/>
        <v/>
      </c>
      <c r="AV419" s="8" t="str">
        <f t="shared" si="756"/>
        <v/>
      </c>
      <c r="AW419" s="8" t="str">
        <f t="shared" si="737"/>
        <v/>
      </c>
      <c r="AX419" s="9" t="str">
        <f t="shared" si="708"/>
        <v/>
      </c>
      <c r="AY419" s="9" t="str">
        <f t="shared" si="709"/>
        <v/>
      </c>
      <c r="AZ419" s="8" t="str">
        <f t="shared" si="738"/>
        <v/>
      </c>
      <c r="BA419" s="9" t="str">
        <f t="shared" si="739"/>
        <v/>
      </c>
      <c r="BB419" s="8" t="str">
        <f t="shared" si="740"/>
        <v/>
      </c>
      <c r="BD419" s="3" t="str">
        <f t="shared" si="741"/>
        <v/>
      </c>
      <c r="BE419" s="8" t="str">
        <f t="shared" si="710"/>
        <v/>
      </c>
      <c r="BF419" s="8" t="str">
        <f t="shared" si="711"/>
        <v/>
      </c>
      <c r="BG419" s="86" t="str">
        <f t="shared" si="712"/>
        <v/>
      </c>
      <c r="BH419" s="9" t="str">
        <f t="shared" si="713"/>
        <v/>
      </c>
      <c r="BI419" s="9" t="str">
        <f t="shared" si="714"/>
        <v/>
      </c>
      <c r="BJ419" s="82" t="e">
        <f t="shared" si="715"/>
        <v>#VALUE!</v>
      </c>
      <c r="BK419" s="9" t="str">
        <f t="shared" si="716"/>
        <v/>
      </c>
      <c r="BL419" s="9" t="str">
        <f t="shared" ref="BL419:BM419" si="786">BK419</f>
        <v/>
      </c>
      <c r="BM419" s="9" t="str">
        <f t="shared" si="786"/>
        <v/>
      </c>
      <c r="BN419" s="8" t="str">
        <f t="shared" si="718"/>
        <v/>
      </c>
      <c r="BO419" s="8" t="str">
        <f t="shared" si="743"/>
        <v/>
      </c>
      <c r="BP419" s="8" t="str">
        <f t="shared" si="744"/>
        <v/>
      </c>
      <c r="BQ419" s="8" t="str">
        <f t="shared" si="745"/>
        <v/>
      </c>
      <c r="BR419" s="8" t="str">
        <f t="shared" si="719"/>
        <v/>
      </c>
      <c r="BS419" s="8" t="str">
        <f t="shared" si="746"/>
        <v/>
      </c>
      <c r="BT419" s="8" t="str">
        <f t="shared" si="747"/>
        <v/>
      </c>
      <c r="BU419" s="7" t="str">
        <f t="shared" si="748"/>
        <v/>
      </c>
    </row>
    <row r="420" spans="8:73" x14ac:dyDescent="0.25">
      <c r="H420" s="35" t="str">
        <f>IFERROR(IF(MINUTE(M420)&lt;&gt;MINUTE(M419),MAX($H$2:H419)+1,IF(AND(MINUTE(M419)=0,MINUTE(M420)=0),1,"")),"")</f>
        <v/>
      </c>
      <c r="I420" s="35" t="str">
        <f t="shared" si="720"/>
        <v/>
      </c>
      <c r="J420" s="35" t="str">
        <f t="shared" si="721"/>
        <v/>
      </c>
      <c r="K420" s="67" t="str">
        <f>IFERROR(IF(VLOOKUP(J419,'Flota Variable'!$AS$4:$AU$707,3,0)+K419&gt;$F$7,"",VLOOKUP(J419,'Flota Variable'!$AS$4:$AU$707,3,0)+K419),"")</f>
        <v/>
      </c>
      <c r="L420" s="67" t="str">
        <f t="shared" si="702"/>
        <v/>
      </c>
      <c r="M420" s="36" t="str">
        <f t="shared" si="722"/>
        <v/>
      </c>
      <c r="N420" s="35" t="str">
        <f>IF(H420="","",IF(H420=MAX($H$3:$H$1002),IFERROR(VLOOKUP(MAX($H$3:H420)+1,$H$3:$I$1002,2,0),MAX(I420:I1419))-VLOOKUP(H420,$H$3:$I$1002,2,0)+1,IFERROR(VLOOKUP(MAX($H$3:H420)+1,$H$3:$I$1002,2,0),MAX(I420:I1419))-VLOOKUP(H420,$H$3:$I$1002,2,0)))</f>
        <v/>
      </c>
      <c r="P420" s="35" t="str">
        <f t="shared" si="723"/>
        <v/>
      </c>
      <c r="Q420" s="67" t="str">
        <f t="shared" si="724"/>
        <v/>
      </c>
      <c r="R420" s="67" t="str">
        <f t="shared" si="725"/>
        <v/>
      </c>
      <c r="S420" s="67" t="str">
        <f t="shared" si="726"/>
        <v/>
      </c>
      <c r="U420" s="68" t="str">
        <f>IFERROR(IF(Z420=0,"",IF(MINUTE(Z420)&lt;&gt;MINUTE(Z419),MAX($U$2:U419)+1,IF(AND(MINUTE(Z419)=0,MINUTE(Z420)=0),1,""))),"")</f>
        <v/>
      </c>
      <c r="V420" s="68" t="str">
        <f t="shared" si="727"/>
        <v/>
      </c>
      <c r="W420" s="68" t="str">
        <f t="shared" si="728"/>
        <v/>
      </c>
      <c r="X420" s="69" t="str">
        <f>IFERROR(L420+VLOOKUP(J420,'Tiempos de ciclo'!$P$3:$Q$398,2,0),"")</f>
        <v/>
      </c>
      <c r="Y420" s="69" t="str">
        <f t="shared" si="703"/>
        <v/>
      </c>
      <c r="Z420" s="70" t="str">
        <f t="shared" si="729"/>
        <v/>
      </c>
      <c r="AA420" s="68" t="str">
        <f>IF(U420="","",IF(U420=MAX($U$3:$U$1002),IFERROR(VLOOKUP(MAX($U$3:U420)+1,$U$3:$V$1002,2,0),MAX(V420:V1419))-VLOOKUP(U420,$U$3:$V$1002,2,0)+1,IFERROR(VLOOKUP(MAX($U$3:U420)+1,$U$3:$V$1002,2,0),MAX(V420:V1419))-VLOOKUP(U420,$U$3:$V$1002,2,0)))</f>
        <v/>
      </c>
      <c r="AC420" s="68" t="str">
        <f t="shared" si="730"/>
        <v/>
      </c>
      <c r="AD420" s="69" t="str">
        <f t="shared" si="731"/>
        <v/>
      </c>
      <c r="AE420" s="69" t="str">
        <f t="shared" si="732"/>
        <v/>
      </c>
      <c r="AF420" s="69" t="str">
        <f t="shared" si="733"/>
        <v/>
      </c>
      <c r="AI420" s="3" t="str">
        <f t="shared" si="750"/>
        <v/>
      </c>
      <c r="AJ420" s="8" t="str">
        <f t="shared" si="704"/>
        <v/>
      </c>
      <c r="AK420" s="8" t="str">
        <f t="shared" si="751"/>
        <v/>
      </c>
      <c r="AL420" s="8" t="str">
        <f t="shared" si="752"/>
        <v/>
      </c>
      <c r="AM420" s="8" t="str">
        <f t="shared" si="753"/>
        <v/>
      </c>
      <c r="AN420" s="9" t="str">
        <f t="shared" si="705"/>
        <v/>
      </c>
      <c r="AO420" s="9" t="str">
        <f t="shared" si="706"/>
        <v/>
      </c>
      <c r="AP420" s="8" t="str">
        <f t="shared" si="734"/>
        <v/>
      </c>
      <c r="AQ420" s="9" t="str">
        <f t="shared" si="707"/>
        <v/>
      </c>
      <c r="AR420" s="8" t="str">
        <f t="shared" si="735"/>
        <v/>
      </c>
      <c r="AS420" s="2" t="str">
        <f t="shared" si="754"/>
        <v/>
      </c>
      <c r="AT420" s="8" t="str">
        <f t="shared" si="736"/>
        <v/>
      </c>
      <c r="AU420" s="8" t="str">
        <f t="shared" si="755"/>
        <v/>
      </c>
      <c r="AV420" s="8" t="str">
        <f t="shared" si="756"/>
        <v/>
      </c>
      <c r="AW420" s="8" t="str">
        <f t="shared" si="737"/>
        <v/>
      </c>
      <c r="AX420" s="9" t="str">
        <f t="shared" si="708"/>
        <v/>
      </c>
      <c r="AY420" s="9" t="str">
        <f t="shared" si="709"/>
        <v/>
      </c>
      <c r="AZ420" s="8" t="str">
        <f t="shared" si="738"/>
        <v/>
      </c>
      <c r="BA420" s="9" t="str">
        <f t="shared" si="739"/>
        <v/>
      </c>
      <c r="BB420" s="8" t="str">
        <f t="shared" si="740"/>
        <v/>
      </c>
      <c r="BD420" s="3" t="str">
        <f t="shared" si="741"/>
        <v/>
      </c>
      <c r="BE420" s="8" t="str">
        <f t="shared" si="710"/>
        <v/>
      </c>
      <c r="BF420" s="8" t="str">
        <f t="shared" si="711"/>
        <v/>
      </c>
      <c r="BG420" s="86" t="str">
        <f t="shared" si="712"/>
        <v/>
      </c>
      <c r="BH420" s="9" t="str">
        <f t="shared" si="713"/>
        <v/>
      </c>
      <c r="BI420" s="9" t="str">
        <f t="shared" si="714"/>
        <v/>
      </c>
      <c r="BJ420" s="82" t="e">
        <f t="shared" si="715"/>
        <v>#VALUE!</v>
      </c>
      <c r="BK420" s="9" t="str">
        <f t="shared" si="716"/>
        <v/>
      </c>
      <c r="BL420" s="9" t="str">
        <f t="shared" ref="BL420:BM420" si="787">BK420</f>
        <v/>
      </c>
      <c r="BM420" s="9" t="str">
        <f t="shared" si="787"/>
        <v/>
      </c>
      <c r="BN420" s="8" t="str">
        <f t="shared" si="718"/>
        <v/>
      </c>
      <c r="BO420" s="8" t="str">
        <f t="shared" si="743"/>
        <v/>
      </c>
      <c r="BP420" s="8" t="str">
        <f t="shared" si="744"/>
        <v/>
      </c>
      <c r="BQ420" s="8" t="str">
        <f t="shared" si="745"/>
        <v/>
      </c>
      <c r="BR420" s="8" t="str">
        <f t="shared" si="719"/>
        <v/>
      </c>
      <c r="BS420" s="8" t="str">
        <f t="shared" si="746"/>
        <v/>
      </c>
      <c r="BT420" s="8" t="str">
        <f t="shared" si="747"/>
        <v/>
      </c>
      <c r="BU420" s="7" t="str">
        <f t="shared" si="748"/>
        <v/>
      </c>
    </row>
    <row r="421" spans="8:73" x14ac:dyDescent="0.25">
      <c r="H421" s="35" t="str">
        <f>IFERROR(IF(MINUTE(M421)&lt;&gt;MINUTE(M420),MAX($H$2:H420)+1,IF(AND(MINUTE(M420)=0,MINUTE(M421)=0),1,"")),"")</f>
        <v/>
      </c>
      <c r="I421" s="35" t="str">
        <f t="shared" si="720"/>
        <v/>
      </c>
      <c r="J421" s="35" t="str">
        <f t="shared" si="721"/>
        <v/>
      </c>
      <c r="K421" s="67" t="str">
        <f>IFERROR(IF(VLOOKUP(J420,'Flota Variable'!$AS$4:$AU$707,3,0)+K420&gt;$F$7,"",VLOOKUP(J420,'Flota Variable'!$AS$4:$AU$707,3,0)+K420),"")</f>
        <v/>
      </c>
      <c r="L421" s="67" t="str">
        <f t="shared" si="702"/>
        <v/>
      </c>
      <c r="M421" s="36" t="str">
        <f t="shared" si="722"/>
        <v/>
      </c>
      <c r="N421" s="35" t="str">
        <f>IF(H421="","",IF(H421=MAX($H$3:$H$1002),IFERROR(VLOOKUP(MAX($H$3:H421)+1,$H$3:$I$1002,2,0),MAX(I421:I1420))-VLOOKUP(H421,$H$3:$I$1002,2,0)+1,IFERROR(VLOOKUP(MAX($H$3:H421)+1,$H$3:$I$1002,2,0),MAX(I421:I1420))-VLOOKUP(H421,$H$3:$I$1002,2,0)))</f>
        <v/>
      </c>
      <c r="P421" s="35" t="str">
        <f t="shared" si="723"/>
        <v/>
      </c>
      <c r="Q421" s="67" t="str">
        <f t="shared" si="724"/>
        <v/>
      </c>
      <c r="R421" s="67" t="str">
        <f t="shared" si="725"/>
        <v/>
      </c>
      <c r="S421" s="67" t="str">
        <f t="shared" si="726"/>
        <v/>
      </c>
      <c r="U421" s="68" t="str">
        <f>IFERROR(IF(Z421=0,"",IF(MINUTE(Z421)&lt;&gt;MINUTE(Z420),MAX($U$2:U420)+1,IF(AND(MINUTE(Z420)=0,MINUTE(Z421)=0),1,""))),"")</f>
        <v/>
      </c>
      <c r="V421" s="68" t="str">
        <f t="shared" si="727"/>
        <v/>
      </c>
      <c r="W421" s="68" t="str">
        <f t="shared" si="728"/>
        <v/>
      </c>
      <c r="X421" s="69" t="str">
        <f>IFERROR(L421+VLOOKUP(J421,'Tiempos de ciclo'!$P$3:$Q$398,2,0),"")</f>
        <v/>
      </c>
      <c r="Y421" s="69" t="str">
        <f t="shared" si="703"/>
        <v/>
      </c>
      <c r="Z421" s="70" t="str">
        <f t="shared" si="729"/>
        <v/>
      </c>
      <c r="AA421" s="68" t="str">
        <f>IF(U421="","",IF(U421=MAX($U$3:$U$1002),IFERROR(VLOOKUP(MAX($U$3:U421)+1,$U$3:$V$1002,2,0),MAX(V421:V1420))-VLOOKUP(U421,$U$3:$V$1002,2,0)+1,IFERROR(VLOOKUP(MAX($U$3:U421)+1,$U$3:$V$1002,2,0),MAX(V421:V1420))-VLOOKUP(U421,$U$3:$V$1002,2,0)))</f>
        <v/>
      </c>
      <c r="AC421" s="68" t="str">
        <f t="shared" si="730"/>
        <v/>
      </c>
      <c r="AD421" s="69" t="str">
        <f t="shared" si="731"/>
        <v/>
      </c>
      <c r="AE421" s="69" t="str">
        <f t="shared" si="732"/>
        <v/>
      </c>
      <c r="AF421" s="69" t="str">
        <f t="shared" si="733"/>
        <v/>
      </c>
      <c r="AI421" s="3" t="str">
        <f t="shared" si="750"/>
        <v/>
      </c>
      <c r="AJ421" s="8" t="str">
        <f t="shared" si="704"/>
        <v/>
      </c>
      <c r="AK421" s="8" t="str">
        <f t="shared" si="751"/>
        <v/>
      </c>
      <c r="AL421" s="8" t="str">
        <f t="shared" si="752"/>
        <v/>
      </c>
      <c r="AM421" s="8" t="str">
        <f t="shared" si="753"/>
        <v/>
      </c>
      <c r="AN421" s="9" t="str">
        <f t="shared" si="705"/>
        <v/>
      </c>
      <c r="AO421" s="9" t="str">
        <f t="shared" si="706"/>
        <v/>
      </c>
      <c r="AP421" s="8" t="str">
        <f t="shared" si="734"/>
        <v/>
      </c>
      <c r="AQ421" s="9" t="str">
        <f t="shared" si="707"/>
        <v/>
      </c>
      <c r="AR421" s="8" t="str">
        <f t="shared" si="735"/>
        <v/>
      </c>
      <c r="AS421" s="2" t="str">
        <f t="shared" si="754"/>
        <v/>
      </c>
      <c r="AT421" s="8" t="str">
        <f t="shared" si="736"/>
        <v/>
      </c>
      <c r="AU421" s="8" t="str">
        <f t="shared" si="755"/>
        <v/>
      </c>
      <c r="AV421" s="8" t="str">
        <f t="shared" si="756"/>
        <v/>
      </c>
      <c r="AW421" s="8" t="str">
        <f t="shared" si="737"/>
        <v/>
      </c>
      <c r="AX421" s="9" t="str">
        <f t="shared" si="708"/>
        <v/>
      </c>
      <c r="AY421" s="9" t="str">
        <f t="shared" si="709"/>
        <v/>
      </c>
      <c r="AZ421" s="8" t="str">
        <f t="shared" si="738"/>
        <v/>
      </c>
      <c r="BA421" s="9" t="str">
        <f t="shared" si="739"/>
        <v/>
      </c>
      <c r="BB421" s="8" t="str">
        <f t="shared" si="740"/>
        <v/>
      </c>
      <c r="BD421" s="3" t="str">
        <f t="shared" si="741"/>
        <v/>
      </c>
      <c r="BE421" s="8" t="str">
        <f t="shared" si="710"/>
        <v/>
      </c>
      <c r="BF421" s="8" t="str">
        <f t="shared" si="711"/>
        <v/>
      </c>
      <c r="BG421" s="86" t="str">
        <f t="shared" si="712"/>
        <v/>
      </c>
      <c r="BH421" s="9" t="str">
        <f t="shared" si="713"/>
        <v/>
      </c>
      <c r="BI421" s="9" t="str">
        <f t="shared" si="714"/>
        <v/>
      </c>
      <c r="BJ421" s="82" t="e">
        <f t="shared" si="715"/>
        <v>#VALUE!</v>
      </c>
      <c r="BK421" s="9" t="str">
        <f t="shared" si="716"/>
        <v/>
      </c>
      <c r="BL421" s="9" t="str">
        <f t="shared" ref="BL421:BM421" si="788">BK421</f>
        <v/>
      </c>
      <c r="BM421" s="9" t="str">
        <f t="shared" si="788"/>
        <v/>
      </c>
      <c r="BN421" s="8" t="str">
        <f t="shared" si="718"/>
        <v/>
      </c>
      <c r="BO421" s="8" t="str">
        <f t="shared" si="743"/>
        <v/>
      </c>
      <c r="BP421" s="8" t="str">
        <f t="shared" si="744"/>
        <v/>
      </c>
      <c r="BQ421" s="8" t="str">
        <f t="shared" si="745"/>
        <v/>
      </c>
      <c r="BR421" s="8" t="str">
        <f t="shared" si="719"/>
        <v/>
      </c>
      <c r="BS421" s="8" t="str">
        <f t="shared" si="746"/>
        <v/>
      </c>
      <c r="BT421" s="8" t="str">
        <f t="shared" si="747"/>
        <v/>
      </c>
      <c r="BU421" s="7" t="str">
        <f t="shared" si="748"/>
        <v/>
      </c>
    </row>
    <row r="422" spans="8:73" x14ac:dyDescent="0.25">
      <c r="H422" s="35" t="str">
        <f>IFERROR(IF(MINUTE(M422)&lt;&gt;MINUTE(M421),MAX($H$2:H421)+1,IF(AND(MINUTE(M421)=0,MINUTE(M422)=0),1,"")),"")</f>
        <v/>
      </c>
      <c r="I422" s="35" t="str">
        <f t="shared" si="720"/>
        <v/>
      </c>
      <c r="J422" s="35" t="str">
        <f t="shared" si="721"/>
        <v/>
      </c>
      <c r="K422" s="67" t="str">
        <f>IFERROR(IF(VLOOKUP(J421,'Flota Variable'!$AS$4:$AU$707,3,0)+K421&gt;$F$7,"",VLOOKUP(J421,'Flota Variable'!$AS$4:$AU$707,3,0)+K421),"")</f>
        <v/>
      </c>
      <c r="L422" s="67" t="str">
        <f t="shared" si="702"/>
        <v/>
      </c>
      <c r="M422" s="36" t="str">
        <f t="shared" si="722"/>
        <v/>
      </c>
      <c r="N422" s="35" t="str">
        <f>IF(H422="","",IF(H422=MAX($H$3:$H$1002),IFERROR(VLOOKUP(MAX($H$3:H422)+1,$H$3:$I$1002,2,0),MAX(I422:I1421))-VLOOKUP(H422,$H$3:$I$1002,2,0)+1,IFERROR(VLOOKUP(MAX($H$3:H422)+1,$H$3:$I$1002,2,0),MAX(I422:I1421))-VLOOKUP(H422,$H$3:$I$1002,2,0)))</f>
        <v/>
      </c>
      <c r="P422" s="35" t="str">
        <f t="shared" si="723"/>
        <v/>
      </c>
      <c r="Q422" s="67" t="str">
        <f t="shared" si="724"/>
        <v/>
      </c>
      <c r="R422" s="67" t="str">
        <f t="shared" si="725"/>
        <v/>
      </c>
      <c r="S422" s="67" t="str">
        <f t="shared" si="726"/>
        <v/>
      </c>
      <c r="U422" s="68" t="str">
        <f>IFERROR(IF(Z422=0,"",IF(MINUTE(Z422)&lt;&gt;MINUTE(Z421),MAX($U$2:U421)+1,IF(AND(MINUTE(Z421)=0,MINUTE(Z422)=0),1,""))),"")</f>
        <v/>
      </c>
      <c r="V422" s="68" t="str">
        <f t="shared" si="727"/>
        <v/>
      </c>
      <c r="W422" s="68" t="str">
        <f t="shared" si="728"/>
        <v/>
      </c>
      <c r="X422" s="69" t="str">
        <f>IFERROR(L422+VLOOKUP(J422,'Tiempos de ciclo'!$P$3:$Q$398,2,0),"")</f>
        <v/>
      </c>
      <c r="Y422" s="69" t="str">
        <f t="shared" si="703"/>
        <v/>
      </c>
      <c r="Z422" s="70" t="str">
        <f t="shared" si="729"/>
        <v/>
      </c>
      <c r="AA422" s="68" t="str">
        <f>IF(U422="","",IF(U422=MAX($U$3:$U$1002),IFERROR(VLOOKUP(MAX($U$3:U422)+1,$U$3:$V$1002,2,0),MAX(V422:V1421))-VLOOKUP(U422,$U$3:$V$1002,2,0)+1,IFERROR(VLOOKUP(MAX($U$3:U422)+1,$U$3:$V$1002,2,0),MAX(V422:V1421))-VLOOKUP(U422,$U$3:$V$1002,2,0)))</f>
        <v/>
      </c>
      <c r="AC422" s="68" t="str">
        <f t="shared" si="730"/>
        <v/>
      </c>
      <c r="AD422" s="69" t="str">
        <f t="shared" si="731"/>
        <v/>
      </c>
      <c r="AE422" s="69" t="str">
        <f t="shared" si="732"/>
        <v/>
      </c>
      <c r="AF422" s="69" t="str">
        <f t="shared" si="733"/>
        <v/>
      </c>
      <c r="AI422" s="3" t="str">
        <f t="shared" si="750"/>
        <v/>
      </c>
      <c r="AJ422" s="8" t="str">
        <f t="shared" si="704"/>
        <v/>
      </c>
      <c r="AK422" s="8" t="str">
        <f t="shared" si="751"/>
        <v/>
      </c>
      <c r="AL422" s="8" t="str">
        <f t="shared" si="752"/>
        <v/>
      </c>
      <c r="AM422" s="8" t="str">
        <f t="shared" si="753"/>
        <v/>
      </c>
      <c r="AN422" s="9" t="str">
        <f t="shared" si="705"/>
        <v/>
      </c>
      <c r="AO422" s="9" t="str">
        <f t="shared" si="706"/>
        <v/>
      </c>
      <c r="AP422" s="8" t="str">
        <f t="shared" si="734"/>
        <v/>
      </c>
      <c r="AQ422" s="9" t="str">
        <f t="shared" si="707"/>
        <v/>
      </c>
      <c r="AR422" s="8" t="str">
        <f t="shared" si="735"/>
        <v/>
      </c>
      <c r="AS422" s="2" t="str">
        <f t="shared" si="754"/>
        <v/>
      </c>
      <c r="AT422" s="8" t="str">
        <f t="shared" si="736"/>
        <v/>
      </c>
      <c r="AU422" s="8" t="str">
        <f t="shared" si="755"/>
        <v/>
      </c>
      <c r="AV422" s="8" t="str">
        <f t="shared" si="756"/>
        <v/>
      </c>
      <c r="AW422" s="8" t="str">
        <f t="shared" si="737"/>
        <v/>
      </c>
      <c r="AX422" s="9" t="str">
        <f t="shared" si="708"/>
        <v/>
      </c>
      <c r="AY422" s="9" t="str">
        <f t="shared" si="709"/>
        <v/>
      </c>
      <c r="AZ422" s="8" t="str">
        <f t="shared" si="738"/>
        <v/>
      </c>
      <c r="BA422" s="9" t="str">
        <f t="shared" si="739"/>
        <v/>
      </c>
      <c r="BB422" s="8" t="str">
        <f t="shared" si="740"/>
        <v/>
      </c>
      <c r="BD422" s="3" t="str">
        <f t="shared" si="741"/>
        <v/>
      </c>
      <c r="BE422" s="8" t="str">
        <f t="shared" si="710"/>
        <v/>
      </c>
      <c r="BF422" s="8" t="str">
        <f t="shared" si="711"/>
        <v/>
      </c>
      <c r="BG422" s="86" t="str">
        <f t="shared" si="712"/>
        <v/>
      </c>
      <c r="BH422" s="9" t="str">
        <f t="shared" si="713"/>
        <v/>
      </c>
      <c r="BI422" s="9" t="str">
        <f t="shared" si="714"/>
        <v/>
      </c>
      <c r="BJ422" s="82" t="e">
        <f t="shared" si="715"/>
        <v>#VALUE!</v>
      </c>
      <c r="BK422" s="9" t="str">
        <f t="shared" si="716"/>
        <v/>
      </c>
      <c r="BL422" s="9" t="str">
        <f t="shared" ref="BL422:BM422" si="789">BK422</f>
        <v/>
      </c>
      <c r="BM422" s="9" t="str">
        <f t="shared" si="789"/>
        <v/>
      </c>
      <c r="BN422" s="8" t="str">
        <f t="shared" si="718"/>
        <v/>
      </c>
      <c r="BO422" s="8" t="str">
        <f t="shared" si="743"/>
        <v/>
      </c>
      <c r="BP422" s="8" t="str">
        <f t="shared" si="744"/>
        <v/>
      </c>
      <c r="BQ422" s="8" t="str">
        <f t="shared" si="745"/>
        <v/>
      </c>
      <c r="BR422" s="8" t="str">
        <f t="shared" si="719"/>
        <v/>
      </c>
      <c r="BS422" s="8" t="str">
        <f t="shared" si="746"/>
        <v/>
      </c>
      <c r="BT422" s="8" t="str">
        <f t="shared" si="747"/>
        <v/>
      </c>
      <c r="BU422" s="7" t="str">
        <f t="shared" si="748"/>
        <v/>
      </c>
    </row>
    <row r="423" spans="8:73" x14ac:dyDescent="0.25">
      <c r="H423" s="35" t="str">
        <f>IFERROR(IF(MINUTE(M423)&lt;&gt;MINUTE(M422),MAX($H$2:H422)+1,IF(AND(MINUTE(M422)=0,MINUTE(M423)=0),1,"")),"")</f>
        <v/>
      </c>
      <c r="I423" s="35" t="str">
        <f t="shared" si="720"/>
        <v/>
      </c>
      <c r="J423" s="35" t="str">
        <f t="shared" si="721"/>
        <v/>
      </c>
      <c r="K423" s="67" t="str">
        <f>IFERROR(IF(VLOOKUP(J422,'Flota Variable'!$AS$4:$AU$707,3,0)+K422&gt;$F$7,"",VLOOKUP(J422,'Flota Variable'!$AS$4:$AU$707,3,0)+K422),"")</f>
        <v/>
      </c>
      <c r="L423" s="67" t="str">
        <f t="shared" si="702"/>
        <v/>
      </c>
      <c r="M423" s="36" t="str">
        <f t="shared" si="722"/>
        <v/>
      </c>
      <c r="N423" s="35" t="str">
        <f>IF(H423="","",IF(H423=MAX($H$3:$H$1002),IFERROR(VLOOKUP(MAX($H$3:H423)+1,$H$3:$I$1002,2,0),MAX(I423:I1422))-VLOOKUP(H423,$H$3:$I$1002,2,0)+1,IFERROR(VLOOKUP(MAX($H$3:H423)+1,$H$3:$I$1002,2,0),MAX(I423:I1422))-VLOOKUP(H423,$H$3:$I$1002,2,0)))</f>
        <v/>
      </c>
      <c r="P423" s="35" t="str">
        <f t="shared" si="723"/>
        <v/>
      </c>
      <c r="Q423" s="67" t="str">
        <f t="shared" si="724"/>
        <v/>
      </c>
      <c r="R423" s="67" t="str">
        <f t="shared" si="725"/>
        <v/>
      </c>
      <c r="S423" s="67" t="str">
        <f t="shared" si="726"/>
        <v/>
      </c>
      <c r="U423" s="68" t="str">
        <f>IFERROR(IF(Z423=0,"",IF(MINUTE(Z423)&lt;&gt;MINUTE(Z422),MAX($U$2:U422)+1,IF(AND(MINUTE(Z422)=0,MINUTE(Z423)=0),1,""))),"")</f>
        <v/>
      </c>
      <c r="V423" s="68" t="str">
        <f t="shared" si="727"/>
        <v/>
      </c>
      <c r="W423" s="68" t="str">
        <f t="shared" si="728"/>
        <v/>
      </c>
      <c r="X423" s="69" t="str">
        <f>IFERROR(L423+VLOOKUP(J423,'Tiempos de ciclo'!$P$3:$Q$398,2,0),"")</f>
        <v/>
      </c>
      <c r="Y423" s="69" t="str">
        <f t="shared" si="703"/>
        <v/>
      </c>
      <c r="Z423" s="70" t="str">
        <f t="shared" si="729"/>
        <v/>
      </c>
      <c r="AA423" s="68" t="str">
        <f>IF(U423="","",IF(U423=MAX($U$3:$U$1002),IFERROR(VLOOKUP(MAX($U$3:U423)+1,$U$3:$V$1002,2,0),MAX(V423:V1422))-VLOOKUP(U423,$U$3:$V$1002,2,0)+1,IFERROR(VLOOKUP(MAX($U$3:U423)+1,$U$3:$V$1002,2,0),MAX(V423:V1422))-VLOOKUP(U423,$U$3:$V$1002,2,0)))</f>
        <v/>
      </c>
      <c r="AC423" s="68" t="str">
        <f t="shared" si="730"/>
        <v/>
      </c>
      <c r="AD423" s="69" t="str">
        <f t="shared" si="731"/>
        <v/>
      </c>
      <c r="AE423" s="69" t="str">
        <f t="shared" si="732"/>
        <v/>
      </c>
      <c r="AF423" s="69" t="str">
        <f t="shared" si="733"/>
        <v/>
      </c>
      <c r="AI423" s="3" t="str">
        <f t="shared" si="750"/>
        <v/>
      </c>
      <c r="AJ423" s="8" t="str">
        <f t="shared" si="704"/>
        <v/>
      </c>
      <c r="AK423" s="8" t="str">
        <f t="shared" si="751"/>
        <v/>
      </c>
      <c r="AL423" s="8" t="str">
        <f t="shared" si="752"/>
        <v/>
      </c>
      <c r="AM423" s="8" t="str">
        <f t="shared" si="753"/>
        <v/>
      </c>
      <c r="AN423" s="9" t="str">
        <f t="shared" si="705"/>
        <v/>
      </c>
      <c r="AO423" s="9" t="str">
        <f t="shared" si="706"/>
        <v/>
      </c>
      <c r="AP423" s="8" t="str">
        <f t="shared" si="734"/>
        <v/>
      </c>
      <c r="AQ423" s="9" t="str">
        <f t="shared" si="707"/>
        <v/>
      </c>
      <c r="AR423" s="8" t="str">
        <f t="shared" si="735"/>
        <v/>
      </c>
      <c r="AS423" s="2" t="str">
        <f t="shared" si="754"/>
        <v/>
      </c>
      <c r="AT423" s="8" t="str">
        <f t="shared" si="736"/>
        <v/>
      </c>
      <c r="AU423" s="8" t="str">
        <f t="shared" si="755"/>
        <v/>
      </c>
      <c r="AV423" s="8" t="str">
        <f t="shared" si="756"/>
        <v/>
      </c>
      <c r="AW423" s="8" t="str">
        <f t="shared" si="737"/>
        <v/>
      </c>
      <c r="AX423" s="9" t="str">
        <f t="shared" si="708"/>
        <v/>
      </c>
      <c r="AY423" s="9" t="str">
        <f t="shared" si="709"/>
        <v/>
      </c>
      <c r="AZ423" s="8" t="str">
        <f t="shared" si="738"/>
        <v/>
      </c>
      <c r="BA423" s="9" t="str">
        <f t="shared" si="739"/>
        <v/>
      </c>
      <c r="BB423" s="8" t="str">
        <f t="shared" si="740"/>
        <v/>
      </c>
      <c r="BD423" s="3" t="str">
        <f t="shared" si="741"/>
        <v/>
      </c>
      <c r="BE423" s="8" t="str">
        <f t="shared" si="710"/>
        <v/>
      </c>
      <c r="BF423" s="8" t="str">
        <f t="shared" si="711"/>
        <v/>
      </c>
      <c r="BG423" s="86" t="str">
        <f t="shared" si="712"/>
        <v/>
      </c>
      <c r="BH423" s="9" t="str">
        <f t="shared" si="713"/>
        <v/>
      </c>
      <c r="BI423" s="9" t="str">
        <f t="shared" si="714"/>
        <v/>
      </c>
      <c r="BJ423" s="82" t="e">
        <f t="shared" si="715"/>
        <v>#VALUE!</v>
      </c>
      <c r="BK423" s="9" t="str">
        <f t="shared" si="716"/>
        <v/>
      </c>
      <c r="BL423" s="9" t="str">
        <f t="shared" ref="BL423:BM423" si="790">BK423</f>
        <v/>
      </c>
      <c r="BM423" s="9" t="str">
        <f t="shared" si="790"/>
        <v/>
      </c>
      <c r="BN423" s="8" t="str">
        <f t="shared" si="718"/>
        <v/>
      </c>
      <c r="BO423" s="8" t="str">
        <f t="shared" si="743"/>
        <v/>
      </c>
      <c r="BP423" s="8" t="str">
        <f t="shared" si="744"/>
        <v/>
      </c>
      <c r="BQ423" s="8" t="str">
        <f t="shared" si="745"/>
        <v/>
      </c>
      <c r="BR423" s="8" t="str">
        <f t="shared" si="719"/>
        <v/>
      </c>
      <c r="BS423" s="8" t="str">
        <f t="shared" si="746"/>
        <v/>
      </c>
      <c r="BT423" s="8" t="str">
        <f t="shared" si="747"/>
        <v/>
      </c>
      <c r="BU423" s="7" t="str">
        <f t="shared" si="748"/>
        <v/>
      </c>
    </row>
    <row r="424" spans="8:73" x14ac:dyDescent="0.25">
      <c r="H424" s="35" t="str">
        <f>IFERROR(IF(MINUTE(M424)&lt;&gt;MINUTE(M423),MAX($H$2:H423)+1,IF(AND(MINUTE(M423)=0,MINUTE(M424)=0),1,"")),"")</f>
        <v/>
      </c>
      <c r="I424" s="35" t="str">
        <f t="shared" si="720"/>
        <v/>
      </c>
      <c r="J424" s="35" t="str">
        <f t="shared" si="721"/>
        <v/>
      </c>
      <c r="K424" s="67" t="str">
        <f>IFERROR(IF(VLOOKUP(J423,'Flota Variable'!$AS$4:$AU$707,3,0)+K423&gt;$F$7,"",VLOOKUP(J423,'Flota Variable'!$AS$4:$AU$707,3,0)+K423),"")</f>
        <v/>
      </c>
      <c r="L424" s="67" t="str">
        <f t="shared" si="702"/>
        <v/>
      </c>
      <c r="M424" s="36" t="str">
        <f t="shared" si="722"/>
        <v/>
      </c>
      <c r="N424" s="35" t="str">
        <f>IF(H424="","",IF(H424=MAX($H$3:$H$1002),IFERROR(VLOOKUP(MAX($H$3:H424)+1,$H$3:$I$1002,2,0),MAX(I424:I1423))-VLOOKUP(H424,$H$3:$I$1002,2,0)+1,IFERROR(VLOOKUP(MAX($H$3:H424)+1,$H$3:$I$1002,2,0),MAX(I424:I1423))-VLOOKUP(H424,$H$3:$I$1002,2,0)))</f>
        <v/>
      </c>
      <c r="P424" s="35" t="str">
        <f t="shared" si="723"/>
        <v/>
      </c>
      <c r="Q424" s="67" t="str">
        <f t="shared" si="724"/>
        <v/>
      </c>
      <c r="R424" s="67" t="str">
        <f t="shared" si="725"/>
        <v/>
      </c>
      <c r="S424" s="67" t="str">
        <f t="shared" si="726"/>
        <v/>
      </c>
      <c r="U424" s="68" t="str">
        <f>IFERROR(IF(Z424=0,"",IF(MINUTE(Z424)&lt;&gt;MINUTE(Z423),MAX($U$2:U423)+1,IF(AND(MINUTE(Z423)=0,MINUTE(Z424)=0),1,""))),"")</f>
        <v/>
      </c>
      <c r="V424" s="68" t="str">
        <f t="shared" si="727"/>
        <v/>
      </c>
      <c r="W424" s="68" t="str">
        <f t="shared" si="728"/>
        <v/>
      </c>
      <c r="X424" s="69" t="str">
        <f>IFERROR(L424+VLOOKUP(J424,'Tiempos de ciclo'!$P$3:$Q$398,2,0),"")</f>
        <v/>
      </c>
      <c r="Y424" s="69" t="str">
        <f t="shared" si="703"/>
        <v/>
      </c>
      <c r="Z424" s="70" t="str">
        <f t="shared" si="729"/>
        <v/>
      </c>
      <c r="AA424" s="68" t="str">
        <f>IF(U424="","",IF(U424=MAX($U$3:$U$1002),IFERROR(VLOOKUP(MAX($U$3:U424)+1,$U$3:$V$1002,2,0),MAX(V424:V1423))-VLOOKUP(U424,$U$3:$V$1002,2,0)+1,IFERROR(VLOOKUP(MAX($U$3:U424)+1,$U$3:$V$1002,2,0),MAX(V424:V1423))-VLOOKUP(U424,$U$3:$V$1002,2,0)))</f>
        <v/>
      </c>
      <c r="AC424" s="68" t="str">
        <f t="shared" si="730"/>
        <v/>
      </c>
      <c r="AD424" s="69" t="str">
        <f t="shared" si="731"/>
        <v/>
      </c>
      <c r="AE424" s="69" t="str">
        <f t="shared" si="732"/>
        <v/>
      </c>
      <c r="AF424" s="69" t="str">
        <f t="shared" si="733"/>
        <v/>
      </c>
      <c r="AI424" s="3" t="str">
        <f t="shared" si="750"/>
        <v/>
      </c>
      <c r="AJ424" s="8" t="str">
        <f t="shared" si="704"/>
        <v/>
      </c>
      <c r="AK424" s="8" t="str">
        <f t="shared" si="751"/>
        <v/>
      </c>
      <c r="AL424" s="8" t="str">
        <f t="shared" si="752"/>
        <v/>
      </c>
      <c r="AM424" s="8" t="str">
        <f t="shared" si="753"/>
        <v/>
      </c>
      <c r="AN424" s="9" t="str">
        <f t="shared" si="705"/>
        <v/>
      </c>
      <c r="AO424" s="9" t="str">
        <f t="shared" si="706"/>
        <v/>
      </c>
      <c r="AP424" s="8" t="str">
        <f t="shared" si="734"/>
        <v/>
      </c>
      <c r="AQ424" s="9" t="str">
        <f t="shared" si="707"/>
        <v/>
      </c>
      <c r="AR424" s="8" t="str">
        <f t="shared" si="735"/>
        <v/>
      </c>
      <c r="AS424" s="2" t="str">
        <f t="shared" si="754"/>
        <v/>
      </c>
      <c r="AT424" s="8" t="str">
        <f t="shared" si="736"/>
        <v/>
      </c>
      <c r="AU424" s="8" t="str">
        <f t="shared" si="755"/>
        <v/>
      </c>
      <c r="AV424" s="8" t="str">
        <f t="shared" si="756"/>
        <v/>
      </c>
      <c r="AW424" s="8" t="str">
        <f t="shared" si="737"/>
        <v/>
      </c>
      <c r="AX424" s="9" t="str">
        <f t="shared" si="708"/>
        <v/>
      </c>
      <c r="AY424" s="9" t="str">
        <f t="shared" si="709"/>
        <v/>
      </c>
      <c r="AZ424" s="8" t="str">
        <f t="shared" si="738"/>
        <v/>
      </c>
      <c r="BA424" s="9" t="str">
        <f t="shared" si="739"/>
        <v/>
      </c>
      <c r="BB424" s="8" t="str">
        <f t="shared" si="740"/>
        <v/>
      </c>
      <c r="BD424" s="3" t="str">
        <f t="shared" si="741"/>
        <v/>
      </c>
      <c r="BE424" s="8" t="str">
        <f t="shared" si="710"/>
        <v/>
      </c>
      <c r="BF424" s="8" t="str">
        <f t="shared" si="711"/>
        <v/>
      </c>
      <c r="BG424" s="86" t="str">
        <f t="shared" si="712"/>
        <v/>
      </c>
      <c r="BH424" s="9" t="str">
        <f t="shared" si="713"/>
        <v/>
      </c>
      <c r="BI424" s="9" t="str">
        <f t="shared" si="714"/>
        <v/>
      </c>
      <c r="BJ424" s="82" t="e">
        <f t="shared" si="715"/>
        <v>#VALUE!</v>
      </c>
      <c r="BK424" s="9" t="str">
        <f t="shared" si="716"/>
        <v/>
      </c>
      <c r="BL424" s="9" t="str">
        <f t="shared" ref="BL424:BM424" si="791">BK424</f>
        <v/>
      </c>
      <c r="BM424" s="9" t="str">
        <f t="shared" si="791"/>
        <v/>
      </c>
      <c r="BN424" s="8" t="str">
        <f t="shared" si="718"/>
        <v/>
      </c>
      <c r="BO424" s="8" t="str">
        <f t="shared" si="743"/>
        <v/>
      </c>
      <c r="BP424" s="8" t="str">
        <f t="shared" si="744"/>
        <v/>
      </c>
      <c r="BQ424" s="8" t="str">
        <f t="shared" si="745"/>
        <v/>
      </c>
      <c r="BR424" s="8" t="str">
        <f t="shared" si="719"/>
        <v/>
      </c>
      <c r="BS424" s="8" t="str">
        <f t="shared" si="746"/>
        <v/>
      </c>
      <c r="BT424" s="8" t="str">
        <f t="shared" si="747"/>
        <v/>
      </c>
      <c r="BU424" s="7" t="str">
        <f t="shared" si="748"/>
        <v/>
      </c>
    </row>
    <row r="425" spans="8:73" x14ac:dyDescent="0.25">
      <c r="H425" s="35" t="str">
        <f>IFERROR(IF(MINUTE(M425)&lt;&gt;MINUTE(M424),MAX($H$2:H424)+1,IF(AND(MINUTE(M424)=0,MINUTE(M425)=0),1,"")),"")</f>
        <v/>
      </c>
      <c r="I425" s="35" t="str">
        <f t="shared" si="720"/>
        <v/>
      </c>
      <c r="J425" s="35" t="str">
        <f t="shared" si="721"/>
        <v/>
      </c>
      <c r="K425" s="67" t="str">
        <f>IFERROR(IF(VLOOKUP(J424,'Flota Variable'!$AS$4:$AU$707,3,0)+K424&gt;$F$7,"",VLOOKUP(J424,'Flota Variable'!$AS$4:$AU$707,3,0)+K424),"")</f>
        <v/>
      </c>
      <c r="L425" s="67" t="str">
        <f t="shared" si="702"/>
        <v/>
      </c>
      <c r="M425" s="36" t="str">
        <f t="shared" si="722"/>
        <v/>
      </c>
      <c r="N425" s="35" t="str">
        <f>IF(H425="","",IF(H425=MAX($H$3:$H$1002),IFERROR(VLOOKUP(MAX($H$3:H425)+1,$H$3:$I$1002,2,0),MAX(I425:I1424))-VLOOKUP(H425,$H$3:$I$1002,2,0)+1,IFERROR(VLOOKUP(MAX($H$3:H425)+1,$H$3:$I$1002,2,0),MAX(I425:I1424))-VLOOKUP(H425,$H$3:$I$1002,2,0)))</f>
        <v/>
      </c>
      <c r="P425" s="35" t="str">
        <f t="shared" si="723"/>
        <v/>
      </c>
      <c r="Q425" s="67" t="str">
        <f t="shared" si="724"/>
        <v/>
      </c>
      <c r="R425" s="67" t="str">
        <f t="shared" si="725"/>
        <v/>
      </c>
      <c r="S425" s="67" t="str">
        <f t="shared" si="726"/>
        <v/>
      </c>
      <c r="U425" s="68" t="str">
        <f>IFERROR(IF(Z425=0,"",IF(MINUTE(Z425)&lt;&gt;MINUTE(Z424),MAX($U$2:U424)+1,IF(AND(MINUTE(Z424)=0,MINUTE(Z425)=0),1,""))),"")</f>
        <v/>
      </c>
      <c r="V425" s="68" t="str">
        <f t="shared" si="727"/>
        <v/>
      </c>
      <c r="W425" s="68" t="str">
        <f t="shared" si="728"/>
        <v/>
      </c>
      <c r="X425" s="69" t="str">
        <f>IFERROR(L425+VLOOKUP(J425,'Tiempos de ciclo'!$P$3:$Q$398,2,0),"")</f>
        <v/>
      </c>
      <c r="Y425" s="69" t="str">
        <f t="shared" si="703"/>
        <v/>
      </c>
      <c r="Z425" s="70" t="str">
        <f t="shared" si="729"/>
        <v/>
      </c>
      <c r="AA425" s="68" t="str">
        <f>IF(U425="","",IF(U425=MAX($U$3:$U$1002),IFERROR(VLOOKUP(MAX($U$3:U425)+1,$U$3:$V$1002,2,0),MAX(V425:V1424))-VLOOKUP(U425,$U$3:$V$1002,2,0)+1,IFERROR(VLOOKUP(MAX($U$3:U425)+1,$U$3:$V$1002,2,0),MAX(V425:V1424))-VLOOKUP(U425,$U$3:$V$1002,2,0)))</f>
        <v/>
      </c>
      <c r="AC425" s="68" t="str">
        <f t="shared" si="730"/>
        <v/>
      </c>
      <c r="AD425" s="69" t="str">
        <f t="shared" si="731"/>
        <v/>
      </c>
      <c r="AE425" s="69" t="str">
        <f t="shared" si="732"/>
        <v/>
      </c>
      <c r="AF425" s="69" t="str">
        <f t="shared" si="733"/>
        <v/>
      </c>
      <c r="AI425" s="3" t="str">
        <f t="shared" si="750"/>
        <v/>
      </c>
      <c r="AJ425" s="8" t="str">
        <f t="shared" si="704"/>
        <v/>
      </c>
      <c r="AK425" s="8" t="str">
        <f t="shared" si="751"/>
        <v/>
      </c>
      <c r="AL425" s="8" t="str">
        <f t="shared" si="752"/>
        <v/>
      </c>
      <c r="AM425" s="8" t="str">
        <f t="shared" si="753"/>
        <v/>
      </c>
      <c r="AN425" s="9" t="str">
        <f t="shared" si="705"/>
        <v/>
      </c>
      <c r="AO425" s="9" t="str">
        <f t="shared" si="706"/>
        <v/>
      </c>
      <c r="AP425" s="8" t="str">
        <f t="shared" si="734"/>
        <v/>
      </c>
      <c r="AQ425" s="9" t="str">
        <f t="shared" si="707"/>
        <v/>
      </c>
      <c r="AR425" s="8" t="str">
        <f t="shared" si="735"/>
        <v/>
      </c>
      <c r="AS425" s="2" t="str">
        <f t="shared" si="754"/>
        <v/>
      </c>
      <c r="AT425" s="8" t="str">
        <f t="shared" si="736"/>
        <v/>
      </c>
      <c r="AU425" s="8" t="str">
        <f t="shared" si="755"/>
        <v/>
      </c>
      <c r="AV425" s="8" t="str">
        <f t="shared" si="756"/>
        <v/>
      </c>
      <c r="AW425" s="8" t="str">
        <f t="shared" si="737"/>
        <v/>
      </c>
      <c r="AX425" s="9" t="str">
        <f t="shared" si="708"/>
        <v/>
      </c>
      <c r="AY425" s="9" t="str">
        <f t="shared" si="709"/>
        <v/>
      </c>
      <c r="AZ425" s="8" t="str">
        <f t="shared" si="738"/>
        <v/>
      </c>
      <c r="BA425" s="9" t="str">
        <f t="shared" si="739"/>
        <v/>
      </c>
      <c r="BB425" s="8" t="str">
        <f t="shared" si="740"/>
        <v/>
      </c>
      <c r="BD425" s="3" t="str">
        <f t="shared" si="741"/>
        <v/>
      </c>
      <c r="BE425" s="8" t="str">
        <f t="shared" si="710"/>
        <v/>
      </c>
      <c r="BF425" s="8" t="str">
        <f t="shared" si="711"/>
        <v/>
      </c>
      <c r="BG425" s="86" t="str">
        <f t="shared" si="712"/>
        <v/>
      </c>
      <c r="BH425" s="9" t="str">
        <f t="shared" si="713"/>
        <v/>
      </c>
      <c r="BI425" s="9" t="str">
        <f t="shared" si="714"/>
        <v/>
      </c>
      <c r="BJ425" s="82" t="e">
        <f t="shared" si="715"/>
        <v>#VALUE!</v>
      </c>
      <c r="BK425" s="9" t="str">
        <f t="shared" si="716"/>
        <v/>
      </c>
      <c r="BL425" s="9" t="str">
        <f t="shared" ref="BL425:BM425" si="792">BK425</f>
        <v/>
      </c>
      <c r="BM425" s="9" t="str">
        <f t="shared" si="792"/>
        <v/>
      </c>
      <c r="BN425" s="8" t="str">
        <f t="shared" si="718"/>
        <v/>
      </c>
      <c r="BO425" s="8" t="str">
        <f t="shared" si="743"/>
        <v/>
      </c>
      <c r="BP425" s="8" t="str">
        <f t="shared" si="744"/>
        <v/>
      </c>
      <c r="BQ425" s="8" t="str">
        <f t="shared" si="745"/>
        <v/>
      </c>
      <c r="BR425" s="8" t="str">
        <f t="shared" si="719"/>
        <v/>
      </c>
      <c r="BS425" s="8" t="str">
        <f t="shared" si="746"/>
        <v/>
      </c>
      <c r="BT425" s="8" t="str">
        <f t="shared" si="747"/>
        <v/>
      </c>
      <c r="BU425" s="7" t="str">
        <f t="shared" si="748"/>
        <v/>
      </c>
    </row>
    <row r="426" spans="8:73" x14ac:dyDescent="0.25">
      <c r="H426" s="35" t="str">
        <f>IFERROR(IF(MINUTE(M426)&lt;&gt;MINUTE(M425),MAX($H$2:H425)+1,IF(AND(MINUTE(M425)=0,MINUTE(M426)=0),1,"")),"")</f>
        <v/>
      </c>
      <c r="I426" s="35" t="str">
        <f t="shared" si="720"/>
        <v/>
      </c>
      <c r="J426" s="35" t="str">
        <f t="shared" si="721"/>
        <v/>
      </c>
      <c r="K426" s="67" t="str">
        <f>IFERROR(IF(VLOOKUP(J425,'Flota Variable'!$AS$4:$AU$707,3,0)+K425&gt;$F$7,"",VLOOKUP(J425,'Flota Variable'!$AS$4:$AU$707,3,0)+K425),"")</f>
        <v/>
      </c>
      <c r="L426" s="67" t="str">
        <f t="shared" si="702"/>
        <v/>
      </c>
      <c r="M426" s="36" t="str">
        <f t="shared" si="722"/>
        <v/>
      </c>
      <c r="N426" s="35" t="str">
        <f>IF(H426="","",IF(H426=MAX($H$3:$H$1002),IFERROR(VLOOKUP(MAX($H$3:H426)+1,$H$3:$I$1002,2,0),MAX(I426:I1425))-VLOOKUP(H426,$H$3:$I$1002,2,0)+1,IFERROR(VLOOKUP(MAX($H$3:H426)+1,$H$3:$I$1002,2,0),MAX(I426:I1425))-VLOOKUP(H426,$H$3:$I$1002,2,0)))</f>
        <v/>
      </c>
      <c r="P426" s="35" t="str">
        <f t="shared" si="723"/>
        <v/>
      </c>
      <c r="Q426" s="67" t="str">
        <f t="shared" si="724"/>
        <v/>
      </c>
      <c r="R426" s="67" t="str">
        <f t="shared" si="725"/>
        <v/>
      </c>
      <c r="S426" s="67" t="str">
        <f t="shared" si="726"/>
        <v/>
      </c>
      <c r="U426" s="68" t="str">
        <f>IFERROR(IF(Z426=0,"",IF(MINUTE(Z426)&lt;&gt;MINUTE(Z425),MAX($U$2:U425)+1,IF(AND(MINUTE(Z425)=0,MINUTE(Z426)=0),1,""))),"")</f>
        <v/>
      </c>
      <c r="V426" s="68" t="str">
        <f t="shared" si="727"/>
        <v/>
      </c>
      <c r="W426" s="68" t="str">
        <f t="shared" si="728"/>
        <v/>
      </c>
      <c r="X426" s="69" t="str">
        <f>IFERROR(L426+VLOOKUP(J426,'Tiempos de ciclo'!$P$3:$Q$398,2,0),"")</f>
        <v/>
      </c>
      <c r="Y426" s="69" t="str">
        <f t="shared" si="703"/>
        <v/>
      </c>
      <c r="Z426" s="70" t="str">
        <f t="shared" si="729"/>
        <v/>
      </c>
      <c r="AA426" s="68" t="str">
        <f>IF(U426="","",IF(U426=MAX($U$3:$U$1002),IFERROR(VLOOKUP(MAX($U$3:U426)+1,$U$3:$V$1002,2,0),MAX(V426:V1425))-VLOOKUP(U426,$U$3:$V$1002,2,0)+1,IFERROR(VLOOKUP(MAX($U$3:U426)+1,$U$3:$V$1002,2,0),MAX(V426:V1425))-VLOOKUP(U426,$U$3:$V$1002,2,0)))</f>
        <v/>
      </c>
      <c r="AC426" s="68" t="str">
        <f t="shared" si="730"/>
        <v/>
      </c>
      <c r="AD426" s="69" t="str">
        <f t="shared" si="731"/>
        <v/>
      </c>
      <c r="AE426" s="69" t="str">
        <f t="shared" si="732"/>
        <v/>
      </c>
      <c r="AF426" s="69" t="str">
        <f t="shared" si="733"/>
        <v/>
      </c>
      <c r="AI426" s="3" t="str">
        <f t="shared" si="750"/>
        <v/>
      </c>
      <c r="AJ426" s="8" t="str">
        <f t="shared" si="704"/>
        <v/>
      </c>
      <c r="AK426" s="8" t="str">
        <f t="shared" si="751"/>
        <v/>
      </c>
      <c r="AL426" s="8" t="str">
        <f t="shared" si="752"/>
        <v/>
      </c>
      <c r="AM426" s="8" t="str">
        <f t="shared" si="753"/>
        <v/>
      </c>
      <c r="AN426" s="9" t="str">
        <f t="shared" si="705"/>
        <v/>
      </c>
      <c r="AO426" s="9" t="str">
        <f t="shared" si="706"/>
        <v/>
      </c>
      <c r="AP426" s="8" t="str">
        <f t="shared" si="734"/>
        <v/>
      </c>
      <c r="AQ426" s="9" t="str">
        <f t="shared" si="707"/>
        <v/>
      </c>
      <c r="AR426" s="8" t="str">
        <f t="shared" si="735"/>
        <v/>
      </c>
      <c r="AS426" s="2" t="str">
        <f t="shared" si="754"/>
        <v/>
      </c>
      <c r="AT426" s="8" t="str">
        <f t="shared" si="736"/>
        <v/>
      </c>
      <c r="AU426" s="8" t="str">
        <f t="shared" si="755"/>
        <v/>
      </c>
      <c r="AV426" s="8" t="str">
        <f t="shared" si="756"/>
        <v/>
      </c>
      <c r="AW426" s="8" t="str">
        <f t="shared" si="737"/>
        <v/>
      </c>
      <c r="AX426" s="9" t="str">
        <f t="shared" si="708"/>
        <v/>
      </c>
      <c r="AY426" s="9" t="str">
        <f t="shared" si="709"/>
        <v/>
      </c>
      <c r="AZ426" s="8" t="str">
        <f t="shared" si="738"/>
        <v/>
      </c>
      <c r="BA426" s="9" t="str">
        <f t="shared" si="739"/>
        <v/>
      </c>
      <c r="BB426" s="8" t="str">
        <f t="shared" si="740"/>
        <v/>
      </c>
      <c r="BD426" s="3" t="str">
        <f t="shared" si="741"/>
        <v/>
      </c>
      <c r="BE426" s="8" t="str">
        <f t="shared" si="710"/>
        <v/>
      </c>
      <c r="BF426" s="8" t="str">
        <f t="shared" si="711"/>
        <v/>
      </c>
      <c r="BG426" s="86" t="str">
        <f t="shared" si="712"/>
        <v/>
      </c>
      <c r="BH426" s="9" t="str">
        <f t="shared" si="713"/>
        <v/>
      </c>
      <c r="BI426" s="9" t="str">
        <f t="shared" si="714"/>
        <v/>
      </c>
      <c r="BJ426" s="82" t="e">
        <f t="shared" si="715"/>
        <v>#VALUE!</v>
      </c>
      <c r="BK426" s="9" t="str">
        <f t="shared" si="716"/>
        <v/>
      </c>
      <c r="BL426" s="9" t="str">
        <f t="shared" ref="BL426:BM426" si="793">BK426</f>
        <v/>
      </c>
      <c r="BM426" s="9" t="str">
        <f t="shared" si="793"/>
        <v/>
      </c>
      <c r="BN426" s="8" t="str">
        <f t="shared" si="718"/>
        <v/>
      </c>
      <c r="BO426" s="8" t="str">
        <f t="shared" si="743"/>
        <v/>
      </c>
      <c r="BP426" s="8" t="str">
        <f t="shared" si="744"/>
        <v/>
      </c>
      <c r="BQ426" s="8" t="str">
        <f t="shared" si="745"/>
        <v/>
      </c>
      <c r="BR426" s="8" t="str">
        <f t="shared" si="719"/>
        <v/>
      </c>
      <c r="BS426" s="8" t="str">
        <f t="shared" si="746"/>
        <v/>
      </c>
      <c r="BT426" s="8" t="str">
        <f t="shared" si="747"/>
        <v/>
      </c>
      <c r="BU426" s="7" t="str">
        <f t="shared" si="748"/>
        <v/>
      </c>
    </row>
    <row r="427" spans="8:73" x14ac:dyDescent="0.25">
      <c r="H427" s="35" t="str">
        <f>IFERROR(IF(MINUTE(M427)&lt;&gt;MINUTE(M426),MAX($H$2:H426)+1,IF(AND(MINUTE(M426)=0,MINUTE(M427)=0),1,"")),"")</f>
        <v/>
      </c>
      <c r="I427" s="35" t="str">
        <f t="shared" si="720"/>
        <v/>
      </c>
      <c r="J427" s="35" t="str">
        <f t="shared" si="721"/>
        <v/>
      </c>
      <c r="K427" s="67" t="str">
        <f>IFERROR(IF(VLOOKUP(J426,'Flota Variable'!$AS$4:$AU$707,3,0)+K426&gt;$F$7,"",VLOOKUP(J426,'Flota Variable'!$AS$4:$AU$707,3,0)+K426),"")</f>
        <v/>
      </c>
      <c r="L427" s="67" t="str">
        <f t="shared" si="702"/>
        <v/>
      </c>
      <c r="M427" s="36" t="str">
        <f t="shared" si="722"/>
        <v/>
      </c>
      <c r="N427" s="35" t="str">
        <f>IF(H427="","",IF(H427=MAX($H$3:$H$1002),IFERROR(VLOOKUP(MAX($H$3:H427)+1,$H$3:$I$1002,2,0),MAX(I427:I1426))-VLOOKUP(H427,$H$3:$I$1002,2,0)+1,IFERROR(VLOOKUP(MAX($H$3:H427)+1,$H$3:$I$1002,2,0),MAX(I427:I1426))-VLOOKUP(H427,$H$3:$I$1002,2,0)))</f>
        <v/>
      </c>
      <c r="P427" s="35" t="str">
        <f t="shared" si="723"/>
        <v/>
      </c>
      <c r="Q427" s="67" t="str">
        <f t="shared" si="724"/>
        <v/>
      </c>
      <c r="R427" s="67" t="str">
        <f t="shared" si="725"/>
        <v/>
      </c>
      <c r="S427" s="67" t="str">
        <f t="shared" si="726"/>
        <v/>
      </c>
      <c r="U427" s="68" t="str">
        <f>IFERROR(IF(Z427=0,"",IF(MINUTE(Z427)&lt;&gt;MINUTE(Z426),MAX($U$2:U426)+1,IF(AND(MINUTE(Z426)=0,MINUTE(Z427)=0),1,""))),"")</f>
        <v/>
      </c>
      <c r="V427" s="68" t="str">
        <f t="shared" si="727"/>
        <v/>
      </c>
      <c r="W427" s="68" t="str">
        <f t="shared" si="728"/>
        <v/>
      </c>
      <c r="X427" s="69" t="str">
        <f>IFERROR(L427+VLOOKUP(J427,'Tiempos de ciclo'!$P$3:$Q$398,2,0),"")</f>
        <v/>
      </c>
      <c r="Y427" s="69" t="str">
        <f t="shared" si="703"/>
        <v/>
      </c>
      <c r="Z427" s="70" t="str">
        <f t="shared" si="729"/>
        <v/>
      </c>
      <c r="AA427" s="68" t="str">
        <f>IF(U427="","",IF(U427=MAX($U$3:$U$1002),IFERROR(VLOOKUP(MAX($U$3:U427)+1,$U$3:$V$1002,2,0),MAX(V427:V1426))-VLOOKUP(U427,$U$3:$V$1002,2,0)+1,IFERROR(VLOOKUP(MAX($U$3:U427)+1,$U$3:$V$1002,2,0),MAX(V427:V1426))-VLOOKUP(U427,$U$3:$V$1002,2,0)))</f>
        <v/>
      </c>
      <c r="AC427" s="68" t="str">
        <f t="shared" si="730"/>
        <v/>
      </c>
      <c r="AD427" s="69" t="str">
        <f t="shared" si="731"/>
        <v/>
      </c>
      <c r="AE427" s="69" t="str">
        <f t="shared" si="732"/>
        <v/>
      </c>
      <c r="AF427" s="69" t="str">
        <f t="shared" si="733"/>
        <v/>
      </c>
      <c r="AI427" s="3" t="str">
        <f t="shared" si="750"/>
        <v/>
      </c>
      <c r="AJ427" s="8" t="str">
        <f t="shared" si="704"/>
        <v/>
      </c>
      <c r="AK427" s="8" t="str">
        <f t="shared" si="751"/>
        <v/>
      </c>
      <c r="AL427" s="8" t="str">
        <f t="shared" si="752"/>
        <v/>
      </c>
      <c r="AM427" s="8" t="str">
        <f t="shared" si="753"/>
        <v/>
      </c>
      <c r="AN427" s="9" t="str">
        <f t="shared" si="705"/>
        <v/>
      </c>
      <c r="AO427" s="9" t="str">
        <f t="shared" si="706"/>
        <v/>
      </c>
      <c r="AP427" s="8" t="str">
        <f t="shared" si="734"/>
        <v/>
      </c>
      <c r="AQ427" s="9" t="str">
        <f t="shared" si="707"/>
        <v/>
      </c>
      <c r="AR427" s="8" t="str">
        <f t="shared" si="735"/>
        <v/>
      </c>
      <c r="AS427" s="2" t="str">
        <f t="shared" si="754"/>
        <v/>
      </c>
      <c r="AT427" s="8" t="str">
        <f t="shared" si="736"/>
        <v/>
      </c>
      <c r="AU427" s="8" t="str">
        <f t="shared" si="755"/>
        <v/>
      </c>
      <c r="AV427" s="8" t="str">
        <f t="shared" si="756"/>
        <v/>
      </c>
      <c r="AW427" s="8" t="str">
        <f t="shared" si="737"/>
        <v/>
      </c>
      <c r="AX427" s="9" t="str">
        <f t="shared" si="708"/>
        <v/>
      </c>
      <c r="AY427" s="9" t="str">
        <f t="shared" si="709"/>
        <v/>
      </c>
      <c r="AZ427" s="8" t="str">
        <f t="shared" si="738"/>
        <v/>
      </c>
      <c r="BA427" s="9" t="str">
        <f t="shared" si="739"/>
        <v/>
      </c>
      <c r="BB427" s="8" t="str">
        <f t="shared" si="740"/>
        <v/>
      </c>
      <c r="BD427" s="3" t="str">
        <f t="shared" si="741"/>
        <v/>
      </c>
      <c r="BE427" s="8" t="str">
        <f t="shared" si="710"/>
        <v/>
      </c>
      <c r="BF427" s="8" t="str">
        <f t="shared" si="711"/>
        <v/>
      </c>
      <c r="BG427" s="86" t="str">
        <f t="shared" si="712"/>
        <v/>
      </c>
      <c r="BH427" s="9" t="str">
        <f t="shared" si="713"/>
        <v/>
      </c>
      <c r="BI427" s="9" t="str">
        <f t="shared" si="714"/>
        <v/>
      </c>
      <c r="BJ427" s="82" t="e">
        <f t="shared" si="715"/>
        <v>#VALUE!</v>
      </c>
      <c r="BK427" s="9" t="str">
        <f t="shared" si="716"/>
        <v/>
      </c>
      <c r="BL427" s="9" t="str">
        <f t="shared" ref="BL427:BM427" si="794">BK427</f>
        <v/>
      </c>
      <c r="BM427" s="9" t="str">
        <f t="shared" si="794"/>
        <v/>
      </c>
      <c r="BN427" s="8" t="str">
        <f t="shared" si="718"/>
        <v/>
      </c>
      <c r="BO427" s="8" t="str">
        <f t="shared" si="743"/>
        <v/>
      </c>
      <c r="BP427" s="8" t="str">
        <f t="shared" si="744"/>
        <v/>
      </c>
      <c r="BQ427" s="8" t="str">
        <f t="shared" si="745"/>
        <v/>
      </c>
      <c r="BR427" s="8" t="str">
        <f t="shared" si="719"/>
        <v/>
      </c>
      <c r="BS427" s="8" t="str">
        <f t="shared" si="746"/>
        <v/>
      </c>
      <c r="BT427" s="8" t="str">
        <f t="shared" si="747"/>
        <v/>
      </c>
      <c r="BU427" s="7" t="str">
        <f t="shared" si="748"/>
        <v/>
      </c>
    </row>
    <row r="428" spans="8:73" x14ac:dyDescent="0.25">
      <c r="H428" s="35" t="str">
        <f>IFERROR(IF(MINUTE(M428)&lt;&gt;MINUTE(M427),MAX($H$2:H427)+1,IF(AND(MINUTE(M427)=0,MINUTE(M428)=0),1,"")),"")</f>
        <v/>
      </c>
      <c r="I428" s="35" t="str">
        <f t="shared" si="720"/>
        <v/>
      </c>
      <c r="J428" s="35" t="str">
        <f t="shared" si="721"/>
        <v/>
      </c>
      <c r="K428" s="67" t="str">
        <f>IFERROR(IF(VLOOKUP(J427,'Flota Variable'!$AS$4:$AU$707,3,0)+K427&gt;$F$7,"",VLOOKUP(J427,'Flota Variable'!$AS$4:$AU$707,3,0)+K427),"")</f>
        <v/>
      </c>
      <c r="L428" s="67" t="str">
        <f t="shared" si="702"/>
        <v/>
      </c>
      <c r="M428" s="36" t="str">
        <f t="shared" si="722"/>
        <v/>
      </c>
      <c r="N428" s="35" t="str">
        <f>IF(H428="","",IF(H428=MAX($H$3:$H$1002),IFERROR(VLOOKUP(MAX($H$3:H428)+1,$H$3:$I$1002,2,0),MAX(I428:I1427))-VLOOKUP(H428,$H$3:$I$1002,2,0)+1,IFERROR(VLOOKUP(MAX($H$3:H428)+1,$H$3:$I$1002,2,0),MAX(I428:I1427))-VLOOKUP(H428,$H$3:$I$1002,2,0)))</f>
        <v/>
      </c>
      <c r="P428" s="35" t="str">
        <f t="shared" si="723"/>
        <v/>
      </c>
      <c r="Q428" s="67" t="str">
        <f t="shared" si="724"/>
        <v/>
      </c>
      <c r="R428" s="67" t="str">
        <f t="shared" si="725"/>
        <v/>
      </c>
      <c r="S428" s="67" t="str">
        <f t="shared" si="726"/>
        <v/>
      </c>
      <c r="U428" s="68" t="str">
        <f>IFERROR(IF(Z428=0,"",IF(MINUTE(Z428)&lt;&gt;MINUTE(Z427),MAX($U$2:U427)+1,IF(AND(MINUTE(Z427)=0,MINUTE(Z428)=0),1,""))),"")</f>
        <v/>
      </c>
      <c r="V428" s="68" t="str">
        <f t="shared" si="727"/>
        <v/>
      </c>
      <c r="W428" s="68" t="str">
        <f t="shared" si="728"/>
        <v/>
      </c>
      <c r="X428" s="69" t="str">
        <f>IFERROR(L428+VLOOKUP(J428,'Tiempos de ciclo'!$P$3:$Q$398,2,0),"")</f>
        <v/>
      </c>
      <c r="Y428" s="69" t="str">
        <f t="shared" si="703"/>
        <v/>
      </c>
      <c r="Z428" s="70" t="str">
        <f t="shared" si="729"/>
        <v/>
      </c>
      <c r="AA428" s="68" t="str">
        <f>IF(U428="","",IF(U428=MAX($U$3:$U$1002),IFERROR(VLOOKUP(MAX($U$3:U428)+1,$U$3:$V$1002,2,0),MAX(V428:V1427))-VLOOKUP(U428,$U$3:$V$1002,2,0)+1,IFERROR(VLOOKUP(MAX($U$3:U428)+1,$U$3:$V$1002,2,0),MAX(V428:V1427))-VLOOKUP(U428,$U$3:$V$1002,2,0)))</f>
        <v/>
      </c>
      <c r="AC428" s="68" t="str">
        <f t="shared" si="730"/>
        <v/>
      </c>
      <c r="AD428" s="69" t="str">
        <f t="shared" si="731"/>
        <v/>
      </c>
      <c r="AE428" s="69" t="str">
        <f t="shared" si="732"/>
        <v/>
      </c>
      <c r="AF428" s="69" t="str">
        <f t="shared" si="733"/>
        <v/>
      </c>
      <c r="AI428" s="3" t="str">
        <f t="shared" si="750"/>
        <v/>
      </c>
      <c r="AJ428" s="8" t="str">
        <f t="shared" si="704"/>
        <v/>
      </c>
      <c r="AK428" s="8" t="str">
        <f t="shared" si="751"/>
        <v/>
      </c>
      <c r="AL428" s="8" t="str">
        <f t="shared" si="752"/>
        <v/>
      </c>
      <c r="AM428" s="8" t="str">
        <f t="shared" si="753"/>
        <v/>
      </c>
      <c r="AN428" s="9" t="str">
        <f t="shared" si="705"/>
        <v/>
      </c>
      <c r="AO428" s="9" t="str">
        <f t="shared" si="706"/>
        <v/>
      </c>
      <c r="AP428" s="8" t="str">
        <f t="shared" si="734"/>
        <v/>
      </c>
      <c r="AQ428" s="9" t="str">
        <f t="shared" si="707"/>
        <v/>
      </c>
      <c r="AR428" s="8" t="str">
        <f t="shared" si="735"/>
        <v/>
      </c>
      <c r="AS428" s="2" t="str">
        <f t="shared" si="754"/>
        <v/>
      </c>
      <c r="AT428" s="8" t="str">
        <f t="shared" si="736"/>
        <v/>
      </c>
      <c r="AU428" s="8" t="str">
        <f t="shared" si="755"/>
        <v/>
      </c>
      <c r="AV428" s="8" t="str">
        <f t="shared" si="756"/>
        <v/>
      </c>
      <c r="AW428" s="8" t="str">
        <f t="shared" si="737"/>
        <v/>
      </c>
      <c r="AX428" s="9" t="str">
        <f t="shared" si="708"/>
        <v/>
      </c>
      <c r="AY428" s="9" t="str">
        <f t="shared" si="709"/>
        <v/>
      </c>
      <c r="AZ428" s="8" t="str">
        <f t="shared" si="738"/>
        <v/>
      </c>
      <c r="BA428" s="9" t="str">
        <f t="shared" si="739"/>
        <v/>
      </c>
      <c r="BB428" s="8" t="str">
        <f t="shared" si="740"/>
        <v/>
      </c>
      <c r="BD428" s="3" t="str">
        <f t="shared" si="741"/>
        <v/>
      </c>
      <c r="BE428" s="8" t="str">
        <f t="shared" si="710"/>
        <v/>
      </c>
      <c r="BF428" s="8" t="str">
        <f t="shared" si="711"/>
        <v/>
      </c>
      <c r="BG428" s="86" t="str">
        <f t="shared" si="712"/>
        <v/>
      </c>
      <c r="BH428" s="9" t="str">
        <f t="shared" si="713"/>
        <v/>
      </c>
      <c r="BI428" s="9" t="str">
        <f t="shared" si="714"/>
        <v/>
      </c>
      <c r="BJ428" s="82" t="e">
        <f t="shared" si="715"/>
        <v>#VALUE!</v>
      </c>
      <c r="BK428" s="9" t="str">
        <f t="shared" si="716"/>
        <v/>
      </c>
      <c r="BL428" s="9" t="str">
        <f t="shared" ref="BL428:BM428" si="795">BK428</f>
        <v/>
      </c>
      <c r="BM428" s="9" t="str">
        <f t="shared" si="795"/>
        <v/>
      </c>
      <c r="BN428" s="8" t="str">
        <f t="shared" si="718"/>
        <v/>
      </c>
      <c r="BO428" s="8" t="str">
        <f t="shared" si="743"/>
        <v/>
      </c>
      <c r="BP428" s="8" t="str">
        <f t="shared" si="744"/>
        <v/>
      </c>
      <c r="BQ428" s="8" t="str">
        <f t="shared" si="745"/>
        <v/>
      </c>
      <c r="BR428" s="8" t="str">
        <f t="shared" si="719"/>
        <v/>
      </c>
      <c r="BS428" s="8" t="str">
        <f t="shared" si="746"/>
        <v/>
      </c>
      <c r="BT428" s="8" t="str">
        <f t="shared" si="747"/>
        <v/>
      </c>
      <c r="BU428" s="7" t="str">
        <f t="shared" si="748"/>
        <v/>
      </c>
    </row>
    <row r="429" spans="8:73" x14ac:dyDescent="0.25">
      <c r="H429" s="35" t="str">
        <f>IFERROR(IF(MINUTE(M429)&lt;&gt;MINUTE(M428),MAX($H$2:H428)+1,IF(AND(MINUTE(M428)=0,MINUTE(M429)=0),1,"")),"")</f>
        <v/>
      </c>
      <c r="I429" s="35" t="str">
        <f t="shared" si="720"/>
        <v/>
      </c>
      <c r="J429" s="35" t="str">
        <f t="shared" si="721"/>
        <v/>
      </c>
      <c r="K429" s="67" t="str">
        <f>IFERROR(IF(VLOOKUP(J428,'Flota Variable'!$AS$4:$AU$707,3,0)+K428&gt;$F$7,"",VLOOKUP(J428,'Flota Variable'!$AS$4:$AU$707,3,0)+K428),"")</f>
        <v/>
      </c>
      <c r="L429" s="67" t="str">
        <f t="shared" si="702"/>
        <v/>
      </c>
      <c r="M429" s="36" t="str">
        <f t="shared" si="722"/>
        <v/>
      </c>
      <c r="N429" s="35" t="str">
        <f>IF(H429="","",IF(H429=MAX($H$3:$H$1002),IFERROR(VLOOKUP(MAX($H$3:H429)+1,$H$3:$I$1002,2,0),MAX(I429:I1428))-VLOOKUP(H429,$H$3:$I$1002,2,0)+1,IFERROR(VLOOKUP(MAX($H$3:H429)+1,$H$3:$I$1002,2,0),MAX(I429:I1428))-VLOOKUP(H429,$H$3:$I$1002,2,0)))</f>
        <v/>
      </c>
      <c r="P429" s="35" t="str">
        <f t="shared" si="723"/>
        <v/>
      </c>
      <c r="Q429" s="67" t="str">
        <f t="shared" si="724"/>
        <v/>
      </c>
      <c r="R429" s="67" t="str">
        <f t="shared" si="725"/>
        <v/>
      </c>
      <c r="S429" s="67" t="str">
        <f t="shared" si="726"/>
        <v/>
      </c>
      <c r="U429" s="68" t="str">
        <f>IFERROR(IF(Z429=0,"",IF(MINUTE(Z429)&lt;&gt;MINUTE(Z428),MAX($U$2:U428)+1,IF(AND(MINUTE(Z428)=0,MINUTE(Z429)=0),1,""))),"")</f>
        <v/>
      </c>
      <c r="V429" s="68" t="str">
        <f t="shared" si="727"/>
        <v/>
      </c>
      <c r="W429" s="68" t="str">
        <f t="shared" si="728"/>
        <v/>
      </c>
      <c r="X429" s="69" t="str">
        <f>IFERROR(L429+VLOOKUP(J429,'Tiempos de ciclo'!$P$3:$Q$398,2,0),"")</f>
        <v/>
      </c>
      <c r="Y429" s="69" t="str">
        <f t="shared" si="703"/>
        <v/>
      </c>
      <c r="Z429" s="70" t="str">
        <f t="shared" si="729"/>
        <v/>
      </c>
      <c r="AA429" s="68" t="str">
        <f>IF(U429="","",IF(U429=MAX($U$3:$U$1002),IFERROR(VLOOKUP(MAX($U$3:U429)+1,$U$3:$V$1002,2,0),MAX(V429:V1428))-VLOOKUP(U429,$U$3:$V$1002,2,0)+1,IFERROR(VLOOKUP(MAX($U$3:U429)+1,$U$3:$V$1002,2,0),MAX(V429:V1428))-VLOOKUP(U429,$U$3:$V$1002,2,0)))</f>
        <v/>
      </c>
      <c r="AC429" s="68" t="str">
        <f t="shared" si="730"/>
        <v/>
      </c>
      <c r="AD429" s="69" t="str">
        <f t="shared" si="731"/>
        <v/>
      </c>
      <c r="AE429" s="69" t="str">
        <f t="shared" si="732"/>
        <v/>
      </c>
      <c r="AF429" s="69" t="str">
        <f t="shared" si="733"/>
        <v/>
      </c>
      <c r="AI429" s="3" t="str">
        <f t="shared" si="750"/>
        <v/>
      </c>
      <c r="AJ429" s="8" t="str">
        <f t="shared" si="704"/>
        <v/>
      </c>
      <c r="AK429" s="8" t="str">
        <f t="shared" si="751"/>
        <v/>
      </c>
      <c r="AL429" s="8" t="str">
        <f t="shared" si="752"/>
        <v/>
      </c>
      <c r="AM429" s="8" t="str">
        <f t="shared" si="753"/>
        <v/>
      </c>
      <c r="AN429" s="9" t="str">
        <f t="shared" si="705"/>
        <v/>
      </c>
      <c r="AO429" s="9" t="str">
        <f t="shared" si="706"/>
        <v/>
      </c>
      <c r="AP429" s="8" t="str">
        <f t="shared" si="734"/>
        <v/>
      </c>
      <c r="AQ429" s="9" t="str">
        <f t="shared" si="707"/>
        <v/>
      </c>
      <c r="AR429" s="8" t="str">
        <f t="shared" si="735"/>
        <v/>
      </c>
      <c r="AS429" s="2" t="str">
        <f t="shared" si="754"/>
        <v/>
      </c>
      <c r="AT429" s="8" t="str">
        <f t="shared" si="736"/>
        <v/>
      </c>
      <c r="AU429" s="8" t="str">
        <f t="shared" si="755"/>
        <v/>
      </c>
      <c r="AV429" s="8" t="str">
        <f t="shared" si="756"/>
        <v/>
      </c>
      <c r="AW429" s="8" t="str">
        <f t="shared" si="737"/>
        <v/>
      </c>
      <c r="AX429" s="9" t="str">
        <f t="shared" si="708"/>
        <v/>
      </c>
      <c r="AY429" s="9" t="str">
        <f t="shared" si="709"/>
        <v/>
      </c>
      <c r="AZ429" s="8" t="str">
        <f t="shared" si="738"/>
        <v/>
      </c>
      <c r="BA429" s="9" t="str">
        <f t="shared" si="739"/>
        <v/>
      </c>
      <c r="BB429" s="8" t="str">
        <f t="shared" si="740"/>
        <v/>
      </c>
      <c r="BD429" s="3" t="str">
        <f t="shared" si="741"/>
        <v/>
      </c>
      <c r="BE429" s="8" t="str">
        <f t="shared" si="710"/>
        <v/>
      </c>
      <c r="BF429" s="8" t="str">
        <f t="shared" si="711"/>
        <v/>
      </c>
      <c r="BG429" s="86" t="str">
        <f t="shared" si="712"/>
        <v/>
      </c>
      <c r="BH429" s="9" t="str">
        <f t="shared" si="713"/>
        <v/>
      </c>
      <c r="BI429" s="9" t="str">
        <f t="shared" si="714"/>
        <v/>
      </c>
      <c r="BJ429" s="82" t="e">
        <f t="shared" si="715"/>
        <v>#VALUE!</v>
      </c>
      <c r="BK429" s="9" t="str">
        <f t="shared" si="716"/>
        <v/>
      </c>
      <c r="BL429" s="9" t="str">
        <f t="shared" ref="BL429:BM429" si="796">BK429</f>
        <v/>
      </c>
      <c r="BM429" s="9" t="str">
        <f t="shared" si="796"/>
        <v/>
      </c>
      <c r="BN429" s="8" t="str">
        <f t="shared" si="718"/>
        <v/>
      </c>
      <c r="BO429" s="8" t="str">
        <f t="shared" si="743"/>
        <v/>
      </c>
      <c r="BP429" s="8" t="str">
        <f t="shared" si="744"/>
        <v/>
      </c>
      <c r="BQ429" s="8" t="str">
        <f t="shared" si="745"/>
        <v/>
      </c>
      <c r="BR429" s="8" t="str">
        <f t="shared" si="719"/>
        <v/>
      </c>
      <c r="BS429" s="8" t="str">
        <f t="shared" si="746"/>
        <v/>
      </c>
      <c r="BT429" s="8" t="str">
        <f t="shared" si="747"/>
        <v/>
      </c>
      <c r="BU429" s="7" t="str">
        <f t="shared" si="748"/>
        <v/>
      </c>
    </row>
    <row r="430" spans="8:73" x14ac:dyDescent="0.25">
      <c r="H430" s="35" t="str">
        <f>IFERROR(IF(MINUTE(M430)&lt;&gt;MINUTE(M429),MAX($H$2:H429)+1,IF(AND(MINUTE(M429)=0,MINUTE(M430)=0),1,"")),"")</f>
        <v/>
      </c>
      <c r="I430" s="35" t="str">
        <f t="shared" si="720"/>
        <v/>
      </c>
      <c r="J430" s="35" t="str">
        <f t="shared" si="721"/>
        <v/>
      </c>
      <c r="K430" s="67" t="str">
        <f>IFERROR(IF(VLOOKUP(J429,'Flota Variable'!$AS$4:$AU$707,3,0)+K429&gt;$F$7,"",VLOOKUP(J429,'Flota Variable'!$AS$4:$AU$707,3,0)+K429),"")</f>
        <v/>
      </c>
      <c r="L430" s="67" t="str">
        <f t="shared" si="702"/>
        <v/>
      </c>
      <c r="M430" s="36" t="str">
        <f t="shared" si="722"/>
        <v/>
      </c>
      <c r="N430" s="35" t="str">
        <f>IF(H430="","",IF(H430=MAX($H$3:$H$1002),IFERROR(VLOOKUP(MAX($H$3:H430)+1,$H$3:$I$1002,2,0),MAX(I430:I1429))-VLOOKUP(H430,$H$3:$I$1002,2,0)+1,IFERROR(VLOOKUP(MAX($H$3:H430)+1,$H$3:$I$1002,2,0),MAX(I430:I1429))-VLOOKUP(H430,$H$3:$I$1002,2,0)))</f>
        <v/>
      </c>
      <c r="P430" s="35" t="str">
        <f t="shared" si="723"/>
        <v/>
      </c>
      <c r="Q430" s="67" t="str">
        <f t="shared" si="724"/>
        <v/>
      </c>
      <c r="R430" s="67" t="str">
        <f t="shared" si="725"/>
        <v/>
      </c>
      <c r="S430" s="67" t="str">
        <f t="shared" si="726"/>
        <v/>
      </c>
      <c r="U430" s="68" t="str">
        <f>IFERROR(IF(Z430=0,"",IF(MINUTE(Z430)&lt;&gt;MINUTE(Z429),MAX($U$2:U429)+1,IF(AND(MINUTE(Z429)=0,MINUTE(Z430)=0),1,""))),"")</f>
        <v/>
      </c>
      <c r="V430" s="68" t="str">
        <f t="shared" si="727"/>
        <v/>
      </c>
      <c r="W430" s="68" t="str">
        <f t="shared" si="728"/>
        <v/>
      </c>
      <c r="X430" s="69" t="str">
        <f>IFERROR(L430+VLOOKUP(J430,'Tiempos de ciclo'!$P$3:$Q$398,2,0),"")</f>
        <v/>
      </c>
      <c r="Y430" s="69" t="str">
        <f t="shared" si="703"/>
        <v/>
      </c>
      <c r="Z430" s="70" t="str">
        <f t="shared" si="729"/>
        <v/>
      </c>
      <c r="AA430" s="68" t="str">
        <f>IF(U430="","",IF(U430=MAX($U$3:$U$1002),IFERROR(VLOOKUP(MAX($U$3:U430)+1,$U$3:$V$1002,2,0),MAX(V430:V1429))-VLOOKUP(U430,$U$3:$V$1002,2,0)+1,IFERROR(VLOOKUP(MAX($U$3:U430)+1,$U$3:$V$1002,2,0),MAX(V430:V1429))-VLOOKUP(U430,$U$3:$V$1002,2,0)))</f>
        <v/>
      </c>
      <c r="AC430" s="68" t="str">
        <f t="shared" si="730"/>
        <v/>
      </c>
      <c r="AD430" s="69" t="str">
        <f t="shared" si="731"/>
        <v/>
      </c>
      <c r="AE430" s="69" t="str">
        <f t="shared" si="732"/>
        <v/>
      </c>
      <c r="AF430" s="69" t="str">
        <f t="shared" si="733"/>
        <v/>
      </c>
      <c r="AI430" s="3" t="str">
        <f t="shared" si="750"/>
        <v/>
      </c>
      <c r="AJ430" s="8" t="str">
        <f t="shared" si="704"/>
        <v/>
      </c>
      <c r="AK430" s="8" t="str">
        <f t="shared" si="751"/>
        <v/>
      </c>
      <c r="AL430" s="8" t="str">
        <f t="shared" si="752"/>
        <v/>
      </c>
      <c r="AM430" s="8" t="str">
        <f t="shared" si="753"/>
        <v/>
      </c>
      <c r="AN430" s="9" t="str">
        <f t="shared" si="705"/>
        <v/>
      </c>
      <c r="AO430" s="9" t="str">
        <f t="shared" si="706"/>
        <v/>
      </c>
      <c r="AP430" s="8" t="str">
        <f t="shared" si="734"/>
        <v/>
      </c>
      <c r="AQ430" s="9" t="str">
        <f t="shared" si="707"/>
        <v/>
      </c>
      <c r="AR430" s="8" t="str">
        <f t="shared" si="735"/>
        <v/>
      </c>
      <c r="AS430" s="2" t="str">
        <f t="shared" si="754"/>
        <v/>
      </c>
      <c r="AT430" s="8" t="str">
        <f t="shared" si="736"/>
        <v/>
      </c>
      <c r="AU430" s="8" t="str">
        <f t="shared" si="755"/>
        <v/>
      </c>
      <c r="AV430" s="8" t="str">
        <f t="shared" si="756"/>
        <v/>
      </c>
      <c r="AW430" s="8" t="str">
        <f t="shared" si="737"/>
        <v/>
      </c>
      <c r="AX430" s="9" t="str">
        <f t="shared" si="708"/>
        <v/>
      </c>
      <c r="AY430" s="9" t="str">
        <f t="shared" si="709"/>
        <v/>
      </c>
      <c r="AZ430" s="8" t="str">
        <f t="shared" si="738"/>
        <v/>
      </c>
      <c r="BA430" s="9" t="str">
        <f t="shared" si="739"/>
        <v/>
      </c>
      <c r="BB430" s="8" t="str">
        <f t="shared" si="740"/>
        <v/>
      </c>
      <c r="BD430" s="3" t="str">
        <f t="shared" si="741"/>
        <v/>
      </c>
      <c r="BE430" s="8" t="str">
        <f t="shared" si="710"/>
        <v/>
      </c>
      <c r="BF430" s="8" t="str">
        <f t="shared" si="711"/>
        <v/>
      </c>
      <c r="BG430" s="86" t="str">
        <f t="shared" si="712"/>
        <v/>
      </c>
      <c r="BH430" s="9" t="str">
        <f t="shared" si="713"/>
        <v/>
      </c>
      <c r="BI430" s="9" t="str">
        <f t="shared" si="714"/>
        <v/>
      </c>
      <c r="BJ430" s="82" t="e">
        <f t="shared" si="715"/>
        <v>#VALUE!</v>
      </c>
      <c r="BK430" s="9" t="str">
        <f t="shared" si="716"/>
        <v/>
      </c>
      <c r="BL430" s="9" t="str">
        <f t="shared" ref="BL430:BM430" si="797">BK430</f>
        <v/>
      </c>
      <c r="BM430" s="9" t="str">
        <f t="shared" si="797"/>
        <v/>
      </c>
      <c r="BN430" s="8" t="str">
        <f t="shared" si="718"/>
        <v/>
      </c>
      <c r="BO430" s="8" t="str">
        <f t="shared" si="743"/>
        <v/>
      </c>
      <c r="BP430" s="8" t="str">
        <f t="shared" si="744"/>
        <v/>
      </c>
      <c r="BQ430" s="8" t="str">
        <f t="shared" si="745"/>
        <v/>
      </c>
      <c r="BR430" s="8" t="str">
        <f t="shared" si="719"/>
        <v/>
      </c>
      <c r="BS430" s="8" t="str">
        <f t="shared" si="746"/>
        <v/>
      </c>
      <c r="BT430" s="8" t="str">
        <f t="shared" si="747"/>
        <v/>
      </c>
      <c r="BU430" s="7" t="str">
        <f t="shared" si="748"/>
        <v/>
      </c>
    </row>
    <row r="431" spans="8:73" x14ac:dyDescent="0.25">
      <c r="H431" s="35" t="str">
        <f>IFERROR(IF(MINUTE(M431)&lt;&gt;MINUTE(M430),MAX($H$2:H430)+1,IF(AND(MINUTE(M430)=0,MINUTE(M431)=0),1,"")),"")</f>
        <v/>
      </c>
      <c r="I431" s="35" t="str">
        <f t="shared" si="720"/>
        <v/>
      </c>
      <c r="J431" s="35" t="str">
        <f t="shared" si="721"/>
        <v/>
      </c>
      <c r="K431" s="67" t="str">
        <f>IFERROR(IF(VLOOKUP(J430,'Flota Variable'!$AS$4:$AU$707,3,0)+K430&gt;$F$7,"",VLOOKUP(J430,'Flota Variable'!$AS$4:$AU$707,3,0)+K430),"")</f>
        <v/>
      </c>
      <c r="L431" s="67" t="str">
        <f t="shared" si="702"/>
        <v/>
      </c>
      <c r="M431" s="36" t="str">
        <f t="shared" si="722"/>
        <v/>
      </c>
      <c r="N431" s="35" t="str">
        <f>IF(H431="","",IF(H431=MAX($H$3:$H$1002),IFERROR(VLOOKUP(MAX($H$3:H431)+1,$H$3:$I$1002,2,0),MAX(I431:I1430))-VLOOKUP(H431,$H$3:$I$1002,2,0)+1,IFERROR(VLOOKUP(MAX($H$3:H431)+1,$H$3:$I$1002,2,0),MAX(I431:I1430))-VLOOKUP(H431,$H$3:$I$1002,2,0)))</f>
        <v/>
      </c>
      <c r="P431" s="35" t="str">
        <f t="shared" si="723"/>
        <v/>
      </c>
      <c r="Q431" s="67" t="str">
        <f t="shared" si="724"/>
        <v/>
      </c>
      <c r="R431" s="67" t="str">
        <f t="shared" si="725"/>
        <v/>
      </c>
      <c r="S431" s="67" t="str">
        <f t="shared" si="726"/>
        <v/>
      </c>
      <c r="U431" s="68" t="str">
        <f>IFERROR(IF(Z431=0,"",IF(MINUTE(Z431)&lt;&gt;MINUTE(Z430),MAX($U$2:U430)+1,IF(AND(MINUTE(Z430)=0,MINUTE(Z431)=0),1,""))),"")</f>
        <v/>
      </c>
      <c r="V431" s="68" t="str">
        <f t="shared" si="727"/>
        <v/>
      </c>
      <c r="W431" s="68" t="str">
        <f t="shared" si="728"/>
        <v/>
      </c>
      <c r="X431" s="69" t="str">
        <f>IFERROR(L431+VLOOKUP(J431,'Tiempos de ciclo'!$P$3:$Q$398,2,0),"")</f>
        <v/>
      </c>
      <c r="Y431" s="69" t="str">
        <f t="shared" si="703"/>
        <v/>
      </c>
      <c r="Z431" s="70" t="str">
        <f t="shared" si="729"/>
        <v/>
      </c>
      <c r="AA431" s="68" t="str">
        <f>IF(U431="","",IF(U431=MAX($U$3:$U$1002),IFERROR(VLOOKUP(MAX($U$3:U431)+1,$U$3:$V$1002,2,0),MAX(V431:V1430))-VLOOKUP(U431,$U$3:$V$1002,2,0)+1,IFERROR(VLOOKUP(MAX($U$3:U431)+1,$U$3:$V$1002,2,0),MAX(V431:V1430))-VLOOKUP(U431,$U$3:$V$1002,2,0)))</f>
        <v/>
      </c>
      <c r="AC431" s="68" t="str">
        <f t="shared" si="730"/>
        <v/>
      </c>
      <c r="AD431" s="69" t="str">
        <f t="shared" si="731"/>
        <v/>
      </c>
      <c r="AE431" s="69" t="str">
        <f t="shared" si="732"/>
        <v/>
      </c>
      <c r="AF431" s="69" t="str">
        <f t="shared" si="733"/>
        <v/>
      </c>
      <c r="AI431" s="3" t="str">
        <f t="shared" si="750"/>
        <v/>
      </c>
      <c r="AJ431" s="8" t="str">
        <f t="shared" si="704"/>
        <v/>
      </c>
      <c r="AK431" s="8" t="str">
        <f t="shared" si="751"/>
        <v/>
      </c>
      <c r="AL431" s="8" t="str">
        <f t="shared" si="752"/>
        <v/>
      </c>
      <c r="AM431" s="8" t="str">
        <f t="shared" si="753"/>
        <v/>
      </c>
      <c r="AN431" s="9" t="str">
        <f t="shared" si="705"/>
        <v/>
      </c>
      <c r="AO431" s="9" t="str">
        <f t="shared" si="706"/>
        <v/>
      </c>
      <c r="AP431" s="8" t="str">
        <f t="shared" si="734"/>
        <v/>
      </c>
      <c r="AQ431" s="9" t="str">
        <f t="shared" si="707"/>
        <v/>
      </c>
      <c r="AR431" s="8" t="str">
        <f t="shared" si="735"/>
        <v/>
      </c>
      <c r="AS431" s="2" t="str">
        <f t="shared" si="754"/>
        <v/>
      </c>
      <c r="AT431" s="8" t="str">
        <f t="shared" si="736"/>
        <v/>
      </c>
      <c r="AU431" s="8" t="str">
        <f t="shared" si="755"/>
        <v/>
      </c>
      <c r="AV431" s="8" t="str">
        <f t="shared" si="756"/>
        <v/>
      </c>
      <c r="AW431" s="8" t="str">
        <f t="shared" si="737"/>
        <v/>
      </c>
      <c r="AX431" s="9" t="str">
        <f t="shared" si="708"/>
        <v/>
      </c>
      <c r="AY431" s="9" t="str">
        <f t="shared" si="709"/>
        <v/>
      </c>
      <c r="AZ431" s="8" t="str">
        <f t="shared" si="738"/>
        <v/>
      </c>
      <c r="BA431" s="9" t="str">
        <f t="shared" si="739"/>
        <v/>
      </c>
      <c r="BB431" s="8" t="str">
        <f t="shared" si="740"/>
        <v/>
      </c>
      <c r="BD431" s="3" t="str">
        <f t="shared" si="741"/>
        <v/>
      </c>
      <c r="BE431" s="8" t="str">
        <f t="shared" si="710"/>
        <v/>
      </c>
      <c r="BF431" s="8" t="str">
        <f t="shared" si="711"/>
        <v/>
      </c>
      <c r="BG431" s="86" t="str">
        <f t="shared" si="712"/>
        <v/>
      </c>
      <c r="BH431" s="9" t="str">
        <f t="shared" si="713"/>
        <v/>
      </c>
      <c r="BI431" s="9" t="str">
        <f t="shared" si="714"/>
        <v/>
      </c>
      <c r="BJ431" s="82" t="e">
        <f t="shared" si="715"/>
        <v>#VALUE!</v>
      </c>
      <c r="BK431" s="9" t="str">
        <f t="shared" si="716"/>
        <v/>
      </c>
      <c r="BL431" s="9" t="str">
        <f t="shared" ref="BL431:BM431" si="798">BK431</f>
        <v/>
      </c>
      <c r="BM431" s="9" t="str">
        <f t="shared" si="798"/>
        <v/>
      </c>
      <c r="BN431" s="8" t="str">
        <f t="shared" si="718"/>
        <v/>
      </c>
      <c r="BO431" s="8" t="str">
        <f t="shared" si="743"/>
        <v/>
      </c>
      <c r="BP431" s="8" t="str">
        <f t="shared" si="744"/>
        <v/>
      </c>
      <c r="BQ431" s="8" t="str">
        <f t="shared" si="745"/>
        <v/>
      </c>
      <c r="BR431" s="8" t="str">
        <f t="shared" si="719"/>
        <v/>
      </c>
      <c r="BS431" s="8" t="str">
        <f t="shared" si="746"/>
        <v/>
      </c>
      <c r="BT431" s="8" t="str">
        <f t="shared" si="747"/>
        <v/>
      </c>
      <c r="BU431" s="7" t="str">
        <f t="shared" si="748"/>
        <v/>
      </c>
    </row>
    <row r="432" spans="8:73" x14ac:dyDescent="0.25">
      <c r="H432" s="35" t="str">
        <f>IFERROR(IF(MINUTE(M432)&lt;&gt;MINUTE(M431),MAX($H$2:H431)+1,IF(AND(MINUTE(M431)=0,MINUTE(M432)=0),1,"")),"")</f>
        <v/>
      </c>
      <c r="I432" s="35" t="str">
        <f t="shared" si="720"/>
        <v/>
      </c>
      <c r="J432" s="35" t="str">
        <f t="shared" si="721"/>
        <v/>
      </c>
      <c r="K432" s="67" t="str">
        <f>IFERROR(IF(VLOOKUP(J431,'Flota Variable'!$AS$4:$AU$707,3,0)+K431&gt;$F$7,"",VLOOKUP(J431,'Flota Variable'!$AS$4:$AU$707,3,0)+K431),"")</f>
        <v/>
      </c>
      <c r="L432" s="67" t="str">
        <f t="shared" si="702"/>
        <v/>
      </c>
      <c r="M432" s="36" t="str">
        <f t="shared" si="722"/>
        <v/>
      </c>
      <c r="N432" s="35" t="str">
        <f>IF(H432="","",IF(H432=MAX($H$3:$H$1002),IFERROR(VLOOKUP(MAX($H$3:H432)+1,$H$3:$I$1002,2,0),MAX(I432:I1431))-VLOOKUP(H432,$H$3:$I$1002,2,0)+1,IFERROR(VLOOKUP(MAX($H$3:H432)+1,$H$3:$I$1002,2,0),MAX(I432:I1431))-VLOOKUP(H432,$H$3:$I$1002,2,0)))</f>
        <v/>
      </c>
      <c r="P432" s="35" t="str">
        <f t="shared" si="723"/>
        <v/>
      </c>
      <c r="Q432" s="67" t="str">
        <f t="shared" si="724"/>
        <v/>
      </c>
      <c r="R432" s="67" t="str">
        <f t="shared" si="725"/>
        <v/>
      </c>
      <c r="S432" s="67" t="str">
        <f t="shared" si="726"/>
        <v/>
      </c>
      <c r="U432" s="68" t="str">
        <f>IFERROR(IF(Z432=0,"",IF(MINUTE(Z432)&lt;&gt;MINUTE(Z431),MAX($U$2:U431)+1,IF(AND(MINUTE(Z431)=0,MINUTE(Z432)=0),1,""))),"")</f>
        <v/>
      </c>
      <c r="V432" s="68" t="str">
        <f t="shared" si="727"/>
        <v/>
      </c>
      <c r="W432" s="68" t="str">
        <f t="shared" si="728"/>
        <v/>
      </c>
      <c r="X432" s="69" t="str">
        <f>IFERROR(L432+VLOOKUP(J432,'Tiempos de ciclo'!$P$3:$Q$398,2,0),"")</f>
        <v/>
      </c>
      <c r="Y432" s="69" t="str">
        <f t="shared" si="703"/>
        <v/>
      </c>
      <c r="Z432" s="70" t="str">
        <f t="shared" si="729"/>
        <v/>
      </c>
      <c r="AA432" s="68" t="str">
        <f>IF(U432="","",IF(U432=MAX($U$3:$U$1002),IFERROR(VLOOKUP(MAX($U$3:U432)+1,$U$3:$V$1002,2,0),MAX(V432:V1431))-VLOOKUP(U432,$U$3:$V$1002,2,0)+1,IFERROR(VLOOKUP(MAX($U$3:U432)+1,$U$3:$V$1002,2,0),MAX(V432:V1431))-VLOOKUP(U432,$U$3:$V$1002,2,0)))</f>
        <v/>
      </c>
      <c r="AC432" s="68" t="str">
        <f t="shared" si="730"/>
        <v/>
      </c>
      <c r="AD432" s="69" t="str">
        <f t="shared" si="731"/>
        <v/>
      </c>
      <c r="AE432" s="69" t="str">
        <f t="shared" si="732"/>
        <v/>
      </c>
      <c r="AF432" s="69" t="str">
        <f t="shared" si="733"/>
        <v/>
      </c>
      <c r="AI432" s="3" t="str">
        <f t="shared" si="750"/>
        <v/>
      </c>
      <c r="AJ432" s="8" t="str">
        <f t="shared" si="704"/>
        <v/>
      </c>
      <c r="AK432" s="8" t="str">
        <f t="shared" si="751"/>
        <v/>
      </c>
      <c r="AL432" s="8" t="str">
        <f t="shared" si="752"/>
        <v/>
      </c>
      <c r="AM432" s="8" t="str">
        <f t="shared" si="753"/>
        <v/>
      </c>
      <c r="AN432" s="9" t="str">
        <f t="shared" si="705"/>
        <v/>
      </c>
      <c r="AO432" s="9" t="str">
        <f t="shared" si="706"/>
        <v/>
      </c>
      <c r="AP432" s="8" t="str">
        <f t="shared" si="734"/>
        <v/>
      </c>
      <c r="AQ432" s="9" t="str">
        <f t="shared" si="707"/>
        <v/>
      </c>
      <c r="AR432" s="8" t="str">
        <f t="shared" si="735"/>
        <v/>
      </c>
      <c r="AS432" s="2" t="str">
        <f t="shared" si="754"/>
        <v/>
      </c>
      <c r="AT432" s="8" t="str">
        <f t="shared" si="736"/>
        <v/>
      </c>
      <c r="AU432" s="8" t="str">
        <f t="shared" si="755"/>
        <v/>
      </c>
      <c r="AV432" s="8" t="str">
        <f t="shared" si="756"/>
        <v/>
      </c>
      <c r="AW432" s="8" t="str">
        <f t="shared" si="737"/>
        <v/>
      </c>
      <c r="AX432" s="9" t="str">
        <f t="shared" si="708"/>
        <v/>
      </c>
      <c r="AY432" s="9" t="str">
        <f t="shared" si="709"/>
        <v/>
      </c>
      <c r="AZ432" s="8" t="str">
        <f t="shared" si="738"/>
        <v/>
      </c>
      <c r="BA432" s="9" t="str">
        <f t="shared" si="739"/>
        <v/>
      </c>
      <c r="BB432" s="8" t="str">
        <f t="shared" si="740"/>
        <v/>
      </c>
      <c r="BD432" s="3" t="str">
        <f t="shared" si="741"/>
        <v/>
      </c>
      <c r="BE432" s="8" t="str">
        <f t="shared" si="710"/>
        <v/>
      </c>
      <c r="BF432" s="8" t="str">
        <f t="shared" si="711"/>
        <v/>
      </c>
      <c r="BG432" s="86" t="str">
        <f t="shared" si="712"/>
        <v/>
      </c>
      <c r="BH432" s="9" t="str">
        <f t="shared" si="713"/>
        <v/>
      </c>
      <c r="BI432" s="9" t="str">
        <f t="shared" si="714"/>
        <v/>
      </c>
      <c r="BJ432" s="82" t="e">
        <f t="shared" si="715"/>
        <v>#VALUE!</v>
      </c>
      <c r="BK432" s="9" t="str">
        <f t="shared" si="716"/>
        <v/>
      </c>
      <c r="BL432" s="9" t="str">
        <f t="shared" ref="BL432:BM432" si="799">BK432</f>
        <v/>
      </c>
      <c r="BM432" s="9" t="str">
        <f t="shared" si="799"/>
        <v/>
      </c>
      <c r="BN432" s="8" t="str">
        <f t="shared" si="718"/>
        <v/>
      </c>
      <c r="BO432" s="8" t="str">
        <f t="shared" si="743"/>
        <v/>
      </c>
      <c r="BP432" s="8" t="str">
        <f t="shared" si="744"/>
        <v/>
      </c>
      <c r="BQ432" s="8" t="str">
        <f t="shared" si="745"/>
        <v/>
      </c>
      <c r="BR432" s="8" t="str">
        <f t="shared" si="719"/>
        <v/>
      </c>
      <c r="BS432" s="8" t="str">
        <f t="shared" si="746"/>
        <v/>
      </c>
      <c r="BT432" s="8" t="str">
        <f t="shared" si="747"/>
        <v/>
      </c>
      <c r="BU432" s="7" t="str">
        <f t="shared" si="748"/>
        <v/>
      </c>
    </row>
    <row r="433" spans="8:73" x14ac:dyDescent="0.25">
      <c r="H433" s="35" t="str">
        <f>IFERROR(IF(MINUTE(M433)&lt;&gt;MINUTE(M432),MAX($H$2:H432)+1,IF(AND(MINUTE(M432)=0,MINUTE(M433)=0),1,"")),"")</f>
        <v/>
      </c>
      <c r="I433" s="35" t="str">
        <f t="shared" si="720"/>
        <v/>
      </c>
      <c r="J433" s="35" t="str">
        <f t="shared" si="721"/>
        <v/>
      </c>
      <c r="K433" s="67" t="str">
        <f>IFERROR(IF(VLOOKUP(J432,'Flota Variable'!$AS$4:$AU$707,3,0)+K432&gt;$F$7,"",VLOOKUP(J432,'Flota Variable'!$AS$4:$AU$707,3,0)+K432),"")</f>
        <v/>
      </c>
      <c r="L433" s="67" t="str">
        <f t="shared" si="702"/>
        <v/>
      </c>
      <c r="M433" s="36" t="str">
        <f t="shared" si="722"/>
        <v/>
      </c>
      <c r="N433" s="35" t="str">
        <f>IF(H433="","",IF(H433=MAX($H$3:$H$1002),IFERROR(VLOOKUP(MAX($H$3:H433)+1,$H$3:$I$1002,2,0),MAX(I433:I1432))-VLOOKUP(H433,$H$3:$I$1002,2,0)+1,IFERROR(VLOOKUP(MAX($H$3:H433)+1,$H$3:$I$1002,2,0),MAX(I433:I1432))-VLOOKUP(H433,$H$3:$I$1002,2,0)))</f>
        <v/>
      </c>
      <c r="P433" s="35" t="str">
        <f t="shared" si="723"/>
        <v/>
      </c>
      <c r="Q433" s="67" t="str">
        <f t="shared" si="724"/>
        <v/>
      </c>
      <c r="R433" s="67" t="str">
        <f t="shared" si="725"/>
        <v/>
      </c>
      <c r="S433" s="67" t="str">
        <f t="shared" si="726"/>
        <v/>
      </c>
      <c r="U433" s="68" t="str">
        <f>IFERROR(IF(Z433=0,"",IF(MINUTE(Z433)&lt;&gt;MINUTE(Z432),MAX($U$2:U432)+1,IF(AND(MINUTE(Z432)=0,MINUTE(Z433)=0),1,""))),"")</f>
        <v/>
      </c>
      <c r="V433" s="68" t="str">
        <f t="shared" si="727"/>
        <v/>
      </c>
      <c r="W433" s="68" t="str">
        <f t="shared" si="728"/>
        <v/>
      </c>
      <c r="X433" s="69" t="str">
        <f>IFERROR(L433+VLOOKUP(J433,'Tiempos de ciclo'!$P$3:$Q$398,2,0),"")</f>
        <v/>
      </c>
      <c r="Y433" s="69" t="str">
        <f t="shared" si="703"/>
        <v/>
      </c>
      <c r="Z433" s="70" t="str">
        <f t="shared" si="729"/>
        <v/>
      </c>
      <c r="AA433" s="68" t="str">
        <f>IF(U433="","",IF(U433=MAX($U$3:$U$1002),IFERROR(VLOOKUP(MAX($U$3:U433)+1,$U$3:$V$1002,2,0),MAX(V433:V1432))-VLOOKUP(U433,$U$3:$V$1002,2,0)+1,IFERROR(VLOOKUP(MAX($U$3:U433)+1,$U$3:$V$1002,2,0),MAX(V433:V1432))-VLOOKUP(U433,$U$3:$V$1002,2,0)))</f>
        <v/>
      </c>
      <c r="AC433" s="68" t="str">
        <f t="shared" si="730"/>
        <v/>
      </c>
      <c r="AD433" s="69" t="str">
        <f t="shared" si="731"/>
        <v/>
      </c>
      <c r="AE433" s="69" t="str">
        <f t="shared" si="732"/>
        <v/>
      </c>
      <c r="AF433" s="69" t="str">
        <f t="shared" si="733"/>
        <v/>
      </c>
      <c r="AI433" s="3" t="str">
        <f t="shared" si="750"/>
        <v/>
      </c>
      <c r="AJ433" s="8" t="str">
        <f t="shared" si="704"/>
        <v/>
      </c>
      <c r="AK433" s="8" t="str">
        <f t="shared" si="751"/>
        <v/>
      </c>
      <c r="AL433" s="8" t="str">
        <f t="shared" si="752"/>
        <v/>
      </c>
      <c r="AM433" s="8" t="str">
        <f t="shared" si="753"/>
        <v/>
      </c>
      <c r="AN433" s="9" t="str">
        <f t="shared" si="705"/>
        <v/>
      </c>
      <c r="AO433" s="9" t="str">
        <f t="shared" si="706"/>
        <v/>
      </c>
      <c r="AP433" s="8" t="str">
        <f t="shared" si="734"/>
        <v/>
      </c>
      <c r="AQ433" s="9" t="str">
        <f t="shared" si="707"/>
        <v/>
      </c>
      <c r="AR433" s="8" t="str">
        <f t="shared" si="735"/>
        <v/>
      </c>
      <c r="AS433" s="2" t="str">
        <f t="shared" si="754"/>
        <v/>
      </c>
      <c r="AT433" s="8" t="str">
        <f t="shared" si="736"/>
        <v/>
      </c>
      <c r="AU433" s="8" t="str">
        <f t="shared" si="755"/>
        <v/>
      </c>
      <c r="AV433" s="8" t="str">
        <f t="shared" si="756"/>
        <v/>
      </c>
      <c r="AW433" s="8" t="str">
        <f t="shared" si="737"/>
        <v/>
      </c>
      <c r="AX433" s="9" t="str">
        <f t="shared" si="708"/>
        <v/>
      </c>
      <c r="AY433" s="9" t="str">
        <f t="shared" si="709"/>
        <v/>
      </c>
      <c r="AZ433" s="8" t="str">
        <f t="shared" si="738"/>
        <v/>
      </c>
      <c r="BA433" s="9" t="str">
        <f t="shared" si="739"/>
        <v/>
      </c>
      <c r="BB433" s="8" t="str">
        <f t="shared" si="740"/>
        <v/>
      </c>
      <c r="BD433" s="3" t="str">
        <f t="shared" si="741"/>
        <v/>
      </c>
      <c r="BE433" s="8" t="str">
        <f t="shared" si="710"/>
        <v/>
      </c>
      <c r="BF433" s="8" t="str">
        <f t="shared" si="711"/>
        <v/>
      </c>
      <c r="BG433" s="86" t="str">
        <f t="shared" si="712"/>
        <v/>
      </c>
      <c r="BH433" s="9" t="str">
        <f t="shared" si="713"/>
        <v/>
      </c>
      <c r="BI433" s="9" t="str">
        <f t="shared" si="714"/>
        <v/>
      </c>
      <c r="BJ433" s="82" t="e">
        <f t="shared" si="715"/>
        <v>#VALUE!</v>
      </c>
      <c r="BK433" s="9" t="str">
        <f t="shared" si="716"/>
        <v/>
      </c>
      <c r="BL433" s="9" t="str">
        <f t="shared" ref="BL433:BM433" si="800">BK433</f>
        <v/>
      </c>
      <c r="BM433" s="9" t="str">
        <f t="shared" si="800"/>
        <v/>
      </c>
      <c r="BN433" s="8" t="str">
        <f t="shared" si="718"/>
        <v/>
      </c>
      <c r="BO433" s="8" t="str">
        <f t="shared" si="743"/>
        <v/>
      </c>
      <c r="BP433" s="8" t="str">
        <f t="shared" si="744"/>
        <v/>
      </c>
      <c r="BQ433" s="8" t="str">
        <f t="shared" si="745"/>
        <v/>
      </c>
      <c r="BR433" s="8" t="str">
        <f t="shared" si="719"/>
        <v/>
      </c>
      <c r="BS433" s="8" t="str">
        <f t="shared" si="746"/>
        <v/>
      </c>
      <c r="BT433" s="8" t="str">
        <f t="shared" si="747"/>
        <v/>
      </c>
      <c r="BU433" s="7" t="str">
        <f t="shared" si="748"/>
        <v/>
      </c>
    </row>
    <row r="434" spans="8:73" x14ac:dyDescent="0.25">
      <c r="H434" s="35" t="str">
        <f>IFERROR(IF(MINUTE(M434)&lt;&gt;MINUTE(M433),MAX($H$2:H433)+1,IF(AND(MINUTE(M433)=0,MINUTE(M434)=0),1,"")),"")</f>
        <v/>
      </c>
      <c r="I434" s="35" t="str">
        <f t="shared" si="720"/>
        <v/>
      </c>
      <c r="J434" s="35" t="str">
        <f t="shared" si="721"/>
        <v/>
      </c>
      <c r="K434" s="67" t="str">
        <f>IFERROR(IF(VLOOKUP(J433,'Flota Variable'!$AS$4:$AU$707,3,0)+K433&gt;$F$7,"",VLOOKUP(J433,'Flota Variable'!$AS$4:$AU$707,3,0)+K433),"")</f>
        <v/>
      </c>
      <c r="L434" s="67" t="str">
        <f t="shared" si="702"/>
        <v/>
      </c>
      <c r="M434" s="36" t="str">
        <f t="shared" si="722"/>
        <v/>
      </c>
      <c r="N434" s="35" t="str">
        <f>IF(H434="","",IF(H434=MAX($H$3:$H$1002),IFERROR(VLOOKUP(MAX($H$3:H434)+1,$H$3:$I$1002,2,0),MAX(I434:I1433))-VLOOKUP(H434,$H$3:$I$1002,2,0)+1,IFERROR(VLOOKUP(MAX($H$3:H434)+1,$H$3:$I$1002,2,0),MAX(I434:I1433))-VLOOKUP(H434,$H$3:$I$1002,2,0)))</f>
        <v/>
      </c>
      <c r="P434" s="35" t="str">
        <f t="shared" si="723"/>
        <v/>
      </c>
      <c r="Q434" s="67" t="str">
        <f t="shared" si="724"/>
        <v/>
      </c>
      <c r="R434" s="67" t="str">
        <f t="shared" si="725"/>
        <v/>
      </c>
      <c r="S434" s="67" t="str">
        <f t="shared" si="726"/>
        <v/>
      </c>
      <c r="U434" s="68" t="str">
        <f>IFERROR(IF(Z434=0,"",IF(MINUTE(Z434)&lt;&gt;MINUTE(Z433),MAX($U$2:U433)+1,IF(AND(MINUTE(Z433)=0,MINUTE(Z434)=0),1,""))),"")</f>
        <v/>
      </c>
      <c r="V434" s="68" t="str">
        <f t="shared" si="727"/>
        <v/>
      </c>
      <c r="W434" s="68" t="str">
        <f t="shared" si="728"/>
        <v/>
      </c>
      <c r="X434" s="69" t="str">
        <f>IFERROR(L434+VLOOKUP(J434,'Tiempos de ciclo'!$P$3:$Q$398,2,0),"")</f>
        <v/>
      </c>
      <c r="Y434" s="69" t="str">
        <f t="shared" si="703"/>
        <v/>
      </c>
      <c r="Z434" s="70" t="str">
        <f t="shared" si="729"/>
        <v/>
      </c>
      <c r="AA434" s="68" t="str">
        <f>IF(U434="","",IF(U434=MAX($U$3:$U$1002),IFERROR(VLOOKUP(MAX($U$3:U434)+1,$U$3:$V$1002,2,0),MAX(V434:V1433))-VLOOKUP(U434,$U$3:$V$1002,2,0)+1,IFERROR(VLOOKUP(MAX($U$3:U434)+1,$U$3:$V$1002,2,0),MAX(V434:V1433))-VLOOKUP(U434,$U$3:$V$1002,2,0)))</f>
        <v/>
      </c>
      <c r="AC434" s="68" t="str">
        <f t="shared" si="730"/>
        <v/>
      </c>
      <c r="AD434" s="69" t="str">
        <f t="shared" si="731"/>
        <v/>
      </c>
      <c r="AE434" s="69" t="str">
        <f t="shared" si="732"/>
        <v/>
      </c>
      <c r="AF434" s="69" t="str">
        <f t="shared" si="733"/>
        <v/>
      </c>
      <c r="AI434" s="3" t="str">
        <f t="shared" si="750"/>
        <v/>
      </c>
      <c r="AJ434" s="8" t="str">
        <f t="shared" si="704"/>
        <v/>
      </c>
      <c r="AK434" s="8" t="str">
        <f t="shared" si="751"/>
        <v/>
      </c>
      <c r="AL434" s="8" t="str">
        <f t="shared" si="752"/>
        <v/>
      </c>
      <c r="AM434" s="8" t="str">
        <f t="shared" si="753"/>
        <v/>
      </c>
      <c r="AN434" s="9" t="str">
        <f t="shared" si="705"/>
        <v/>
      </c>
      <c r="AO434" s="9" t="str">
        <f t="shared" si="706"/>
        <v/>
      </c>
      <c r="AP434" s="8" t="str">
        <f t="shared" si="734"/>
        <v/>
      </c>
      <c r="AQ434" s="9" t="str">
        <f t="shared" si="707"/>
        <v/>
      </c>
      <c r="AR434" s="8" t="str">
        <f t="shared" si="735"/>
        <v/>
      </c>
      <c r="AS434" s="2" t="str">
        <f t="shared" si="754"/>
        <v/>
      </c>
      <c r="AT434" s="8" t="str">
        <f t="shared" si="736"/>
        <v/>
      </c>
      <c r="AU434" s="8" t="str">
        <f t="shared" si="755"/>
        <v/>
      </c>
      <c r="AV434" s="8" t="str">
        <f t="shared" si="756"/>
        <v/>
      </c>
      <c r="AW434" s="8" t="str">
        <f t="shared" si="737"/>
        <v/>
      </c>
      <c r="AX434" s="9" t="str">
        <f t="shared" si="708"/>
        <v/>
      </c>
      <c r="AY434" s="9" t="str">
        <f t="shared" si="709"/>
        <v/>
      </c>
      <c r="AZ434" s="8" t="str">
        <f t="shared" si="738"/>
        <v/>
      </c>
      <c r="BA434" s="9" t="str">
        <f t="shared" si="739"/>
        <v/>
      </c>
      <c r="BB434" s="8" t="str">
        <f t="shared" si="740"/>
        <v/>
      </c>
      <c r="BD434" s="3" t="str">
        <f t="shared" si="741"/>
        <v/>
      </c>
      <c r="BE434" s="8" t="str">
        <f t="shared" si="710"/>
        <v/>
      </c>
      <c r="BF434" s="8" t="str">
        <f t="shared" si="711"/>
        <v/>
      </c>
      <c r="BG434" s="86" t="str">
        <f t="shared" si="712"/>
        <v/>
      </c>
      <c r="BH434" s="9" t="str">
        <f t="shared" si="713"/>
        <v/>
      </c>
      <c r="BI434" s="9" t="str">
        <f t="shared" si="714"/>
        <v/>
      </c>
      <c r="BJ434" s="82" t="e">
        <f t="shared" si="715"/>
        <v>#VALUE!</v>
      </c>
      <c r="BK434" s="9" t="str">
        <f t="shared" si="716"/>
        <v/>
      </c>
      <c r="BL434" s="9" t="str">
        <f t="shared" ref="BL434:BM434" si="801">BK434</f>
        <v/>
      </c>
      <c r="BM434" s="9" t="str">
        <f t="shared" si="801"/>
        <v/>
      </c>
      <c r="BN434" s="8" t="str">
        <f t="shared" si="718"/>
        <v/>
      </c>
      <c r="BO434" s="8" t="str">
        <f t="shared" si="743"/>
        <v/>
      </c>
      <c r="BP434" s="8" t="str">
        <f t="shared" si="744"/>
        <v/>
      </c>
      <c r="BQ434" s="8" t="str">
        <f t="shared" si="745"/>
        <v/>
      </c>
      <c r="BR434" s="8" t="str">
        <f t="shared" si="719"/>
        <v/>
      </c>
      <c r="BS434" s="8" t="str">
        <f t="shared" si="746"/>
        <v/>
      </c>
      <c r="BT434" s="8" t="str">
        <f t="shared" si="747"/>
        <v/>
      </c>
      <c r="BU434" s="7" t="str">
        <f t="shared" si="748"/>
        <v/>
      </c>
    </row>
    <row r="435" spans="8:73" x14ac:dyDescent="0.25">
      <c r="H435" s="35" t="str">
        <f>IFERROR(IF(MINUTE(M435)&lt;&gt;MINUTE(M434),MAX($H$2:H434)+1,IF(AND(MINUTE(M434)=0,MINUTE(M435)=0),1,"")),"")</f>
        <v/>
      </c>
      <c r="I435" s="35" t="str">
        <f t="shared" si="720"/>
        <v/>
      </c>
      <c r="J435" s="35" t="str">
        <f t="shared" si="721"/>
        <v/>
      </c>
      <c r="K435" s="67" t="str">
        <f>IFERROR(IF(VLOOKUP(J434,'Flota Variable'!$AS$4:$AU$707,3,0)+K434&gt;$F$7,"",VLOOKUP(J434,'Flota Variable'!$AS$4:$AU$707,3,0)+K434),"")</f>
        <v/>
      </c>
      <c r="L435" s="67" t="str">
        <f t="shared" si="702"/>
        <v/>
      </c>
      <c r="M435" s="36" t="str">
        <f t="shared" si="722"/>
        <v/>
      </c>
      <c r="N435" s="35" t="str">
        <f>IF(H435="","",IF(H435=MAX($H$3:$H$1002),IFERROR(VLOOKUP(MAX($H$3:H435)+1,$H$3:$I$1002,2,0),MAX(I435:I1434))-VLOOKUP(H435,$H$3:$I$1002,2,0)+1,IFERROR(VLOOKUP(MAX($H$3:H435)+1,$H$3:$I$1002,2,0),MAX(I435:I1434))-VLOOKUP(H435,$H$3:$I$1002,2,0)))</f>
        <v/>
      </c>
      <c r="P435" s="35" t="str">
        <f t="shared" si="723"/>
        <v/>
      </c>
      <c r="Q435" s="67" t="str">
        <f t="shared" si="724"/>
        <v/>
      </c>
      <c r="R435" s="67" t="str">
        <f t="shared" si="725"/>
        <v/>
      </c>
      <c r="S435" s="67" t="str">
        <f t="shared" si="726"/>
        <v/>
      </c>
      <c r="U435" s="68" t="str">
        <f>IFERROR(IF(Z435=0,"",IF(MINUTE(Z435)&lt;&gt;MINUTE(Z434),MAX($U$2:U434)+1,IF(AND(MINUTE(Z434)=0,MINUTE(Z435)=0),1,""))),"")</f>
        <v/>
      </c>
      <c r="V435" s="68" t="str">
        <f t="shared" si="727"/>
        <v/>
      </c>
      <c r="W435" s="68" t="str">
        <f t="shared" si="728"/>
        <v/>
      </c>
      <c r="X435" s="69" t="str">
        <f>IFERROR(L435+VLOOKUP(J435,'Tiempos de ciclo'!$P$3:$Q$398,2,0),"")</f>
        <v/>
      </c>
      <c r="Y435" s="69" t="str">
        <f t="shared" si="703"/>
        <v/>
      </c>
      <c r="Z435" s="70" t="str">
        <f t="shared" si="729"/>
        <v/>
      </c>
      <c r="AA435" s="68" t="str">
        <f>IF(U435="","",IF(U435=MAX($U$3:$U$1002),IFERROR(VLOOKUP(MAX($U$3:U435)+1,$U$3:$V$1002,2,0),MAX(V435:V1434))-VLOOKUP(U435,$U$3:$V$1002,2,0)+1,IFERROR(VLOOKUP(MAX($U$3:U435)+1,$U$3:$V$1002,2,0),MAX(V435:V1434))-VLOOKUP(U435,$U$3:$V$1002,2,0)))</f>
        <v/>
      </c>
      <c r="AC435" s="68" t="str">
        <f t="shared" si="730"/>
        <v/>
      </c>
      <c r="AD435" s="69" t="str">
        <f t="shared" si="731"/>
        <v/>
      </c>
      <c r="AE435" s="69" t="str">
        <f t="shared" si="732"/>
        <v/>
      </c>
      <c r="AF435" s="69" t="str">
        <f t="shared" si="733"/>
        <v/>
      </c>
      <c r="AI435" s="3" t="str">
        <f t="shared" si="750"/>
        <v/>
      </c>
      <c r="AJ435" s="8" t="str">
        <f t="shared" si="704"/>
        <v/>
      </c>
      <c r="AK435" s="8" t="str">
        <f t="shared" si="751"/>
        <v/>
      </c>
      <c r="AL435" s="8" t="str">
        <f t="shared" si="752"/>
        <v/>
      </c>
      <c r="AM435" s="8" t="str">
        <f t="shared" si="753"/>
        <v/>
      </c>
      <c r="AN435" s="9" t="str">
        <f t="shared" si="705"/>
        <v/>
      </c>
      <c r="AO435" s="9" t="str">
        <f t="shared" si="706"/>
        <v/>
      </c>
      <c r="AP435" s="8" t="str">
        <f t="shared" si="734"/>
        <v/>
      </c>
      <c r="AQ435" s="9" t="str">
        <f t="shared" si="707"/>
        <v/>
      </c>
      <c r="AR435" s="8" t="str">
        <f t="shared" si="735"/>
        <v/>
      </c>
      <c r="AS435" s="2" t="str">
        <f t="shared" si="754"/>
        <v/>
      </c>
      <c r="AT435" s="8" t="str">
        <f t="shared" si="736"/>
        <v/>
      </c>
      <c r="AU435" s="8" t="str">
        <f t="shared" si="755"/>
        <v/>
      </c>
      <c r="AV435" s="8" t="str">
        <f t="shared" si="756"/>
        <v/>
      </c>
      <c r="AW435" s="8" t="str">
        <f t="shared" si="737"/>
        <v/>
      </c>
      <c r="AX435" s="9" t="str">
        <f t="shared" si="708"/>
        <v/>
      </c>
      <c r="AY435" s="9" t="str">
        <f t="shared" si="709"/>
        <v/>
      </c>
      <c r="AZ435" s="8" t="str">
        <f t="shared" si="738"/>
        <v/>
      </c>
      <c r="BA435" s="9" t="str">
        <f t="shared" si="739"/>
        <v/>
      </c>
      <c r="BB435" s="8" t="str">
        <f t="shared" si="740"/>
        <v/>
      </c>
      <c r="BD435" s="3" t="str">
        <f t="shared" si="741"/>
        <v/>
      </c>
      <c r="BE435" s="8" t="str">
        <f t="shared" si="710"/>
        <v/>
      </c>
      <c r="BF435" s="8" t="str">
        <f t="shared" si="711"/>
        <v/>
      </c>
      <c r="BG435" s="86" t="str">
        <f t="shared" si="712"/>
        <v/>
      </c>
      <c r="BH435" s="9" t="str">
        <f t="shared" si="713"/>
        <v/>
      </c>
      <c r="BI435" s="9" t="str">
        <f t="shared" si="714"/>
        <v/>
      </c>
      <c r="BJ435" s="82" t="e">
        <f t="shared" si="715"/>
        <v>#VALUE!</v>
      </c>
      <c r="BK435" s="9" t="str">
        <f t="shared" si="716"/>
        <v/>
      </c>
      <c r="BL435" s="9" t="str">
        <f t="shared" ref="BL435:BM435" si="802">BK435</f>
        <v/>
      </c>
      <c r="BM435" s="9" t="str">
        <f t="shared" si="802"/>
        <v/>
      </c>
      <c r="BN435" s="8" t="str">
        <f t="shared" si="718"/>
        <v/>
      </c>
      <c r="BO435" s="8" t="str">
        <f t="shared" si="743"/>
        <v/>
      </c>
      <c r="BP435" s="8" t="str">
        <f t="shared" si="744"/>
        <v/>
      </c>
      <c r="BQ435" s="8" t="str">
        <f t="shared" si="745"/>
        <v/>
      </c>
      <c r="BR435" s="8" t="str">
        <f t="shared" si="719"/>
        <v/>
      </c>
      <c r="BS435" s="8" t="str">
        <f t="shared" si="746"/>
        <v/>
      </c>
      <c r="BT435" s="8" t="str">
        <f t="shared" si="747"/>
        <v/>
      </c>
      <c r="BU435" s="7" t="str">
        <f t="shared" si="748"/>
        <v/>
      </c>
    </row>
    <row r="436" spans="8:73" x14ac:dyDescent="0.25">
      <c r="H436" s="35" t="str">
        <f>IFERROR(IF(MINUTE(M436)&lt;&gt;MINUTE(M435),MAX($H$2:H435)+1,IF(AND(MINUTE(M435)=0,MINUTE(M436)=0),1,"")),"")</f>
        <v/>
      </c>
      <c r="I436" s="35" t="str">
        <f t="shared" si="720"/>
        <v/>
      </c>
      <c r="J436" s="35" t="str">
        <f t="shared" si="721"/>
        <v/>
      </c>
      <c r="K436" s="67" t="str">
        <f>IFERROR(IF(VLOOKUP(J435,'Flota Variable'!$AS$4:$AU$707,3,0)+K435&gt;$F$7,"",VLOOKUP(J435,'Flota Variable'!$AS$4:$AU$707,3,0)+K435),"")</f>
        <v/>
      </c>
      <c r="L436" s="67" t="str">
        <f t="shared" si="702"/>
        <v/>
      </c>
      <c r="M436" s="36" t="str">
        <f t="shared" si="722"/>
        <v/>
      </c>
      <c r="N436" s="35" t="str">
        <f>IF(H436="","",IF(H436=MAX($H$3:$H$1002),IFERROR(VLOOKUP(MAX($H$3:H436)+1,$H$3:$I$1002,2,0),MAX(I436:I1435))-VLOOKUP(H436,$H$3:$I$1002,2,0)+1,IFERROR(VLOOKUP(MAX($H$3:H436)+1,$H$3:$I$1002,2,0),MAX(I436:I1435))-VLOOKUP(H436,$H$3:$I$1002,2,0)))</f>
        <v/>
      </c>
      <c r="P436" s="35" t="str">
        <f t="shared" si="723"/>
        <v/>
      </c>
      <c r="Q436" s="67" t="str">
        <f t="shared" si="724"/>
        <v/>
      </c>
      <c r="R436" s="67" t="str">
        <f t="shared" si="725"/>
        <v/>
      </c>
      <c r="S436" s="67" t="str">
        <f t="shared" si="726"/>
        <v/>
      </c>
      <c r="U436" s="68" t="str">
        <f>IFERROR(IF(Z436=0,"",IF(MINUTE(Z436)&lt;&gt;MINUTE(Z435),MAX($U$2:U435)+1,IF(AND(MINUTE(Z435)=0,MINUTE(Z436)=0),1,""))),"")</f>
        <v/>
      </c>
      <c r="V436" s="68" t="str">
        <f t="shared" si="727"/>
        <v/>
      </c>
      <c r="W436" s="68" t="str">
        <f t="shared" si="728"/>
        <v/>
      </c>
      <c r="X436" s="69" t="str">
        <f>IFERROR(L436+VLOOKUP(J436,'Tiempos de ciclo'!$P$3:$Q$398,2,0),"")</f>
        <v/>
      </c>
      <c r="Y436" s="69" t="str">
        <f t="shared" si="703"/>
        <v/>
      </c>
      <c r="Z436" s="70" t="str">
        <f t="shared" si="729"/>
        <v/>
      </c>
      <c r="AA436" s="68" t="str">
        <f>IF(U436="","",IF(U436=MAX($U$3:$U$1002),IFERROR(VLOOKUP(MAX($U$3:U436)+1,$U$3:$V$1002,2,0),MAX(V436:V1435))-VLOOKUP(U436,$U$3:$V$1002,2,0)+1,IFERROR(VLOOKUP(MAX($U$3:U436)+1,$U$3:$V$1002,2,0),MAX(V436:V1435))-VLOOKUP(U436,$U$3:$V$1002,2,0)))</f>
        <v/>
      </c>
      <c r="AC436" s="68" t="str">
        <f t="shared" si="730"/>
        <v/>
      </c>
      <c r="AD436" s="69" t="str">
        <f t="shared" si="731"/>
        <v/>
      </c>
      <c r="AE436" s="69" t="str">
        <f t="shared" si="732"/>
        <v/>
      </c>
      <c r="AF436" s="69" t="str">
        <f t="shared" si="733"/>
        <v/>
      </c>
      <c r="AI436" s="3" t="str">
        <f t="shared" si="750"/>
        <v/>
      </c>
      <c r="AJ436" s="8" t="str">
        <f t="shared" si="704"/>
        <v/>
      </c>
      <c r="AK436" s="8" t="str">
        <f t="shared" si="751"/>
        <v/>
      </c>
      <c r="AL436" s="8" t="str">
        <f t="shared" si="752"/>
        <v/>
      </c>
      <c r="AM436" s="8" t="str">
        <f t="shared" si="753"/>
        <v/>
      </c>
      <c r="AN436" s="9" t="str">
        <f t="shared" si="705"/>
        <v/>
      </c>
      <c r="AO436" s="9" t="str">
        <f t="shared" si="706"/>
        <v/>
      </c>
      <c r="AP436" s="8" t="str">
        <f t="shared" si="734"/>
        <v/>
      </c>
      <c r="AQ436" s="9" t="str">
        <f t="shared" si="707"/>
        <v/>
      </c>
      <c r="AR436" s="8" t="str">
        <f t="shared" si="735"/>
        <v/>
      </c>
      <c r="AS436" s="2" t="str">
        <f t="shared" si="754"/>
        <v/>
      </c>
      <c r="AT436" s="8" t="str">
        <f t="shared" si="736"/>
        <v/>
      </c>
      <c r="AU436" s="8" t="str">
        <f t="shared" si="755"/>
        <v/>
      </c>
      <c r="AV436" s="8" t="str">
        <f t="shared" si="756"/>
        <v/>
      </c>
      <c r="AW436" s="8" t="str">
        <f t="shared" si="737"/>
        <v/>
      </c>
      <c r="AX436" s="9" t="str">
        <f t="shared" si="708"/>
        <v/>
      </c>
      <c r="AY436" s="9" t="str">
        <f t="shared" si="709"/>
        <v/>
      </c>
      <c r="AZ436" s="8" t="str">
        <f t="shared" si="738"/>
        <v/>
      </c>
      <c r="BA436" s="9" t="str">
        <f t="shared" si="739"/>
        <v/>
      </c>
      <c r="BB436" s="8" t="str">
        <f t="shared" si="740"/>
        <v/>
      </c>
      <c r="BD436" s="3" t="str">
        <f t="shared" si="741"/>
        <v/>
      </c>
      <c r="BE436" s="8" t="str">
        <f t="shared" si="710"/>
        <v/>
      </c>
      <c r="BF436" s="8" t="str">
        <f t="shared" si="711"/>
        <v/>
      </c>
      <c r="BG436" s="86" t="str">
        <f t="shared" si="712"/>
        <v/>
      </c>
      <c r="BH436" s="9" t="str">
        <f t="shared" si="713"/>
        <v/>
      </c>
      <c r="BI436" s="9" t="str">
        <f t="shared" si="714"/>
        <v/>
      </c>
      <c r="BJ436" s="82" t="e">
        <f t="shared" si="715"/>
        <v>#VALUE!</v>
      </c>
      <c r="BK436" s="9" t="str">
        <f t="shared" si="716"/>
        <v/>
      </c>
      <c r="BL436" s="9" t="str">
        <f t="shared" ref="BL436:BM436" si="803">BK436</f>
        <v/>
      </c>
      <c r="BM436" s="9" t="str">
        <f t="shared" si="803"/>
        <v/>
      </c>
      <c r="BN436" s="8" t="str">
        <f t="shared" si="718"/>
        <v/>
      </c>
      <c r="BO436" s="8" t="str">
        <f t="shared" si="743"/>
        <v/>
      </c>
      <c r="BP436" s="8" t="str">
        <f t="shared" si="744"/>
        <v/>
      </c>
      <c r="BQ436" s="8" t="str">
        <f t="shared" si="745"/>
        <v/>
      </c>
      <c r="BR436" s="8" t="str">
        <f t="shared" si="719"/>
        <v/>
      </c>
      <c r="BS436" s="8" t="str">
        <f t="shared" si="746"/>
        <v/>
      </c>
      <c r="BT436" s="8" t="str">
        <f t="shared" si="747"/>
        <v/>
      </c>
      <c r="BU436" s="7" t="str">
        <f t="shared" si="748"/>
        <v/>
      </c>
    </row>
    <row r="437" spans="8:73" x14ac:dyDescent="0.25">
      <c r="H437" s="35" t="str">
        <f>IFERROR(IF(MINUTE(M437)&lt;&gt;MINUTE(M436),MAX($H$2:H436)+1,IF(AND(MINUTE(M436)=0,MINUTE(M437)=0),1,"")),"")</f>
        <v/>
      </c>
      <c r="I437" s="35" t="str">
        <f t="shared" si="720"/>
        <v/>
      </c>
      <c r="J437" s="35" t="str">
        <f t="shared" si="721"/>
        <v/>
      </c>
      <c r="K437" s="67" t="str">
        <f>IFERROR(IF(VLOOKUP(J436,'Flota Variable'!$AS$4:$AU$707,3,0)+K436&gt;$F$7,"",VLOOKUP(J436,'Flota Variable'!$AS$4:$AU$707,3,0)+K436),"")</f>
        <v/>
      </c>
      <c r="L437" s="67" t="str">
        <f t="shared" si="702"/>
        <v/>
      </c>
      <c r="M437" s="36" t="str">
        <f t="shared" si="722"/>
        <v/>
      </c>
      <c r="N437" s="35" t="str">
        <f>IF(H437="","",IF(H437=MAX($H$3:$H$1002),IFERROR(VLOOKUP(MAX($H$3:H437)+1,$H$3:$I$1002,2,0),MAX(I437:I1436))-VLOOKUP(H437,$H$3:$I$1002,2,0)+1,IFERROR(VLOOKUP(MAX($H$3:H437)+1,$H$3:$I$1002,2,0),MAX(I437:I1436))-VLOOKUP(H437,$H$3:$I$1002,2,0)))</f>
        <v/>
      </c>
      <c r="P437" s="35" t="str">
        <f t="shared" si="723"/>
        <v/>
      </c>
      <c r="Q437" s="67" t="str">
        <f t="shared" si="724"/>
        <v/>
      </c>
      <c r="R437" s="67" t="str">
        <f t="shared" si="725"/>
        <v/>
      </c>
      <c r="S437" s="67" t="str">
        <f t="shared" si="726"/>
        <v/>
      </c>
      <c r="U437" s="68" t="str">
        <f>IFERROR(IF(Z437=0,"",IF(MINUTE(Z437)&lt;&gt;MINUTE(Z436),MAX($U$2:U436)+1,IF(AND(MINUTE(Z436)=0,MINUTE(Z437)=0),1,""))),"")</f>
        <v/>
      </c>
      <c r="V437" s="68" t="str">
        <f t="shared" si="727"/>
        <v/>
      </c>
      <c r="W437" s="68" t="str">
        <f t="shared" si="728"/>
        <v/>
      </c>
      <c r="X437" s="69" t="str">
        <f>IFERROR(L437+VLOOKUP(J437,'Tiempos de ciclo'!$P$3:$Q$398,2,0),"")</f>
        <v/>
      </c>
      <c r="Y437" s="69" t="str">
        <f t="shared" si="703"/>
        <v/>
      </c>
      <c r="Z437" s="70" t="str">
        <f t="shared" si="729"/>
        <v/>
      </c>
      <c r="AA437" s="68" t="str">
        <f>IF(U437="","",IF(U437=MAX($U$3:$U$1002),IFERROR(VLOOKUP(MAX($U$3:U437)+1,$U$3:$V$1002,2,0),MAX(V437:V1436))-VLOOKUP(U437,$U$3:$V$1002,2,0)+1,IFERROR(VLOOKUP(MAX($U$3:U437)+1,$U$3:$V$1002,2,0),MAX(V437:V1436))-VLOOKUP(U437,$U$3:$V$1002,2,0)))</f>
        <v/>
      </c>
      <c r="AC437" s="68" t="str">
        <f t="shared" si="730"/>
        <v/>
      </c>
      <c r="AD437" s="69" t="str">
        <f t="shared" si="731"/>
        <v/>
      </c>
      <c r="AE437" s="69" t="str">
        <f t="shared" si="732"/>
        <v/>
      </c>
      <c r="AF437" s="69" t="str">
        <f t="shared" si="733"/>
        <v/>
      </c>
      <c r="AI437" s="3" t="str">
        <f t="shared" si="750"/>
        <v/>
      </c>
      <c r="AJ437" s="8" t="str">
        <f t="shared" si="704"/>
        <v/>
      </c>
      <c r="AK437" s="8" t="str">
        <f t="shared" si="751"/>
        <v/>
      </c>
      <c r="AL437" s="8" t="str">
        <f t="shared" si="752"/>
        <v/>
      </c>
      <c r="AM437" s="8" t="str">
        <f t="shared" si="753"/>
        <v/>
      </c>
      <c r="AN437" s="9" t="str">
        <f t="shared" si="705"/>
        <v/>
      </c>
      <c r="AO437" s="9" t="str">
        <f t="shared" si="706"/>
        <v/>
      </c>
      <c r="AP437" s="8" t="str">
        <f t="shared" si="734"/>
        <v/>
      </c>
      <c r="AQ437" s="9" t="str">
        <f t="shared" si="707"/>
        <v/>
      </c>
      <c r="AR437" s="8" t="str">
        <f t="shared" si="735"/>
        <v/>
      </c>
      <c r="AS437" s="2" t="str">
        <f t="shared" si="754"/>
        <v/>
      </c>
      <c r="AT437" s="8" t="str">
        <f t="shared" si="736"/>
        <v/>
      </c>
      <c r="AU437" s="8" t="str">
        <f t="shared" si="755"/>
        <v/>
      </c>
      <c r="AV437" s="8" t="str">
        <f t="shared" si="756"/>
        <v/>
      </c>
      <c r="AW437" s="8" t="str">
        <f t="shared" si="737"/>
        <v/>
      </c>
      <c r="AX437" s="9" t="str">
        <f t="shared" si="708"/>
        <v/>
      </c>
      <c r="AY437" s="9" t="str">
        <f t="shared" si="709"/>
        <v/>
      </c>
      <c r="AZ437" s="8" t="str">
        <f t="shared" si="738"/>
        <v/>
      </c>
      <c r="BA437" s="9" t="str">
        <f t="shared" si="739"/>
        <v/>
      </c>
      <c r="BB437" s="8" t="str">
        <f t="shared" si="740"/>
        <v/>
      </c>
      <c r="BD437" s="3" t="str">
        <f t="shared" si="741"/>
        <v/>
      </c>
      <c r="BE437" s="8" t="str">
        <f t="shared" si="710"/>
        <v/>
      </c>
      <c r="BF437" s="8" t="str">
        <f t="shared" si="711"/>
        <v/>
      </c>
      <c r="BG437" s="86" t="str">
        <f t="shared" si="712"/>
        <v/>
      </c>
      <c r="BH437" s="9" t="str">
        <f t="shared" si="713"/>
        <v/>
      </c>
      <c r="BI437" s="9" t="str">
        <f t="shared" si="714"/>
        <v/>
      </c>
      <c r="BJ437" s="82" t="e">
        <f t="shared" si="715"/>
        <v>#VALUE!</v>
      </c>
      <c r="BK437" s="9" t="str">
        <f t="shared" si="716"/>
        <v/>
      </c>
      <c r="BL437" s="9" t="str">
        <f t="shared" ref="BL437:BM437" si="804">BK437</f>
        <v/>
      </c>
      <c r="BM437" s="9" t="str">
        <f t="shared" si="804"/>
        <v/>
      </c>
      <c r="BN437" s="8" t="str">
        <f t="shared" si="718"/>
        <v/>
      </c>
      <c r="BO437" s="8" t="str">
        <f t="shared" si="743"/>
        <v/>
      </c>
      <c r="BP437" s="8" t="str">
        <f t="shared" si="744"/>
        <v/>
      </c>
      <c r="BQ437" s="8" t="str">
        <f t="shared" si="745"/>
        <v/>
      </c>
      <c r="BR437" s="8" t="str">
        <f t="shared" si="719"/>
        <v/>
      </c>
      <c r="BS437" s="8" t="str">
        <f t="shared" si="746"/>
        <v/>
      </c>
      <c r="BT437" s="8" t="str">
        <f t="shared" si="747"/>
        <v/>
      </c>
      <c r="BU437" s="7" t="str">
        <f t="shared" si="748"/>
        <v/>
      </c>
    </row>
    <row r="438" spans="8:73" x14ac:dyDescent="0.25">
      <c r="H438" s="35" t="str">
        <f>IFERROR(IF(MINUTE(M438)&lt;&gt;MINUTE(M437),MAX($H$2:H437)+1,IF(AND(MINUTE(M437)=0,MINUTE(M438)=0),1,"")),"")</f>
        <v/>
      </c>
      <c r="I438" s="35" t="str">
        <f t="shared" si="720"/>
        <v/>
      </c>
      <c r="J438" s="35" t="str">
        <f t="shared" si="721"/>
        <v/>
      </c>
      <c r="K438" s="67" t="str">
        <f>IFERROR(IF(VLOOKUP(J437,'Flota Variable'!$AS$4:$AU$707,3,0)+K437&gt;$F$7,"",VLOOKUP(J437,'Flota Variable'!$AS$4:$AU$707,3,0)+K437),"")</f>
        <v/>
      </c>
      <c r="L438" s="67" t="str">
        <f t="shared" si="702"/>
        <v/>
      </c>
      <c r="M438" s="36" t="str">
        <f t="shared" si="722"/>
        <v/>
      </c>
      <c r="N438" s="35" t="str">
        <f>IF(H438="","",IF(H438=MAX($H$3:$H$1002),IFERROR(VLOOKUP(MAX($H$3:H438)+1,$H$3:$I$1002,2,0),MAX(I438:I1437))-VLOOKUP(H438,$H$3:$I$1002,2,0)+1,IFERROR(VLOOKUP(MAX($H$3:H438)+1,$H$3:$I$1002,2,0),MAX(I438:I1437))-VLOOKUP(H438,$H$3:$I$1002,2,0)))</f>
        <v/>
      </c>
      <c r="P438" s="35" t="str">
        <f t="shared" si="723"/>
        <v/>
      </c>
      <c r="Q438" s="67" t="str">
        <f t="shared" si="724"/>
        <v/>
      </c>
      <c r="R438" s="67" t="str">
        <f t="shared" si="725"/>
        <v/>
      </c>
      <c r="S438" s="67" t="str">
        <f t="shared" si="726"/>
        <v/>
      </c>
      <c r="U438" s="68" t="str">
        <f>IFERROR(IF(Z438=0,"",IF(MINUTE(Z438)&lt;&gt;MINUTE(Z437),MAX($U$2:U437)+1,IF(AND(MINUTE(Z437)=0,MINUTE(Z438)=0),1,""))),"")</f>
        <v/>
      </c>
      <c r="V438" s="68" t="str">
        <f t="shared" si="727"/>
        <v/>
      </c>
      <c r="W438" s="68" t="str">
        <f t="shared" si="728"/>
        <v/>
      </c>
      <c r="X438" s="69" t="str">
        <f>IFERROR(L438+VLOOKUP(J438,'Tiempos de ciclo'!$P$3:$Q$398,2,0),"")</f>
        <v/>
      </c>
      <c r="Y438" s="69" t="str">
        <f t="shared" si="703"/>
        <v/>
      </c>
      <c r="Z438" s="70" t="str">
        <f t="shared" si="729"/>
        <v/>
      </c>
      <c r="AA438" s="68" t="str">
        <f>IF(U438="","",IF(U438=MAX($U$3:$U$1002),IFERROR(VLOOKUP(MAX($U$3:U438)+1,$U$3:$V$1002,2,0),MAX(V438:V1437))-VLOOKUP(U438,$U$3:$V$1002,2,0)+1,IFERROR(VLOOKUP(MAX($U$3:U438)+1,$U$3:$V$1002,2,0),MAX(V438:V1437))-VLOOKUP(U438,$U$3:$V$1002,2,0)))</f>
        <v/>
      </c>
      <c r="AC438" s="68" t="str">
        <f t="shared" si="730"/>
        <v/>
      </c>
      <c r="AD438" s="69" t="str">
        <f t="shared" si="731"/>
        <v/>
      </c>
      <c r="AE438" s="69" t="str">
        <f t="shared" si="732"/>
        <v/>
      </c>
      <c r="AF438" s="69" t="str">
        <f t="shared" si="733"/>
        <v/>
      </c>
      <c r="AI438" s="3" t="str">
        <f t="shared" si="750"/>
        <v/>
      </c>
      <c r="AJ438" s="8" t="str">
        <f t="shared" si="704"/>
        <v/>
      </c>
      <c r="AK438" s="8" t="str">
        <f t="shared" si="751"/>
        <v/>
      </c>
      <c r="AL438" s="8" t="str">
        <f t="shared" si="752"/>
        <v/>
      </c>
      <c r="AM438" s="8" t="str">
        <f t="shared" si="753"/>
        <v/>
      </c>
      <c r="AN438" s="9" t="str">
        <f t="shared" si="705"/>
        <v/>
      </c>
      <c r="AO438" s="9" t="str">
        <f t="shared" si="706"/>
        <v/>
      </c>
      <c r="AP438" s="8" t="str">
        <f t="shared" si="734"/>
        <v/>
      </c>
      <c r="AQ438" s="9" t="str">
        <f t="shared" si="707"/>
        <v/>
      </c>
      <c r="AR438" s="8" t="str">
        <f t="shared" si="735"/>
        <v/>
      </c>
      <c r="AS438" s="2" t="str">
        <f t="shared" si="754"/>
        <v/>
      </c>
      <c r="AT438" s="8" t="str">
        <f t="shared" si="736"/>
        <v/>
      </c>
      <c r="AU438" s="8" t="str">
        <f t="shared" si="755"/>
        <v/>
      </c>
      <c r="AV438" s="8" t="str">
        <f t="shared" si="756"/>
        <v/>
      </c>
      <c r="AW438" s="8" t="str">
        <f t="shared" si="737"/>
        <v/>
      </c>
      <c r="AX438" s="9" t="str">
        <f t="shared" si="708"/>
        <v/>
      </c>
      <c r="AY438" s="9" t="str">
        <f t="shared" si="709"/>
        <v/>
      </c>
      <c r="AZ438" s="8" t="str">
        <f t="shared" si="738"/>
        <v/>
      </c>
      <c r="BA438" s="9" t="str">
        <f t="shared" si="739"/>
        <v/>
      </c>
      <c r="BB438" s="8" t="str">
        <f t="shared" si="740"/>
        <v/>
      </c>
      <c r="BD438" s="3" t="str">
        <f t="shared" si="741"/>
        <v/>
      </c>
      <c r="BE438" s="8" t="str">
        <f t="shared" si="710"/>
        <v/>
      </c>
      <c r="BF438" s="8" t="str">
        <f t="shared" si="711"/>
        <v/>
      </c>
      <c r="BG438" s="86" t="str">
        <f t="shared" si="712"/>
        <v/>
      </c>
      <c r="BH438" s="9" t="str">
        <f t="shared" si="713"/>
        <v/>
      </c>
      <c r="BI438" s="9" t="str">
        <f t="shared" si="714"/>
        <v/>
      </c>
      <c r="BJ438" s="82" t="e">
        <f t="shared" si="715"/>
        <v>#VALUE!</v>
      </c>
      <c r="BK438" s="9" t="str">
        <f t="shared" si="716"/>
        <v/>
      </c>
      <c r="BL438" s="9" t="str">
        <f t="shared" ref="BL438:BM438" si="805">BK438</f>
        <v/>
      </c>
      <c r="BM438" s="9" t="str">
        <f t="shared" si="805"/>
        <v/>
      </c>
      <c r="BN438" s="8" t="str">
        <f t="shared" si="718"/>
        <v/>
      </c>
      <c r="BO438" s="8" t="str">
        <f t="shared" si="743"/>
        <v/>
      </c>
      <c r="BP438" s="8" t="str">
        <f t="shared" si="744"/>
        <v/>
      </c>
      <c r="BQ438" s="8" t="str">
        <f t="shared" si="745"/>
        <v/>
      </c>
      <c r="BR438" s="8" t="str">
        <f t="shared" si="719"/>
        <v/>
      </c>
      <c r="BS438" s="8" t="str">
        <f t="shared" si="746"/>
        <v/>
      </c>
      <c r="BT438" s="8" t="str">
        <f t="shared" si="747"/>
        <v/>
      </c>
      <c r="BU438" s="7" t="str">
        <f t="shared" si="748"/>
        <v/>
      </c>
    </row>
    <row r="439" spans="8:73" x14ac:dyDescent="0.25">
      <c r="H439" s="35" t="str">
        <f>IFERROR(IF(MINUTE(M439)&lt;&gt;MINUTE(M438),MAX($H$2:H438)+1,IF(AND(MINUTE(M438)=0,MINUTE(M439)=0),1,"")),"")</f>
        <v/>
      </c>
      <c r="I439" s="35" t="str">
        <f t="shared" si="720"/>
        <v/>
      </c>
      <c r="J439" s="35" t="str">
        <f t="shared" si="721"/>
        <v/>
      </c>
      <c r="K439" s="67" t="str">
        <f>IFERROR(IF(VLOOKUP(J438,'Flota Variable'!$AS$4:$AU$707,3,0)+K438&gt;$F$7,"",VLOOKUP(J438,'Flota Variable'!$AS$4:$AU$707,3,0)+K438),"")</f>
        <v/>
      </c>
      <c r="L439" s="67" t="str">
        <f t="shared" si="702"/>
        <v/>
      </c>
      <c r="M439" s="36" t="str">
        <f t="shared" si="722"/>
        <v/>
      </c>
      <c r="N439" s="35" t="str">
        <f>IF(H439="","",IF(H439=MAX($H$3:$H$1002),IFERROR(VLOOKUP(MAX($H$3:H439)+1,$H$3:$I$1002,2,0),MAX(I439:I1438))-VLOOKUP(H439,$H$3:$I$1002,2,0)+1,IFERROR(VLOOKUP(MAX($H$3:H439)+1,$H$3:$I$1002,2,0),MAX(I439:I1438))-VLOOKUP(H439,$H$3:$I$1002,2,0)))</f>
        <v/>
      </c>
      <c r="P439" s="35" t="str">
        <f t="shared" si="723"/>
        <v/>
      </c>
      <c r="Q439" s="67" t="str">
        <f t="shared" si="724"/>
        <v/>
      </c>
      <c r="R439" s="67" t="str">
        <f t="shared" si="725"/>
        <v/>
      </c>
      <c r="S439" s="67" t="str">
        <f t="shared" si="726"/>
        <v/>
      </c>
      <c r="U439" s="68" t="str">
        <f>IFERROR(IF(Z439=0,"",IF(MINUTE(Z439)&lt;&gt;MINUTE(Z438),MAX($U$2:U438)+1,IF(AND(MINUTE(Z438)=0,MINUTE(Z439)=0),1,""))),"")</f>
        <v/>
      </c>
      <c r="V439" s="68" t="str">
        <f t="shared" si="727"/>
        <v/>
      </c>
      <c r="W439" s="68" t="str">
        <f t="shared" si="728"/>
        <v/>
      </c>
      <c r="X439" s="69" t="str">
        <f>IFERROR(L439+VLOOKUP(J439,'Tiempos de ciclo'!$P$3:$Q$398,2,0),"")</f>
        <v/>
      </c>
      <c r="Y439" s="69" t="str">
        <f t="shared" si="703"/>
        <v/>
      </c>
      <c r="Z439" s="70" t="str">
        <f t="shared" si="729"/>
        <v/>
      </c>
      <c r="AA439" s="68" t="str">
        <f>IF(U439="","",IF(U439=MAX($U$3:$U$1002),IFERROR(VLOOKUP(MAX($U$3:U439)+1,$U$3:$V$1002,2,0),MAX(V439:V1438))-VLOOKUP(U439,$U$3:$V$1002,2,0)+1,IFERROR(VLOOKUP(MAX($U$3:U439)+1,$U$3:$V$1002,2,0),MAX(V439:V1438))-VLOOKUP(U439,$U$3:$V$1002,2,0)))</f>
        <v/>
      </c>
      <c r="AC439" s="68" t="str">
        <f t="shared" si="730"/>
        <v/>
      </c>
      <c r="AD439" s="69" t="str">
        <f t="shared" si="731"/>
        <v/>
      </c>
      <c r="AE439" s="69" t="str">
        <f t="shared" si="732"/>
        <v/>
      </c>
      <c r="AF439" s="69" t="str">
        <f t="shared" si="733"/>
        <v/>
      </c>
      <c r="AI439" s="3" t="str">
        <f t="shared" si="750"/>
        <v/>
      </c>
      <c r="AJ439" s="8" t="str">
        <f t="shared" si="704"/>
        <v/>
      </c>
      <c r="AK439" s="8" t="str">
        <f t="shared" si="751"/>
        <v/>
      </c>
      <c r="AL439" s="8" t="str">
        <f t="shared" si="752"/>
        <v/>
      </c>
      <c r="AM439" s="8" t="str">
        <f t="shared" si="753"/>
        <v/>
      </c>
      <c r="AN439" s="9" t="str">
        <f t="shared" si="705"/>
        <v/>
      </c>
      <c r="AO439" s="9" t="str">
        <f t="shared" si="706"/>
        <v/>
      </c>
      <c r="AP439" s="8" t="str">
        <f t="shared" si="734"/>
        <v/>
      </c>
      <c r="AQ439" s="9" t="str">
        <f t="shared" si="707"/>
        <v/>
      </c>
      <c r="AR439" s="8" t="str">
        <f t="shared" si="735"/>
        <v/>
      </c>
      <c r="AS439" s="2" t="str">
        <f t="shared" si="754"/>
        <v/>
      </c>
      <c r="AT439" s="8" t="str">
        <f t="shared" si="736"/>
        <v/>
      </c>
      <c r="AU439" s="8" t="str">
        <f t="shared" si="755"/>
        <v/>
      </c>
      <c r="AV439" s="8" t="str">
        <f t="shared" si="756"/>
        <v/>
      </c>
      <c r="AW439" s="8" t="str">
        <f t="shared" si="737"/>
        <v/>
      </c>
      <c r="AX439" s="9" t="str">
        <f t="shared" si="708"/>
        <v/>
      </c>
      <c r="AY439" s="9" t="str">
        <f t="shared" si="709"/>
        <v/>
      </c>
      <c r="AZ439" s="8" t="str">
        <f t="shared" si="738"/>
        <v/>
      </c>
      <c r="BA439" s="9" t="str">
        <f t="shared" si="739"/>
        <v/>
      </c>
      <c r="BB439" s="8" t="str">
        <f t="shared" si="740"/>
        <v/>
      </c>
      <c r="BD439" s="3" t="str">
        <f t="shared" si="741"/>
        <v/>
      </c>
      <c r="BE439" s="8" t="str">
        <f t="shared" si="710"/>
        <v/>
      </c>
      <c r="BF439" s="8" t="str">
        <f t="shared" si="711"/>
        <v/>
      </c>
      <c r="BG439" s="86" t="str">
        <f t="shared" si="712"/>
        <v/>
      </c>
      <c r="BH439" s="9" t="str">
        <f t="shared" si="713"/>
        <v/>
      </c>
      <c r="BI439" s="9" t="str">
        <f t="shared" si="714"/>
        <v/>
      </c>
      <c r="BJ439" s="82" t="e">
        <f t="shared" si="715"/>
        <v>#VALUE!</v>
      </c>
      <c r="BK439" s="9" t="str">
        <f t="shared" si="716"/>
        <v/>
      </c>
      <c r="BL439" s="9" t="str">
        <f t="shared" ref="BL439:BM439" si="806">BK439</f>
        <v/>
      </c>
      <c r="BM439" s="9" t="str">
        <f t="shared" si="806"/>
        <v/>
      </c>
      <c r="BN439" s="8" t="str">
        <f t="shared" si="718"/>
        <v/>
      </c>
      <c r="BO439" s="8" t="str">
        <f t="shared" si="743"/>
        <v/>
      </c>
      <c r="BP439" s="8" t="str">
        <f t="shared" si="744"/>
        <v/>
      </c>
      <c r="BQ439" s="8" t="str">
        <f t="shared" si="745"/>
        <v/>
      </c>
      <c r="BR439" s="8" t="str">
        <f t="shared" si="719"/>
        <v/>
      </c>
      <c r="BS439" s="8" t="str">
        <f t="shared" si="746"/>
        <v/>
      </c>
      <c r="BT439" s="8" t="str">
        <f t="shared" si="747"/>
        <v/>
      </c>
      <c r="BU439" s="7" t="str">
        <f t="shared" si="748"/>
        <v/>
      </c>
    </row>
    <row r="440" spans="8:73" x14ac:dyDescent="0.25">
      <c r="H440" s="35" t="str">
        <f>IFERROR(IF(MINUTE(M440)&lt;&gt;MINUTE(M439),MAX($H$2:H439)+1,IF(AND(MINUTE(M439)=0,MINUTE(M440)=0),1,"")),"")</f>
        <v/>
      </c>
      <c r="I440" s="35" t="str">
        <f t="shared" si="720"/>
        <v/>
      </c>
      <c r="J440" s="35" t="str">
        <f t="shared" si="721"/>
        <v/>
      </c>
      <c r="K440" s="67" t="str">
        <f>IFERROR(IF(VLOOKUP(J439,'Flota Variable'!$AS$4:$AU$707,3,0)+K439&gt;$F$7,"",VLOOKUP(J439,'Flota Variable'!$AS$4:$AU$707,3,0)+K439),"")</f>
        <v/>
      </c>
      <c r="L440" s="67" t="str">
        <f t="shared" si="702"/>
        <v/>
      </c>
      <c r="M440" s="36" t="str">
        <f t="shared" si="722"/>
        <v/>
      </c>
      <c r="N440" s="35" t="str">
        <f>IF(H440="","",IF(H440=MAX($H$3:$H$1002),IFERROR(VLOOKUP(MAX($H$3:H440)+1,$H$3:$I$1002,2,0),MAX(I440:I1439))-VLOOKUP(H440,$H$3:$I$1002,2,0)+1,IFERROR(VLOOKUP(MAX($H$3:H440)+1,$H$3:$I$1002,2,0),MAX(I440:I1439))-VLOOKUP(H440,$H$3:$I$1002,2,0)))</f>
        <v/>
      </c>
      <c r="P440" s="35" t="str">
        <f t="shared" si="723"/>
        <v/>
      </c>
      <c r="Q440" s="67" t="str">
        <f t="shared" si="724"/>
        <v/>
      </c>
      <c r="R440" s="67" t="str">
        <f t="shared" si="725"/>
        <v/>
      </c>
      <c r="S440" s="67" t="str">
        <f t="shared" si="726"/>
        <v/>
      </c>
      <c r="U440" s="68" t="str">
        <f>IFERROR(IF(Z440=0,"",IF(MINUTE(Z440)&lt;&gt;MINUTE(Z439),MAX($U$2:U439)+1,IF(AND(MINUTE(Z439)=0,MINUTE(Z440)=0),1,""))),"")</f>
        <v/>
      </c>
      <c r="V440" s="68" t="str">
        <f t="shared" si="727"/>
        <v/>
      </c>
      <c r="W440" s="68" t="str">
        <f t="shared" si="728"/>
        <v/>
      </c>
      <c r="X440" s="69" t="str">
        <f>IFERROR(L440+VLOOKUP(J440,'Tiempos de ciclo'!$P$3:$Q$398,2,0),"")</f>
        <v/>
      </c>
      <c r="Y440" s="69" t="str">
        <f t="shared" si="703"/>
        <v/>
      </c>
      <c r="Z440" s="70" t="str">
        <f t="shared" si="729"/>
        <v/>
      </c>
      <c r="AA440" s="68" t="str">
        <f>IF(U440="","",IF(U440=MAX($U$3:$U$1002),IFERROR(VLOOKUP(MAX($U$3:U440)+1,$U$3:$V$1002,2,0),MAX(V440:V1439))-VLOOKUP(U440,$U$3:$V$1002,2,0)+1,IFERROR(VLOOKUP(MAX($U$3:U440)+1,$U$3:$V$1002,2,0),MAX(V440:V1439))-VLOOKUP(U440,$U$3:$V$1002,2,0)))</f>
        <v/>
      </c>
      <c r="AC440" s="68" t="str">
        <f t="shared" si="730"/>
        <v/>
      </c>
      <c r="AD440" s="69" t="str">
        <f t="shared" si="731"/>
        <v/>
      </c>
      <c r="AE440" s="69" t="str">
        <f t="shared" si="732"/>
        <v/>
      </c>
      <c r="AF440" s="69" t="str">
        <f t="shared" si="733"/>
        <v/>
      </c>
      <c r="AI440" s="3" t="str">
        <f t="shared" si="750"/>
        <v/>
      </c>
      <c r="AJ440" s="8" t="str">
        <f t="shared" si="704"/>
        <v/>
      </c>
      <c r="AK440" s="8" t="str">
        <f t="shared" si="751"/>
        <v/>
      </c>
      <c r="AL440" s="8" t="str">
        <f t="shared" si="752"/>
        <v/>
      </c>
      <c r="AM440" s="8" t="str">
        <f t="shared" si="753"/>
        <v/>
      </c>
      <c r="AN440" s="9" t="str">
        <f t="shared" si="705"/>
        <v/>
      </c>
      <c r="AO440" s="9" t="str">
        <f t="shared" si="706"/>
        <v/>
      </c>
      <c r="AP440" s="8" t="str">
        <f t="shared" si="734"/>
        <v/>
      </c>
      <c r="AQ440" s="9" t="str">
        <f t="shared" si="707"/>
        <v/>
      </c>
      <c r="AR440" s="8" t="str">
        <f t="shared" si="735"/>
        <v/>
      </c>
      <c r="AS440" s="2" t="str">
        <f t="shared" si="754"/>
        <v/>
      </c>
      <c r="AT440" s="8" t="str">
        <f t="shared" si="736"/>
        <v/>
      </c>
      <c r="AU440" s="8" t="str">
        <f t="shared" si="755"/>
        <v/>
      </c>
      <c r="AV440" s="8" t="str">
        <f t="shared" si="756"/>
        <v/>
      </c>
      <c r="AW440" s="8" t="str">
        <f t="shared" si="737"/>
        <v/>
      </c>
      <c r="AX440" s="9" t="str">
        <f t="shared" si="708"/>
        <v/>
      </c>
      <c r="AY440" s="9" t="str">
        <f t="shared" si="709"/>
        <v/>
      </c>
      <c r="AZ440" s="8" t="str">
        <f t="shared" si="738"/>
        <v/>
      </c>
      <c r="BA440" s="9" t="str">
        <f t="shared" si="739"/>
        <v/>
      </c>
      <c r="BB440" s="8" t="str">
        <f t="shared" si="740"/>
        <v/>
      </c>
      <c r="BD440" s="3" t="str">
        <f t="shared" si="741"/>
        <v/>
      </c>
      <c r="BE440" s="8" t="str">
        <f t="shared" si="710"/>
        <v/>
      </c>
      <c r="BF440" s="8" t="str">
        <f t="shared" si="711"/>
        <v/>
      </c>
      <c r="BG440" s="86" t="str">
        <f t="shared" si="712"/>
        <v/>
      </c>
      <c r="BH440" s="9" t="str">
        <f t="shared" si="713"/>
        <v/>
      </c>
      <c r="BI440" s="9" t="str">
        <f t="shared" si="714"/>
        <v/>
      </c>
      <c r="BJ440" s="82" t="e">
        <f t="shared" si="715"/>
        <v>#VALUE!</v>
      </c>
      <c r="BK440" s="9" t="str">
        <f t="shared" si="716"/>
        <v/>
      </c>
      <c r="BL440" s="9" t="str">
        <f t="shared" ref="BL440:BM440" si="807">BK440</f>
        <v/>
      </c>
      <c r="BM440" s="9" t="str">
        <f t="shared" si="807"/>
        <v/>
      </c>
      <c r="BN440" s="8" t="str">
        <f t="shared" si="718"/>
        <v/>
      </c>
      <c r="BO440" s="8" t="str">
        <f t="shared" si="743"/>
        <v/>
      </c>
      <c r="BP440" s="8" t="str">
        <f t="shared" si="744"/>
        <v/>
      </c>
      <c r="BQ440" s="8" t="str">
        <f t="shared" si="745"/>
        <v/>
      </c>
      <c r="BR440" s="8" t="str">
        <f t="shared" si="719"/>
        <v/>
      </c>
      <c r="BS440" s="8" t="str">
        <f t="shared" si="746"/>
        <v/>
      </c>
      <c r="BT440" s="8" t="str">
        <f t="shared" si="747"/>
        <v/>
      </c>
      <c r="BU440" s="7" t="str">
        <f t="shared" si="748"/>
        <v/>
      </c>
    </row>
    <row r="441" spans="8:73" x14ac:dyDescent="0.25">
      <c r="H441" s="35" t="str">
        <f>IFERROR(IF(MINUTE(M441)&lt;&gt;MINUTE(M440),MAX($H$2:H440)+1,IF(AND(MINUTE(M440)=0,MINUTE(M441)=0),1,"")),"")</f>
        <v/>
      </c>
      <c r="I441" s="35" t="str">
        <f t="shared" si="720"/>
        <v/>
      </c>
      <c r="J441" s="35" t="str">
        <f t="shared" si="721"/>
        <v/>
      </c>
      <c r="K441" s="67" t="str">
        <f>IFERROR(IF(VLOOKUP(J440,'Flota Variable'!$AS$4:$AU$707,3,0)+K440&gt;$F$7,"",VLOOKUP(J440,'Flota Variable'!$AS$4:$AU$707,3,0)+K440),"")</f>
        <v/>
      </c>
      <c r="L441" s="67" t="str">
        <f t="shared" si="702"/>
        <v/>
      </c>
      <c r="M441" s="36" t="str">
        <f t="shared" si="722"/>
        <v/>
      </c>
      <c r="N441" s="35" t="str">
        <f>IF(H441="","",IF(H441=MAX($H$3:$H$1002),IFERROR(VLOOKUP(MAX($H$3:H441)+1,$H$3:$I$1002,2,0),MAX(I441:I1440))-VLOOKUP(H441,$H$3:$I$1002,2,0)+1,IFERROR(VLOOKUP(MAX($H$3:H441)+1,$H$3:$I$1002,2,0),MAX(I441:I1440))-VLOOKUP(H441,$H$3:$I$1002,2,0)))</f>
        <v/>
      </c>
      <c r="P441" s="35" t="str">
        <f t="shared" si="723"/>
        <v/>
      </c>
      <c r="Q441" s="67" t="str">
        <f t="shared" si="724"/>
        <v/>
      </c>
      <c r="R441" s="67" t="str">
        <f t="shared" si="725"/>
        <v/>
      </c>
      <c r="S441" s="67" t="str">
        <f t="shared" si="726"/>
        <v/>
      </c>
      <c r="U441" s="68" t="str">
        <f>IFERROR(IF(Z441=0,"",IF(MINUTE(Z441)&lt;&gt;MINUTE(Z440),MAX($U$2:U440)+1,IF(AND(MINUTE(Z440)=0,MINUTE(Z441)=0),1,""))),"")</f>
        <v/>
      </c>
      <c r="V441" s="68" t="str">
        <f t="shared" si="727"/>
        <v/>
      </c>
      <c r="W441" s="68" t="str">
        <f t="shared" si="728"/>
        <v/>
      </c>
      <c r="X441" s="69" t="str">
        <f>IFERROR(L441+VLOOKUP(J441,'Tiempos de ciclo'!$P$3:$Q$398,2,0),"")</f>
        <v/>
      </c>
      <c r="Y441" s="69" t="str">
        <f t="shared" si="703"/>
        <v/>
      </c>
      <c r="Z441" s="70" t="str">
        <f t="shared" si="729"/>
        <v/>
      </c>
      <c r="AA441" s="68" t="str">
        <f>IF(U441="","",IF(U441=MAX($U$3:$U$1002),IFERROR(VLOOKUP(MAX($U$3:U441)+1,$U$3:$V$1002,2,0),MAX(V441:V1440))-VLOOKUP(U441,$U$3:$V$1002,2,0)+1,IFERROR(VLOOKUP(MAX($U$3:U441)+1,$U$3:$V$1002,2,0),MAX(V441:V1440))-VLOOKUP(U441,$U$3:$V$1002,2,0)))</f>
        <v/>
      </c>
      <c r="AC441" s="68" t="str">
        <f t="shared" si="730"/>
        <v/>
      </c>
      <c r="AD441" s="69" t="str">
        <f t="shared" si="731"/>
        <v/>
      </c>
      <c r="AE441" s="69" t="str">
        <f t="shared" si="732"/>
        <v/>
      </c>
      <c r="AF441" s="69" t="str">
        <f t="shared" si="733"/>
        <v/>
      </c>
      <c r="AI441" s="3" t="str">
        <f t="shared" si="750"/>
        <v/>
      </c>
      <c r="AJ441" s="8" t="str">
        <f t="shared" si="704"/>
        <v/>
      </c>
      <c r="AK441" s="8" t="str">
        <f t="shared" si="751"/>
        <v/>
      </c>
      <c r="AL441" s="8" t="str">
        <f t="shared" si="752"/>
        <v/>
      </c>
      <c r="AM441" s="8" t="str">
        <f t="shared" si="753"/>
        <v/>
      </c>
      <c r="AN441" s="9" t="str">
        <f t="shared" si="705"/>
        <v/>
      </c>
      <c r="AO441" s="9" t="str">
        <f t="shared" si="706"/>
        <v/>
      </c>
      <c r="AP441" s="8" t="str">
        <f t="shared" si="734"/>
        <v/>
      </c>
      <c r="AQ441" s="9" t="str">
        <f t="shared" si="707"/>
        <v/>
      </c>
      <c r="AR441" s="8" t="str">
        <f t="shared" si="735"/>
        <v/>
      </c>
      <c r="AS441" s="2" t="str">
        <f t="shared" si="754"/>
        <v/>
      </c>
      <c r="AT441" s="8" t="str">
        <f t="shared" si="736"/>
        <v/>
      </c>
      <c r="AU441" s="8" t="str">
        <f t="shared" si="755"/>
        <v/>
      </c>
      <c r="AV441" s="8" t="str">
        <f t="shared" si="756"/>
        <v/>
      </c>
      <c r="AW441" s="8" t="str">
        <f t="shared" si="737"/>
        <v/>
      </c>
      <c r="AX441" s="9" t="str">
        <f t="shared" si="708"/>
        <v/>
      </c>
      <c r="AY441" s="9" t="str">
        <f t="shared" si="709"/>
        <v/>
      </c>
      <c r="AZ441" s="8" t="str">
        <f t="shared" si="738"/>
        <v/>
      </c>
      <c r="BA441" s="9" t="str">
        <f t="shared" si="739"/>
        <v/>
      </c>
      <c r="BB441" s="8" t="str">
        <f t="shared" si="740"/>
        <v/>
      </c>
      <c r="BD441" s="3" t="str">
        <f t="shared" si="741"/>
        <v/>
      </c>
      <c r="BE441" s="8" t="str">
        <f t="shared" si="710"/>
        <v/>
      </c>
      <c r="BF441" s="8" t="str">
        <f t="shared" si="711"/>
        <v/>
      </c>
      <c r="BG441" s="86" t="str">
        <f t="shared" si="712"/>
        <v/>
      </c>
      <c r="BH441" s="9" t="str">
        <f t="shared" si="713"/>
        <v/>
      </c>
      <c r="BI441" s="9" t="str">
        <f t="shared" si="714"/>
        <v/>
      </c>
      <c r="BJ441" s="82" t="e">
        <f t="shared" si="715"/>
        <v>#VALUE!</v>
      </c>
      <c r="BK441" s="9" t="str">
        <f t="shared" si="716"/>
        <v/>
      </c>
      <c r="BL441" s="9" t="str">
        <f t="shared" ref="BL441:BM441" si="808">BK441</f>
        <v/>
      </c>
      <c r="BM441" s="9" t="str">
        <f t="shared" si="808"/>
        <v/>
      </c>
      <c r="BN441" s="8" t="str">
        <f t="shared" si="718"/>
        <v/>
      </c>
      <c r="BO441" s="8" t="str">
        <f t="shared" si="743"/>
        <v/>
      </c>
      <c r="BP441" s="8" t="str">
        <f t="shared" si="744"/>
        <v/>
      </c>
      <c r="BQ441" s="8" t="str">
        <f t="shared" si="745"/>
        <v/>
      </c>
      <c r="BR441" s="8" t="str">
        <f t="shared" si="719"/>
        <v/>
      </c>
      <c r="BS441" s="8" t="str">
        <f t="shared" si="746"/>
        <v/>
      </c>
      <c r="BT441" s="8" t="str">
        <f t="shared" si="747"/>
        <v/>
      </c>
      <c r="BU441" s="7" t="str">
        <f t="shared" si="748"/>
        <v/>
      </c>
    </row>
    <row r="442" spans="8:73" x14ac:dyDescent="0.25">
      <c r="H442" s="35" t="str">
        <f>IFERROR(IF(MINUTE(M442)&lt;&gt;MINUTE(M441),MAX($H$2:H441)+1,IF(AND(MINUTE(M441)=0,MINUTE(M442)=0),1,"")),"")</f>
        <v/>
      </c>
      <c r="I442" s="35" t="str">
        <f t="shared" si="720"/>
        <v/>
      </c>
      <c r="J442" s="35" t="str">
        <f t="shared" si="721"/>
        <v/>
      </c>
      <c r="K442" s="67" t="str">
        <f>IFERROR(IF(VLOOKUP(J441,'Flota Variable'!$AS$4:$AU$707,3,0)+K441&gt;$F$7,"",VLOOKUP(J441,'Flota Variable'!$AS$4:$AU$707,3,0)+K441),"")</f>
        <v/>
      </c>
      <c r="L442" s="67" t="str">
        <f t="shared" si="702"/>
        <v/>
      </c>
      <c r="M442" s="36" t="str">
        <f t="shared" si="722"/>
        <v/>
      </c>
      <c r="N442" s="35" t="str">
        <f>IF(H442="","",IF(H442=MAX($H$3:$H$1002),IFERROR(VLOOKUP(MAX($H$3:H442)+1,$H$3:$I$1002,2,0),MAX(I442:I1441))-VLOOKUP(H442,$H$3:$I$1002,2,0)+1,IFERROR(VLOOKUP(MAX($H$3:H442)+1,$H$3:$I$1002,2,0),MAX(I442:I1441))-VLOOKUP(H442,$H$3:$I$1002,2,0)))</f>
        <v/>
      </c>
      <c r="P442" s="35" t="str">
        <f t="shared" si="723"/>
        <v/>
      </c>
      <c r="Q442" s="67" t="str">
        <f t="shared" si="724"/>
        <v/>
      </c>
      <c r="R442" s="67" t="str">
        <f t="shared" si="725"/>
        <v/>
      </c>
      <c r="S442" s="67" t="str">
        <f t="shared" si="726"/>
        <v/>
      </c>
      <c r="U442" s="68" t="str">
        <f>IFERROR(IF(Z442=0,"",IF(MINUTE(Z442)&lt;&gt;MINUTE(Z441),MAX($U$2:U441)+1,IF(AND(MINUTE(Z441)=0,MINUTE(Z442)=0),1,""))),"")</f>
        <v/>
      </c>
      <c r="V442" s="68" t="str">
        <f t="shared" si="727"/>
        <v/>
      </c>
      <c r="W442" s="68" t="str">
        <f t="shared" si="728"/>
        <v/>
      </c>
      <c r="X442" s="69" t="str">
        <f>IFERROR(L442+VLOOKUP(J442,'Tiempos de ciclo'!$P$3:$Q$398,2,0),"")</f>
        <v/>
      </c>
      <c r="Y442" s="69" t="str">
        <f t="shared" si="703"/>
        <v/>
      </c>
      <c r="Z442" s="70" t="str">
        <f t="shared" si="729"/>
        <v/>
      </c>
      <c r="AA442" s="68" t="str">
        <f>IF(U442="","",IF(U442=MAX($U$3:$U$1002),IFERROR(VLOOKUP(MAX($U$3:U442)+1,$U$3:$V$1002,2,0),MAX(V442:V1441))-VLOOKUP(U442,$U$3:$V$1002,2,0)+1,IFERROR(VLOOKUP(MAX($U$3:U442)+1,$U$3:$V$1002,2,0),MAX(V442:V1441))-VLOOKUP(U442,$U$3:$V$1002,2,0)))</f>
        <v/>
      </c>
      <c r="AC442" s="68" t="str">
        <f t="shared" si="730"/>
        <v/>
      </c>
      <c r="AD442" s="69" t="str">
        <f t="shared" si="731"/>
        <v/>
      </c>
      <c r="AE442" s="69" t="str">
        <f t="shared" si="732"/>
        <v/>
      </c>
      <c r="AF442" s="69" t="str">
        <f t="shared" si="733"/>
        <v/>
      </c>
      <c r="AI442" s="3" t="str">
        <f t="shared" si="750"/>
        <v/>
      </c>
      <c r="AJ442" s="8" t="str">
        <f t="shared" si="704"/>
        <v/>
      </c>
      <c r="AK442" s="8" t="str">
        <f t="shared" si="751"/>
        <v/>
      </c>
      <c r="AL442" s="8" t="str">
        <f t="shared" si="752"/>
        <v/>
      </c>
      <c r="AM442" s="8" t="str">
        <f t="shared" si="753"/>
        <v/>
      </c>
      <c r="AN442" s="9" t="str">
        <f t="shared" si="705"/>
        <v/>
      </c>
      <c r="AO442" s="9" t="str">
        <f t="shared" si="706"/>
        <v/>
      </c>
      <c r="AP442" s="8" t="str">
        <f t="shared" si="734"/>
        <v/>
      </c>
      <c r="AQ442" s="9" t="str">
        <f t="shared" si="707"/>
        <v/>
      </c>
      <c r="AR442" s="8" t="str">
        <f t="shared" si="735"/>
        <v/>
      </c>
      <c r="AS442" s="2" t="str">
        <f t="shared" si="754"/>
        <v/>
      </c>
      <c r="AT442" s="8" t="str">
        <f t="shared" si="736"/>
        <v/>
      </c>
      <c r="AU442" s="8" t="str">
        <f t="shared" si="755"/>
        <v/>
      </c>
      <c r="AV442" s="8" t="str">
        <f t="shared" si="756"/>
        <v/>
      </c>
      <c r="AW442" s="8" t="str">
        <f t="shared" si="737"/>
        <v/>
      </c>
      <c r="AX442" s="9" t="str">
        <f t="shared" si="708"/>
        <v/>
      </c>
      <c r="AY442" s="9" t="str">
        <f t="shared" si="709"/>
        <v/>
      </c>
      <c r="AZ442" s="8" t="str">
        <f t="shared" si="738"/>
        <v/>
      </c>
      <c r="BA442" s="9" t="str">
        <f t="shared" si="739"/>
        <v/>
      </c>
      <c r="BB442" s="8" t="str">
        <f t="shared" si="740"/>
        <v/>
      </c>
      <c r="BD442" s="3" t="str">
        <f t="shared" si="741"/>
        <v/>
      </c>
      <c r="BE442" s="8" t="str">
        <f t="shared" si="710"/>
        <v/>
      </c>
      <c r="BF442" s="8" t="str">
        <f t="shared" si="711"/>
        <v/>
      </c>
      <c r="BG442" s="86" t="str">
        <f t="shared" si="712"/>
        <v/>
      </c>
      <c r="BH442" s="9" t="str">
        <f t="shared" si="713"/>
        <v/>
      </c>
      <c r="BI442" s="9" t="str">
        <f t="shared" si="714"/>
        <v/>
      </c>
      <c r="BJ442" s="82" t="e">
        <f t="shared" si="715"/>
        <v>#VALUE!</v>
      </c>
      <c r="BK442" s="9" t="str">
        <f t="shared" si="716"/>
        <v/>
      </c>
      <c r="BL442" s="9" t="str">
        <f t="shared" ref="BL442:BM442" si="809">BK442</f>
        <v/>
      </c>
      <c r="BM442" s="9" t="str">
        <f t="shared" si="809"/>
        <v/>
      </c>
      <c r="BN442" s="8" t="str">
        <f t="shared" si="718"/>
        <v/>
      </c>
      <c r="BO442" s="8" t="str">
        <f t="shared" si="743"/>
        <v/>
      </c>
      <c r="BP442" s="8" t="str">
        <f t="shared" si="744"/>
        <v/>
      </c>
      <c r="BQ442" s="8" t="str">
        <f t="shared" si="745"/>
        <v/>
      </c>
      <c r="BR442" s="8" t="str">
        <f t="shared" si="719"/>
        <v/>
      </c>
      <c r="BS442" s="8" t="str">
        <f t="shared" si="746"/>
        <v/>
      </c>
      <c r="BT442" s="8" t="str">
        <f t="shared" si="747"/>
        <v/>
      </c>
      <c r="BU442" s="7" t="str">
        <f t="shared" si="748"/>
        <v/>
      </c>
    </row>
    <row r="443" spans="8:73" x14ac:dyDescent="0.25">
      <c r="H443" s="35" t="str">
        <f>IFERROR(IF(MINUTE(M443)&lt;&gt;MINUTE(M442),MAX($H$2:H442)+1,IF(AND(MINUTE(M442)=0,MINUTE(M443)=0),1,"")),"")</f>
        <v/>
      </c>
      <c r="I443" s="35" t="str">
        <f t="shared" si="720"/>
        <v/>
      </c>
      <c r="J443" s="35" t="str">
        <f t="shared" si="721"/>
        <v/>
      </c>
      <c r="K443" s="67" t="str">
        <f>IFERROR(IF(VLOOKUP(J442,'Flota Variable'!$AS$4:$AU$707,3,0)+K442&gt;$F$7,"",VLOOKUP(J442,'Flota Variable'!$AS$4:$AU$707,3,0)+K442),"")</f>
        <v/>
      </c>
      <c r="L443" s="67" t="str">
        <f t="shared" si="702"/>
        <v/>
      </c>
      <c r="M443" s="36" t="str">
        <f t="shared" si="722"/>
        <v/>
      </c>
      <c r="N443" s="35" t="str">
        <f>IF(H443="","",IF(H443=MAX($H$3:$H$1002),IFERROR(VLOOKUP(MAX($H$3:H443)+1,$H$3:$I$1002,2,0),MAX(I443:I1442))-VLOOKUP(H443,$H$3:$I$1002,2,0)+1,IFERROR(VLOOKUP(MAX($H$3:H443)+1,$H$3:$I$1002,2,0),MAX(I443:I1442))-VLOOKUP(H443,$H$3:$I$1002,2,0)))</f>
        <v/>
      </c>
      <c r="P443" s="35" t="str">
        <f t="shared" si="723"/>
        <v/>
      </c>
      <c r="Q443" s="67" t="str">
        <f t="shared" si="724"/>
        <v/>
      </c>
      <c r="R443" s="67" t="str">
        <f t="shared" si="725"/>
        <v/>
      </c>
      <c r="S443" s="67" t="str">
        <f t="shared" si="726"/>
        <v/>
      </c>
      <c r="U443" s="68" t="str">
        <f>IFERROR(IF(Z443=0,"",IF(MINUTE(Z443)&lt;&gt;MINUTE(Z442),MAX($U$2:U442)+1,IF(AND(MINUTE(Z442)=0,MINUTE(Z443)=0),1,""))),"")</f>
        <v/>
      </c>
      <c r="V443" s="68" t="str">
        <f t="shared" si="727"/>
        <v/>
      </c>
      <c r="W443" s="68" t="str">
        <f t="shared" si="728"/>
        <v/>
      </c>
      <c r="X443" s="69" t="str">
        <f>IFERROR(L443+VLOOKUP(J443,'Tiempos de ciclo'!$P$3:$Q$398,2,0),"")</f>
        <v/>
      </c>
      <c r="Y443" s="69" t="str">
        <f t="shared" si="703"/>
        <v/>
      </c>
      <c r="Z443" s="70" t="str">
        <f t="shared" si="729"/>
        <v/>
      </c>
      <c r="AA443" s="68" t="str">
        <f>IF(U443="","",IF(U443=MAX($U$3:$U$1002),IFERROR(VLOOKUP(MAX($U$3:U443)+1,$U$3:$V$1002,2,0),MAX(V443:V1442))-VLOOKUP(U443,$U$3:$V$1002,2,0)+1,IFERROR(VLOOKUP(MAX($U$3:U443)+1,$U$3:$V$1002,2,0),MAX(V443:V1442))-VLOOKUP(U443,$U$3:$V$1002,2,0)))</f>
        <v/>
      </c>
      <c r="AC443" s="68" t="str">
        <f t="shared" si="730"/>
        <v/>
      </c>
      <c r="AD443" s="69" t="str">
        <f t="shared" si="731"/>
        <v/>
      </c>
      <c r="AE443" s="69" t="str">
        <f t="shared" si="732"/>
        <v/>
      </c>
      <c r="AF443" s="69" t="str">
        <f t="shared" si="733"/>
        <v/>
      </c>
      <c r="AI443" s="3" t="str">
        <f t="shared" si="750"/>
        <v/>
      </c>
      <c r="AJ443" s="8" t="str">
        <f t="shared" si="704"/>
        <v/>
      </c>
      <c r="AK443" s="8" t="str">
        <f t="shared" si="751"/>
        <v/>
      </c>
      <c r="AL443" s="8" t="str">
        <f t="shared" si="752"/>
        <v/>
      </c>
      <c r="AM443" s="8" t="str">
        <f t="shared" si="753"/>
        <v/>
      </c>
      <c r="AN443" s="9" t="str">
        <f t="shared" si="705"/>
        <v/>
      </c>
      <c r="AO443" s="9" t="str">
        <f t="shared" si="706"/>
        <v/>
      </c>
      <c r="AP443" s="8" t="str">
        <f t="shared" si="734"/>
        <v/>
      </c>
      <c r="AQ443" s="9" t="str">
        <f t="shared" si="707"/>
        <v/>
      </c>
      <c r="AR443" s="8" t="str">
        <f t="shared" si="735"/>
        <v/>
      </c>
      <c r="AS443" s="2" t="str">
        <f t="shared" si="754"/>
        <v/>
      </c>
      <c r="AT443" s="8" t="str">
        <f t="shared" si="736"/>
        <v/>
      </c>
      <c r="AU443" s="8" t="str">
        <f t="shared" si="755"/>
        <v/>
      </c>
      <c r="AV443" s="8" t="str">
        <f t="shared" si="756"/>
        <v/>
      </c>
      <c r="AW443" s="8" t="str">
        <f t="shared" si="737"/>
        <v/>
      </c>
      <c r="AX443" s="9" t="str">
        <f t="shared" si="708"/>
        <v/>
      </c>
      <c r="AY443" s="9" t="str">
        <f t="shared" si="709"/>
        <v/>
      </c>
      <c r="AZ443" s="8" t="str">
        <f t="shared" si="738"/>
        <v/>
      </c>
      <c r="BA443" s="9" t="str">
        <f t="shared" si="739"/>
        <v/>
      </c>
      <c r="BB443" s="8" t="str">
        <f t="shared" si="740"/>
        <v/>
      </c>
      <c r="BD443" s="3" t="str">
        <f t="shared" si="741"/>
        <v/>
      </c>
      <c r="BE443" s="8" t="str">
        <f t="shared" si="710"/>
        <v/>
      </c>
      <c r="BF443" s="8" t="str">
        <f t="shared" si="711"/>
        <v/>
      </c>
      <c r="BG443" s="86" t="str">
        <f t="shared" si="712"/>
        <v/>
      </c>
      <c r="BH443" s="9" t="str">
        <f t="shared" si="713"/>
        <v/>
      </c>
      <c r="BI443" s="9" t="str">
        <f t="shared" si="714"/>
        <v/>
      </c>
      <c r="BJ443" s="82" t="e">
        <f t="shared" si="715"/>
        <v>#VALUE!</v>
      </c>
      <c r="BK443" s="9" t="str">
        <f t="shared" si="716"/>
        <v/>
      </c>
      <c r="BL443" s="9" t="str">
        <f t="shared" ref="BL443:BM443" si="810">BK443</f>
        <v/>
      </c>
      <c r="BM443" s="9" t="str">
        <f t="shared" si="810"/>
        <v/>
      </c>
      <c r="BN443" s="8" t="str">
        <f t="shared" si="718"/>
        <v/>
      </c>
      <c r="BO443" s="8" t="str">
        <f t="shared" si="743"/>
        <v/>
      </c>
      <c r="BP443" s="8" t="str">
        <f t="shared" si="744"/>
        <v/>
      </c>
      <c r="BQ443" s="8" t="str">
        <f t="shared" si="745"/>
        <v/>
      </c>
      <c r="BR443" s="8" t="str">
        <f t="shared" si="719"/>
        <v/>
      </c>
      <c r="BS443" s="8" t="str">
        <f t="shared" si="746"/>
        <v/>
      </c>
      <c r="BT443" s="8" t="str">
        <f t="shared" si="747"/>
        <v/>
      </c>
      <c r="BU443" s="7" t="str">
        <f t="shared" si="748"/>
        <v/>
      </c>
    </row>
    <row r="444" spans="8:73" x14ac:dyDescent="0.25">
      <c r="H444" s="35" t="str">
        <f>IFERROR(IF(MINUTE(M444)&lt;&gt;MINUTE(M443),MAX($H$2:H443)+1,IF(AND(MINUTE(M443)=0,MINUTE(M444)=0),1,"")),"")</f>
        <v/>
      </c>
      <c r="I444" s="35" t="str">
        <f t="shared" si="720"/>
        <v/>
      </c>
      <c r="J444" s="35" t="str">
        <f t="shared" si="721"/>
        <v/>
      </c>
      <c r="K444" s="67" t="str">
        <f>IFERROR(IF(VLOOKUP(J443,'Flota Variable'!$AS$4:$AU$707,3,0)+K443&gt;$F$7,"",VLOOKUP(J443,'Flota Variable'!$AS$4:$AU$707,3,0)+K443),"")</f>
        <v/>
      </c>
      <c r="L444" s="67" t="str">
        <f t="shared" si="702"/>
        <v/>
      </c>
      <c r="M444" s="36" t="str">
        <f t="shared" si="722"/>
        <v/>
      </c>
      <c r="N444" s="35" t="str">
        <f>IF(H444="","",IF(H444=MAX($H$3:$H$1002),IFERROR(VLOOKUP(MAX($H$3:H444)+1,$H$3:$I$1002,2,0),MAX(I444:I1443))-VLOOKUP(H444,$H$3:$I$1002,2,0)+1,IFERROR(VLOOKUP(MAX($H$3:H444)+1,$H$3:$I$1002,2,0),MAX(I444:I1443))-VLOOKUP(H444,$H$3:$I$1002,2,0)))</f>
        <v/>
      </c>
      <c r="P444" s="35" t="str">
        <f t="shared" si="723"/>
        <v/>
      </c>
      <c r="Q444" s="67" t="str">
        <f t="shared" si="724"/>
        <v/>
      </c>
      <c r="R444" s="67" t="str">
        <f t="shared" si="725"/>
        <v/>
      </c>
      <c r="S444" s="67" t="str">
        <f t="shared" si="726"/>
        <v/>
      </c>
      <c r="U444" s="68" t="str">
        <f>IFERROR(IF(Z444=0,"",IF(MINUTE(Z444)&lt;&gt;MINUTE(Z443),MAX($U$2:U443)+1,IF(AND(MINUTE(Z443)=0,MINUTE(Z444)=0),1,""))),"")</f>
        <v/>
      </c>
      <c r="V444" s="68" t="str">
        <f t="shared" si="727"/>
        <v/>
      </c>
      <c r="W444" s="68" t="str">
        <f t="shared" si="728"/>
        <v/>
      </c>
      <c r="X444" s="69" t="str">
        <f>IFERROR(L444+VLOOKUP(J444,'Tiempos de ciclo'!$P$3:$Q$398,2,0),"")</f>
        <v/>
      </c>
      <c r="Y444" s="69" t="str">
        <f t="shared" si="703"/>
        <v/>
      </c>
      <c r="Z444" s="70" t="str">
        <f t="shared" si="729"/>
        <v/>
      </c>
      <c r="AA444" s="68" t="str">
        <f>IF(U444="","",IF(U444=MAX($U$3:$U$1002),IFERROR(VLOOKUP(MAX($U$3:U444)+1,$U$3:$V$1002,2,0),MAX(V444:V1443))-VLOOKUP(U444,$U$3:$V$1002,2,0)+1,IFERROR(VLOOKUP(MAX($U$3:U444)+1,$U$3:$V$1002,2,0),MAX(V444:V1443))-VLOOKUP(U444,$U$3:$V$1002,2,0)))</f>
        <v/>
      </c>
      <c r="AC444" s="68" t="str">
        <f t="shared" si="730"/>
        <v/>
      </c>
      <c r="AD444" s="69" t="str">
        <f t="shared" si="731"/>
        <v/>
      </c>
      <c r="AE444" s="69" t="str">
        <f t="shared" si="732"/>
        <v/>
      </c>
      <c r="AF444" s="69" t="str">
        <f t="shared" si="733"/>
        <v/>
      </c>
      <c r="AI444" s="3" t="str">
        <f t="shared" si="750"/>
        <v/>
      </c>
      <c r="AJ444" s="8" t="str">
        <f t="shared" si="704"/>
        <v/>
      </c>
      <c r="AK444" s="8" t="str">
        <f t="shared" si="751"/>
        <v/>
      </c>
      <c r="AL444" s="8" t="str">
        <f t="shared" si="752"/>
        <v/>
      </c>
      <c r="AM444" s="8" t="str">
        <f t="shared" si="753"/>
        <v/>
      </c>
      <c r="AN444" s="9" t="str">
        <f t="shared" si="705"/>
        <v/>
      </c>
      <c r="AO444" s="9" t="str">
        <f t="shared" si="706"/>
        <v/>
      </c>
      <c r="AP444" s="8" t="str">
        <f t="shared" si="734"/>
        <v/>
      </c>
      <c r="AQ444" s="9" t="str">
        <f t="shared" si="707"/>
        <v/>
      </c>
      <c r="AR444" s="8" t="str">
        <f t="shared" si="735"/>
        <v/>
      </c>
      <c r="AS444" s="2" t="str">
        <f t="shared" si="754"/>
        <v/>
      </c>
      <c r="AT444" s="8" t="str">
        <f t="shared" si="736"/>
        <v/>
      </c>
      <c r="AU444" s="8" t="str">
        <f t="shared" si="755"/>
        <v/>
      </c>
      <c r="AV444" s="8" t="str">
        <f t="shared" si="756"/>
        <v/>
      </c>
      <c r="AW444" s="8" t="str">
        <f t="shared" si="737"/>
        <v/>
      </c>
      <c r="AX444" s="9" t="str">
        <f t="shared" si="708"/>
        <v/>
      </c>
      <c r="AY444" s="9" t="str">
        <f t="shared" si="709"/>
        <v/>
      </c>
      <c r="AZ444" s="8" t="str">
        <f t="shared" si="738"/>
        <v/>
      </c>
      <c r="BA444" s="9" t="str">
        <f t="shared" si="739"/>
        <v/>
      </c>
      <c r="BB444" s="8" t="str">
        <f t="shared" si="740"/>
        <v/>
      </c>
      <c r="BD444" s="3" t="str">
        <f t="shared" si="741"/>
        <v/>
      </c>
      <c r="BE444" s="8" t="str">
        <f t="shared" si="710"/>
        <v/>
      </c>
      <c r="BF444" s="8" t="str">
        <f t="shared" si="711"/>
        <v/>
      </c>
      <c r="BG444" s="86" t="str">
        <f t="shared" si="712"/>
        <v/>
      </c>
      <c r="BH444" s="9" t="str">
        <f t="shared" si="713"/>
        <v/>
      </c>
      <c r="BI444" s="9" t="str">
        <f t="shared" si="714"/>
        <v/>
      </c>
      <c r="BJ444" s="82" t="e">
        <f t="shared" si="715"/>
        <v>#VALUE!</v>
      </c>
      <c r="BK444" s="9" t="str">
        <f t="shared" si="716"/>
        <v/>
      </c>
      <c r="BL444" s="9" t="str">
        <f t="shared" ref="BL444:BM444" si="811">BK444</f>
        <v/>
      </c>
      <c r="BM444" s="9" t="str">
        <f t="shared" si="811"/>
        <v/>
      </c>
      <c r="BN444" s="8" t="str">
        <f t="shared" si="718"/>
        <v/>
      </c>
      <c r="BO444" s="8" t="str">
        <f t="shared" si="743"/>
        <v/>
      </c>
      <c r="BP444" s="8" t="str">
        <f t="shared" si="744"/>
        <v/>
      </c>
      <c r="BQ444" s="8" t="str">
        <f t="shared" si="745"/>
        <v/>
      </c>
      <c r="BR444" s="8" t="str">
        <f t="shared" si="719"/>
        <v/>
      </c>
      <c r="BS444" s="8" t="str">
        <f t="shared" si="746"/>
        <v/>
      </c>
      <c r="BT444" s="8" t="str">
        <f t="shared" si="747"/>
        <v/>
      </c>
      <c r="BU444" s="7" t="str">
        <f t="shared" si="748"/>
        <v/>
      </c>
    </row>
    <row r="445" spans="8:73" x14ac:dyDescent="0.25">
      <c r="H445" s="35" t="str">
        <f>IFERROR(IF(MINUTE(M445)&lt;&gt;MINUTE(M444),MAX($H$2:H444)+1,IF(AND(MINUTE(M444)=0,MINUTE(M445)=0),1,"")),"")</f>
        <v/>
      </c>
      <c r="I445" s="35" t="str">
        <f t="shared" si="720"/>
        <v/>
      </c>
      <c r="J445" s="35" t="str">
        <f t="shared" si="721"/>
        <v/>
      </c>
      <c r="K445" s="67" t="str">
        <f>IFERROR(IF(VLOOKUP(J444,'Flota Variable'!$AS$4:$AU$707,3,0)+K444&gt;$F$7,"",VLOOKUP(J444,'Flota Variable'!$AS$4:$AU$707,3,0)+K444),"")</f>
        <v/>
      </c>
      <c r="L445" s="67" t="str">
        <f t="shared" si="702"/>
        <v/>
      </c>
      <c r="M445" s="36" t="str">
        <f t="shared" si="722"/>
        <v/>
      </c>
      <c r="N445" s="35" t="str">
        <f>IF(H445="","",IF(H445=MAX($H$3:$H$1002),IFERROR(VLOOKUP(MAX($H$3:H445)+1,$H$3:$I$1002,2,0),MAX(I445:I1444))-VLOOKUP(H445,$H$3:$I$1002,2,0)+1,IFERROR(VLOOKUP(MAX($H$3:H445)+1,$H$3:$I$1002,2,0),MAX(I445:I1444))-VLOOKUP(H445,$H$3:$I$1002,2,0)))</f>
        <v/>
      </c>
      <c r="P445" s="35" t="str">
        <f t="shared" si="723"/>
        <v/>
      </c>
      <c r="Q445" s="67" t="str">
        <f t="shared" si="724"/>
        <v/>
      </c>
      <c r="R445" s="67" t="str">
        <f t="shared" si="725"/>
        <v/>
      </c>
      <c r="S445" s="67" t="str">
        <f t="shared" si="726"/>
        <v/>
      </c>
      <c r="U445" s="68" t="str">
        <f>IFERROR(IF(Z445=0,"",IF(MINUTE(Z445)&lt;&gt;MINUTE(Z444),MAX($U$2:U444)+1,IF(AND(MINUTE(Z444)=0,MINUTE(Z445)=0),1,""))),"")</f>
        <v/>
      </c>
      <c r="V445" s="68" t="str">
        <f t="shared" si="727"/>
        <v/>
      </c>
      <c r="W445" s="68" t="str">
        <f t="shared" si="728"/>
        <v/>
      </c>
      <c r="X445" s="69" t="str">
        <f>IFERROR(L445+VLOOKUP(J445,'Tiempos de ciclo'!$P$3:$Q$398,2,0),"")</f>
        <v/>
      </c>
      <c r="Y445" s="69" t="str">
        <f t="shared" si="703"/>
        <v/>
      </c>
      <c r="Z445" s="70" t="str">
        <f t="shared" si="729"/>
        <v/>
      </c>
      <c r="AA445" s="68" t="str">
        <f>IF(U445="","",IF(U445=MAX($U$3:$U$1002),IFERROR(VLOOKUP(MAX($U$3:U445)+1,$U$3:$V$1002,2,0),MAX(V445:V1444))-VLOOKUP(U445,$U$3:$V$1002,2,0)+1,IFERROR(VLOOKUP(MAX($U$3:U445)+1,$U$3:$V$1002,2,0),MAX(V445:V1444))-VLOOKUP(U445,$U$3:$V$1002,2,0)))</f>
        <v/>
      </c>
      <c r="AC445" s="68" t="str">
        <f t="shared" si="730"/>
        <v/>
      </c>
      <c r="AD445" s="69" t="str">
        <f t="shared" si="731"/>
        <v/>
      </c>
      <c r="AE445" s="69" t="str">
        <f t="shared" si="732"/>
        <v/>
      </c>
      <c r="AF445" s="69" t="str">
        <f t="shared" si="733"/>
        <v/>
      </c>
      <c r="AI445" s="3" t="str">
        <f t="shared" si="750"/>
        <v/>
      </c>
      <c r="AJ445" s="8" t="str">
        <f t="shared" si="704"/>
        <v/>
      </c>
      <c r="AK445" s="8" t="str">
        <f t="shared" si="751"/>
        <v/>
      </c>
      <c r="AL445" s="8" t="str">
        <f t="shared" si="752"/>
        <v/>
      </c>
      <c r="AM445" s="8" t="str">
        <f t="shared" si="753"/>
        <v/>
      </c>
      <c r="AN445" s="9" t="str">
        <f t="shared" si="705"/>
        <v/>
      </c>
      <c r="AO445" s="9" t="str">
        <f t="shared" si="706"/>
        <v/>
      </c>
      <c r="AP445" s="8" t="str">
        <f t="shared" si="734"/>
        <v/>
      </c>
      <c r="AQ445" s="9" t="str">
        <f t="shared" si="707"/>
        <v/>
      </c>
      <c r="AR445" s="8" t="str">
        <f t="shared" si="735"/>
        <v/>
      </c>
      <c r="AS445" s="2" t="str">
        <f t="shared" si="754"/>
        <v/>
      </c>
      <c r="AT445" s="8" t="str">
        <f t="shared" si="736"/>
        <v/>
      </c>
      <c r="AU445" s="8" t="str">
        <f t="shared" si="755"/>
        <v/>
      </c>
      <c r="AV445" s="8" t="str">
        <f t="shared" si="756"/>
        <v/>
      </c>
      <c r="AW445" s="8" t="str">
        <f t="shared" si="737"/>
        <v/>
      </c>
      <c r="AX445" s="9" t="str">
        <f t="shared" si="708"/>
        <v/>
      </c>
      <c r="AY445" s="9" t="str">
        <f t="shared" si="709"/>
        <v/>
      </c>
      <c r="AZ445" s="8" t="str">
        <f t="shared" si="738"/>
        <v/>
      </c>
      <c r="BA445" s="9" t="str">
        <f t="shared" si="739"/>
        <v/>
      </c>
      <c r="BB445" s="8" t="str">
        <f t="shared" si="740"/>
        <v/>
      </c>
      <c r="BD445" s="3" t="str">
        <f t="shared" si="741"/>
        <v/>
      </c>
      <c r="BE445" s="8" t="str">
        <f t="shared" si="710"/>
        <v/>
      </c>
      <c r="BF445" s="8" t="str">
        <f t="shared" si="711"/>
        <v/>
      </c>
      <c r="BG445" s="86" t="str">
        <f t="shared" si="712"/>
        <v/>
      </c>
      <c r="BH445" s="9" t="str">
        <f t="shared" si="713"/>
        <v/>
      </c>
      <c r="BI445" s="9" t="str">
        <f t="shared" si="714"/>
        <v/>
      </c>
      <c r="BJ445" s="82" t="e">
        <f t="shared" si="715"/>
        <v>#VALUE!</v>
      </c>
      <c r="BK445" s="9" t="str">
        <f t="shared" si="716"/>
        <v/>
      </c>
      <c r="BL445" s="9" t="str">
        <f t="shared" ref="BL445:BM445" si="812">BK445</f>
        <v/>
      </c>
      <c r="BM445" s="9" t="str">
        <f t="shared" si="812"/>
        <v/>
      </c>
      <c r="BN445" s="8" t="str">
        <f t="shared" si="718"/>
        <v/>
      </c>
      <c r="BO445" s="8" t="str">
        <f t="shared" si="743"/>
        <v/>
      </c>
      <c r="BP445" s="8" t="str">
        <f t="shared" si="744"/>
        <v/>
      </c>
      <c r="BQ445" s="8" t="str">
        <f t="shared" si="745"/>
        <v/>
      </c>
      <c r="BR445" s="8" t="str">
        <f t="shared" si="719"/>
        <v/>
      </c>
      <c r="BS445" s="8" t="str">
        <f t="shared" si="746"/>
        <v/>
      </c>
      <c r="BT445" s="8" t="str">
        <f t="shared" si="747"/>
        <v/>
      </c>
      <c r="BU445" s="7" t="str">
        <f t="shared" si="748"/>
        <v/>
      </c>
    </row>
    <row r="446" spans="8:73" x14ac:dyDescent="0.25">
      <c r="H446" s="35" t="str">
        <f>IFERROR(IF(MINUTE(M446)&lt;&gt;MINUTE(M445),MAX($H$2:H445)+1,IF(AND(MINUTE(M445)=0,MINUTE(M446)=0),1,"")),"")</f>
        <v/>
      </c>
      <c r="I446" s="35" t="str">
        <f t="shared" si="720"/>
        <v/>
      </c>
      <c r="J446" s="35" t="str">
        <f t="shared" si="721"/>
        <v/>
      </c>
      <c r="K446" s="67" t="str">
        <f>IFERROR(IF(VLOOKUP(J445,'Flota Variable'!$AS$4:$AU$707,3,0)+K445&gt;$F$7,"",VLOOKUP(J445,'Flota Variable'!$AS$4:$AU$707,3,0)+K445),"")</f>
        <v/>
      </c>
      <c r="L446" s="67" t="str">
        <f t="shared" si="702"/>
        <v/>
      </c>
      <c r="M446" s="36" t="str">
        <f t="shared" si="722"/>
        <v/>
      </c>
      <c r="N446" s="35" t="str">
        <f>IF(H446="","",IF(H446=MAX($H$3:$H$1002),IFERROR(VLOOKUP(MAX($H$3:H446)+1,$H$3:$I$1002,2,0),MAX(I446:I1445))-VLOOKUP(H446,$H$3:$I$1002,2,0)+1,IFERROR(VLOOKUP(MAX($H$3:H446)+1,$H$3:$I$1002,2,0),MAX(I446:I1445))-VLOOKUP(H446,$H$3:$I$1002,2,0)))</f>
        <v/>
      </c>
      <c r="P446" s="35" t="str">
        <f t="shared" si="723"/>
        <v/>
      </c>
      <c r="Q446" s="67" t="str">
        <f t="shared" si="724"/>
        <v/>
      </c>
      <c r="R446" s="67" t="str">
        <f t="shared" si="725"/>
        <v/>
      </c>
      <c r="S446" s="67" t="str">
        <f t="shared" si="726"/>
        <v/>
      </c>
      <c r="U446" s="68" t="str">
        <f>IFERROR(IF(Z446=0,"",IF(MINUTE(Z446)&lt;&gt;MINUTE(Z445),MAX($U$2:U445)+1,IF(AND(MINUTE(Z445)=0,MINUTE(Z446)=0),1,""))),"")</f>
        <v/>
      </c>
      <c r="V446" s="68" t="str">
        <f t="shared" si="727"/>
        <v/>
      </c>
      <c r="W446" s="68" t="str">
        <f t="shared" si="728"/>
        <v/>
      </c>
      <c r="X446" s="69" t="str">
        <f>IFERROR(L446+VLOOKUP(J446,'Tiempos de ciclo'!$P$3:$Q$398,2,0),"")</f>
        <v/>
      </c>
      <c r="Y446" s="69" t="str">
        <f t="shared" si="703"/>
        <v/>
      </c>
      <c r="Z446" s="70" t="str">
        <f t="shared" si="729"/>
        <v/>
      </c>
      <c r="AA446" s="68" t="str">
        <f>IF(U446="","",IF(U446=MAX($U$3:$U$1002),IFERROR(VLOOKUP(MAX($U$3:U446)+1,$U$3:$V$1002,2,0),MAX(V446:V1445))-VLOOKUP(U446,$U$3:$V$1002,2,0)+1,IFERROR(VLOOKUP(MAX($U$3:U446)+1,$U$3:$V$1002,2,0),MAX(V446:V1445))-VLOOKUP(U446,$U$3:$V$1002,2,0)))</f>
        <v/>
      </c>
      <c r="AC446" s="68" t="str">
        <f t="shared" si="730"/>
        <v/>
      </c>
      <c r="AD446" s="69" t="str">
        <f t="shared" si="731"/>
        <v/>
      </c>
      <c r="AE446" s="69" t="str">
        <f t="shared" si="732"/>
        <v/>
      </c>
      <c r="AF446" s="69" t="str">
        <f t="shared" si="733"/>
        <v/>
      </c>
      <c r="AI446" s="3" t="str">
        <f t="shared" si="750"/>
        <v/>
      </c>
      <c r="AJ446" s="8" t="str">
        <f t="shared" si="704"/>
        <v/>
      </c>
      <c r="AK446" s="8" t="str">
        <f t="shared" si="751"/>
        <v/>
      </c>
      <c r="AL446" s="8" t="str">
        <f t="shared" si="752"/>
        <v/>
      </c>
      <c r="AM446" s="8" t="str">
        <f t="shared" si="753"/>
        <v/>
      </c>
      <c r="AN446" s="9" t="str">
        <f t="shared" si="705"/>
        <v/>
      </c>
      <c r="AO446" s="9" t="str">
        <f t="shared" si="706"/>
        <v/>
      </c>
      <c r="AP446" s="8" t="str">
        <f t="shared" si="734"/>
        <v/>
      </c>
      <c r="AQ446" s="9" t="str">
        <f t="shared" si="707"/>
        <v/>
      </c>
      <c r="AR446" s="8" t="str">
        <f t="shared" si="735"/>
        <v/>
      </c>
      <c r="AS446" s="2" t="str">
        <f t="shared" si="754"/>
        <v/>
      </c>
      <c r="AT446" s="8" t="str">
        <f t="shared" si="736"/>
        <v/>
      </c>
      <c r="AU446" s="8" t="str">
        <f t="shared" si="755"/>
        <v/>
      </c>
      <c r="AV446" s="8" t="str">
        <f t="shared" si="756"/>
        <v/>
      </c>
      <c r="AW446" s="8" t="str">
        <f t="shared" si="737"/>
        <v/>
      </c>
      <c r="AX446" s="9" t="str">
        <f t="shared" si="708"/>
        <v/>
      </c>
      <c r="AY446" s="9" t="str">
        <f t="shared" si="709"/>
        <v/>
      </c>
      <c r="AZ446" s="8" t="str">
        <f t="shared" si="738"/>
        <v/>
      </c>
      <c r="BA446" s="9" t="str">
        <f t="shared" si="739"/>
        <v/>
      </c>
      <c r="BB446" s="8" t="str">
        <f t="shared" si="740"/>
        <v/>
      </c>
      <c r="BD446" s="3" t="str">
        <f t="shared" si="741"/>
        <v/>
      </c>
      <c r="BE446" s="8" t="str">
        <f t="shared" si="710"/>
        <v/>
      </c>
      <c r="BF446" s="8" t="str">
        <f t="shared" si="711"/>
        <v/>
      </c>
      <c r="BG446" s="86" t="str">
        <f t="shared" si="712"/>
        <v/>
      </c>
      <c r="BH446" s="9" t="str">
        <f t="shared" si="713"/>
        <v/>
      </c>
      <c r="BI446" s="9" t="str">
        <f t="shared" si="714"/>
        <v/>
      </c>
      <c r="BJ446" s="82" t="e">
        <f t="shared" si="715"/>
        <v>#VALUE!</v>
      </c>
      <c r="BK446" s="9" t="str">
        <f t="shared" si="716"/>
        <v/>
      </c>
      <c r="BL446" s="9" t="str">
        <f t="shared" ref="BL446:BM446" si="813">BK446</f>
        <v/>
      </c>
      <c r="BM446" s="9" t="str">
        <f t="shared" si="813"/>
        <v/>
      </c>
      <c r="BN446" s="8" t="str">
        <f t="shared" si="718"/>
        <v/>
      </c>
      <c r="BO446" s="8" t="str">
        <f t="shared" si="743"/>
        <v/>
      </c>
      <c r="BP446" s="8" t="str">
        <f t="shared" si="744"/>
        <v/>
      </c>
      <c r="BQ446" s="8" t="str">
        <f t="shared" si="745"/>
        <v/>
      </c>
      <c r="BR446" s="8" t="str">
        <f t="shared" si="719"/>
        <v/>
      </c>
      <c r="BS446" s="8" t="str">
        <f t="shared" si="746"/>
        <v/>
      </c>
      <c r="BT446" s="8" t="str">
        <f t="shared" si="747"/>
        <v/>
      </c>
      <c r="BU446" s="7" t="str">
        <f t="shared" si="748"/>
        <v/>
      </c>
    </row>
    <row r="447" spans="8:73" x14ac:dyDescent="0.25">
      <c r="H447" s="35" t="str">
        <f>IFERROR(IF(MINUTE(M447)&lt;&gt;MINUTE(M446),MAX($H$2:H446)+1,IF(AND(MINUTE(M446)=0,MINUTE(M447)=0),1,"")),"")</f>
        <v/>
      </c>
      <c r="I447" s="35" t="str">
        <f t="shared" si="720"/>
        <v/>
      </c>
      <c r="J447" s="35" t="str">
        <f t="shared" si="721"/>
        <v/>
      </c>
      <c r="K447" s="67" t="str">
        <f>IFERROR(IF(VLOOKUP(J446,'Flota Variable'!$AS$4:$AU$707,3,0)+K446&gt;$F$7,"",VLOOKUP(J446,'Flota Variable'!$AS$4:$AU$707,3,0)+K446),"")</f>
        <v/>
      </c>
      <c r="L447" s="67" t="str">
        <f t="shared" si="702"/>
        <v/>
      </c>
      <c r="M447" s="36" t="str">
        <f t="shared" si="722"/>
        <v/>
      </c>
      <c r="N447" s="35" t="str">
        <f>IF(H447="","",IF(H447=MAX($H$3:$H$1002),IFERROR(VLOOKUP(MAX($H$3:H447)+1,$H$3:$I$1002,2,0),MAX(I447:I1446))-VLOOKUP(H447,$H$3:$I$1002,2,0)+1,IFERROR(VLOOKUP(MAX($H$3:H447)+1,$H$3:$I$1002,2,0),MAX(I447:I1446))-VLOOKUP(H447,$H$3:$I$1002,2,0)))</f>
        <v/>
      </c>
      <c r="P447" s="35" t="str">
        <f t="shared" si="723"/>
        <v/>
      </c>
      <c r="Q447" s="67" t="str">
        <f t="shared" si="724"/>
        <v/>
      </c>
      <c r="R447" s="67" t="str">
        <f t="shared" si="725"/>
        <v/>
      </c>
      <c r="S447" s="67" t="str">
        <f t="shared" si="726"/>
        <v/>
      </c>
      <c r="U447" s="68" t="str">
        <f>IFERROR(IF(Z447=0,"",IF(MINUTE(Z447)&lt;&gt;MINUTE(Z446),MAX($U$2:U446)+1,IF(AND(MINUTE(Z446)=0,MINUTE(Z447)=0),1,""))),"")</f>
        <v/>
      </c>
      <c r="V447" s="68" t="str">
        <f t="shared" si="727"/>
        <v/>
      </c>
      <c r="W447" s="68" t="str">
        <f t="shared" si="728"/>
        <v/>
      </c>
      <c r="X447" s="69" t="str">
        <f>IFERROR(L447+VLOOKUP(J447,'Tiempos de ciclo'!$P$3:$Q$398,2,0),"")</f>
        <v/>
      </c>
      <c r="Y447" s="69" t="str">
        <f t="shared" si="703"/>
        <v/>
      </c>
      <c r="Z447" s="70" t="str">
        <f t="shared" si="729"/>
        <v/>
      </c>
      <c r="AA447" s="68" t="str">
        <f>IF(U447="","",IF(U447=MAX($U$3:$U$1002),IFERROR(VLOOKUP(MAX($U$3:U447)+1,$U$3:$V$1002,2,0),MAX(V447:V1446))-VLOOKUP(U447,$U$3:$V$1002,2,0)+1,IFERROR(VLOOKUP(MAX($U$3:U447)+1,$U$3:$V$1002,2,0),MAX(V447:V1446))-VLOOKUP(U447,$U$3:$V$1002,2,0)))</f>
        <v/>
      </c>
      <c r="AC447" s="68" t="str">
        <f t="shared" si="730"/>
        <v/>
      </c>
      <c r="AD447" s="69" t="str">
        <f t="shared" si="731"/>
        <v/>
      </c>
      <c r="AE447" s="69" t="str">
        <f t="shared" si="732"/>
        <v/>
      </c>
      <c r="AF447" s="69" t="str">
        <f t="shared" si="733"/>
        <v/>
      </c>
      <c r="AI447" s="3" t="str">
        <f t="shared" si="750"/>
        <v/>
      </c>
      <c r="AJ447" s="8" t="str">
        <f t="shared" si="704"/>
        <v/>
      </c>
      <c r="AK447" s="8" t="str">
        <f t="shared" si="751"/>
        <v/>
      </c>
      <c r="AL447" s="8" t="str">
        <f t="shared" si="752"/>
        <v/>
      </c>
      <c r="AM447" s="8" t="str">
        <f t="shared" si="753"/>
        <v/>
      </c>
      <c r="AN447" s="9" t="str">
        <f t="shared" si="705"/>
        <v/>
      </c>
      <c r="AO447" s="9" t="str">
        <f t="shared" si="706"/>
        <v/>
      </c>
      <c r="AP447" s="8" t="str">
        <f t="shared" si="734"/>
        <v/>
      </c>
      <c r="AQ447" s="9" t="str">
        <f t="shared" si="707"/>
        <v/>
      </c>
      <c r="AR447" s="8" t="str">
        <f t="shared" si="735"/>
        <v/>
      </c>
      <c r="AS447" s="2" t="str">
        <f t="shared" si="754"/>
        <v/>
      </c>
      <c r="AT447" s="8" t="str">
        <f t="shared" si="736"/>
        <v/>
      </c>
      <c r="AU447" s="8" t="str">
        <f t="shared" si="755"/>
        <v/>
      </c>
      <c r="AV447" s="8" t="str">
        <f t="shared" si="756"/>
        <v/>
      </c>
      <c r="AW447" s="8" t="str">
        <f t="shared" si="737"/>
        <v/>
      </c>
      <c r="AX447" s="9" t="str">
        <f t="shared" si="708"/>
        <v/>
      </c>
      <c r="AY447" s="9" t="str">
        <f t="shared" si="709"/>
        <v/>
      </c>
      <c r="AZ447" s="8" t="str">
        <f t="shared" si="738"/>
        <v/>
      </c>
      <c r="BA447" s="9" t="str">
        <f t="shared" si="739"/>
        <v/>
      </c>
      <c r="BB447" s="8" t="str">
        <f t="shared" si="740"/>
        <v/>
      </c>
      <c r="BD447" s="3" t="str">
        <f t="shared" si="741"/>
        <v/>
      </c>
      <c r="BE447" s="8" t="str">
        <f t="shared" si="710"/>
        <v/>
      </c>
      <c r="BF447" s="8" t="str">
        <f t="shared" si="711"/>
        <v/>
      </c>
      <c r="BG447" s="86" t="str">
        <f t="shared" si="712"/>
        <v/>
      </c>
      <c r="BH447" s="9" t="str">
        <f t="shared" si="713"/>
        <v/>
      </c>
      <c r="BI447" s="9" t="str">
        <f t="shared" si="714"/>
        <v/>
      </c>
      <c r="BJ447" s="82" t="e">
        <f t="shared" si="715"/>
        <v>#VALUE!</v>
      </c>
      <c r="BK447" s="9" t="str">
        <f t="shared" si="716"/>
        <v/>
      </c>
      <c r="BL447" s="9" t="str">
        <f t="shared" ref="BL447:BM447" si="814">BK447</f>
        <v/>
      </c>
      <c r="BM447" s="9" t="str">
        <f t="shared" si="814"/>
        <v/>
      </c>
      <c r="BN447" s="8" t="str">
        <f t="shared" si="718"/>
        <v/>
      </c>
      <c r="BO447" s="8" t="str">
        <f t="shared" si="743"/>
        <v/>
      </c>
      <c r="BP447" s="8" t="str">
        <f t="shared" si="744"/>
        <v/>
      </c>
      <c r="BQ447" s="8" t="str">
        <f t="shared" si="745"/>
        <v/>
      </c>
      <c r="BR447" s="8" t="str">
        <f t="shared" si="719"/>
        <v/>
      </c>
      <c r="BS447" s="8" t="str">
        <f t="shared" si="746"/>
        <v/>
      </c>
      <c r="BT447" s="8" t="str">
        <f t="shared" si="747"/>
        <v/>
      </c>
      <c r="BU447" s="7" t="str">
        <f t="shared" si="748"/>
        <v/>
      </c>
    </row>
    <row r="448" spans="8:73" x14ac:dyDescent="0.25">
      <c r="H448" s="35" t="str">
        <f>IFERROR(IF(MINUTE(M448)&lt;&gt;MINUTE(M447),MAX($H$2:H447)+1,IF(AND(MINUTE(M447)=0,MINUTE(M448)=0),1,"")),"")</f>
        <v/>
      </c>
      <c r="I448" s="35" t="str">
        <f t="shared" si="720"/>
        <v/>
      </c>
      <c r="J448" s="35" t="str">
        <f t="shared" si="721"/>
        <v/>
      </c>
      <c r="K448" s="67" t="str">
        <f>IFERROR(IF(VLOOKUP(J447,'Flota Variable'!$AS$4:$AU$707,3,0)+K447&gt;$F$7,"",VLOOKUP(J447,'Flota Variable'!$AS$4:$AU$707,3,0)+K447),"")</f>
        <v/>
      </c>
      <c r="L448" s="67" t="str">
        <f t="shared" si="702"/>
        <v/>
      </c>
      <c r="M448" s="36" t="str">
        <f t="shared" si="722"/>
        <v/>
      </c>
      <c r="N448" s="35" t="str">
        <f>IF(H448="","",IF(H448=MAX($H$3:$H$1002),IFERROR(VLOOKUP(MAX($H$3:H448)+1,$H$3:$I$1002,2,0),MAX(I448:I1447))-VLOOKUP(H448,$H$3:$I$1002,2,0)+1,IFERROR(VLOOKUP(MAX($H$3:H448)+1,$H$3:$I$1002,2,0),MAX(I448:I1447))-VLOOKUP(H448,$H$3:$I$1002,2,0)))</f>
        <v/>
      </c>
      <c r="P448" s="35" t="str">
        <f t="shared" si="723"/>
        <v/>
      </c>
      <c r="Q448" s="67" t="str">
        <f t="shared" si="724"/>
        <v/>
      </c>
      <c r="R448" s="67" t="str">
        <f t="shared" si="725"/>
        <v/>
      </c>
      <c r="S448" s="67" t="str">
        <f t="shared" si="726"/>
        <v/>
      </c>
      <c r="U448" s="68" t="str">
        <f>IFERROR(IF(Z448=0,"",IF(MINUTE(Z448)&lt;&gt;MINUTE(Z447),MAX($U$2:U447)+1,IF(AND(MINUTE(Z447)=0,MINUTE(Z448)=0),1,""))),"")</f>
        <v/>
      </c>
      <c r="V448" s="68" t="str">
        <f t="shared" si="727"/>
        <v/>
      </c>
      <c r="W448" s="68" t="str">
        <f t="shared" si="728"/>
        <v/>
      </c>
      <c r="X448" s="69" t="str">
        <f>IFERROR(L448+VLOOKUP(J448,'Tiempos de ciclo'!$P$3:$Q$398,2,0),"")</f>
        <v/>
      </c>
      <c r="Y448" s="69" t="str">
        <f t="shared" si="703"/>
        <v/>
      </c>
      <c r="Z448" s="70" t="str">
        <f t="shared" si="729"/>
        <v/>
      </c>
      <c r="AA448" s="68" t="str">
        <f>IF(U448="","",IF(U448=MAX($U$3:$U$1002),IFERROR(VLOOKUP(MAX($U$3:U448)+1,$U$3:$V$1002,2,0),MAX(V448:V1447))-VLOOKUP(U448,$U$3:$V$1002,2,0)+1,IFERROR(VLOOKUP(MAX($U$3:U448)+1,$U$3:$V$1002,2,0),MAX(V448:V1447))-VLOOKUP(U448,$U$3:$V$1002,2,0)))</f>
        <v/>
      </c>
      <c r="AC448" s="68" t="str">
        <f t="shared" si="730"/>
        <v/>
      </c>
      <c r="AD448" s="69" t="str">
        <f t="shared" si="731"/>
        <v/>
      </c>
      <c r="AE448" s="69" t="str">
        <f t="shared" si="732"/>
        <v/>
      </c>
      <c r="AF448" s="69" t="str">
        <f t="shared" si="733"/>
        <v/>
      </c>
      <c r="AI448" s="3" t="str">
        <f t="shared" si="750"/>
        <v/>
      </c>
      <c r="AJ448" s="8" t="str">
        <f t="shared" si="704"/>
        <v/>
      </c>
      <c r="AK448" s="8" t="str">
        <f t="shared" si="751"/>
        <v/>
      </c>
      <c r="AL448" s="8" t="str">
        <f t="shared" si="752"/>
        <v/>
      </c>
      <c r="AM448" s="8" t="str">
        <f t="shared" si="753"/>
        <v/>
      </c>
      <c r="AN448" s="9" t="str">
        <f t="shared" si="705"/>
        <v/>
      </c>
      <c r="AO448" s="9" t="str">
        <f t="shared" si="706"/>
        <v/>
      </c>
      <c r="AP448" s="8" t="str">
        <f t="shared" si="734"/>
        <v/>
      </c>
      <c r="AQ448" s="9" t="str">
        <f t="shared" si="707"/>
        <v/>
      </c>
      <c r="AR448" s="8" t="str">
        <f t="shared" si="735"/>
        <v/>
      </c>
      <c r="AS448" s="2" t="str">
        <f t="shared" si="754"/>
        <v/>
      </c>
      <c r="AT448" s="8" t="str">
        <f t="shared" si="736"/>
        <v/>
      </c>
      <c r="AU448" s="8" t="str">
        <f t="shared" si="755"/>
        <v/>
      </c>
      <c r="AV448" s="8" t="str">
        <f t="shared" si="756"/>
        <v/>
      </c>
      <c r="AW448" s="8" t="str">
        <f t="shared" si="737"/>
        <v/>
      </c>
      <c r="AX448" s="9" t="str">
        <f t="shared" si="708"/>
        <v/>
      </c>
      <c r="AY448" s="9" t="str">
        <f t="shared" si="709"/>
        <v/>
      </c>
      <c r="AZ448" s="8" t="str">
        <f t="shared" si="738"/>
        <v/>
      </c>
      <c r="BA448" s="9" t="str">
        <f t="shared" si="739"/>
        <v/>
      </c>
      <c r="BB448" s="8" t="str">
        <f t="shared" si="740"/>
        <v/>
      </c>
      <c r="BD448" s="3" t="str">
        <f t="shared" si="741"/>
        <v/>
      </c>
      <c r="BE448" s="8" t="str">
        <f t="shared" si="710"/>
        <v/>
      </c>
      <c r="BF448" s="8" t="str">
        <f t="shared" si="711"/>
        <v/>
      </c>
      <c r="BG448" s="86" t="str">
        <f t="shared" si="712"/>
        <v/>
      </c>
      <c r="BH448" s="9" t="str">
        <f t="shared" si="713"/>
        <v/>
      </c>
      <c r="BI448" s="9" t="str">
        <f t="shared" si="714"/>
        <v/>
      </c>
      <c r="BJ448" s="82" t="e">
        <f t="shared" si="715"/>
        <v>#VALUE!</v>
      </c>
      <c r="BK448" s="9" t="str">
        <f t="shared" si="716"/>
        <v/>
      </c>
      <c r="BL448" s="9" t="str">
        <f t="shared" ref="BL448:BM448" si="815">BK448</f>
        <v/>
      </c>
      <c r="BM448" s="9" t="str">
        <f t="shared" si="815"/>
        <v/>
      </c>
      <c r="BN448" s="8" t="str">
        <f t="shared" si="718"/>
        <v/>
      </c>
      <c r="BO448" s="8" t="str">
        <f t="shared" si="743"/>
        <v/>
      </c>
      <c r="BP448" s="8" t="str">
        <f t="shared" si="744"/>
        <v/>
      </c>
      <c r="BQ448" s="8" t="str">
        <f t="shared" si="745"/>
        <v/>
      </c>
      <c r="BR448" s="8" t="str">
        <f t="shared" si="719"/>
        <v/>
      </c>
      <c r="BS448" s="8" t="str">
        <f t="shared" si="746"/>
        <v/>
      </c>
      <c r="BT448" s="8" t="str">
        <f t="shared" si="747"/>
        <v/>
      </c>
      <c r="BU448" s="7" t="str">
        <f t="shared" si="748"/>
        <v/>
      </c>
    </row>
    <row r="449" spans="8:73" x14ac:dyDescent="0.25">
      <c r="H449" s="35" t="str">
        <f>IFERROR(IF(MINUTE(M449)&lt;&gt;MINUTE(M448),MAX($H$2:H448)+1,IF(AND(MINUTE(M448)=0,MINUTE(M449)=0),1,"")),"")</f>
        <v/>
      </c>
      <c r="I449" s="35" t="str">
        <f t="shared" si="720"/>
        <v/>
      </c>
      <c r="J449" s="35" t="str">
        <f t="shared" si="721"/>
        <v/>
      </c>
      <c r="K449" s="67" t="str">
        <f>IFERROR(IF(VLOOKUP(J448,'Flota Variable'!$AS$4:$AU$707,3,0)+K448&gt;$F$7,"",VLOOKUP(J448,'Flota Variable'!$AS$4:$AU$707,3,0)+K448),"")</f>
        <v/>
      </c>
      <c r="L449" s="67" t="str">
        <f t="shared" si="702"/>
        <v/>
      </c>
      <c r="M449" s="36" t="str">
        <f t="shared" si="722"/>
        <v/>
      </c>
      <c r="N449" s="35" t="str">
        <f>IF(H449="","",IF(H449=MAX($H$3:$H$1002),IFERROR(VLOOKUP(MAX($H$3:H449)+1,$H$3:$I$1002,2,0),MAX(I449:I1448))-VLOOKUP(H449,$H$3:$I$1002,2,0)+1,IFERROR(VLOOKUP(MAX($H$3:H449)+1,$H$3:$I$1002,2,0),MAX(I449:I1448))-VLOOKUP(H449,$H$3:$I$1002,2,0)))</f>
        <v/>
      </c>
      <c r="P449" s="35" t="str">
        <f t="shared" si="723"/>
        <v/>
      </c>
      <c r="Q449" s="67" t="str">
        <f t="shared" si="724"/>
        <v/>
      </c>
      <c r="R449" s="67" t="str">
        <f t="shared" si="725"/>
        <v/>
      </c>
      <c r="S449" s="67" t="str">
        <f t="shared" si="726"/>
        <v/>
      </c>
      <c r="U449" s="68" t="str">
        <f>IFERROR(IF(Z449=0,"",IF(MINUTE(Z449)&lt;&gt;MINUTE(Z448),MAX($U$2:U448)+1,IF(AND(MINUTE(Z448)=0,MINUTE(Z449)=0),1,""))),"")</f>
        <v/>
      </c>
      <c r="V449" s="68" t="str">
        <f t="shared" si="727"/>
        <v/>
      </c>
      <c r="W449" s="68" t="str">
        <f t="shared" si="728"/>
        <v/>
      </c>
      <c r="X449" s="69" t="str">
        <f>IFERROR(L449+VLOOKUP(J449,'Tiempos de ciclo'!$P$3:$Q$398,2,0),"")</f>
        <v/>
      </c>
      <c r="Y449" s="69" t="str">
        <f t="shared" si="703"/>
        <v/>
      </c>
      <c r="Z449" s="70" t="str">
        <f t="shared" si="729"/>
        <v/>
      </c>
      <c r="AA449" s="68" t="str">
        <f>IF(U449="","",IF(U449=MAX($U$3:$U$1002),IFERROR(VLOOKUP(MAX($U$3:U449)+1,$U$3:$V$1002,2,0),MAX(V449:V1448))-VLOOKUP(U449,$U$3:$V$1002,2,0)+1,IFERROR(VLOOKUP(MAX($U$3:U449)+1,$U$3:$V$1002,2,0),MAX(V449:V1448))-VLOOKUP(U449,$U$3:$V$1002,2,0)))</f>
        <v/>
      </c>
      <c r="AC449" s="68" t="str">
        <f t="shared" si="730"/>
        <v/>
      </c>
      <c r="AD449" s="69" t="str">
        <f t="shared" si="731"/>
        <v/>
      </c>
      <c r="AE449" s="69" t="str">
        <f t="shared" si="732"/>
        <v/>
      </c>
      <c r="AF449" s="69" t="str">
        <f t="shared" si="733"/>
        <v/>
      </c>
      <c r="AI449" s="3" t="str">
        <f t="shared" si="750"/>
        <v/>
      </c>
      <c r="AJ449" s="8" t="str">
        <f t="shared" si="704"/>
        <v/>
      </c>
      <c r="AK449" s="8" t="str">
        <f t="shared" si="751"/>
        <v/>
      </c>
      <c r="AL449" s="8" t="str">
        <f t="shared" si="752"/>
        <v/>
      </c>
      <c r="AM449" s="8" t="str">
        <f t="shared" si="753"/>
        <v/>
      </c>
      <c r="AN449" s="9" t="str">
        <f t="shared" si="705"/>
        <v/>
      </c>
      <c r="AO449" s="9" t="str">
        <f t="shared" si="706"/>
        <v/>
      </c>
      <c r="AP449" s="8" t="str">
        <f t="shared" si="734"/>
        <v/>
      </c>
      <c r="AQ449" s="9" t="str">
        <f t="shared" si="707"/>
        <v/>
      </c>
      <c r="AR449" s="8" t="str">
        <f t="shared" si="735"/>
        <v/>
      </c>
      <c r="AS449" s="2" t="str">
        <f t="shared" si="754"/>
        <v/>
      </c>
      <c r="AT449" s="8" t="str">
        <f t="shared" si="736"/>
        <v/>
      </c>
      <c r="AU449" s="8" t="str">
        <f t="shared" si="755"/>
        <v/>
      </c>
      <c r="AV449" s="8" t="str">
        <f t="shared" si="756"/>
        <v/>
      </c>
      <c r="AW449" s="8" t="str">
        <f t="shared" si="737"/>
        <v/>
      </c>
      <c r="AX449" s="9" t="str">
        <f t="shared" si="708"/>
        <v/>
      </c>
      <c r="AY449" s="9" t="str">
        <f t="shared" si="709"/>
        <v/>
      </c>
      <c r="AZ449" s="8" t="str">
        <f t="shared" si="738"/>
        <v/>
      </c>
      <c r="BA449" s="9" t="str">
        <f t="shared" si="739"/>
        <v/>
      </c>
      <c r="BB449" s="8" t="str">
        <f t="shared" si="740"/>
        <v/>
      </c>
      <c r="BD449" s="3" t="str">
        <f t="shared" si="741"/>
        <v/>
      </c>
      <c r="BE449" s="8" t="str">
        <f t="shared" si="710"/>
        <v/>
      </c>
      <c r="BF449" s="8" t="str">
        <f t="shared" si="711"/>
        <v/>
      </c>
      <c r="BG449" s="86" t="str">
        <f t="shared" si="712"/>
        <v/>
      </c>
      <c r="BH449" s="9" t="str">
        <f t="shared" si="713"/>
        <v/>
      </c>
      <c r="BI449" s="9" t="str">
        <f t="shared" si="714"/>
        <v/>
      </c>
      <c r="BJ449" s="82" t="e">
        <f t="shared" si="715"/>
        <v>#VALUE!</v>
      </c>
      <c r="BK449" s="9" t="str">
        <f t="shared" si="716"/>
        <v/>
      </c>
      <c r="BL449" s="9" t="str">
        <f t="shared" ref="BL449:BM449" si="816">BK449</f>
        <v/>
      </c>
      <c r="BM449" s="9" t="str">
        <f t="shared" si="816"/>
        <v/>
      </c>
      <c r="BN449" s="8" t="str">
        <f t="shared" si="718"/>
        <v/>
      </c>
      <c r="BO449" s="8" t="str">
        <f t="shared" si="743"/>
        <v/>
      </c>
      <c r="BP449" s="8" t="str">
        <f t="shared" si="744"/>
        <v/>
      </c>
      <c r="BQ449" s="8" t="str">
        <f t="shared" si="745"/>
        <v/>
      </c>
      <c r="BR449" s="8" t="str">
        <f t="shared" si="719"/>
        <v/>
      </c>
      <c r="BS449" s="8" t="str">
        <f t="shared" si="746"/>
        <v/>
      </c>
      <c r="BT449" s="8" t="str">
        <f t="shared" si="747"/>
        <v/>
      </c>
      <c r="BU449" s="7" t="str">
        <f t="shared" si="748"/>
        <v/>
      </c>
    </row>
    <row r="450" spans="8:73" x14ac:dyDescent="0.25">
      <c r="H450" s="35" t="str">
        <f>IFERROR(IF(MINUTE(M450)&lt;&gt;MINUTE(M449),MAX($H$2:H449)+1,IF(AND(MINUTE(M449)=0,MINUTE(M450)=0),1,"")),"")</f>
        <v/>
      </c>
      <c r="I450" s="35" t="str">
        <f t="shared" si="720"/>
        <v/>
      </c>
      <c r="J450" s="35" t="str">
        <f t="shared" si="721"/>
        <v/>
      </c>
      <c r="K450" s="67" t="str">
        <f>IFERROR(IF(VLOOKUP(J449,'Flota Variable'!$AS$4:$AU$707,3,0)+K449&gt;$F$7,"",VLOOKUP(J449,'Flota Variable'!$AS$4:$AU$707,3,0)+K449),"")</f>
        <v/>
      </c>
      <c r="L450" s="67" t="str">
        <f t="shared" si="702"/>
        <v/>
      </c>
      <c r="M450" s="36" t="str">
        <f t="shared" si="722"/>
        <v/>
      </c>
      <c r="N450" s="35" t="str">
        <f>IF(H450="","",IF(H450=MAX($H$3:$H$1002),IFERROR(VLOOKUP(MAX($H$3:H450)+1,$H$3:$I$1002,2,0),MAX(I450:I1449))-VLOOKUP(H450,$H$3:$I$1002,2,0)+1,IFERROR(VLOOKUP(MAX($H$3:H450)+1,$H$3:$I$1002,2,0),MAX(I450:I1449))-VLOOKUP(H450,$H$3:$I$1002,2,0)))</f>
        <v/>
      </c>
      <c r="P450" s="35" t="str">
        <f t="shared" si="723"/>
        <v/>
      </c>
      <c r="Q450" s="67" t="str">
        <f t="shared" si="724"/>
        <v/>
      </c>
      <c r="R450" s="67" t="str">
        <f t="shared" si="725"/>
        <v/>
      </c>
      <c r="S450" s="67" t="str">
        <f t="shared" si="726"/>
        <v/>
      </c>
      <c r="U450" s="68" t="str">
        <f>IFERROR(IF(Z450=0,"",IF(MINUTE(Z450)&lt;&gt;MINUTE(Z449),MAX($U$2:U449)+1,IF(AND(MINUTE(Z449)=0,MINUTE(Z450)=0),1,""))),"")</f>
        <v/>
      </c>
      <c r="V450" s="68" t="str">
        <f t="shared" si="727"/>
        <v/>
      </c>
      <c r="W450" s="68" t="str">
        <f t="shared" si="728"/>
        <v/>
      </c>
      <c r="X450" s="69" t="str">
        <f>IFERROR(L450+VLOOKUP(J450,'Tiempos de ciclo'!$P$3:$Q$398,2,0),"")</f>
        <v/>
      </c>
      <c r="Y450" s="69" t="str">
        <f t="shared" si="703"/>
        <v/>
      </c>
      <c r="Z450" s="70" t="str">
        <f t="shared" si="729"/>
        <v/>
      </c>
      <c r="AA450" s="68" t="str">
        <f>IF(U450="","",IF(U450=MAX($U$3:$U$1002),IFERROR(VLOOKUP(MAX($U$3:U450)+1,$U$3:$V$1002,2,0),MAX(V450:V1449))-VLOOKUP(U450,$U$3:$V$1002,2,0)+1,IFERROR(VLOOKUP(MAX($U$3:U450)+1,$U$3:$V$1002,2,0),MAX(V450:V1449))-VLOOKUP(U450,$U$3:$V$1002,2,0)))</f>
        <v/>
      </c>
      <c r="AC450" s="68" t="str">
        <f t="shared" si="730"/>
        <v/>
      </c>
      <c r="AD450" s="69" t="str">
        <f t="shared" si="731"/>
        <v/>
      </c>
      <c r="AE450" s="69" t="str">
        <f t="shared" si="732"/>
        <v/>
      </c>
      <c r="AF450" s="69" t="str">
        <f t="shared" si="733"/>
        <v/>
      </c>
      <c r="AI450" s="3" t="str">
        <f t="shared" si="750"/>
        <v/>
      </c>
      <c r="AJ450" s="8" t="str">
        <f t="shared" si="704"/>
        <v/>
      </c>
      <c r="AK450" s="8" t="str">
        <f t="shared" si="751"/>
        <v/>
      </c>
      <c r="AL450" s="8" t="str">
        <f t="shared" si="752"/>
        <v/>
      </c>
      <c r="AM450" s="8" t="str">
        <f t="shared" si="753"/>
        <v/>
      </c>
      <c r="AN450" s="9" t="str">
        <f t="shared" si="705"/>
        <v/>
      </c>
      <c r="AO450" s="9" t="str">
        <f t="shared" si="706"/>
        <v/>
      </c>
      <c r="AP450" s="8" t="str">
        <f t="shared" si="734"/>
        <v/>
      </c>
      <c r="AQ450" s="9" t="str">
        <f t="shared" si="707"/>
        <v/>
      </c>
      <c r="AR450" s="8" t="str">
        <f t="shared" si="735"/>
        <v/>
      </c>
      <c r="AS450" s="2" t="str">
        <f t="shared" si="754"/>
        <v/>
      </c>
      <c r="AT450" s="8" t="str">
        <f t="shared" si="736"/>
        <v/>
      </c>
      <c r="AU450" s="8" t="str">
        <f t="shared" si="755"/>
        <v/>
      </c>
      <c r="AV450" s="8" t="str">
        <f t="shared" si="756"/>
        <v/>
      </c>
      <c r="AW450" s="8" t="str">
        <f t="shared" si="737"/>
        <v/>
      </c>
      <c r="AX450" s="9" t="str">
        <f t="shared" si="708"/>
        <v/>
      </c>
      <c r="AY450" s="9" t="str">
        <f t="shared" si="709"/>
        <v/>
      </c>
      <c r="AZ450" s="8" t="str">
        <f t="shared" si="738"/>
        <v/>
      </c>
      <c r="BA450" s="9" t="str">
        <f t="shared" si="739"/>
        <v/>
      </c>
      <c r="BB450" s="8" t="str">
        <f t="shared" si="740"/>
        <v/>
      </c>
      <c r="BD450" s="3" t="str">
        <f t="shared" si="741"/>
        <v/>
      </c>
      <c r="BE450" s="8" t="str">
        <f t="shared" si="710"/>
        <v/>
      </c>
      <c r="BF450" s="8" t="str">
        <f t="shared" si="711"/>
        <v/>
      </c>
      <c r="BG450" s="86" t="str">
        <f t="shared" si="712"/>
        <v/>
      </c>
      <c r="BH450" s="9" t="str">
        <f t="shared" si="713"/>
        <v/>
      </c>
      <c r="BI450" s="9" t="str">
        <f t="shared" si="714"/>
        <v/>
      </c>
      <c r="BJ450" s="82" t="e">
        <f t="shared" si="715"/>
        <v>#VALUE!</v>
      </c>
      <c r="BK450" s="9" t="str">
        <f t="shared" si="716"/>
        <v/>
      </c>
      <c r="BL450" s="9" t="str">
        <f t="shared" ref="BL450:BM450" si="817">BK450</f>
        <v/>
      </c>
      <c r="BM450" s="9" t="str">
        <f t="shared" si="817"/>
        <v/>
      </c>
      <c r="BN450" s="8" t="str">
        <f t="shared" si="718"/>
        <v/>
      </c>
      <c r="BO450" s="8" t="str">
        <f t="shared" si="743"/>
        <v/>
      </c>
      <c r="BP450" s="8" t="str">
        <f t="shared" si="744"/>
        <v/>
      </c>
      <c r="BQ450" s="8" t="str">
        <f t="shared" si="745"/>
        <v/>
      </c>
      <c r="BR450" s="8" t="str">
        <f t="shared" si="719"/>
        <v/>
      </c>
      <c r="BS450" s="8" t="str">
        <f t="shared" si="746"/>
        <v/>
      </c>
      <c r="BT450" s="8" t="str">
        <f t="shared" si="747"/>
        <v/>
      </c>
      <c r="BU450" s="7" t="str">
        <f t="shared" si="748"/>
        <v/>
      </c>
    </row>
    <row r="451" spans="8:73" x14ac:dyDescent="0.25">
      <c r="H451" s="35" t="str">
        <f>IFERROR(IF(MINUTE(M451)&lt;&gt;MINUTE(M450),MAX($H$2:H450)+1,IF(AND(MINUTE(M450)=0,MINUTE(M451)=0),1,"")),"")</f>
        <v/>
      </c>
      <c r="I451" s="35" t="str">
        <f t="shared" si="720"/>
        <v/>
      </c>
      <c r="J451" s="35" t="str">
        <f t="shared" si="721"/>
        <v/>
      </c>
      <c r="K451" s="67" t="str">
        <f>IFERROR(IF(VLOOKUP(J450,'Flota Variable'!$AS$4:$AU$707,3,0)+K450&gt;$F$7,"",VLOOKUP(J450,'Flota Variable'!$AS$4:$AU$707,3,0)+K450),"")</f>
        <v/>
      </c>
      <c r="L451" s="67" t="str">
        <f t="shared" ref="L451:L502" si="818">IFERROR(HOUR(K451)*$E$16+MINUTE(K451)*$E$17+IF(SECOND(K451)&lt;30,0,$E$17),"")</f>
        <v/>
      </c>
      <c r="M451" s="36" t="str">
        <f t="shared" si="722"/>
        <v/>
      </c>
      <c r="N451" s="35" t="str">
        <f>IF(H451="","",IF(H451=MAX($H$3:$H$1002),IFERROR(VLOOKUP(MAX($H$3:H451)+1,$H$3:$I$1002,2,0),MAX(I451:I1450))-VLOOKUP(H451,$H$3:$I$1002,2,0)+1,IFERROR(VLOOKUP(MAX($H$3:H451)+1,$H$3:$I$1002,2,0),MAX(I451:I1450))-VLOOKUP(H451,$H$3:$I$1002,2,0)))</f>
        <v/>
      </c>
      <c r="P451" s="35" t="str">
        <f t="shared" si="723"/>
        <v/>
      </c>
      <c r="Q451" s="67" t="str">
        <f t="shared" si="724"/>
        <v/>
      </c>
      <c r="R451" s="67" t="str">
        <f t="shared" si="725"/>
        <v/>
      </c>
      <c r="S451" s="67" t="str">
        <f t="shared" si="726"/>
        <v/>
      </c>
      <c r="U451" s="68" t="str">
        <f>IFERROR(IF(Z451=0,"",IF(MINUTE(Z451)&lt;&gt;MINUTE(Z450),MAX($U$2:U450)+1,IF(AND(MINUTE(Z450)=0,MINUTE(Z451)=0),1,""))),"")</f>
        <v/>
      </c>
      <c r="V451" s="68" t="str">
        <f t="shared" si="727"/>
        <v/>
      </c>
      <c r="W451" s="68" t="str">
        <f t="shared" si="728"/>
        <v/>
      </c>
      <c r="X451" s="69" t="str">
        <f>IFERROR(L451+VLOOKUP(J451,'Tiempos de ciclo'!$P$3:$Q$398,2,0),"")</f>
        <v/>
      </c>
      <c r="Y451" s="69" t="str">
        <f t="shared" ref="Y451:Y514" si="819">IFERROR(HOUR(X451)*$E$16+MINUTE(X451)*$E$17+IF(SECOND(X451)&lt;30,0,$E$17),"")</f>
        <v/>
      </c>
      <c r="Z451" s="70" t="str">
        <f t="shared" si="729"/>
        <v/>
      </c>
      <c r="AA451" s="68" t="str">
        <f>IF(U451="","",IF(U451=MAX($U$3:$U$1002),IFERROR(VLOOKUP(MAX($U$3:U451)+1,$U$3:$V$1002,2,0),MAX(V451:V1450))-VLOOKUP(U451,$U$3:$V$1002,2,0)+1,IFERROR(VLOOKUP(MAX($U$3:U451)+1,$U$3:$V$1002,2,0),MAX(V451:V1450))-VLOOKUP(U451,$U$3:$V$1002,2,0)))</f>
        <v/>
      </c>
      <c r="AC451" s="68" t="str">
        <f t="shared" si="730"/>
        <v/>
      </c>
      <c r="AD451" s="69" t="str">
        <f t="shared" si="731"/>
        <v/>
      </c>
      <c r="AE451" s="69" t="str">
        <f t="shared" si="732"/>
        <v/>
      </c>
      <c r="AF451" s="69" t="str">
        <f t="shared" si="733"/>
        <v/>
      </c>
      <c r="AI451" s="3" t="str">
        <f t="shared" si="750"/>
        <v/>
      </c>
      <c r="AJ451" s="8" t="str">
        <f t="shared" ref="AJ451:AJ514" si="820">IF(P451="","",$C$4)</f>
        <v/>
      </c>
      <c r="AK451" s="8" t="str">
        <f t="shared" si="751"/>
        <v/>
      </c>
      <c r="AL451" s="8" t="str">
        <f t="shared" si="752"/>
        <v/>
      </c>
      <c r="AM451" s="8" t="str">
        <f t="shared" si="753"/>
        <v/>
      </c>
      <c r="AN451" s="9" t="str">
        <f t="shared" ref="AN451:AN514" si="821">IF(Q451="","",CONCATENATE(IF(HOUR(Q451)&lt;2,HOUR(Q451)+24,IF(HOUR(Q451)&lt;10,CONCATENATE(0,HOUR(Q451)),HOUR(Q451))),":",IF(MINUTE(Q451)&lt;10,CONCATENATE(0,MINUTE(Q451)),MINUTE(Q451))))</f>
        <v/>
      </c>
      <c r="AO451" s="9" t="str">
        <f t="shared" ref="AO451:AO514" si="822">IF(R451="","",CONCATENATE(IF(HOUR(R451)&lt;2,HOUR(R451)+24,IF(HOUR(R451)&lt;10,CONCATENATE(0,HOUR(R451)),HOUR(R451))),":",IF(MINUTE(R451)&lt;10,CONCATENATE(0,MINUTE(R451)),MINUTE(R451))))</f>
        <v/>
      </c>
      <c r="AP451" s="8" t="str">
        <f t="shared" si="734"/>
        <v/>
      </c>
      <c r="AQ451" s="9" t="str">
        <f t="shared" ref="AQ451:AQ514" si="823">S451</f>
        <v/>
      </c>
      <c r="AR451" s="8" t="str">
        <f t="shared" si="735"/>
        <v/>
      </c>
      <c r="AS451" s="2" t="str">
        <f t="shared" si="754"/>
        <v/>
      </c>
      <c r="AT451" s="8" t="str">
        <f t="shared" si="736"/>
        <v/>
      </c>
      <c r="AU451" s="8" t="str">
        <f t="shared" si="755"/>
        <v/>
      </c>
      <c r="AV451" s="8" t="str">
        <f t="shared" si="756"/>
        <v/>
      </c>
      <c r="AW451" s="8" t="str">
        <f t="shared" si="737"/>
        <v/>
      </c>
      <c r="AX451" s="9" t="str">
        <f t="shared" ref="AX451:AX514" si="824">IFERROR(IF(AF451="","",CONCATENATE(IF(HOUR(AD451)&lt;2,HOUR(AD451)+24,IF(HOUR(AD451)&lt;10,CONCATENATE(0,HOUR(AD451)),HOUR(AD451))),":",IF(MINUTE(AD451)&lt;10,CONCATENATE(0,MINUTE(AD451)),MINUTE(AD451)))),"")</f>
        <v/>
      </c>
      <c r="AY451" s="9" t="str">
        <f t="shared" ref="AY451:AY514" si="825">IFERROR(IF(AF451="","",CONCATENATE(IF(HOUR(AE451)&lt;2,HOUR(AE451)+24,IF(HOUR(AE451)&lt;10,CONCATENATE(0,HOUR(AE451)),HOUR(AE451))),":",IF(MINUTE(AE451)&lt;10,CONCATENATE(0,MINUTE(AE451)),MINUTE(AE451)))),"")</f>
        <v/>
      </c>
      <c r="AZ451" s="8" t="str">
        <f t="shared" si="738"/>
        <v/>
      </c>
      <c r="BA451" s="9" t="str">
        <f t="shared" si="739"/>
        <v/>
      </c>
      <c r="BB451" s="8" t="str">
        <f t="shared" si="740"/>
        <v/>
      </c>
      <c r="BD451" s="3" t="str">
        <f t="shared" si="741"/>
        <v/>
      </c>
      <c r="BE451" s="8" t="str">
        <f t="shared" ref="BE451:BE457" si="826">IFERROR(VLOOKUP(BD451,$AI$3:$AR$1003,2,0),VLOOKUP(BD451,$AS$3:$BB$1003,2,0))</f>
        <v/>
      </c>
      <c r="BF451" s="8" t="str">
        <f t="shared" ref="BF451:BF457" si="827">IFERROR(VLOOKUP(BD451,$AI$3:$AR$1003,3,0),VLOOKUP(BD451,$AS$3:$BB$1003,3,0))</f>
        <v/>
      </c>
      <c r="BG451" s="86" t="str">
        <f t="shared" ref="BG451:BG457" si="828">IFERROR(VLOOKUP(BD451,$AI$3:$AR$1003,4,0),VLOOKUP(BD451,$AS$3:$BB$1003,4,0))</f>
        <v/>
      </c>
      <c r="BH451" s="9" t="str">
        <f t="shared" ref="BH451:BH457" si="829">IFERROR(VLOOKUP(BD451,$AI$3:$AR$1003,6,0),VLOOKUP(BD451,$AS$3:$BB$1003,6,0))</f>
        <v/>
      </c>
      <c r="BI451" s="9" t="str">
        <f t="shared" ref="BI451:BI457" si="830">IFERROR(VLOOKUP(BD451,$AI$3:$AR$1003,7,0),VLOOKUP(BD451,$AS$3:$BB$1003,7,0))</f>
        <v/>
      </c>
      <c r="BJ451" s="82" t="e">
        <f t="shared" ref="BJ451:BJ514" si="831">BK451*1440</f>
        <v>#VALUE!</v>
      </c>
      <c r="BK451" s="9" t="str">
        <f t="shared" ref="BK451:BK457" si="832">IFERROR(VLOOKUP(BD451,$AI$3:$AR$1003,8,0),VLOOKUP(BD451,$AS$3:$BB$1003,8,0))</f>
        <v/>
      </c>
      <c r="BL451" s="9" t="str">
        <f t="shared" ref="BL451:BM451" si="833">BK451</f>
        <v/>
      </c>
      <c r="BM451" s="9" t="str">
        <f t="shared" si="833"/>
        <v/>
      </c>
      <c r="BN451" s="8" t="str">
        <f t="shared" ref="BN451:BN514" si="834">IFERROR(VLOOKUP(BD451,$AI$3:$AR$1003,5,0),VLOOKUP(BD451,$AS$3:$BB$1003,5,0))</f>
        <v/>
      </c>
      <c r="BO451" s="8" t="str">
        <f t="shared" si="743"/>
        <v/>
      </c>
      <c r="BP451" s="8" t="str">
        <f t="shared" si="744"/>
        <v/>
      </c>
      <c r="BQ451" s="8" t="str">
        <f t="shared" si="745"/>
        <v/>
      </c>
      <c r="BR451" s="8" t="str">
        <f t="shared" ref="BR451:BR457" si="835">IFERROR(VLOOKUP(BD451,$AI$3:$AR$1003,9,0),VLOOKUP(BD451,$AS$3:$BB$1003,9,0))</f>
        <v/>
      </c>
      <c r="BS451" s="8" t="str">
        <f t="shared" si="746"/>
        <v/>
      </c>
      <c r="BT451" s="8" t="str">
        <f t="shared" si="747"/>
        <v/>
      </c>
      <c r="BU451" s="7" t="str">
        <f t="shared" si="748"/>
        <v/>
      </c>
    </row>
    <row r="452" spans="8:73" x14ac:dyDescent="0.25">
      <c r="H452" s="35" t="str">
        <f>IFERROR(IF(MINUTE(M452)&lt;&gt;MINUTE(M451),MAX($H$2:H451)+1,IF(AND(MINUTE(M451)=0,MINUTE(M452)=0),1,"")),"")</f>
        <v/>
      </c>
      <c r="I452" s="35" t="str">
        <f t="shared" ref="I452:I502" si="836">IF(K452="","",I451+1)</f>
        <v/>
      </c>
      <c r="J452" s="35" t="str">
        <f t="shared" ref="J452:J515" si="837">IFERROR($C$4&amp;"_"&amp;IF(HOUR(L452)&lt;1,HOUR(L452)+24,HOUR(L452)),"")</f>
        <v/>
      </c>
      <c r="K452" s="67" t="str">
        <f>IFERROR(IF(VLOOKUP(J451,'Flota Variable'!$AS$4:$AU$707,3,0)+K451&gt;$F$7,"",VLOOKUP(J451,'Flota Variable'!$AS$4:$AU$707,3,0)+K451),"")</f>
        <v/>
      </c>
      <c r="L452" s="67" t="str">
        <f t="shared" si="818"/>
        <v/>
      </c>
      <c r="M452" s="36" t="str">
        <f t="shared" ref="M452:M515" si="838">IFERROR(IF(L453&lt;L452,L453+$E$18,L453)-L452,"")</f>
        <v/>
      </c>
      <c r="N452" s="35" t="str">
        <f>IF(H452="","",IF(H452=MAX($H$3:$H$1002),IFERROR(VLOOKUP(MAX($H$3:H452)+1,$H$3:$I$1002,2,0),MAX(I452:I1451))-VLOOKUP(H452,$H$3:$I$1002,2,0)+1,IFERROR(VLOOKUP(MAX($H$3:H452)+1,$H$3:$I$1002,2,0),MAX(I452:I1451))-VLOOKUP(H452,$H$3:$I$1002,2,0)))</f>
        <v/>
      </c>
      <c r="P452" s="35" t="str">
        <f t="shared" ref="P452:P515" si="839">IFERROR(IF(P451+1&lt;=MAX($H$3:$H$1002),P451+1,""),"")</f>
        <v/>
      </c>
      <c r="Q452" s="67" t="str">
        <f t="shared" ref="Q452:Q515" si="840">IF(P452="","",VLOOKUP(P452,$H$3:$L$1002,5,0))</f>
        <v/>
      </c>
      <c r="R452" s="67" t="str">
        <f t="shared" ref="R452:R515" si="841">IF(P452="","",IF(Q453="",VLOOKUP(MAX($I$3:$I$1002),$I$3:$L$1002,4,0),Q453))</f>
        <v/>
      </c>
      <c r="S452" s="67" t="str">
        <f t="shared" ref="S452:S515" si="842">IF(P452="","",VLOOKUP(P452,$H$3:$N$1002,6,0))</f>
        <v/>
      </c>
      <c r="U452" s="68" t="str">
        <f>IFERROR(IF(Z452=0,"",IF(MINUTE(Z452)&lt;&gt;MINUTE(Z451),MAX($U$2:U451)+1,IF(AND(MINUTE(Z451)=0,MINUTE(Z452)=0),1,""))),"")</f>
        <v/>
      </c>
      <c r="V452" s="68" t="str">
        <f t="shared" ref="V452:V515" si="843">IF(X452="","",V451+1)</f>
        <v/>
      </c>
      <c r="W452" s="68" t="str">
        <f t="shared" ref="W452:W515" si="844">IFERROR($C$4&amp;"_"&amp;IF(HOUR(Y452)&lt;1,HOUR(Y452)+24,HOUR(Y452)),"")</f>
        <v/>
      </c>
      <c r="X452" s="69" t="str">
        <f>IFERROR(L452+VLOOKUP(J452,'Tiempos de ciclo'!$P$3:$Q$398,2,0),"")</f>
        <v/>
      </c>
      <c r="Y452" s="69" t="str">
        <f t="shared" si="819"/>
        <v/>
      </c>
      <c r="Z452" s="70" t="str">
        <f t="shared" ref="Z452:Z515" si="845">IFERROR(IF(Y453&lt;Y452,Y453+$E$18,Y453)-Y452,"")</f>
        <v/>
      </c>
      <c r="AA452" s="68" t="str">
        <f>IF(U452="","",IF(U452=MAX($U$3:$U$1002),IFERROR(VLOOKUP(MAX($U$3:U452)+1,$U$3:$V$1002,2,0),MAX(V452:V1451))-VLOOKUP(U452,$U$3:$V$1002,2,0)+1,IFERROR(VLOOKUP(MAX($U$3:U452)+1,$U$3:$V$1002,2,0),MAX(V452:V1451))-VLOOKUP(U452,$U$3:$V$1002,2,0)))</f>
        <v/>
      </c>
      <c r="AC452" s="68" t="str">
        <f t="shared" ref="AC452:AC515" si="846">IFERROR(IF(AC451+1&lt;=MAX($U$3:$U$1002),AC451+1,""),"")</f>
        <v/>
      </c>
      <c r="AD452" s="69" t="str">
        <f t="shared" ref="AD452:AD515" si="847">IF(AC452="","",VLOOKUP(AC452,$U$3:$Y$1002,5,0))</f>
        <v/>
      </c>
      <c r="AE452" s="69" t="str">
        <f t="shared" ref="AE452:AE515" si="848">IF(AC452="","",IF(AD453="",VLOOKUP(MAX($V$3:$V$1002),$V$3:$Y$1002,4,0),AD453))</f>
        <v/>
      </c>
      <c r="AF452" s="69" t="str">
        <f t="shared" ref="AF452:AF515" si="849">IF(AC452="","",VLOOKUP(AC452,$U$3:$AA$1002,6,0))</f>
        <v/>
      </c>
      <c r="AI452" s="3" t="str">
        <f t="shared" si="750"/>
        <v/>
      </c>
      <c r="AJ452" s="8" t="str">
        <f t="shared" si="820"/>
        <v/>
      </c>
      <c r="AK452" s="8" t="str">
        <f t="shared" si="751"/>
        <v/>
      </c>
      <c r="AL452" s="8" t="str">
        <f t="shared" si="752"/>
        <v/>
      </c>
      <c r="AM452" s="8" t="str">
        <f t="shared" si="753"/>
        <v/>
      </c>
      <c r="AN452" s="9" t="str">
        <f t="shared" si="821"/>
        <v/>
      </c>
      <c r="AO452" s="9" t="str">
        <f t="shared" si="822"/>
        <v/>
      </c>
      <c r="AP452" s="8" t="str">
        <f t="shared" ref="AP452:AP515" si="850">+IFERROR(AQ452*1440,"")</f>
        <v/>
      </c>
      <c r="AQ452" s="9" t="str">
        <f t="shared" si="823"/>
        <v/>
      </c>
      <c r="AR452" s="8" t="str">
        <f t="shared" ref="AR452:AR515" si="851">IF(AM452="","",$F$12)</f>
        <v/>
      </c>
      <c r="AS452" s="2" t="str">
        <f t="shared" si="754"/>
        <v/>
      </c>
      <c r="AT452" s="8" t="str">
        <f t="shared" ref="AT452:AT515" si="852">IF(AD452="","",$C$4)</f>
        <v/>
      </c>
      <c r="AU452" s="8" t="str">
        <f t="shared" si="755"/>
        <v/>
      </c>
      <c r="AV452" s="8" t="str">
        <f t="shared" si="756"/>
        <v/>
      </c>
      <c r="AW452" s="8" t="str">
        <f t="shared" ref="AW452:AW502" si="853">IF(BA452="","",$F$10)</f>
        <v/>
      </c>
      <c r="AX452" s="9" t="str">
        <f t="shared" si="824"/>
        <v/>
      </c>
      <c r="AY452" s="9" t="str">
        <f t="shared" si="825"/>
        <v/>
      </c>
      <c r="AZ452" s="8" t="str">
        <f t="shared" ref="AZ452:AZ515" si="854">+IFERROR(BA452*1440,"")</f>
        <v/>
      </c>
      <c r="BA452" s="9" t="str">
        <f t="shared" ref="BA452:BA515" si="855">AF452</f>
        <v/>
      </c>
      <c r="BB452" s="8" t="str">
        <f t="shared" ref="BB452:BB515" si="856">IF(AW452="","",$F$12)</f>
        <v/>
      </c>
      <c r="BD452" s="3" t="str">
        <f t="shared" ref="BD452:BD515" si="857">IFERROR(IF(BD451+1&gt;$BC$2,"",BD451+1),"")</f>
        <v/>
      </c>
      <c r="BE452" s="8" t="str">
        <f t="shared" si="826"/>
        <v/>
      </c>
      <c r="BF452" s="8" t="str">
        <f t="shared" si="827"/>
        <v/>
      </c>
      <c r="BG452" s="86" t="str">
        <f t="shared" si="828"/>
        <v/>
      </c>
      <c r="BH452" s="9" t="str">
        <f t="shared" si="829"/>
        <v/>
      </c>
      <c r="BI452" s="9" t="str">
        <f t="shared" si="830"/>
        <v/>
      </c>
      <c r="BJ452" s="82" t="e">
        <f t="shared" si="831"/>
        <v>#VALUE!</v>
      </c>
      <c r="BK452" s="9" t="str">
        <f t="shared" si="832"/>
        <v/>
      </c>
      <c r="BL452" s="9" t="str">
        <f t="shared" ref="BL452:BM452" si="858">BK452</f>
        <v/>
      </c>
      <c r="BM452" s="9" t="str">
        <f t="shared" si="858"/>
        <v/>
      </c>
      <c r="BN452" s="8" t="str">
        <f t="shared" si="834"/>
        <v/>
      </c>
      <c r="BO452" s="8" t="str">
        <f t="shared" ref="BO452:BO515" si="859">IF(BD452="","",0)</f>
        <v/>
      </c>
      <c r="BP452" s="8" t="str">
        <f t="shared" ref="BP452:BP515" si="860">IF(BD452="","",0)</f>
        <v/>
      </c>
      <c r="BQ452" s="8" t="str">
        <f t="shared" ref="BQ452:BQ515" si="861">IF(BD452="","",0)</f>
        <v/>
      </c>
      <c r="BR452" s="8" t="str">
        <f t="shared" si="835"/>
        <v/>
      </c>
      <c r="BS452" s="8" t="str">
        <f t="shared" ref="BS452:BS515" si="862">IF(BD452="","",0)</f>
        <v/>
      </c>
      <c r="BT452" s="8" t="str">
        <f t="shared" ref="BT452:BT515" si="863">IF(BD452="","",0)</f>
        <v/>
      </c>
      <c r="BU452" s="7" t="str">
        <f t="shared" ref="BU452:BU515" si="864">IF(BF452="","","="&amp;""""&amp;BF452&amp;""""&amp;","&amp;"="&amp;""""&amp;BG452&amp;""""&amp;","&amp;"="&amp;""""&amp;BH452&amp;""""&amp;","&amp;"="&amp;""""&amp;BI452&amp;""""&amp;","&amp;"="&amp;""""&amp;TEXT(BK452,"hh:mm")&amp;""""&amp;","&amp;"="&amp;""""&amp;TEXT(BL452,"hh:mm")&amp;""""&amp;","&amp;"="&amp;""""&amp;TEXT(BM452,"hh:mm")&amp;""""&amp;","&amp;"="&amp;""""&amp;BN452&amp;""""&amp;","&amp;"="&amp;""""&amp;BO452&amp;""""&amp;","&amp;"="&amp;""""&amp;BP452&amp;""""&amp;","&amp;"="&amp;""""&amp;BQ452&amp;""""&amp;","&amp;"="&amp;""""&amp;BR452&amp;""""&amp;","&amp;"="&amp;""""&amp;BS452&amp;""""&amp;","&amp;"="&amp;""""&amp;BT452&amp;""""&amp;",")</f>
        <v/>
      </c>
    </row>
    <row r="453" spans="8:73" x14ac:dyDescent="0.25">
      <c r="H453" s="35" t="str">
        <f>IFERROR(IF(MINUTE(M453)&lt;&gt;MINUTE(M452),MAX($H$2:H452)+1,IF(AND(MINUTE(M452)=0,MINUTE(M453)=0),1,"")),"")</f>
        <v/>
      </c>
      <c r="I453" s="35" t="str">
        <f t="shared" si="836"/>
        <v/>
      </c>
      <c r="J453" s="35" t="str">
        <f t="shared" si="837"/>
        <v/>
      </c>
      <c r="K453" s="67" t="str">
        <f>IFERROR(IF(VLOOKUP(J452,'Flota Variable'!$AS$4:$AU$707,3,0)+K452&gt;$F$7,"",VLOOKUP(J452,'Flota Variable'!$AS$4:$AU$707,3,0)+K452),"")</f>
        <v/>
      </c>
      <c r="L453" s="67" t="str">
        <f t="shared" si="818"/>
        <v/>
      </c>
      <c r="M453" s="36" t="str">
        <f t="shared" si="838"/>
        <v/>
      </c>
      <c r="N453" s="35" t="str">
        <f>IF(H453="","",IF(H453=MAX($H$3:$H$1002),IFERROR(VLOOKUP(MAX($H$3:H453)+1,$H$3:$I$1002,2,0),MAX(I453:I1452))-VLOOKUP(H453,$H$3:$I$1002,2,0)+1,IFERROR(VLOOKUP(MAX($H$3:H453)+1,$H$3:$I$1002,2,0),MAX(I453:I1452))-VLOOKUP(H453,$H$3:$I$1002,2,0)))</f>
        <v/>
      </c>
      <c r="P453" s="35" t="str">
        <f t="shared" si="839"/>
        <v/>
      </c>
      <c r="Q453" s="67" t="str">
        <f t="shared" si="840"/>
        <v/>
      </c>
      <c r="R453" s="67" t="str">
        <f t="shared" si="841"/>
        <v/>
      </c>
      <c r="S453" s="67" t="str">
        <f t="shared" si="842"/>
        <v/>
      </c>
      <c r="U453" s="68" t="str">
        <f>IFERROR(IF(Z453=0,"",IF(MINUTE(Z453)&lt;&gt;MINUTE(Z452),MAX($U$2:U452)+1,IF(AND(MINUTE(Z452)=0,MINUTE(Z453)=0),1,""))),"")</f>
        <v/>
      </c>
      <c r="V453" s="68" t="str">
        <f t="shared" si="843"/>
        <v/>
      </c>
      <c r="W453" s="68" t="str">
        <f t="shared" si="844"/>
        <v/>
      </c>
      <c r="X453" s="69" t="str">
        <f>IFERROR(L453+VLOOKUP(J453,'Tiempos de ciclo'!$P$3:$Q$398,2,0),"")</f>
        <v/>
      </c>
      <c r="Y453" s="69" t="str">
        <f t="shared" si="819"/>
        <v/>
      </c>
      <c r="Z453" s="70" t="str">
        <f t="shared" si="845"/>
        <v/>
      </c>
      <c r="AA453" s="68" t="str">
        <f>IF(U453="","",IF(U453=MAX($U$3:$U$1002),IFERROR(VLOOKUP(MAX($U$3:U453)+1,$U$3:$V$1002,2,0),MAX(V453:V1452))-VLOOKUP(U453,$U$3:$V$1002,2,0)+1,IFERROR(VLOOKUP(MAX($U$3:U453)+1,$U$3:$V$1002,2,0),MAX(V453:V1452))-VLOOKUP(U453,$U$3:$V$1002,2,0)))</f>
        <v/>
      </c>
      <c r="AC453" s="68" t="str">
        <f t="shared" si="846"/>
        <v/>
      </c>
      <c r="AD453" s="69" t="str">
        <f t="shared" si="847"/>
        <v/>
      </c>
      <c r="AE453" s="69" t="str">
        <f t="shared" si="848"/>
        <v/>
      </c>
      <c r="AF453" s="69" t="str">
        <f t="shared" si="849"/>
        <v/>
      </c>
      <c r="AI453" s="3" t="str">
        <f t="shared" si="750"/>
        <v/>
      </c>
      <c r="AJ453" s="8" t="str">
        <f t="shared" si="820"/>
        <v/>
      </c>
      <c r="AK453" s="8" t="str">
        <f t="shared" si="751"/>
        <v/>
      </c>
      <c r="AL453" s="8" t="str">
        <f t="shared" si="752"/>
        <v/>
      </c>
      <c r="AM453" s="8" t="str">
        <f t="shared" si="753"/>
        <v/>
      </c>
      <c r="AN453" s="9" t="str">
        <f t="shared" si="821"/>
        <v/>
      </c>
      <c r="AO453" s="9" t="str">
        <f t="shared" si="822"/>
        <v/>
      </c>
      <c r="AP453" s="8" t="str">
        <f t="shared" si="850"/>
        <v/>
      </c>
      <c r="AQ453" s="9" t="str">
        <f t="shared" si="823"/>
        <v/>
      </c>
      <c r="AR453" s="8" t="str">
        <f t="shared" si="851"/>
        <v/>
      </c>
      <c r="AS453" s="2" t="str">
        <f t="shared" si="754"/>
        <v/>
      </c>
      <c r="AT453" s="8" t="str">
        <f t="shared" si="852"/>
        <v/>
      </c>
      <c r="AU453" s="8" t="str">
        <f t="shared" si="755"/>
        <v/>
      </c>
      <c r="AV453" s="8" t="str">
        <f t="shared" si="756"/>
        <v/>
      </c>
      <c r="AW453" s="8" t="str">
        <f t="shared" si="853"/>
        <v/>
      </c>
      <c r="AX453" s="9" t="str">
        <f t="shared" si="824"/>
        <v/>
      </c>
      <c r="AY453" s="9" t="str">
        <f t="shared" si="825"/>
        <v/>
      </c>
      <c r="AZ453" s="8" t="str">
        <f t="shared" si="854"/>
        <v/>
      </c>
      <c r="BA453" s="9" t="str">
        <f t="shared" si="855"/>
        <v/>
      </c>
      <c r="BB453" s="8" t="str">
        <f t="shared" si="856"/>
        <v/>
      </c>
      <c r="BD453" s="3" t="str">
        <f t="shared" si="857"/>
        <v/>
      </c>
      <c r="BE453" s="8" t="str">
        <f t="shared" si="826"/>
        <v/>
      </c>
      <c r="BF453" s="8" t="str">
        <f t="shared" si="827"/>
        <v/>
      </c>
      <c r="BG453" s="86" t="str">
        <f t="shared" si="828"/>
        <v/>
      </c>
      <c r="BH453" s="9" t="str">
        <f t="shared" si="829"/>
        <v/>
      </c>
      <c r="BI453" s="9" t="str">
        <f t="shared" si="830"/>
        <v/>
      </c>
      <c r="BJ453" s="82" t="e">
        <f t="shared" si="831"/>
        <v>#VALUE!</v>
      </c>
      <c r="BK453" s="9" t="str">
        <f t="shared" si="832"/>
        <v/>
      </c>
      <c r="BL453" s="9" t="str">
        <f t="shared" ref="BL453:BM453" si="865">BK453</f>
        <v/>
      </c>
      <c r="BM453" s="9" t="str">
        <f t="shared" si="865"/>
        <v/>
      </c>
      <c r="BN453" s="8" t="str">
        <f t="shared" si="834"/>
        <v/>
      </c>
      <c r="BO453" s="8" t="str">
        <f t="shared" si="859"/>
        <v/>
      </c>
      <c r="BP453" s="8" t="str">
        <f t="shared" si="860"/>
        <v/>
      </c>
      <c r="BQ453" s="8" t="str">
        <f t="shared" si="861"/>
        <v/>
      </c>
      <c r="BR453" s="8" t="str">
        <f t="shared" si="835"/>
        <v/>
      </c>
      <c r="BS453" s="8" t="str">
        <f t="shared" si="862"/>
        <v/>
      </c>
      <c r="BT453" s="8" t="str">
        <f t="shared" si="863"/>
        <v/>
      </c>
      <c r="BU453" s="7" t="str">
        <f t="shared" si="864"/>
        <v/>
      </c>
    </row>
    <row r="454" spans="8:73" x14ac:dyDescent="0.25">
      <c r="H454" s="35" t="str">
        <f>IFERROR(IF(MINUTE(M454)&lt;&gt;MINUTE(M453),MAX($H$2:H453)+1,IF(AND(MINUTE(M453)=0,MINUTE(M454)=0),1,"")),"")</f>
        <v/>
      </c>
      <c r="I454" s="35" t="str">
        <f t="shared" si="836"/>
        <v/>
      </c>
      <c r="J454" s="35" t="str">
        <f t="shared" si="837"/>
        <v/>
      </c>
      <c r="K454" s="67" t="str">
        <f>IFERROR(IF(VLOOKUP(J453,'Flota Variable'!$AS$4:$AU$707,3,0)+K453&gt;$F$7,"",VLOOKUP(J453,'Flota Variable'!$AS$4:$AU$707,3,0)+K453),"")</f>
        <v/>
      </c>
      <c r="L454" s="67" t="str">
        <f t="shared" si="818"/>
        <v/>
      </c>
      <c r="M454" s="36" t="str">
        <f t="shared" si="838"/>
        <v/>
      </c>
      <c r="N454" s="35" t="str">
        <f>IF(H454="","",IF(H454=MAX($H$3:$H$1002),IFERROR(VLOOKUP(MAX($H$3:H454)+1,$H$3:$I$1002,2,0),MAX(I454:I1453))-VLOOKUP(H454,$H$3:$I$1002,2,0)+1,IFERROR(VLOOKUP(MAX($H$3:H454)+1,$H$3:$I$1002,2,0),MAX(I454:I1453))-VLOOKUP(H454,$H$3:$I$1002,2,0)))</f>
        <v/>
      </c>
      <c r="P454" s="35" t="str">
        <f t="shared" si="839"/>
        <v/>
      </c>
      <c r="Q454" s="67" t="str">
        <f t="shared" si="840"/>
        <v/>
      </c>
      <c r="R454" s="67" t="str">
        <f t="shared" si="841"/>
        <v/>
      </c>
      <c r="S454" s="67" t="str">
        <f t="shared" si="842"/>
        <v/>
      </c>
      <c r="U454" s="68" t="str">
        <f>IFERROR(IF(Z454=0,"",IF(MINUTE(Z454)&lt;&gt;MINUTE(Z453),MAX($U$2:U453)+1,IF(AND(MINUTE(Z453)=0,MINUTE(Z454)=0),1,""))),"")</f>
        <v/>
      </c>
      <c r="V454" s="68" t="str">
        <f t="shared" si="843"/>
        <v/>
      </c>
      <c r="W454" s="68" t="str">
        <f t="shared" si="844"/>
        <v/>
      </c>
      <c r="X454" s="69" t="str">
        <f>IFERROR(L454+VLOOKUP(J454,'Tiempos de ciclo'!$P$3:$Q$398,2,0),"")</f>
        <v/>
      </c>
      <c r="Y454" s="69" t="str">
        <f t="shared" si="819"/>
        <v/>
      </c>
      <c r="Z454" s="70" t="str">
        <f t="shared" si="845"/>
        <v/>
      </c>
      <c r="AA454" s="68" t="str">
        <f>IF(U454="","",IF(U454=MAX($U$3:$U$1002),IFERROR(VLOOKUP(MAX($U$3:U454)+1,$U$3:$V$1002,2,0),MAX(V454:V1453))-VLOOKUP(U454,$U$3:$V$1002,2,0)+1,IFERROR(VLOOKUP(MAX($U$3:U454)+1,$U$3:$V$1002,2,0),MAX(V454:V1453))-VLOOKUP(U454,$U$3:$V$1002,2,0)))</f>
        <v/>
      </c>
      <c r="AC454" s="68" t="str">
        <f t="shared" si="846"/>
        <v/>
      </c>
      <c r="AD454" s="69" t="str">
        <f t="shared" si="847"/>
        <v/>
      </c>
      <c r="AE454" s="69" t="str">
        <f t="shared" si="848"/>
        <v/>
      </c>
      <c r="AF454" s="69" t="str">
        <f t="shared" si="849"/>
        <v/>
      </c>
      <c r="AI454" s="3" t="str">
        <f t="shared" ref="AI454:AI502" si="866">IF(AJ454="","",AI453+1)</f>
        <v/>
      </c>
      <c r="AJ454" s="8" t="str">
        <f t="shared" si="820"/>
        <v/>
      </c>
      <c r="AK454" s="8" t="str">
        <f t="shared" ref="AK454:AK502" si="867">AJ454</f>
        <v/>
      </c>
      <c r="AL454" s="8" t="str">
        <f t="shared" ref="AL454:AL502" si="868">IFERROR(IF(AM454="","",1),"")</f>
        <v/>
      </c>
      <c r="AM454" s="8" t="str">
        <f t="shared" ref="AM454:AM502" si="869">IFERROR(IF(AQ454="","",$F$8),"")</f>
        <v/>
      </c>
      <c r="AN454" s="9" t="str">
        <f t="shared" si="821"/>
        <v/>
      </c>
      <c r="AO454" s="9" t="str">
        <f t="shared" si="822"/>
        <v/>
      </c>
      <c r="AP454" s="8" t="str">
        <f t="shared" si="850"/>
        <v/>
      </c>
      <c r="AQ454" s="9" t="str">
        <f t="shared" si="823"/>
        <v/>
      </c>
      <c r="AR454" s="8" t="str">
        <f t="shared" si="851"/>
        <v/>
      </c>
      <c r="AS454" s="2" t="str">
        <f t="shared" ref="AS454:AS502" si="870">IF(AT454="","",AS453+1)</f>
        <v/>
      </c>
      <c r="AT454" s="8" t="str">
        <f t="shared" si="852"/>
        <v/>
      </c>
      <c r="AU454" s="8" t="str">
        <f t="shared" ref="AU454:AU502" si="871">AT454</f>
        <v/>
      </c>
      <c r="AV454" s="8" t="str">
        <f t="shared" ref="AV454:AV502" si="872">IF(AW454="","",2)</f>
        <v/>
      </c>
      <c r="AW454" s="8" t="str">
        <f t="shared" si="853"/>
        <v/>
      </c>
      <c r="AX454" s="9" t="str">
        <f t="shared" si="824"/>
        <v/>
      </c>
      <c r="AY454" s="9" t="str">
        <f t="shared" si="825"/>
        <v/>
      </c>
      <c r="AZ454" s="8" t="str">
        <f t="shared" si="854"/>
        <v/>
      </c>
      <c r="BA454" s="9" t="str">
        <f t="shared" si="855"/>
        <v/>
      </c>
      <c r="BB454" s="8" t="str">
        <f t="shared" si="856"/>
        <v/>
      </c>
      <c r="BD454" s="3" t="str">
        <f t="shared" si="857"/>
        <v/>
      </c>
      <c r="BE454" s="8" t="str">
        <f t="shared" si="826"/>
        <v/>
      </c>
      <c r="BF454" s="8" t="str">
        <f t="shared" si="827"/>
        <v/>
      </c>
      <c r="BG454" s="86" t="str">
        <f t="shared" si="828"/>
        <v/>
      </c>
      <c r="BH454" s="9" t="str">
        <f t="shared" si="829"/>
        <v/>
      </c>
      <c r="BI454" s="9" t="str">
        <f t="shared" si="830"/>
        <v/>
      </c>
      <c r="BJ454" s="82" t="e">
        <f t="shared" si="831"/>
        <v>#VALUE!</v>
      </c>
      <c r="BK454" s="9" t="str">
        <f t="shared" si="832"/>
        <v/>
      </c>
      <c r="BL454" s="9" t="str">
        <f t="shared" ref="BL454:BM454" si="873">BK454</f>
        <v/>
      </c>
      <c r="BM454" s="9" t="str">
        <f t="shared" si="873"/>
        <v/>
      </c>
      <c r="BN454" s="8" t="str">
        <f t="shared" si="834"/>
        <v/>
      </c>
      <c r="BO454" s="8" t="str">
        <f t="shared" si="859"/>
        <v/>
      </c>
      <c r="BP454" s="8" t="str">
        <f t="shared" si="860"/>
        <v/>
      </c>
      <c r="BQ454" s="8" t="str">
        <f t="shared" si="861"/>
        <v/>
      </c>
      <c r="BR454" s="8" t="str">
        <f t="shared" si="835"/>
        <v/>
      </c>
      <c r="BS454" s="8" t="str">
        <f t="shared" si="862"/>
        <v/>
      </c>
      <c r="BT454" s="8" t="str">
        <f t="shared" si="863"/>
        <v/>
      </c>
      <c r="BU454" s="7" t="str">
        <f t="shared" si="864"/>
        <v/>
      </c>
    </row>
    <row r="455" spans="8:73" x14ac:dyDescent="0.25">
      <c r="H455" s="35" t="str">
        <f>IFERROR(IF(MINUTE(M455)&lt;&gt;MINUTE(M454),MAX($H$2:H454)+1,IF(AND(MINUTE(M454)=0,MINUTE(M455)=0),1,"")),"")</f>
        <v/>
      </c>
      <c r="I455" s="35" t="str">
        <f t="shared" si="836"/>
        <v/>
      </c>
      <c r="J455" s="35" t="str">
        <f t="shared" si="837"/>
        <v/>
      </c>
      <c r="K455" s="67" t="str">
        <f>IFERROR(IF(VLOOKUP(J454,'Flota Variable'!$AS$4:$AU$707,3,0)+K454&gt;$F$7,"",VLOOKUP(J454,'Flota Variable'!$AS$4:$AU$707,3,0)+K454),"")</f>
        <v/>
      </c>
      <c r="L455" s="67" t="str">
        <f t="shared" si="818"/>
        <v/>
      </c>
      <c r="M455" s="36" t="str">
        <f t="shared" si="838"/>
        <v/>
      </c>
      <c r="N455" s="35" t="str">
        <f>IF(H455="","",IF(H455=MAX($H$3:$H$1002),IFERROR(VLOOKUP(MAX($H$3:H455)+1,$H$3:$I$1002,2,0),MAX(I455:I1454))-VLOOKUP(H455,$H$3:$I$1002,2,0)+1,IFERROR(VLOOKUP(MAX($H$3:H455)+1,$H$3:$I$1002,2,0),MAX(I455:I1454))-VLOOKUP(H455,$H$3:$I$1002,2,0)))</f>
        <v/>
      </c>
      <c r="P455" s="35" t="str">
        <f t="shared" si="839"/>
        <v/>
      </c>
      <c r="Q455" s="67" t="str">
        <f t="shared" si="840"/>
        <v/>
      </c>
      <c r="R455" s="67" t="str">
        <f t="shared" si="841"/>
        <v/>
      </c>
      <c r="S455" s="67" t="str">
        <f t="shared" si="842"/>
        <v/>
      </c>
      <c r="U455" s="68" t="str">
        <f>IFERROR(IF(Z455=0,"",IF(MINUTE(Z455)&lt;&gt;MINUTE(Z454),MAX($U$2:U454)+1,IF(AND(MINUTE(Z454)=0,MINUTE(Z455)=0),1,""))),"")</f>
        <v/>
      </c>
      <c r="V455" s="68" t="str">
        <f t="shared" si="843"/>
        <v/>
      </c>
      <c r="W455" s="68" t="str">
        <f t="shared" si="844"/>
        <v/>
      </c>
      <c r="X455" s="69" t="str">
        <f>IFERROR(L455+VLOOKUP(J455,'Tiempos de ciclo'!$P$3:$Q$398,2,0),"")</f>
        <v/>
      </c>
      <c r="Y455" s="69" t="str">
        <f t="shared" si="819"/>
        <v/>
      </c>
      <c r="Z455" s="70" t="str">
        <f t="shared" si="845"/>
        <v/>
      </c>
      <c r="AA455" s="68" t="str">
        <f>IF(U455="","",IF(U455=MAX($U$3:$U$1002),IFERROR(VLOOKUP(MAX($U$3:U455)+1,$U$3:$V$1002,2,0),MAX(V455:V1454))-VLOOKUP(U455,$U$3:$V$1002,2,0)+1,IFERROR(VLOOKUP(MAX($U$3:U455)+1,$U$3:$V$1002,2,0),MAX(V455:V1454))-VLOOKUP(U455,$U$3:$V$1002,2,0)))</f>
        <v/>
      </c>
      <c r="AC455" s="68" t="str">
        <f t="shared" si="846"/>
        <v/>
      </c>
      <c r="AD455" s="69" t="str">
        <f t="shared" si="847"/>
        <v/>
      </c>
      <c r="AE455" s="69" t="str">
        <f t="shared" si="848"/>
        <v/>
      </c>
      <c r="AF455" s="69" t="str">
        <f t="shared" si="849"/>
        <v/>
      </c>
      <c r="AI455" s="3" t="str">
        <f t="shared" si="866"/>
        <v/>
      </c>
      <c r="AJ455" s="8" t="str">
        <f t="shared" si="820"/>
        <v/>
      </c>
      <c r="AK455" s="8" t="str">
        <f t="shared" si="867"/>
        <v/>
      </c>
      <c r="AL455" s="8" t="str">
        <f t="shared" si="868"/>
        <v/>
      </c>
      <c r="AM455" s="8" t="str">
        <f t="shared" si="869"/>
        <v/>
      </c>
      <c r="AN455" s="9" t="str">
        <f t="shared" si="821"/>
        <v/>
      </c>
      <c r="AO455" s="9" t="str">
        <f t="shared" si="822"/>
        <v/>
      </c>
      <c r="AP455" s="8" t="str">
        <f t="shared" si="850"/>
        <v/>
      </c>
      <c r="AQ455" s="9" t="str">
        <f t="shared" si="823"/>
        <v/>
      </c>
      <c r="AR455" s="8" t="str">
        <f t="shared" si="851"/>
        <v/>
      </c>
      <c r="AS455" s="2" t="str">
        <f t="shared" si="870"/>
        <v/>
      </c>
      <c r="AT455" s="8" t="str">
        <f t="shared" si="852"/>
        <v/>
      </c>
      <c r="AU455" s="8" t="str">
        <f t="shared" si="871"/>
        <v/>
      </c>
      <c r="AV455" s="8" t="str">
        <f t="shared" si="872"/>
        <v/>
      </c>
      <c r="AW455" s="8" t="str">
        <f t="shared" si="853"/>
        <v/>
      </c>
      <c r="AX455" s="9" t="str">
        <f t="shared" si="824"/>
        <v/>
      </c>
      <c r="AY455" s="9" t="str">
        <f t="shared" si="825"/>
        <v/>
      </c>
      <c r="AZ455" s="8" t="str">
        <f t="shared" si="854"/>
        <v/>
      </c>
      <c r="BA455" s="9" t="str">
        <f t="shared" si="855"/>
        <v/>
      </c>
      <c r="BB455" s="8" t="str">
        <f t="shared" si="856"/>
        <v/>
      </c>
      <c r="BD455" s="3" t="str">
        <f t="shared" si="857"/>
        <v/>
      </c>
      <c r="BE455" s="8" t="str">
        <f t="shared" si="826"/>
        <v/>
      </c>
      <c r="BF455" s="8" t="str">
        <f t="shared" si="827"/>
        <v/>
      </c>
      <c r="BG455" s="86" t="str">
        <f t="shared" si="828"/>
        <v/>
      </c>
      <c r="BH455" s="9" t="str">
        <f t="shared" si="829"/>
        <v/>
      </c>
      <c r="BI455" s="9" t="str">
        <f t="shared" si="830"/>
        <v/>
      </c>
      <c r="BJ455" s="82" t="e">
        <f t="shared" si="831"/>
        <v>#VALUE!</v>
      </c>
      <c r="BK455" s="9" t="str">
        <f t="shared" si="832"/>
        <v/>
      </c>
      <c r="BL455" s="9" t="str">
        <f t="shared" ref="BL455:BM455" si="874">BK455</f>
        <v/>
      </c>
      <c r="BM455" s="9" t="str">
        <f t="shared" si="874"/>
        <v/>
      </c>
      <c r="BN455" s="8" t="str">
        <f t="shared" si="834"/>
        <v/>
      </c>
      <c r="BO455" s="8" t="str">
        <f t="shared" si="859"/>
        <v/>
      </c>
      <c r="BP455" s="8" t="str">
        <f t="shared" si="860"/>
        <v/>
      </c>
      <c r="BQ455" s="8" t="str">
        <f t="shared" si="861"/>
        <v/>
      </c>
      <c r="BR455" s="8" t="str">
        <f t="shared" si="835"/>
        <v/>
      </c>
      <c r="BS455" s="8" t="str">
        <f t="shared" si="862"/>
        <v/>
      </c>
      <c r="BT455" s="8" t="str">
        <f t="shared" si="863"/>
        <v/>
      </c>
      <c r="BU455" s="7" t="str">
        <f t="shared" si="864"/>
        <v/>
      </c>
    </row>
    <row r="456" spans="8:73" x14ac:dyDescent="0.25">
      <c r="H456" s="35" t="str">
        <f>IFERROR(IF(MINUTE(M456)&lt;&gt;MINUTE(M455),MAX($H$2:H455)+1,IF(AND(MINUTE(M455)=0,MINUTE(M456)=0),1,"")),"")</f>
        <v/>
      </c>
      <c r="I456" s="35" t="str">
        <f t="shared" si="836"/>
        <v/>
      </c>
      <c r="J456" s="35" t="str">
        <f t="shared" si="837"/>
        <v/>
      </c>
      <c r="K456" s="67" t="str">
        <f>IFERROR(IF(VLOOKUP(J455,'Flota Variable'!$AS$4:$AU$707,3,0)+K455&gt;$F$7,"",VLOOKUP(J455,'Flota Variable'!$AS$4:$AU$707,3,0)+K455),"")</f>
        <v/>
      </c>
      <c r="L456" s="67" t="str">
        <f t="shared" si="818"/>
        <v/>
      </c>
      <c r="M456" s="36" t="str">
        <f t="shared" si="838"/>
        <v/>
      </c>
      <c r="N456" s="35" t="str">
        <f>IF(H456="","",IF(H456=MAX($H$3:$H$1002),IFERROR(VLOOKUP(MAX($H$3:H456)+1,$H$3:$I$1002,2,0),MAX(I456:I1455))-VLOOKUP(H456,$H$3:$I$1002,2,0)+1,IFERROR(VLOOKUP(MAX($H$3:H456)+1,$H$3:$I$1002,2,0),MAX(I456:I1455))-VLOOKUP(H456,$H$3:$I$1002,2,0)))</f>
        <v/>
      </c>
      <c r="P456" s="35" t="str">
        <f t="shared" si="839"/>
        <v/>
      </c>
      <c r="Q456" s="67" t="str">
        <f t="shared" si="840"/>
        <v/>
      </c>
      <c r="R456" s="67" t="str">
        <f t="shared" si="841"/>
        <v/>
      </c>
      <c r="S456" s="67" t="str">
        <f t="shared" si="842"/>
        <v/>
      </c>
      <c r="U456" s="68" t="str">
        <f>IFERROR(IF(Z456=0,"",IF(MINUTE(Z456)&lt;&gt;MINUTE(Z455),MAX($U$2:U455)+1,IF(AND(MINUTE(Z455)=0,MINUTE(Z456)=0),1,""))),"")</f>
        <v/>
      </c>
      <c r="V456" s="68" t="str">
        <f t="shared" si="843"/>
        <v/>
      </c>
      <c r="W456" s="68" t="str">
        <f t="shared" si="844"/>
        <v/>
      </c>
      <c r="X456" s="69" t="str">
        <f>IFERROR(L456+VLOOKUP(J456,'Tiempos de ciclo'!$P$3:$Q$398,2,0),"")</f>
        <v/>
      </c>
      <c r="Y456" s="69" t="str">
        <f t="shared" si="819"/>
        <v/>
      </c>
      <c r="Z456" s="70" t="str">
        <f t="shared" si="845"/>
        <v/>
      </c>
      <c r="AA456" s="68" t="str">
        <f>IF(U456="","",IF(U456=MAX($U$3:$U$1002),IFERROR(VLOOKUP(MAX($U$3:U456)+1,$U$3:$V$1002,2,0),MAX(V456:V1455))-VLOOKUP(U456,$U$3:$V$1002,2,0)+1,IFERROR(VLOOKUP(MAX($U$3:U456)+1,$U$3:$V$1002,2,0),MAX(V456:V1455))-VLOOKUP(U456,$U$3:$V$1002,2,0)))</f>
        <v/>
      </c>
      <c r="AC456" s="68" t="str">
        <f t="shared" si="846"/>
        <v/>
      </c>
      <c r="AD456" s="69" t="str">
        <f t="shared" si="847"/>
        <v/>
      </c>
      <c r="AE456" s="69" t="str">
        <f t="shared" si="848"/>
        <v/>
      </c>
      <c r="AF456" s="69" t="str">
        <f t="shared" si="849"/>
        <v/>
      </c>
      <c r="AI456" s="3" t="str">
        <f t="shared" si="866"/>
        <v/>
      </c>
      <c r="AJ456" s="8" t="str">
        <f t="shared" si="820"/>
        <v/>
      </c>
      <c r="AK456" s="8" t="str">
        <f t="shared" si="867"/>
        <v/>
      </c>
      <c r="AL456" s="8" t="str">
        <f t="shared" si="868"/>
        <v/>
      </c>
      <c r="AM456" s="8" t="str">
        <f t="shared" si="869"/>
        <v/>
      </c>
      <c r="AN456" s="9" t="str">
        <f t="shared" si="821"/>
        <v/>
      </c>
      <c r="AO456" s="9" t="str">
        <f t="shared" si="822"/>
        <v/>
      </c>
      <c r="AP456" s="8" t="str">
        <f t="shared" si="850"/>
        <v/>
      </c>
      <c r="AQ456" s="9" t="str">
        <f t="shared" si="823"/>
        <v/>
      </c>
      <c r="AR456" s="8" t="str">
        <f t="shared" si="851"/>
        <v/>
      </c>
      <c r="AS456" s="2" t="str">
        <f t="shared" si="870"/>
        <v/>
      </c>
      <c r="AT456" s="8" t="str">
        <f t="shared" si="852"/>
        <v/>
      </c>
      <c r="AU456" s="8" t="str">
        <f t="shared" si="871"/>
        <v/>
      </c>
      <c r="AV456" s="8" t="str">
        <f t="shared" si="872"/>
        <v/>
      </c>
      <c r="AW456" s="8" t="str">
        <f t="shared" si="853"/>
        <v/>
      </c>
      <c r="AX456" s="9" t="str">
        <f t="shared" si="824"/>
        <v/>
      </c>
      <c r="AY456" s="9" t="str">
        <f t="shared" si="825"/>
        <v/>
      </c>
      <c r="AZ456" s="8" t="str">
        <f t="shared" si="854"/>
        <v/>
      </c>
      <c r="BA456" s="9" t="str">
        <f t="shared" si="855"/>
        <v/>
      </c>
      <c r="BB456" s="8" t="str">
        <f t="shared" si="856"/>
        <v/>
      </c>
      <c r="BD456" s="3" t="str">
        <f t="shared" si="857"/>
        <v/>
      </c>
      <c r="BE456" s="8" t="str">
        <f t="shared" si="826"/>
        <v/>
      </c>
      <c r="BF456" s="8" t="str">
        <f t="shared" si="827"/>
        <v/>
      </c>
      <c r="BG456" s="86" t="str">
        <f t="shared" si="828"/>
        <v/>
      </c>
      <c r="BH456" s="9" t="str">
        <f t="shared" si="829"/>
        <v/>
      </c>
      <c r="BI456" s="9" t="str">
        <f t="shared" si="830"/>
        <v/>
      </c>
      <c r="BJ456" s="82" t="e">
        <f t="shared" si="831"/>
        <v>#VALUE!</v>
      </c>
      <c r="BK456" s="9" t="str">
        <f t="shared" si="832"/>
        <v/>
      </c>
      <c r="BL456" s="9" t="str">
        <f t="shared" ref="BL456:BM456" si="875">BK456</f>
        <v/>
      </c>
      <c r="BM456" s="9" t="str">
        <f t="shared" si="875"/>
        <v/>
      </c>
      <c r="BN456" s="8" t="str">
        <f t="shared" si="834"/>
        <v/>
      </c>
      <c r="BO456" s="8" t="str">
        <f t="shared" si="859"/>
        <v/>
      </c>
      <c r="BP456" s="8" t="str">
        <f t="shared" si="860"/>
        <v/>
      </c>
      <c r="BQ456" s="8" t="str">
        <f t="shared" si="861"/>
        <v/>
      </c>
      <c r="BR456" s="8" t="str">
        <f t="shared" si="835"/>
        <v/>
      </c>
      <c r="BS456" s="8" t="str">
        <f t="shared" si="862"/>
        <v/>
      </c>
      <c r="BT456" s="8" t="str">
        <f t="shared" si="863"/>
        <v/>
      </c>
      <c r="BU456" s="7" t="str">
        <f t="shared" si="864"/>
        <v/>
      </c>
    </row>
    <row r="457" spans="8:73" x14ac:dyDescent="0.25">
      <c r="H457" s="35" t="str">
        <f>IFERROR(IF(MINUTE(M457)&lt;&gt;MINUTE(M456),MAX($H$2:H456)+1,IF(AND(MINUTE(M456)=0,MINUTE(M457)=0),1,"")),"")</f>
        <v/>
      </c>
      <c r="I457" s="35" t="str">
        <f t="shared" si="836"/>
        <v/>
      </c>
      <c r="J457" s="35" t="str">
        <f t="shared" si="837"/>
        <v/>
      </c>
      <c r="K457" s="67" t="str">
        <f>IFERROR(IF(VLOOKUP(J456,'Flota Variable'!$AS$4:$AU$707,3,0)+K456&gt;$F$7,"",VLOOKUP(J456,'Flota Variable'!$AS$4:$AU$707,3,0)+K456),"")</f>
        <v/>
      </c>
      <c r="L457" s="67" t="str">
        <f t="shared" si="818"/>
        <v/>
      </c>
      <c r="M457" s="36" t="str">
        <f t="shared" si="838"/>
        <v/>
      </c>
      <c r="N457" s="35" t="str">
        <f>IF(H457="","",IF(H457=MAX($H$3:$H$1002),IFERROR(VLOOKUP(MAX($H$3:H457)+1,$H$3:$I$1002,2,0),MAX(I457:I1456))-VLOOKUP(H457,$H$3:$I$1002,2,0)+1,IFERROR(VLOOKUP(MAX($H$3:H457)+1,$H$3:$I$1002,2,0),MAX(I457:I1456))-VLOOKUP(H457,$H$3:$I$1002,2,0)))</f>
        <v/>
      </c>
      <c r="P457" s="35" t="str">
        <f t="shared" si="839"/>
        <v/>
      </c>
      <c r="Q457" s="67" t="str">
        <f t="shared" si="840"/>
        <v/>
      </c>
      <c r="R457" s="67" t="str">
        <f t="shared" si="841"/>
        <v/>
      </c>
      <c r="S457" s="67" t="str">
        <f t="shared" si="842"/>
        <v/>
      </c>
      <c r="U457" s="68" t="str">
        <f>IFERROR(IF(Z457=0,"",IF(MINUTE(Z457)&lt;&gt;MINUTE(Z456),MAX($U$2:U456)+1,IF(AND(MINUTE(Z456)=0,MINUTE(Z457)=0),1,""))),"")</f>
        <v/>
      </c>
      <c r="V457" s="68" t="str">
        <f t="shared" si="843"/>
        <v/>
      </c>
      <c r="W457" s="68" t="str">
        <f t="shared" si="844"/>
        <v/>
      </c>
      <c r="X457" s="69" t="str">
        <f>IFERROR(L457+VLOOKUP(J457,'Tiempos de ciclo'!$P$3:$Q$398,2,0),"")</f>
        <v/>
      </c>
      <c r="Y457" s="69" t="str">
        <f t="shared" si="819"/>
        <v/>
      </c>
      <c r="Z457" s="70" t="str">
        <f t="shared" si="845"/>
        <v/>
      </c>
      <c r="AA457" s="68" t="str">
        <f>IF(U457="","",IF(U457=MAX($U$3:$U$1002),IFERROR(VLOOKUP(MAX($U$3:U457)+1,$U$3:$V$1002,2,0),MAX(V457:V1456))-VLOOKUP(U457,$U$3:$V$1002,2,0)+1,IFERROR(VLOOKUP(MAX($U$3:U457)+1,$U$3:$V$1002,2,0),MAX(V457:V1456))-VLOOKUP(U457,$U$3:$V$1002,2,0)))</f>
        <v/>
      </c>
      <c r="AC457" s="68" t="str">
        <f t="shared" si="846"/>
        <v/>
      </c>
      <c r="AD457" s="69" t="str">
        <f t="shared" si="847"/>
        <v/>
      </c>
      <c r="AE457" s="69" t="str">
        <f t="shared" si="848"/>
        <v/>
      </c>
      <c r="AF457" s="69" t="str">
        <f t="shared" si="849"/>
        <v/>
      </c>
      <c r="AI457" s="3" t="str">
        <f t="shared" si="866"/>
        <v/>
      </c>
      <c r="AJ457" s="8" t="str">
        <f t="shared" si="820"/>
        <v/>
      </c>
      <c r="AK457" s="8" t="str">
        <f t="shared" si="867"/>
        <v/>
      </c>
      <c r="AL457" s="8" t="str">
        <f t="shared" si="868"/>
        <v/>
      </c>
      <c r="AM457" s="8" t="str">
        <f t="shared" si="869"/>
        <v/>
      </c>
      <c r="AN457" s="9" t="str">
        <f t="shared" si="821"/>
        <v/>
      </c>
      <c r="AO457" s="9" t="str">
        <f t="shared" si="822"/>
        <v/>
      </c>
      <c r="AP457" s="8" t="str">
        <f t="shared" si="850"/>
        <v/>
      </c>
      <c r="AQ457" s="9" t="str">
        <f t="shared" si="823"/>
        <v/>
      </c>
      <c r="AR457" s="8" t="str">
        <f t="shared" si="851"/>
        <v/>
      </c>
      <c r="AS457" s="2" t="str">
        <f t="shared" si="870"/>
        <v/>
      </c>
      <c r="AT457" s="8" t="str">
        <f t="shared" si="852"/>
        <v/>
      </c>
      <c r="AU457" s="8" t="str">
        <f t="shared" si="871"/>
        <v/>
      </c>
      <c r="AV457" s="8" t="str">
        <f t="shared" si="872"/>
        <v/>
      </c>
      <c r="AW457" s="8" t="str">
        <f t="shared" si="853"/>
        <v/>
      </c>
      <c r="AX457" s="9" t="str">
        <f t="shared" si="824"/>
        <v/>
      </c>
      <c r="AY457" s="9" t="str">
        <f t="shared" si="825"/>
        <v/>
      </c>
      <c r="AZ457" s="8" t="str">
        <f t="shared" si="854"/>
        <v/>
      </c>
      <c r="BA457" s="9" t="str">
        <f t="shared" si="855"/>
        <v/>
      </c>
      <c r="BB457" s="8" t="str">
        <f t="shared" si="856"/>
        <v/>
      </c>
      <c r="BD457" s="3" t="str">
        <f t="shared" si="857"/>
        <v/>
      </c>
      <c r="BE457" s="8" t="str">
        <f t="shared" si="826"/>
        <v/>
      </c>
      <c r="BF457" s="8" t="str">
        <f t="shared" si="827"/>
        <v/>
      </c>
      <c r="BG457" s="86" t="str">
        <f t="shared" si="828"/>
        <v/>
      </c>
      <c r="BH457" s="9" t="str">
        <f t="shared" si="829"/>
        <v/>
      </c>
      <c r="BI457" s="9" t="str">
        <f t="shared" si="830"/>
        <v/>
      </c>
      <c r="BJ457" s="82" t="e">
        <f t="shared" si="831"/>
        <v>#VALUE!</v>
      </c>
      <c r="BK457" s="9" t="str">
        <f t="shared" si="832"/>
        <v/>
      </c>
      <c r="BL457" s="9" t="str">
        <f t="shared" ref="BL457:BM457" si="876">BK457</f>
        <v/>
      </c>
      <c r="BM457" s="9" t="str">
        <f t="shared" si="876"/>
        <v/>
      </c>
      <c r="BN457" s="8" t="str">
        <f t="shared" si="834"/>
        <v/>
      </c>
      <c r="BO457" s="8" t="str">
        <f t="shared" si="859"/>
        <v/>
      </c>
      <c r="BP457" s="8" t="str">
        <f t="shared" si="860"/>
        <v/>
      </c>
      <c r="BQ457" s="8" t="str">
        <f t="shared" si="861"/>
        <v/>
      </c>
      <c r="BR457" s="8" t="str">
        <f t="shared" si="835"/>
        <v/>
      </c>
      <c r="BS457" s="8" t="str">
        <f t="shared" si="862"/>
        <v/>
      </c>
      <c r="BT457" s="8" t="str">
        <f t="shared" si="863"/>
        <v/>
      </c>
      <c r="BU457" s="7" t="str">
        <f t="shared" si="864"/>
        <v/>
      </c>
    </row>
    <row r="458" spans="8:73" x14ac:dyDescent="0.25">
      <c r="H458" s="35" t="str">
        <f>IFERROR(IF(MINUTE(M458)&lt;&gt;MINUTE(M457),MAX($H$2:H457)+1,IF(AND(MINUTE(M457)=0,MINUTE(M458)=0),1,"")),"")</f>
        <v/>
      </c>
      <c r="I458" s="35" t="str">
        <f t="shared" si="836"/>
        <v/>
      </c>
      <c r="J458" s="35" t="str">
        <f t="shared" si="837"/>
        <v/>
      </c>
      <c r="K458" s="67" t="str">
        <f>IFERROR(IF(VLOOKUP(J457,'Flota Variable'!$AS$4:$AU$707,3,0)+K457&gt;$F$7,"",VLOOKUP(J457,'Flota Variable'!$AS$4:$AU$707,3,0)+K457),"")</f>
        <v/>
      </c>
      <c r="L458" s="67" t="str">
        <f t="shared" si="818"/>
        <v/>
      </c>
      <c r="M458" s="36" t="str">
        <f t="shared" si="838"/>
        <v/>
      </c>
      <c r="N458" s="35" t="str">
        <f>IF(H458="","",IF(H458=MAX($H$3:$H$1002),IFERROR(VLOOKUP(MAX($H$3:H458)+1,$H$3:$I$1002,2,0),MAX(I458:I1457))-VLOOKUP(H458,$H$3:$I$1002,2,0)+1,IFERROR(VLOOKUP(MAX($H$3:H458)+1,$H$3:$I$1002,2,0),MAX(I458:I1457))-VLOOKUP(H458,$H$3:$I$1002,2,0)))</f>
        <v/>
      </c>
      <c r="P458" s="35" t="str">
        <f t="shared" si="839"/>
        <v/>
      </c>
      <c r="Q458" s="67" t="str">
        <f t="shared" si="840"/>
        <v/>
      </c>
      <c r="R458" s="67" t="str">
        <f t="shared" si="841"/>
        <v/>
      </c>
      <c r="S458" s="67" t="str">
        <f t="shared" si="842"/>
        <v/>
      </c>
      <c r="U458" s="68" t="str">
        <f>IFERROR(IF(Z458=0,"",IF(MINUTE(Z458)&lt;&gt;MINUTE(Z457),MAX($U$2:U457)+1,IF(AND(MINUTE(Z457)=0,MINUTE(Z458)=0),1,""))),"")</f>
        <v/>
      </c>
      <c r="V458" s="68" t="str">
        <f t="shared" si="843"/>
        <v/>
      </c>
      <c r="W458" s="68" t="str">
        <f t="shared" si="844"/>
        <v/>
      </c>
      <c r="X458" s="69" t="str">
        <f>IFERROR(L458+VLOOKUP(J458,'Tiempos de ciclo'!$P$3:$Q$398,2,0),"")</f>
        <v/>
      </c>
      <c r="Y458" s="69" t="str">
        <f t="shared" si="819"/>
        <v/>
      </c>
      <c r="Z458" s="70" t="str">
        <f t="shared" si="845"/>
        <v/>
      </c>
      <c r="AA458" s="68" t="str">
        <f>IF(U458="","",IF(U458=MAX($U$3:$U$1002),IFERROR(VLOOKUP(MAX($U$3:U458)+1,$U$3:$V$1002,2,0),MAX(V458:V1457))-VLOOKUP(U458,$U$3:$V$1002,2,0)+1,IFERROR(VLOOKUP(MAX($U$3:U458)+1,$U$3:$V$1002,2,0),MAX(V458:V1457))-VLOOKUP(U458,$U$3:$V$1002,2,0)))</f>
        <v/>
      </c>
      <c r="AC458" s="68" t="str">
        <f t="shared" si="846"/>
        <v/>
      </c>
      <c r="AD458" s="69" t="str">
        <f t="shared" si="847"/>
        <v/>
      </c>
      <c r="AE458" s="69" t="str">
        <f t="shared" si="848"/>
        <v/>
      </c>
      <c r="AF458" s="69" t="str">
        <f t="shared" si="849"/>
        <v/>
      </c>
      <c r="AI458" s="3" t="str">
        <f t="shared" si="866"/>
        <v/>
      </c>
      <c r="AJ458" s="8" t="str">
        <f t="shared" si="820"/>
        <v/>
      </c>
      <c r="AK458" s="8" t="str">
        <f t="shared" si="867"/>
        <v/>
      </c>
      <c r="AL458" s="8" t="str">
        <f t="shared" si="868"/>
        <v/>
      </c>
      <c r="AM458" s="8" t="str">
        <f t="shared" si="869"/>
        <v/>
      </c>
      <c r="AN458" s="9" t="str">
        <f t="shared" si="821"/>
        <v/>
      </c>
      <c r="AO458" s="9" t="str">
        <f t="shared" si="822"/>
        <v/>
      </c>
      <c r="AP458" s="8" t="str">
        <f t="shared" si="850"/>
        <v/>
      </c>
      <c r="AQ458" s="9" t="str">
        <f t="shared" si="823"/>
        <v/>
      </c>
      <c r="AR458" s="8" t="str">
        <f t="shared" si="851"/>
        <v/>
      </c>
      <c r="AS458" s="2" t="str">
        <f t="shared" si="870"/>
        <v/>
      </c>
      <c r="AT458" s="8" t="str">
        <f t="shared" si="852"/>
        <v/>
      </c>
      <c r="AU458" s="8" t="str">
        <f t="shared" si="871"/>
        <v/>
      </c>
      <c r="AV458" s="8" t="str">
        <f t="shared" si="872"/>
        <v/>
      </c>
      <c r="AW458" s="8" t="str">
        <f t="shared" si="853"/>
        <v/>
      </c>
      <c r="AX458" s="9" t="str">
        <f t="shared" si="824"/>
        <v/>
      </c>
      <c r="AY458" s="9" t="str">
        <f t="shared" si="825"/>
        <v/>
      </c>
      <c r="AZ458" s="8" t="str">
        <f t="shared" si="854"/>
        <v/>
      </c>
      <c r="BA458" s="9" t="str">
        <f t="shared" si="855"/>
        <v/>
      </c>
      <c r="BB458" s="8" t="str">
        <f t="shared" si="856"/>
        <v/>
      </c>
      <c r="BD458" s="3" t="str">
        <f t="shared" si="857"/>
        <v/>
      </c>
      <c r="BE458" s="8" t="str">
        <f t="shared" ref="BE458:BE502" si="877">IFERROR(VLOOKUP(BD458,$AI$3:$AR$1003,2,0),VLOOKUP(BD458,$AS$3:$BB$1003,2,0))</f>
        <v/>
      </c>
      <c r="BF458" s="8" t="str">
        <f t="shared" ref="BF458:BF502" si="878">IFERROR(VLOOKUP(BD458,$AI$3:$AR$1003,3,0),VLOOKUP(BD458,$AS$3:$BB$1003,3,0))</f>
        <v/>
      </c>
      <c r="BG458" s="86" t="str">
        <f t="shared" ref="BG458:BG502" si="879">IFERROR(VLOOKUP(BD458,$AI$3:$AR$1003,4,0),VLOOKUP(BD458,$AS$3:$BB$1003,4,0))</f>
        <v/>
      </c>
      <c r="BH458" s="9" t="str">
        <f t="shared" ref="BH458:BH502" si="880">IFERROR(VLOOKUP(BD458,$AI$3:$AR$1003,6,0),VLOOKUP(BD458,$AS$3:$BB$1003,6,0))</f>
        <v/>
      </c>
      <c r="BI458" s="9" t="str">
        <f t="shared" ref="BI458:BI502" si="881">IFERROR(VLOOKUP(BD458,$AI$3:$AR$1003,7,0),VLOOKUP(BD458,$AS$3:$BB$1003,7,0))</f>
        <v/>
      </c>
      <c r="BJ458" s="82" t="e">
        <f t="shared" si="831"/>
        <v>#VALUE!</v>
      </c>
      <c r="BK458" s="9" t="str">
        <f t="shared" ref="BK458:BK502" si="882">IFERROR(VLOOKUP(BD458,$AI$3:$AR$1003,8,0),VLOOKUP(BD458,$AS$3:$BB$1003,8,0))</f>
        <v/>
      </c>
      <c r="BL458" s="9" t="str">
        <f t="shared" ref="BL458:BM458" si="883">BK458</f>
        <v/>
      </c>
      <c r="BM458" s="9" t="str">
        <f t="shared" si="883"/>
        <v/>
      </c>
      <c r="BN458" s="8" t="str">
        <f t="shared" si="834"/>
        <v/>
      </c>
      <c r="BO458" s="8" t="str">
        <f t="shared" si="859"/>
        <v/>
      </c>
      <c r="BP458" s="8" t="str">
        <f t="shared" si="860"/>
        <v/>
      </c>
      <c r="BQ458" s="8" t="str">
        <f t="shared" si="861"/>
        <v/>
      </c>
      <c r="BR458" s="8" t="str">
        <f t="shared" ref="BR458:BR502" si="884">IFERROR(VLOOKUP(BD458,$AI$3:$AR$1003,9,0),VLOOKUP(BD458,$AS$3:$BB$1003,9,0))</f>
        <v/>
      </c>
      <c r="BS458" s="8" t="str">
        <f t="shared" si="862"/>
        <v/>
      </c>
      <c r="BT458" s="8" t="str">
        <f t="shared" si="863"/>
        <v/>
      </c>
      <c r="BU458" s="7" t="str">
        <f t="shared" si="864"/>
        <v/>
      </c>
    </row>
    <row r="459" spans="8:73" x14ac:dyDescent="0.25">
      <c r="H459" s="35" t="str">
        <f>IFERROR(IF(MINUTE(M459)&lt;&gt;MINUTE(M458),MAX($H$2:H458)+1,IF(AND(MINUTE(M458)=0,MINUTE(M459)=0),1,"")),"")</f>
        <v/>
      </c>
      <c r="I459" s="35" t="str">
        <f t="shared" si="836"/>
        <v/>
      </c>
      <c r="J459" s="35" t="str">
        <f t="shared" si="837"/>
        <v/>
      </c>
      <c r="K459" s="67" t="str">
        <f>IFERROR(IF(VLOOKUP(J458,'Flota Variable'!$AS$4:$AU$707,3,0)+K458&gt;$F$7,"",VLOOKUP(J458,'Flota Variable'!$AS$4:$AU$707,3,0)+K458),"")</f>
        <v/>
      </c>
      <c r="L459" s="67" t="str">
        <f t="shared" si="818"/>
        <v/>
      </c>
      <c r="M459" s="36" t="str">
        <f t="shared" si="838"/>
        <v/>
      </c>
      <c r="N459" s="35" t="str">
        <f>IF(H459="","",IF(H459=MAX($H$3:$H$1002),IFERROR(VLOOKUP(MAX($H$3:H459)+1,$H$3:$I$1002,2,0),MAX(I459:I1458))-VLOOKUP(H459,$H$3:$I$1002,2,0)+1,IFERROR(VLOOKUP(MAX($H$3:H459)+1,$H$3:$I$1002,2,0),MAX(I459:I1458))-VLOOKUP(H459,$H$3:$I$1002,2,0)))</f>
        <v/>
      </c>
      <c r="P459" s="35" t="str">
        <f t="shared" si="839"/>
        <v/>
      </c>
      <c r="Q459" s="67" t="str">
        <f t="shared" si="840"/>
        <v/>
      </c>
      <c r="R459" s="67" t="str">
        <f t="shared" si="841"/>
        <v/>
      </c>
      <c r="S459" s="67" t="str">
        <f t="shared" si="842"/>
        <v/>
      </c>
      <c r="U459" s="68" t="str">
        <f>IFERROR(IF(Z459=0,"",IF(MINUTE(Z459)&lt;&gt;MINUTE(Z458),MAX($U$2:U458)+1,IF(AND(MINUTE(Z458)=0,MINUTE(Z459)=0),1,""))),"")</f>
        <v/>
      </c>
      <c r="V459" s="68" t="str">
        <f t="shared" si="843"/>
        <v/>
      </c>
      <c r="W459" s="68" t="str">
        <f t="shared" si="844"/>
        <v/>
      </c>
      <c r="X459" s="69" t="str">
        <f>IFERROR(L459+VLOOKUP(J459,'Tiempos de ciclo'!$P$3:$Q$398,2,0),"")</f>
        <v/>
      </c>
      <c r="Y459" s="69" t="str">
        <f t="shared" si="819"/>
        <v/>
      </c>
      <c r="Z459" s="70" t="str">
        <f t="shared" si="845"/>
        <v/>
      </c>
      <c r="AA459" s="68" t="str">
        <f>IF(U459="","",IF(U459=MAX($U$3:$U$1002),IFERROR(VLOOKUP(MAX($U$3:U459)+1,$U$3:$V$1002,2,0),MAX(V459:V1458))-VLOOKUP(U459,$U$3:$V$1002,2,0)+1,IFERROR(VLOOKUP(MAX($U$3:U459)+1,$U$3:$V$1002,2,0),MAX(V459:V1458))-VLOOKUP(U459,$U$3:$V$1002,2,0)))</f>
        <v/>
      </c>
      <c r="AC459" s="68" t="str">
        <f t="shared" si="846"/>
        <v/>
      </c>
      <c r="AD459" s="69" t="str">
        <f t="shared" si="847"/>
        <v/>
      </c>
      <c r="AE459" s="69" t="str">
        <f t="shared" si="848"/>
        <v/>
      </c>
      <c r="AF459" s="69" t="str">
        <f t="shared" si="849"/>
        <v/>
      </c>
      <c r="AI459" s="3" t="str">
        <f t="shared" si="866"/>
        <v/>
      </c>
      <c r="AJ459" s="8" t="str">
        <f t="shared" si="820"/>
        <v/>
      </c>
      <c r="AK459" s="8" t="str">
        <f t="shared" si="867"/>
        <v/>
      </c>
      <c r="AL459" s="8" t="str">
        <f t="shared" si="868"/>
        <v/>
      </c>
      <c r="AM459" s="8" t="str">
        <f t="shared" si="869"/>
        <v/>
      </c>
      <c r="AN459" s="9" t="str">
        <f t="shared" si="821"/>
        <v/>
      </c>
      <c r="AO459" s="9" t="str">
        <f t="shared" si="822"/>
        <v/>
      </c>
      <c r="AP459" s="8" t="str">
        <f t="shared" si="850"/>
        <v/>
      </c>
      <c r="AQ459" s="9" t="str">
        <f t="shared" si="823"/>
        <v/>
      </c>
      <c r="AR459" s="8" t="str">
        <f t="shared" si="851"/>
        <v/>
      </c>
      <c r="AS459" s="2" t="str">
        <f t="shared" si="870"/>
        <v/>
      </c>
      <c r="AT459" s="8" t="str">
        <f t="shared" si="852"/>
        <v/>
      </c>
      <c r="AU459" s="8" t="str">
        <f t="shared" si="871"/>
        <v/>
      </c>
      <c r="AV459" s="8" t="str">
        <f t="shared" si="872"/>
        <v/>
      </c>
      <c r="AW459" s="8" t="str">
        <f t="shared" si="853"/>
        <v/>
      </c>
      <c r="AX459" s="9" t="str">
        <f t="shared" si="824"/>
        <v/>
      </c>
      <c r="AY459" s="9" t="str">
        <f t="shared" si="825"/>
        <v/>
      </c>
      <c r="AZ459" s="8" t="str">
        <f t="shared" si="854"/>
        <v/>
      </c>
      <c r="BA459" s="9" t="str">
        <f t="shared" si="855"/>
        <v/>
      </c>
      <c r="BB459" s="8" t="str">
        <f t="shared" si="856"/>
        <v/>
      </c>
      <c r="BD459" s="3" t="str">
        <f t="shared" si="857"/>
        <v/>
      </c>
      <c r="BE459" s="8" t="str">
        <f t="shared" si="877"/>
        <v/>
      </c>
      <c r="BF459" s="8" t="str">
        <f t="shared" si="878"/>
        <v/>
      </c>
      <c r="BG459" s="86" t="str">
        <f t="shared" si="879"/>
        <v/>
      </c>
      <c r="BH459" s="9" t="str">
        <f t="shared" si="880"/>
        <v/>
      </c>
      <c r="BI459" s="9" t="str">
        <f t="shared" si="881"/>
        <v/>
      </c>
      <c r="BJ459" s="82" t="e">
        <f t="shared" si="831"/>
        <v>#VALUE!</v>
      </c>
      <c r="BK459" s="9" t="str">
        <f t="shared" si="882"/>
        <v/>
      </c>
      <c r="BL459" s="9" t="str">
        <f t="shared" ref="BL459:BM459" si="885">BK459</f>
        <v/>
      </c>
      <c r="BM459" s="9" t="str">
        <f t="shared" si="885"/>
        <v/>
      </c>
      <c r="BN459" s="8" t="str">
        <f t="shared" si="834"/>
        <v/>
      </c>
      <c r="BO459" s="8" t="str">
        <f t="shared" si="859"/>
        <v/>
      </c>
      <c r="BP459" s="8" t="str">
        <f t="shared" si="860"/>
        <v/>
      </c>
      <c r="BQ459" s="8" t="str">
        <f t="shared" si="861"/>
        <v/>
      </c>
      <c r="BR459" s="8" t="str">
        <f t="shared" si="884"/>
        <v/>
      </c>
      <c r="BS459" s="8" t="str">
        <f t="shared" si="862"/>
        <v/>
      </c>
      <c r="BT459" s="8" t="str">
        <f t="shared" si="863"/>
        <v/>
      </c>
      <c r="BU459" s="7" t="str">
        <f t="shared" si="864"/>
        <v/>
      </c>
    </row>
    <row r="460" spans="8:73" x14ac:dyDescent="0.25">
      <c r="H460" s="35" t="str">
        <f>IFERROR(IF(MINUTE(M460)&lt;&gt;MINUTE(M459),MAX($H$2:H459)+1,IF(AND(MINUTE(M459)=0,MINUTE(M460)=0),1,"")),"")</f>
        <v/>
      </c>
      <c r="I460" s="35" t="str">
        <f t="shared" si="836"/>
        <v/>
      </c>
      <c r="J460" s="35" t="str">
        <f t="shared" si="837"/>
        <v/>
      </c>
      <c r="K460" s="67" t="str">
        <f>IFERROR(IF(VLOOKUP(J459,'Flota Variable'!$AS$4:$AU$707,3,0)+K459&gt;$F$7,"",VLOOKUP(J459,'Flota Variable'!$AS$4:$AU$707,3,0)+K459),"")</f>
        <v/>
      </c>
      <c r="L460" s="67" t="str">
        <f t="shared" si="818"/>
        <v/>
      </c>
      <c r="M460" s="36" t="str">
        <f t="shared" si="838"/>
        <v/>
      </c>
      <c r="N460" s="35" t="str">
        <f>IF(H460="","",IF(H460=MAX($H$3:$H$1002),IFERROR(VLOOKUP(MAX($H$3:H460)+1,$H$3:$I$1002,2,0),MAX(I460:I1459))-VLOOKUP(H460,$H$3:$I$1002,2,0)+1,IFERROR(VLOOKUP(MAX($H$3:H460)+1,$H$3:$I$1002,2,0),MAX(I460:I1459))-VLOOKUP(H460,$H$3:$I$1002,2,0)))</f>
        <v/>
      </c>
      <c r="P460" s="35" t="str">
        <f t="shared" si="839"/>
        <v/>
      </c>
      <c r="Q460" s="67" t="str">
        <f t="shared" si="840"/>
        <v/>
      </c>
      <c r="R460" s="67" t="str">
        <f t="shared" si="841"/>
        <v/>
      </c>
      <c r="S460" s="67" t="str">
        <f t="shared" si="842"/>
        <v/>
      </c>
      <c r="U460" s="68" t="str">
        <f>IFERROR(IF(Z460=0,"",IF(MINUTE(Z460)&lt;&gt;MINUTE(Z459),MAX($U$2:U459)+1,IF(AND(MINUTE(Z459)=0,MINUTE(Z460)=0),1,""))),"")</f>
        <v/>
      </c>
      <c r="V460" s="68" t="str">
        <f t="shared" si="843"/>
        <v/>
      </c>
      <c r="W460" s="68" t="str">
        <f t="shared" si="844"/>
        <v/>
      </c>
      <c r="X460" s="69" t="str">
        <f>IFERROR(L460+VLOOKUP(J460,'Tiempos de ciclo'!$P$3:$Q$398,2,0),"")</f>
        <v/>
      </c>
      <c r="Y460" s="69" t="str">
        <f t="shared" si="819"/>
        <v/>
      </c>
      <c r="Z460" s="70" t="str">
        <f t="shared" si="845"/>
        <v/>
      </c>
      <c r="AA460" s="68" t="str">
        <f>IF(U460="","",IF(U460=MAX($U$3:$U$1002),IFERROR(VLOOKUP(MAX($U$3:U460)+1,$U$3:$V$1002,2,0),MAX(V460:V1459))-VLOOKUP(U460,$U$3:$V$1002,2,0)+1,IFERROR(VLOOKUP(MAX($U$3:U460)+1,$U$3:$V$1002,2,0),MAX(V460:V1459))-VLOOKUP(U460,$U$3:$V$1002,2,0)))</f>
        <v/>
      </c>
      <c r="AC460" s="68" t="str">
        <f t="shared" si="846"/>
        <v/>
      </c>
      <c r="AD460" s="69" t="str">
        <f t="shared" si="847"/>
        <v/>
      </c>
      <c r="AE460" s="69" t="str">
        <f t="shared" si="848"/>
        <v/>
      </c>
      <c r="AF460" s="69" t="str">
        <f t="shared" si="849"/>
        <v/>
      </c>
      <c r="AI460" s="3" t="str">
        <f t="shared" si="866"/>
        <v/>
      </c>
      <c r="AJ460" s="8" t="str">
        <f t="shared" si="820"/>
        <v/>
      </c>
      <c r="AK460" s="8" t="str">
        <f t="shared" si="867"/>
        <v/>
      </c>
      <c r="AL460" s="8" t="str">
        <f t="shared" si="868"/>
        <v/>
      </c>
      <c r="AM460" s="8" t="str">
        <f t="shared" si="869"/>
        <v/>
      </c>
      <c r="AN460" s="9" t="str">
        <f t="shared" si="821"/>
        <v/>
      </c>
      <c r="AO460" s="9" t="str">
        <f t="shared" si="822"/>
        <v/>
      </c>
      <c r="AP460" s="8" t="str">
        <f t="shared" si="850"/>
        <v/>
      </c>
      <c r="AQ460" s="9" t="str">
        <f t="shared" si="823"/>
        <v/>
      </c>
      <c r="AR460" s="8" t="str">
        <f t="shared" si="851"/>
        <v/>
      </c>
      <c r="AS460" s="2" t="str">
        <f t="shared" si="870"/>
        <v/>
      </c>
      <c r="AT460" s="8" t="str">
        <f t="shared" si="852"/>
        <v/>
      </c>
      <c r="AU460" s="8" t="str">
        <f t="shared" si="871"/>
        <v/>
      </c>
      <c r="AV460" s="8" t="str">
        <f t="shared" si="872"/>
        <v/>
      </c>
      <c r="AW460" s="8" t="str">
        <f t="shared" si="853"/>
        <v/>
      </c>
      <c r="AX460" s="9" t="str">
        <f t="shared" si="824"/>
        <v/>
      </c>
      <c r="AY460" s="9" t="str">
        <f t="shared" si="825"/>
        <v/>
      </c>
      <c r="AZ460" s="8" t="str">
        <f t="shared" si="854"/>
        <v/>
      </c>
      <c r="BA460" s="9" t="str">
        <f t="shared" si="855"/>
        <v/>
      </c>
      <c r="BB460" s="8" t="str">
        <f t="shared" si="856"/>
        <v/>
      </c>
      <c r="BD460" s="3" t="str">
        <f t="shared" si="857"/>
        <v/>
      </c>
      <c r="BE460" s="8" t="str">
        <f t="shared" si="877"/>
        <v/>
      </c>
      <c r="BF460" s="8" t="str">
        <f t="shared" si="878"/>
        <v/>
      </c>
      <c r="BG460" s="86" t="str">
        <f t="shared" si="879"/>
        <v/>
      </c>
      <c r="BH460" s="9" t="str">
        <f t="shared" si="880"/>
        <v/>
      </c>
      <c r="BI460" s="9" t="str">
        <f t="shared" si="881"/>
        <v/>
      </c>
      <c r="BJ460" s="82" t="e">
        <f t="shared" si="831"/>
        <v>#VALUE!</v>
      </c>
      <c r="BK460" s="9" t="str">
        <f t="shared" si="882"/>
        <v/>
      </c>
      <c r="BL460" s="9" t="str">
        <f t="shared" ref="BL460:BM460" si="886">BK460</f>
        <v/>
      </c>
      <c r="BM460" s="9" t="str">
        <f t="shared" si="886"/>
        <v/>
      </c>
      <c r="BN460" s="8" t="str">
        <f t="shared" si="834"/>
        <v/>
      </c>
      <c r="BO460" s="8" t="str">
        <f t="shared" si="859"/>
        <v/>
      </c>
      <c r="BP460" s="8" t="str">
        <f t="shared" si="860"/>
        <v/>
      </c>
      <c r="BQ460" s="8" t="str">
        <f t="shared" si="861"/>
        <v/>
      </c>
      <c r="BR460" s="8" t="str">
        <f t="shared" si="884"/>
        <v/>
      </c>
      <c r="BS460" s="8" t="str">
        <f t="shared" si="862"/>
        <v/>
      </c>
      <c r="BT460" s="8" t="str">
        <f t="shared" si="863"/>
        <v/>
      </c>
      <c r="BU460" s="7" t="str">
        <f t="shared" si="864"/>
        <v/>
      </c>
    </row>
    <row r="461" spans="8:73" x14ac:dyDescent="0.25">
      <c r="H461" s="35" t="str">
        <f>IFERROR(IF(MINUTE(M461)&lt;&gt;MINUTE(M460),MAX($H$2:H460)+1,IF(AND(MINUTE(M460)=0,MINUTE(M461)=0),1,"")),"")</f>
        <v/>
      </c>
      <c r="I461" s="35" t="str">
        <f t="shared" si="836"/>
        <v/>
      </c>
      <c r="J461" s="35" t="str">
        <f t="shared" si="837"/>
        <v/>
      </c>
      <c r="K461" s="67" t="str">
        <f>IFERROR(IF(VLOOKUP(J460,'Flota Variable'!$AS$4:$AU$707,3,0)+K460&gt;$F$7,"",VLOOKUP(J460,'Flota Variable'!$AS$4:$AU$707,3,0)+K460),"")</f>
        <v/>
      </c>
      <c r="L461" s="67" t="str">
        <f t="shared" si="818"/>
        <v/>
      </c>
      <c r="M461" s="36" t="str">
        <f t="shared" si="838"/>
        <v/>
      </c>
      <c r="N461" s="35" t="str">
        <f>IF(H461="","",IF(H461=MAX($H$3:$H$1002),IFERROR(VLOOKUP(MAX($H$3:H461)+1,$H$3:$I$1002,2,0),MAX(I461:I1460))-VLOOKUP(H461,$H$3:$I$1002,2,0)+1,IFERROR(VLOOKUP(MAX($H$3:H461)+1,$H$3:$I$1002,2,0),MAX(I461:I1460))-VLOOKUP(H461,$H$3:$I$1002,2,0)))</f>
        <v/>
      </c>
      <c r="P461" s="35" t="str">
        <f t="shared" si="839"/>
        <v/>
      </c>
      <c r="Q461" s="67" t="str">
        <f t="shared" si="840"/>
        <v/>
      </c>
      <c r="R461" s="67" t="str">
        <f t="shared" si="841"/>
        <v/>
      </c>
      <c r="S461" s="67" t="str">
        <f t="shared" si="842"/>
        <v/>
      </c>
      <c r="U461" s="68" t="str">
        <f>IFERROR(IF(Z461=0,"",IF(MINUTE(Z461)&lt;&gt;MINUTE(Z460),MAX($U$2:U460)+1,IF(AND(MINUTE(Z460)=0,MINUTE(Z461)=0),1,""))),"")</f>
        <v/>
      </c>
      <c r="V461" s="68" t="str">
        <f t="shared" si="843"/>
        <v/>
      </c>
      <c r="W461" s="68" t="str">
        <f t="shared" si="844"/>
        <v/>
      </c>
      <c r="X461" s="69" t="str">
        <f>IFERROR(L461+VLOOKUP(J461,'Tiempos de ciclo'!$P$3:$Q$398,2,0),"")</f>
        <v/>
      </c>
      <c r="Y461" s="69" t="str">
        <f t="shared" si="819"/>
        <v/>
      </c>
      <c r="Z461" s="70" t="str">
        <f t="shared" si="845"/>
        <v/>
      </c>
      <c r="AA461" s="68" t="str">
        <f>IF(U461="","",IF(U461=MAX($U$3:$U$1002),IFERROR(VLOOKUP(MAX($U$3:U461)+1,$U$3:$V$1002,2,0),MAX(V461:V1460))-VLOOKUP(U461,$U$3:$V$1002,2,0)+1,IFERROR(VLOOKUP(MAX($U$3:U461)+1,$U$3:$V$1002,2,0),MAX(V461:V1460))-VLOOKUP(U461,$U$3:$V$1002,2,0)))</f>
        <v/>
      </c>
      <c r="AC461" s="68" t="str">
        <f t="shared" si="846"/>
        <v/>
      </c>
      <c r="AD461" s="69" t="str">
        <f t="shared" si="847"/>
        <v/>
      </c>
      <c r="AE461" s="69" t="str">
        <f t="shared" si="848"/>
        <v/>
      </c>
      <c r="AF461" s="69" t="str">
        <f t="shared" si="849"/>
        <v/>
      </c>
      <c r="AI461" s="3" t="str">
        <f t="shared" si="866"/>
        <v/>
      </c>
      <c r="AJ461" s="8" t="str">
        <f t="shared" si="820"/>
        <v/>
      </c>
      <c r="AK461" s="8" t="str">
        <f t="shared" si="867"/>
        <v/>
      </c>
      <c r="AL461" s="8" t="str">
        <f t="shared" si="868"/>
        <v/>
      </c>
      <c r="AM461" s="8" t="str">
        <f t="shared" si="869"/>
        <v/>
      </c>
      <c r="AN461" s="9" t="str">
        <f t="shared" si="821"/>
        <v/>
      </c>
      <c r="AO461" s="9" t="str">
        <f t="shared" si="822"/>
        <v/>
      </c>
      <c r="AP461" s="8" t="str">
        <f t="shared" si="850"/>
        <v/>
      </c>
      <c r="AQ461" s="9" t="str">
        <f t="shared" si="823"/>
        <v/>
      </c>
      <c r="AR461" s="8" t="str">
        <f t="shared" si="851"/>
        <v/>
      </c>
      <c r="AS461" s="2" t="str">
        <f t="shared" si="870"/>
        <v/>
      </c>
      <c r="AT461" s="8" t="str">
        <f t="shared" si="852"/>
        <v/>
      </c>
      <c r="AU461" s="8" t="str">
        <f t="shared" si="871"/>
        <v/>
      </c>
      <c r="AV461" s="8" t="str">
        <f t="shared" si="872"/>
        <v/>
      </c>
      <c r="AW461" s="8" t="str">
        <f t="shared" si="853"/>
        <v/>
      </c>
      <c r="AX461" s="9" t="str">
        <f t="shared" si="824"/>
        <v/>
      </c>
      <c r="AY461" s="9" t="str">
        <f t="shared" si="825"/>
        <v/>
      </c>
      <c r="AZ461" s="8" t="str">
        <f t="shared" si="854"/>
        <v/>
      </c>
      <c r="BA461" s="9" t="str">
        <f t="shared" si="855"/>
        <v/>
      </c>
      <c r="BB461" s="8" t="str">
        <f t="shared" si="856"/>
        <v/>
      </c>
      <c r="BD461" s="3" t="str">
        <f t="shared" si="857"/>
        <v/>
      </c>
      <c r="BE461" s="8" t="str">
        <f t="shared" si="877"/>
        <v/>
      </c>
      <c r="BF461" s="8" t="str">
        <f t="shared" si="878"/>
        <v/>
      </c>
      <c r="BG461" s="86" t="str">
        <f t="shared" si="879"/>
        <v/>
      </c>
      <c r="BH461" s="9" t="str">
        <f t="shared" si="880"/>
        <v/>
      </c>
      <c r="BI461" s="9" t="str">
        <f t="shared" si="881"/>
        <v/>
      </c>
      <c r="BJ461" s="82" t="e">
        <f t="shared" si="831"/>
        <v>#VALUE!</v>
      </c>
      <c r="BK461" s="9" t="str">
        <f t="shared" si="882"/>
        <v/>
      </c>
      <c r="BL461" s="9" t="str">
        <f t="shared" ref="BL461:BM461" si="887">BK461</f>
        <v/>
      </c>
      <c r="BM461" s="9" t="str">
        <f t="shared" si="887"/>
        <v/>
      </c>
      <c r="BN461" s="8" t="str">
        <f t="shared" si="834"/>
        <v/>
      </c>
      <c r="BO461" s="8" t="str">
        <f t="shared" si="859"/>
        <v/>
      </c>
      <c r="BP461" s="8" t="str">
        <f t="shared" si="860"/>
        <v/>
      </c>
      <c r="BQ461" s="8" t="str">
        <f t="shared" si="861"/>
        <v/>
      </c>
      <c r="BR461" s="8" t="str">
        <f t="shared" si="884"/>
        <v/>
      </c>
      <c r="BS461" s="8" t="str">
        <f t="shared" si="862"/>
        <v/>
      </c>
      <c r="BT461" s="8" t="str">
        <f t="shared" si="863"/>
        <v/>
      </c>
      <c r="BU461" s="7" t="str">
        <f t="shared" si="864"/>
        <v/>
      </c>
    </row>
    <row r="462" spans="8:73" x14ac:dyDescent="0.25">
      <c r="H462" s="35" t="str">
        <f>IFERROR(IF(MINUTE(M462)&lt;&gt;MINUTE(M461),MAX($H$2:H461)+1,IF(AND(MINUTE(M461)=0,MINUTE(M462)=0),1,"")),"")</f>
        <v/>
      </c>
      <c r="I462" s="35" t="str">
        <f t="shared" si="836"/>
        <v/>
      </c>
      <c r="J462" s="35" t="str">
        <f t="shared" si="837"/>
        <v/>
      </c>
      <c r="K462" s="67" t="str">
        <f>IFERROR(IF(VLOOKUP(J461,'Flota Variable'!$AS$4:$AU$707,3,0)+K461&gt;$F$7,"",VLOOKUP(J461,'Flota Variable'!$AS$4:$AU$707,3,0)+K461),"")</f>
        <v/>
      </c>
      <c r="L462" s="67" t="str">
        <f t="shared" si="818"/>
        <v/>
      </c>
      <c r="M462" s="36" t="str">
        <f t="shared" si="838"/>
        <v/>
      </c>
      <c r="N462" s="35" t="str">
        <f>IF(H462="","",IF(H462=MAX($H$3:$H$1002),IFERROR(VLOOKUP(MAX($H$3:H462)+1,$H$3:$I$1002,2,0),MAX(I462:I1461))-VLOOKUP(H462,$H$3:$I$1002,2,0)+1,IFERROR(VLOOKUP(MAX($H$3:H462)+1,$H$3:$I$1002,2,0),MAX(I462:I1461))-VLOOKUP(H462,$H$3:$I$1002,2,0)))</f>
        <v/>
      </c>
      <c r="P462" s="35" t="str">
        <f t="shared" si="839"/>
        <v/>
      </c>
      <c r="Q462" s="67" t="str">
        <f t="shared" si="840"/>
        <v/>
      </c>
      <c r="R462" s="67" t="str">
        <f t="shared" si="841"/>
        <v/>
      </c>
      <c r="S462" s="67" t="str">
        <f t="shared" si="842"/>
        <v/>
      </c>
      <c r="U462" s="68" t="str">
        <f>IFERROR(IF(Z462=0,"",IF(MINUTE(Z462)&lt;&gt;MINUTE(Z461),MAX($U$2:U461)+1,IF(AND(MINUTE(Z461)=0,MINUTE(Z462)=0),1,""))),"")</f>
        <v/>
      </c>
      <c r="V462" s="68" t="str">
        <f t="shared" si="843"/>
        <v/>
      </c>
      <c r="W462" s="68" t="str">
        <f t="shared" si="844"/>
        <v/>
      </c>
      <c r="X462" s="69" t="str">
        <f>IFERROR(L462+VLOOKUP(J462,'Tiempos de ciclo'!$P$3:$Q$398,2,0),"")</f>
        <v/>
      </c>
      <c r="Y462" s="69" t="str">
        <f t="shared" si="819"/>
        <v/>
      </c>
      <c r="Z462" s="70" t="str">
        <f t="shared" si="845"/>
        <v/>
      </c>
      <c r="AA462" s="68" t="str">
        <f>IF(U462="","",IF(U462=MAX($U$3:$U$1002),IFERROR(VLOOKUP(MAX($U$3:U462)+1,$U$3:$V$1002,2,0),MAX(V462:V1461))-VLOOKUP(U462,$U$3:$V$1002,2,0)+1,IFERROR(VLOOKUP(MAX($U$3:U462)+1,$U$3:$V$1002,2,0),MAX(V462:V1461))-VLOOKUP(U462,$U$3:$V$1002,2,0)))</f>
        <v/>
      </c>
      <c r="AC462" s="68" t="str">
        <f t="shared" si="846"/>
        <v/>
      </c>
      <c r="AD462" s="69" t="str">
        <f t="shared" si="847"/>
        <v/>
      </c>
      <c r="AE462" s="69" t="str">
        <f t="shared" si="848"/>
        <v/>
      </c>
      <c r="AF462" s="69" t="str">
        <f t="shared" si="849"/>
        <v/>
      </c>
      <c r="AI462" s="3" t="str">
        <f t="shared" si="866"/>
        <v/>
      </c>
      <c r="AJ462" s="8" t="str">
        <f t="shared" si="820"/>
        <v/>
      </c>
      <c r="AK462" s="8" t="str">
        <f t="shared" si="867"/>
        <v/>
      </c>
      <c r="AL462" s="8" t="str">
        <f t="shared" si="868"/>
        <v/>
      </c>
      <c r="AM462" s="8" t="str">
        <f t="shared" si="869"/>
        <v/>
      </c>
      <c r="AN462" s="9" t="str">
        <f t="shared" si="821"/>
        <v/>
      </c>
      <c r="AO462" s="9" t="str">
        <f t="shared" si="822"/>
        <v/>
      </c>
      <c r="AP462" s="8" t="str">
        <f t="shared" si="850"/>
        <v/>
      </c>
      <c r="AQ462" s="9" t="str">
        <f t="shared" si="823"/>
        <v/>
      </c>
      <c r="AR462" s="8" t="str">
        <f t="shared" si="851"/>
        <v/>
      </c>
      <c r="AS462" s="2" t="str">
        <f t="shared" si="870"/>
        <v/>
      </c>
      <c r="AT462" s="8" t="str">
        <f t="shared" si="852"/>
        <v/>
      </c>
      <c r="AU462" s="8" t="str">
        <f t="shared" si="871"/>
        <v/>
      </c>
      <c r="AV462" s="8" t="str">
        <f t="shared" si="872"/>
        <v/>
      </c>
      <c r="AW462" s="8" t="str">
        <f t="shared" si="853"/>
        <v/>
      </c>
      <c r="AX462" s="9" t="str">
        <f t="shared" si="824"/>
        <v/>
      </c>
      <c r="AY462" s="9" t="str">
        <f t="shared" si="825"/>
        <v/>
      </c>
      <c r="AZ462" s="8" t="str">
        <f t="shared" si="854"/>
        <v/>
      </c>
      <c r="BA462" s="9" t="str">
        <f t="shared" si="855"/>
        <v/>
      </c>
      <c r="BB462" s="8" t="str">
        <f t="shared" si="856"/>
        <v/>
      </c>
      <c r="BD462" s="3" t="str">
        <f t="shared" si="857"/>
        <v/>
      </c>
      <c r="BE462" s="8" t="str">
        <f t="shared" si="877"/>
        <v/>
      </c>
      <c r="BF462" s="8" t="str">
        <f t="shared" si="878"/>
        <v/>
      </c>
      <c r="BG462" s="86" t="str">
        <f t="shared" si="879"/>
        <v/>
      </c>
      <c r="BH462" s="9" t="str">
        <f t="shared" si="880"/>
        <v/>
      </c>
      <c r="BI462" s="9" t="str">
        <f t="shared" si="881"/>
        <v/>
      </c>
      <c r="BJ462" s="82" t="e">
        <f t="shared" si="831"/>
        <v>#VALUE!</v>
      </c>
      <c r="BK462" s="9" t="str">
        <f t="shared" si="882"/>
        <v/>
      </c>
      <c r="BL462" s="9" t="str">
        <f t="shared" ref="BL462:BM462" si="888">BK462</f>
        <v/>
      </c>
      <c r="BM462" s="9" t="str">
        <f t="shared" si="888"/>
        <v/>
      </c>
      <c r="BN462" s="8" t="str">
        <f t="shared" si="834"/>
        <v/>
      </c>
      <c r="BO462" s="8" t="str">
        <f t="shared" si="859"/>
        <v/>
      </c>
      <c r="BP462" s="8" t="str">
        <f t="shared" si="860"/>
        <v/>
      </c>
      <c r="BQ462" s="8" t="str">
        <f t="shared" si="861"/>
        <v/>
      </c>
      <c r="BR462" s="8" t="str">
        <f t="shared" si="884"/>
        <v/>
      </c>
      <c r="BS462" s="8" t="str">
        <f t="shared" si="862"/>
        <v/>
      </c>
      <c r="BT462" s="8" t="str">
        <f t="shared" si="863"/>
        <v/>
      </c>
      <c r="BU462" s="7" t="str">
        <f t="shared" si="864"/>
        <v/>
      </c>
    </row>
    <row r="463" spans="8:73" x14ac:dyDescent="0.25">
      <c r="H463" s="35" t="str">
        <f>IFERROR(IF(MINUTE(M463)&lt;&gt;MINUTE(M462),MAX($H$2:H462)+1,IF(AND(MINUTE(M462)=0,MINUTE(M463)=0),1,"")),"")</f>
        <v/>
      </c>
      <c r="I463" s="35" t="str">
        <f t="shared" si="836"/>
        <v/>
      </c>
      <c r="J463" s="35" t="str">
        <f t="shared" si="837"/>
        <v/>
      </c>
      <c r="K463" s="67" t="str">
        <f>IFERROR(IF(VLOOKUP(J462,'Flota Variable'!$AS$4:$AU$707,3,0)+K462&gt;$F$7,"",VLOOKUP(J462,'Flota Variable'!$AS$4:$AU$707,3,0)+K462),"")</f>
        <v/>
      </c>
      <c r="L463" s="67" t="str">
        <f t="shared" si="818"/>
        <v/>
      </c>
      <c r="M463" s="36" t="str">
        <f t="shared" si="838"/>
        <v/>
      </c>
      <c r="N463" s="35" t="str">
        <f>IF(H463="","",IF(H463=MAX($H$3:$H$1002),IFERROR(VLOOKUP(MAX($H$3:H463)+1,$H$3:$I$1002,2,0),MAX(I463:I1462))-VLOOKUP(H463,$H$3:$I$1002,2,0)+1,IFERROR(VLOOKUP(MAX($H$3:H463)+1,$H$3:$I$1002,2,0),MAX(I463:I1462))-VLOOKUP(H463,$H$3:$I$1002,2,0)))</f>
        <v/>
      </c>
      <c r="P463" s="35" t="str">
        <f t="shared" si="839"/>
        <v/>
      </c>
      <c r="Q463" s="67" t="str">
        <f t="shared" si="840"/>
        <v/>
      </c>
      <c r="R463" s="67" t="str">
        <f t="shared" si="841"/>
        <v/>
      </c>
      <c r="S463" s="67" t="str">
        <f t="shared" si="842"/>
        <v/>
      </c>
      <c r="U463" s="68" t="str">
        <f>IFERROR(IF(Z463=0,"",IF(MINUTE(Z463)&lt;&gt;MINUTE(Z462),MAX($U$2:U462)+1,IF(AND(MINUTE(Z462)=0,MINUTE(Z463)=0),1,""))),"")</f>
        <v/>
      </c>
      <c r="V463" s="68" t="str">
        <f t="shared" si="843"/>
        <v/>
      </c>
      <c r="W463" s="68" t="str">
        <f t="shared" si="844"/>
        <v/>
      </c>
      <c r="X463" s="69" t="str">
        <f>IFERROR(L463+VLOOKUP(J463,'Tiempos de ciclo'!$P$3:$Q$398,2,0),"")</f>
        <v/>
      </c>
      <c r="Y463" s="69" t="str">
        <f t="shared" si="819"/>
        <v/>
      </c>
      <c r="Z463" s="70" t="str">
        <f t="shared" si="845"/>
        <v/>
      </c>
      <c r="AA463" s="68" t="str">
        <f>IF(U463="","",IF(U463=MAX($U$3:$U$1002),IFERROR(VLOOKUP(MAX($U$3:U463)+1,$U$3:$V$1002,2,0),MAX(V463:V1462))-VLOOKUP(U463,$U$3:$V$1002,2,0)+1,IFERROR(VLOOKUP(MAX($U$3:U463)+1,$U$3:$V$1002,2,0),MAX(V463:V1462))-VLOOKUP(U463,$U$3:$V$1002,2,0)))</f>
        <v/>
      </c>
      <c r="AC463" s="68" t="str">
        <f t="shared" si="846"/>
        <v/>
      </c>
      <c r="AD463" s="69" t="str">
        <f t="shared" si="847"/>
        <v/>
      </c>
      <c r="AE463" s="69" t="str">
        <f t="shared" si="848"/>
        <v/>
      </c>
      <c r="AF463" s="69" t="str">
        <f t="shared" si="849"/>
        <v/>
      </c>
      <c r="AI463" s="3" t="str">
        <f t="shared" si="866"/>
        <v/>
      </c>
      <c r="AJ463" s="8" t="str">
        <f t="shared" si="820"/>
        <v/>
      </c>
      <c r="AK463" s="8" t="str">
        <f t="shared" si="867"/>
        <v/>
      </c>
      <c r="AL463" s="8" t="str">
        <f t="shared" si="868"/>
        <v/>
      </c>
      <c r="AM463" s="8" t="str">
        <f t="shared" si="869"/>
        <v/>
      </c>
      <c r="AN463" s="9" t="str">
        <f t="shared" si="821"/>
        <v/>
      </c>
      <c r="AO463" s="9" t="str">
        <f t="shared" si="822"/>
        <v/>
      </c>
      <c r="AP463" s="8" t="str">
        <f t="shared" si="850"/>
        <v/>
      </c>
      <c r="AQ463" s="9" t="str">
        <f t="shared" si="823"/>
        <v/>
      </c>
      <c r="AR463" s="8" t="str">
        <f t="shared" si="851"/>
        <v/>
      </c>
      <c r="AS463" s="2" t="str">
        <f t="shared" si="870"/>
        <v/>
      </c>
      <c r="AT463" s="8" t="str">
        <f t="shared" si="852"/>
        <v/>
      </c>
      <c r="AU463" s="8" t="str">
        <f t="shared" si="871"/>
        <v/>
      </c>
      <c r="AV463" s="8" t="str">
        <f t="shared" si="872"/>
        <v/>
      </c>
      <c r="AW463" s="8" t="str">
        <f t="shared" si="853"/>
        <v/>
      </c>
      <c r="AX463" s="9" t="str">
        <f t="shared" si="824"/>
        <v/>
      </c>
      <c r="AY463" s="9" t="str">
        <f t="shared" si="825"/>
        <v/>
      </c>
      <c r="AZ463" s="8" t="str">
        <f t="shared" si="854"/>
        <v/>
      </c>
      <c r="BA463" s="9" t="str">
        <f t="shared" si="855"/>
        <v/>
      </c>
      <c r="BB463" s="8" t="str">
        <f t="shared" si="856"/>
        <v/>
      </c>
      <c r="BD463" s="3" t="str">
        <f t="shared" si="857"/>
        <v/>
      </c>
      <c r="BE463" s="8" t="str">
        <f t="shared" si="877"/>
        <v/>
      </c>
      <c r="BF463" s="8" t="str">
        <f t="shared" si="878"/>
        <v/>
      </c>
      <c r="BG463" s="86" t="str">
        <f t="shared" si="879"/>
        <v/>
      </c>
      <c r="BH463" s="9" t="str">
        <f t="shared" si="880"/>
        <v/>
      </c>
      <c r="BI463" s="9" t="str">
        <f t="shared" si="881"/>
        <v/>
      </c>
      <c r="BJ463" s="82" t="e">
        <f t="shared" si="831"/>
        <v>#VALUE!</v>
      </c>
      <c r="BK463" s="9" t="str">
        <f t="shared" si="882"/>
        <v/>
      </c>
      <c r="BL463" s="9" t="str">
        <f t="shared" ref="BL463:BM463" si="889">BK463</f>
        <v/>
      </c>
      <c r="BM463" s="9" t="str">
        <f t="shared" si="889"/>
        <v/>
      </c>
      <c r="BN463" s="8" t="str">
        <f t="shared" si="834"/>
        <v/>
      </c>
      <c r="BO463" s="8" t="str">
        <f t="shared" si="859"/>
        <v/>
      </c>
      <c r="BP463" s="8" t="str">
        <f t="shared" si="860"/>
        <v/>
      </c>
      <c r="BQ463" s="8" t="str">
        <f t="shared" si="861"/>
        <v/>
      </c>
      <c r="BR463" s="8" t="str">
        <f t="shared" si="884"/>
        <v/>
      </c>
      <c r="BS463" s="8" t="str">
        <f t="shared" si="862"/>
        <v/>
      </c>
      <c r="BT463" s="8" t="str">
        <f t="shared" si="863"/>
        <v/>
      </c>
      <c r="BU463" s="7" t="str">
        <f t="shared" si="864"/>
        <v/>
      </c>
    </row>
    <row r="464" spans="8:73" x14ac:dyDescent="0.25">
      <c r="H464" s="35" t="str">
        <f>IFERROR(IF(MINUTE(M464)&lt;&gt;MINUTE(M463),MAX($H$2:H463)+1,IF(AND(MINUTE(M463)=0,MINUTE(M464)=0),1,"")),"")</f>
        <v/>
      </c>
      <c r="I464" s="35" t="str">
        <f t="shared" si="836"/>
        <v/>
      </c>
      <c r="J464" s="35" t="str">
        <f t="shared" si="837"/>
        <v/>
      </c>
      <c r="K464" s="67" t="str">
        <f>IFERROR(IF(VLOOKUP(J463,'Flota Variable'!$AS$4:$AU$707,3,0)+K463&gt;$F$7,"",VLOOKUP(J463,'Flota Variable'!$AS$4:$AU$707,3,0)+K463),"")</f>
        <v/>
      </c>
      <c r="L464" s="67" t="str">
        <f t="shared" si="818"/>
        <v/>
      </c>
      <c r="M464" s="36" t="str">
        <f t="shared" si="838"/>
        <v/>
      </c>
      <c r="N464" s="35" t="str">
        <f>IF(H464="","",IF(H464=MAX($H$3:$H$1002),IFERROR(VLOOKUP(MAX($H$3:H464)+1,$H$3:$I$1002,2,0),MAX(I464:I1463))-VLOOKUP(H464,$H$3:$I$1002,2,0)+1,IFERROR(VLOOKUP(MAX($H$3:H464)+1,$H$3:$I$1002,2,0),MAX(I464:I1463))-VLOOKUP(H464,$H$3:$I$1002,2,0)))</f>
        <v/>
      </c>
      <c r="P464" s="35" t="str">
        <f t="shared" si="839"/>
        <v/>
      </c>
      <c r="Q464" s="67" t="str">
        <f t="shared" si="840"/>
        <v/>
      </c>
      <c r="R464" s="67" t="str">
        <f t="shared" si="841"/>
        <v/>
      </c>
      <c r="S464" s="67" t="str">
        <f t="shared" si="842"/>
        <v/>
      </c>
      <c r="U464" s="68" t="str">
        <f>IFERROR(IF(Z464=0,"",IF(MINUTE(Z464)&lt;&gt;MINUTE(Z463),MAX($U$2:U463)+1,IF(AND(MINUTE(Z463)=0,MINUTE(Z464)=0),1,""))),"")</f>
        <v/>
      </c>
      <c r="V464" s="68" t="str">
        <f t="shared" si="843"/>
        <v/>
      </c>
      <c r="W464" s="68" t="str">
        <f t="shared" si="844"/>
        <v/>
      </c>
      <c r="X464" s="69" t="str">
        <f>IFERROR(L464+VLOOKUP(J464,'Tiempos de ciclo'!$P$3:$Q$398,2,0),"")</f>
        <v/>
      </c>
      <c r="Y464" s="69" t="str">
        <f t="shared" si="819"/>
        <v/>
      </c>
      <c r="Z464" s="70" t="str">
        <f t="shared" si="845"/>
        <v/>
      </c>
      <c r="AA464" s="68" t="str">
        <f>IF(U464="","",IF(U464=MAX($U$3:$U$1002),IFERROR(VLOOKUP(MAX($U$3:U464)+1,$U$3:$V$1002,2,0),MAX(V464:V1463))-VLOOKUP(U464,$U$3:$V$1002,2,0)+1,IFERROR(VLOOKUP(MAX($U$3:U464)+1,$U$3:$V$1002,2,0),MAX(V464:V1463))-VLOOKUP(U464,$U$3:$V$1002,2,0)))</f>
        <v/>
      </c>
      <c r="AC464" s="68" t="str">
        <f t="shared" si="846"/>
        <v/>
      </c>
      <c r="AD464" s="69" t="str">
        <f t="shared" si="847"/>
        <v/>
      </c>
      <c r="AE464" s="69" t="str">
        <f t="shared" si="848"/>
        <v/>
      </c>
      <c r="AF464" s="69" t="str">
        <f t="shared" si="849"/>
        <v/>
      </c>
      <c r="AI464" s="3" t="str">
        <f t="shared" si="866"/>
        <v/>
      </c>
      <c r="AJ464" s="8" t="str">
        <f t="shared" si="820"/>
        <v/>
      </c>
      <c r="AK464" s="8" t="str">
        <f t="shared" si="867"/>
        <v/>
      </c>
      <c r="AL464" s="8" t="str">
        <f t="shared" si="868"/>
        <v/>
      </c>
      <c r="AM464" s="8" t="str">
        <f t="shared" si="869"/>
        <v/>
      </c>
      <c r="AN464" s="9" t="str">
        <f t="shared" si="821"/>
        <v/>
      </c>
      <c r="AO464" s="9" t="str">
        <f t="shared" si="822"/>
        <v/>
      </c>
      <c r="AP464" s="8" t="str">
        <f t="shared" si="850"/>
        <v/>
      </c>
      <c r="AQ464" s="9" t="str">
        <f t="shared" si="823"/>
        <v/>
      </c>
      <c r="AR464" s="8" t="str">
        <f t="shared" si="851"/>
        <v/>
      </c>
      <c r="AS464" s="2" t="str">
        <f t="shared" si="870"/>
        <v/>
      </c>
      <c r="AT464" s="8" t="str">
        <f t="shared" si="852"/>
        <v/>
      </c>
      <c r="AU464" s="8" t="str">
        <f t="shared" si="871"/>
        <v/>
      </c>
      <c r="AV464" s="8" t="str">
        <f t="shared" si="872"/>
        <v/>
      </c>
      <c r="AW464" s="8" t="str">
        <f t="shared" si="853"/>
        <v/>
      </c>
      <c r="AX464" s="9" t="str">
        <f t="shared" si="824"/>
        <v/>
      </c>
      <c r="AY464" s="9" t="str">
        <f t="shared" si="825"/>
        <v/>
      </c>
      <c r="AZ464" s="8" t="str">
        <f t="shared" si="854"/>
        <v/>
      </c>
      <c r="BA464" s="9" t="str">
        <f t="shared" si="855"/>
        <v/>
      </c>
      <c r="BB464" s="8" t="str">
        <f t="shared" si="856"/>
        <v/>
      </c>
      <c r="BD464" s="3" t="str">
        <f t="shared" si="857"/>
        <v/>
      </c>
      <c r="BE464" s="8" t="str">
        <f t="shared" si="877"/>
        <v/>
      </c>
      <c r="BF464" s="8" t="str">
        <f t="shared" si="878"/>
        <v/>
      </c>
      <c r="BG464" s="86" t="str">
        <f t="shared" si="879"/>
        <v/>
      </c>
      <c r="BH464" s="9" t="str">
        <f t="shared" si="880"/>
        <v/>
      </c>
      <c r="BI464" s="9" t="str">
        <f t="shared" si="881"/>
        <v/>
      </c>
      <c r="BJ464" s="82" t="e">
        <f t="shared" si="831"/>
        <v>#VALUE!</v>
      </c>
      <c r="BK464" s="9" t="str">
        <f t="shared" si="882"/>
        <v/>
      </c>
      <c r="BL464" s="9" t="str">
        <f t="shared" ref="BL464:BM464" si="890">BK464</f>
        <v/>
      </c>
      <c r="BM464" s="9" t="str">
        <f t="shared" si="890"/>
        <v/>
      </c>
      <c r="BN464" s="8" t="str">
        <f t="shared" si="834"/>
        <v/>
      </c>
      <c r="BO464" s="8" t="str">
        <f t="shared" si="859"/>
        <v/>
      </c>
      <c r="BP464" s="8" t="str">
        <f t="shared" si="860"/>
        <v/>
      </c>
      <c r="BQ464" s="8" t="str">
        <f t="shared" si="861"/>
        <v/>
      </c>
      <c r="BR464" s="8" t="str">
        <f t="shared" si="884"/>
        <v/>
      </c>
      <c r="BS464" s="8" t="str">
        <f t="shared" si="862"/>
        <v/>
      </c>
      <c r="BT464" s="8" t="str">
        <f t="shared" si="863"/>
        <v/>
      </c>
      <c r="BU464" s="7" t="str">
        <f t="shared" si="864"/>
        <v/>
      </c>
    </row>
    <row r="465" spans="8:73" x14ac:dyDescent="0.25">
      <c r="H465" s="35" t="str">
        <f>IFERROR(IF(MINUTE(M465)&lt;&gt;MINUTE(M464),MAX($H$2:H464)+1,IF(AND(MINUTE(M464)=0,MINUTE(M465)=0),1,"")),"")</f>
        <v/>
      </c>
      <c r="I465" s="35" t="str">
        <f t="shared" si="836"/>
        <v/>
      </c>
      <c r="J465" s="35" t="str">
        <f t="shared" si="837"/>
        <v/>
      </c>
      <c r="K465" s="67" t="str">
        <f>IFERROR(IF(VLOOKUP(J464,'Flota Variable'!$AS$4:$AU$707,3,0)+K464&gt;$F$7,"",VLOOKUP(J464,'Flota Variable'!$AS$4:$AU$707,3,0)+K464),"")</f>
        <v/>
      </c>
      <c r="L465" s="67" t="str">
        <f t="shared" si="818"/>
        <v/>
      </c>
      <c r="M465" s="36" t="str">
        <f t="shared" si="838"/>
        <v/>
      </c>
      <c r="N465" s="35" t="str">
        <f>IF(H465="","",IF(H465=MAX($H$3:$H$1002),IFERROR(VLOOKUP(MAX($H$3:H465)+1,$H$3:$I$1002,2,0),MAX(I465:I1464))-VLOOKUP(H465,$H$3:$I$1002,2,0)+1,IFERROR(VLOOKUP(MAX($H$3:H465)+1,$H$3:$I$1002,2,0),MAX(I465:I1464))-VLOOKUP(H465,$H$3:$I$1002,2,0)))</f>
        <v/>
      </c>
      <c r="P465" s="35" t="str">
        <f t="shared" si="839"/>
        <v/>
      </c>
      <c r="Q465" s="67" t="str">
        <f t="shared" si="840"/>
        <v/>
      </c>
      <c r="R465" s="67" t="str">
        <f t="shared" si="841"/>
        <v/>
      </c>
      <c r="S465" s="67" t="str">
        <f t="shared" si="842"/>
        <v/>
      </c>
      <c r="U465" s="68" t="str">
        <f>IFERROR(IF(Z465=0,"",IF(MINUTE(Z465)&lt;&gt;MINUTE(Z464),MAX($U$2:U464)+1,IF(AND(MINUTE(Z464)=0,MINUTE(Z465)=0),1,""))),"")</f>
        <v/>
      </c>
      <c r="V465" s="68" t="str">
        <f t="shared" si="843"/>
        <v/>
      </c>
      <c r="W465" s="68" t="str">
        <f t="shared" si="844"/>
        <v/>
      </c>
      <c r="X465" s="69" t="str">
        <f>IFERROR(L465+VLOOKUP(J465,'Tiempos de ciclo'!$P$3:$Q$398,2,0),"")</f>
        <v/>
      </c>
      <c r="Y465" s="69" t="str">
        <f t="shared" si="819"/>
        <v/>
      </c>
      <c r="Z465" s="70" t="str">
        <f t="shared" si="845"/>
        <v/>
      </c>
      <c r="AA465" s="68" t="str">
        <f>IF(U465="","",IF(U465=MAX($U$3:$U$1002),IFERROR(VLOOKUP(MAX($U$3:U465)+1,$U$3:$V$1002,2,0),MAX(V465:V1464))-VLOOKUP(U465,$U$3:$V$1002,2,0)+1,IFERROR(VLOOKUP(MAX($U$3:U465)+1,$U$3:$V$1002,2,0),MAX(V465:V1464))-VLOOKUP(U465,$U$3:$V$1002,2,0)))</f>
        <v/>
      </c>
      <c r="AC465" s="68" t="str">
        <f t="shared" si="846"/>
        <v/>
      </c>
      <c r="AD465" s="69" t="str">
        <f t="shared" si="847"/>
        <v/>
      </c>
      <c r="AE465" s="69" t="str">
        <f t="shared" si="848"/>
        <v/>
      </c>
      <c r="AF465" s="69" t="str">
        <f t="shared" si="849"/>
        <v/>
      </c>
      <c r="AI465" s="3" t="str">
        <f t="shared" si="866"/>
        <v/>
      </c>
      <c r="AJ465" s="8" t="str">
        <f t="shared" si="820"/>
        <v/>
      </c>
      <c r="AK465" s="8" t="str">
        <f t="shared" si="867"/>
        <v/>
      </c>
      <c r="AL465" s="8" t="str">
        <f t="shared" si="868"/>
        <v/>
      </c>
      <c r="AM465" s="8" t="str">
        <f t="shared" si="869"/>
        <v/>
      </c>
      <c r="AN465" s="9" t="str">
        <f t="shared" si="821"/>
        <v/>
      </c>
      <c r="AO465" s="9" t="str">
        <f t="shared" si="822"/>
        <v/>
      </c>
      <c r="AP465" s="8" t="str">
        <f t="shared" si="850"/>
        <v/>
      </c>
      <c r="AQ465" s="9" t="str">
        <f t="shared" si="823"/>
        <v/>
      </c>
      <c r="AR465" s="8" t="str">
        <f t="shared" si="851"/>
        <v/>
      </c>
      <c r="AS465" s="2" t="str">
        <f t="shared" si="870"/>
        <v/>
      </c>
      <c r="AT465" s="8" t="str">
        <f t="shared" si="852"/>
        <v/>
      </c>
      <c r="AU465" s="8" t="str">
        <f t="shared" si="871"/>
        <v/>
      </c>
      <c r="AV465" s="8" t="str">
        <f t="shared" si="872"/>
        <v/>
      </c>
      <c r="AW465" s="8" t="str">
        <f t="shared" si="853"/>
        <v/>
      </c>
      <c r="AX465" s="9" t="str">
        <f t="shared" si="824"/>
        <v/>
      </c>
      <c r="AY465" s="9" t="str">
        <f t="shared" si="825"/>
        <v/>
      </c>
      <c r="AZ465" s="8" t="str">
        <f t="shared" si="854"/>
        <v/>
      </c>
      <c r="BA465" s="9" t="str">
        <f t="shared" si="855"/>
        <v/>
      </c>
      <c r="BB465" s="8" t="str">
        <f t="shared" si="856"/>
        <v/>
      </c>
      <c r="BD465" s="3" t="str">
        <f t="shared" si="857"/>
        <v/>
      </c>
      <c r="BE465" s="8" t="str">
        <f t="shared" si="877"/>
        <v/>
      </c>
      <c r="BF465" s="8" t="str">
        <f t="shared" si="878"/>
        <v/>
      </c>
      <c r="BG465" s="86" t="str">
        <f t="shared" si="879"/>
        <v/>
      </c>
      <c r="BH465" s="9" t="str">
        <f t="shared" si="880"/>
        <v/>
      </c>
      <c r="BI465" s="9" t="str">
        <f t="shared" si="881"/>
        <v/>
      </c>
      <c r="BJ465" s="82" t="e">
        <f t="shared" si="831"/>
        <v>#VALUE!</v>
      </c>
      <c r="BK465" s="9" t="str">
        <f t="shared" si="882"/>
        <v/>
      </c>
      <c r="BL465" s="9" t="str">
        <f t="shared" ref="BL465:BM465" si="891">BK465</f>
        <v/>
      </c>
      <c r="BM465" s="9" t="str">
        <f t="shared" si="891"/>
        <v/>
      </c>
      <c r="BN465" s="8" t="str">
        <f t="shared" si="834"/>
        <v/>
      </c>
      <c r="BO465" s="8" t="str">
        <f t="shared" si="859"/>
        <v/>
      </c>
      <c r="BP465" s="8" t="str">
        <f t="shared" si="860"/>
        <v/>
      </c>
      <c r="BQ465" s="8" t="str">
        <f t="shared" si="861"/>
        <v/>
      </c>
      <c r="BR465" s="8" t="str">
        <f t="shared" si="884"/>
        <v/>
      </c>
      <c r="BS465" s="8" t="str">
        <f t="shared" si="862"/>
        <v/>
      </c>
      <c r="BT465" s="8" t="str">
        <f t="shared" si="863"/>
        <v/>
      </c>
      <c r="BU465" s="7" t="str">
        <f t="shared" si="864"/>
        <v/>
      </c>
    </row>
    <row r="466" spans="8:73" x14ac:dyDescent="0.25">
      <c r="H466" s="35" t="str">
        <f>IFERROR(IF(MINUTE(M466)&lt;&gt;MINUTE(M465),MAX($H$2:H465)+1,IF(AND(MINUTE(M465)=0,MINUTE(M466)=0),1,"")),"")</f>
        <v/>
      </c>
      <c r="I466" s="35" t="str">
        <f t="shared" si="836"/>
        <v/>
      </c>
      <c r="J466" s="35" t="str">
        <f t="shared" si="837"/>
        <v/>
      </c>
      <c r="K466" s="67" t="str">
        <f>IFERROR(IF(VLOOKUP(J465,'Flota Variable'!$AS$4:$AU$707,3,0)+K465&gt;$F$7,"",VLOOKUP(J465,'Flota Variable'!$AS$4:$AU$707,3,0)+K465),"")</f>
        <v/>
      </c>
      <c r="L466" s="67" t="str">
        <f t="shared" si="818"/>
        <v/>
      </c>
      <c r="M466" s="36" t="str">
        <f t="shared" si="838"/>
        <v/>
      </c>
      <c r="N466" s="35" t="str">
        <f>IF(H466="","",IF(H466=MAX($H$3:$H$1002),IFERROR(VLOOKUP(MAX($H$3:H466)+1,$H$3:$I$1002,2,0),MAX(I466:I1465))-VLOOKUP(H466,$H$3:$I$1002,2,0)+1,IFERROR(VLOOKUP(MAX($H$3:H466)+1,$H$3:$I$1002,2,0),MAX(I466:I1465))-VLOOKUP(H466,$H$3:$I$1002,2,0)))</f>
        <v/>
      </c>
      <c r="P466" s="35" t="str">
        <f t="shared" si="839"/>
        <v/>
      </c>
      <c r="Q466" s="67" t="str">
        <f t="shared" si="840"/>
        <v/>
      </c>
      <c r="R466" s="67" t="str">
        <f t="shared" si="841"/>
        <v/>
      </c>
      <c r="S466" s="67" t="str">
        <f t="shared" si="842"/>
        <v/>
      </c>
      <c r="U466" s="68" t="str">
        <f>IFERROR(IF(Z466=0,"",IF(MINUTE(Z466)&lt;&gt;MINUTE(Z465),MAX($U$2:U465)+1,IF(AND(MINUTE(Z465)=0,MINUTE(Z466)=0),1,""))),"")</f>
        <v/>
      </c>
      <c r="V466" s="68" t="str">
        <f t="shared" si="843"/>
        <v/>
      </c>
      <c r="W466" s="68" t="str">
        <f t="shared" si="844"/>
        <v/>
      </c>
      <c r="X466" s="69" t="str">
        <f>IFERROR(L466+VLOOKUP(J466,'Tiempos de ciclo'!$P$3:$Q$398,2,0),"")</f>
        <v/>
      </c>
      <c r="Y466" s="69" t="str">
        <f t="shared" si="819"/>
        <v/>
      </c>
      <c r="Z466" s="70" t="str">
        <f t="shared" si="845"/>
        <v/>
      </c>
      <c r="AA466" s="68" t="str">
        <f>IF(U466="","",IF(U466=MAX($U$3:$U$1002),IFERROR(VLOOKUP(MAX($U$3:U466)+1,$U$3:$V$1002,2,0),MAX(V466:V1465))-VLOOKUP(U466,$U$3:$V$1002,2,0)+1,IFERROR(VLOOKUP(MAX($U$3:U466)+1,$U$3:$V$1002,2,0),MAX(V466:V1465))-VLOOKUP(U466,$U$3:$V$1002,2,0)))</f>
        <v/>
      </c>
      <c r="AC466" s="68" t="str">
        <f t="shared" si="846"/>
        <v/>
      </c>
      <c r="AD466" s="69" t="str">
        <f t="shared" si="847"/>
        <v/>
      </c>
      <c r="AE466" s="69" t="str">
        <f t="shared" si="848"/>
        <v/>
      </c>
      <c r="AF466" s="69" t="str">
        <f t="shared" si="849"/>
        <v/>
      </c>
      <c r="AI466" s="3" t="str">
        <f t="shared" si="866"/>
        <v/>
      </c>
      <c r="AJ466" s="8" t="str">
        <f t="shared" si="820"/>
        <v/>
      </c>
      <c r="AK466" s="8" t="str">
        <f t="shared" si="867"/>
        <v/>
      </c>
      <c r="AL466" s="8" t="str">
        <f t="shared" si="868"/>
        <v/>
      </c>
      <c r="AM466" s="8" t="str">
        <f t="shared" si="869"/>
        <v/>
      </c>
      <c r="AN466" s="9" t="str">
        <f t="shared" si="821"/>
        <v/>
      </c>
      <c r="AO466" s="9" t="str">
        <f t="shared" si="822"/>
        <v/>
      </c>
      <c r="AP466" s="8" t="str">
        <f t="shared" si="850"/>
        <v/>
      </c>
      <c r="AQ466" s="9" t="str">
        <f t="shared" si="823"/>
        <v/>
      </c>
      <c r="AR466" s="8" t="str">
        <f t="shared" si="851"/>
        <v/>
      </c>
      <c r="AS466" s="2" t="str">
        <f t="shared" si="870"/>
        <v/>
      </c>
      <c r="AT466" s="8" t="str">
        <f t="shared" si="852"/>
        <v/>
      </c>
      <c r="AU466" s="8" t="str">
        <f t="shared" si="871"/>
        <v/>
      </c>
      <c r="AV466" s="8" t="str">
        <f t="shared" si="872"/>
        <v/>
      </c>
      <c r="AW466" s="8" t="str">
        <f t="shared" si="853"/>
        <v/>
      </c>
      <c r="AX466" s="9" t="str">
        <f t="shared" si="824"/>
        <v/>
      </c>
      <c r="AY466" s="9" t="str">
        <f t="shared" si="825"/>
        <v/>
      </c>
      <c r="AZ466" s="8" t="str">
        <f t="shared" si="854"/>
        <v/>
      </c>
      <c r="BA466" s="9" t="str">
        <f t="shared" si="855"/>
        <v/>
      </c>
      <c r="BB466" s="8" t="str">
        <f t="shared" si="856"/>
        <v/>
      </c>
      <c r="BD466" s="3" t="str">
        <f t="shared" si="857"/>
        <v/>
      </c>
      <c r="BE466" s="8" t="str">
        <f t="shared" si="877"/>
        <v/>
      </c>
      <c r="BF466" s="8" t="str">
        <f t="shared" si="878"/>
        <v/>
      </c>
      <c r="BG466" s="86" t="str">
        <f t="shared" si="879"/>
        <v/>
      </c>
      <c r="BH466" s="9" t="str">
        <f t="shared" si="880"/>
        <v/>
      </c>
      <c r="BI466" s="9" t="str">
        <f t="shared" si="881"/>
        <v/>
      </c>
      <c r="BJ466" s="82" t="e">
        <f t="shared" si="831"/>
        <v>#VALUE!</v>
      </c>
      <c r="BK466" s="9" t="str">
        <f t="shared" si="882"/>
        <v/>
      </c>
      <c r="BL466" s="9" t="str">
        <f t="shared" ref="BL466:BM466" si="892">BK466</f>
        <v/>
      </c>
      <c r="BM466" s="9" t="str">
        <f t="shared" si="892"/>
        <v/>
      </c>
      <c r="BN466" s="8" t="str">
        <f t="shared" si="834"/>
        <v/>
      </c>
      <c r="BO466" s="8" t="str">
        <f t="shared" si="859"/>
        <v/>
      </c>
      <c r="BP466" s="8" t="str">
        <f t="shared" si="860"/>
        <v/>
      </c>
      <c r="BQ466" s="8" t="str">
        <f t="shared" si="861"/>
        <v/>
      </c>
      <c r="BR466" s="8" t="str">
        <f t="shared" si="884"/>
        <v/>
      </c>
      <c r="BS466" s="8" t="str">
        <f t="shared" si="862"/>
        <v/>
      </c>
      <c r="BT466" s="8" t="str">
        <f t="shared" si="863"/>
        <v/>
      </c>
      <c r="BU466" s="7" t="str">
        <f t="shared" si="864"/>
        <v/>
      </c>
    </row>
    <row r="467" spans="8:73" x14ac:dyDescent="0.25">
      <c r="H467" s="35" t="str">
        <f>IFERROR(IF(MINUTE(M467)&lt;&gt;MINUTE(M466),MAX($H$2:H466)+1,IF(AND(MINUTE(M466)=0,MINUTE(M467)=0),1,"")),"")</f>
        <v/>
      </c>
      <c r="I467" s="35" t="str">
        <f t="shared" si="836"/>
        <v/>
      </c>
      <c r="J467" s="35" t="str">
        <f t="shared" si="837"/>
        <v/>
      </c>
      <c r="K467" s="67" t="str">
        <f>IFERROR(IF(VLOOKUP(J466,'Flota Variable'!$AS$4:$AU$707,3,0)+K466&gt;$F$7,"",VLOOKUP(J466,'Flota Variable'!$AS$4:$AU$707,3,0)+K466),"")</f>
        <v/>
      </c>
      <c r="L467" s="67" t="str">
        <f t="shared" si="818"/>
        <v/>
      </c>
      <c r="M467" s="36" t="str">
        <f t="shared" si="838"/>
        <v/>
      </c>
      <c r="N467" s="35" t="str">
        <f>IF(H467="","",IF(H467=MAX($H$3:$H$1002),IFERROR(VLOOKUP(MAX($H$3:H467)+1,$H$3:$I$1002,2,0),MAX(I467:I1466))-VLOOKUP(H467,$H$3:$I$1002,2,0)+1,IFERROR(VLOOKUP(MAX($H$3:H467)+1,$H$3:$I$1002,2,0),MAX(I467:I1466))-VLOOKUP(H467,$H$3:$I$1002,2,0)))</f>
        <v/>
      </c>
      <c r="P467" s="35" t="str">
        <f t="shared" si="839"/>
        <v/>
      </c>
      <c r="Q467" s="67" t="str">
        <f t="shared" si="840"/>
        <v/>
      </c>
      <c r="R467" s="67" t="str">
        <f t="shared" si="841"/>
        <v/>
      </c>
      <c r="S467" s="67" t="str">
        <f t="shared" si="842"/>
        <v/>
      </c>
      <c r="U467" s="68" t="str">
        <f>IFERROR(IF(Z467=0,"",IF(MINUTE(Z467)&lt;&gt;MINUTE(Z466),MAX($U$2:U466)+1,IF(AND(MINUTE(Z466)=0,MINUTE(Z467)=0),1,""))),"")</f>
        <v/>
      </c>
      <c r="V467" s="68" t="str">
        <f t="shared" si="843"/>
        <v/>
      </c>
      <c r="W467" s="68" t="str">
        <f t="shared" si="844"/>
        <v/>
      </c>
      <c r="X467" s="69" t="str">
        <f>IFERROR(L467+VLOOKUP(J467,'Tiempos de ciclo'!$P$3:$Q$398,2,0),"")</f>
        <v/>
      </c>
      <c r="Y467" s="69" t="str">
        <f t="shared" si="819"/>
        <v/>
      </c>
      <c r="Z467" s="70" t="str">
        <f t="shared" si="845"/>
        <v/>
      </c>
      <c r="AA467" s="68" t="str">
        <f>IF(U467="","",IF(U467=MAX($U$3:$U$1002),IFERROR(VLOOKUP(MAX($U$3:U467)+1,$U$3:$V$1002,2,0),MAX(V467:V1466))-VLOOKUP(U467,$U$3:$V$1002,2,0)+1,IFERROR(VLOOKUP(MAX($U$3:U467)+1,$U$3:$V$1002,2,0),MAX(V467:V1466))-VLOOKUP(U467,$U$3:$V$1002,2,0)))</f>
        <v/>
      </c>
      <c r="AC467" s="68" t="str">
        <f t="shared" si="846"/>
        <v/>
      </c>
      <c r="AD467" s="69" t="str">
        <f t="shared" si="847"/>
        <v/>
      </c>
      <c r="AE467" s="69" t="str">
        <f t="shared" si="848"/>
        <v/>
      </c>
      <c r="AF467" s="69" t="str">
        <f t="shared" si="849"/>
        <v/>
      </c>
      <c r="AI467" s="3" t="str">
        <f t="shared" si="866"/>
        <v/>
      </c>
      <c r="AJ467" s="8" t="str">
        <f t="shared" si="820"/>
        <v/>
      </c>
      <c r="AK467" s="8" t="str">
        <f t="shared" si="867"/>
        <v/>
      </c>
      <c r="AL467" s="8" t="str">
        <f t="shared" si="868"/>
        <v/>
      </c>
      <c r="AM467" s="8" t="str">
        <f t="shared" si="869"/>
        <v/>
      </c>
      <c r="AN467" s="9" t="str">
        <f t="shared" si="821"/>
        <v/>
      </c>
      <c r="AO467" s="9" t="str">
        <f t="shared" si="822"/>
        <v/>
      </c>
      <c r="AP467" s="8" t="str">
        <f t="shared" si="850"/>
        <v/>
      </c>
      <c r="AQ467" s="9" t="str">
        <f t="shared" si="823"/>
        <v/>
      </c>
      <c r="AR467" s="8" t="str">
        <f t="shared" si="851"/>
        <v/>
      </c>
      <c r="AS467" s="2" t="str">
        <f t="shared" si="870"/>
        <v/>
      </c>
      <c r="AT467" s="8" t="str">
        <f t="shared" si="852"/>
        <v/>
      </c>
      <c r="AU467" s="8" t="str">
        <f t="shared" si="871"/>
        <v/>
      </c>
      <c r="AV467" s="8" t="str">
        <f t="shared" si="872"/>
        <v/>
      </c>
      <c r="AW467" s="8" t="str">
        <f t="shared" si="853"/>
        <v/>
      </c>
      <c r="AX467" s="9" t="str">
        <f t="shared" si="824"/>
        <v/>
      </c>
      <c r="AY467" s="9" t="str">
        <f t="shared" si="825"/>
        <v/>
      </c>
      <c r="AZ467" s="8" t="str">
        <f t="shared" si="854"/>
        <v/>
      </c>
      <c r="BA467" s="9" t="str">
        <f t="shared" si="855"/>
        <v/>
      </c>
      <c r="BB467" s="8" t="str">
        <f t="shared" si="856"/>
        <v/>
      </c>
      <c r="BD467" s="3" t="str">
        <f t="shared" si="857"/>
        <v/>
      </c>
      <c r="BE467" s="8" t="str">
        <f t="shared" si="877"/>
        <v/>
      </c>
      <c r="BF467" s="8" t="str">
        <f t="shared" si="878"/>
        <v/>
      </c>
      <c r="BG467" s="86" t="str">
        <f t="shared" si="879"/>
        <v/>
      </c>
      <c r="BH467" s="9" t="str">
        <f t="shared" si="880"/>
        <v/>
      </c>
      <c r="BI467" s="9" t="str">
        <f t="shared" si="881"/>
        <v/>
      </c>
      <c r="BJ467" s="82" t="e">
        <f t="shared" si="831"/>
        <v>#VALUE!</v>
      </c>
      <c r="BK467" s="9" t="str">
        <f t="shared" si="882"/>
        <v/>
      </c>
      <c r="BL467" s="9" t="str">
        <f t="shared" ref="BL467:BM467" si="893">BK467</f>
        <v/>
      </c>
      <c r="BM467" s="9" t="str">
        <f t="shared" si="893"/>
        <v/>
      </c>
      <c r="BN467" s="8" t="str">
        <f t="shared" si="834"/>
        <v/>
      </c>
      <c r="BO467" s="8" t="str">
        <f t="shared" si="859"/>
        <v/>
      </c>
      <c r="BP467" s="8" t="str">
        <f t="shared" si="860"/>
        <v/>
      </c>
      <c r="BQ467" s="8" t="str">
        <f t="shared" si="861"/>
        <v/>
      </c>
      <c r="BR467" s="8" t="str">
        <f t="shared" si="884"/>
        <v/>
      </c>
      <c r="BS467" s="8" t="str">
        <f t="shared" si="862"/>
        <v/>
      </c>
      <c r="BT467" s="8" t="str">
        <f t="shared" si="863"/>
        <v/>
      </c>
      <c r="BU467" s="7" t="str">
        <f t="shared" si="864"/>
        <v/>
      </c>
    </row>
    <row r="468" spans="8:73" x14ac:dyDescent="0.25">
      <c r="H468" s="35" t="str">
        <f>IFERROR(IF(MINUTE(M468)&lt;&gt;MINUTE(M467),MAX($H$2:H467)+1,IF(AND(MINUTE(M467)=0,MINUTE(M468)=0),1,"")),"")</f>
        <v/>
      </c>
      <c r="I468" s="35" t="str">
        <f t="shared" si="836"/>
        <v/>
      </c>
      <c r="J468" s="35" t="str">
        <f t="shared" si="837"/>
        <v/>
      </c>
      <c r="K468" s="67" t="str">
        <f>IFERROR(IF(VLOOKUP(J467,'Flota Variable'!$AS$4:$AU$707,3,0)+K467&gt;$F$7,"",VLOOKUP(J467,'Flota Variable'!$AS$4:$AU$707,3,0)+K467),"")</f>
        <v/>
      </c>
      <c r="L468" s="67" t="str">
        <f t="shared" si="818"/>
        <v/>
      </c>
      <c r="M468" s="36" t="str">
        <f t="shared" si="838"/>
        <v/>
      </c>
      <c r="N468" s="35" t="str">
        <f>IF(H468="","",IF(H468=MAX($H$3:$H$1002),IFERROR(VLOOKUP(MAX($H$3:H468)+1,$H$3:$I$1002,2,0),MAX(I468:I1467))-VLOOKUP(H468,$H$3:$I$1002,2,0)+1,IFERROR(VLOOKUP(MAX($H$3:H468)+1,$H$3:$I$1002,2,0),MAX(I468:I1467))-VLOOKUP(H468,$H$3:$I$1002,2,0)))</f>
        <v/>
      </c>
      <c r="P468" s="35" t="str">
        <f t="shared" si="839"/>
        <v/>
      </c>
      <c r="Q468" s="67" t="str">
        <f t="shared" si="840"/>
        <v/>
      </c>
      <c r="R468" s="67" t="str">
        <f t="shared" si="841"/>
        <v/>
      </c>
      <c r="S468" s="67" t="str">
        <f t="shared" si="842"/>
        <v/>
      </c>
      <c r="U468" s="68" t="str">
        <f>IFERROR(IF(Z468=0,"",IF(MINUTE(Z468)&lt;&gt;MINUTE(Z467),MAX($U$2:U467)+1,IF(AND(MINUTE(Z467)=0,MINUTE(Z468)=0),1,""))),"")</f>
        <v/>
      </c>
      <c r="V468" s="68" t="str">
        <f t="shared" si="843"/>
        <v/>
      </c>
      <c r="W468" s="68" t="str">
        <f t="shared" si="844"/>
        <v/>
      </c>
      <c r="X468" s="69" t="str">
        <f>IFERROR(L468+VLOOKUP(J468,'Tiempos de ciclo'!$P$3:$Q$398,2,0),"")</f>
        <v/>
      </c>
      <c r="Y468" s="69" t="str">
        <f t="shared" si="819"/>
        <v/>
      </c>
      <c r="Z468" s="70" t="str">
        <f t="shared" si="845"/>
        <v/>
      </c>
      <c r="AA468" s="68" t="str">
        <f>IF(U468="","",IF(U468=MAX($U$3:$U$1002),IFERROR(VLOOKUP(MAX($U$3:U468)+1,$U$3:$V$1002,2,0),MAX(V468:V1467))-VLOOKUP(U468,$U$3:$V$1002,2,0)+1,IFERROR(VLOOKUP(MAX($U$3:U468)+1,$U$3:$V$1002,2,0),MAX(V468:V1467))-VLOOKUP(U468,$U$3:$V$1002,2,0)))</f>
        <v/>
      </c>
      <c r="AC468" s="68" t="str">
        <f t="shared" si="846"/>
        <v/>
      </c>
      <c r="AD468" s="69" t="str">
        <f t="shared" si="847"/>
        <v/>
      </c>
      <c r="AE468" s="69" t="str">
        <f t="shared" si="848"/>
        <v/>
      </c>
      <c r="AF468" s="69" t="str">
        <f t="shared" si="849"/>
        <v/>
      </c>
      <c r="AI468" s="3" t="str">
        <f t="shared" si="866"/>
        <v/>
      </c>
      <c r="AJ468" s="8" t="str">
        <f t="shared" si="820"/>
        <v/>
      </c>
      <c r="AK468" s="8" t="str">
        <f t="shared" si="867"/>
        <v/>
      </c>
      <c r="AL468" s="8" t="str">
        <f t="shared" si="868"/>
        <v/>
      </c>
      <c r="AM468" s="8" t="str">
        <f t="shared" si="869"/>
        <v/>
      </c>
      <c r="AN468" s="9" t="str">
        <f t="shared" si="821"/>
        <v/>
      </c>
      <c r="AO468" s="9" t="str">
        <f t="shared" si="822"/>
        <v/>
      </c>
      <c r="AP468" s="8" t="str">
        <f t="shared" si="850"/>
        <v/>
      </c>
      <c r="AQ468" s="9" t="str">
        <f t="shared" si="823"/>
        <v/>
      </c>
      <c r="AR468" s="8" t="str">
        <f t="shared" si="851"/>
        <v/>
      </c>
      <c r="AS468" s="2" t="str">
        <f t="shared" si="870"/>
        <v/>
      </c>
      <c r="AT468" s="8" t="str">
        <f t="shared" si="852"/>
        <v/>
      </c>
      <c r="AU468" s="8" t="str">
        <f t="shared" si="871"/>
        <v/>
      </c>
      <c r="AV468" s="8" t="str">
        <f t="shared" si="872"/>
        <v/>
      </c>
      <c r="AW468" s="8" t="str">
        <f t="shared" si="853"/>
        <v/>
      </c>
      <c r="AX468" s="9" t="str">
        <f t="shared" si="824"/>
        <v/>
      </c>
      <c r="AY468" s="9" t="str">
        <f t="shared" si="825"/>
        <v/>
      </c>
      <c r="AZ468" s="8" t="str">
        <f t="shared" si="854"/>
        <v/>
      </c>
      <c r="BA468" s="9" t="str">
        <f t="shared" si="855"/>
        <v/>
      </c>
      <c r="BB468" s="8" t="str">
        <f t="shared" si="856"/>
        <v/>
      </c>
      <c r="BD468" s="3" t="str">
        <f t="shared" si="857"/>
        <v/>
      </c>
      <c r="BE468" s="8" t="str">
        <f t="shared" si="877"/>
        <v/>
      </c>
      <c r="BF468" s="8" t="str">
        <f t="shared" si="878"/>
        <v/>
      </c>
      <c r="BG468" s="86" t="str">
        <f t="shared" si="879"/>
        <v/>
      </c>
      <c r="BH468" s="9" t="str">
        <f t="shared" si="880"/>
        <v/>
      </c>
      <c r="BI468" s="9" t="str">
        <f t="shared" si="881"/>
        <v/>
      </c>
      <c r="BJ468" s="82" t="e">
        <f t="shared" si="831"/>
        <v>#VALUE!</v>
      </c>
      <c r="BK468" s="9" t="str">
        <f t="shared" si="882"/>
        <v/>
      </c>
      <c r="BL468" s="9" t="str">
        <f t="shared" ref="BL468:BM468" si="894">BK468</f>
        <v/>
      </c>
      <c r="BM468" s="9" t="str">
        <f t="shared" si="894"/>
        <v/>
      </c>
      <c r="BN468" s="8" t="str">
        <f t="shared" si="834"/>
        <v/>
      </c>
      <c r="BO468" s="8" t="str">
        <f t="shared" si="859"/>
        <v/>
      </c>
      <c r="BP468" s="8" t="str">
        <f t="shared" si="860"/>
        <v/>
      </c>
      <c r="BQ468" s="8" t="str">
        <f t="shared" si="861"/>
        <v/>
      </c>
      <c r="BR468" s="8" t="str">
        <f t="shared" si="884"/>
        <v/>
      </c>
      <c r="BS468" s="8" t="str">
        <f t="shared" si="862"/>
        <v/>
      </c>
      <c r="BT468" s="8" t="str">
        <f t="shared" si="863"/>
        <v/>
      </c>
      <c r="BU468" s="7" t="str">
        <f t="shared" si="864"/>
        <v/>
      </c>
    </row>
    <row r="469" spans="8:73" x14ac:dyDescent="0.25">
      <c r="H469" s="35" t="str">
        <f>IFERROR(IF(MINUTE(M469)&lt;&gt;MINUTE(M468),MAX($H$2:H468)+1,IF(AND(MINUTE(M468)=0,MINUTE(M469)=0),1,"")),"")</f>
        <v/>
      </c>
      <c r="I469" s="35" t="str">
        <f t="shared" si="836"/>
        <v/>
      </c>
      <c r="J469" s="35" t="str">
        <f t="shared" si="837"/>
        <v/>
      </c>
      <c r="K469" s="67" t="str">
        <f>IFERROR(IF(VLOOKUP(J468,'Flota Variable'!$AS$4:$AU$707,3,0)+K468&gt;$F$7,"",VLOOKUP(J468,'Flota Variable'!$AS$4:$AU$707,3,0)+K468),"")</f>
        <v/>
      </c>
      <c r="L469" s="67" t="str">
        <f t="shared" si="818"/>
        <v/>
      </c>
      <c r="M469" s="36" t="str">
        <f t="shared" si="838"/>
        <v/>
      </c>
      <c r="N469" s="35" t="str">
        <f>IF(H469="","",IF(H469=MAX($H$3:$H$1002),IFERROR(VLOOKUP(MAX($H$3:H469)+1,$H$3:$I$1002,2,0),MAX(I469:I1468))-VLOOKUP(H469,$H$3:$I$1002,2,0)+1,IFERROR(VLOOKUP(MAX($H$3:H469)+1,$H$3:$I$1002,2,0),MAX(I469:I1468))-VLOOKUP(H469,$H$3:$I$1002,2,0)))</f>
        <v/>
      </c>
      <c r="P469" s="35" t="str">
        <f t="shared" si="839"/>
        <v/>
      </c>
      <c r="Q469" s="67" t="str">
        <f t="shared" si="840"/>
        <v/>
      </c>
      <c r="R469" s="67" t="str">
        <f t="shared" si="841"/>
        <v/>
      </c>
      <c r="S469" s="67" t="str">
        <f t="shared" si="842"/>
        <v/>
      </c>
      <c r="U469" s="68" t="str">
        <f>IFERROR(IF(Z469=0,"",IF(MINUTE(Z469)&lt;&gt;MINUTE(Z468),MAX($U$2:U468)+1,IF(AND(MINUTE(Z468)=0,MINUTE(Z469)=0),1,""))),"")</f>
        <v/>
      </c>
      <c r="V469" s="68" t="str">
        <f t="shared" si="843"/>
        <v/>
      </c>
      <c r="W469" s="68" t="str">
        <f t="shared" si="844"/>
        <v/>
      </c>
      <c r="X469" s="69" t="str">
        <f>IFERROR(L469+VLOOKUP(J469,'Tiempos de ciclo'!$P$3:$Q$398,2,0),"")</f>
        <v/>
      </c>
      <c r="Y469" s="69" t="str">
        <f t="shared" si="819"/>
        <v/>
      </c>
      <c r="Z469" s="70" t="str">
        <f t="shared" si="845"/>
        <v/>
      </c>
      <c r="AA469" s="68" t="str">
        <f>IF(U469="","",IF(U469=MAX($U$3:$U$1002),IFERROR(VLOOKUP(MAX($U$3:U469)+1,$U$3:$V$1002,2,0),MAX(V469:V1468))-VLOOKUP(U469,$U$3:$V$1002,2,0)+1,IFERROR(VLOOKUP(MAX($U$3:U469)+1,$U$3:$V$1002,2,0),MAX(V469:V1468))-VLOOKUP(U469,$U$3:$V$1002,2,0)))</f>
        <v/>
      </c>
      <c r="AC469" s="68" t="str">
        <f t="shared" si="846"/>
        <v/>
      </c>
      <c r="AD469" s="69" t="str">
        <f t="shared" si="847"/>
        <v/>
      </c>
      <c r="AE469" s="69" t="str">
        <f t="shared" si="848"/>
        <v/>
      </c>
      <c r="AF469" s="69" t="str">
        <f t="shared" si="849"/>
        <v/>
      </c>
      <c r="AI469" s="3" t="str">
        <f t="shared" si="866"/>
        <v/>
      </c>
      <c r="AJ469" s="8" t="str">
        <f t="shared" si="820"/>
        <v/>
      </c>
      <c r="AK469" s="8" t="str">
        <f t="shared" si="867"/>
        <v/>
      </c>
      <c r="AL469" s="8" t="str">
        <f t="shared" si="868"/>
        <v/>
      </c>
      <c r="AM469" s="8" t="str">
        <f t="shared" si="869"/>
        <v/>
      </c>
      <c r="AN469" s="9" t="str">
        <f t="shared" si="821"/>
        <v/>
      </c>
      <c r="AO469" s="9" t="str">
        <f t="shared" si="822"/>
        <v/>
      </c>
      <c r="AP469" s="8" t="str">
        <f t="shared" si="850"/>
        <v/>
      </c>
      <c r="AQ469" s="9" t="str">
        <f t="shared" si="823"/>
        <v/>
      </c>
      <c r="AR469" s="8" t="str">
        <f t="shared" si="851"/>
        <v/>
      </c>
      <c r="AS469" s="2" t="str">
        <f t="shared" si="870"/>
        <v/>
      </c>
      <c r="AT469" s="8" t="str">
        <f t="shared" si="852"/>
        <v/>
      </c>
      <c r="AU469" s="8" t="str">
        <f t="shared" si="871"/>
        <v/>
      </c>
      <c r="AV469" s="8" t="str">
        <f t="shared" si="872"/>
        <v/>
      </c>
      <c r="AW469" s="8" t="str">
        <f t="shared" si="853"/>
        <v/>
      </c>
      <c r="AX469" s="9" t="str">
        <f t="shared" si="824"/>
        <v/>
      </c>
      <c r="AY469" s="9" t="str">
        <f t="shared" si="825"/>
        <v/>
      </c>
      <c r="AZ469" s="8" t="str">
        <f t="shared" si="854"/>
        <v/>
      </c>
      <c r="BA469" s="9" t="str">
        <f t="shared" si="855"/>
        <v/>
      </c>
      <c r="BB469" s="8" t="str">
        <f t="shared" si="856"/>
        <v/>
      </c>
      <c r="BD469" s="3" t="str">
        <f t="shared" si="857"/>
        <v/>
      </c>
      <c r="BE469" s="8" t="str">
        <f t="shared" si="877"/>
        <v/>
      </c>
      <c r="BF469" s="8" t="str">
        <f t="shared" si="878"/>
        <v/>
      </c>
      <c r="BG469" s="86" t="str">
        <f t="shared" si="879"/>
        <v/>
      </c>
      <c r="BH469" s="9" t="str">
        <f t="shared" si="880"/>
        <v/>
      </c>
      <c r="BI469" s="9" t="str">
        <f t="shared" si="881"/>
        <v/>
      </c>
      <c r="BJ469" s="82" t="e">
        <f t="shared" si="831"/>
        <v>#VALUE!</v>
      </c>
      <c r="BK469" s="9" t="str">
        <f t="shared" si="882"/>
        <v/>
      </c>
      <c r="BL469" s="9" t="str">
        <f t="shared" ref="BL469:BM469" si="895">BK469</f>
        <v/>
      </c>
      <c r="BM469" s="9" t="str">
        <f t="shared" si="895"/>
        <v/>
      </c>
      <c r="BN469" s="8" t="str">
        <f t="shared" si="834"/>
        <v/>
      </c>
      <c r="BO469" s="8" t="str">
        <f t="shared" si="859"/>
        <v/>
      </c>
      <c r="BP469" s="8" t="str">
        <f t="shared" si="860"/>
        <v/>
      </c>
      <c r="BQ469" s="8" t="str">
        <f t="shared" si="861"/>
        <v/>
      </c>
      <c r="BR469" s="8" t="str">
        <f t="shared" si="884"/>
        <v/>
      </c>
      <c r="BS469" s="8" t="str">
        <f t="shared" si="862"/>
        <v/>
      </c>
      <c r="BT469" s="8" t="str">
        <f t="shared" si="863"/>
        <v/>
      </c>
      <c r="BU469" s="7" t="str">
        <f t="shared" si="864"/>
        <v/>
      </c>
    </row>
    <row r="470" spans="8:73" x14ac:dyDescent="0.25">
      <c r="H470" s="35" t="str">
        <f>IFERROR(IF(MINUTE(M470)&lt;&gt;MINUTE(M469),MAX($H$2:H469)+1,IF(AND(MINUTE(M469)=0,MINUTE(M470)=0),1,"")),"")</f>
        <v/>
      </c>
      <c r="I470" s="35" t="str">
        <f t="shared" si="836"/>
        <v/>
      </c>
      <c r="J470" s="35" t="str">
        <f t="shared" si="837"/>
        <v/>
      </c>
      <c r="K470" s="67" t="str">
        <f>IFERROR(IF(VLOOKUP(J469,'Flota Variable'!$AS$4:$AU$707,3,0)+K469&gt;$F$7,"",VLOOKUP(J469,'Flota Variable'!$AS$4:$AU$707,3,0)+K469),"")</f>
        <v/>
      </c>
      <c r="L470" s="67" t="str">
        <f t="shared" si="818"/>
        <v/>
      </c>
      <c r="M470" s="36" t="str">
        <f t="shared" si="838"/>
        <v/>
      </c>
      <c r="N470" s="35" t="str">
        <f>IF(H470="","",IF(H470=MAX($H$3:$H$1002),IFERROR(VLOOKUP(MAX($H$3:H470)+1,$H$3:$I$1002,2,0),MAX(I470:I1469))-VLOOKUP(H470,$H$3:$I$1002,2,0)+1,IFERROR(VLOOKUP(MAX($H$3:H470)+1,$H$3:$I$1002,2,0),MAX(I470:I1469))-VLOOKUP(H470,$H$3:$I$1002,2,0)))</f>
        <v/>
      </c>
      <c r="P470" s="35" t="str">
        <f t="shared" si="839"/>
        <v/>
      </c>
      <c r="Q470" s="67" t="str">
        <f t="shared" si="840"/>
        <v/>
      </c>
      <c r="R470" s="67" t="str">
        <f t="shared" si="841"/>
        <v/>
      </c>
      <c r="S470" s="67" t="str">
        <f t="shared" si="842"/>
        <v/>
      </c>
      <c r="U470" s="68" t="str">
        <f>IFERROR(IF(Z470=0,"",IF(MINUTE(Z470)&lt;&gt;MINUTE(Z469),MAX($U$2:U469)+1,IF(AND(MINUTE(Z469)=0,MINUTE(Z470)=0),1,""))),"")</f>
        <v/>
      </c>
      <c r="V470" s="68" t="str">
        <f t="shared" si="843"/>
        <v/>
      </c>
      <c r="W470" s="68" t="str">
        <f t="shared" si="844"/>
        <v/>
      </c>
      <c r="X470" s="69" t="str">
        <f>IFERROR(L470+VLOOKUP(J470,'Tiempos de ciclo'!$P$3:$Q$398,2,0),"")</f>
        <v/>
      </c>
      <c r="Y470" s="69" t="str">
        <f t="shared" si="819"/>
        <v/>
      </c>
      <c r="Z470" s="70" t="str">
        <f t="shared" si="845"/>
        <v/>
      </c>
      <c r="AA470" s="68" t="str">
        <f>IF(U470="","",IF(U470=MAX($U$3:$U$1002),IFERROR(VLOOKUP(MAX($U$3:U470)+1,$U$3:$V$1002,2,0),MAX(V470:V1469))-VLOOKUP(U470,$U$3:$V$1002,2,0)+1,IFERROR(VLOOKUP(MAX($U$3:U470)+1,$U$3:$V$1002,2,0),MAX(V470:V1469))-VLOOKUP(U470,$U$3:$V$1002,2,0)))</f>
        <v/>
      </c>
      <c r="AC470" s="68" t="str">
        <f t="shared" si="846"/>
        <v/>
      </c>
      <c r="AD470" s="69" t="str">
        <f t="shared" si="847"/>
        <v/>
      </c>
      <c r="AE470" s="69" t="str">
        <f t="shared" si="848"/>
        <v/>
      </c>
      <c r="AF470" s="69" t="str">
        <f t="shared" si="849"/>
        <v/>
      </c>
      <c r="AI470" s="3" t="str">
        <f t="shared" si="866"/>
        <v/>
      </c>
      <c r="AJ470" s="8" t="str">
        <f t="shared" si="820"/>
        <v/>
      </c>
      <c r="AK470" s="8" t="str">
        <f t="shared" si="867"/>
        <v/>
      </c>
      <c r="AL470" s="8" t="str">
        <f t="shared" si="868"/>
        <v/>
      </c>
      <c r="AM470" s="8" t="str">
        <f t="shared" si="869"/>
        <v/>
      </c>
      <c r="AN470" s="9" t="str">
        <f t="shared" si="821"/>
        <v/>
      </c>
      <c r="AO470" s="9" t="str">
        <f t="shared" si="822"/>
        <v/>
      </c>
      <c r="AP470" s="8" t="str">
        <f t="shared" si="850"/>
        <v/>
      </c>
      <c r="AQ470" s="9" t="str">
        <f t="shared" si="823"/>
        <v/>
      </c>
      <c r="AR470" s="8" t="str">
        <f t="shared" si="851"/>
        <v/>
      </c>
      <c r="AS470" s="2" t="str">
        <f t="shared" si="870"/>
        <v/>
      </c>
      <c r="AT470" s="8" t="str">
        <f t="shared" si="852"/>
        <v/>
      </c>
      <c r="AU470" s="8" t="str">
        <f t="shared" si="871"/>
        <v/>
      </c>
      <c r="AV470" s="8" t="str">
        <f t="shared" si="872"/>
        <v/>
      </c>
      <c r="AW470" s="8" t="str">
        <f t="shared" si="853"/>
        <v/>
      </c>
      <c r="AX470" s="9" t="str">
        <f t="shared" si="824"/>
        <v/>
      </c>
      <c r="AY470" s="9" t="str">
        <f t="shared" si="825"/>
        <v/>
      </c>
      <c r="AZ470" s="8" t="str">
        <f t="shared" si="854"/>
        <v/>
      </c>
      <c r="BA470" s="9" t="str">
        <f t="shared" si="855"/>
        <v/>
      </c>
      <c r="BB470" s="8" t="str">
        <f t="shared" si="856"/>
        <v/>
      </c>
      <c r="BD470" s="3" t="str">
        <f t="shared" si="857"/>
        <v/>
      </c>
      <c r="BE470" s="8" t="str">
        <f t="shared" si="877"/>
        <v/>
      </c>
      <c r="BF470" s="8" t="str">
        <f t="shared" si="878"/>
        <v/>
      </c>
      <c r="BG470" s="86" t="str">
        <f t="shared" si="879"/>
        <v/>
      </c>
      <c r="BH470" s="9" t="str">
        <f t="shared" si="880"/>
        <v/>
      </c>
      <c r="BI470" s="9" t="str">
        <f t="shared" si="881"/>
        <v/>
      </c>
      <c r="BJ470" s="82" t="e">
        <f t="shared" si="831"/>
        <v>#VALUE!</v>
      </c>
      <c r="BK470" s="9" t="str">
        <f t="shared" si="882"/>
        <v/>
      </c>
      <c r="BL470" s="9" t="str">
        <f t="shared" ref="BL470:BM470" si="896">BK470</f>
        <v/>
      </c>
      <c r="BM470" s="9" t="str">
        <f t="shared" si="896"/>
        <v/>
      </c>
      <c r="BN470" s="8" t="str">
        <f t="shared" si="834"/>
        <v/>
      </c>
      <c r="BO470" s="8" t="str">
        <f t="shared" si="859"/>
        <v/>
      </c>
      <c r="BP470" s="8" t="str">
        <f t="shared" si="860"/>
        <v/>
      </c>
      <c r="BQ470" s="8" t="str">
        <f t="shared" si="861"/>
        <v/>
      </c>
      <c r="BR470" s="8" t="str">
        <f t="shared" si="884"/>
        <v/>
      </c>
      <c r="BS470" s="8" t="str">
        <f t="shared" si="862"/>
        <v/>
      </c>
      <c r="BT470" s="8" t="str">
        <f t="shared" si="863"/>
        <v/>
      </c>
      <c r="BU470" s="7" t="str">
        <f t="shared" si="864"/>
        <v/>
      </c>
    </row>
    <row r="471" spans="8:73" x14ac:dyDescent="0.25">
      <c r="H471" s="35" t="str">
        <f>IFERROR(IF(MINUTE(M471)&lt;&gt;MINUTE(M470),MAX($H$2:H470)+1,IF(AND(MINUTE(M470)=0,MINUTE(M471)=0),1,"")),"")</f>
        <v/>
      </c>
      <c r="I471" s="35" t="str">
        <f t="shared" si="836"/>
        <v/>
      </c>
      <c r="J471" s="35" t="str">
        <f t="shared" si="837"/>
        <v/>
      </c>
      <c r="K471" s="67" t="str">
        <f>IFERROR(IF(VLOOKUP(J470,'Flota Variable'!$AS$4:$AU$707,3,0)+K470&gt;$F$7,"",VLOOKUP(J470,'Flota Variable'!$AS$4:$AU$707,3,0)+K470),"")</f>
        <v/>
      </c>
      <c r="L471" s="67" t="str">
        <f t="shared" si="818"/>
        <v/>
      </c>
      <c r="M471" s="36" t="str">
        <f t="shared" si="838"/>
        <v/>
      </c>
      <c r="N471" s="35" t="str">
        <f>IF(H471="","",IF(H471=MAX($H$3:$H$1002),IFERROR(VLOOKUP(MAX($H$3:H471)+1,$H$3:$I$1002,2,0),MAX(I471:I1470))-VLOOKUP(H471,$H$3:$I$1002,2,0)+1,IFERROR(VLOOKUP(MAX($H$3:H471)+1,$H$3:$I$1002,2,0),MAX(I471:I1470))-VLOOKUP(H471,$H$3:$I$1002,2,0)))</f>
        <v/>
      </c>
      <c r="P471" s="35" t="str">
        <f t="shared" si="839"/>
        <v/>
      </c>
      <c r="Q471" s="67" t="str">
        <f t="shared" si="840"/>
        <v/>
      </c>
      <c r="R471" s="67" t="str">
        <f t="shared" si="841"/>
        <v/>
      </c>
      <c r="S471" s="67" t="str">
        <f t="shared" si="842"/>
        <v/>
      </c>
      <c r="U471" s="68" t="str">
        <f>IFERROR(IF(Z471=0,"",IF(MINUTE(Z471)&lt;&gt;MINUTE(Z470),MAX($U$2:U470)+1,IF(AND(MINUTE(Z470)=0,MINUTE(Z471)=0),1,""))),"")</f>
        <v/>
      </c>
      <c r="V471" s="68" t="str">
        <f t="shared" si="843"/>
        <v/>
      </c>
      <c r="W471" s="68" t="str">
        <f t="shared" si="844"/>
        <v/>
      </c>
      <c r="X471" s="69" t="str">
        <f>IFERROR(L471+VLOOKUP(J471,'Tiempos de ciclo'!$P$3:$Q$398,2,0),"")</f>
        <v/>
      </c>
      <c r="Y471" s="69" t="str">
        <f t="shared" si="819"/>
        <v/>
      </c>
      <c r="Z471" s="70" t="str">
        <f t="shared" si="845"/>
        <v/>
      </c>
      <c r="AA471" s="68" t="str">
        <f>IF(U471="","",IF(U471=MAX($U$3:$U$1002),IFERROR(VLOOKUP(MAX($U$3:U471)+1,$U$3:$V$1002,2,0),MAX(V471:V1470))-VLOOKUP(U471,$U$3:$V$1002,2,0)+1,IFERROR(VLOOKUP(MAX($U$3:U471)+1,$U$3:$V$1002,2,0),MAX(V471:V1470))-VLOOKUP(U471,$U$3:$V$1002,2,0)))</f>
        <v/>
      </c>
      <c r="AC471" s="68" t="str">
        <f t="shared" si="846"/>
        <v/>
      </c>
      <c r="AD471" s="69" t="str">
        <f t="shared" si="847"/>
        <v/>
      </c>
      <c r="AE471" s="69" t="str">
        <f t="shared" si="848"/>
        <v/>
      </c>
      <c r="AF471" s="69" t="str">
        <f t="shared" si="849"/>
        <v/>
      </c>
      <c r="AI471" s="3" t="str">
        <f t="shared" si="866"/>
        <v/>
      </c>
      <c r="AJ471" s="8" t="str">
        <f t="shared" si="820"/>
        <v/>
      </c>
      <c r="AK471" s="8" t="str">
        <f t="shared" si="867"/>
        <v/>
      </c>
      <c r="AL471" s="8" t="str">
        <f t="shared" si="868"/>
        <v/>
      </c>
      <c r="AM471" s="8" t="str">
        <f t="shared" si="869"/>
        <v/>
      </c>
      <c r="AN471" s="9" t="str">
        <f t="shared" si="821"/>
        <v/>
      </c>
      <c r="AO471" s="9" t="str">
        <f t="shared" si="822"/>
        <v/>
      </c>
      <c r="AP471" s="8" t="str">
        <f t="shared" si="850"/>
        <v/>
      </c>
      <c r="AQ471" s="9" t="str">
        <f t="shared" si="823"/>
        <v/>
      </c>
      <c r="AR471" s="8" t="str">
        <f t="shared" si="851"/>
        <v/>
      </c>
      <c r="AS471" s="2" t="str">
        <f t="shared" si="870"/>
        <v/>
      </c>
      <c r="AT471" s="8" t="str">
        <f t="shared" si="852"/>
        <v/>
      </c>
      <c r="AU471" s="8" t="str">
        <f t="shared" si="871"/>
        <v/>
      </c>
      <c r="AV471" s="8" t="str">
        <f t="shared" si="872"/>
        <v/>
      </c>
      <c r="AW471" s="8" t="str">
        <f t="shared" si="853"/>
        <v/>
      </c>
      <c r="AX471" s="9" t="str">
        <f t="shared" si="824"/>
        <v/>
      </c>
      <c r="AY471" s="9" t="str">
        <f t="shared" si="825"/>
        <v/>
      </c>
      <c r="AZ471" s="8" t="str">
        <f t="shared" si="854"/>
        <v/>
      </c>
      <c r="BA471" s="9" t="str">
        <f t="shared" si="855"/>
        <v/>
      </c>
      <c r="BB471" s="8" t="str">
        <f t="shared" si="856"/>
        <v/>
      </c>
      <c r="BD471" s="3" t="str">
        <f t="shared" si="857"/>
        <v/>
      </c>
      <c r="BE471" s="8" t="str">
        <f t="shared" si="877"/>
        <v/>
      </c>
      <c r="BF471" s="8" t="str">
        <f t="shared" si="878"/>
        <v/>
      </c>
      <c r="BG471" s="86" t="str">
        <f t="shared" si="879"/>
        <v/>
      </c>
      <c r="BH471" s="9" t="str">
        <f t="shared" si="880"/>
        <v/>
      </c>
      <c r="BI471" s="9" t="str">
        <f t="shared" si="881"/>
        <v/>
      </c>
      <c r="BJ471" s="82" t="e">
        <f t="shared" si="831"/>
        <v>#VALUE!</v>
      </c>
      <c r="BK471" s="9" t="str">
        <f t="shared" si="882"/>
        <v/>
      </c>
      <c r="BL471" s="9" t="str">
        <f t="shared" ref="BL471:BM471" si="897">BK471</f>
        <v/>
      </c>
      <c r="BM471" s="9" t="str">
        <f t="shared" si="897"/>
        <v/>
      </c>
      <c r="BN471" s="8" t="str">
        <f t="shared" si="834"/>
        <v/>
      </c>
      <c r="BO471" s="8" t="str">
        <f t="shared" si="859"/>
        <v/>
      </c>
      <c r="BP471" s="8" t="str">
        <f t="shared" si="860"/>
        <v/>
      </c>
      <c r="BQ471" s="8" t="str">
        <f t="shared" si="861"/>
        <v/>
      </c>
      <c r="BR471" s="8" t="str">
        <f t="shared" si="884"/>
        <v/>
      </c>
      <c r="BS471" s="8" t="str">
        <f t="shared" si="862"/>
        <v/>
      </c>
      <c r="BT471" s="8" t="str">
        <f t="shared" si="863"/>
        <v/>
      </c>
      <c r="BU471" s="7" t="str">
        <f t="shared" si="864"/>
        <v/>
      </c>
    </row>
    <row r="472" spans="8:73" x14ac:dyDescent="0.25">
      <c r="H472" s="35" t="str">
        <f>IFERROR(IF(MINUTE(M472)&lt;&gt;MINUTE(M471),MAX($H$2:H471)+1,IF(AND(MINUTE(M471)=0,MINUTE(M472)=0),1,"")),"")</f>
        <v/>
      </c>
      <c r="I472" s="35" t="str">
        <f t="shared" si="836"/>
        <v/>
      </c>
      <c r="J472" s="35" t="str">
        <f t="shared" si="837"/>
        <v/>
      </c>
      <c r="K472" s="67" t="str">
        <f>IFERROR(IF(VLOOKUP(J471,'Flota Variable'!$AS$4:$AU$707,3,0)+K471&gt;$F$7,"",VLOOKUP(J471,'Flota Variable'!$AS$4:$AU$707,3,0)+K471),"")</f>
        <v/>
      </c>
      <c r="L472" s="67" t="str">
        <f t="shared" si="818"/>
        <v/>
      </c>
      <c r="M472" s="36" t="str">
        <f t="shared" si="838"/>
        <v/>
      </c>
      <c r="N472" s="35" t="str">
        <f>IF(H472="","",IF(H472=MAX($H$3:$H$1002),IFERROR(VLOOKUP(MAX($H$3:H472)+1,$H$3:$I$1002,2,0),MAX(I472:I1471))-VLOOKUP(H472,$H$3:$I$1002,2,0)+1,IFERROR(VLOOKUP(MAX($H$3:H472)+1,$H$3:$I$1002,2,0),MAX(I472:I1471))-VLOOKUP(H472,$H$3:$I$1002,2,0)))</f>
        <v/>
      </c>
      <c r="P472" s="35" t="str">
        <f t="shared" si="839"/>
        <v/>
      </c>
      <c r="Q472" s="67" t="str">
        <f t="shared" si="840"/>
        <v/>
      </c>
      <c r="R472" s="67" t="str">
        <f t="shared" si="841"/>
        <v/>
      </c>
      <c r="S472" s="67" t="str">
        <f t="shared" si="842"/>
        <v/>
      </c>
      <c r="U472" s="68" t="str">
        <f>IFERROR(IF(Z472=0,"",IF(MINUTE(Z472)&lt;&gt;MINUTE(Z471),MAX($U$2:U471)+1,IF(AND(MINUTE(Z471)=0,MINUTE(Z472)=0),1,""))),"")</f>
        <v/>
      </c>
      <c r="V472" s="68" t="str">
        <f t="shared" si="843"/>
        <v/>
      </c>
      <c r="W472" s="68" t="str">
        <f t="shared" si="844"/>
        <v/>
      </c>
      <c r="X472" s="69" t="str">
        <f>IFERROR(L472+VLOOKUP(J472,'Tiempos de ciclo'!$P$3:$Q$398,2,0),"")</f>
        <v/>
      </c>
      <c r="Y472" s="69" t="str">
        <f t="shared" si="819"/>
        <v/>
      </c>
      <c r="Z472" s="70" t="str">
        <f t="shared" si="845"/>
        <v/>
      </c>
      <c r="AA472" s="68" t="str">
        <f>IF(U472="","",IF(U472=MAX($U$3:$U$1002),IFERROR(VLOOKUP(MAX($U$3:U472)+1,$U$3:$V$1002,2,0),MAX(V472:V1471))-VLOOKUP(U472,$U$3:$V$1002,2,0)+1,IFERROR(VLOOKUP(MAX($U$3:U472)+1,$U$3:$V$1002,2,0),MAX(V472:V1471))-VLOOKUP(U472,$U$3:$V$1002,2,0)))</f>
        <v/>
      </c>
      <c r="AC472" s="68" t="str">
        <f t="shared" si="846"/>
        <v/>
      </c>
      <c r="AD472" s="69" t="str">
        <f t="shared" si="847"/>
        <v/>
      </c>
      <c r="AE472" s="69" t="str">
        <f t="shared" si="848"/>
        <v/>
      </c>
      <c r="AF472" s="69" t="str">
        <f t="shared" si="849"/>
        <v/>
      </c>
      <c r="AI472" s="3" t="str">
        <f t="shared" si="866"/>
        <v/>
      </c>
      <c r="AJ472" s="8" t="str">
        <f t="shared" si="820"/>
        <v/>
      </c>
      <c r="AK472" s="8" t="str">
        <f t="shared" si="867"/>
        <v/>
      </c>
      <c r="AL472" s="8" t="str">
        <f t="shared" si="868"/>
        <v/>
      </c>
      <c r="AM472" s="8" t="str">
        <f t="shared" si="869"/>
        <v/>
      </c>
      <c r="AN472" s="9" t="str">
        <f t="shared" si="821"/>
        <v/>
      </c>
      <c r="AO472" s="9" t="str">
        <f t="shared" si="822"/>
        <v/>
      </c>
      <c r="AP472" s="8" t="str">
        <f t="shared" si="850"/>
        <v/>
      </c>
      <c r="AQ472" s="9" t="str">
        <f t="shared" si="823"/>
        <v/>
      </c>
      <c r="AR472" s="8" t="str">
        <f t="shared" si="851"/>
        <v/>
      </c>
      <c r="AS472" s="2" t="str">
        <f t="shared" si="870"/>
        <v/>
      </c>
      <c r="AT472" s="8" t="str">
        <f t="shared" si="852"/>
        <v/>
      </c>
      <c r="AU472" s="8" t="str">
        <f t="shared" si="871"/>
        <v/>
      </c>
      <c r="AV472" s="8" t="str">
        <f t="shared" si="872"/>
        <v/>
      </c>
      <c r="AW472" s="8" t="str">
        <f t="shared" si="853"/>
        <v/>
      </c>
      <c r="AX472" s="9" t="str">
        <f t="shared" si="824"/>
        <v/>
      </c>
      <c r="AY472" s="9" t="str">
        <f t="shared" si="825"/>
        <v/>
      </c>
      <c r="AZ472" s="8" t="str">
        <f t="shared" si="854"/>
        <v/>
      </c>
      <c r="BA472" s="9" t="str">
        <f t="shared" si="855"/>
        <v/>
      </c>
      <c r="BB472" s="8" t="str">
        <f t="shared" si="856"/>
        <v/>
      </c>
      <c r="BD472" s="3" t="str">
        <f t="shared" si="857"/>
        <v/>
      </c>
      <c r="BE472" s="8" t="str">
        <f t="shared" si="877"/>
        <v/>
      </c>
      <c r="BF472" s="8" t="str">
        <f t="shared" si="878"/>
        <v/>
      </c>
      <c r="BG472" s="86" t="str">
        <f t="shared" si="879"/>
        <v/>
      </c>
      <c r="BH472" s="9" t="str">
        <f t="shared" si="880"/>
        <v/>
      </c>
      <c r="BI472" s="9" t="str">
        <f t="shared" si="881"/>
        <v/>
      </c>
      <c r="BJ472" s="82" t="e">
        <f t="shared" si="831"/>
        <v>#VALUE!</v>
      </c>
      <c r="BK472" s="9" t="str">
        <f t="shared" si="882"/>
        <v/>
      </c>
      <c r="BL472" s="9" t="str">
        <f t="shared" ref="BL472:BM472" si="898">BK472</f>
        <v/>
      </c>
      <c r="BM472" s="9" t="str">
        <f t="shared" si="898"/>
        <v/>
      </c>
      <c r="BN472" s="8" t="str">
        <f t="shared" si="834"/>
        <v/>
      </c>
      <c r="BO472" s="8" t="str">
        <f t="shared" si="859"/>
        <v/>
      </c>
      <c r="BP472" s="8" t="str">
        <f t="shared" si="860"/>
        <v/>
      </c>
      <c r="BQ472" s="8" t="str">
        <f t="shared" si="861"/>
        <v/>
      </c>
      <c r="BR472" s="8" t="str">
        <f t="shared" si="884"/>
        <v/>
      </c>
      <c r="BS472" s="8" t="str">
        <f t="shared" si="862"/>
        <v/>
      </c>
      <c r="BT472" s="8" t="str">
        <f t="shared" si="863"/>
        <v/>
      </c>
      <c r="BU472" s="7" t="str">
        <f t="shared" si="864"/>
        <v/>
      </c>
    </row>
    <row r="473" spans="8:73" x14ac:dyDescent="0.25">
      <c r="H473" s="35" t="str">
        <f>IFERROR(IF(MINUTE(M473)&lt;&gt;MINUTE(M472),MAX($H$2:H472)+1,IF(AND(MINUTE(M472)=0,MINUTE(M473)=0),1,"")),"")</f>
        <v/>
      </c>
      <c r="I473" s="35" t="str">
        <f t="shared" si="836"/>
        <v/>
      </c>
      <c r="J473" s="35" t="str">
        <f t="shared" si="837"/>
        <v/>
      </c>
      <c r="K473" s="67" t="str">
        <f>IFERROR(IF(VLOOKUP(J472,'Flota Variable'!$AS$4:$AU$707,3,0)+K472&gt;$F$7,"",VLOOKUP(J472,'Flota Variable'!$AS$4:$AU$707,3,0)+K472),"")</f>
        <v/>
      </c>
      <c r="L473" s="67" t="str">
        <f t="shared" si="818"/>
        <v/>
      </c>
      <c r="M473" s="36" t="str">
        <f t="shared" si="838"/>
        <v/>
      </c>
      <c r="N473" s="35" t="str">
        <f>IF(H473="","",IF(H473=MAX($H$3:$H$1002),IFERROR(VLOOKUP(MAX($H$3:H473)+1,$H$3:$I$1002,2,0),MAX(I473:I1472))-VLOOKUP(H473,$H$3:$I$1002,2,0)+1,IFERROR(VLOOKUP(MAX($H$3:H473)+1,$H$3:$I$1002,2,0),MAX(I473:I1472))-VLOOKUP(H473,$H$3:$I$1002,2,0)))</f>
        <v/>
      </c>
      <c r="P473" s="35" t="str">
        <f t="shared" si="839"/>
        <v/>
      </c>
      <c r="Q473" s="67" t="str">
        <f t="shared" si="840"/>
        <v/>
      </c>
      <c r="R473" s="67" t="str">
        <f t="shared" si="841"/>
        <v/>
      </c>
      <c r="S473" s="67" t="str">
        <f t="shared" si="842"/>
        <v/>
      </c>
      <c r="U473" s="68" t="str">
        <f>IFERROR(IF(Z473=0,"",IF(MINUTE(Z473)&lt;&gt;MINUTE(Z472),MAX($U$2:U472)+1,IF(AND(MINUTE(Z472)=0,MINUTE(Z473)=0),1,""))),"")</f>
        <v/>
      </c>
      <c r="V473" s="68" t="str">
        <f t="shared" si="843"/>
        <v/>
      </c>
      <c r="W473" s="68" t="str">
        <f t="shared" si="844"/>
        <v/>
      </c>
      <c r="X473" s="69" t="str">
        <f>IFERROR(L473+VLOOKUP(J473,'Tiempos de ciclo'!$P$3:$Q$398,2,0),"")</f>
        <v/>
      </c>
      <c r="Y473" s="69" t="str">
        <f t="shared" si="819"/>
        <v/>
      </c>
      <c r="Z473" s="70" t="str">
        <f t="shared" si="845"/>
        <v/>
      </c>
      <c r="AA473" s="68" t="str">
        <f>IF(U473="","",IF(U473=MAX($U$3:$U$1002),IFERROR(VLOOKUP(MAX($U$3:U473)+1,$U$3:$V$1002,2,0),MAX(V473:V1472))-VLOOKUP(U473,$U$3:$V$1002,2,0)+1,IFERROR(VLOOKUP(MAX($U$3:U473)+1,$U$3:$V$1002,2,0),MAX(V473:V1472))-VLOOKUP(U473,$U$3:$V$1002,2,0)))</f>
        <v/>
      </c>
      <c r="AC473" s="68" t="str">
        <f t="shared" si="846"/>
        <v/>
      </c>
      <c r="AD473" s="69" t="str">
        <f t="shared" si="847"/>
        <v/>
      </c>
      <c r="AE473" s="69" t="str">
        <f t="shared" si="848"/>
        <v/>
      </c>
      <c r="AF473" s="69" t="str">
        <f t="shared" si="849"/>
        <v/>
      </c>
      <c r="AI473" s="3" t="str">
        <f t="shared" si="866"/>
        <v/>
      </c>
      <c r="AJ473" s="8" t="str">
        <f t="shared" si="820"/>
        <v/>
      </c>
      <c r="AK473" s="8" t="str">
        <f t="shared" si="867"/>
        <v/>
      </c>
      <c r="AL473" s="8" t="str">
        <f t="shared" si="868"/>
        <v/>
      </c>
      <c r="AM473" s="8" t="str">
        <f t="shared" si="869"/>
        <v/>
      </c>
      <c r="AN473" s="9" t="str">
        <f t="shared" si="821"/>
        <v/>
      </c>
      <c r="AO473" s="9" t="str">
        <f t="shared" si="822"/>
        <v/>
      </c>
      <c r="AP473" s="8" t="str">
        <f t="shared" si="850"/>
        <v/>
      </c>
      <c r="AQ473" s="9" t="str">
        <f t="shared" si="823"/>
        <v/>
      </c>
      <c r="AR473" s="8" t="str">
        <f t="shared" si="851"/>
        <v/>
      </c>
      <c r="AS473" s="2" t="str">
        <f t="shared" si="870"/>
        <v/>
      </c>
      <c r="AT473" s="8" t="str">
        <f t="shared" si="852"/>
        <v/>
      </c>
      <c r="AU473" s="8" t="str">
        <f t="shared" si="871"/>
        <v/>
      </c>
      <c r="AV473" s="8" t="str">
        <f t="shared" si="872"/>
        <v/>
      </c>
      <c r="AW473" s="8" t="str">
        <f t="shared" si="853"/>
        <v/>
      </c>
      <c r="AX473" s="9" t="str">
        <f t="shared" si="824"/>
        <v/>
      </c>
      <c r="AY473" s="9" t="str">
        <f t="shared" si="825"/>
        <v/>
      </c>
      <c r="AZ473" s="8" t="str">
        <f t="shared" si="854"/>
        <v/>
      </c>
      <c r="BA473" s="9" t="str">
        <f t="shared" si="855"/>
        <v/>
      </c>
      <c r="BB473" s="8" t="str">
        <f t="shared" si="856"/>
        <v/>
      </c>
      <c r="BD473" s="3" t="str">
        <f t="shared" si="857"/>
        <v/>
      </c>
      <c r="BE473" s="8" t="str">
        <f t="shared" si="877"/>
        <v/>
      </c>
      <c r="BF473" s="8" t="str">
        <f t="shared" si="878"/>
        <v/>
      </c>
      <c r="BG473" s="86" t="str">
        <f t="shared" si="879"/>
        <v/>
      </c>
      <c r="BH473" s="9" t="str">
        <f t="shared" si="880"/>
        <v/>
      </c>
      <c r="BI473" s="9" t="str">
        <f t="shared" si="881"/>
        <v/>
      </c>
      <c r="BJ473" s="82" t="e">
        <f t="shared" si="831"/>
        <v>#VALUE!</v>
      </c>
      <c r="BK473" s="9" t="str">
        <f t="shared" si="882"/>
        <v/>
      </c>
      <c r="BL473" s="9" t="str">
        <f t="shared" ref="BL473:BM473" si="899">BK473</f>
        <v/>
      </c>
      <c r="BM473" s="9" t="str">
        <f t="shared" si="899"/>
        <v/>
      </c>
      <c r="BN473" s="8" t="str">
        <f t="shared" si="834"/>
        <v/>
      </c>
      <c r="BO473" s="8" t="str">
        <f t="shared" si="859"/>
        <v/>
      </c>
      <c r="BP473" s="8" t="str">
        <f t="shared" si="860"/>
        <v/>
      </c>
      <c r="BQ473" s="8" t="str">
        <f t="shared" si="861"/>
        <v/>
      </c>
      <c r="BR473" s="8" t="str">
        <f t="shared" si="884"/>
        <v/>
      </c>
      <c r="BS473" s="8" t="str">
        <f t="shared" si="862"/>
        <v/>
      </c>
      <c r="BT473" s="8" t="str">
        <f t="shared" si="863"/>
        <v/>
      </c>
      <c r="BU473" s="7" t="str">
        <f t="shared" si="864"/>
        <v/>
      </c>
    </row>
    <row r="474" spans="8:73" x14ac:dyDescent="0.25">
      <c r="H474" s="35" t="str">
        <f>IFERROR(IF(MINUTE(M474)&lt;&gt;MINUTE(M473),MAX($H$2:H473)+1,IF(AND(MINUTE(M473)=0,MINUTE(M474)=0),1,"")),"")</f>
        <v/>
      </c>
      <c r="I474" s="35" t="str">
        <f t="shared" si="836"/>
        <v/>
      </c>
      <c r="J474" s="35" t="str">
        <f t="shared" si="837"/>
        <v/>
      </c>
      <c r="K474" s="67" t="str">
        <f>IFERROR(IF(VLOOKUP(J473,'Flota Variable'!$AS$4:$AU$707,3,0)+K473&gt;$F$7,"",VLOOKUP(J473,'Flota Variable'!$AS$4:$AU$707,3,0)+K473),"")</f>
        <v/>
      </c>
      <c r="L474" s="67" t="str">
        <f t="shared" si="818"/>
        <v/>
      </c>
      <c r="M474" s="36" t="str">
        <f t="shared" si="838"/>
        <v/>
      </c>
      <c r="N474" s="35" t="str">
        <f>IF(H474="","",IF(H474=MAX($H$3:$H$1002),IFERROR(VLOOKUP(MAX($H$3:H474)+1,$H$3:$I$1002,2,0),MAX(I474:I1473))-VLOOKUP(H474,$H$3:$I$1002,2,0)+1,IFERROR(VLOOKUP(MAX($H$3:H474)+1,$H$3:$I$1002,2,0),MAX(I474:I1473))-VLOOKUP(H474,$H$3:$I$1002,2,0)))</f>
        <v/>
      </c>
      <c r="P474" s="35" t="str">
        <f t="shared" si="839"/>
        <v/>
      </c>
      <c r="Q474" s="67" t="str">
        <f t="shared" si="840"/>
        <v/>
      </c>
      <c r="R474" s="67" t="str">
        <f t="shared" si="841"/>
        <v/>
      </c>
      <c r="S474" s="67" t="str">
        <f t="shared" si="842"/>
        <v/>
      </c>
      <c r="U474" s="68" t="str">
        <f>IFERROR(IF(Z474=0,"",IF(MINUTE(Z474)&lt;&gt;MINUTE(Z473),MAX($U$2:U473)+1,IF(AND(MINUTE(Z473)=0,MINUTE(Z474)=0),1,""))),"")</f>
        <v/>
      </c>
      <c r="V474" s="68" t="str">
        <f t="shared" si="843"/>
        <v/>
      </c>
      <c r="W474" s="68" t="str">
        <f t="shared" si="844"/>
        <v/>
      </c>
      <c r="X474" s="69" t="str">
        <f>IFERROR(L474+VLOOKUP(J474,'Tiempos de ciclo'!$P$3:$Q$398,2,0),"")</f>
        <v/>
      </c>
      <c r="Y474" s="69" t="str">
        <f t="shared" si="819"/>
        <v/>
      </c>
      <c r="Z474" s="70" t="str">
        <f t="shared" si="845"/>
        <v/>
      </c>
      <c r="AA474" s="68" t="str">
        <f>IF(U474="","",IF(U474=MAX($U$3:$U$1002),IFERROR(VLOOKUP(MAX($U$3:U474)+1,$U$3:$V$1002,2,0),MAX(V474:V1473))-VLOOKUP(U474,$U$3:$V$1002,2,0)+1,IFERROR(VLOOKUP(MAX($U$3:U474)+1,$U$3:$V$1002,2,0),MAX(V474:V1473))-VLOOKUP(U474,$U$3:$V$1002,2,0)))</f>
        <v/>
      </c>
      <c r="AC474" s="68" t="str">
        <f t="shared" si="846"/>
        <v/>
      </c>
      <c r="AD474" s="69" t="str">
        <f t="shared" si="847"/>
        <v/>
      </c>
      <c r="AE474" s="69" t="str">
        <f t="shared" si="848"/>
        <v/>
      </c>
      <c r="AF474" s="69" t="str">
        <f t="shared" si="849"/>
        <v/>
      </c>
      <c r="AI474" s="3" t="str">
        <f t="shared" si="866"/>
        <v/>
      </c>
      <c r="AJ474" s="8" t="str">
        <f t="shared" si="820"/>
        <v/>
      </c>
      <c r="AK474" s="8" t="str">
        <f t="shared" si="867"/>
        <v/>
      </c>
      <c r="AL474" s="8" t="str">
        <f t="shared" si="868"/>
        <v/>
      </c>
      <c r="AM474" s="8" t="str">
        <f t="shared" si="869"/>
        <v/>
      </c>
      <c r="AN474" s="9" t="str">
        <f t="shared" si="821"/>
        <v/>
      </c>
      <c r="AO474" s="9" t="str">
        <f t="shared" si="822"/>
        <v/>
      </c>
      <c r="AP474" s="8" t="str">
        <f t="shared" si="850"/>
        <v/>
      </c>
      <c r="AQ474" s="9" t="str">
        <f t="shared" si="823"/>
        <v/>
      </c>
      <c r="AR474" s="8" t="str">
        <f t="shared" si="851"/>
        <v/>
      </c>
      <c r="AS474" s="2" t="str">
        <f t="shared" si="870"/>
        <v/>
      </c>
      <c r="AT474" s="8" t="str">
        <f t="shared" si="852"/>
        <v/>
      </c>
      <c r="AU474" s="8" t="str">
        <f t="shared" si="871"/>
        <v/>
      </c>
      <c r="AV474" s="8" t="str">
        <f t="shared" si="872"/>
        <v/>
      </c>
      <c r="AW474" s="8" t="str">
        <f t="shared" si="853"/>
        <v/>
      </c>
      <c r="AX474" s="9" t="str">
        <f t="shared" si="824"/>
        <v/>
      </c>
      <c r="AY474" s="9" t="str">
        <f t="shared" si="825"/>
        <v/>
      </c>
      <c r="AZ474" s="8" t="str">
        <f t="shared" si="854"/>
        <v/>
      </c>
      <c r="BA474" s="9" t="str">
        <f t="shared" si="855"/>
        <v/>
      </c>
      <c r="BB474" s="8" t="str">
        <f t="shared" si="856"/>
        <v/>
      </c>
      <c r="BD474" s="3" t="str">
        <f t="shared" si="857"/>
        <v/>
      </c>
      <c r="BE474" s="8" t="str">
        <f t="shared" si="877"/>
        <v/>
      </c>
      <c r="BF474" s="8" t="str">
        <f t="shared" si="878"/>
        <v/>
      </c>
      <c r="BG474" s="86" t="str">
        <f t="shared" si="879"/>
        <v/>
      </c>
      <c r="BH474" s="9" t="str">
        <f t="shared" si="880"/>
        <v/>
      </c>
      <c r="BI474" s="9" t="str">
        <f t="shared" si="881"/>
        <v/>
      </c>
      <c r="BJ474" s="82" t="e">
        <f t="shared" si="831"/>
        <v>#VALUE!</v>
      </c>
      <c r="BK474" s="9" t="str">
        <f t="shared" si="882"/>
        <v/>
      </c>
      <c r="BL474" s="9" t="str">
        <f t="shared" ref="BL474:BM474" si="900">BK474</f>
        <v/>
      </c>
      <c r="BM474" s="9" t="str">
        <f t="shared" si="900"/>
        <v/>
      </c>
      <c r="BN474" s="8" t="str">
        <f t="shared" si="834"/>
        <v/>
      </c>
      <c r="BO474" s="8" t="str">
        <f t="shared" si="859"/>
        <v/>
      </c>
      <c r="BP474" s="8" t="str">
        <f t="shared" si="860"/>
        <v/>
      </c>
      <c r="BQ474" s="8" t="str">
        <f t="shared" si="861"/>
        <v/>
      </c>
      <c r="BR474" s="8" t="str">
        <f t="shared" si="884"/>
        <v/>
      </c>
      <c r="BS474" s="8" t="str">
        <f t="shared" si="862"/>
        <v/>
      </c>
      <c r="BT474" s="8" t="str">
        <f t="shared" si="863"/>
        <v/>
      </c>
      <c r="BU474" s="7" t="str">
        <f t="shared" si="864"/>
        <v/>
      </c>
    </row>
    <row r="475" spans="8:73" x14ac:dyDescent="0.25">
      <c r="H475" s="35" t="str">
        <f>IFERROR(IF(MINUTE(M475)&lt;&gt;MINUTE(M474),MAX($H$2:H474)+1,IF(AND(MINUTE(M474)=0,MINUTE(M475)=0),1,"")),"")</f>
        <v/>
      </c>
      <c r="I475" s="35" t="str">
        <f t="shared" si="836"/>
        <v/>
      </c>
      <c r="J475" s="35" t="str">
        <f t="shared" si="837"/>
        <v/>
      </c>
      <c r="K475" s="67" t="str">
        <f>IFERROR(IF(VLOOKUP(J474,'Flota Variable'!$AS$4:$AU$707,3,0)+K474&gt;$F$7,"",VLOOKUP(J474,'Flota Variable'!$AS$4:$AU$707,3,0)+K474),"")</f>
        <v/>
      </c>
      <c r="L475" s="67" t="str">
        <f t="shared" si="818"/>
        <v/>
      </c>
      <c r="M475" s="36" t="str">
        <f t="shared" si="838"/>
        <v/>
      </c>
      <c r="N475" s="35" t="str">
        <f>IF(H475="","",IF(H475=MAX($H$3:$H$1002),IFERROR(VLOOKUP(MAX($H$3:H475)+1,$H$3:$I$1002,2,0),MAX(I475:I1474))-VLOOKUP(H475,$H$3:$I$1002,2,0)+1,IFERROR(VLOOKUP(MAX($H$3:H475)+1,$H$3:$I$1002,2,0),MAX(I475:I1474))-VLOOKUP(H475,$H$3:$I$1002,2,0)))</f>
        <v/>
      </c>
      <c r="P475" s="35" t="str">
        <f t="shared" si="839"/>
        <v/>
      </c>
      <c r="Q475" s="67" t="str">
        <f t="shared" si="840"/>
        <v/>
      </c>
      <c r="R475" s="67" t="str">
        <f t="shared" si="841"/>
        <v/>
      </c>
      <c r="S475" s="67" t="str">
        <f t="shared" si="842"/>
        <v/>
      </c>
      <c r="U475" s="68" t="str">
        <f>IFERROR(IF(Z475=0,"",IF(MINUTE(Z475)&lt;&gt;MINUTE(Z474),MAX($U$2:U474)+1,IF(AND(MINUTE(Z474)=0,MINUTE(Z475)=0),1,""))),"")</f>
        <v/>
      </c>
      <c r="V475" s="68" t="str">
        <f t="shared" si="843"/>
        <v/>
      </c>
      <c r="W475" s="68" t="str">
        <f t="shared" si="844"/>
        <v/>
      </c>
      <c r="X475" s="69" t="str">
        <f>IFERROR(L475+VLOOKUP(J475,'Tiempos de ciclo'!$P$3:$Q$398,2,0),"")</f>
        <v/>
      </c>
      <c r="Y475" s="69" t="str">
        <f t="shared" si="819"/>
        <v/>
      </c>
      <c r="Z475" s="70" t="str">
        <f t="shared" si="845"/>
        <v/>
      </c>
      <c r="AA475" s="68" t="str">
        <f>IF(U475="","",IF(U475=MAX($U$3:$U$1002),IFERROR(VLOOKUP(MAX($U$3:U475)+1,$U$3:$V$1002,2,0),MAX(V475:V1474))-VLOOKUP(U475,$U$3:$V$1002,2,0)+1,IFERROR(VLOOKUP(MAX($U$3:U475)+1,$U$3:$V$1002,2,0),MAX(V475:V1474))-VLOOKUP(U475,$U$3:$V$1002,2,0)))</f>
        <v/>
      </c>
      <c r="AC475" s="68" t="str">
        <f t="shared" si="846"/>
        <v/>
      </c>
      <c r="AD475" s="69" t="str">
        <f t="shared" si="847"/>
        <v/>
      </c>
      <c r="AE475" s="69" t="str">
        <f t="shared" si="848"/>
        <v/>
      </c>
      <c r="AF475" s="69" t="str">
        <f t="shared" si="849"/>
        <v/>
      </c>
      <c r="AI475" s="3" t="str">
        <f t="shared" si="866"/>
        <v/>
      </c>
      <c r="AJ475" s="8" t="str">
        <f t="shared" si="820"/>
        <v/>
      </c>
      <c r="AK475" s="8" t="str">
        <f t="shared" si="867"/>
        <v/>
      </c>
      <c r="AL475" s="8" t="str">
        <f t="shared" si="868"/>
        <v/>
      </c>
      <c r="AM475" s="8" t="str">
        <f t="shared" si="869"/>
        <v/>
      </c>
      <c r="AN475" s="9" t="str">
        <f t="shared" si="821"/>
        <v/>
      </c>
      <c r="AO475" s="9" t="str">
        <f t="shared" si="822"/>
        <v/>
      </c>
      <c r="AP475" s="8" t="str">
        <f t="shared" si="850"/>
        <v/>
      </c>
      <c r="AQ475" s="9" t="str">
        <f t="shared" si="823"/>
        <v/>
      </c>
      <c r="AR475" s="8" t="str">
        <f t="shared" si="851"/>
        <v/>
      </c>
      <c r="AS475" s="2" t="str">
        <f t="shared" si="870"/>
        <v/>
      </c>
      <c r="AT475" s="8" t="str">
        <f t="shared" si="852"/>
        <v/>
      </c>
      <c r="AU475" s="8" t="str">
        <f t="shared" si="871"/>
        <v/>
      </c>
      <c r="AV475" s="8" t="str">
        <f t="shared" si="872"/>
        <v/>
      </c>
      <c r="AW475" s="8" t="str">
        <f t="shared" si="853"/>
        <v/>
      </c>
      <c r="AX475" s="9" t="str">
        <f t="shared" si="824"/>
        <v/>
      </c>
      <c r="AY475" s="9" t="str">
        <f t="shared" si="825"/>
        <v/>
      </c>
      <c r="AZ475" s="8" t="str">
        <f t="shared" si="854"/>
        <v/>
      </c>
      <c r="BA475" s="9" t="str">
        <f t="shared" si="855"/>
        <v/>
      </c>
      <c r="BB475" s="8" t="str">
        <f t="shared" si="856"/>
        <v/>
      </c>
      <c r="BD475" s="3" t="str">
        <f t="shared" si="857"/>
        <v/>
      </c>
      <c r="BE475" s="8" t="str">
        <f t="shared" si="877"/>
        <v/>
      </c>
      <c r="BF475" s="8" t="str">
        <f t="shared" si="878"/>
        <v/>
      </c>
      <c r="BG475" s="86" t="str">
        <f t="shared" si="879"/>
        <v/>
      </c>
      <c r="BH475" s="9" t="str">
        <f t="shared" si="880"/>
        <v/>
      </c>
      <c r="BI475" s="9" t="str">
        <f t="shared" si="881"/>
        <v/>
      </c>
      <c r="BJ475" s="82" t="e">
        <f t="shared" si="831"/>
        <v>#VALUE!</v>
      </c>
      <c r="BK475" s="9" t="str">
        <f t="shared" si="882"/>
        <v/>
      </c>
      <c r="BL475" s="9" t="str">
        <f t="shared" ref="BL475:BM475" si="901">BK475</f>
        <v/>
      </c>
      <c r="BM475" s="9" t="str">
        <f t="shared" si="901"/>
        <v/>
      </c>
      <c r="BN475" s="8" t="str">
        <f t="shared" si="834"/>
        <v/>
      </c>
      <c r="BO475" s="8" t="str">
        <f t="shared" si="859"/>
        <v/>
      </c>
      <c r="BP475" s="8" t="str">
        <f t="shared" si="860"/>
        <v/>
      </c>
      <c r="BQ475" s="8" t="str">
        <f t="shared" si="861"/>
        <v/>
      </c>
      <c r="BR475" s="8" t="str">
        <f t="shared" si="884"/>
        <v/>
      </c>
      <c r="BS475" s="8" t="str">
        <f t="shared" si="862"/>
        <v/>
      </c>
      <c r="BT475" s="8" t="str">
        <f t="shared" si="863"/>
        <v/>
      </c>
      <c r="BU475" s="7" t="str">
        <f t="shared" si="864"/>
        <v/>
      </c>
    </row>
    <row r="476" spans="8:73" x14ac:dyDescent="0.25">
      <c r="H476" s="35" t="str">
        <f>IFERROR(IF(MINUTE(M476)&lt;&gt;MINUTE(M475),MAX($H$2:H475)+1,IF(AND(MINUTE(M475)=0,MINUTE(M476)=0),1,"")),"")</f>
        <v/>
      </c>
      <c r="I476" s="35" t="str">
        <f t="shared" si="836"/>
        <v/>
      </c>
      <c r="J476" s="35" t="str">
        <f t="shared" si="837"/>
        <v/>
      </c>
      <c r="K476" s="67" t="str">
        <f>IFERROR(IF(VLOOKUP(J475,'Flota Variable'!$AS$4:$AU$707,3,0)+K475&gt;$F$7,"",VLOOKUP(J475,'Flota Variable'!$AS$4:$AU$707,3,0)+K475),"")</f>
        <v/>
      </c>
      <c r="L476" s="67" t="str">
        <f t="shared" si="818"/>
        <v/>
      </c>
      <c r="M476" s="36" t="str">
        <f t="shared" si="838"/>
        <v/>
      </c>
      <c r="N476" s="35" t="str">
        <f>IF(H476="","",IF(H476=MAX($H$3:$H$1002),IFERROR(VLOOKUP(MAX($H$3:H476)+1,$H$3:$I$1002,2,0),MAX(I476:I1475))-VLOOKUP(H476,$H$3:$I$1002,2,0)+1,IFERROR(VLOOKUP(MAX($H$3:H476)+1,$H$3:$I$1002,2,0),MAX(I476:I1475))-VLOOKUP(H476,$H$3:$I$1002,2,0)))</f>
        <v/>
      </c>
      <c r="P476" s="35" t="str">
        <f t="shared" si="839"/>
        <v/>
      </c>
      <c r="Q476" s="67" t="str">
        <f t="shared" si="840"/>
        <v/>
      </c>
      <c r="R476" s="67" t="str">
        <f t="shared" si="841"/>
        <v/>
      </c>
      <c r="S476" s="67" t="str">
        <f t="shared" si="842"/>
        <v/>
      </c>
      <c r="U476" s="68" t="str">
        <f>IFERROR(IF(Z476=0,"",IF(MINUTE(Z476)&lt;&gt;MINUTE(Z475),MAX($U$2:U475)+1,IF(AND(MINUTE(Z475)=0,MINUTE(Z476)=0),1,""))),"")</f>
        <v/>
      </c>
      <c r="V476" s="68" t="str">
        <f t="shared" si="843"/>
        <v/>
      </c>
      <c r="W476" s="68" t="str">
        <f t="shared" si="844"/>
        <v/>
      </c>
      <c r="X476" s="69" t="str">
        <f>IFERROR(L476+VLOOKUP(J476,'Tiempos de ciclo'!$P$3:$Q$398,2,0),"")</f>
        <v/>
      </c>
      <c r="Y476" s="69" t="str">
        <f t="shared" si="819"/>
        <v/>
      </c>
      <c r="Z476" s="70" t="str">
        <f t="shared" si="845"/>
        <v/>
      </c>
      <c r="AA476" s="68" t="str">
        <f>IF(U476="","",IF(U476=MAX($U$3:$U$1002),IFERROR(VLOOKUP(MAX($U$3:U476)+1,$U$3:$V$1002,2,0),MAX(V476:V1475))-VLOOKUP(U476,$U$3:$V$1002,2,0)+1,IFERROR(VLOOKUP(MAX($U$3:U476)+1,$U$3:$V$1002,2,0),MAX(V476:V1475))-VLOOKUP(U476,$U$3:$V$1002,2,0)))</f>
        <v/>
      </c>
      <c r="AC476" s="68" t="str">
        <f t="shared" si="846"/>
        <v/>
      </c>
      <c r="AD476" s="69" t="str">
        <f t="shared" si="847"/>
        <v/>
      </c>
      <c r="AE476" s="69" t="str">
        <f t="shared" si="848"/>
        <v/>
      </c>
      <c r="AF476" s="69" t="str">
        <f t="shared" si="849"/>
        <v/>
      </c>
      <c r="AI476" s="3" t="str">
        <f t="shared" si="866"/>
        <v/>
      </c>
      <c r="AJ476" s="8" t="str">
        <f t="shared" si="820"/>
        <v/>
      </c>
      <c r="AK476" s="8" t="str">
        <f t="shared" si="867"/>
        <v/>
      </c>
      <c r="AL476" s="8" t="str">
        <f t="shared" si="868"/>
        <v/>
      </c>
      <c r="AM476" s="8" t="str">
        <f t="shared" si="869"/>
        <v/>
      </c>
      <c r="AN476" s="9" t="str">
        <f t="shared" si="821"/>
        <v/>
      </c>
      <c r="AO476" s="9" t="str">
        <f t="shared" si="822"/>
        <v/>
      </c>
      <c r="AP476" s="8" t="str">
        <f t="shared" si="850"/>
        <v/>
      </c>
      <c r="AQ476" s="9" t="str">
        <f t="shared" si="823"/>
        <v/>
      </c>
      <c r="AR476" s="8" t="str">
        <f t="shared" si="851"/>
        <v/>
      </c>
      <c r="AS476" s="2" t="str">
        <f t="shared" si="870"/>
        <v/>
      </c>
      <c r="AT476" s="8" t="str">
        <f t="shared" si="852"/>
        <v/>
      </c>
      <c r="AU476" s="8" t="str">
        <f t="shared" si="871"/>
        <v/>
      </c>
      <c r="AV476" s="8" t="str">
        <f t="shared" si="872"/>
        <v/>
      </c>
      <c r="AW476" s="8" t="str">
        <f t="shared" si="853"/>
        <v/>
      </c>
      <c r="AX476" s="9" t="str">
        <f t="shared" si="824"/>
        <v/>
      </c>
      <c r="AY476" s="9" t="str">
        <f t="shared" si="825"/>
        <v/>
      </c>
      <c r="AZ476" s="8" t="str">
        <f t="shared" si="854"/>
        <v/>
      </c>
      <c r="BA476" s="9" t="str">
        <f t="shared" si="855"/>
        <v/>
      </c>
      <c r="BB476" s="8" t="str">
        <f t="shared" si="856"/>
        <v/>
      </c>
      <c r="BD476" s="3" t="str">
        <f t="shared" si="857"/>
        <v/>
      </c>
      <c r="BE476" s="8" t="str">
        <f t="shared" si="877"/>
        <v/>
      </c>
      <c r="BF476" s="8" t="str">
        <f t="shared" si="878"/>
        <v/>
      </c>
      <c r="BG476" s="86" t="str">
        <f t="shared" si="879"/>
        <v/>
      </c>
      <c r="BH476" s="9" t="str">
        <f t="shared" si="880"/>
        <v/>
      </c>
      <c r="BI476" s="9" t="str">
        <f t="shared" si="881"/>
        <v/>
      </c>
      <c r="BJ476" s="82" t="e">
        <f t="shared" si="831"/>
        <v>#VALUE!</v>
      </c>
      <c r="BK476" s="9" t="str">
        <f t="shared" si="882"/>
        <v/>
      </c>
      <c r="BL476" s="9" t="str">
        <f t="shared" ref="BL476:BM476" si="902">BK476</f>
        <v/>
      </c>
      <c r="BM476" s="9" t="str">
        <f t="shared" si="902"/>
        <v/>
      </c>
      <c r="BN476" s="8" t="str">
        <f t="shared" si="834"/>
        <v/>
      </c>
      <c r="BO476" s="8" t="str">
        <f t="shared" si="859"/>
        <v/>
      </c>
      <c r="BP476" s="8" t="str">
        <f t="shared" si="860"/>
        <v/>
      </c>
      <c r="BQ476" s="8" t="str">
        <f t="shared" si="861"/>
        <v/>
      </c>
      <c r="BR476" s="8" t="str">
        <f t="shared" si="884"/>
        <v/>
      </c>
      <c r="BS476" s="8" t="str">
        <f t="shared" si="862"/>
        <v/>
      </c>
      <c r="BT476" s="8" t="str">
        <f t="shared" si="863"/>
        <v/>
      </c>
      <c r="BU476" s="7" t="str">
        <f t="shared" si="864"/>
        <v/>
      </c>
    </row>
    <row r="477" spans="8:73" x14ac:dyDescent="0.25">
      <c r="H477" s="35" t="str">
        <f>IFERROR(IF(MINUTE(M477)&lt;&gt;MINUTE(M476),MAX($H$2:H476)+1,IF(AND(MINUTE(M476)=0,MINUTE(M477)=0),1,"")),"")</f>
        <v/>
      </c>
      <c r="I477" s="35" t="str">
        <f t="shared" si="836"/>
        <v/>
      </c>
      <c r="J477" s="35" t="str">
        <f t="shared" si="837"/>
        <v/>
      </c>
      <c r="K477" s="67" t="str">
        <f>IFERROR(IF(VLOOKUP(J476,'Flota Variable'!$AS$4:$AU$707,3,0)+K476&gt;$F$7,"",VLOOKUP(J476,'Flota Variable'!$AS$4:$AU$707,3,0)+K476),"")</f>
        <v/>
      </c>
      <c r="L477" s="67" t="str">
        <f t="shared" si="818"/>
        <v/>
      </c>
      <c r="M477" s="36" t="str">
        <f t="shared" si="838"/>
        <v/>
      </c>
      <c r="N477" s="35" t="str">
        <f>IF(H477="","",IF(H477=MAX($H$3:$H$1002),IFERROR(VLOOKUP(MAX($H$3:H477)+1,$H$3:$I$1002,2,0),MAX(I477:I1476))-VLOOKUP(H477,$H$3:$I$1002,2,0)+1,IFERROR(VLOOKUP(MAX($H$3:H477)+1,$H$3:$I$1002,2,0),MAX(I477:I1476))-VLOOKUP(H477,$H$3:$I$1002,2,0)))</f>
        <v/>
      </c>
      <c r="P477" s="35" t="str">
        <f t="shared" si="839"/>
        <v/>
      </c>
      <c r="Q477" s="67" t="str">
        <f t="shared" si="840"/>
        <v/>
      </c>
      <c r="R477" s="67" t="str">
        <f t="shared" si="841"/>
        <v/>
      </c>
      <c r="S477" s="67" t="str">
        <f t="shared" si="842"/>
        <v/>
      </c>
      <c r="U477" s="68" t="str">
        <f>IFERROR(IF(Z477=0,"",IF(MINUTE(Z477)&lt;&gt;MINUTE(Z476),MAX($U$2:U476)+1,IF(AND(MINUTE(Z476)=0,MINUTE(Z477)=0),1,""))),"")</f>
        <v/>
      </c>
      <c r="V477" s="68" t="str">
        <f t="shared" si="843"/>
        <v/>
      </c>
      <c r="W477" s="68" t="str">
        <f t="shared" si="844"/>
        <v/>
      </c>
      <c r="X477" s="69" t="str">
        <f>IFERROR(L477+VLOOKUP(J477,'Tiempos de ciclo'!$P$3:$Q$398,2,0),"")</f>
        <v/>
      </c>
      <c r="Y477" s="69" t="str">
        <f t="shared" si="819"/>
        <v/>
      </c>
      <c r="Z477" s="70" t="str">
        <f t="shared" si="845"/>
        <v/>
      </c>
      <c r="AA477" s="68" t="str">
        <f>IF(U477="","",IF(U477=MAX($U$3:$U$1002),IFERROR(VLOOKUP(MAX($U$3:U477)+1,$U$3:$V$1002,2,0),MAX(V477:V1476))-VLOOKUP(U477,$U$3:$V$1002,2,0)+1,IFERROR(VLOOKUP(MAX($U$3:U477)+1,$U$3:$V$1002,2,0),MAX(V477:V1476))-VLOOKUP(U477,$U$3:$V$1002,2,0)))</f>
        <v/>
      </c>
      <c r="AC477" s="68" t="str">
        <f t="shared" si="846"/>
        <v/>
      </c>
      <c r="AD477" s="69" t="str">
        <f t="shared" si="847"/>
        <v/>
      </c>
      <c r="AE477" s="69" t="str">
        <f t="shared" si="848"/>
        <v/>
      </c>
      <c r="AF477" s="69" t="str">
        <f t="shared" si="849"/>
        <v/>
      </c>
      <c r="AI477" s="3" t="str">
        <f t="shared" si="866"/>
        <v/>
      </c>
      <c r="AJ477" s="8" t="str">
        <f t="shared" si="820"/>
        <v/>
      </c>
      <c r="AK477" s="8" t="str">
        <f t="shared" si="867"/>
        <v/>
      </c>
      <c r="AL477" s="8" t="str">
        <f t="shared" si="868"/>
        <v/>
      </c>
      <c r="AM477" s="8" t="str">
        <f t="shared" si="869"/>
        <v/>
      </c>
      <c r="AN477" s="9" t="str">
        <f t="shared" si="821"/>
        <v/>
      </c>
      <c r="AO477" s="9" t="str">
        <f t="shared" si="822"/>
        <v/>
      </c>
      <c r="AP477" s="8" t="str">
        <f t="shared" si="850"/>
        <v/>
      </c>
      <c r="AQ477" s="9" t="str">
        <f t="shared" si="823"/>
        <v/>
      </c>
      <c r="AR477" s="8" t="str">
        <f t="shared" si="851"/>
        <v/>
      </c>
      <c r="AS477" s="2" t="str">
        <f t="shared" si="870"/>
        <v/>
      </c>
      <c r="AT477" s="8" t="str">
        <f t="shared" si="852"/>
        <v/>
      </c>
      <c r="AU477" s="8" t="str">
        <f t="shared" si="871"/>
        <v/>
      </c>
      <c r="AV477" s="8" t="str">
        <f t="shared" si="872"/>
        <v/>
      </c>
      <c r="AW477" s="8" t="str">
        <f t="shared" si="853"/>
        <v/>
      </c>
      <c r="AX477" s="9" t="str">
        <f t="shared" si="824"/>
        <v/>
      </c>
      <c r="AY477" s="9" t="str">
        <f t="shared" si="825"/>
        <v/>
      </c>
      <c r="AZ477" s="8" t="str">
        <f t="shared" si="854"/>
        <v/>
      </c>
      <c r="BA477" s="9" t="str">
        <f t="shared" si="855"/>
        <v/>
      </c>
      <c r="BB477" s="8" t="str">
        <f t="shared" si="856"/>
        <v/>
      </c>
      <c r="BD477" s="3" t="str">
        <f t="shared" si="857"/>
        <v/>
      </c>
      <c r="BE477" s="8" t="str">
        <f t="shared" si="877"/>
        <v/>
      </c>
      <c r="BF477" s="8" t="str">
        <f t="shared" si="878"/>
        <v/>
      </c>
      <c r="BG477" s="86" t="str">
        <f t="shared" si="879"/>
        <v/>
      </c>
      <c r="BH477" s="9" t="str">
        <f t="shared" si="880"/>
        <v/>
      </c>
      <c r="BI477" s="9" t="str">
        <f t="shared" si="881"/>
        <v/>
      </c>
      <c r="BJ477" s="82" t="e">
        <f t="shared" si="831"/>
        <v>#VALUE!</v>
      </c>
      <c r="BK477" s="9" t="str">
        <f t="shared" si="882"/>
        <v/>
      </c>
      <c r="BL477" s="9" t="str">
        <f t="shared" ref="BL477:BM477" si="903">BK477</f>
        <v/>
      </c>
      <c r="BM477" s="9" t="str">
        <f t="shared" si="903"/>
        <v/>
      </c>
      <c r="BN477" s="8" t="str">
        <f t="shared" si="834"/>
        <v/>
      </c>
      <c r="BO477" s="8" t="str">
        <f t="shared" si="859"/>
        <v/>
      </c>
      <c r="BP477" s="8" t="str">
        <f t="shared" si="860"/>
        <v/>
      </c>
      <c r="BQ477" s="8" t="str">
        <f t="shared" si="861"/>
        <v/>
      </c>
      <c r="BR477" s="8" t="str">
        <f t="shared" si="884"/>
        <v/>
      </c>
      <c r="BS477" s="8" t="str">
        <f t="shared" si="862"/>
        <v/>
      </c>
      <c r="BT477" s="8" t="str">
        <f t="shared" si="863"/>
        <v/>
      </c>
      <c r="BU477" s="7" t="str">
        <f t="shared" si="864"/>
        <v/>
      </c>
    </row>
    <row r="478" spans="8:73" x14ac:dyDescent="0.25">
      <c r="H478" s="35" t="str">
        <f>IFERROR(IF(MINUTE(M478)&lt;&gt;MINUTE(M477),MAX($H$2:H477)+1,IF(AND(MINUTE(M477)=0,MINUTE(M478)=0),1,"")),"")</f>
        <v/>
      </c>
      <c r="I478" s="35" t="str">
        <f t="shared" si="836"/>
        <v/>
      </c>
      <c r="J478" s="35" t="str">
        <f t="shared" si="837"/>
        <v/>
      </c>
      <c r="K478" s="67" t="str">
        <f>IFERROR(IF(VLOOKUP(J477,'Flota Variable'!$AS$4:$AU$707,3,0)+K477&gt;$F$7,"",VLOOKUP(J477,'Flota Variable'!$AS$4:$AU$707,3,0)+K477),"")</f>
        <v/>
      </c>
      <c r="L478" s="67" t="str">
        <f t="shared" si="818"/>
        <v/>
      </c>
      <c r="M478" s="36" t="str">
        <f t="shared" si="838"/>
        <v/>
      </c>
      <c r="N478" s="35" t="str">
        <f>IF(H478="","",IF(H478=MAX($H$3:$H$1002),IFERROR(VLOOKUP(MAX($H$3:H478)+1,$H$3:$I$1002,2,0),MAX(I478:I1477))-VLOOKUP(H478,$H$3:$I$1002,2,0)+1,IFERROR(VLOOKUP(MAX($H$3:H478)+1,$H$3:$I$1002,2,0),MAX(I478:I1477))-VLOOKUP(H478,$H$3:$I$1002,2,0)))</f>
        <v/>
      </c>
      <c r="P478" s="35" t="str">
        <f t="shared" si="839"/>
        <v/>
      </c>
      <c r="Q478" s="67" t="str">
        <f t="shared" si="840"/>
        <v/>
      </c>
      <c r="R478" s="67" t="str">
        <f t="shared" si="841"/>
        <v/>
      </c>
      <c r="S478" s="67" t="str">
        <f t="shared" si="842"/>
        <v/>
      </c>
      <c r="U478" s="68" t="str">
        <f>IFERROR(IF(Z478=0,"",IF(MINUTE(Z478)&lt;&gt;MINUTE(Z477),MAX($U$2:U477)+1,IF(AND(MINUTE(Z477)=0,MINUTE(Z478)=0),1,""))),"")</f>
        <v/>
      </c>
      <c r="V478" s="68" t="str">
        <f t="shared" si="843"/>
        <v/>
      </c>
      <c r="W478" s="68" t="str">
        <f t="shared" si="844"/>
        <v/>
      </c>
      <c r="X478" s="69" t="str">
        <f>IFERROR(L478+VLOOKUP(J478,'Tiempos de ciclo'!$P$3:$Q$398,2,0),"")</f>
        <v/>
      </c>
      <c r="Y478" s="69" t="str">
        <f t="shared" si="819"/>
        <v/>
      </c>
      <c r="Z478" s="70" t="str">
        <f t="shared" si="845"/>
        <v/>
      </c>
      <c r="AA478" s="68" t="str">
        <f>IF(U478="","",IF(U478=MAX($U$3:$U$1002),IFERROR(VLOOKUP(MAX($U$3:U478)+1,$U$3:$V$1002,2,0),MAX(V478:V1477))-VLOOKUP(U478,$U$3:$V$1002,2,0)+1,IFERROR(VLOOKUP(MAX($U$3:U478)+1,$U$3:$V$1002,2,0),MAX(V478:V1477))-VLOOKUP(U478,$U$3:$V$1002,2,0)))</f>
        <v/>
      </c>
      <c r="AC478" s="68" t="str">
        <f t="shared" si="846"/>
        <v/>
      </c>
      <c r="AD478" s="69" t="str">
        <f t="shared" si="847"/>
        <v/>
      </c>
      <c r="AE478" s="69" t="str">
        <f t="shared" si="848"/>
        <v/>
      </c>
      <c r="AF478" s="69" t="str">
        <f t="shared" si="849"/>
        <v/>
      </c>
      <c r="AI478" s="3" t="str">
        <f t="shared" si="866"/>
        <v/>
      </c>
      <c r="AJ478" s="8" t="str">
        <f t="shared" si="820"/>
        <v/>
      </c>
      <c r="AK478" s="8" t="str">
        <f t="shared" si="867"/>
        <v/>
      </c>
      <c r="AL478" s="8" t="str">
        <f t="shared" si="868"/>
        <v/>
      </c>
      <c r="AM478" s="8" t="str">
        <f t="shared" si="869"/>
        <v/>
      </c>
      <c r="AN478" s="9" t="str">
        <f t="shared" si="821"/>
        <v/>
      </c>
      <c r="AO478" s="9" t="str">
        <f t="shared" si="822"/>
        <v/>
      </c>
      <c r="AP478" s="8" t="str">
        <f t="shared" si="850"/>
        <v/>
      </c>
      <c r="AQ478" s="9" t="str">
        <f t="shared" si="823"/>
        <v/>
      </c>
      <c r="AR478" s="8" t="str">
        <f t="shared" si="851"/>
        <v/>
      </c>
      <c r="AS478" s="2" t="str">
        <f t="shared" si="870"/>
        <v/>
      </c>
      <c r="AT478" s="8" t="str">
        <f t="shared" si="852"/>
        <v/>
      </c>
      <c r="AU478" s="8" t="str">
        <f t="shared" si="871"/>
        <v/>
      </c>
      <c r="AV478" s="8" t="str">
        <f t="shared" si="872"/>
        <v/>
      </c>
      <c r="AW478" s="8" t="str">
        <f t="shared" si="853"/>
        <v/>
      </c>
      <c r="AX478" s="9" t="str">
        <f t="shared" si="824"/>
        <v/>
      </c>
      <c r="AY478" s="9" t="str">
        <f t="shared" si="825"/>
        <v/>
      </c>
      <c r="AZ478" s="8" t="str">
        <f t="shared" si="854"/>
        <v/>
      </c>
      <c r="BA478" s="9" t="str">
        <f t="shared" si="855"/>
        <v/>
      </c>
      <c r="BB478" s="8" t="str">
        <f t="shared" si="856"/>
        <v/>
      </c>
      <c r="BD478" s="3" t="str">
        <f t="shared" si="857"/>
        <v/>
      </c>
      <c r="BE478" s="8" t="str">
        <f t="shared" si="877"/>
        <v/>
      </c>
      <c r="BF478" s="8" t="str">
        <f t="shared" si="878"/>
        <v/>
      </c>
      <c r="BG478" s="86" t="str">
        <f t="shared" si="879"/>
        <v/>
      </c>
      <c r="BH478" s="9" t="str">
        <f t="shared" si="880"/>
        <v/>
      </c>
      <c r="BI478" s="9" t="str">
        <f t="shared" si="881"/>
        <v/>
      </c>
      <c r="BJ478" s="82" t="e">
        <f t="shared" si="831"/>
        <v>#VALUE!</v>
      </c>
      <c r="BK478" s="9" t="str">
        <f t="shared" si="882"/>
        <v/>
      </c>
      <c r="BL478" s="9" t="str">
        <f t="shared" ref="BL478:BM478" si="904">BK478</f>
        <v/>
      </c>
      <c r="BM478" s="9" t="str">
        <f t="shared" si="904"/>
        <v/>
      </c>
      <c r="BN478" s="8" t="str">
        <f t="shared" si="834"/>
        <v/>
      </c>
      <c r="BO478" s="8" t="str">
        <f t="shared" si="859"/>
        <v/>
      </c>
      <c r="BP478" s="8" t="str">
        <f t="shared" si="860"/>
        <v/>
      </c>
      <c r="BQ478" s="8" t="str">
        <f t="shared" si="861"/>
        <v/>
      </c>
      <c r="BR478" s="8" t="str">
        <f t="shared" si="884"/>
        <v/>
      </c>
      <c r="BS478" s="8" t="str">
        <f t="shared" si="862"/>
        <v/>
      </c>
      <c r="BT478" s="8" t="str">
        <f t="shared" si="863"/>
        <v/>
      </c>
      <c r="BU478" s="7" t="str">
        <f t="shared" si="864"/>
        <v/>
      </c>
    </row>
    <row r="479" spans="8:73" x14ac:dyDescent="0.25">
      <c r="H479" s="35" t="str">
        <f>IFERROR(IF(MINUTE(M479)&lt;&gt;MINUTE(M478),MAX($H$2:H478)+1,IF(AND(MINUTE(M478)=0,MINUTE(M479)=0),1,"")),"")</f>
        <v/>
      </c>
      <c r="I479" s="35" t="str">
        <f t="shared" si="836"/>
        <v/>
      </c>
      <c r="J479" s="35" t="str">
        <f t="shared" si="837"/>
        <v/>
      </c>
      <c r="K479" s="67" t="str">
        <f>IFERROR(IF(VLOOKUP(J478,'Flota Variable'!$AS$4:$AU$707,3,0)+K478&gt;$F$7,"",VLOOKUP(J478,'Flota Variable'!$AS$4:$AU$707,3,0)+K478),"")</f>
        <v/>
      </c>
      <c r="L479" s="67" t="str">
        <f t="shared" si="818"/>
        <v/>
      </c>
      <c r="M479" s="36" t="str">
        <f t="shared" si="838"/>
        <v/>
      </c>
      <c r="N479" s="35" t="str">
        <f>IF(H479="","",IF(H479=MAX($H$3:$H$1002),IFERROR(VLOOKUP(MAX($H$3:H479)+1,$H$3:$I$1002,2,0),MAX(I479:I1478))-VLOOKUP(H479,$H$3:$I$1002,2,0)+1,IFERROR(VLOOKUP(MAX($H$3:H479)+1,$H$3:$I$1002,2,0),MAX(I479:I1478))-VLOOKUP(H479,$H$3:$I$1002,2,0)))</f>
        <v/>
      </c>
      <c r="P479" s="35" t="str">
        <f t="shared" si="839"/>
        <v/>
      </c>
      <c r="Q479" s="67" t="str">
        <f t="shared" si="840"/>
        <v/>
      </c>
      <c r="R479" s="67" t="str">
        <f t="shared" si="841"/>
        <v/>
      </c>
      <c r="S479" s="67" t="str">
        <f t="shared" si="842"/>
        <v/>
      </c>
      <c r="U479" s="68" t="str">
        <f>IFERROR(IF(Z479=0,"",IF(MINUTE(Z479)&lt;&gt;MINUTE(Z478),MAX($U$2:U478)+1,IF(AND(MINUTE(Z478)=0,MINUTE(Z479)=0),1,""))),"")</f>
        <v/>
      </c>
      <c r="V479" s="68" t="str">
        <f t="shared" si="843"/>
        <v/>
      </c>
      <c r="W479" s="68" t="str">
        <f t="shared" si="844"/>
        <v/>
      </c>
      <c r="X479" s="69" t="str">
        <f>IFERROR(L479+VLOOKUP(J479,'Tiempos de ciclo'!$P$3:$Q$398,2,0),"")</f>
        <v/>
      </c>
      <c r="Y479" s="69" t="str">
        <f t="shared" si="819"/>
        <v/>
      </c>
      <c r="Z479" s="70" t="str">
        <f t="shared" si="845"/>
        <v/>
      </c>
      <c r="AA479" s="68" t="str">
        <f>IF(U479="","",IF(U479=MAX($U$3:$U$1002),IFERROR(VLOOKUP(MAX($U$3:U479)+1,$U$3:$V$1002,2,0),MAX(V479:V1478))-VLOOKUP(U479,$U$3:$V$1002,2,0)+1,IFERROR(VLOOKUP(MAX($U$3:U479)+1,$U$3:$V$1002,2,0),MAX(V479:V1478))-VLOOKUP(U479,$U$3:$V$1002,2,0)))</f>
        <v/>
      </c>
      <c r="AC479" s="68" t="str">
        <f t="shared" si="846"/>
        <v/>
      </c>
      <c r="AD479" s="69" t="str">
        <f t="shared" si="847"/>
        <v/>
      </c>
      <c r="AE479" s="69" t="str">
        <f t="shared" si="848"/>
        <v/>
      </c>
      <c r="AF479" s="69" t="str">
        <f t="shared" si="849"/>
        <v/>
      </c>
      <c r="AI479" s="3" t="str">
        <f t="shared" si="866"/>
        <v/>
      </c>
      <c r="AJ479" s="8" t="str">
        <f t="shared" si="820"/>
        <v/>
      </c>
      <c r="AK479" s="8" t="str">
        <f t="shared" si="867"/>
        <v/>
      </c>
      <c r="AL479" s="8" t="str">
        <f t="shared" si="868"/>
        <v/>
      </c>
      <c r="AM479" s="8" t="str">
        <f t="shared" si="869"/>
        <v/>
      </c>
      <c r="AN479" s="9" t="str">
        <f t="shared" si="821"/>
        <v/>
      </c>
      <c r="AO479" s="9" t="str">
        <f t="shared" si="822"/>
        <v/>
      </c>
      <c r="AP479" s="8" t="str">
        <f t="shared" si="850"/>
        <v/>
      </c>
      <c r="AQ479" s="9" t="str">
        <f t="shared" si="823"/>
        <v/>
      </c>
      <c r="AR479" s="8" t="str">
        <f t="shared" si="851"/>
        <v/>
      </c>
      <c r="AS479" s="2" t="str">
        <f t="shared" si="870"/>
        <v/>
      </c>
      <c r="AT479" s="8" t="str">
        <f t="shared" si="852"/>
        <v/>
      </c>
      <c r="AU479" s="8" t="str">
        <f t="shared" si="871"/>
        <v/>
      </c>
      <c r="AV479" s="8" t="str">
        <f t="shared" si="872"/>
        <v/>
      </c>
      <c r="AW479" s="8" t="str">
        <f t="shared" si="853"/>
        <v/>
      </c>
      <c r="AX479" s="9" t="str">
        <f t="shared" si="824"/>
        <v/>
      </c>
      <c r="AY479" s="9" t="str">
        <f t="shared" si="825"/>
        <v/>
      </c>
      <c r="AZ479" s="8" t="str">
        <f t="shared" si="854"/>
        <v/>
      </c>
      <c r="BA479" s="9" t="str">
        <f t="shared" si="855"/>
        <v/>
      </c>
      <c r="BB479" s="8" t="str">
        <f t="shared" si="856"/>
        <v/>
      </c>
      <c r="BD479" s="3" t="str">
        <f t="shared" si="857"/>
        <v/>
      </c>
      <c r="BE479" s="8" t="str">
        <f t="shared" si="877"/>
        <v/>
      </c>
      <c r="BF479" s="8" t="str">
        <f t="shared" si="878"/>
        <v/>
      </c>
      <c r="BG479" s="86" t="str">
        <f t="shared" si="879"/>
        <v/>
      </c>
      <c r="BH479" s="9" t="str">
        <f t="shared" si="880"/>
        <v/>
      </c>
      <c r="BI479" s="9" t="str">
        <f t="shared" si="881"/>
        <v/>
      </c>
      <c r="BJ479" s="82" t="e">
        <f t="shared" si="831"/>
        <v>#VALUE!</v>
      </c>
      <c r="BK479" s="9" t="str">
        <f t="shared" si="882"/>
        <v/>
      </c>
      <c r="BL479" s="9" t="str">
        <f t="shared" ref="BL479:BM479" si="905">BK479</f>
        <v/>
      </c>
      <c r="BM479" s="9" t="str">
        <f t="shared" si="905"/>
        <v/>
      </c>
      <c r="BN479" s="8" t="str">
        <f t="shared" si="834"/>
        <v/>
      </c>
      <c r="BO479" s="8" t="str">
        <f t="shared" si="859"/>
        <v/>
      </c>
      <c r="BP479" s="8" t="str">
        <f t="shared" si="860"/>
        <v/>
      </c>
      <c r="BQ479" s="8" t="str">
        <f t="shared" si="861"/>
        <v/>
      </c>
      <c r="BR479" s="8" t="str">
        <f t="shared" si="884"/>
        <v/>
      </c>
      <c r="BS479" s="8" t="str">
        <f t="shared" si="862"/>
        <v/>
      </c>
      <c r="BT479" s="8" t="str">
        <f t="shared" si="863"/>
        <v/>
      </c>
      <c r="BU479" s="7" t="str">
        <f t="shared" si="864"/>
        <v/>
      </c>
    </row>
    <row r="480" spans="8:73" x14ac:dyDescent="0.25">
      <c r="H480" s="35" t="str">
        <f>IFERROR(IF(MINUTE(M480)&lt;&gt;MINUTE(M479),MAX($H$2:H479)+1,IF(AND(MINUTE(M479)=0,MINUTE(M480)=0),1,"")),"")</f>
        <v/>
      </c>
      <c r="I480" s="35" t="str">
        <f t="shared" si="836"/>
        <v/>
      </c>
      <c r="J480" s="35" t="str">
        <f t="shared" si="837"/>
        <v/>
      </c>
      <c r="K480" s="67" t="str">
        <f>IFERROR(IF(VLOOKUP(J479,'Flota Variable'!$AS$4:$AU$707,3,0)+K479&gt;$F$7,"",VLOOKUP(J479,'Flota Variable'!$AS$4:$AU$707,3,0)+K479),"")</f>
        <v/>
      </c>
      <c r="L480" s="67" t="str">
        <f t="shared" si="818"/>
        <v/>
      </c>
      <c r="M480" s="36" t="str">
        <f t="shared" si="838"/>
        <v/>
      </c>
      <c r="N480" s="35" t="str">
        <f>IF(H480="","",IF(H480=MAX($H$3:$H$1002),IFERROR(VLOOKUP(MAX($H$3:H480)+1,$H$3:$I$1002,2,0),MAX(I480:I1479))-VLOOKUP(H480,$H$3:$I$1002,2,0)+1,IFERROR(VLOOKUP(MAX($H$3:H480)+1,$H$3:$I$1002,2,0),MAX(I480:I1479))-VLOOKUP(H480,$H$3:$I$1002,2,0)))</f>
        <v/>
      </c>
      <c r="P480" s="35" t="str">
        <f t="shared" si="839"/>
        <v/>
      </c>
      <c r="Q480" s="67" t="str">
        <f t="shared" si="840"/>
        <v/>
      </c>
      <c r="R480" s="67" t="str">
        <f t="shared" si="841"/>
        <v/>
      </c>
      <c r="S480" s="67" t="str">
        <f t="shared" si="842"/>
        <v/>
      </c>
      <c r="U480" s="68" t="str">
        <f>IFERROR(IF(Z480=0,"",IF(MINUTE(Z480)&lt;&gt;MINUTE(Z479),MAX($U$2:U479)+1,IF(AND(MINUTE(Z479)=0,MINUTE(Z480)=0),1,""))),"")</f>
        <v/>
      </c>
      <c r="V480" s="68" t="str">
        <f t="shared" si="843"/>
        <v/>
      </c>
      <c r="W480" s="68" t="str">
        <f t="shared" si="844"/>
        <v/>
      </c>
      <c r="X480" s="69" t="str">
        <f>IFERROR(L480+VLOOKUP(J480,'Tiempos de ciclo'!$P$3:$Q$398,2,0),"")</f>
        <v/>
      </c>
      <c r="Y480" s="69" t="str">
        <f t="shared" si="819"/>
        <v/>
      </c>
      <c r="Z480" s="70" t="str">
        <f t="shared" si="845"/>
        <v/>
      </c>
      <c r="AA480" s="68" t="str">
        <f>IF(U480="","",IF(U480=MAX($U$3:$U$1002),IFERROR(VLOOKUP(MAX($U$3:U480)+1,$U$3:$V$1002,2,0),MAX(V480:V1479))-VLOOKUP(U480,$U$3:$V$1002,2,0)+1,IFERROR(VLOOKUP(MAX($U$3:U480)+1,$U$3:$V$1002,2,0),MAX(V480:V1479))-VLOOKUP(U480,$U$3:$V$1002,2,0)))</f>
        <v/>
      </c>
      <c r="AC480" s="68" t="str">
        <f t="shared" si="846"/>
        <v/>
      </c>
      <c r="AD480" s="69" t="str">
        <f t="shared" si="847"/>
        <v/>
      </c>
      <c r="AE480" s="69" t="str">
        <f t="shared" si="848"/>
        <v/>
      </c>
      <c r="AF480" s="69" t="str">
        <f t="shared" si="849"/>
        <v/>
      </c>
      <c r="AI480" s="3" t="str">
        <f t="shared" si="866"/>
        <v/>
      </c>
      <c r="AJ480" s="8" t="str">
        <f t="shared" si="820"/>
        <v/>
      </c>
      <c r="AK480" s="8" t="str">
        <f t="shared" si="867"/>
        <v/>
      </c>
      <c r="AL480" s="8" t="str">
        <f t="shared" si="868"/>
        <v/>
      </c>
      <c r="AM480" s="8" t="str">
        <f t="shared" si="869"/>
        <v/>
      </c>
      <c r="AN480" s="9" t="str">
        <f t="shared" si="821"/>
        <v/>
      </c>
      <c r="AO480" s="9" t="str">
        <f t="shared" si="822"/>
        <v/>
      </c>
      <c r="AP480" s="8" t="str">
        <f t="shared" si="850"/>
        <v/>
      </c>
      <c r="AQ480" s="9" t="str">
        <f t="shared" si="823"/>
        <v/>
      </c>
      <c r="AR480" s="8" t="str">
        <f t="shared" si="851"/>
        <v/>
      </c>
      <c r="AS480" s="2" t="str">
        <f t="shared" si="870"/>
        <v/>
      </c>
      <c r="AT480" s="8" t="str">
        <f t="shared" si="852"/>
        <v/>
      </c>
      <c r="AU480" s="8" t="str">
        <f t="shared" si="871"/>
        <v/>
      </c>
      <c r="AV480" s="8" t="str">
        <f t="shared" si="872"/>
        <v/>
      </c>
      <c r="AW480" s="8" t="str">
        <f t="shared" si="853"/>
        <v/>
      </c>
      <c r="AX480" s="9" t="str">
        <f t="shared" si="824"/>
        <v/>
      </c>
      <c r="AY480" s="9" t="str">
        <f t="shared" si="825"/>
        <v/>
      </c>
      <c r="AZ480" s="8" t="str">
        <f t="shared" si="854"/>
        <v/>
      </c>
      <c r="BA480" s="9" t="str">
        <f t="shared" si="855"/>
        <v/>
      </c>
      <c r="BB480" s="8" t="str">
        <f t="shared" si="856"/>
        <v/>
      </c>
      <c r="BD480" s="3" t="str">
        <f t="shared" si="857"/>
        <v/>
      </c>
      <c r="BE480" s="8" t="str">
        <f t="shared" si="877"/>
        <v/>
      </c>
      <c r="BF480" s="8" t="str">
        <f t="shared" si="878"/>
        <v/>
      </c>
      <c r="BG480" s="86" t="str">
        <f t="shared" si="879"/>
        <v/>
      </c>
      <c r="BH480" s="9" t="str">
        <f t="shared" si="880"/>
        <v/>
      </c>
      <c r="BI480" s="9" t="str">
        <f t="shared" si="881"/>
        <v/>
      </c>
      <c r="BJ480" s="82" t="e">
        <f t="shared" si="831"/>
        <v>#VALUE!</v>
      </c>
      <c r="BK480" s="9" t="str">
        <f t="shared" si="882"/>
        <v/>
      </c>
      <c r="BL480" s="9" t="str">
        <f t="shared" ref="BL480:BM480" si="906">BK480</f>
        <v/>
      </c>
      <c r="BM480" s="9" t="str">
        <f t="shared" si="906"/>
        <v/>
      </c>
      <c r="BN480" s="8" t="str">
        <f t="shared" si="834"/>
        <v/>
      </c>
      <c r="BO480" s="8" t="str">
        <f t="shared" si="859"/>
        <v/>
      </c>
      <c r="BP480" s="8" t="str">
        <f t="shared" si="860"/>
        <v/>
      </c>
      <c r="BQ480" s="8" t="str">
        <f t="shared" si="861"/>
        <v/>
      </c>
      <c r="BR480" s="8" t="str">
        <f t="shared" si="884"/>
        <v/>
      </c>
      <c r="BS480" s="8" t="str">
        <f t="shared" si="862"/>
        <v/>
      </c>
      <c r="BT480" s="8" t="str">
        <f t="shared" si="863"/>
        <v/>
      </c>
      <c r="BU480" s="7" t="str">
        <f t="shared" si="864"/>
        <v/>
      </c>
    </row>
    <row r="481" spans="8:73" x14ac:dyDescent="0.25">
      <c r="H481" s="35" t="str">
        <f>IFERROR(IF(MINUTE(M481)&lt;&gt;MINUTE(M480),MAX($H$2:H480)+1,IF(AND(MINUTE(M480)=0,MINUTE(M481)=0),1,"")),"")</f>
        <v/>
      </c>
      <c r="I481" s="35" t="str">
        <f t="shared" si="836"/>
        <v/>
      </c>
      <c r="J481" s="35" t="str">
        <f t="shared" si="837"/>
        <v/>
      </c>
      <c r="K481" s="67" t="str">
        <f>IFERROR(IF(VLOOKUP(J480,'Flota Variable'!$AS$4:$AU$707,3,0)+K480&gt;$F$7,"",VLOOKUP(J480,'Flota Variable'!$AS$4:$AU$707,3,0)+K480),"")</f>
        <v/>
      </c>
      <c r="L481" s="67" t="str">
        <f t="shared" si="818"/>
        <v/>
      </c>
      <c r="M481" s="36" t="str">
        <f t="shared" si="838"/>
        <v/>
      </c>
      <c r="N481" s="35" t="str">
        <f>IF(H481="","",IF(H481=MAX($H$3:$H$1002),IFERROR(VLOOKUP(MAX($H$3:H481)+1,$H$3:$I$1002,2,0),MAX(I481:I1480))-VLOOKUP(H481,$H$3:$I$1002,2,0)+1,IFERROR(VLOOKUP(MAX($H$3:H481)+1,$H$3:$I$1002,2,0),MAX(I481:I1480))-VLOOKUP(H481,$H$3:$I$1002,2,0)))</f>
        <v/>
      </c>
      <c r="P481" s="35" t="str">
        <f t="shared" si="839"/>
        <v/>
      </c>
      <c r="Q481" s="67" t="str">
        <f t="shared" si="840"/>
        <v/>
      </c>
      <c r="R481" s="67" t="str">
        <f t="shared" si="841"/>
        <v/>
      </c>
      <c r="S481" s="67" t="str">
        <f t="shared" si="842"/>
        <v/>
      </c>
      <c r="U481" s="68" t="str">
        <f>IFERROR(IF(Z481=0,"",IF(MINUTE(Z481)&lt;&gt;MINUTE(Z480),MAX($U$2:U480)+1,IF(AND(MINUTE(Z480)=0,MINUTE(Z481)=0),1,""))),"")</f>
        <v/>
      </c>
      <c r="V481" s="68" t="str">
        <f t="shared" si="843"/>
        <v/>
      </c>
      <c r="W481" s="68" t="str">
        <f t="shared" si="844"/>
        <v/>
      </c>
      <c r="X481" s="69" t="str">
        <f>IFERROR(L481+VLOOKUP(J481,'Tiempos de ciclo'!$P$3:$Q$398,2,0),"")</f>
        <v/>
      </c>
      <c r="Y481" s="69" t="str">
        <f t="shared" si="819"/>
        <v/>
      </c>
      <c r="Z481" s="70" t="str">
        <f t="shared" si="845"/>
        <v/>
      </c>
      <c r="AA481" s="68" t="str">
        <f>IF(U481="","",IF(U481=MAX($U$3:$U$1002),IFERROR(VLOOKUP(MAX($U$3:U481)+1,$U$3:$V$1002,2,0),MAX(V481:V1480))-VLOOKUP(U481,$U$3:$V$1002,2,0)+1,IFERROR(VLOOKUP(MAX($U$3:U481)+1,$U$3:$V$1002,2,0),MAX(V481:V1480))-VLOOKUP(U481,$U$3:$V$1002,2,0)))</f>
        <v/>
      </c>
      <c r="AC481" s="68" t="str">
        <f t="shared" si="846"/>
        <v/>
      </c>
      <c r="AD481" s="69" t="str">
        <f t="shared" si="847"/>
        <v/>
      </c>
      <c r="AE481" s="69" t="str">
        <f t="shared" si="848"/>
        <v/>
      </c>
      <c r="AF481" s="69" t="str">
        <f t="shared" si="849"/>
        <v/>
      </c>
      <c r="AI481" s="3" t="str">
        <f t="shared" si="866"/>
        <v/>
      </c>
      <c r="AJ481" s="8" t="str">
        <f t="shared" si="820"/>
        <v/>
      </c>
      <c r="AK481" s="8" t="str">
        <f t="shared" si="867"/>
        <v/>
      </c>
      <c r="AL481" s="8" t="str">
        <f t="shared" si="868"/>
        <v/>
      </c>
      <c r="AM481" s="8" t="str">
        <f t="shared" si="869"/>
        <v/>
      </c>
      <c r="AN481" s="9" t="str">
        <f t="shared" si="821"/>
        <v/>
      </c>
      <c r="AO481" s="9" t="str">
        <f t="shared" si="822"/>
        <v/>
      </c>
      <c r="AP481" s="8" t="str">
        <f t="shared" si="850"/>
        <v/>
      </c>
      <c r="AQ481" s="9" t="str">
        <f t="shared" si="823"/>
        <v/>
      </c>
      <c r="AR481" s="8" t="str">
        <f t="shared" si="851"/>
        <v/>
      </c>
      <c r="AS481" s="2" t="str">
        <f t="shared" si="870"/>
        <v/>
      </c>
      <c r="AT481" s="8" t="str">
        <f t="shared" si="852"/>
        <v/>
      </c>
      <c r="AU481" s="8" t="str">
        <f t="shared" si="871"/>
        <v/>
      </c>
      <c r="AV481" s="8" t="str">
        <f t="shared" si="872"/>
        <v/>
      </c>
      <c r="AW481" s="8" t="str">
        <f t="shared" si="853"/>
        <v/>
      </c>
      <c r="AX481" s="9" t="str">
        <f t="shared" si="824"/>
        <v/>
      </c>
      <c r="AY481" s="9" t="str">
        <f t="shared" si="825"/>
        <v/>
      </c>
      <c r="AZ481" s="8" t="str">
        <f t="shared" si="854"/>
        <v/>
      </c>
      <c r="BA481" s="9" t="str">
        <f t="shared" si="855"/>
        <v/>
      </c>
      <c r="BB481" s="8" t="str">
        <f t="shared" si="856"/>
        <v/>
      </c>
      <c r="BD481" s="3" t="str">
        <f t="shared" si="857"/>
        <v/>
      </c>
      <c r="BE481" s="8" t="str">
        <f t="shared" si="877"/>
        <v/>
      </c>
      <c r="BF481" s="8" t="str">
        <f t="shared" si="878"/>
        <v/>
      </c>
      <c r="BG481" s="86" t="str">
        <f t="shared" si="879"/>
        <v/>
      </c>
      <c r="BH481" s="9" t="str">
        <f t="shared" si="880"/>
        <v/>
      </c>
      <c r="BI481" s="9" t="str">
        <f t="shared" si="881"/>
        <v/>
      </c>
      <c r="BJ481" s="82" t="e">
        <f t="shared" si="831"/>
        <v>#VALUE!</v>
      </c>
      <c r="BK481" s="9" t="str">
        <f t="shared" si="882"/>
        <v/>
      </c>
      <c r="BL481" s="9" t="str">
        <f t="shared" ref="BL481:BM481" si="907">BK481</f>
        <v/>
      </c>
      <c r="BM481" s="9" t="str">
        <f t="shared" si="907"/>
        <v/>
      </c>
      <c r="BN481" s="8" t="str">
        <f t="shared" si="834"/>
        <v/>
      </c>
      <c r="BO481" s="8" t="str">
        <f t="shared" si="859"/>
        <v/>
      </c>
      <c r="BP481" s="8" t="str">
        <f t="shared" si="860"/>
        <v/>
      </c>
      <c r="BQ481" s="8" t="str">
        <f t="shared" si="861"/>
        <v/>
      </c>
      <c r="BR481" s="8" t="str">
        <f t="shared" si="884"/>
        <v/>
      </c>
      <c r="BS481" s="8" t="str">
        <f t="shared" si="862"/>
        <v/>
      </c>
      <c r="BT481" s="8" t="str">
        <f t="shared" si="863"/>
        <v/>
      </c>
      <c r="BU481" s="7" t="str">
        <f t="shared" si="864"/>
        <v/>
      </c>
    </row>
    <row r="482" spans="8:73" x14ac:dyDescent="0.25">
      <c r="H482" s="35" t="str">
        <f>IFERROR(IF(MINUTE(M482)&lt;&gt;MINUTE(M481),MAX($H$2:H481)+1,IF(AND(MINUTE(M481)=0,MINUTE(M482)=0),1,"")),"")</f>
        <v/>
      </c>
      <c r="I482" s="35" t="str">
        <f t="shared" si="836"/>
        <v/>
      </c>
      <c r="J482" s="35" t="str">
        <f t="shared" si="837"/>
        <v/>
      </c>
      <c r="K482" s="67" t="str">
        <f>IFERROR(IF(VLOOKUP(J481,'Flota Variable'!$AS$4:$AU$707,3,0)+K481&gt;$F$7,"",VLOOKUP(J481,'Flota Variable'!$AS$4:$AU$707,3,0)+K481),"")</f>
        <v/>
      </c>
      <c r="L482" s="67" t="str">
        <f t="shared" si="818"/>
        <v/>
      </c>
      <c r="M482" s="36" t="str">
        <f t="shared" si="838"/>
        <v/>
      </c>
      <c r="N482" s="35" t="str">
        <f>IF(H482="","",IF(H482=MAX($H$3:$H$1002),IFERROR(VLOOKUP(MAX($H$3:H482)+1,$H$3:$I$1002,2,0),MAX(I482:I1481))-VLOOKUP(H482,$H$3:$I$1002,2,0)+1,IFERROR(VLOOKUP(MAX($H$3:H482)+1,$H$3:$I$1002,2,0),MAX(I482:I1481))-VLOOKUP(H482,$H$3:$I$1002,2,0)))</f>
        <v/>
      </c>
      <c r="P482" s="35" t="str">
        <f t="shared" si="839"/>
        <v/>
      </c>
      <c r="Q482" s="67" t="str">
        <f t="shared" si="840"/>
        <v/>
      </c>
      <c r="R482" s="67" t="str">
        <f t="shared" si="841"/>
        <v/>
      </c>
      <c r="S482" s="67" t="str">
        <f t="shared" si="842"/>
        <v/>
      </c>
      <c r="U482" s="68" t="str">
        <f>IFERROR(IF(Z482=0,"",IF(MINUTE(Z482)&lt;&gt;MINUTE(Z481),MAX($U$2:U481)+1,IF(AND(MINUTE(Z481)=0,MINUTE(Z482)=0),1,""))),"")</f>
        <v/>
      </c>
      <c r="V482" s="68" t="str">
        <f t="shared" si="843"/>
        <v/>
      </c>
      <c r="W482" s="68" t="str">
        <f t="shared" si="844"/>
        <v/>
      </c>
      <c r="X482" s="69" t="str">
        <f>IFERROR(L482+VLOOKUP(J482,'Tiempos de ciclo'!$P$3:$Q$398,2,0),"")</f>
        <v/>
      </c>
      <c r="Y482" s="69" t="str">
        <f t="shared" si="819"/>
        <v/>
      </c>
      <c r="Z482" s="70" t="str">
        <f t="shared" si="845"/>
        <v/>
      </c>
      <c r="AA482" s="68" t="str">
        <f>IF(U482="","",IF(U482=MAX($U$3:$U$1002),IFERROR(VLOOKUP(MAX($U$3:U482)+1,$U$3:$V$1002,2,0),MAX(V482:V1481))-VLOOKUP(U482,$U$3:$V$1002,2,0)+1,IFERROR(VLOOKUP(MAX($U$3:U482)+1,$U$3:$V$1002,2,0),MAX(V482:V1481))-VLOOKUP(U482,$U$3:$V$1002,2,0)))</f>
        <v/>
      </c>
      <c r="AC482" s="68" t="str">
        <f t="shared" si="846"/>
        <v/>
      </c>
      <c r="AD482" s="69" t="str">
        <f t="shared" si="847"/>
        <v/>
      </c>
      <c r="AE482" s="69" t="str">
        <f t="shared" si="848"/>
        <v/>
      </c>
      <c r="AF482" s="69" t="str">
        <f t="shared" si="849"/>
        <v/>
      </c>
      <c r="AI482" s="3" t="str">
        <f t="shared" si="866"/>
        <v/>
      </c>
      <c r="AJ482" s="8" t="str">
        <f t="shared" si="820"/>
        <v/>
      </c>
      <c r="AK482" s="8" t="str">
        <f t="shared" si="867"/>
        <v/>
      </c>
      <c r="AL482" s="8" t="str">
        <f t="shared" si="868"/>
        <v/>
      </c>
      <c r="AM482" s="8" t="str">
        <f t="shared" si="869"/>
        <v/>
      </c>
      <c r="AN482" s="9" t="str">
        <f t="shared" si="821"/>
        <v/>
      </c>
      <c r="AO482" s="9" t="str">
        <f t="shared" si="822"/>
        <v/>
      </c>
      <c r="AP482" s="8" t="str">
        <f t="shared" si="850"/>
        <v/>
      </c>
      <c r="AQ482" s="9" t="str">
        <f t="shared" si="823"/>
        <v/>
      </c>
      <c r="AR482" s="8" t="str">
        <f t="shared" si="851"/>
        <v/>
      </c>
      <c r="AS482" s="2" t="str">
        <f t="shared" si="870"/>
        <v/>
      </c>
      <c r="AT482" s="8" t="str">
        <f t="shared" si="852"/>
        <v/>
      </c>
      <c r="AU482" s="8" t="str">
        <f t="shared" si="871"/>
        <v/>
      </c>
      <c r="AV482" s="8" t="str">
        <f t="shared" si="872"/>
        <v/>
      </c>
      <c r="AW482" s="8" t="str">
        <f t="shared" si="853"/>
        <v/>
      </c>
      <c r="AX482" s="9" t="str">
        <f t="shared" si="824"/>
        <v/>
      </c>
      <c r="AY482" s="9" t="str">
        <f t="shared" si="825"/>
        <v/>
      </c>
      <c r="AZ482" s="8" t="str">
        <f t="shared" si="854"/>
        <v/>
      </c>
      <c r="BA482" s="9" t="str">
        <f t="shared" si="855"/>
        <v/>
      </c>
      <c r="BB482" s="8" t="str">
        <f t="shared" si="856"/>
        <v/>
      </c>
      <c r="BD482" s="3" t="str">
        <f t="shared" si="857"/>
        <v/>
      </c>
      <c r="BE482" s="8" t="str">
        <f t="shared" si="877"/>
        <v/>
      </c>
      <c r="BF482" s="8" t="str">
        <f t="shared" si="878"/>
        <v/>
      </c>
      <c r="BG482" s="86" t="str">
        <f t="shared" si="879"/>
        <v/>
      </c>
      <c r="BH482" s="9" t="str">
        <f t="shared" si="880"/>
        <v/>
      </c>
      <c r="BI482" s="9" t="str">
        <f t="shared" si="881"/>
        <v/>
      </c>
      <c r="BJ482" s="82" t="e">
        <f t="shared" si="831"/>
        <v>#VALUE!</v>
      </c>
      <c r="BK482" s="9" t="str">
        <f t="shared" si="882"/>
        <v/>
      </c>
      <c r="BL482" s="9" t="str">
        <f t="shared" ref="BL482:BM482" si="908">BK482</f>
        <v/>
      </c>
      <c r="BM482" s="9" t="str">
        <f t="shared" si="908"/>
        <v/>
      </c>
      <c r="BN482" s="8" t="str">
        <f t="shared" si="834"/>
        <v/>
      </c>
      <c r="BO482" s="8" t="str">
        <f t="shared" si="859"/>
        <v/>
      </c>
      <c r="BP482" s="8" t="str">
        <f t="shared" si="860"/>
        <v/>
      </c>
      <c r="BQ482" s="8" t="str">
        <f t="shared" si="861"/>
        <v/>
      </c>
      <c r="BR482" s="8" t="str">
        <f t="shared" si="884"/>
        <v/>
      </c>
      <c r="BS482" s="8" t="str">
        <f t="shared" si="862"/>
        <v/>
      </c>
      <c r="BT482" s="8" t="str">
        <f t="shared" si="863"/>
        <v/>
      </c>
      <c r="BU482" s="7" t="str">
        <f t="shared" si="864"/>
        <v/>
      </c>
    </row>
    <row r="483" spans="8:73" x14ac:dyDescent="0.25">
      <c r="H483" s="35" t="str">
        <f>IFERROR(IF(MINUTE(M483)&lt;&gt;MINUTE(M482),MAX($H$2:H482)+1,IF(AND(MINUTE(M482)=0,MINUTE(M483)=0),1,"")),"")</f>
        <v/>
      </c>
      <c r="I483" s="35" t="str">
        <f t="shared" si="836"/>
        <v/>
      </c>
      <c r="J483" s="35" t="str">
        <f t="shared" si="837"/>
        <v/>
      </c>
      <c r="K483" s="67" t="str">
        <f>IFERROR(IF(VLOOKUP(J482,'Flota Variable'!$AS$4:$AU$707,3,0)+K482&gt;$F$7,"",VLOOKUP(J482,'Flota Variable'!$AS$4:$AU$707,3,0)+K482),"")</f>
        <v/>
      </c>
      <c r="L483" s="67" t="str">
        <f t="shared" si="818"/>
        <v/>
      </c>
      <c r="M483" s="36" t="str">
        <f t="shared" si="838"/>
        <v/>
      </c>
      <c r="N483" s="35" t="str">
        <f>IF(H483="","",IF(H483=MAX($H$3:$H$1002),IFERROR(VLOOKUP(MAX($H$3:H483)+1,$H$3:$I$1002,2,0),MAX(I483:I1482))-VLOOKUP(H483,$H$3:$I$1002,2,0)+1,IFERROR(VLOOKUP(MAX($H$3:H483)+1,$H$3:$I$1002,2,0),MAX(I483:I1482))-VLOOKUP(H483,$H$3:$I$1002,2,0)))</f>
        <v/>
      </c>
      <c r="P483" s="35" t="str">
        <f t="shared" si="839"/>
        <v/>
      </c>
      <c r="Q483" s="67" t="str">
        <f t="shared" si="840"/>
        <v/>
      </c>
      <c r="R483" s="67" t="str">
        <f t="shared" si="841"/>
        <v/>
      </c>
      <c r="S483" s="67" t="str">
        <f t="shared" si="842"/>
        <v/>
      </c>
      <c r="U483" s="68" t="str">
        <f>IFERROR(IF(Z483=0,"",IF(MINUTE(Z483)&lt;&gt;MINUTE(Z482),MAX($U$2:U482)+1,IF(AND(MINUTE(Z482)=0,MINUTE(Z483)=0),1,""))),"")</f>
        <v/>
      </c>
      <c r="V483" s="68" t="str">
        <f t="shared" si="843"/>
        <v/>
      </c>
      <c r="W483" s="68" t="str">
        <f t="shared" si="844"/>
        <v/>
      </c>
      <c r="X483" s="69" t="str">
        <f>IFERROR(L483+VLOOKUP(J483,'Tiempos de ciclo'!$P$3:$Q$398,2,0),"")</f>
        <v/>
      </c>
      <c r="Y483" s="69" t="str">
        <f t="shared" si="819"/>
        <v/>
      </c>
      <c r="Z483" s="70" t="str">
        <f t="shared" si="845"/>
        <v/>
      </c>
      <c r="AA483" s="68" t="str">
        <f>IF(U483="","",IF(U483=MAX($U$3:$U$1002),IFERROR(VLOOKUP(MAX($U$3:U483)+1,$U$3:$V$1002,2,0),MAX(V483:V1482))-VLOOKUP(U483,$U$3:$V$1002,2,0)+1,IFERROR(VLOOKUP(MAX($U$3:U483)+1,$U$3:$V$1002,2,0),MAX(V483:V1482))-VLOOKUP(U483,$U$3:$V$1002,2,0)))</f>
        <v/>
      </c>
      <c r="AC483" s="68" t="str">
        <f t="shared" si="846"/>
        <v/>
      </c>
      <c r="AD483" s="69" t="str">
        <f t="shared" si="847"/>
        <v/>
      </c>
      <c r="AE483" s="69" t="str">
        <f t="shared" si="848"/>
        <v/>
      </c>
      <c r="AF483" s="69" t="str">
        <f t="shared" si="849"/>
        <v/>
      </c>
      <c r="AI483" s="3" t="str">
        <f t="shared" si="866"/>
        <v/>
      </c>
      <c r="AJ483" s="8" t="str">
        <f t="shared" si="820"/>
        <v/>
      </c>
      <c r="AK483" s="8" t="str">
        <f t="shared" si="867"/>
        <v/>
      </c>
      <c r="AL483" s="8" t="str">
        <f t="shared" si="868"/>
        <v/>
      </c>
      <c r="AM483" s="8" t="str">
        <f t="shared" si="869"/>
        <v/>
      </c>
      <c r="AN483" s="9" t="str">
        <f t="shared" si="821"/>
        <v/>
      </c>
      <c r="AO483" s="9" t="str">
        <f t="shared" si="822"/>
        <v/>
      </c>
      <c r="AP483" s="8" t="str">
        <f t="shared" si="850"/>
        <v/>
      </c>
      <c r="AQ483" s="9" t="str">
        <f t="shared" si="823"/>
        <v/>
      </c>
      <c r="AR483" s="8" t="str">
        <f t="shared" si="851"/>
        <v/>
      </c>
      <c r="AS483" s="2" t="str">
        <f t="shared" si="870"/>
        <v/>
      </c>
      <c r="AT483" s="8" t="str">
        <f t="shared" si="852"/>
        <v/>
      </c>
      <c r="AU483" s="8" t="str">
        <f t="shared" si="871"/>
        <v/>
      </c>
      <c r="AV483" s="8" t="str">
        <f t="shared" si="872"/>
        <v/>
      </c>
      <c r="AW483" s="8" t="str">
        <f t="shared" si="853"/>
        <v/>
      </c>
      <c r="AX483" s="9" t="str">
        <f t="shared" si="824"/>
        <v/>
      </c>
      <c r="AY483" s="9" t="str">
        <f t="shared" si="825"/>
        <v/>
      </c>
      <c r="AZ483" s="8" t="str">
        <f t="shared" si="854"/>
        <v/>
      </c>
      <c r="BA483" s="9" t="str">
        <f t="shared" si="855"/>
        <v/>
      </c>
      <c r="BB483" s="8" t="str">
        <f t="shared" si="856"/>
        <v/>
      </c>
      <c r="BD483" s="3" t="str">
        <f t="shared" si="857"/>
        <v/>
      </c>
      <c r="BE483" s="8" t="str">
        <f t="shared" si="877"/>
        <v/>
      </c>
      <c r="BF483" s="8" t="str">
        <f t="shared" si="878"/>
        <v/>
      </c>
      <c r="BG483" s="86" t="str">
        <f t="shared" si="879"/>
        <v/>
      </c>
      <c r="BH483" s="9" t="str">
        <f t="shared" si="880"/>
        <v/>
      </c>
      <c r="BI483" s="9" t="str">
        <f t="shared" si="881"/>
        <v/>
      </c>
      <c r="BJ483" s="82" t="e">
        <f t="shared" si="831"/>
        <v>#VALUE!</v>
      </c>
      <c r="BK483" s="9" t="str">
        <f t="shared" si="882"/>
        <v/>
      </c>
      <c r="BL483" s="9" t="str">
        <f t="shared" ref="BL483:BM483" si="909">BK483</f>
        <v/>
      </c>
      <c r="BM483" s="9" t="str">
        <f t="shared" si="909"/>
        <v/>
      </c>
      <c r="BN483" s="8" t="str">
        <f t="shared" si="834"/>
        <v/>
      </c>
      <c r="BO483" s="8" t="str">
        <f t="shared" si="859"/>
        <v/>
      </c>
      <c r="BP483" s="8" t="str">
        <f t="shared" si="860"/>
        <v/>
      </c>
      <c r="BQ483" s="8" t="str">
        <f t="shared" si="861"/>
        <v/>
      </c>
      <c r="BR483" s="8" t="str">
        <f t="shared" si="884"/>
        <v/>
      </c>
      <c r="BS483" s="8" t="str">
        <f t="shared" si="862"/>
        <v/>
      </c>
      <c r="BT483" s="8" t="str">
        <f t="shared" si="863"/>
        <v/>
      </c>
      <c r="BU483" s="7" t="str">
        <f t="shared" si="864"/>
        <v/>
      </c>
    </row>
    <row r="484" spans="8:73" x14ac:dyDescent="0.25">
      <c r="H484" s="35" t="str">
        <f>IFERROR(IF(MINUTE(M484)&lt;&gt;MINUTE(M483),MAX($H$2:H483)+1,IF(AND(MINUTE(M483)=0,MINUTE(M484)=0),1,"")),"")</f>
        <v/>
      </c>
      <c r="I484" s="35" t="str">
        <f t="shared" si="836"/>
        <v/>
      </c>
      <c r="J484" s="35" t="str">
        <f t="shared" si="837"/>
        <v/>
      </c>
      <c r="K484" s="67" t="str">
        <f>IFERROR(IF(VLOOKUP(J483,'Flota Variable'!$AS$4:$AU$707,3,0)+K483&gt;$F$7,"",VLOOKUP(J483,'Flota Variable'!$AS$4:$AU$707,3,0)+K483),"")</f>
        <v/>
      </c>
      <c r="L484" s="67" t="str">
        <f t="shared" si="818"/>
        <v/>
      </c>
      <c r="M484" s="36" t="str">
        <f t="shared" si="838"/>
        <v/>
      </c>
      <c r="N484" s="35" t="str">
        <f>IF(H484="","",IF(H484=MAX($H$3:$H$1002),IFERROR(VLOOKUP(MAX($H$3:H484)+1,$H$3:$I$1002,2,0),MAX(I484:I1483))-VLOOKUP(H484,$H$3:$I$1002,2,0)+1,IFERROR(VLOOKUP(MAX($H$3:H484)+1,$H$3:$I$1002,2,0),MAX(I484:I1483))-VLOOKUP(H484,$H$3:$I$1002,2,0)))</f>
        <v/>
      </c>
      <c r="P484" s="35" t="str">
        <f t="shared" si="839"/>
        <v/>
      </c>
      <c r="Q484" s="67" t="str">
        <f t="shared" si="840"/>
        <v/>
      </c>
      <c r="R484" s="67" t="str">
        <f t="shared" si="841"/>
        <v/>
      </c>
      <c r="S484" s="67" t="str">
        <f t="shared" si="842"/>
        <v/>
      </c>
      <c r="U484" s="68" t="str">
        <f>IFERROR(IF(Z484=0,"",IF(MINUTE(Z484)&lt;&gt;MINUTE(Z483),MAX($U$2:U483)+1,IF(AND(MINUTE(Z483)=0,MINUTE(Z484)=0),1,""))),"")</f>
        <v/>
      </c>
      <c r="V484" s="68" t="str">
        <f t="shared" si="843"/>
        <v/>
      </c>
      <c r="W484" s="68" t="str">
        <f t="shared" si="844"/>
        <v/>
      </c>
      <c r="X484" s="69" t="str">
        <f>IFERROR(L484+VLOOKUP(J484,'Tiempos de ciclo'!$P$3:$Q$398,2,0),"")</f>
        <v/>
      </c>
      <c r="Y484" s="69" t="str">
        <f t="shared" si="819"/>
        <v/>
      </c>
      <c r="Z484" s="70" t="str">
        <f t="shared" si="845"/>
        <v/>
      </c>
      <c r="AA484" s="68" t="str">
        <f>IF(U484="","",IF(U484=MAX($U$3:$U$1002),IFERROR(VLOOKUP(MAX($U$3:U484)+1,$U$3:$V$1002,2,0),MAX(V484:V1483))-VLOOKUP(U484,$U$3:$V$1002,2,0)+1,IFERROR(VLOOKUP(MAX($U$3:U484)+1,$U$3:$V$1002,2,0),MAX(V484:V1483))-VLOOKUP(U484,$U$3:$V$1002,2,0)))</f>
        <v/>
      </c>
      <c r="AC484" s="68" t="str">
        <f t="shared" si="846"/>
        <v/>
      </c>
      <c r="AD484" s="69" t="str">
        <f t="shared" si="847"/>
        <v/>
      </c>
      <c r="AE484" s="69" t="str">
        <f t="shared" si="848"/>
        <v/>
      </c>
      <c r="AF484" s="69" t="str">
        <f t="shared" si="849"/>
        <v/>
      </c>
      <c r="AI484" s="3" t="str">
        <f t="shared" si="866"/>
        <v/>
      </c>
      <c r="AJ484" s="8" t="str">
        <f t="shared" si="820"/>
        <v/>
      </c>
      <c r="AK484" s="8" t="str">
        <f t="shared" si="867"/>
        <v/>
      </c>
      <c r="AL484" s="8" t="str">
        <f t="shared" si="868"/>
        <v/>
      </c>
      <c r="AM484" s="8" t="str">
        <f t="shared" si="869"/>
        <v/>
      </c>
      <c r="AN484" s="9" t="str">
        <f t="shared" si="821"/>
        <v/>
      </c>
      <c r="AO484" s="9" t="str">
        <f t="shared" si="822"/>
        <v/>
      </c>
      <c r="AP484" s="8" t="str">
        <f t="shared" si="850"/>
        <v/>
      </c>
      <c r="AQ484" s="9" t="str">
        <f t="shared" si="823"/>
        <v/>
      </c>
      <c r="AR484" s="8" t="str">
        <f t="shared" si="851"/>
        <v/>
      </c>
      <c r="AS484" s="2" t="str">
        <f t="shared" si="870"/>
        <v/>
      </c>
      <c r="AT484" s="8" t="str">
        <f t="shared" si="852"/>
        <v/>
      </c>
      <c r="AU484" s="8" t="str">
        <f t="shared" si="871"/>
        <v/>
      </c>
      <c r="AV484" s="8" t="str">
        <f t="shared" si="872"/>
        <v/>
      </c>
      <c r="AW484" s="8" t="str">
        <f t="shared" si="853"/>
        <v/>
      </c>
      <c r="AX484" s="9" t="str">
        <f t="shared" si="824"/>
        <v/>
      </c>
      <c r="AY484" s="9" t="str">
        <f t="shared" si="825"/>
        <v/>
      </c>
      <c r="AZ484" s="8" t="str">
        <f t="shared" si="854"/>
        <v/>
      </c>
      <c r="BA484" s="9" t="str">
        <f t="shared" si="855"/>
        <v/>
      </c>
      <c r="BB484" s="8" t="str">
        <f t="shared" si="856"/>
        <v/>
      </c>
      <c r="BD484" s="3" t="str">
        <f t="shared" si="857"/>
        <v/>
      </c>
      <c r="BE484" s="8" t="str">
        <f t="shared" si="877"/>
        <v/>
      </c>
      <c r="BF484" s="8" t="str">
        <f t="shared" si="878"/>
        <v/>
      </c>
      <c r="BG484" s="86" t="str">
        <f t="shared" si="879"/>
        <v/>
      </c>
      <c r="BH484" s="9" t="str">
        <f t="shared" si="880"/>
        <v/>
      </c>
      <c r="BI484" s="9" t="str">
        <f t="shared" si="881"/>
        <v/>
      </c>
      <c r="BJ484" s="82" t="e">
        <f t="shared" si="831"/>
        <v>#VALUE!</v>
      </c>
      <c r="BK484" s="9" t="str">
        <f t="shared" si="882"/>
        <v/>
      </c>
      <c r="BL484" s="9" t="str">
        <f t="shared" ref="BL484:BM484" si="910">BK484</f>
        <v/>
      </c>
      <c r="BM484" s="9" t="str">
        <f t="shared" si="910"/>
        <v/>
      </c>
      <c r="BN484" s="8" t="str">
        <f t="shared" si="834"/>
        <v/>
      </c>
      <c r="BO484" s="8" t="str">
        <f t="shared" si="859"/>
        <v/>
      </c>
      <c r="BP484" s="8" t="str">
        <f t="shared" si="860"/>
        <v/>
      </c>
      <c r="BQ484" s="8" t="str">
        <f t="shared" si="861"/>
        <v/>
      </c>
      <c r="BR484" s="8" t="str">
        <f t="shared" si="884"/>
        <v/>
      </c>
      <c r="BS484" s="8" t="str">
        <f t="shared" si="862"/>
        <v/>
      </c>
      <c r="BT484" s="8" t="str">
        <f t="shared" si="863"/>
        <v/>
      </c>
      <c r="BU484" s="7" t="str">
        <f t="shared" si="864"/>
        <v/>
      </c>
    </row>
    <row r="485" spans="8:73" x14ac:dyDescent="0.25">
      <c r="H485" s="35" t="str">
        <f>IFERROR(IF(MINUTE(M485)&lt;&gt;MINUTE(M484),MAX($H$2:H484)+1,IF(AND(MINUTE(M484)=0,MINUTE(M485)=0),1,"")),"")</f>
        <v/>
      </c>
      <c r="I485" s="35" t="str">
        <f t="shared" si="836"/>
        <v/>
      </c>
      <c r="J485" s="35" t="str">
        <f t="shared" si="837"/>
        <v/>
      </c>
      <c r="K485" s="67" t="str">
        <f>IFERROR(IF(VLOOKUP(J484,'Flota Variable'!$AS$4:$AU$707,3,0)+K484&gt;$F$7,"",VLOOKUP(J484,'Flota Variable'!$AS$4:$AU$707,3,0)+K484),"")</f>
        <v/>
      </c>
      <c r="L485" s="67" t="str">
        <f t="shared" si="818"/>
        <v/>
      </c>
      <c r="M485" s="36" t="str">
        <f t="shared" si="838"/>
        <v/>
      </c>
      <c r="N485" s="35" t="str">
        <f>IF(H485="","",IF(H485=MAX($H$3:$H$1002),IFERROR(VLOOKUP(MAX($H$3:H485)+1,$H$3:$I$1002,2,0),MAX(I485:I1484))-VLOOKUP(H485,$H$3:$I$1002,2,0)+1,IFERROR(VLOOKUP(MAX($H$3:H485)+1,$H$3:$I$1002,2,0),MAX(I485:I1484))-VLOOKUP(H485,$H$3:$I$1002,2,0)))</f>
        <v/>
      </c>
      <c r="P485" s="35" t="str">
        <f t="shared" si="839"/>
        <v/>
      </c>
      <c r="Q485" s="67" t="str">
        <f t="shared" si="840"/>
        <v/>
      </c>
      <c r="R485" s="67" t="str">
        <f t="shared" si="841"/>
        <v/>
      </c>
      <c r="S485" s="67" t="str">
        <f t="shared" si="842"/>
        <v/>
      </c>
      <c r="U485" s="68" t="str">
        <f>IFERROR(IF(Z485=0,"",IF(MINUTE(Z485)&lt;&gt;MINUTE(Z484),MAX($U$2:U484)+1,IF(AND(MINUTE(Z484)=0,MINUTE(Z485)=0),1,""))),"")</f>
        <v/>
      </c>
      <c r="V485" s="68" t="str">
        <f t="shared" si="843"/>
        <v/>
      </c>
      <c r="W485" s="68" t="str">
        <f t="shared" si="844"/>
        <v/>
      </c>
      <c r="X485" s="69" t="str">
        <f>IFERROR(L485+VLOOKUP(J485,'Tiempos de ciclo'!$P$3:$Q$398,2,0),"")</f>
        <v/>
      </c>
      <c r="Y485" s="69" t="str">
        <f t="shared" si="819"/>
        <v/>
      </c>
      <c r="Z485" s="70" t="str">
        <f t="shared" si="845"/>
        <v/>
      </c>
      <c r="AA485" s="68" t="str">
        <f>IF(U485="","",IF(U485=MAX($U$3:$U$1002),IFERROR(VLOOKUP(MAX($U$3:U485)+1,$U$3:$V$1002,2,0),MAX(V485:V1484))-VLOOKUP(U485,$U$3:$V$1002,2,0)+1,IFERROR(VLOOKUP(MAX($U$3:U485)+1,$U$3:$V$1002,2,0),MAX(V485:V1484))-VLOOKUP(U485,$U$3:$V$1002,2,0)))</f>
        <v/>
      </c>
      <c r="AC485" s="68" t="str">
        <f t="shared" si="846"/>
        <v/>
      </c>
      <c r="AD485" s="69" t="str">
        <f t="shared" si="847"/>
        <v/>
      </c>
      <c r="AE485" s="69" t="str">
        <f t="shared" si="848"/>
        <v/>
      </c>
      <c r="AF485" s="69" t="str">
        <f t="shared" si="849"/>
        <v/>
      </c>
      <c r="AI485" s="3" t="str">
        <f t="shared" si="866"/>
        <v/>
      </c>
      <c r="AJ485" s="8" t="str">
        <f t="shared" si="820"/>
        <v/>
      </c>
      <c r="AK485" s="8" t="str">
        <f t="shared" si="867"/>
        <v/>
      </c>
      <c r="AL485" s="8" t="str">
        <f t="shared" si="868"/>
        <v/>
      </c>
      <c r="AM485" s="8" t="str">
        <f t="shared" si="869"/>
        <v/>
      </c>
      <c r="AN485" s="9" t="str">
        <f t="shared" si="821"/>
        <v/>
      </c>
      <c r="AO485" s="9" t="str">
        <f t="shared" si="822"/>
        <v/>
      </c>
      <c r="AP485" s="8" t="str">
        <f t="shared" si="850"/>
        <v/>
      </c>
      <c r="AQ485" s="9" t="str">
        <f t="shared" si="823"/>
        <v/>
      </c>
      <c r="AR485" s="8" t="str">
        <f t="shared" si="851"/>
        <v/>
      </c>
      <c r="AS485" s="2" t="str">
        <f t="shared" si="870"/>
        <v/>
      </c>
      <c r="AT485" s="8" t="str">
        <f t="shared" si="852"/>
        <v/>
      </c>
      <c r="AU485" s="8" t="str">
        <f t="shared" si="871"/>
        <v/>
      </c>
      <c r="AV485" s="8" t="str">
        <f t="shared" si="872"/>
        <v/>
      </c>
      <c r="AW485" s="8" t="str">
        <f t="shared" si="853"/>
        <v/>
      </c>
      <c r="AX485" s="9" t="str">
        <f t="shared" si="824"/>
        <v/>
      </c>
      <c r="AY485" s="9" t="str">
        <f t="shared" si="825"/>
        <v/>
      </c>
      <c r="AZ485" s="8" t="str">
        <f t="shared" si="854"/>
        <v/>
      </c>
      <c r="BA485" s="9" t="str">
        <f t="shared" si="855"/>
        <v/>
      </c>
      <c r="BB485" s="8" t="str">
        <f t="shared" si="856"/>
        <v/>
      </c>
      <c r="BD485" s="3" t="str">
        <f t="shared" si="857"/>
        <v/>
      </c>
      <c r="BE485" s="8" t="str">
        <f t="shared" si="877"/>
        <v/>
      </c>
      <c r="BF485" s="8" t="str">
        <f t="shared" si="878"/>
        <v/>
      </c>
      <c r="BG485" s="86" t="str">
        <f t="shared" si="879"/>
        <v/>
      </c>
      <c r="BH485" s="9" t="str">
        <f t="shared" si="880"/>
        <v/>
      </c>
      <c r="BI485" s="9" t="str">
        <f t="shared" si="881"/>
        <v/>
      </c>
      <c r="BJ485" s="82" t="e">
        <f t="shared" si="831"/>
        <v>#VALUE!</v>
      </c>
      <c r="BK485" s="9" t="str">
        <f t="shared" si="882"/>
        <v/>
      </c>
      <c r="BL485" s="9" t="str">
        <f t="shared" ref="BL485:BM485" si="911">BK485</f>
        <v/>
      </c>
      <c r="BM485" s="9" t="str">
        <f t="shared" si="911"/>
        <v/>
      </c>
      <c r="BN485" s="8" t="str">
        <f t="shared" si="834"/>
        <v/>
      </c>
      <c r="BO485" s="8" t="str">
        <f t="shared" si="859"/>
        <v/>
      </c>
      <c r="BP485" s="8" t="str">
        <f t="shared" si="860"/>
        <v/>
      </c>
      <c r="BQ485" s="8" t="str">
        <f t="shared" si="861"/>
        <v/>
      </c>
      <c r="BR485" s="8" t="str">
        <f t="shared" si="884"/>
        <v/>
      </c>
      <c r="BS485" s="8" t="str">
        <f t="shared" si="862"/>
        <v/>
      </c>
      <c r="BT485" s="8" t="str">
        <f t="shared" si="863"/>
        <v/>
      </c>
      <c r="BU485" s="7" t="str">
        <f t="shared" si="864"/>
        <v/>
      </c>
    </row>
    <row r="486" spans="8:73" x14ac:dyDescent="0.25">
      <c r="H486" s="35" t="str">
        <f>IFERROR(IF(MINUTE(M486)&lt;&gt;MINUTE(M485),MAX($H$2:H485)+1,IF(AND(MINUTE(M485)=0,MINUTE(M486)=0),1,"")),"")</f>
        <v/>
      </c>
      <c r="I486" s="35" t="str">
        <f t="shared" si="836"/>
        <v/>
      </c>
      <c r="J486" s="35" t="str">
        <f t="shared" si="837"/>
        <v/>
      </c>
      <c r="K486" s="67" t="str">
        <f>IFERROR(IF(VLOOKUP(J485,'Flota Variable'!$AS$4:$AU$707,3,0)+K485&gt;$F$7,"",VLOOKUP(J485,'Flota Variable'!$AS$4:$AU$707,3,0)+K485),"")</f>
        <v/>
      </c>
      <c r="L486" s="67" t="str">
        <f t="shared" si="818"/>
        <v/>
      </c>
      <c r="M486" s="36" t="str">
        <f t="shared" si="838"/>
        <v/>
      </c>
      <c r="N486" s="35" t="str">
        <f>IF(H486="","",IF(H486=MAX($H$3:$H$1002),IFERROR(VLOOKUP(MAX($H$3:H486)+1,$H$3:$I$1002,2,0),MAX(I486:I1485))-VLOOKUP(H486,$H$3:$I$1002,2,0)+1,IFERROR(VLOOKUP(MAX($H$3:H486)+1,$H$3:$I$1002,2,0),MAX(I486:I1485))-VLOOKUP(H486,$H$3:$I$1002,2,0)))</f>
        <v/>
      </c>
      <c r="P486" s="35" t="str">
        <f t="shared" si="839"/>
        <v/>
      </c>
      <c r="Q486" s="67" t="str">
        <f t="shared" si="840"/>
        <v/>
      </c>
      <c r="R486" s="67" t="str">
        <f t="shared" si="841"/>
        <v/>
      </c>
      <c r="S486" s="67" t="str">
        <f t="shared" si="842"/>
        <v/>
      </c>
      <c r="U486" s="68" t="str">
        <f>IFERROR(IF(Z486=0,"",IF(MINUTE(Z486)&lt;&gt;MINUTE(Z485),MAX($U$2:U485)+1,IF(AND(MINUTE(Z485)=0,MINUTE(Z486)=0),1,""))),"")</f>
        <v/>
      </c>
      <c r="V486" s="68" t="str">
        <f t="shared" si="843"/>
        <v/>
      </c>
      <c r="W486" s="68" t="str">
        <f t="shared" si="844"/>
        <v/>
      </c>
      <c r="X486" s="69" t="str">
        <f>IFERROR(L486+VLOOKUP(J486,'Tiempos de ciclo'!$P$3:$Q$398,2,0),"")</f>
        <v/>
      </c>
      <c r="Y486" s="69" t="str">
        <f t="shared" si="819"/>
        <v/>
      </c>
      <c r="Z486" s="70" t="str">
        <f t="shared" si="845"/>
        <v/>
      </c>
      <c r="AA486" s="68" t="str">
        <f>IF(U486="","",IF(U486=MAX($U$3:$U$1002),IFERROR(VLOOKUP(MAX($U$3:U486)+1,$U$3:$V$1002,2,0),MAX(V486:V1485))-VLOOKUP(U486,$U$3:$V$1002,2,0)+1,IFERROR(VLOOKUP(MAX($U$3:U486)+1,$U$3:$V$1002,2,0),MAX(V486:V1485))-VLOOKUP(U486,$U$3:$V$1002,2,0)))</f>
        <v/>
      </c>
      <c r="AC486" s="68" t="str">
        <f t="shared" si="846"/>
        <v/>
      </c>
      <c r="AD486" s="69" t="str">
        <f t="shared" si="847"/>
        <v/>
      </c>
      <c r="AE486" s="69" t="str">
        <f t="shared" si="848"/>
        <v/>
      </c>
      <c r="AF486" s="69" t="str">
        <f t="shared" si="849"/>
        <v/>
      </c>
      <c r="AI486" s="3" t="str">
        <f t="shared" si="866"/>
        <v/>
      </c>
      <c r="AJ486" s="8" t="str">
        <f t="shared" si="820"/>
        <v/>
      </c>
      <c r="AK486" s="8" t="str">
        <f t="shared" si="867"/>
        <v/>
      </c>
      <c r="AL486" s="8" t="str">
        <f t="shared" si="868"/>
        <v/>
      </c>
      <c r="AM486" s="8" t="str">
        <f t="shared" si="869"/>
        <v/>
      </c>
      <c r="AN486" s="9" t="str">
        <f t="shared" si="821"/>
        <v/>
      </c>
      <c r="AO486" s="9" t="str">
        <f t="shared" si="822"/>
        <v/>
      </c>
      <c r="AP486" s="8" t="str">
        <f t="shared" si="850"/>
        <v/>
      </c>
      <c r="AQ486" s="9" t="str">
        <f t="shared" si="823"/>
        <v/>
      </c>
      <c r="AR486" s="8" t="str">
        <f t="shared" si="851"/>
        <v/>
      </c>
      <c r="AS486" s="2" t="str">
        <f t="shared" si="870"/>
        <v/>
      </c>
      <c r="AT486" s="8" t="str">
        <f t="shared" si="852"/>
        <v/>
      </c>
      <c r="AU486" s="8" t="str">
        <f t="shared" si="871"/>
        <v/>
      </c>
      <c r="AV486" s="8" t="str">
        <f t="shared" si="872"/>
        <v/>
      </c>
      <c r="AW486" s="8" t="str">
        <f t="shared" si="853"/>
        <v/>
      </c>
      <c r="AX486" s="9" t="str">
        <f t="shared" si="824"/>
        <v/>
      </c>
      <c r="AY486" s="9" t="str">
        <f t="shared" si="825"/>
        <v/>
      </c>
      <c r="AZ486" s="8" t="str">
        <f t="shared" si="854"/>
        <v/>
      </c>
      <c r="BA486" s="9" t="str">
        <f t="shared" si="855"/>
        <v/>
      </c>
      <c r="BB486" s="8" t="str">
        <f t="shared" si="856"/>
        <v/>
      </c>
      <c r="BD486" s="3" t="str">
        <f t="shared" si="857"/>
        <v/>
      </c>
      <c r="BE486" s="8" t="str">
        <f t="shared" si="877"/>
        <v/>
      </c>
      <c r="BF486" s="8" t="str">
        <f t="shared" si="878"/>
        <v/>
      </c>
      <c r="BG486" s="86" t="str">
        <f t="shared" si="879"/>
        <v/>
      </c>
      <c r="BH486" s="9" t="str">
        <f t="shared" si="880"/>
        <v/>
      </c>
      <c r="BI486" s="9" t="str">
        <f t="shared" si="881"/>
        <v/>
      </c>
      <c r="BJ486" s="82" t="e">
        <f t="shared" si="831"/>
        <v>#VALUE!</v>
      </c>
      <c r="BK486" s="9" t="str">
        <f t="shared" si="882"/>
        <v/>
      </c>
      <c r="BL486" s="9" t="str">
        <f t="shared" ref="BL486:BM486" si="912">BK486</f>
        <v/>
      </c>
      <c r="BM486" s="9" t="str">
        <f t="shared" si="912"/>
        <v/>
      </c>
      <c r="BN486" s="8" t="str">
        <f t="shared" si="834"/>
        <v/>
      </c>
      <c r="BO486" s="8" t="str">
        <f t="shared" si="859"/>
        <v/>
      </c>
      <c r="BP486" s="8" t="str">
        <f t="shared" si="860"/>
        <v/>
      </c>
      <c r="BQ486" s="8" t="str">
        <f t="shared" si="861"/>
        <v/>
      </c>
      <c r="BR486" s="8" t="str">
        <f t="shared" si="884"/>
        <v/>
      </c>
      <c r="BS486" s="8" t="str">
        <f t="shared" si="862"/>
        <v/>
      </c>
      <c r="BT486" s="8" t="str">
        <f t="shared" si="863"/>
        <v/>
      </c>
      <c r="BU486" s="7" t="str">
        <f t="shared" si="864"/>
        <v/>
      </c>
    </row>
    <row r="487" spans="8:73" x14ac:dyDescent="0.25">
      <c r="H487" s="35" t="str">
        <f>IFERROR(IF(MINUTE(M487)&lt;&gt;MINUTE(M486),MAX($H$2:H486)+1,IF(AND(MINUTE(M486)=0,MINUTE(M487)=0),1,"")),"")</f>
        <v/>
      </c>
      <c r="I487" s="35" t="str">
        <f t="shared" si="836"/>
        <v/>
      </c>
      <c r="J487" s="35" t="str">
        <f t="shared" si="837"/>
        <v/>
      </c>
      <c r="K487" s="67" t="str">
        <f>IFERROR(IF(VLOOKUP(J486,'Flota Variable'!$AS$4:$AU$707,3,0)+K486&gt;$F$7,"",VLOOKUP(J486,'Flota Variable'!$AS$4:$AU$707,3,0)+K486),"")</f>
        <v/>
      </c>
      <c r="L487" s="67" t="str">
        <f t="shared" si="818"/>
        <v/>
      </c>
      <c r="M487" s="36" t="str">
        <f t="shared" si="838"/>
        <v/>
      </c>
      <c r="N487" s="35" t="str">
        <f>IF(H487="","",IF(H487=MAX($H$3:$H$1002),IFERROR(VLOOKUP(MAX($H$3:H487)+1,$H$3:$I$1002,2,0),MAX(I487:I1486))-VLOOKUP(H487,$H$3:$I$1002,2,0)+1,IFERROR(VLOOKUP(MAX($H$3:H487)+1,$H$3:$I$1002,2,0),MAX(I487:I1486))-VLOOKUP(H487,$H$3:$I$1002,2,0)))</f>
        <v/>
      </c>
      <c r="P487" s="35" t="str">
        <f t="shared" si="839"/>
        <v/>
      </c>
      <c r="Q487" s="67" t="str">
        <f t="shared" si="840"/>
        <v/>
      </c>
      <c r="R487" s="67" t="str">
        <f t="shared" si="841"/>
        <v/>
      </c>
      <c r="S487" s="67" t="str">
        <f t="shared" si="842"/>
        <v/>
      </c>
      <c r="U487" s="68" t="str">
        <f>IFERROR(IF(Z487=0,"",IF(MINUTE(Z487)&lt;&gt;MINUTE(Z486),MAX($U$2:U486)+1,IF(AND(MINUTE(Z486)=0,MINUTE(Z487)=0),1,""))),"")</f>
        <v/>
      </c>
      <c r="V487" s="68" t="str">
        <f t="shared" si="843"/>
        <v/>
      </c>
      <c r="W487" s="68" t="str">
        <f t="shared" si="844"/>
        <v/>
      </c>
      <c r="X487" s="69" t="str">
        <f>IFERROR(L487+VLOOKUP(J487,'Tiempos de ciclo'!$P$3:$Q$398,2,0),"")</f>
        <v/>
      </c>
      <c r="Y487" s="69" t="str">
        <f t="shared" si="819"/>
        <v/>
      </c>
      <c r="Z487" s="70" t="str">
        <f t="shared" si="845"/>
        <v/>
      </c>
      <c r="AA487" s="68" t="str">
        <f>IF(U487="","",IF(U487=MAX($U$3:$U$1002),IFERROR(VLOOKUP(MAX($U$3:U487)+1,$U$3:$V$1002,2,0),MAX(V487:V1486))-VLOOKUP(U487,$U$3:$V$1002,2,0)+1,IFERROR(VLOOKUP(MAX($U$3:U487)+1,$U$3:$V$1002,2,0),MAX(V487:V1486))-VLOOKUP(U487,$U$3:$V$1002,2,0)))</f>
        <v/>
      </c>
      <c r="AC487" s="68" t="str">
        <f t="shared" si="846"/>
        <v/>
      </c>
      <c r="AD487" s="69" t="str">
        <f t="shared" si="847"/>
        <v/>
      </c>
      <c r="AE487" s="69" t="str">
        <f t="shared" si="848"/>
        <v/>
      </c>
      <c r="AF487" s="69" t="str">
        <f t="shared" si="849"/>
        <v/>
      </c>
      <c r="AI487" s="3" t="str">
        <f t="shared" si="866"/>
        <v/>
      </c>
      <c r="AJ487" s="8" t="str">
        <f t="shared" si="820"/>
        <v/>
      </c>
      <c r="AK487" s="8" t="str">
        <f t="shared" si="867"/>
        <v/>
      </c>
      <c r="AL487" s="8" t="str">
        <f t="shared" si="868"/>
        <v/>
      </c>
      <c r="AM487" s="8" t="str">
        <f t="shared" si="869"/>
        <v/>
      </c>
      <c r="AN487" s="9" t="str">
        <f t="shared" si="821"/>
        <v/>
      </c>
      <c r="AO487" s="9" t="str">
        <f t="shared" si="822"/>
        <v/>
      </c>
      <c r="AP487" s="8" t="str">
        <f t="shared" si="850"/>
        <v/>
      </c>
      <c r="AQ487" s="9" t="str">
        <f t="shared" si="823"/>
        <v/>
      </c>
      <c r="AR487" s="8" t="str">
        <f t="shared" si="851"/>
        <v/>
      </c>
      <c r="AS487" s="2" t="str">
        <f t="shared" si="870"/>
        <v/>
      </c>
      <c r="AT487" s="8" t="str">
        <f t="shared" si="852"/>
        <v/>
      </c>
      <c r="AU487" s="8" t="str">
        <f t="shared" si="871"/>
        <v/>
      </c>
      <c r="AV487" s="8" t="str">
        <f t="shared" si="872"/>
        <v/>
      </c>
      <c r="AW487" s="8" t="str">
        <f t="shared" si="853"/>
        <v/>
      </c>
      <c r="AX487" s="9" t="str">
        <f t="shared" si="824"/>
        <v/>
      </c>
      <c r="AY487" s="9" t="str">
        <f t="shared" si="825"/>
        <v/>
      </c>
      <c r="AZ487" s="8" t="str">
        <f t="shared" si="854"/>
        <v/>
      </c>
      <c r="BA487" s="9" t="str">
        <f t="shared" si="855"/>
        <v/>
      </c>
      <c r="BB487" s="8" t="str">
        <f t="shared" si="856"/>
        <v/>
      </c>
      <c r="BD487" s="3" t="str">
        <f t="shared" si="857"/>
        <v/>
      </c>
      <c r="BE487" s="8" t="str">
        <f t="shared" si="877"/>
        <v/>
      </c>
      <c r="BF487" s="8" t="str">
        <f t="shared" si="878"/>
        <v/>
      </c>
      <c r="BG487" s="86" t="str">
        <f t="shared" si="879"/>
        <v/>
      </c>
      <c r="BH487" s="9" t="str">
        <f t="shared" si="880"/>
        <v/>
      </c>
      <c r="BI487" s="9" t="str">
        <f t="shared" si="881"/>
        <v/>
      </c>
      <c r="BJ487" s="82" t="e">
        <f t="shared" si="831"/>
        <v>#VALUE!</v>
      </c>
      <c r="BK487" s="9" t="str">
        <f t="shared" si="882"/>
        <v/>
      </c>
      <c r="BL487" s="9" t="str">
        <f t="shared" ref="BL487:BM487" si="913">BK487</f>
        <v/>
      </c>
      <c r="BM487" s="9" t="str">
        <f t="shared" si="913"/>
        <v/>
      </c>
      <c r="BN487" s="8" t="str">
        <f t="shared" si="834"/>
        <v/>
      </c>
      <c r="BO487" s="8" t="str">
        <f t="shared" si="859"/>
        <v/>
      </c>
      <c r="BP487" s="8" t="str">
        <f t="shared" si="860"/>
        <v/>
      </c>
      <c r="BQ487" s="8" t="str">
        <f t="shared" si="861"/>
        <v/>
      </c>
      <c r="BR487" s="8" t="str">
        <f t="shared" si="884"/>
        <v/>
      </c>
      <c r="BS487" s="8" t="str">
        <f t="shared" si="862"/>
        <v/>
      </c>
      <c r="BT487" s="8" t="str">
        <f t="shared" si="863"/>
        <v/>
      </c>
      <c r="BU487" s="7" t="str">
        <f t="shared" si="864"/>
        <v/>
      </c>
    </row>
    <row r="488" spans="8:73" x14ac:dyDescent="0.25">
      <c r="H488" s="35" t="str">
        <f>IFERROR(IF(MINUTE(M488)&lt;&gt;MINUTE(M487),MAX($H$2:H487)+1,IF(AND(MINUTE(M487)=0,MINUTE(M488)=0),1,"")),"")</f>
        <v/>
      </c>
      <c r="I488" s="35" t="str">
        <f t="shared" si="836"/>
        <v/>
      </c>
      <c r="J488" s="35" t="str">
        <f t="shared" si="837"/>
        <v/>
      </c>
      <c r="K488" s="67" t="str">
        <f>IFERROR(IF(VLOOKUP(J487,'Flota Variable'!$AS$4:$AU$707,3,0)+K487&gt;$F$7,"",VLOOKUP(J487,'Flota Variable'!$AS$4:$AU$707,3,0)+K487),"")</f>
        <v/>
      </c>
      <c r="L488" s="67" t="str">
        <f t="shared" si="818"/>
        <v/>
      </c>
      <c r="M488" s="36" t="str">
        <f t="shared" si="838"/>
        <v/>
      </c>
      <c r="N488" s="35" t="str">
        <f>IF(H488="","",IF(H488=MAX($H$3:$H$1002),IFERROR(VLOOKUP(MAX($H$3:H488)+1,$H$3:$I$1002,2,0),MAX(I488:I1487))-VLOOKUP(H488,$H$3:$I$1002,2,0)+1,IFERROR(VLOOKUP(MAX($H$3:H488)+1,$H$3:$I$1002,2,0),MAX(I488:I1487))-VLOOKUP(H488,$H$3:$I$1002,2,0)))</f>
        <v/>
      </c>
      <c r="P488" s="35" t="str">
        <f t="shared" si="839"/>
        <v/>
      </c>
      <c r="Q488" s="67" t="str">
        <f t="shared" si="840"/>
        <v/>
      </c>
      <c r="R488" s="67" t="str">
        <f t="shared" si="841"/>
        <v/>
      </c>
      <c r="S488" s="67" t="str">
        <f t="shared" si="842"/>
        <v/>
      </c>
      <c r="U488" s="68" t="str">
        <f>IFERROR(IF(Z488=0,"",IF(MINUTE(Z488)&lt;&gt;MINUTE(Z487),MAX($U$2:U487)+1,IF(AND(MINUTE(Z487)=0,MINUTE(Z488)=0),1,""))),"")</f>
        <v/>
      </c>
      <c r="V488" s="68" t="str">
        <f t="shared" si="843"/>
        <v/>
      </c>
      <c r="W488" s="68" t="str">
        <f t="shared" si="844"/>
        <v/>
      </c>
      <c r="X488" s="69" t="str">
        <f>IFERROR(L488+VLOOKUP(J488,'Tiempos de ciclo'!$P$3:$Q$398,2,0),"")</f>
        <v/>
      </c>
      <c r="Y488" s="69" t="str">
        <f t="shared" si="819"/>
        <v/>
      </c>
      <c r="Z488" s="70" t="str">
        <f t="shared" si="845"/>
        <v/>
      </c>
      <c r="AA488" s="68" t="str">
        <f>IF(U488="","",IF(U488=MAX($U$3:$U$1002),IFERROR(VLOOKUP(MAX($U$3:U488)+1,$U$3:$V$1002,2,0),MAX(V488:V1487))-VLOOKUP(U488,$U$3:$V$1002,2,0)+1,IFERROR(VLOOKUP(MAX($U$3:U488)+1,$U$3:$V$1002,2,0),MAX(V488:V1487))-VLOOKUP(U488,$U$3:$V$1002,2,0)))</f>
        <v/>
      </c>
      <c r="AC488" s="68" t="str">
        <f t="shared" si="846"/>
        <v/>
      </c>
      <c r="AD488" s="69" t="str">
        <f t="shared" si="847"/>
        <v/>
      </c>
      <c r="AE488" s="69" t="str">
        <f t="shared" si="848"/>
        <v/>
      </c>
      <c r="AF488" s="69" t="str">
        <f t="shared" si="849"/>
        <v/>
      </c>
      <c r="AI488" s="3" t="str">
        <f t="shared" si="866"/>
        <v/>
      </c>
      <c r="AJ488" s="8" t="str">
        <f t="shared" si="820"/>
        <v/>
      </c>
      <c r="AK488" s="8" t="str">
        <f t="shared" si="867"/>
        <v/>
      </c>
      <c r="AL488" s="8" t="str">
        <f t="shared" si="868"/>
        <v/>
      </c>
      <c r="AM488" s="8" t="str">
        <f t="shared" si="869"/>
        <v/>
      </c>
      <c r="AN488" s="9" t="str">
        <f t="shared" si="821"/>
        <v/>
      </c>
      <c r="AO488" s="9" t="str">
        <f t="shared" si="822"/>
        <v/>
      </c>
      <c r="AP488" s="8" t="str">
        <f t="shared" si="850"/>
        <v/>
      </c>
      <c r="AQ488" s="9" t="str">
        <f t="shared" si="823"/>
        <v/>
      </c>
      <c r="AR488" s="8" t="str">
        <f t="shared" si="851"/>
        <v/>
      </c>
      <c r="AS488" s="2" t="str">
        <f t="shared" si="870"/>
        <v/>
      </c>
      <c r="AT488" s="8" t="str">
        <f t="shared" si="852"/>
        <v/>
      </c>
      <c r="AU488" s="8" t="str">
        <f t="shared" si="871"/>
        <v/>
      </c>
      <c r="AV488" s="8" t="str">
        <f t="shared" si="872"/>
        <v/>
      </c>
      <c r="AW488" s="8" t="str">
        <f t="shared" si="853"/>
        <v/>
      </c>
      <c r="AX488" s="9" t="str">
        <f t="shared" si="824"/>
        <v/>
      </c>
      <c r="AY488" s="9" t="str">
        <f t="shared" si="825"/>
        <v/>
      </c>
      <c r="AZ488" s="8" t="str">
        <f t="shared" si="854"/>
        <v/>
      </c>
      <c r="BA488" s="9" t="str">
        <f t="shared" si="855"/>
        <v/>
      </c>
      <c r="BB488" s="8" t="str">
        <f t="shared" si="856"/>
        <v/>
      </c>
      <c r="BD488" s="3" t="str">
        <f t="shared" si="857"/>
        <v/>
      </c>
      <c r="BE488" s="8" t="str">
        <f t="shared" si="877"/>
        <v/>
      </c>
      <c r="BF488" s="8" t="str">
        <f t="shared" si="878"/>
        <v/>
      </c>
      <c r="BG488" s="86" t="str">
        <f t="shared" si="879"/>
        <v/>
      </c>
      <c r="BH488" s="9" t="str">
        <f t="shared" si="880"/>
        <v/>
      </c>
      <c r="BI488" s="9" t="str">
        <f t="shared" si="881"/>
        <v/>
      </c>
      <c r="BJ488" s="82" t="e">
        <f t="shared" si="831"/>
        <v>#VALUE!</v>
      </c>
      <c r="BK488" s="9" t="str">
        <f t="shared" si="882"/>
        <v/>
      </c>
      <c r="BL488" s="9" t="str">
        <f t="shared" ref="BL488:BM488" si="914">BK488</f>
        <v/>
      </c>
      <c r="BM488" s="9" t="str">
        <f t="shared" si="914"/>
        <v/>
      </c>
      <c r="BN488" s="8" t="str">
        <f t="shared" si="834"/>
        <v/>
      </c>
      <c r="BO488" s="8" t="str">
        <f t="shared" si="859"/>
        <v/>
      </c>
      <c r="BP488" s="8" t="str">
        <f t="shared" si="860"/>
        <v/>
      </c>
      <c r="BQ488" s="8" t="str">
        <f t="shared" si="861"/>
        <v/>
      </c>
      <c r="BR488" s="8" t="str">
        <f t="shared" si="884"/>
        <v/>
      </c>
      <c r="BS488" s="8" t="str">
        <f t="shared" si="862"/>
        <v/>
      </c>
      <c r="BT488" s="8" t="str">
        <f t="shared" si="863"/>
        <v/>
      </c>
      <c r="BU488" s="7" t="str">
        <f t="shared" si="864"/>
        <v/>
      </c>
    </row>
    <row r="489" spans="8:73" x14ac:dyDescent="0.25">
      <c r="H489" s="35" t="str">
        <f>IFERROR(IF(MINUTE(M489)&lt;&gt;MINUTE(M488),MAX($H$2:H488)+1,IF(AND(MINUTE(M488)=0,MINUTE(M489)=0),1,"")),"")</f>
        <v/>
      </c>
      <c r="I489" s="35" t="str">
        <f t="shared" si="836"/>
        <v/>
      </c>
      <c r="J489" s="35" t="str">
        <f t="shared" si="837"/>
        <v/>
      </c>
      <c r="K489" s="67" t="str">
        <f>IFERROR(IF(VLOOKUP(J488,'Flota Variable'!$AS$4:$AU$707,3,0)+K488&gt;$F$7,"",VLOOKUP(J488,'Flota Variable'!$AS$4:$AU$707,3,0)+K488),"")</f>
        <v/>
      </c>
      <c r="L489" s="67" t="str">
        <f t="shared" si="818"/>
        <v/>
      </c>
      <c r="M489" s="36" t="str">
        <f t="shared" si="838"/>
        <v/>
      </c>
      <c r="N489" s="35" t="str">
        <f>IF(H489="","",IF(H489=MAX($H$3:$H$1002),IFERROR(VLOOKUP(MAX($H$3:H489)+1,$H$3:$I$1002,2,0),MAX(I489:I1488))-VLOOKUP(H489,$H$3:$I$1002,2,0)+1,IFERROR(VLOOKUP(MAX($H$3:H489)+1,$H$3:$I$1002,2,0),MAX(I489:I1488))-VLOOKUP(H489,$H$3:$I$1002,2,0)))</f>
        <v/>
      </c>
      <c r="P489" s="35" t="str">
        <f t="shared" si="839"/>
        <v/>
      </c>
      <c r="Q489" s="67" t="str">
        <f t="shared" si="840"/>
        <v/>
      </c>
      <c r="R489" s="67" t="str">
        <f t="shared" si="841"/>
        <v/>
      </c>
      <c r="S489" s="67" t="str">
        <f t="shared" si="842"/>
        <v/>
      </c>
      <c r="U489" s="68" t="str">
        <f>IFERROR(IF(Z489=0,"",IF(MINUTE(Z489)&lt;&gt;MINUTE(Z488),MAX($U$2:U488)+1,IF(AND(MINUTE(Z488)=0,MINUTE(Z489)=0),1,""))),"")</f>
        <v/>
      </c>
      <c r="V489" s="68" t="str">
        <f t="shared" si="843"/>
        <v/>
      </c>
      <c r="W489" s="68" t="str">
        <f t="shared" si="844"/>
        <v/>
      </c>
      <c r="X489" s="69" t="str">
        <f>IFERROR(L489+VLOOKUP(J489,'Tiempos de ciclo'!$P$3:$Q$398,2,0),"")</f>
        <v/>
      </c>
      <c r="Y489" s="69" t="str">
        <f t="shared" si="819"/>
        <v/>
      </c>
      <c r="Z489" s="70" t="str">
        <f t="shared" si="845"/>
        <v/>
      </c>
      <c r="AA489" s="68" t="str">
        <f>IF(U489="","",IF(U489=MAX($U$3:$U$1002),IFERROR(VLOOKUP(MAX($U$3:U489)+1,$U$3:$V$1002,2,0),MAX(V489:V1488))-VLOOKUP(U489,$U$3:$V$1002,2,0)+1,IFERROR(VLOOKUP(MAX($U$3:U489)+1,$U$3:$V$1002,2,0),MAX(V489:V1488))-VLOOKUP(U489,$U$3:$V$1002,2,0)))</f>
        <v/>
      </c>
      <c r="AC489" s="68" t="str">
        <f t="shared" si="846"/>
        <v/>
      </c>
      <c r="AD489" s="69" t="str">
        <f t="shared" si="847"/>
        <v/>
      </c>
      <c r="AE489" s="69" t="str">
        <f t="shared" si="848"/>
        <v/>
      </c>
      <c r="AF489" s="69" t="str">
        <f t="shared" si="849"/>
        <v/>
      </c>
      <c r="AI489" s="3" t="str">
        <f t="shared" si="866"/>
        <v/>
      </c>
      <c r="AJ489" s="8" t="str">
        <f t="shared" si="820"/>
        <v/>
      </c>
      <c r="AK489" s="8" t="str">
        <f t="shared" si="867"/>
        <v/>
      </c>
      <c r="AL489" s="8" t="str">
        <f t="shared" si="868"/>
        <v/>
      </c>
      <c r="AM489" s="8" t="str">
        <f t="shared" si="869"/>
        <v/>
      </c>
      <c r="AN489" s="9" t="str">
        <f t="shared" si="821"/>
        <v/>
      </c>
      <c r="AO489" s="9" t="str">
        <f t="shared" si="822"/>
        <v/>
      </c>
      <c r="AP489" s="8" t="str">
        <f t="shared" si="850"/>
        <v/>
      </c>
      <c r="AQ489" s="9" t="str">
        <f t="shared" si="823"/>
        <v/>
      </c>
      <c r="AR489" s="8" t="str">
        <f t="shared" si="851"/>
        <v/>
      </c>
      <c r="AS489" s="2" t="str">
        <f t="shared" si="870"/>
        <v/>
      </c>
      <c r="AT489" s="8" t="str">
        <f t="shared" si="852"/>
        <v/>
      </c>
      <c r="AU489" s="8" t="str">
        <f t="shared" si="871"/>
        <v/>
      </c>
      <c r="AV489" s="8" t="str">
        <f t="shared" si="872"/>
        <v/>
      </c>
      <c r="AW489" s="8" t="str">
        <f t="shared" si="853"/>
        <v/>
      </c>
      <c r="AX489" s="9" t="str">
        <f t="shared" si="824"/>
        <v/>
      </c>
      <c r="AY489" s="9" t="str">
        <f t="shared" si="825"/>
        <v/>
      </c>
      <c r="AZ489" s="8" t="str">
        <f t="shared" si="854"/>
        <v/>
      </c>
      <c r="BA489" s="9" t="str">
        <f t="shared" si="855"/>
        <v/>
      </c>
      <c r="BB489" s="8" t="str">
        <f t="shared" si="856"/>
        <v/>
      </c>
      <c r="BD489" s="3" t="str">
        <f t="shared" si="857"/>
        <v/>
      </c>
      <c r="BE489" s="8" t="str">
        <f t="shared" si="877"/>
        <v/>
      </c>
      <c r="BF489" s="8" t="str">
        <f t="shared" si="878"/>
        <v/>
      </c>
      <c r="BG489" s="86" t="str">
        <f t="shared" si="879"/>
        <v/>
      </c>
      <c r="BH489" s="9" t="str">
        <f t="shared" si="880"/>
        <v/>
      </c>
      <c r="BI489" s="9" t="str">
        <f t="shared" si="881"/>
        <v/>
      </c>
      <c r="BJ489" s="82" t="e">
        <f t="shared" si="831"/>
        <v>#VALUE!</v>
      </c>
      <c r="BK489" s="9" t="str">
        <f t="shared" si="882"/>
        <v/>
      </c>
      <c r="BL489" s="9" t="str">
        <f t="shared" ref="BL489:BM489" si="915">BK489</f>
        <v/>
      </c>
      <c r="BM489" s="9" t="str">
        <f t="shared" si="915"/>
        <v/>
      </c>
      <c r="BN489" s="8" t="str">
        <f t="shared" si="834"/>
        <v/>
      </c>
      <c r="BO489" s="8" t="str">
        <f t="shared" si="859"/>
        <v/>
      </c>
      <c r="BP489" s="8" t="str">
        <f t="shared" si="860"/>
        <v/>
      </c>
      <c r="BQ489" s="8" t="str">
        <f t="shared" si="861"/>
        <v/>
      </c>
      <c r="BR489" s="8" t="str">
        <f t="shared" si="884"/>
        <v/>
      </c>
      <c r="BS489" s="8" t="str">
        <f t="shared" si="862"/>
        <v/>
      </c>
      <c r="BT489" s="8" t="str">
        <f t="shared" si="863"/>
        <v/>
      </c>
      <c r="BU489" s="7" t="str">
        <f t="shared" si="864"/>
        <v/>
      </c>
    </row>
    <row r="490" spans="8:73" x14ac:dyDescent="0.25">
      <c r="H490" s="35" t="str">
        <f>IFERROR(IF(MINUTE(M490)&lt;&gt;MINUTE(M489),MAX($H$2:H489)+1,IF(AND(MINUTE(M489)=0,MINUTE(M490)=0),1,"")),"")</f>
        <v/>
      </c>
      <c r="I490" s="35" t="str">
        <f t="shared" si="836"/>
        <v/>
      </c>
      <c r="J490" s="35" t="str">
        <f t="shared" si="837"/>
        <v/>
      </c>
      <c r="K490" s="67" t="str">
        <f>IFERROR(IF(VLOOKUP(J489,'Flota Variable'!$AS$4:$AU$707,3,0)+K489&gt;$F$7,"",VLOOKUP(J489,'Flota Variable'!$AS$4:$AU$707,3,0)+K489),"")</f>
        <v/>
      </c>
      <c r="L490" s="67" t="str">
        <f t="shared" si="818"/>
        <v/>
      </c>
      <c r="M490" s="36" t="str">
        <f t="shared" si="838"/>
        <v/>
      </c>
      <c r="N490" s="35" t="str">
        <f>IF(H490="","",IF(H490=MAX($H$3:$H$1002),IFERROR(VLOOKUP(MAX($H$3:H490)+1,$H$3:$I$1002,2,0),MAX(I490:I1489))-VLOOKUP(H490,$H$3:$I$1002,2,0)+1,IFERROR(VLOOKUP(MAX($H$3:H490)+1,$H$3:$I$1002,2,0),MAX(I490:I1489))-VLOOKUP(H490,$H$3:$I$1002,2,0)))</f>
        <v/>
      </c>
      <c r="P490" s="35" t="str">
        <f t="shared" si="839"/>
        <v/>
      </c>
      <c r="Q490" s="67" t="str">
        <f t="shared" si="840"/>
        <v/>
      </c>
      <c r="R490" s="67" t="str">
        <f t="shared" si="841"/>
        <v/>
      </c>
      <c r="S490" s="67" t="str">
        <f t="shared" si="842"/>
        <v/>
      </c>
      <c r="U490" s="68" t="str">
        <f>IFERROR(IF(Z490=0,"",IF(MINUTE(Z490)&lt;&gt;MINUTE(Z489),MAX($U$2:U489)+1,IF(AND(MINUTE(Z489)=0,MINUTE(Z490)=0),1,""))),"")</f>
        <v/>
      </c>
      <c r="V490" s="68" t="str">
        <f t="shared" si="843"/>
        <v/>
      </c>
      <c r="W490" s="68" t="str">
        <f t="shared" si="844"/>
        <v/>
      </c>
      <c r="X490" s="69" t="str">
        <f>IFERROR(L490+VLOOKUP(J490,'Tiempos de ciclo'!$P$3:$Q$398,2,0),"")</f>
        <v/>
      </c>
      <c r="Y490" s="69" t="str">
        <f t="shared" si="819"/>
        <v/>
      </c>
      <c r="Z490" s="70" t="str">
        <f t="shared" si="845"/>
        <v/>
      </c>
      <c r="AA490" s="68" t="str">
        <f>IF(U490="","",IF(U490=MAX($U$3:$U$1002),IFERROR(VLOOKUP(MAX($U$3:U490)+1,$U$3:$V$1002,2,0),MAX(V490:V1489))-VLOOKUP(U490,$U$3:$V$1002,2,0)+1,IFERROR(VLOOKUP(MAX($U$3:U490)+1,$U$3:$V$1002,2,0),MAX(V490:V1489))-VLOOKUP(U490,$U$3:$V$1002,2,0)))</f>
        <v/>
      </c>
      <c r="AC490" s="68" t="str">
        <f t="shared" si="846"/>
        <v/>
      </c>
      <c r="AD490" s="69" t="str">
        <f t="shared" si="847"/>
        <v/>
      </c>
      <c r="AE490" s="69" t="str">
        <f t="shared" si="848"/>
        <v/>
      </c>
      <c r="AF490" s="69" t="str">
        <f t="shared" si="849"/>
        <v/>
      </c>
      <c r="AI490" s="3" t="str">
        <f t="shared" si="866"/>
        <v/>
      </c>
      <c r="AJ490" s="8" t="str">
        <f t="shared" si="820"/>
        <v/>
      </c>
      <c r="AK490" s="8" t="str">
        <f t="shared" si="867"/>
        <v/>
      </c>
      <c r="AL490" s="8" t="str">
        <f t="shared" si="868"/>
        <v/>
      </c>
      <c r="AM490" s="8" t="str">
        <f t="shared" si="869"/>
        <v/>
      </c>
      <c r="AN490" s="9" t="str">
        <f t="shared" si="821"/>
        <v/>
      </c>
      <c r="AO490" s="9" t="str">
        <f t="shared" si="822"/>
        <v/>
      </c>
      <c r="AP490" s="8" t="str">
        <f t="shared" si="850"/>
        <v/>
      </c>
      <c r="AQ490" s="9" t="str">
        <f t="shared" si="823"/>
        <v/>
      </c>
      <c r="AR490" s="8" t="str">
        <f t="shared" si="851"/>
        <v/>
      </c>
      <c r="AS490" s="2" t="str">
        <f t="shared" si="870"/>
        <v/>
      </c>
      <c r="AT490" s="8" t="str">
        <f t="shared" si="852"/>
        <v/>
      </c>
      <c r="AU490" s="8" t="str">
        <f t="shared" si="871"/>
        <v/>
      </c>
      <c r="AV490" s="8" t="str">
        <f t="shared" si="872"/>
        <v/>
      </c>
      <c r="AW490" s="8" t="str">
        <f t="shared" si="853"/>
        <v/>
      </c>
      <c r="AX490" s="9" t="str">
        <f t="shared" si="824"/>
        <v/>
      </c>
      <c r="AY490" s="9" t="str">
        <f t="shared" si="825"/>
        <v/>
      </c>
      <c r="AZ490" s="8" t="str">
        <f t="shared" si="854"/>
        <v/>
      </c>
      <c r="BA490" s="9" t="str">
        <f t="shared" si="855"/>
        <v/>
      </c>
      <c r="BB490" s="8" t="str">
        <f t="shared" si="856"/>
        <v/>
      </c>
      <c r="BD490" s="3" t="str">
        <f t="shared" si="857"/>
        <v/>
      </c>
      <c r="BE490" s="8" t="str">
        <f t="shared" si="877"/>
        <v/>
      </c>
      <c r="BF490" s="8" t="str">
        <f t="shared" si="878"/>
        <v/>
      </c>
      <c r="BG490" s="86" t="str">
        <f t="shared" si="879"/>
        <v/>
      </c>
      <c r="BH490" s="9" t="str">
        <f t="shared" si="880"/>
        <v/>
      </c>
      <c r="BI490" s="9" t="str">
        <f t="shared" si="881"/>
        <v/>
      </c>
      <c r="BJ490" s="82" t="e">
        <f t="shared" si="831"/>
        <v>#VALUE!</v>
      </c>
      <c r="BK490" s="9" t="str">
        <f t="shared" si="882"/>
        <v/>
      </c>
      <c r="BL490" s="9" t="str">
        <f t="shared" ref="BL490:BM490" si="916">BK490</f>
        <v/>
      </c>
      <c r="BM490" s="9" t="str">
        <f t="shared" si="916"/>
        <v/>
      </c>
      <c r="BN490" s="8" t="str">
        <f t="shared" si="834"/>
        <v/>
      </c>
      <c r="BO490" s="8" t="str">
        <f t="shared" si="859"/>
        <v/>
      </c>
      <c r="BP490" s="8" t="str">
        <f t="shared" si="860"/>
        <v/>
      </c>
      <c r="BQ490" s="8" t="str">
        <f t="shared" si="861"/>
        <v/>
      </c>
      <c r="BR490" s="8" t="str">
        <f t="shared" si="884"/>
        <v/>
      </c>
      <c r="BS490" s="8" t="str">
        <f t="shared" si="862"/>
        <v/>
      </c>
      <c r="BT490" s="8" t="str">
        <f t="shared" si="863"/>
        <v/>
      </c>
      <c r="BU490" s="7" t="str">
        <f t="shared" si="864"/>
        <v/>
      </c>
    </row>
    <row r="491" spans="8:73" x14ac:dyDescent="0.25">
      <c r="H491" s="35" t="str">
        <f>IFERROR(IF(MINUTE(M491)&lt;&gt;MINUTE(M490),MAX($H$2:H490)+1,IF(AND(MINUTE(M490)=0,MINUTE(M491)=0),1,"")),"")</f>
        <v/>
      </c>
      <c r="I491" s="35" t="str">
        <f t="shared" si="836"/>
        <v/>
      </c>
      <c r="J491" s="35" t="str">
        <f t="shared" si="837"/>
        <v/>
      </c>
      <c r="K491" s="67" t="str">
        <f>IFERROR(IF(VLOOKUP(J490,'Flota Variable'!$AS$4:$AU$707,3,0)+K490&gt;$F$7,"",VLOOKUP(J490,'Flota Variable'!$AS$4:$AU$707,3,0)+K490),"")</f>
        <v/>
      </c>
      <c r="L491" s="67" t="str">
        <f t="shared" si="818"/>
        <v/>
      </c>
      <c r="M491" s="36" t="str">
        <f t="shared" si="838"/>
        <v/>
      </c>
      <c r="N491" s="35" t="str">
        <f>IF(H491="","",IF(H491=MAX($H$3:$H$1002),IFERROR(VLOOKUP(MAX($H$3:H491)+1,$H$3:$I$1002,2,0),MAX(I491:I1490))-VLOOKUP(H491,$H$3:$I$1002,2,0)+1,IFERROR(VLOOKUP(MAX($H$3:H491)+1,$H$3:$I$1002,2,0),MAX(I491:I1490))-VLOOKUP(H491,$H$3:$I$1002,2,0)))</f>
        <v/>
      </c>
      <c r="P491" s="35" t="str">
        <f t="shared" si="839"/>
        <v/>
      </c>
      <c r="Q491" s="67" t="str">
        <f t="shared" si="840"/>
        <v/>
      </c>
      <c r="R491" s="67" t="str">
        <f t="shared" si="841"/>
        <v/>
      </c>
      <c r="S491" s="67" t="str">
        <f t="shared" si="842"/>
        <v/>
      </c>
      <c r="U491" s="68" t="str">
        <f>IFERROR(IF(Z491=0,"",IF(MINUTE(Z491)&lt;&gt;MINUTE(Z490),MAX($U$2:U490)+1,IF(AND(MINUTE(Z490)=0,MINUTE(Z491)=0),1,""))),"")</f>
        <v/>
      </c>
      <c r="V491" s="68" t="str">
        <f t="shared" si="843"/>
        <v/>
      </c>
      <c r="W491" s="68" t="str">
        <f t="shared" si="844"/>
        <v/>
      </c>
      <c r="X491" s="69" t="str">
        <f>IFERROR(L491+VLOOKUP(J491,'Tiempos de ciclo'!$P$3:$Q$398,2,0),"")</f>
        <v/>
      </c>
      <c r="Y491" s="69" t="str">
        <f t="shared" si="819"/>
        <v/>
      </c>
      <c r="Z491" s="70" t="str">
        <f t="shared" si="845"/>
        <v/>
      </c>
      <c r="AA491" s="68" t="str">
        <f>IF(U491="","",IF(U491=MAX($U$3:$U$1002),IFERROR(VLOOKUP(MAX($U$3:U491)+1,$U$3:$V$1002,2,0),MAX(V491:V1490))-VLOOKUP(U491,$U$3:$V$1002,2,0)+1,IFERROR(VLOOKUP(MAX($U$3:U491)+1,$U$3:$V$1002,2,0),MAX(V491:V1490))-VLOOKUP(U491,$U$3:$V$1002,2,0)))</f>
        <v/>
      </c>
      <c r="AC491" s="68" t="str">
        <f t="shared" si="846"/>
        <v/>
      </c>
      <c r="AD491" s="69" t="str">
        <f t="shared" si="847"/>
        <v/>
      </c>
      <c r="AE491" s="69" t="str">
        <f t="shared" si="848"/>
        <v/>
      </c>
      <c r="AF491" s="69" t="str">
        <f t="shared" si="849"/>
        <v/>
      </c>
      <c r="AI491" s="3" t="str">
        <f t="shared" si="866"/>
        <v/>
      </c>
      <c r="AJ491" s="8" t="str">
        <f t="shared" si="820"/>
        <v/>
      </c>
      <c r="AK491" s="8" t="str">
        <f t="shared" si="867"/>
        <v/>
      </c>
      <c r="AL491" s="8" t="str">
        <f t="shared" si="868"/>
        <v/>
      </c>
      <c r="AM491" s="8" t="str">
        <f t="shared" si="869"/>
        <v/>
      </c>
      <c r="AN491" s="9" t="str">
        <f t="shared" si="821"/>
        <v/>
      </c>
      <c r="AO491" s="9" t="str">
        <f t="shared" si="822"/>
        <v/>
      </c>
      <c r="AP491" s="8" t="str">
        <f t="shared" si="850"/>
        <v/>
      </c>
      <c r="AQ491" s="9" t="str">
        <f t="shared" si="823"/>
        <v/>
      </c>
      <c r="AR491" s="8" t="str">
        <f t="shared" si="851"/>
        <v/>
      </c>
      <c r="AS491" s="2" t="str">
        <f t="shared" si="870"/>
        <v/>
      </c>
      <c r="AT491" s="8" t="str">
        <f t="shared" si="852"/>
        <v/>
      </c>
      <c r="AU491" s="8" t="str">
        <f t="shared" si="871"/>
        <v/>
      </c>
      <c r="AV491" s="8" t="str">
        <f t="shared" si="872"/>
        <v/>
      </c>
      <c r="AW491" s="8" t="str">
        <f t="shared" si="853"/>
        <v/>
      </c>
      <c r="AX491" s="9" t="str">
        <f t="shared" si="824"/>
        <v/>
      </c>
      <c r="AY491" s="9" t="str">
        <f t="shared" si="825"/>
        <v/>
      </c>
      <c r="AZ491" s="8" t="str">
        <f t="shared" si="854"/>
        <v/>
      </c>
      <c r="BA491" s="9" t="str">
        <f t="shared" si="855"/>
        <v/>
      </c>
      <c r="BB491" s="8" t="str">
        <f t="shared" si="856"/>
        <v/>
      </c>
      <c r="BD491" s="3" t="str">
        <f t="shared" si="857"/>
        <v/>
      </c>
      <c r="BE491" s="8" t="str">
        <f t="shared" si="877"/>
        <v/>
      </c>
      <c r="BF491" s="8" t="str">
        <f t="shared" si="878"/>
        <v/>
      </c>
      <c r="BG491" s="86" t="str">
        <f t="shared" si="879"/>
        <v/>
      </c>
      <c r="BH491" s="9" t="str">
        <f t="shared" si="880"/>
        <v/>
      </c>
      <c r="BI491" s="9" t="str">
        <f t="shared" si="881"/>
        <v/>
      </c>
      <c r="BJ491" s="82" t="e">
        <f t="shared" si="831"/>
        <v>#VALUE!</v>
      </c>
      <c r="BK491" s="9" t="str">
        <f t="shared" si="882"/>
        <v/>
      </c>
      <c r="BL491" s="9" t="str">
        <f t="shared" ref="BL491:BM491" si="917">BK491</f>
        <v/>
      </c>
      <c r="BM491" s="9" t="str">
        <f t="shared" si="917"/>
        <v/>
      </c>
      <c r="BN491" s="8" t="str">
        <f t="shared" si="834"/>
        <v/>
      </c>
      <c r="BO491" s="8" t="str">
        <f t="shared" si="859"/>
        <v/>
      </c>
      <c r="BP491" s="8" t="str">
        <f t="shared" si="860"/>
        <v/>
      </c>
      <c r="BQ491" s="8" t="str">
        <f t="shared" si="861"/>
        <v/>
      </c>
      <c r="BR491" s="8" t="str">
        <f t="shared" si="884"/>
        <v/>
      </c>
      <c r="BS491" s="8" t="str">
        <f t="shared" si="862"/>
        <v/>
      </c>
      <c r="BT491" s="8" t="str">
        <f t="shared" si="863"/>
        <v/>
      </c>
      <c r="BU491" s="7" t="str">
        <f t="shared" si="864"/>
        <v/>
      </c>
    </row>
    <row r="492" spans="8:73" x14ac:dyDescent="0.25">
      <c r="H492" s="35" t="str">
        <f>IFERROR(IF(MINUTE(M492)&lt;&gt;MINUTE(M491),MAX($H$2:H491)+1,IF(AND(MINUTE(M491)=0,MINUTE(M492)=0),1,"")),"")</f>
        <v/>
      </c>
      <c r="I492" s="35" t="str">
        <f t="shared" si="836"/>
        <v/>
      </c>
      <c r="J492" s="35" t="str">
        <f t="shared" si="837"/>
        <v/>
      </c>
      <c r="K492" s="67" t="str">
        <f>IFERROR(IF(VLOOKUP(J491,'Flota Variable'!$AS$4:$AU$707,3,0)+K491&gt;$F$7,"",VLOOKUP(J491,'Flota Variable'!$AS$4:$AU$707,3,0)+K491),"")</f>
        <v/>
      </c>
      <c r="L492" s="67" t="str">
        <f t="shared" si="818"/>
        <v/>
      </c>
      <c r="M492" s="36" t="str">
        <f t="shared" si="838"/>
        <v/>
      </c>
      <c r="N492" s="35" t="str">
        <f>IF(H492="","",IF(H492=MAX($H$3:$H$1002),IFERROR(VLOOKUP(MAX($H$3:H492)+1,$H$3:$I$1002,2,0),MAX(I492:I1491))-VLOOKUP(H492,$H$3:$I$1002,2,0)+1,IFERROR(VLOOKUP(MAX($H$3:H492)+1,$H$3:$I$1002,2,0),MAX(I492:I1491))-VLOOKUP(H492,$H$3:$I$1002,2,0)))</f>
        <v/>
      </c>
      <c r="P492" s="35" t="str">
        <f t="shared" si="839"/>
        <v/>
      </c>
      <c r="Q492" s="67" t="str">
        <f t="shared" si="840"/>
        <v/>
      </c>
      <c r="R492" s="67" t="str">
        <f t="shared" si="841"/>
        <v/>
      </c>
      <c r="S492" s="67" t="str">
        <f t="shared" si="842"/>
        <v/>
      </c>
      <c r="U492" s="68" t="str">
        <f>IFERROR(IF(Z492=0,"",IF(MINUTE(Z492)&lt;&gt;MINUTE(Z491),MAX($U$2:U491)+1,IF(AND(MINUTE(Z491)=0,MINUTE(Z492)=0),1,""))),"")</f>
        <v/>
      </c>
      <c r="V492" s="68" t="str">
        <f t="shared" si="843"/>
        <v/>
      </c>
      <c r="W492" s="68" t="str">
        <f t="shared" si="844"/>
        <v/>
      </c>
      <c r="X492" s="69" t="str">
        <f>IFERROR(L492+VLOOKUP(J492,'Tiempos de ciclo'!$P$3:$Q$398,2,0),"")</f>
        <v/>
      </c>
      <c r="Y492" s="69" t="str">
        <f t="shared" si="819"/>
        <v/>
      </c>
      <c r="Z492" s="70" t="str">
        <f t="shared" si="845"/>
        <v/>
      </c>
      <c r="AA492" s="68" t="str">
        <f>IF(U492="","",IF(U492=MAX($U$3:$U$1002),IFERROR(VLOOKUP(MAX($U$3:U492)+1,$U$3:$V$1002,2,0),MAX(V492:V1491))-VLOOKUP(U492,$U$3:$V$1002,2,0)+1,IFERROR(VLOOKUP(MAX($U$3:U492)+1,$U$3:$V$1002,2,0),MAX(V492:V1491))-VLOOKUP(U492,$U$3:$V$1002,2,0)))</f>
        <v/>
      </c>
      <c r="AC492" s="68" t="str">
        <f t="shared" si="846"/>
        <v/>
      </c>
      <c r="AD492" s="69" t="str">
        <f t="shared" si="847"/>
        <v/>
      </c>
      <c r="AE492" s="69" t="str">
        <f t="shared" si="848"/>
        <v/>
      </c>
      <c r="AF492" s="69" t="str">
        <f t="shared" si="849"/>
        <v/>
      </c>
      <c r="AI492" s="3" t="str">
        <f t="shared" si="866"/>
        <v/>
      </c>
      <c r="AJ492" s="8" t="str">
        <f t="shared" si="820"/>
        <v/>
      </c>
      <c r="AK492" s="8" t="str">
        <f t="shared" si="867"/>
        <v/>
      </c>
      <c r="AL492" s="8" t="str">
        <f t="shared" si="868"/>
        <v/>
      </c>
      <c r="AM492" s="8" t="str">
        <f t="shared" si="869"/>
        <v/>
      </c>
      <c r="AN492" s="9" t="str">
        <f t="shared" si="821"/>
        <v/>
      </c>
      <c r="AO492" s="9" t="str">
        <f t="shared" si="822"/>
        <v/>
      </c>
      <c r="AP492" s="8" t="str">
        <f t="shared" si="850"/>
        <v/>
      </c>
      <c r="AQ492" s="9" t="str">
        <f t="shared" si="823"/>
        <v/>
      </c>
      <c r="AR492" s="8" t="str">
        <f t="shared" si="851"/>
        <v/>
      </c>
      <c r="AS492" s="2" t="str">
        <f t="shared" si="870"/>
        <v/>
      </c>
      <c r="AT492" s="8" t="str">
        <f t="shared" si="852"/>
        <v/>
      </c>
      <c r="AU492" s="8" t="str">
        <f t="shared" si="871"/>
        <v/>
      </c>
      <c r="AV492" s="8" t="str">
        <f t="shared" si="872"/>
        <v/>
      </c>
      <c r="AW492" s="8" t="str">
        <f t="shared" si="853"/>
        <v/>
      </c>
      <c r="AX492" s="9" t="str">
        <f t="shared" si="824"/>
        <v/>
      </c>
      <c r="AY492" s="9" t="str">
        <f t="shared" si="825"/>
        <v/>
      </c>
      <c r="AZ492" s="8" t="str">
        <f t="shared" si="854"/>
        <v/>
      </c>
      <c r="BA492" s="9" t="str">
        <f t="shared" si="855"/>
        <v/>
      </c>
      <c r="BB492" s="8" t="str">
        <f t="shared" si="856"/>
        <v/>
      </c>
      <c r="BD492" s="3" t="str">
        <f t="shared" si="857"/>
        <v/>
      </c>
      <c r="BE492" s="8" t="str">
        <f t="shared" si="877"/>
        <v/>
      </c>
      <c r="BF492" s="8" t="str">
        <f t="shared" si="878"/>
        <v/>
      </c>
      <c r="BG492" s="86" t="str">
        <f t="shared" si="879"/>
        <v/>
      </c>
      <c r="BH492" s="9" t="str">
        <f t="shared" si="880"/>
        <v/>
      </c>
      <c r="BI492" s="9" t="str">
        <f t="shared" si="881"/>
        <v/>
      </c>
      <c r="BJ492" s="82" t="e">
        <f t="shared" si="831"/>
        <v>#VALUE!</v>
      </c>
      <c r="BK492" s="9" t="str">
        <f t="shared" si="882"/>
        <v/>
      </c>
      <c r="BL492" s="9" t="str">
        <f t="shared" ref="BL492:BM492" si="918">BK492</f>
        <v/>
      </c>
      <c r="BM492" s="9" t="str">
        <f t="shared" si="918"/>
        <v/>
      </c>
      <c r="BN492" s="8" t="str">
        <f t="shared" si="834"/>
        <v/>
      </c>
      <c r="BO492" s="8" t="str">
        <f t="shared" si="859"/>
        <v/>
      </c>
      <c r="BP492" s="8" t="str">
        <f t="shared" si="860"/>
        <v/>
      </c>
      <c r="BQ492" s="8" t="str">
        <f t="shared" si="861"/>
        <v/>
      </c>
      <c r="BR492" s="8" t="str">
        <f t="shared" si="884"/>
        <v/>
      </c>
      <c r="BS492" s="8" t="str">
        <f t="shared" si="862"/>
        <v/>
      </c>
      <c r="BT492" s="8" t="str">
        <f t="shared" si="863"/>
        <v/>
      </c>
      <c r="BU492" s="7" t="str">
        <f t="shared" si="864"/>
        <v/>
      </c>
    </row>
    <row r="493" spans="8:73" x14ac:dyDescent="0.25">
      <c r="H493" s="35" t="str">
        <f>IFERROR(IF(MINUTE(M493)&lt;&gt;MINUTE(M492),MAX($H$2:H492)+1,IF(AND(MINUTE(M492)=0,MINUTE(M493)=0),1,"")),"")</f>
        <v/>
      </c>
      <c r="I493" s="35" t="str">
        <f t="shared" si="836"/>
        <v/>
      </c>
      <c r="J493" s="35" t="str">
        <f t="shared" si="837"/>
        <v/>
      </c>
      <c r="K493" s="67" t="str">
        <f>IFERROR(IF(VLOOKUP(J492,'Flota Variable'!$AS$4:$AU$707,3,0)+K492&gt;$F$7,"",VLOOKUP(J492,'Flota Variable'!$AS$4:$AU$707,3,0)+K492),"")</f>
        <v/>
      </c>
      <c r="L493" s="67" t="str">
        <f t="shared" si="818"/>
        <v/>
      </c>
      <c r="M493" s="36" t="str">
        <f t="shared" si="838"/>
        <v/>
      </c>
      <c r="N493" s="35" t="str">
        <f>IF(H493="","",IF(H493=MAX($H$3:$H$1002),IFERROR(VLOOKUP(MAX($H$3:H493)+1,$H$3:$I$1002,2,0),MAX(I493:I1492))-VLOOKUP(H493,$H$3:$I$1002,2,0)+1,IFERROR(VLOOKUP(MAX($H$3:H493)+1,$H$3:$I$1002,2,0),MAX(I493:I1492))-VLOOKUP(H493,$H$3:$I$1002,2,0)))</f>
        <v/>
      </c>
      <c r="P493" s="35" t="str">
        <f t="shared" si="839"/>
        <v/>
      </c>
      <c r="Q493" s="67" t="str">
        <f t="shared" si="840"/>
        <v/>
      </c>
      <c r="R493" s="67" t="str">
        <f t="shared" si="841"/>
        <v/>
      </c>
      <c r="S493" s="67" t="str">
        <f t="shared" si="842"/>
        <v/>
      </c>
      <c r="U493" s="68" t="str">
        <f>IFERROR(IF(Z493=0,"",IF(MINUTE(Z493)&lt;&gt;MINUTE(Z492),MAX($U$2:U492)+1,IF(AND(MINUTE(Z492)=0,MINUTE(Z493)=0),1,""))),"")</f>
        <v/>
      </c>
      <c r="V493" s="68" t="str">
        <f t="shared" si="843"/>
        <v/>
      </c>
      <c r="W493" s="68" t="str">
        <f t="shared" si="844"/>
        <v/>
      </c>
      <c r="X493" s="69" t="str">
        <f>IFERROR(L493+VLOOKUP(J493,'Tiempos de ciclo'!$P$3:$Q$398,2,0),"")</f>
        <v/>
      </c>
      <c r="Y493" s="69" t="str">
        <f t="shared" si="819"/>
        <v/>
      </c>
      <c r="Z493" s="70" t="str">
        <f t="shared" si="845"/>
        <v/>
      </c>
      <c r="AA493" s="68" t="str">
        <f>IF(U493="","",IF(U493=MAX($U$3:$U$1002),IFERROR(VLOOKUP(MAX($U$3:U493)+1,$U$3:$V$1002,2,0),MAX(V493:V1492))-VLOOKUP(U493,$U$3:$V$1002,2,0)+1,IFERROR(VLOOKUP(MAX($U$3:U493)+1,$U$3:$V$1002,2,0),MAX(V493:V1492))-VLOOKUP(U493,$U$3:$V$1002,2,0)))</f>
        <v/>
      </c>
      <c r="AC493" s="68" t="str">
        <f t="shared" si="846"/>
        <v/>
      </c>
      <c r="AD493" s="69" t="str">
        <f t="shared" si="847"/>
        <v/>
      </c>
      <c r="AE493" s="69" t="str">
        <f t="shared" si="848"/>
        <v/>
      </c>
      <c r="AF493" s="69" t="str">
        <f t="shared" si="849"/>
        <v/>
      </c>
      <c r="AI493" s="3" t="str">
        <f t="shared" si="866"/>
        <v/>
      </c>
      <c r="AJ493" s="8" t="str">
        <f t="shared" si="820"/>
        <v/>
      </c>
      <c r="AK493" s="8" t="str">
        <f t="shared" si="867"/>
        <v/>
      </c>
      <c r="AL493" s="8" t="str">
        <f t="shared" si="868"/>
        <v/>
      </c>
      <c r="AM493" s="8" t="str">
        <f t="shared" si="869"/>
        <v/>
      </c>
      <c r="AN493" s="9" t="str">
        <f t="shared" si="821"/>
        <v/>
      </c>
      <c r="AO493" s="9" t="str">
        <f t="shared" si="822"/>
        <v/>
      </c>
      <c r="AP493" s="8" t="str">
        <f t="shared" si="850"/>
        <v/>
      </c>
      <c r="AQ493" s="9" t="str">
        <f t="shared" si="823"/>
        <v/>
      </c>
      <c r="AR493" s="8" t="str">
        <f t="shared" si="851"/>
        <v/>
      </c>
      <c r="AS493" s="2" t="str">
        <f t="shared" si="870"/>
        <v/>
      </c>
      <c r="AT493" s="8" t="str">
        <f t="shared" si="852"/>
        <v/>
      </c>
      <c r="AU493" s="8" t="str">
        <f t="shared" si="871"/>
        <v/>
      </c>
      <c r="AV493" s="8" t="str">
        <f t="shared" si="872"/>
        <v/>
      </c>
      <c r="AW493" s="8" t="str">
        <f t="shared" si="853"/>
        <v/>
      </c>
      <c r="AX493" s="9" t="str">
        <f t="shared" si="824"/>
        <v/>
      </c>
      <c r="AY493" s="9" t="str">
        <f t="shared" si="825"/>
        <v/>
      </c>
      <c r="AZ493" s="8" t="str">
        <f t="shared" si="854"/>
        <v/>
      </c>
      <c r="BA493" s="9" t="str">
        <f t="shared" si="855"/>
        <v/>
      </c>
      <c r="BB493" s="8" t="str">
        <f t="shared" si="856"/>
        <v/>
      </c>
      <c r="BD493" s="3" t="str">
        <f t="shared" si="857"/>
        <v/>
      </c>
      <c r="BE493" s="8" t="str">
        <f t="shared" si="877"/>
        <v/>
      </c>
      <c r="BF493" s="8" t="str">
        <f t="shared" si="878"/>
        <v/>
      </c>
      <c r="BG493" s="86" t="str">
        <f t="shared" si="879"/>
        <v/>
      </c>
      <c r="BH493" s="9" t="str">
        <f t="shared" si="880"/>
        <v/>
      </c>
      <c r="BI493" s="9" t="str">
        <f t="shared" si="881"/>
        <v/>
      </c>
      <c r="BJ493" s="82" t="e">
        <f t="shared" si="831"/>
        <v>#VALUE!</v>
      </c>
      <c r="BK493" s="9" t="str">
        <f t="shared" si="882"/>
        <v/>
      </c>
      <c r="BL493" s="9" t="str">
        <f t="shared" ref="BL493:BM493" si="919">BK493</f>
        <v/>
      </c>
      <c r="BM493" s="9" t="str">
        <f t="shared" si="919"/>
        <v/>
      </c>
      <c r="BN493" s="8" t="str">
        <f t="shared" si="834"/>
        <v/>
      </c>
      <c r="BO493" s="8" t="str">
        <f t="shared" si="859"/>
        <v/>
      </c>
      <c r="BP493" s="8" t="str">
        <f t="shared" si="860"/>
        <v/>
      </c>
      <c r="BQ493" s="8" t="str">
        <f t="shared" si="861"/>
        <v/>
      </c>
      <c r="BR493" s="8" t="str">
        <f t="shared" si="884"/>
        <v/>
      </c>
      <c r="BS493" s="8" t="str">
        <f t="shared" si="862"/>
        <v/>
      </c>
      <c r="BT493" s="8" t="str">
        <f t="shared" si="863"/>
        <v/>
      </c>
      <c r="BU493" s="7" t="str">
        <f t="shared" si="864"/>
        <v/>
      </c>
    </row>
    <row r="494" spans="8:73" x14ac:dyDescent="0.25">
      <c r="H494" s="35" t="str">
        <f>IFERROR(IF(MINUTE(M494)&lt;&gt;MINUTE(M493),MAX($H$2:H493)+1,IF(AND(MINUTE(M493)=0,MINUTE(M494)=0),1,"")),"")</f>
        <v/>
      </c>
      <c r="I494" s="35" t="str">
        <f t="shared" si="836"/>
        <v/>
      </c>
      <c r="J494" s="35" t="str">
        <f t="shared" si="837"/>
        <v/>
      </c>
      <c r="K494" s="67" t="str">
        <f>IFERROR(IF(VLOOKUP(J493,'Flota Variable'!$AS$4:$AU$707,3,0)+K493&gt;$F$7,"",VLOOKUP(J493,'Flota Variable'!$AS$4:$AU$707,3,0)+K493),"")</f>
        <v/>
      </c>
      <c r="L494" s="67" t="str">
        <f t="shared" si="818"/>
        <v/>
      </c>
      <c r="M494" s="36" t="str">
        <f t="shared" si="838"/>
        <v/>
      </c>
      <c r="N494" s="35" t="str">
        <f>IF(H494="","",IF(H494=MAX($H$3:$H$1002),IFERROR(VLOOKUP(MAX($H$3:H494)+1,$H$3:$I$1002,2,0),MAX(I494:I1493))-VLOOKUP(H494,$H$3:$I$1002,2,0)+1,IFERROR(VLOOKUP(MAX($H$3:H494)+1,$H$3:$I$1002,2,0),MAX(I494:I1493))-VLOOKUP(H494,$H$3:$I$1002,2,0)))</f>
        <v/>
      </c>
      <c r="P494" s="35" t="str">
        <f t="shared" si="839"/>
        <v/>
      </c>
      <c r="Q494" s="67" t="str">
        <f t="shared" si="840"/>
        <v/>
      </c>
      <c r="R494" s="67" t="str">
        <f t="shared" si="841"/>
        <v/>
      </c>
      <c r="S494" s="67" t="str">
        <f t="shared" si="842"/>
        <v/>
      </c>
      <c r="U494" s="68" t="str">
        <f>IFERROR(IF(Z494=0,"",IF(MINUTE(Z494)&lt;&gt;MINUTE(Z493),MAX($U$2:U493)+1,IF(AND(MINUTE(Z493)=0,MINUTE(Z494)=0),1,""))),"")</f>
        <v/>
      </c>
      <c r="V494" s="68" t="str">
        <f t="shared" si="843"/>
        <v/>
      </c>
      <c r="W494" s="68" t="str">
        <f t="shared" si="844"/>
        <v/>
      </c>
      <c r="X494" s="69" t="str">
        <f>IFERROR(L494+VLOOKUP(J494,'Tiempos de ciclo'!$P$3:$Q$398,2,0),"")</f>
        <v/>
      </c>
      <c r="Y494" s="69" t="str">
        <f t="shared" si="819"/>
        <v/>
      </c>
      <c r="Z494" s="70" t="str">
        <f t="shared" si="845"/>
        <v/>
      </c>
      <c r="AA494" s="68" t="str">
        <f>IF(U494="","",IF(U494=MAX($U$3:$U$1002),IFERROR(VLOOKUP(MAX($U$3:U494)+1,$U$3:$V$1002,2,0),MAX(V494:V1493))-VLOOKUP(U494,$U$3:$V$1002,2,0)+1,IFERROR(VLOOKUP(MAX($U$3:U494)+1,$U$3:$V$1002,2,0),MAX(V494:V1493))-VLOOKUP(U494,$U$3:$V$1002,2,0)))</f>
        <v/>
      </c>
      <c r="AC494" s="68" t="str">
        <f t="shared" si="846"/>
        <v/>
      </c>
      <c r="AD494" s="69" t="str">
        <f t="shared" si="847"/>
        <v/>
      </c>
      <c r="AE494" s="69" t="str">
        <f t="shared" si="848"/>
        <v/>
      </c>
      <c r="AF494" s="69" t="str">
        <f t="shared" si="849"/>
        <v/>
      </c>
      <c r="AI494" s="3" t="str">
        <f t="shared" si="866"/>
        <v/>
      </c>
      <c r="AJ494" s="8" t="str">
        <f t="shared" si="820"/>
        <v/>
      </c>
      <c r="AK494" s="8" t="str">
        <f t="shared" si="867"/>
        <v/>
      </c>
      <c r="AL494" s="8" t="str">
        <f t="shared" si="868"/>
        <v/>
      </c>
      <c r="AM494" s="8" t="str">
        <f t="shared" si="869"/>
        <v/>
      </c>
      <c r="AN494" s="9" t="str">
        <f t="shared" si="821"/>
        <v/>
      </c>
      <c r="AO494" s="9" t="str">
        <f t="shared" si="822"/>
        <v/>
      </c>
      <c r="AP494" s="8" t="str">
        <f t="shared" si="850"/>
        <v/>
      </c>
      <c r="AQ494" s="9" t="str">
        <f t="shared" si="823"/>
        <v/>
      </c>
      <c r="AR494" s="8" t="str">
        <f t="shared" si="851"/>
        <v/>
      </c>
      <c r="AS494" s="2" t="str">
        <f t="shared" si="870"/>
        <v/>
      </c>
      <c r="AT494" s="8" t="str">
        <f t="shared" si="852"/>
        <v/>
      </c>
      <c r="AU494" s="8" t="str">
        <f t="shared" si="871"/>
        <v/>
      </c>
      <c r="AV494" s="8" t="str">
        <f t="shared" si="872"/>
        <v/>
      </c>
      <c r="AW494" s="8" t="str">
        <f t="shared" si="853"/>
        <v/>
      </c>
      <c r="AX494" s="9" t="str">
        <f t="shared" si="824"/>
        <v/>
      </c>
      <c r="AY494" s="9" t="str">
        <f t="shared" si="825"/>
        <v/>
      </c>
      <c r="AZ494" s="8" t="str">
        <f t="shared" si="854"/>
        <v/>
      </c>
      <c r="BA494" s="9" t="str">
        <f t="shared" si="855"/>
        <v/>
      </c>
      <c r="BB494" s="8" t="str">
        <f t="shared" si="856"/>
        <v/>
      </c>
      <c r="BD494" s="3" t="str">
        <f t="shared" si="857"/>
        <v/>
      </c>
      <c r="BE494" s="8" t="str">
        <f t="shared" si="877"/>
        <v/>
      </c>
      <c r="BF494" s="8" t="str">
        <f t="shared" si="878"/>
        <v/>
      </c>
      <c r="BG494" s="86" t="str">
        <f t="shared" si="879"/>
        <v/>
      </c>
      <c r="BH494" s="9" t="str">
        <f t="shared" si="880"/>
        <v/>
      </c>
      <c r="BI494" s="9" t="str">
        <f t="shared" si="881"/>
        <v/>
      </c>
      <c r="BJ494" s="82" t="e">
        <f t="shared" si="831"/>
        <v>#VALUE!</v>
      </c>
      <c r="BK494" s="9" t="str">
        <f t="shared" si="882"/>
        <v/>
      </c>
      <c r="BL494" s="9" t="str">
        <f t="shared" ref="BL494:BM494" si="920">BK494</f>
        <v/>
      </c>
      <c r="BM494" s="9" t="str">
        <f t="shared" si="920"/>
        <v/>
      </c>
      <c r="BN494" s="8" t="str">
        <f t="shared" si="834"/>
        <v/>
      </c>
      <c r="BO494" s="8" t="str">
        <f t="shared" si="859"/>
        <v/>
      </c>
      <c r="BP494" s="8" t="str">
        <f t="shared" si="860"/>
        <v/>
      </c>
      <c r="BQ494" s="8" t="str">
        <f t="shared" si="861"/>
        <v/>
      </c>
      <c r="BR494" s="8" t="str">
        <f t="shared" si="884"/>
        <v/>
      </c>
      <c r="BS494" s="8" t="str">
        <f t="shared" si="862"/>
        <v/>
      </c>
      <c r="BT494" s="8" t="str">
        <f t="shared" si="863"/>
        <v/>
      </c>
      <c r="BU494" s="7" t="str">
        <f t="shared" si="864"/>
        <v/>
      </c>
    </row>
    <row r="495" spans="8:73" x14ac:dyDescent="0.25">
      <c r="H495" s="35" t="str">
        <f>IFERROR(IF(MINUTE(M495)&lt;&gt;MINUTE(M494),MAX($H$2:H494)+1,IF(AND(MINUTE(M494)=0,MINUTE(M495)=0),1,"")),"")</f>
        <v/>
      </c>
      <c r="I495" s="35" t="str">
        <f t="shared" si="836"/>
        <v/>
      </c>
      <c r="J495" s="35" t="str">
        <f t="shared" si="837"/>
        <v/>
      </c>
      <c r="K495" s="67" t="str">
        <f>IFERROR(IF(VLOOKUP(J494,'Flota Variable'!$AS$4:$AU$707,3,0)+K494&gt;$F$7,"",VLOOKUP(J494,'Flota Variable'!$AS$4:$AU$707,3,0)+K494),"")</f>
        <v/>
      </c>
      <c r="L495" s="67" t="str">
        <f t="shared" si="818"/>
        <v/>
      </c>
      <c r="M495" s="36" t="str">
        <f t="shared" si="838"/>
        <v/>
      </c>
      <c r="N495" s="35" t="str">
        <f>IF(H495="","",IF(H495=MAX($H$3:$H$1002),IFERROR(VLOOKUP(MAX($H$3:H495)+1,$H$3:$I$1002,2,0),MAX(I495:I1494))-VLOOKUP(H495,$H$3:$I$1002,2,0)+1,IFERROR(VLOOKUP(MAX($H$3:H495)+1,$H$3:$I$1002,2,0),MAX(I495:I1494))-VLOOKUP(H495,$H$3:$I$1002,2,0)))</f>
        <v/>
      </c>
      <c r="P495" s="35" t="str">
        <f t="shared" si="839"/>
        <v/>
      </c>
      <c r="Q495" s="67" t="str">
        <f t="shared" si="840"/>
        <v/>
      </c>
      <c r="R495" s="67" t="str">
        <f t="shared" si="841"/>
        <v/>
      </c>
      <c r="S495" s="67" t="str">
        <f t="shared" si="842"/>
        <v/>
      </c>
      <c r="U495" s="68" t="str">
        <f>IFERROR(IF(Z495=0,"",IF(MINUTE(Z495)&lt;&gt;MINUTE(Z494),MAX($U$2:U494)+1,IF(AND(MINUTE(Z494)=0,MINUTE(Z495)=0),1,""))),"")</f>
        <v/>
      </c>
      <c r="V495" s="68" t="str">
        <f t="shared" si="843"/>
        <v/>
      </c>
      <c r="W495" s="68" t="str">
        <f t="shared" si="844"/>
        <v/>
      </c>
      <c r="X495" s="69" t="str">
        <f>IFERROR(L495+VLOOKUP(J495,'Tiempos de ciclo'!$P$3:$Q$398,2,0),"")</f>
        <v/>
      </c>
      <c r="Y495" s="69" t="str">
        <f t="shared" si="819"/>
        <v/>
      </c>
      <c r="Z495" s="70" t="str">
        <f t="shared" si="845"/>
        <v/>
      </c>
      <c r="AA495" s="68" t="str">
        <f>IF(U495="","",IF(U495=MAX($U$3:$U$1002),IFERROR(VLOOKUP(MAX($U$3:U495)+1,$U$3:$V$1002,2,0),MAX(V495:V1494))-VLOOKUP(U495,$U$3:$V$1002,2,0)+1,IFERROR(VLOOKUP(MAX($U$3:U495)+1,$U$3:$V$1002,2,0),MAX(V495:V1494))-VLOOKUP(U495,$U$3:$V$1002,2,0)))</f>
        <v/>
      </c>
      <c r="AC495" s="68" t="str">
        <f t="shared" si="846"/>
        <v/>
      </c>
      <c r="AD495" s="69" t="str">
        <f t="shared" si="847"/>
        <v/>
      </c>
      <c r="AE495" s="69" t="str">
        <f t="shared" si="848"/>
        <v/>
      </c>
      <c r="AF495" s="69" t="str">
        <f t="shared" si="849"/>
        <v/>
      </c>
      <c r="AI495" s="3" t="str">
        <f t="shared" si="866"/>
        <v/>
      </c>
      <c r="AJ495" s="8" t="str">
        <f t="shared" si="820"/>
        <v/>
      </c>
      <c r="AK495" s="8" t="str">
        <f t="shared" si="867"/>
        <v/>
      </c>
      <c r="AL495" s="8" t="str">
        <f t="shared" si="868"/>
        <v/>
      </c>
      <c r="AM495" s="8" t="str">
        <f t="shared" si="869"/>
        <v/>
      </c>
      <c r="AN495" s="9" t="str">
        <f t="shared" si="821"/>
        <v/>
      </c>
      <c r="AO495" s="9" t="str">
        <f t="shared" si="822"/>
        <v/>
      </c>
      <c r="AP495" s="8" t="str">
        <f t="shared" si="850"/>
        <v/>
      </c>
      <c r="AQ495" s="9" t="str">
        <f t="shared" si="823"/>
        <v/>
      </c>
      <c r="AR495" s="8" t="str">
        <f t="shared" si="851"/>
        <v/>
      </c>
      <c r="AS495" s="2" t="str">
        <f t="shared" si="870"/>
        <v/>
      </c>
      <c r="AT495" s="8" t="str">
        <f t="shared" si="852"/>
        <v/>
      </c>
      <c r="AU495" s="8" t="str">
        <f t="shared" si="871"/>
        <v/>
      </c>
      <c r="AV495" s="8" t="str">
        <f t="shared" si="872"/>
        <v/>
      </c>
      <c r="AW495" s="8" t="str">
        <f t="shared" si="853"/>
        <v/>
      </c>
      <c r="AX495" s="9" t="str">
        <f t="shared" si="824"/>
        <v/>
      </c>
      <c r="AY495" s="9" t="str">
        <f t="shared" si="825"/>
        <v/>
      </c>
      <c r="AZ495" s="8" t="str">
        <f t="shared" si="854"/>
        <v/>
      </c>
      <c r="BA495" s="9" t="str">
        <f t="shared" si="855"/>
        <v/>
      </c>
      <c r="BB495" s="8" t="str">
        <f t="shared" si="856"/>
        <v/>
      </c>
      <c r="BD495" s="3" t="str">
        <f t="shared" si="857"/>
        <v/>
      </c>
      <c r="BE495" s="8" t="str">
        <f t="shared" si="877"/>
        <v/>
      </c>
      <c r="BF495" s="8" t="str">
        <f t="shared" si="878"/>
        <v/>
      </c>
      <c r="BG495" s="86" t="str">
        <f t="shared" si="879"/>
        <v/>
      </c>
      <c r="BH495" s="9" t="str">
        <f t="shared" si="880"/>
        <v/>
      </c>
      <c r="BI495" s="9" t="str">
        <f t="shared" si="881"/>
        <v/>
      </c>
      <c r="BJ495" s="82" t="e">
        <f t="shared" si="831"/>
        <v>#VALUE!</v>
      </c>
      <c r="BK495" s="9" t="str">
        <f t="shared" si="882"/>
        <v/>
      </c>
      <c r="BL495" s="9" t="str">
        <f t="shared" ref="BL495:BM495" si="921">BK495</f>
        <v/>
      </c>
      <c r="BM495" s="9" t="str">
        <f t="shared" si="921"/>
        <v/>
      </c>
      <c r="BN495" s="8" t="str">
        <f t="shared" si="834"/>
        <v/>
      </c>
      <c r="BO495" s="8" t="str">
        <f t="shared" si="859"/>
        <v/>
      </c>
      <c r="BP495" s="8" t="str">
        <f t="shared" si="860"/>
        <v/>
      </c>
      <c r="BQ495" s="8" t="str">
        <f t="shared" si="861"/>
        <v/>
      </c>
      <c r="BR495" s="8" t="str">
        <f t="shared" si="884"/>
        <v/>
      </c>
      <c r="BS495" s="8" t="str">
        <f t="shared" si="862"/>
        <v/>
      </c>
      <c r="BT495" s="8" t="str">
        <f t="shared" si="863"/>
        <v/>
      </c>
      <c r="BU495" s="7" t="str">
        <f t="shared" si="864"/>
        <v/>
      </c>
    </row>
    <row r="496" spans="8:73" x14ac:dyDescent="0.25">
      <c r="H496" s="35" t="str">
        <f>IFERROR(IF(MINUTE(M496)&lt;&gt;MINUTE(M495),MAX($H$2:H495)+1,IF(AND(MINUTE(M495)=0,MINUTE(M496)=0),1,"")),"")</f>
        <v/>
      </c>
      <c r="I496" s="35" t="str">
        <f t="shared" si="836"/>
        <v/>
      </c>
      <c r="J496" s="35" t="str">
        <f t="shared" si="837"/>
        <v/>
      </c>
      <c r="K496" s="67" t="str">
        <f>IFERROR(IF(VLOOKUP(J495,'Flota Variable'!$AS$4:$AU$707,3,0)+K495&gt;$F$7,"",VLOOKUP(J495,'Flota Variable'!$AS$4:$AU$707,3,0)+K495),"")</f>
        <v/>
      </c>
      <c r="L496" s="67" t="str">
        <f t="shared" si="818"/>
        <v/>
      </c>
      <c r="M496" s="36" t="str">
        <f t="shared" si="838"/>
        <v/>
      </c>
      <c r="N496" s="35" t="str">
        <f>IF(H496="","",IF(H496=MAX($H$3:$H$1002),IFERROR(VLOOKUP(MAX($H$3:H496)+1,$H$3:$I$1002,2,0),MAX(I496:I1495))-VLOOKUP(H496,$H$3:$I$1002,2,0)+1,IFERROR(VLOOKUP(MAX($H$3:H496)+1,$H$3:$I$1002,2,0),MAX(I496:I1495))-VLOOKUP(H496,$H$3:$I$1002,2,0)))</f>
        <v/>
      </c>
      <c r="P496" s="35" t="str">
        <f t="shared" si="839"/>
        <v/>
      </c>
      <c r="Q496" s="67" t="str">
        <f t="shared" si="840"/>
        <v/>
      </c>
      <c r="R496" s="67" t="str">
        <f t="shared" si="841"/>
        <v/>
      </c>
      <c r="S496" s="67" t="str">
        <f t="shared" si="842"/>
        <v/>
      </c>
      <c r="U496" s="68" t="str">
        <f>IFERROR(IF(Z496=0,"",IF(MINUTE(Z496)&lt;&gt;MINUTE(Z495),MAX($U$2:U495)+1,IF(AND(MINUTE(Z495)=0,MINUTE(Z496)=0),1,""))),"")</f>
        <v/>
      </c>
      <c r="V496" s="68" t="str">
        <f t="shared" si="843"/>
        <v/>
      </c>
      <c r="W496" s="68" t="str">
        <f t="shared" si="844"/>
        <v/>
      </c>
      <c r="X496" s="69" t="str">
        <f>IFERROR(L496+VLOOKUP(J496,'Tiempos de ciclo'!$P$3:$Q$398,2,0),"")</f>
        <v/>
      </c>
      <c r="Y496" s="69" t="str">
        <f t="shared" si="819"/>
        <v/>
      </c>
      <c r="Z496" s="70" t="str">
        <f t="shared" si="845"/>
        <v/>
      </c>
      <c r="AA496" s="68" t="str">
        <f>IF(U496="","",IF(U496=MAX($U$3:$U$1002),IFERROR(VLOOKUP(MAX($U$3:U496)+1,$U$3:$V$1002,2,0),MAX(V496:V1495))-VLOOKUP(U496,$U$3:$V$1002,2,0)+1,IFERROR(VLOOKUP(MAX($U$3:U496)+1,$U$3:$V$1002,2,0),MAX(V496:V1495))-VLOOKUP(U496,$U$3:$V$1002,2,0)))</f>
        <v/>
      </c>
      <c r="AC496" s="68" t="str">
        <f t="shared" si="846"/>
        <v/>
      </c>
      <c r="AD496" s="69" t="str">
        <f t="shared" si="847"/>
        <v/>
      </c>
      <c r="AE496" s="69" t="str">
        <f t="shared" si="848"/>
        <v/>
      </c>
      <c r="AF496" s="69" t="str">
        <f t="shared" si="849"/>
        <v/>
      </c>
      <c r="AI496" s="3" t="str">
        <f t="shared" si="866"/>
        <v/>
      </c>
      <c r="AJ496" s="8" t="str">
        <f t="shared" si="820"/>
        <v/>
      </c>
      <c r="AK496" s="8" t="str">
        <f t="shared" si="867"/>
        <v/>
      </c>
      <c r="AL496" s="8" t="str">
        <f t="shared" si="868"/>
        <v/>
      </c>
      <c r="AM496" s="8" t="str">
        <f t="shared" si="869"/>
        <v/>
      </c>
      <c r="AN496" s="9" t="str">
        <f t="shared" si="821"/>
        <v/>
      </c>
      <c r="AO496" s="9" t="str">
        <f t="shared" si="822"/>
        <v/>
      </c>
      <c r="AP496" s="8" t="str">
        <f t="shared" si="850"/>
        <v/>
      </c>
      <c r="AQ496" s="9" t="str">
        <f t="shared" si="823"/>
        <v/>
      </c>
      <c r="AR496" s="8" t="str">
        <f t="shared" si="851"/>
        <v/>
      </c>
      <c r="AS496" s="2" t="str">
        <f t="shared" si="870"/>
        <v/>
      </c>
      <c r="AT496" s="8" t="str">
        <f t="shared" si="852"/>
        <v/>
      </c>
      <c r="AU496" s="8" t="str">
        <f t="shared" si="871"/>
        <v/>
      </c>
      <c r="AV496" s="8" t="str">
        <f t="shared" si="872"/>
        <v/>
      </c>
      <c r="AW496" s="8" t="str">
        <f t="shared" si="853"/>
        <v/>
      </c>
      <c r="AX496" s="9" t="str">
        <f t="shared" si="824"/>
        <v/>
      </c>
      <c r="AY496" s="9" t="str">
        <f t="shared" si="825"/>
        <v/>
      </c>
      <c r="AZ496" s="8" t="str">
        <f t="shared" si="854"/>
        <v/>
      </c>
      <c r="BA496" s="9" t="str">
        <f t="shared" si="855"/>
        <v/>
      </c>
      <c r="BB496" s="8" t="str">
        <f t="shared" si="856"/>
        <v/>
      </c>
      <c r="BD496" s="3" t="str">
        <f t="shared" si="857"/>
        <v/>
      </c>
      <c r="BE496" s="8" t="str">
        <f t="shared" si="877"/>
        <v/>
      </c>
      <c r="BF496" s="8" t="str">
        <f t="shared" si="878"/>
        <v/>
      </c>
      <c r="BG496" s="86" t="str">
        <f t="shared" si="879"/>
        <v/>
      </c>
      <c r="BH496" s="9" t="str">
        <f t="shared" si="880"/>
        <v/>
      </c>
      <c r="BI496" s="9" t="str">
        <f t="shared" si="881"/>
        <v/>
      </c>
      <c r="BJ496" s="82" t="e">
        <f t="shared" si="831"/>
        <v>#VALUE!</v>
      </c>
      <c r="BK496" s="9" t="str">
        <f t="shared" si="882"/>
        <v/>
      </c>
      <c r="BL496" s="9" t="str">
        <f t="shared" ref="BL496:BM496" si="922">BK496</f>
        <v/>
      </c>
      <c r="BM496" s="9" t="str">
        <f t="shared" si="922"/>
        <v/>
      </c>
      <c r="BN496" s="8" t="str">
        <f t="shared" si="834"/>
        <v/>
      </c>
      <c r="BO496" s="8" t="str">
        <f t="shared" si="859"/>
        <v/>
      </c>
      <c r="BP496" s="8" t="str">
        <f t="shared" si="860"/>
        <v/>
      </c>
      <c r="BQ496" s="8" t="str">
        <f t="shared" si="861"/>
        <v/>
      </c>
      <c r="BR496" s="8" t="str">
        <f t="shared" si="884"/>
        <v/>
      </c>
      <c r="BS496" s="8" t="str">
        <f t="shared" si="862"/>
        <v/>
      </c>
      <c r="BT496" s="8" t="str">
        <f t="shared" si="863"/>
        <v/>
      </c>
      <c r="BU496" s="7" t="str">
        <f t="shared" si="864"/>
        <v/>
      </c>
    </row>
    <row r="497" spans="1:309" x14ac:dyDescent="0.25">
      <c r="H497" s="35" t="str">
        <f>IFERROR(IF(MINUTE(M497)&lt;&gt;MINUTE(M496),MAX($H$2:H496)+1,IF(AND(MINUTE(M496)=0,MINUTE(M497)=0),1,"")),"")</f>
        <v/>
      </c>
      <c r="I497" s="35" t="str">
        <f t="shared" si="836"/>
        <v/>
      </c>
      <c r="J497" s="35" t="str">
        <f t="shared" si="837"/>
        <v/>
      </c>
      <c r="K497" s="67" t="str">
        <f>IFERROR(IF(VLOOKUP(J496,'Flota Variable'!$AS$4:$AU$707,3,0)+K496&gt;$F$7,"",VLOOKUP(J496,'Flota Variable'!$AS$4:$AU$707,3,0)+K496),"")</f>
        <v/>
      </c>
      <c r="L497" s="67" t="str">
        <f t="shared" si="818"/>
        <v/>
      </c>
      <c r="M497" s="36" t="str">
        <f t="shared" si="838"/>
        <v/>
      </c>
      <c r="N497" s="35" t="str">
        <f>IF(H497="","",IF(H497=MAX($H$3:$H$1002),IFERROR(VLOOKUP(MAX($H$3:H497)+1,$H$3:$I$1002,2,0),MAX(I497:I1496))-VLOOKUP(H497,$H$3:$I$1002,2,0)+1,IFERROR(VLOOKUP(MAX($H$3:H497)+1,$H$3:$I$1002,2,0),MAX(I497:I1496))-VLOOKUP(H497,$H$3:$I$1002,2,0)))</f>
        <v/>
      </c>
      <c r="P497" s="35" t="str">
        <f t="shared" si="839"/>
        <v/>
      </c>
      <c r="Q497" s="67" t="str">
        <f t="shared" si="840"/>
        <v/>
      </c>
      <c r="R497" s="67" t="str">
        <f t="shared" si="841"/>
        <v/>
      </c>
      <c r="S497" s="67" t="str">
        <f t="shared" si="842"/>
        <v/>
      </c>
      <c r="U497" s="68" t="str">
        <f>IFERROR(IF(Z497=0,"",IF(MINUTE(Z497)&lt;&gt;MINUTE(Z496),MAX($U$2:U496)+1,IF(AND(MINUTE(Z496)=0,MINUTE(Z497)=0),1,""))),"")</f>
        <v/>
      </c>
      <c r="V497" s="68" t="str">
        <f t="shared" si="843"/>
        <v/>
      </c>
      <c r="W497" s="68" t="str">
        <f t="shared" si="844"/>
        <v/>
      </c>
      <c r="X497" s="69" t="str">
        <f>IFERROR(L497+VLOOKUP(J497,'Tiempos de ciclo'!$P$3:$Q$398,2,0),"")</f>
        <v/>
      </c>
      <c r="Y497" s="69" t="str">
        <f t="shared" si="819"/>
        <v/>
      </c>
      <c r="Z497" s="70" t="str">
        <f t="shared" si="845"/>
        <v/>
      </c>
      <c r="AA497" s="68" t="str">
        <f>IF(U497="","",IF(U497=MAX($U$3:$U$1002),IFERROR(VLOOKUP(MAX($U$3:U497)+1,$U$3:$V$1002,2,0),MAX(V497:V1496))-VLOOKUP(U497,$U$3:$V$1002,2,0)+1,IFERROR(VLOOKUP(MAX($U$3:U497)+1,$U$3:$V$1002,2,0),MAX(V497:V1496))-VLOOKUP(U497,$U$3:$V$1002,2,0)))</f>
        <v/>
      </c>
      <c r="AC497" s="68" t="str">
        <f t="shared" si="846"/>
        <v/>
      </c>
      <c r="AD497" s="69" t="str">
        <f t="shared" si="847"/>
        <v/>
      </c>
      <c r="AE497" s="69" t="str">
        <f t="shared" si="848"/>
        <v/>
      </c>
      <c r="AF497" s="69" t="str">
        <f t="shared" si="849"/>
        <v/>
      </c>
      <c r="AI497" s="3" t="str">
        <f t="shared" si="866"/>
        <v/>
      </c>
      <c r="AJ497" s="8" t="str">
        <f t="shared" si="820"/>
        <v/>
      </c>
      <c r="AK497" s="8" t="str">
        <f t="shared" si="867"/>
        <v/>
      </c>
      <c r="AL497" s="8" t="str">
        <f t="shared" si="868"/>
        <v/>
      </c>
      <c r="AM497" s="8" t="str">
        <f t="shared" si="869"/>
        <v/>
      </c>
      <c r="AN497" s="9" t="str">
        <f t="shared" si="821"/>
        <v/>
      </c>
      <c r="AO497" s="9" t="str">
        <f t="shared" si="822"/>
        <v/>
      </c>
      <c r="AP497" s="8" t="str">
        <f t="shared" si="850"/>
        <v/>
      </c>
      <c r="AQ497" s="9" t="str">
        <f t="shared" si="823"/>
        <v/>
      </c>
      <c r="AR497" s="8" t="str">
        <f t="shared" si="851"/>
        <v/>
      </c>
      <c r="AS497" s="2" t="str">
        <f t="shared" si="870"/>
        <v/>
      </c>
      <c r="AT497" s="8" t="str">
        <f t="shared" si="852"/>
        <v/>
      </c>
      <c r="AU497" s="8" t="str">
        <f t="shared" si="871"/>
        <v/>
      </c>
      <c r="AV497" s="8" t="str">
        <f t="shared" si="872"/>
        <v/>
      </c>
      <c r="AW497" s="8" t="str">
        <f t="shared" si="853"/>
        <v/>
      </c>
      <c r="AX497" s="9" t="str">
        <f t="shared" si="824"/>
        <v/>
      </c>
      <c r="AY497" s="9" t="str">
        <f t="shared" si="825"/>
        <v/>
      </c>
      <c r="AZ497" s="8" t="str">
        <f t="shared" si="854"/>
        <v/>
      </c>
      <c r="BA497" s="9" t="str">
        <f t="shared" si="855"/>
        <v/>
      </c>
      <c r="BB497" s="8" t="str">
        <f t="shared" si="856"/>
        <v/>
      </c>
      <c r="BD497" s="3" t="str">
        <f t="shared" si="857"/>
        <v/>
      </c>
      <c r="BE497" s="8" t="str">
        <f t="shared" si="877"/>
        <v/>
      </c>
      <c r="BF497" s="8" t="str">
        <f t="shared" si="878"/>
        <v/>
      </c>
      <c r="BG497" s="86" t="str">
        <f t="shared" si="879"/>
        <v/>
      </c>
      <c r="BH497" s="9" t="str">
        <f t="shared" si="880"/>
        <v/>
      </c>
      <c r="BI497" s="9" t="str">
        <f t="shared" si="881"/>
        <v/>
      </c>
      <c r="BJ497" s="82" t="e">
        <f t="shared" si="831"/>
        <v>#VALUE!</v>
      </c>
      <c r="BK497" s="9" t="str">
        <f t="shared" si="882"/>
        <v/>
      </c>
      <c r="BL497" s="9" t="str">
        <f t="shared" ref="BL497:BM497" si="923">BK497</f>
        <v/>
      </c>
      <c r="BM497" s="9" t="str">
        <f t="shared" si="923"/>
        <v/>
      </c>
      <c r="BN497" s="8" t="str">
        <f t="shared" si="834"/>
        <v/>
      </c>
      <c r="BO497" s="8" t="str">
        <f t="shared" si="859"/>
        <v/>
      </c>
      <c r="BP497" s="8" t="str">
        <f t="shared" si="860"/>
        <v/>
      </c>
      <c r="BQ497" s="8" t="str">
        <f t="shared" si="861"/>
        <v/>
      </c>
      <c r="BR497" s="8" t="str">
        <f t="shared" si="884"/>
        <v/>
      </c>
      <c r="BS497" s="8" t="str">
        <f t="shared" si="862"/>
        <v/>
      </c>
      <c r="BT497" s="8" t="str">
        <f t="shared" si="863"/>
        <v/>
      </c>
      <c r="BU497" s="7" t="str">
        <f t="shared" si="864"/>
        <v/>
      </c>
    </row>
    <row r="498" spans="1:309" x14ac:dyDescent="0.25">
      <c r="H498" s="35" t="str">
        <f>IFERROR(IF(MINUTE(M498)&lt;&gt;MINUTE(M497),MAX($H$2:H497)+1,IF(AND(MINUTE(M497)=0,MINUTE(M498)=0),1,"")),"")</f>
        <v/>
      </c>
      <c r="I498" s="35" t="str">
        <f t="shared" si="836"/>
        <v/>
      </c>
      <c r="J498" s="35" t="str">
        <f t="shared" si="837"/>
        <v/>
      </c>
      <c r="K498" s="67" t="str">
        <f>IFERROR(IF(VLOOKUP(J497,'Flota Variable'!$AS$4:$AU$707,3,0)+K497&gt;$F$7,"",VLOOKUP(J497,'Flota Variable'!$AS$4:$AU$707,3,0)+K497),"")</f>
        <v/>
      </c>
      <c r="L498" s="67" t="str">
        <f t="shared" si="818"/>
        <v/>
      </c>
      <c r="M498" s="36" t="str">
        <f t="shared" si="838"/>
        <v/>
      </c>
      <c r="N498" s="35" t="str">
        <f>IF(H498="","",IF(H498=MAX($H$3:$H$1002),IFERROR(VLOOKUP(MAX($H$3:H498)+1,$H$3:$I$1002,2,0),MAX(I498:I1497))-VLOOKUP(H498,$H$3:$I$1002,2,0)+1,IFERROR(VLOOKUP(MAX($H$3:H498)+1,$H$3:$I$1002,2,0),MAX(I498:I1497))-VLOOKUP(H498,$H$3:$I$1002,2,0)))</f>
        <v/>
      </c>
      <c r="P498" s="35" t="str">
        <f t="shared" si="839"/>
        <v/>
      </c>
      <c r="Q498" s="67" t="str">
        <f t="shared" si="840"/>
        <v/>
      </c>
      <c r="R498" s="67" t="str">
        <f t="shared" si="841"/>
        <v/>
      </c>
      <c r="S498" s="67" t="str">
        <f t="shared" si="842"/>
        <v/>
      </c>
      <c r="U498" s="68" t="str">
        <f>IFERROR(IF(Z498=0,"",IF(MINUTE(Z498)&lt;&gt;MINUTE(Z497),MAX($U$2:U497)+1,IF(AND(MINUTE(Z497)=0,MINUTE(Z498)=0),1,""))),"")</f>
        <v/>
      </c>
      <c r="V498" s="68" t="str">
        <f t="shared" si="843"/>
        <v/>
      </c>
      <c r="W498" s="68" t="str">
        <f t="shared" si="844"/>
        <v/>
      </c>
      <c r="X498" s="69" t="str">
        <f>IFERROR(L498+VLOOKUP(J498,'Tiempos de ciclo'!$P$3:$Q$398,2,0),"")</f>
        <v/>
      </c>
      <c r="Y498" s="69" t="str">
        <f t="shared" si="819"/>
        <v/>
      </c>
      <c r="Z498" s="70" t="str">
        <f t="shared" si="845"/>
        <v/>
      </c>
      <c r="AA498" s="68" t="str">
        <f>IF(U498="","",IF(U498=MAX($U$3:$U$1002),IFERROR(VLOOKUP(MAX($U$3:U498)+1,$U$3:$V$1002,2,0),MAX(V498:V1497))-VLOOKUP(U498,$U$3:$V$1002,2,0)+1,IFERROR(VLOOKUP(MAX($U$3:U498)+1,$U$3:$V$1002,2,0),MAX(V498:V1497))-VLOOKUP(U498,$U$3:$V$1002,2,0)))</f>
        <v/>
      </c>
      <c r="AC498" s="68" t="str">
        <f t="shared" si="846"/>
        <v/>
      </c>
      <c r="AD498" s="69" t="str">
        <f t="shared" si="847"/>
        <v/>
      </c>
      <c r="AE498" s="69" t="str">
        <f t="shared" si="848"/>
        <v/>
      </c>
      <c r="AF498" s="69" t="str">
        <f t="shared" si="849"/>
        <v/>
      </c>
      <c r="AI498" s="3" t="str">
        <f t="shared" si="866"/>
        <v/>
      </c>
      <c r="AJ498" s="8" t="str">
        <f t="shared" si="820"/>
        <v/>
      </c>
      <c r="AK498" s="8" t="str">
        <f t="shared" si="867"/>
        <v/>
      </c>
      <c r="AL498" s="8" t="str">
        <f t="shared" si="868"/>
        <v/>
      </c>
      <c r="AM498" s="8" t="str">
        <f t="shared" si="869"/>
        <v/>
      </c>
      <c r="AN498" s="9" t="str">
        <f t="shared" si="821"/>
        <v/>
      </c>
      <c r="AO498" s="9" t="str">
        <f t="shared" si="822"/>
        <v/>
      </c>
      <c r="AP498" s="8" t="str">
        <f t="shared" si="850"/>
        <v/>
      </c>
      <c r="AQ498" s="9" t="str">
        <f t="shared" si="823"/>
        <v/>
      </c>
      <c r="AR498" s="8" t="str">
        <f t="shared" si="851"/>
        <v/>
      </c>
      <c r="AS498" s="2" t="str">
        <f t="shared" si="870"/>
        <v/>
      </c>
      <c r="AT498" s="8" t="str">
        <f t="shared" si="852"/>
        <v/>
      </c>
      <c r="AU498" s="8" t="str">
        <f t="shared" si="871"/>
        <v/>
      </c>
      <c r="AV498" s="8" t="str">
        <f t="shared" si="872"/>
        <v/>
      </c>
      <c r="AW498" s="8" t="str">
        <f t="shared" si="853"/>
        <v/>
      </c>
      <c r="AX498" s="9" t="str">
        <f t="shared" si="824"/>
        <v/>
      </c>
      <c r="AY498" s="9" t="str">
        <f t="shared" si="825"/>
        <v/>
      </c>
      <c r="AZ498" s="8" t="str">
        <f t="shared" si="854"/>
        <v/>
      </c>
      <c r="BA498" s="9" t="str">
        <f t="shared" si="855"/>
        <v/>
      </c>
      <c r="BB498" s="8" t="str">
        <f t="shared" si="856"/>
        <v/>
      </c>
      <c r="BD498" s="3" t="str">
        <f t="shared" si="857"/>
        <v/>
      </c>
      <c r="BE498" s="8" t="str">
        <f t="shared" si="877"/>
        <v/>
      </c>
      <c r="BF498" s="8" t="str">
        <f t="shared" si="878"/>
        <v/>
      </c>
      <c r="BG498" s="86" t="str">
        <f t="shared" si="879"/>
        <v/>
      </c>
      <c r="BH498" s="9" t="str">
        <f t="shared" si="880"/>
        <v/>
      </c>
      <c r="BI498" s="9" t="str">
        <f t="shared" si="881"/>
        <v/>
      </c>
      <c r="BJ498" s="82" t="e">
        <f t="shared" si="831"/>
        <v>#VALUE!</v>
      </c>
      <c r="BK498" s="9" t="str">
        <f t="shared" si="882"/>
        <v/>
      </c>
      <c r="BL498" s="9" t="str">
        <f t="shared" ref="BL498:BM498" si="924">BK498</f>
        <v/>
      </c>
      <c r="BM498" s="9" t="str">
        <f t="shared" si="924"/>
        <v/>
      </c>
      <c r="BN498" s="8" t="str">
        <f t="shared" si="834"/>
        <v/>
      </c>
      <c r="BO498" s="8" t="str">
        <f t="shared" si="859"/>
        <v/>
      </c>
      <c r="BP498" s="8" t="str">
        <f t="shared" si="860"/>
        <v/>
      </c>
      <c r="BQ498" s="8" t="str">
        <f t="shared" si="861"/>
        <v/>
      </c>
      <c r="BR498" s="8" t="str">
        <f t="shared" si="884"/>
        <v/>
      </c>
      <c r="BS498" s="8" t="str">
        <f t="shared" si="862"/>
        <v/>
      </c>
      <c r="BT498" s="8" t="str">
        <f t="shared" si="863"/>
        <v/>
      </c>
      <c r="BU498" s="7" t="str">
        <f t="shared" si="864"/>
        <v/>
      </c>
    </row>
    <row r="499" spans="1:309" x14ac:dyDescent="0.25">
      <c r="H499" s="35" t="str">
        <f>IFERROR(IF(MINUTE(M499)&lt;&gt;MINUTE(M498),MAX($H$2:H498)+1,IF(AND(MINUTE(M498)=0,MINUTE(M499)=0),1,"")),"")</f>
        <v/>
      </c>
      <c r="I499" s="35" t="str">
        <f t="shared" si="836"/>
        <v/>
      </c>
      <c r="J499" s="35" t="str">
        <f t="shared" si="837"/>
        <v/>
      </c>
      <c r="K499" s="67" t="str">
        <f>IFERROR(IF(VLOOKUP(J498,'Flota Variable'!$AS$4:$AU$707,3,0)+K498&gt;$F$7,"",VLOOKUP(J498,'Flota Variable'!$AS$4:$AU$707,3,0)+K498),"")</f>
        <v/>
      </c>
      <c r="L499" s="67" t="str">
        <f t="shared" si="818"/>
        <v/>
      </c>
      <c r="M499" s="36" t="str">
        <f t="shared" si="838"/>
        <v/>
      </c>
      <c r="N499" s="35" t="str">
        <f>IF(H499="","",IF(H499=MAX($H$3:$H$1002),IFERROR(VLOOKUP(MAX($H$3:H499)+1,$H$3:$I$1002,2,0),MAX(I499:I1498))-VLOOKUP(H499,$H$3:$I$1002,2,0)+1,IFERROR(VLOOKUP(MAX($H$3:H499)+1,$H$3:$I$1002,2,0),MAX(I499:I1498))-VLOOKUP(H499,$H$3:$I$1002,2,0)))</f>
        <v/>
      </c>
      <c r="P499" s="35" t="str">
        <f t="shared" si="839"/>
        <v/>
      </c>
      <c r="Q499" s="67" t="str">
        <f t="shared" si="840"/>
        <v/>
      </c>
      <c r="R499" s="67" t="str">
        <f t="shared" si="841"/>
        <v/>
      </c>
      <c r="S499" s="67" t="str">
        <f t="shared" si="842"/>
        <v/>
      </c>
      <c r="U499" s="68" t="str">
        <f>IFERROR(IF(Z499=0,"",IF(MINUTE(Z499)&lt;&gt;MINUTE(Z498),MAX($U$2:U498)+1,IF(AND(MINUTE(Z498)=0,MINUTE(Z499)=0),1,""))),"")</f>
        <v/>
      </c>
      <c r="V499" s="68" t="str">
        <f t="shared" si="843"/>
        <v/>
      </c>
      <c r="W499" s="68" t="str">
        <f t="shared" si="844"/>
        <v/>
      </c>
      <c r="X499" s="69" t="str">
        <f>IFERROR(L499+VLOOKUP(J499,'Tiempos de ciclo'!$P$3:$Q$398,2,0),"")</f>
        <v/>
      </c>
      <c r="Y499" s="69" t="str">
        <f t="shared" si="819"/>
        <v/>
      </c>
      <c r="Z499" s="70" t="str">
        <f t="shared" si="845"/>
        <v/>
      </c>
      <c r="AA499" s="68" t="str">
        <f>IF(U499="","",IF(U499=MAX($U$3:$U$1002),IFERROR(VLOOKUP(MAX($U$3:U499)+1,$U$3:$V$1002,2,0),MAX(V499:V1498))-VLOOKUP(U499,$U$3:$V$1002,2,0)+1,IFERROR(VLOOKUP(MAX($U$3:U499)+1,$U$3:$V$1002,2,0),MAX(V499:V1498))-VLOOKUP(U499,$U$3:$V$1002,2,0)))</f>
        <v/>
      </c>
      <c r="AC499" s="68" t="str">
        <f t="shared" si="846"/>
        <v/>
      </c>
      <c r="AD499" s="69" t="str">
        <f t="shared" si="847"/>
        <v/>
      </c>
      <c r="AE499" s="69" t="str">
        <f t="shared" si="848"/>
        <v/>
      </c>
      <c r="AF499" s="69" t="str">
        <f t="shared" si="849"/>
        <v/>
      </c>
      <c r="AI499" s="3" t="str">
        <f t="shared" si="866"/>
        <v/>
      </c>
      <c r="AJ499" s="8" t="str">
        <f t="shared" si="820"/>
        <v/>
      </c>
      <c r="AK499" s="8" t="str">
        <f t="shared" si="867"/>
        <v/>
      </c>
      <c r="AL499" s="8" t="str">
        <f t="shared" si="868"/>
        <v/>
      </c>
      <c r="AM499" s="8" t="str">
        <f t="shared" si="869"/>
        <v/>
      </c>
      <c r="AN499" s="9" t="str">
        <f t="shared" si="821"/>
        <v/>
      </c>
      <c r="AO499" s="9" t="str">
        <f t="shared" si="822"/>
        <v/>
      </c>
      <c r="AP499" s="8" t="str">
        <f t="shared" si="850"/>
        <v/>
      </c>
      <c r="AQ499" s="9" t="str">
        <f t="shared" si="823"/>
        <v/>
      </c>
      <c r="AR499" s="8" t="str">
        <f t="shared" si="851"/>
        <v/>
      </c>
      <c r="AS499" s="2" t="str">
        <f t="shared" si="870"/>
        <v/>
      </c>
      <c r="AT499" s="8" t="str">
        <f t="shared" si="852"/>
        <v/>
      </c>
      <c r="AU499" s="8" t="str">
        <f t="shared" si="871"/>
        <v/>
      </c>
      <c r="AV499" s="8" t="str">
        <f t="shared" si="872"/>
        <v/>
      </c>
      <c r="AW499" s="8" t="str">
        <f t="shared" si="853"/>
        <v/>
      </c>
      <c r="AX499" s="9" t="str">
        <f t="shared" si="824"/>
        <v/>
      </c>
      <c r="AY499" s="9" t="str">
        <f t="shared" si="825"/>
        <v/>
      </c>
      <c r="AZ499" s="8" t="str">
        <f t="shared" si="854"/>
        <v/>
      </c>
      <c r="BA499" s="9" t="str">
        <f t="shared" si="855"/>
        <v/>
      </c>
      <c r="BB499" s="8" t="str">
        <f t="shared" si="856"/>
        <v/>
      </c>
      <c r="BD499" s="3" t="str">
        <f t="shared" si="857"/>
        <v/>
      </c>
      <c r="BE499" s="8" t="str">
        <f t="shared" si="877"/>
        <v/>
      </c>
      <c r="BF499" s="8" t="str">
        <f t="shared" si="878"/>
        <v/>
      </c>
      <c r="BG499" s="86" t="str">
        <f t="shared" si="879"/>
        <v/>
      </c>
      <c r="BH499" s="9" t="str">
        <f t="shared" si="880"/>
        <v/>
      </c>
      <c r="BI499" s="9" t="str">
        <f t="shared" si="881"/>
        <v/>
      </c>
      <c r="BJ499" s="82" t="e">
        <f t="shared" si="831"/>
        <v>#VALUE!</v>
      </c>
      <c r="BK499" s="9" t="str">
        <f t="shared" si="882"/>
        <v/>
      </c>
      <c r="BL499" s="9" t="str">
        <f t="shared" ref="BL499:BM499" si="925">BK499</f>
        <v/>
      </c>
      <c r="BM499" s="9" t="str">
        <f t="shared" si="925"/>
        <v/>
      </c>
      <c r="BN499" s="8" t="str">
        <f t="shared" si="834"/>
        <v/>
      </c>
      <c r="BO499" s="8" t="str">
        <f t="shared" si="859"/>
        <v/>
      </c>
      <c r="BP499" s="8" t="str">
        <f t="shared" si="860"/>
        <v/>
      </c>
      <c r="BQ499" s="8" t="str">
        <f t="shared" si="861"/>
        <v/>
      </c>
      <c r="BR499" s="8" t="str">
        <f t="shared" si="884"/>
        <v/>
      </c>
      <c r="BS499" s="8" t="str">
        <f t="shared" si="862"/>
        <v/>
      </c>
      <c r="BT499" s="8" t="str">
        <f t="shared" si="863"/>
        <v/>
      </c>
      <c r="BU499" s="7" t="str">
        <f t="shared" si="864"/>
        <v/>
      </c>
    </row>
    <row r="500" spans="1:309" x14ac:dyDescent="0.25">
      <c r="H500" s="35" t="str">
        <f>IFERROR(IF(MINUTE(M500)&lt;&gt;MINUTE(M499),MAX($H$2:H499)+1,IF(AND(MINUTE(M499)=0,MINUTE(M500)=0),1,"")),"")</f>
        <v/>
      </c>
      <c r="I500" s="35" t="str">
        <f t="shared" si="836"/>
        <v/>
      </c>
      <c r="J500" s="35" t="str">
        <f t="shared" si="837"/>
        <v/>
      </c>
      <c r="K500" s="67" t="str">
        <f>IFERROR(IF(VLOOKUP(J499,'Flota Variable'!$AS$4:$AU$707,3,0)+K499&gt;$F$7,"",VLOOKUP(J499,'Flota Variable'!$AS$4:$AU$707,3,0)+K499),"")</f>
        <v/>
      </c>
      <c r="L500" s="67" t="str">
        <f t="shared" si="818"/>
        <v/>
      </c>
      <c r="M500" s="36" t="str">
        <f t="shared" si="838"/>
        <v/>
      </c>
      <c r="N500" s="35" t="str">
        <f>IF(H500="","",IF(H500=MAX($H$3:$H$1002),IFERROR(VLOOKUP(MAX($H$3:H500)+1,$H$3:$I$1002,2,0),MAX(I500:I1499))-VLOOKUP(H500,$H$3:$I$1002,2,0)+1,IFERROR(VLOOKUP(MAX($H$3:H500)+1,$H$3:$I$1002,2,0),MAX(I500:I1499))-VLOOKUP(H500,$H$3:$I$1002,2,0)))</f>
        <v/>
      </c>
      <c r="P500" s="35" t="str">
        <f t="shared" si="839"/>
        <v/>
      </c>
      <c r="Q500" s="67" t="str">
        <f t="shared" si="840"/>
        <v/>
      </c>
      <c r="R500" s="67" t="str">
        <f t="shared" si="841"/>
        <v/>
      </c>
      <c r="S500" s="67" t="str">
        <f t="shared" si="842"/>
        <v/>
      </c>
      <c r="U500" s="68" t="str">
        <f>IFERROR(IF(Z500=0,"",IF(MINUTE(Z500)&lt;&gt;MINUTE(Z499),MAX($U$2:U499)+1,IF(AND(MINUTE(Z499)=0,MINUTE(Z500)=0),1,""))),"")</f>
        <v/>
      </c>
      <c r="V500" s="68" t="str">
        <f t="shared" si="843"/>
        <v/>
      </c>
      <c r="W500" s="68" t="str">
        <f t="shared" si="844"/>
        <v/>
      </c>
      <c r="X500" s="69" t="str">
        <f>IFERROR(L500+VLOOKUP(J500,'Tiempos de ciclo'!$P$3:$Q$398,2,0),"")</f>
        <v/>
      </c>
      <c r="Y500" s="69" t="str">
        <f t="shared" si="819"/>
        <v/>
      </c>
      <c r="Z500" s="70" t="str">
        <f t="shared" si="845"/>
        <v/>
      </c>
      <c r="AA500" s="68" t="str">
        <f>IF(U500="","",IF(U500=MAX($U$3:$U$1002),IFERROR(VLOOKUP(MAX($U$3:U500)+1,$U$3:$V$1002,2,0),MAX(V500:V1499))-VLOOKUP(U500,$U$3:$V$1002,2,0)+1,IFERROR(VLOOKUP(MAX($U$3:U500)+1,$U$3:$V$1002,2,0),MAX(V500:V1499))-VLOOKUP(U500,$U$3:$V$1002,2,0)))</f>
        <v/>
      </c>
      <c r="AC500" s="68" t="str">
        <f t="shared" si="846"/>
        <v/>
      </c>
      <c r="AD500" s="69" t="str">
        <f t="shared" si="847"/>
        <v/>
      </c>
      <c r="AE500" s="69" t="str">
        <f t="shared" si="848"/>
        <v/>
      </c>
      <c r="AF500" s="69" t="str">
        <f t="shared" si="849"/>
        <v/>
      </c>
      <c r="AI500" s="3" t="str">
        <f t="shared" si="866"/>
        <v/>
      </c>
      <c r="AJ500" s="8" t="str">
        <f t="shared" si="820"/>
        <v/>
      </c>
      <c r="AK500" s="8" t="str">
        <f t="shared" si="867"/>
        <v/>
      </c>
      <c r="AL500" s="8" t="str">
        <f t="shared" si="868"/>
        <v/>
      </c>
      <c r="AM500" s="8" t="str">
        <f t="shared" si="869"/>
        <v/>
      </c>
      <c r="AN500" s="9" t="str">
        <f t="shared" si="821"/>
        <v/>
      </c>
      <c r="AO500" s="9" t="str">
        <f t="shared" si="822"/>
        <v/>
      </c>
      <c r="AP500" s="8" t="str">
        <f t="shared" si="850"/>
        <v/>
      </c>
      <c r="AQ500" s="9" t="str">
        <f t="shared" si="823"/>
        <v/>
      </c>
      <c r="AR500" s="8" t="str">
        <f t="shared" si="851"/>
        <v/>
      </c>
      <c r="AS500" s="2" t="str">
        <f t="shared" si="870"/>
        <v/>
      </c>
      <c r="AT500" s="8" t="str">
        <f t="shared" si="852"/>
        <v/>
      </c>
      <c r="AU500" s="8" t="str">
        <f t="shared" si="871"/>
        <v/>
      </c>
      <c r="AV500" s="8" t="str">
        <f t="shared" si="872"/>
        <v/>
      </c>
      <c r="AW500" s="8" t="str">
        <f t="shared" si="853"/>
        <v/>
      </c>
      <c r="AX500" s="9" t="str">
        <f t="shared" si="824"/>
        <v/>
      </c>
      <c r="AY500" s="9" t="str">
        <f t="shared" si="825"/>
        <v/>
      </c>
      <c r="AZ500" s="8" t="str">
        <f t="shared" si="854"/>
        <v/>
      </c>
      <c r="BA500" s="9" t="str">
        <f t="shared" si="855"/>
        <v/>
      </c>
      <c r="BB500" s="8" t="str">
        <f t="shared" si="856"/>
        <v/>
      </c>
      <c r="BD500" s="3" t="str">
        <f t="shared" si="857"/>
        <v/>
      </c>
      <c r="BE500" s="8" t="str">
        <f t="shared" si="877"/>
        <v/>
      </c>
      <c r="BF500" s="8" t="str">
        <f t="shared" si="878"/>
        <v/>
      </c>
      <c r="BG500" s="86" t="str">
        <f t="shared" si="879"/>
        <v/>
      </c>
      <c r="BH500" s="9" t="str">
        <f t="shared" si="880"/>
        <v/>
      </c>
      <c r="BI500" s="9" t="str">
        <f t="shared" si="881"/>
        <v/>
      </c>
      <c r="BJ500" s="82" t="e">
        <f t="shared" si="831"/>
        <v>#VALUE!</v>
      </c>
      <c r="BK500" s="9" t="str">
        <f t="shared" si="882"/>
        <v/>
      </c>
      <c r="BL500" s="9" t="str">
        <f t="shared" ref="BL500:BM500" si="926">BK500</f>
        <v/>
      </c>
      <c r="BM500" s="9" t="str">
        <f t="shared" si="926"/>
        <v/>
      </c>
      <c r="BN500" s="8" t="str">
        <f t="shared" si="834"/>
        <v/>
      </c>
      <c r="BO500" s="8" t="str">
        <f t="shared" si="859"/>
        <v/>
      </c>
      <c r="BP500" s="8" t="str">
        <f t="shared" si="860"/>
        <v/>
      </c>
      <c r="BQ500" s="8" t="str">
        <f t="shared" si="861"/>
        <v/>
      </c>
      <c r="BR500" s="8" t="str">
        <f t="shared" si="884"/>
        <v/>
      </c>
      <c r="BS500" s="8" t="str">
        <f t="shared" si="862"/>
        <v/>
      </c>
      <c r="BT500" s="8" t="str">
        <f t="shared" si="863"/>
        <v/>
      </c>
      <c r="BU500" s="7" t="str">
        <f t="shared" si="864"/>
        <v/>
      </c>
    </row>
    <row r="501" spans="1:309" x14ac:dyDescent="0.25">
      <c r="H501" s="35" t="str">
        <f>IFERROR(IF(MINUTE(M501)&lt;&gt;MINUTE(M500),MAX($H$2:H500)+1,IF(AND(MINUTE(M500)=0,MINUTE(M501)=0),1,"")),"")</f>
        <v/>
      </c>
      <c r="I501" s="35" t="str">
        <f t="shared" si="836"/>
        <v/>
      </c>
      <c r="J501" s="35" t="str">
        <f t="shared" si="837"/>
        <v/>
      </c>
      <c r="K501" s="67" t="str">
        <f>IFERROR(IF(VLOOKUP(J500,'Flota Variable'!$AS$4:$AU$707,3,0)+K500&gt;$F$7,"",VLOOKUP(J500,'Flota Variable'!$AS$4:$AU$707,3,0)+K500),"")</f>
        <v/>
      </c>
      <c r="L501" s="67" t="str">
        <f t="shared" si="818"/>
        <v/>
      </c>
      <c r="M501" s="36" t="str">
        <f t="shared" si="838"/>
        <v/>
      </c>
      <c r="N501" s="35" t="str">
        <f>IF(H501="","",IF(H501=MAX($H$3:$H$1002),IFERROR(VLOOKUP(MAX($H$3:H501)+1,$H$3:$I$1002,2,0),MAX(I501:I1500))-VLOOKUP(H501,$H$3:$I$1002,2,0)+1,IFERROR(VLOOKUP(MAX($H$3:H501)+1,$H$3:$I$1002,2,0),MAX(I501:I1500))-VLOOKUP(H501,$H$3:$I$1002,2,0)))</f>
        <v/>
      </c>
      <c r="P501" s="35" t="str">
        <f t="shared" si="839"/>
        <v/>
      </c>
      <c r="Q501" s="67" t="str">
        <f t="shared" si="840"/>
        <v/>
      </c>
      <c r="R501" s="67" t="str">
        <f t="shared" si="841"/>
        <v/>
      </c>
      <c r="S501" s="67" t="str">
        <f t="shared" si="842"/>
        <v/>
      </c>
      <c r="U501" s="68" t="str">
        <f>IFERROR(IF(Z501=0,"",IF(MINUTE(Z501)&lt;&gt;MINUTE(Z500),MAX($U$2:U500)+1,IF(AND(MINUTE(Z500)=0,MINUTE(Z501)=0),1,""))),"")</f>
        <v/>
      </c>
      <c r="V501" s="68" t="str">
        <f t="shared" si="843"/>
        <v/>
      </c>
      <c r="W501" s="68" t="str">
        <f t="shared" si="844"/>
        <v/>
      </c>
      <c r="X501" s="69" t="str">
        <f>IFERROR(L501+VLOOKUP(J501,'Tiempos de ciclo'!$P$3:$Q$398,2,0),"")</f>
        <v/>
      </c>
      <c r="Y501" s="69" t="str">
        <f t="shared" si="819"/>
        <v/>
      </c>
      <c r="Z501" s="70" t="str">
        <f t="shared" si="845"/>
        <v/>
      </c>
      <c r="AA501" s="68" t="str">
        <f>IF(U501="","",IF(U501=MAX($U$3:$U$1002),IFERROR(VLOOKUP(MAX($U$3:U501)+1,$U$3:$V$1002,2,0),MAX(V501:V1500))-VLOOKUP(U501,$U$3:$V$1002,2,0)+1,IFERROR(VLOOKUP(MAX($U$3:U501)+1,$U$3:$V$1002,2,0),MAX(V501:V1500))-VLOOKUP(U501,$U$3:$V$1002,2,0)))</f>
        <v/>
      </c>
      <c r="AC501" s="68" t="str">
        <f t="shared" si="846"/>
        <v/>
      </c>
      <c r="AD501" s="69" t="str">
        <f t="shared" si="847"/>
        <v/>
      </c>
      <c r="AE501" s="69" t="str">
        <f t="shared" si="848"/>
        <v/>
      </c>
      <c r="AF501" s="69" t="str">
        <f t="shared" si="849"/>
        <v/>
      </c>
      <c r="AI501" s="3" t="str">
        <f t="shared" si="866"/>
        <v/>
      </c>
      <c r="AJ501" s="8" t="str">
        <f t="shared" si="820"/>
        <v/>
      </c>
      <c r="AK501" s="8" t="str">
        <f t="shared" si="867"/>
        <v/>
      </c>
      <c r="AL501" s="8" t="str">
        <f t="shared" si="868"/>
        <v/>
      </c>
      <c r="AM501" s="8" t="str">
        <f t="shared" si="869"/>
        <v/>
      </c>
      <c r="AN501" s="9" t="str">
        <f t="shared" si="821"/>
        <v/>
      </c>
      <c r="AO501" s="9" t="str">
        <f t="shared" si="822"/>
        <v/>
      </c>
      <c r="AP501" s="8" t="str">
        <f t="shared" si="850"/>
        <v/>
      </c>
      <c r="AQ501" s="9" t="str">
        <f t="shared" si="823"/>
        <v/>
      </c>
      <c r="AR501" s="8" t="str">
        <f t="shared" si="851"/>
        <v/>
      </c>
      <c r="AS501" s="2" t="str">
        <f t="shared" si="870"/>
        <v/>
      </c>
      <c r="AT501" s="8" t="str">
        <f t="shared" si="852"/>
        <v/>
      </c>
      <c r="AU501" s="8" t="str">
        <f t="shared" si="871"/>
        <v/>
      </c>
      <c r="AV501" s="8" t="str">
        <f t="shared" si="872"/>
        <v/>
      </c>
      <c r="AW501" s="8" t="str">
        <f t="shared" si="853"/>
        <v/>
      </c>
      <c r="AX501" s="9" t="str">
        <f t="shared" si="824"/>
        <v/>
      </c>
      <c r="AY501" s="9" t="str">
        <f t="shared" si="825"/>
        <v/>
      </c>
      <c r="AZ501" s="8" t="str">
        <f t="shared" si="854"/>
        <v/>
      </c>
      <c r="BA501" s="9" t="str">
        <f t="shared" si="855"/>
        <v/>
      </c>
      <c r="BB501" s="8" t="str">
        <f t="shared" si="856"/>
        <v/>
      </c>
      <c r="BD501" s="3" t="str">
        <f t="shared" si="857"/>
        <v/>
      </c>
      <c r="BE501" s="8" t="str">
        <f t="shared" si="877"/>
        <v/>
      </c>
      <c r="BF501" s="8" t="str">
        <f t="shared" si="878"/>
        <v/>
      </c>
      <c r="BG501" s="86" t="str">
        <f t="shared" si="879"/>
        <v/>
      </c>
      <c r="BH501" s="9" t="str">
        <f t="shared" si="880"/>
        <v/>
      </c>
      <c r="BI501" s="9" t="str">
        <f t="shared" si="881"/>
        <v/>
      </c>
      <c r="BJ501" s="82" t="e">
        <f t="shared" si="831"/>
        <v>#VALUE!</v>
      </c>
      <c r="BK501" s="9" t="str">
        <f t="shared" si="882"/>
        <v/>
      </c>
      <c r="BL501" s="9" t="str">
        <f t="shared" ref="BL501:BM501" si="927">BK501</f>
        <v/>
      </c>
      <c r="BM501" s="9" t="str">
        <f t="shared" si="927"/>
        <v/>
      </c>
      <c r="BN501" s="8" t="str">
        <f t="shared" si="834"/>
        <v/>
      </c>
      <c r="BO501" s="8" t="str">
        <f t="shared" si="859"/>
        <v/>
      </c>
      <c r="BP501" s="8" t="str">
        <f t="shared" si="860"/>
        <v/>
      </c>
      <c r="BQ501" s="8" t="str">
        <f t="shared" si="861"/>
        <v/>
      </c>
      <c r="BR501" s="8" t="str">
        <f t="shared" si="884"/>
        <v/>
      </c>
      <c r="BS501" s="8" t="str">
        <f t="shared" si="862"/>
        <v/>
      </c>
      <c r="BT501" s="8" t="str">
        <f t="shared" si="863"/>
        <v/>
      </c>
      <c r="BU501" s="7" t="str">
        <f t="shared" si="864"/>
        <v/>
      </c>
    </row>
    <row r="502" spans="1:309" x14ac:dyDescent="0.25">
      <c r="H502" s="35" t="str">
        <f>IFERROR(IF(MINUTE(M502)&lt;&gt;MINUTE(M501),MAX($H$2:H501)+1,IF(AND(MINUTE(M501)=0,MINUTE(M502)=0),1,"")),"")</f>
        <v/>
      </c>
      <c r="I502" s="35" t="str">
        <f t="shared" si="836"/>
        <v/>
      </c>
      <c r="J502" s="35" t="str">
        <f t="shared" si="837"/>
        <v/>
      </c>
      <c r="K502" s="67" t="str">
        <f>IFERROR(IF(VLOOKUP(J501,'Flota Variable'!$AS$4:$AU$707,3,0)+K501&gt;$F$7,"",VLOOKUP(J501,'Flota Variable'!$AS$4:$AU$707,3,0)+K501),"")</f>
        <v/>
      </c>
      <c r="L502" s="67" t="str">
        <f t="shared" si="818"/>
        <v/>
      </c>
      <c r="M502" s="36" t="str">
        <f t="shared" si="838"/>
        <v/>
      </c>
      <c r="N502" s="35" t="str">
        <f>IF(H502="","",IF(H502=MAX($H$3:$H$1002),IFERROR(VLOOKUP(MAX($H$3:H502)+1,$H$3:$I$1002,2,0),MAX(I502:I1501))-VLOOKUP(H502,$H$3:$I$1002,2,0)+1,IFERROR(VLOOKUP(MAX($H$3:H502)+1,$H$3:$I$1002,2,0),MAX(I502:I1501))-VLOOKUP(H502,$H$3:$I$1002,2,0)))</f>
        <v/>
      </c>
      <c r="P502" s="35" t="str">
        <f t="shared" si="839"/>
        <v/>
      </c>
      <c r="Q502" s="67" t="str">
        <f t="shared" si="840"/>
        <v/>
      </c>
      <c r="R502" s="67" t="str">
        <f t="shared" si="841"/>
        <v/>
      </c>
      <c r="S502" s="67" t="str">
        <f t="shared" si="842"/>
        <v/>
      </c>
      <c r="U502" s="68" t="str">
        <f>IFERROR(IF(Z502=0,"",IF(MINUTE(Z502)&lt;&gt;MINUTE(Z501),MAX($U$2:U501)+1,IF(AND(MINUTE(Z501)=0,MINUTE(Z502)=0),1,""))),"")</f>
        <v/>
      </c>
      <c r="V502" s="68" t="str">
        <f t="shared" si="843"/>
        <v/>
      </c>
      <c r="W502" s="68" t="str">
        <f t="shared" si="844"/>
        <v/>
      </c>
      <c r="X502" s="69" t="str">
        <f>IFERROR(L502+VLOOKUP(J502,'Tiempos de ciclo'!$P$3:$Q$398,2,0),"")</f>
        <v/>
      </c>
      <c r="Y502" s="69" t="str">
        <f t="shared" si="819"/>
        <v/>
      </c>
      <c r="Z502" s="70" t="str">
        <f t="shared" si="845"/>
        <v/>
      </c>
      <c r="AA502" s="68" t="str">
        <f>IF(U502="","",IF(U502=MAX($U$3:$U$1002),IFERROR(VLOOKUP(MAX($U$3:U502)+1,$U$3:$V$1002,2,0),MAX(V502:V1501))-VLOOKUP(U502,$U$3:$V$1002,2,0)+1,IFERROR(VLOOKUP(MAX($U$3:U502)+1,$U$3:$V$1002,2,0),MAX(V502:V1501))-VLOOKUP(U502,$U$3:$V$1002,2,0)))</f>
        <v/>
      </c>
      <c r="AC502" s="68" t="str">
        <f t="shared" si="846"/>
        <v/>
      </c>
      <c r="AD502" s="69" t="str">
        <f t="shared" si="847"/>
        <v/>
      </c>
      <c r="AE502" s="69" t="str">
        <f t="shared" si="848"/>
        <v/>
      </c>
      <c r="AF502" s="69" t="str">
        <f t="shared" si="849"/>
        <v/>
      </c>
      <c r="AI502" s="3" t="str">
        <f t="shared" si="866"/>
        <v/>
      </c>
      <c r="AJ502" s="8" t="str">
        <f t="shared" si="820"/>
        <v/>
      </c>
      <c r="AK502" s="8" t="str">
        <f t="shared" si="867"/>
        <v/>
      </c>
      <c r="AL502" s="8" t="str">
        <f t="shared" si="868"/>
        <v/>
      </c>
      <c r="AM502" s="8" t="str">
        <f t="shared" si="869"/>
        <v/>
      </c>
      <c r="AN502" s="9" t="str">
        <f t="shared" si="821"/>
        <v/>
      </c>
      <c r="AO502" s="9" t="str">
        <f t="shared" si="822"/>
        <v/>
      </c>
      <c r="AP502" s="8" t="str">
        <f t="shared" si="850"/>
        <v/>
      </c>
      <c r="AQ502" s="9" t="str">
        <f t="shared" si="823"/>
        <v/>
      </c>
      <c r="AR502" s="8" t="str">
        <f t="shared" si="851"/>
        <v/>
      </c>
      <c r="AS502" s="2" t="str">
        <f t="shared" si="870"/>
        <v/>
      </c>
      <c r="AT502" s="8" t="str">
        <f t="shared" si="852"/>
        <v/>
      </c>
      <c r="AU502" s="8" t="str">
        <f t="shared" si="871"/>
        <v/>
      </c>
      <c r="AV502" s="8" t="str">
        <f t="shared" si="872"/>
        <v/>
      </c>
      <c r="AW502" s="8" t="str">
        <f t="shared" si="853"/>
        <v/>
      </c>
      <c r="AX502" s="9" t="str">
        <f t="shared" si="824"/>
        <v/>
      </c>
      <c r="AY502" s="9" t="str">
        <f t="shared" si="825"/>
        <v/>
      </c>
      <c r="AZ502" s="8" t="str">
        <f t="shared" si="854"/>
        <v/>
      </c>
      <c r="BA502" s="9" t="str">
        <f t="shared" si="855"/>
        <v/>
      </c>
      <c r="BB502" s="8" t="str">
        <f t="shared" si="856"/>
        <v/>
      </c>
      <c r="BD502" s="3" t="str">
        <f t="shared" si="857"/>
        <v/>
      </c>
      <c r="BE502" s="8" t="str">
        <f t="shared" si="877"/>
        <v/>
      </c>
      <c r="BF502" s="8" t="str">
        <f t="shared" si="878"/>
        <v/>
      </c>
      <c r="BG502" s="86" t="str">
        <f t="shared" si="879"/>
        <v/>
      </c>
      <c r="BH502" s="9" t="str">
        <f t="shared" si="880"/>
        <v/>
      </c>
      <c r="BI502" s="9" t="str">
        <f t="shared" si="881"/>
        <v/>
      </c>
      <c r="BJ502" s="82" t="e">
        <f t="shared" si="831"/>
        <v>#VALUE!</v>
      </c>
      <c r="BK502" s="9" t="str">
        <f t="shared" si="882"/>
        <v/>
      </c>
      <c r="BL502" s="9" t="str">
        <f t="shared" ref="BL502:BM502" si="928">BK502</f>
        <v/>
      </c>
      <c r="BM502" s="9" t="str">
        <f t="shared" si="928"/>
        <v/>
      </c>
      <c r="BN502" s="8" t="str">
        <f t="shared" si="834"/>
        <v/>
      </c>
      <c r="BO502" s="8" t="str">
        <f t="shared" si="859"/>
        <v/>
      </c>
      <c r="BP502" s="8" t="str">
        <f t="shared" si="860"/>
        <v/>
      </c>
      <c r="BQ502" s="8" t="str">
        <f t="shared" si="861"/>
        <v/>
      </c>
      <c r="BR502" s="8" t="str">
        <f t="shared" si="884"/>
        <v/>
      </c>
      <c r="BS502" s="8" t="str">
        <f t="shared" si="862"/>
        <v/>
      </c>
      <c r="BT502" s="8" t="str">
        <f t="shared" si="863"/>
        <v/>
      </c>
      <c r="BU502" s="7" t="str">
        <f t="shared" si="864"/>
        <v/>
      </c>
    </row>
    <row r="503" spans="1:309" s="1" customFormat="1" x14ac:dyDescent="0.25">
      <c r="A503" s="38"/>
      <c r="B503" s="38"/>
      <c r="C503" s="38"/>
      <c r="D503" s="38"/>
      <c r="E503" s="38"/>
      <c r="F503" s="49"/>
      <c r="G503" s="38"/>
      <c r="H503" s="35" t="str">
        <f>IFERROR(IF(MINUTE(M503)&lt;&gt;MINUTE(M502),MAX($H$2:H502)+1,IF(AND(MINUTE(M502)=0,MINUTE(M503)=0),1,"")),"")</f>
        <v/>
      </c>
      <c r="I503" s="35" t="str">
        <f t="shared" ref="I503:I566" si="929">IF(K503="","",I502+1)</f>
        <v/>
      </c>
      <c r="J503" s="35" t="str">
        <f t="shared" si="837"/>
        <v/>
      </c>
      <c r="K503" s="67" t="str">
        <f>IFERROR(IF(VLOOKUP(J502,'Flota Variable'!$AS$4:$AU$707,3,0)+K502&gt;$F$7,"",VLOOKUP(J502,'Flota Variable'!$AS$4:$AU$707,3,0)+K502),"")</f>
        <v/>
      </c>
      <c r="L503" s="67" t="str">
        <f t="shared" ref="L503:L566" si="930">IFERROR(HOUR(K503)*$E$16+MINUTE(K503)*$E$17+IF(SECOND(K503)&lt;30,0,$E$17),"")</f>
        <v/>
      </c>
      <c r="M503" s="36" t="str">
        <f t="shared" si="838"/>
        <v/>
      </c>
      <c r="N503" s="35" t="str">
        <f>IF(H503="","",IF(H503=MAX($H$3:$H$1002),IFERROR(VLOOKUP(MAX($H$3:H503)+1,$H$3:$I$1002,2,0),MAX(I503:I1502))-VLOOKUP(H503,$H$3:$I$1002,2,0)+1,IFERROR(VLOOKUP(MAX($H$3:H503)+1,$H$3:$I$1002,2,0),MAX(I503:I1502))-VLOOKUP(H503,$H$3:$I$1002,2,0)))</f>
        <v/>
      </c>
      <c r="O503" s="2"/>
      <c r="P503" s="35" t="str">
        <f t="shared" si="839"/>
        <v/>
      </c>
      <c r="Q503" s="67" t="str">
        <f t="shared" si="840"/>
        <v/>
      </c>
      <c r="R503" s="67" t="str">
        <f t="shared" si="841"/>
        <v/>
      </c>
      <c r="S503" s="67" t="str">
        <f t="shared" si="842"/>
        <v/>
      </c>
      <c r="T503" s="2"/>
      <c r="U503" s="68" t="str">
        <f>IFERROR(IF(Z503=0,"",IF(MINUTE(Z503)&lt;&gt;MINUTE(Z502),MAX($U$2:U502)+1,IF(AND(MINUTE(Z502)=0,MINUTE(Z503)=0),1,""))),"")</f>
        <v/>
      </c>
      <c r="V503" s="68" t="str">
        <f t="shared" si="843"/>
        <v/>
      </c>
      <c r="W503" s="68" t="str">
        <f t="shared" si="844"/>
        <v/>
      </c>
      <c r="X503" s="69" t="str">
        <f>IFERROR(L503+VLOOKUP(J503,'Tiempos de ciclo'!$P$3:$Q$398,2,0),"")</f>
        <v/>
      </c>
      <c r="Y503" s="69" t="str">
        <f t="shared" si="819"/>
        <v/>
      </c>
      <c r="Z503" s="70" t="str">
        <f t="shared" si="845"/>
        <v/>
      </c>
      <c r="AA503" s="68" t="str">
        <f>IF(U503="","",IF(U503=MAX($U$3:$U$1002),IFERROR(VLOOKUP(MAX($U$3:U503)+1,$U$3:$V$1002,2,0),MAX(V503:V1502))-VLOOKUP(U503,$U$3:$V$1002,2,0)+1,IFERROR(VLOOKUP(MAX($U$3:U503)+1,$U$3:$V$1002,2,0),MAX(V503:V1502))-VLOOKUP(U503,$U$3:$V$1002,2,0)))</f>
        <v/>
      </c>
      <c r="AB503" s="65"/>
      <c r="AC503" s="68" t="str">
        <f t="shared" si="846"/>
        <v/>
      </c>
      <c r="AD503" s="69" t="str">
        <f t="shared" si="847"/>
        <v/>
      </c>
      <c r="AE503" s="69" t="str">
        <f t="shared" si="848"/>
        <v/>
      </c>
      <c r="AF503" s="69" t="str">
        <f t="shared" si="849"/>
        <v/>
      </c>
      <c r="AG503" s="2"/>
      <c r="AH503" s="2"/>
      <c r="AI503" s="3" t="str">
        <f t="shared" ref="AI503:AI566" si="931">IF(AJ503="","",AI502+1)</f>
        <v/>
      </c>
      <c r="AJ503" s="8" t="str">
        <f t="shared" si="820"/>
        <v/>
      </c>
      <c r="AK503" s="8" t="str">
        <f t="shared" ref="AK503:AK566" si="932">AJ503</f>
        <v/>
      </c>
      <c r="AL503" s="8" t="str">
        <f t="shared" ref="AL503:AL566" si="933">IFERROR(IF(AM503="","",1),"")</f>
        <v/>
      </c>
      <c r="AM503" s="8" t="str">
        <f t="shared" ref="AM503:AM566" si="934">IFERROR(IF(AQ503="","",$F$8),"")</f>
        <v/>
      </c>
      <c r="AN503" s="9" t="str">
        <f t="shared" si="821"/>
        <v/>
      </c>
      <c r="AO503" s="9" t="str">
        <f t="shared" si="822"/>
        <v/>
      </c>
      <c r="AP503" s="8" t="str">
        <f t="shared" si="850"/>
        <v/>
      </c>
      <c r="AQ503" s="9" t="str">
        <f t="shared" si="823"/>
        <v/>
      </c>
      <c r="AR503" s="8" t="str">
        <f t="shared" si="851"/>
        <v/>
      </c>
      <c r="AS503" s="2" t="str">
        <f t="shared" ref="AS503:AS566" si="935">IF(AT503="","",AS502+1)</f>
        <v/>
      </c>
      <c r="AT503" s="8" t="str">
        <f t="shared" si="852"/>
        <v/>
      </c>
      <c r="AU503" s="8" t="str">
        <f t="shared" ref="AU503:AU566" si="936">AT503</f>
        <v/>
      </c>
      <c r="AV503" s="8" t="str">
        <f t="shared" ref="AV503:AV566" si="937">IF(AW503="","",2)</f>
        <v/>
      </c>
      <c r="AW503" s="8" t="str">
        <f t="shared" ref="AW503:AW566" si="938">IF(BA503="","",$F$10)</f>
        <v/>
      </c>
      <c r="AX503" s="9" t="str">
        <f t="shared" si="824"/>
        <v/>
      </c>
      <c r="AY503" s="9" t="str">
        <f t="shared" si="825"/>
        <v/>
      </c>
      <c r="AZ503" s="8" t="str">
        <f t="shared" si="854"/>
        <v/>
      </c>
      <c r="BA503" s="9" t="str">
        <f t="shared" si="855"/>
        <v/>
      </c>
      <c r="BB503" s="8" t="str">
        <f t="shared" si="856"/>
        <v/>
      </c>
      <c r="BC503" s="2"/>
      <c r="BD503" s="3" t="str">
        <f t="shared" si="857"/>
        <v/>
      </c>
      <c r="BE503" s="8" t="str">
        <f t="shared" ref="BE503:BE566" si="939">IFERROR(VLOOKUP(BD503,$AI$3:$AR$1003,2,0),VLOOKUP(BD503,$AS$3:$BB$1003,2,0))</f>
        <v/>
      </c>
      <c r="BF503" s="8" t="str">
        <f t="shared" ref="BF503:BF566" si="940">IFERROR(VLOOKUP(BD503,$AI$3:$AR$1003,3,0),VLOOKUP(BD503,$AS$3:$BB$1003,3,0))</f>
        <v/>
      </c>
      <c r="BG503" s="86" t="str">
        <f t="shared" ref="BG503:BG566" si="941">IFERROR(VLOOKUP(BD503,$AI$3:$AR$1003,4,0),VLOOKUP(BD503,$AS$3:$BB$1003,4,0))</f>
        <v/>
      </c>
      <c r="BH503" s="9" t="str">
        <f t="shared" ref="BH503:BH566" si="942">IFERROR(VLOOKUP(BD503,$AI$3:$AR$1003,6,0),VLOOKUP(BD503,$AS$3:$BB$1003,6,0))</f>
        <v/>
      </c>
      <c r="BI503" s="9" t="str">
        <f t="shared" ref="BI503:BI566" si="943">IFERROR(VLOOKUP(BD503,$AI$3:$AR$1003,7,0),VLOOKUP(BD503,$AS$3:$BB$1003,7,0))</f>
        <v/>
      </c>
      <c r="BJ503" s="82" t="e">
        <f t="shared" si="831"/>
        <v>#VALUE!</v>
      </c>
      <c r="BK503" s="9" t="str">
        <f t="shared" ref="BK503:BK566" si="944">IFERROR(VLOOKUP(BD503,$AI$3:$AR$1003,8,0),VLOOKUP(BD503,$AS$3:$BB$1003,8,0))</f>
        <v/>
      </c>
      <c r="BL503" s="9" t="str">
        <f t="shared" ref="BL503:BM503" si="945">BK503</f>
        <v/>
      </c>
      <c r="BM503" s="9" t="str">
        <f t="shared" si="945"/>
        <v/>
      </c>
      <c r="BN503" s="8" t="str">
        <f t="shared" si="834"/>
        <v/>
      </c>
      <c r="BO503" s="8" t="str">
        <f t="shared" si="859"/>
        <v/>
      </c>
      <c r="BP503" s="8" t="str">
        <f t="shared" si="860"/>
        <v/>
      </c>
      <c r="BQ503" s="8" t="str">
        <f t="shared" si="861"/>
        <v/>
      </c>
      <c r="BR503" s="8" t="str">
        <f t="shared" ref="BR503:BR566" si="946">IFERROR(VLOOKUP(BD503,$AI$3:$AR$1003,9,0),VLOOKUP(BD503,$AS$3:$BB$1003,9,0))</f>
        <v/>
      </c>
      <c r="BS503" s="8" t="str">
        <f t="shared" si="862"/>
        <v/>
      </c>
      <c r="BT503" s="8" t="str">
        <f t="shared" si="863"/>
        <v/>
      </c>
      <c r="BU503" s="7" t="str">
        <f t="shared" si="864"/>
        <v/>
      </c>
      <c r="BV503" s="51"/>
      <c r="BW503" s="51"/>
      <c r="BX503" s="51"/>
      <c r="BY503" s="51"/>
      <c r="BZ503" s="51"/>
      <c r="CA503" s="51"/>
      <c r="CB503" s="51"/>
      <c r="CC503" s="51"/>
      <c r="CD503" s="51"/>
      <c r="CE503" s="51"/>
      <c r="CF503" s="51"/>
      <c r="CG503" s="51"/>
      <c r="CH503" s="51"/>
      <c r="CI503" s="51"/>
      <c r="CJ503" s="51"/>
      <c r="CK503" s="51"/>
      <c r="CL503" s="51"/>
      <c r="CM503" s="51"/>
      <c r="CN503" s="51"/>
      <c r="CO503" s="51"/>
      <c r="CP503" s="51"/>
      <c r="CQ503" s="51"/>
      <c r="CR503" s="51"/>
      <c r="CS503" s="51"/>
      <c r="CT503" s="51"/>
      <c r="CU503" s="51"/>
      <c r="CV503" s="51"/>
      <c r="CW503" s="51"/>
      <c r="CX503" s="51"/>
      <c r="CY503" s="51"/>
      <c r="CZ503" s="51"/>
      <c r="DA503" s="51"/>
      <c r="DB503" s="51"/>
      <c r="DC503" s="51"/>
      <c r="DD503" s="51"/>
      <c r="DE503" s="51"/>
      <c r="DF503" s="51"/>
      <c r="DG503" s="51"/>
      <c r="DH503" s="51"/>
      <c r="DI503" s="51"/>
      <c r="DJ503" s="51"/>
      <c r="DK503" s="51"/>
      <c r="DL503" s="51"/>
      <c r="DM503" s="51"/>
      <c r="DN503" s="51"/>
      <c r="DO503" s="51"/>
      <c r="DP503" s="51"/>
      <c r="DQ503" s="51"/>
      <c r="DR503" s="51"/>
      <c r="DS503" s="51"/>
      <c r="DT503" s="51"/>
      <c r="DU503" s="51"/>
      <c r="DV503" s="51"/>
      <c r="DW503" s="51"/>
      <c r="DX503" s="51"/>
      <c r="DY503" s="51"/>
      <c r="DZ503" s="51"/>
      <c r="EA503" s="51"/>
      <c r="EB503" s="51"/>
      <c r="EC503" s="51"/>
      <c r="ED503" s="51"/>
      <c r="EE503" s="51"/>
      <c r="EF503" s="51"/>
      <c r="EG503" s="51"/>
      <c r="EH503" s="51"/>
      <c r="EI503" s="51"/>
      <c r="EJ503" s="51"/>
      <c r="EK503" s="51"/>
      <c r="EL503" s="51"/>
      <c r="EM503" s="51"/>
      <c r="EN503" s="51"/>
      <c r="EO503" s="51"/>
      <c r="EP503" s="51"/>
      <c r="EQ503" s="51"/>
      <c r="ER503" s="51"/>
      <c r="ES503" s="51"/>
      <c r="ET503" s="51"/>
      <c r="EU503" s="51"/>
      <c r="EV503" s="51"/>
      <c r="EW503" s="51"/>
      <c r="EX503" s="51"/>
      <c r="EY503" s="51"/>
      <c r="EZ503" s="51"/>
      <c r="FA503" s="51"/>
      <c r="FB503" s="51"/>
      <c r="FC503" s="51"/>
      <c r="FD503" s="51"/>
      <c r="FE503" s="51"/>
      <c r="FF503" s="51"/>
      <c r="FG503" s="51"/>
      <c r="FH503" s="51"/>
      <c r="FI503" s="51"/>
      <c r="FJ503" s="51"/>
      <c r="FK503" s="51"/>
      <c r="FL503" s="51"/>
      <c r="FM503" s="51"/>
      <c r="FN503" s="51"/>
      <c r="FO503" s="51"/>
      <c r="FP503" s="51"/>
      <c r="FQ503" s="51"/>
      <c r="FR503" s="51"/>
      <c r="FS503" s="51"/>
      <c r="FT503" s="51"/>
      <c r="FU503" s="51"/>
      <c r="FV503" s="51"/>
      <c r="FW503" s="51"/>
      <c r="FX503" s="51"/>
      <c r="FY503" s="51"/>
      <c r="FZ503" s="51"/>
      <c r="GA503" s="51"/>
      <c r="GB503" s="51"/>
      <c r="GC503" s="51"/>
      <c r="GD503" s="51"/>
      <c r="GE503" s="51"/>
      <c r="GF503" s="51"/>
      <c r="GG503" s="51"/>
      <c r="GH503" s="51"/>
      <c r="GI503" s="51"/>
      <c r="GJ503" s="51"/>
      <c r="GK503" s="51"/>
      <c r="GL503" s="51"/>
      <c r="GM503" s="51"/>
      <c r="GN503" s="51"/>
      <c r="GO503" s="51"/>
      <c r="GP503" s="51"/>
      <c r="GQ503" s="51"/>
      <c r="GR503" s="51"/>
      <c r="GS503" s="51"/>
      <c r="GT503" s="51"/>
      <c r="GU503" s="51"/>
      <c r="GV503" s="51"/>
      <c r="GW503" s="51"/>
      <c r="GX503" s="51"/>
      <c r="GY503" s="51"/>
      <c r="GZ503" s="51"/>
      <c r="HA503" s="51"/>
      <c r="HB503" s="51"/>
      <c r="HC503" s="51"/>
      <c r="HD503" s="51"/>
      <c r="HE503" s="51"/>
      <c r="HF503" s="51"/>
      <c r="HG503" s="51"/>
      <c r="HH503" s="51"/>
      <c r="HI503" s="51"/>
      <c r="HJ503" s="51"/>
      <c r="HK503" s="51"/>
      <c r="HL503" s="51"/>
      <c r="HM503" s="51"/>
      <c r="HN503" s="51"/>
      <c r="HO503" s="51"/>
      <c r="HP503" s="51"/>
      <c r="HQ503" s="51"/>
      <c r="HR503" s="51"/>
      <c r="HS503" s="51"/>
      <c r="HT503" s="51"/>
      <c r="HU503" s="51"/>
      <c r="HV503" s="51"/>
      <c r="HW503" s="51"/>
      <c r="HX503" s="51"/>
      <c r="HY503" s="51"/>
      <c r="HZ503" s="51"/>
      <c r="IA503" s="51"/>
      <c r="IB503" s="51"/>
      <c r="IC503" s="51"/>
      <c r="ID503" s="51"/>
      <c r="IE503" s="51"/>
      <c r="IF503" s="51"/>
      <c r="IG503" s="51"/>
      <c r="IH503" s="51"/>
      <c r="II503" s="51"/>
      <c r="IJ503" s="51"/>
      <c r="IK503" s="51"/>
      <c r="IL503" s="51"/>
      <c r="IM503" s="51"/>
      <c r="IN503" s="51"/>
      <c r="IO503" s="51"/>
      <c r="IP503" s="51"/>
      <c r="IQ503" s="51"/>
      <c r="IR503" s="51"/>
      <c r="IS503" s="51"/>
      <c r="IT503" s="51"/>
      <c r="IU503" s="51"/>
      <c r="IV503" s="51"/>
      <c r="IW503" s="51"/>
      <c r="IX503" s="51"/>
      <c r="IY503" s="51"/>
      <c r="IZ503" s="51"/>
      <c r="JA503" s="51"/>
      <c r="JB503" s="51"/>
      <c r="JC503" s="51"/>
      <c r="JD503" s="51"/>
      <c r="JE503" s="51"/>
      <c r="JF503" s="51"/>
      <c r="JG503" s="51"/>
      <c r="JH503" s="51"/>
      <c r="JI503" s="51"/>
      <c r="JJ503" s="51"/>
      <c r="JK503" s="51"/>
      <c r="JL503" s="51"/>
      <c r="JM503" s="51"/>
      <c r="JN503" s="51"/>
      <c r="JO503" s="51"/>
      <c r="JP503" s="51"/>
      <c r="JQ503" s="51"/>
      <c r="JR503" s="51"/>
      <c r="JS503" s="51"/>
      <c r="JT503" s="51"/>
      <c r="JU503" s="51"/>
      <c r="JV503" s="51"/>
      <c r="JW503" s="51"/>
      <c r="JX503" s="51"/>
      <c r="JY503" s="51"/>
      <c r="JZ503" s="51"/>
      <c r="KA503" s="51"/>
      <c r="KB503" s="51"/>
      <c r="KC503" s="51"/>
      <c r="KD503" s="51"/>
      <c r="KE503" s="51"/>
      <c r="KF503" s="51"/>
      <c r="KG503" s="51"/>
      <c r="KH503" s="51"/>
      <c r="KI503" s="51"/>
      <c r="KJ503" s="51"/>
      <c r="KK503" s="51"/>
      <c r="KL503" s="51"/>
      <c r="KM503" s="51"/>
      <c r="KN503" s="51"/>
      <c r="KO503" s="51"/>
      <c r="KP503" s="51"/>
      <c r="KQ503" s="51"/>
      <c r="KR503" s="51"/>
      <c r="KS503" s="51"/>
      <c r="KT503" s="51"/>
      <c r="KU503" s="51"/>
      <c r="KV503" s="51"/>
      <c r="KW503" s="51"/>
    </row>
    <row r="504" spans="1:309" x14ac:dyDescent="0.25">
      <c r="H504" s="35" t="str">
        <f>IFERROR(IF(MINUTE(M504)&lt;&gt;MINUTE(M503),MAX($H$2:H503)+1,IF(AND(MINUTE(M503)=0,MINUTE(M504)=0),1,"")),"")</f>
        <v/>
      </c>
      <c r="I504" s="35" t="str">
        <f t="shared" si="929"/>
        <v/>
      </c>
      <c r="J504" s="35" t="str">
        <f t="shared" si="837"/>
        <v/>
      </c>
      <c r="K504" s="67" t="str">
        <f>IFERROR(IF(VLOOKUP(J503,'Flota Variable'!$AS$4:$AU$707,3,0)+K503&gt;$F$7,"",VLOOKUP(J503,'Flota Variable'!$AS$4:$AU$707,3,0)+K503),"")</f>
        <v/>
      </c>
      <c r="L504" s="67" t="str">
        <f t="shared" si="930"/>
        <v/>
      </c>
      <c r="M504" s="36" t="str">
        <f t="shared" si="838"/>
        <v/>
      </c>
      <c r="N504" s="35" t="str">
        <f>IF(H504="","",IF(H504=MAX($H$3:$H$1002),IFERROR(VLOOKUP(MAX($H$3:H504)+1,$H$3:$I$1002,2,0),MAX(I504:I1503))-VLOOKUP(H504,$H$3:$I$1002,2,0)+1,IFERROR(VLOOKUP(MAX($H$3:H504)+1,$H$3:$I$1002,2,0),MAX(I504:I1503))-VLOOKUP(H504,$H$3:$I$1002,2,0)))</f>
        <v/>
      </c>
      <c r="P504" s="35" t="str">
        <f t="shared" si="839"/>
        <v/>
      </c>
      <c r="Q504" s="67" t="str">
        <f t="shared" si="840"/>
        <v/>
      </c>
      <c r="R504" s="67" t="str">
        <f t="shared" si="841"/>
        <v/>
      </c>
      <c r="S504" s="67" t="str">
        <f t="shared" si="842"/>
        <v/>
      </c>
      <c r="U504" s="68" t="str">
        <f>IFERROR(IF(Z504=0,"",IF(MINUTE(Z504)&lt;&gt;MINUTE(Z503),MAX($U$2:U503)+1,IF(AND(MINUTE(Z503)=0,MINUTE(Z504)=0),1,""))),"")</f>
        <v/>
      </c>
      <c r="V504" s="68" t="str">
        <f t="shared" si="843"/>
        <v/>
      </c>
      <c r="W504" s="68" t="str">
        <f t="shared" si="844"/>
        <v/>
      </c>
      <c r="X504" s="69" t="str">
        <f>IFERROR(L504+VLOOKUP(J504,'Tiempos de ciclo'!$P$3:$Q$398,2,0),"")</f>
        <v/>
      </c>
      <c r="Y504" s="69" t="str">
        <f t="shared" si="819"/>
        <v/>
      </c>
      <c r="Z504" s="70" t="str">
        <f t="shared" si="845"/>
        <v/>
      </c>
      <c r="AA504" s="68" t="str">
        <f>IF(U504="","",IF(U504=MAX($U$3:$U$1002),IFERROR(VLOOKUP(MAX($U$3:U504)+1,$U$3:$V$1002,2,0),MAX(V504:V1503))-VLOOKUP(U504,$U$3:$V$1002,2,0)+1,IFERROR(VLOOKUP(MAX($U$3:U504)+1,$U$3:$V$1002,2,0),MAX(V504:V1503))-VLOOKUP(U504,$U$3:$V$1002,2,0)))</f>
        <v/>
      </c>
      <c r="AC504" s="68" t="str">
        <f t="shared" si="846"/>
        <v/>
      </c>
      <c r="AD504" s="69" t="str">
        <f t="shared" si="847"/>
        <v/>
      </c>
      <c r="AE504" s="69" t="str">
        <f t="shared" si="848"/>
        <v/>
      </c>
      <c r="AF504" s="69" t="str">
        <f t="shared" si="849"/>
        <v/>
      </c>
      <c r="AI504" s="3" t="str">
        <f t="shared" si="931"/>
        <v/>
      </c>
      <c r="AJ504" s="8" t="str">
        <f t="shared" si="820"/>
        <v/>
      </c>
      <c r="AK504" s="8" t="str">
        <f t="shared" si="932"/>
        <v/>
      </c>
      <c r="AL504" s="8" t="str">
        <f t="shared" si="933"/>
        <v/>
      </c>
      <c r="AM504" s="8" t="str">
        <f t="shared" si="934"/>
        <v/>
      </c>
      <c r="AN504" s="9" t="str">
        <f t="shared" si="821"/>
        <v/>
      </c>
      <c r="AO504" s="9" t="str">
        <f t="shared" si="822"/>
        <v/>
      </c>
      <c r="AP504" s="8" t="str">
        <f t="shared" si="850"/>
        <v/>
      </c>
      <c r="AQ504" s="9" t="str">
        <f t="shared" si="823"/>
        <v/>
      </c>
      <c r="AR504" s="8" t="str">
        <f t="shared" si="851"/>
        <v/>
      </c>
      <c r="AS504" s="2" t="str">
        <f t="shared" si="935"/>
        <v/>
      </c>
      <c r="AT504" s="8" t="str">
        <f t="shared" si="852"/>
        <v/>
      </c>
      <c r="AU504" s="8" t="str">
        <f t="shared" si="936"/>
        <v/>
      </c>
      <c r="AV504" s="8" t="str">
        <f t="shared" si="937"/>
        <v/>
      </c>
      <c r="AW504" s="8" t="str">
        <f t="shared" si="938"/>
        <v/>
      </c>
      <c r="AX504" s="9" t="str">
        <f t="shared" si="824"/>
        <v/>
      </c>
      <c r="AY504" s="9" t="str">
        <f t="shared" si="825"/>
        <v/>
      </c>
      <c r="AZ504" s="8" t="str">
        <f t="shared" si="854"/>
        <v/>
      </c>
      <c r="BA504" s="9" t="str">
        <f t="shared" si="855"/>
        <v/>
      </c>
      <c r="BB504" s="8" t="str">
        <f t="shared" si="856"/>
        <v/>
      </c>
      <c r="BD504" s="3" t="str">
        <f t="shared" si="857"/>
        <v/>
      </c>
      <c r="BE504" s="8" t="str">
        <f t="shared" si="939"/>
        <v/>
      </c>
      <c r="BF504" s="8" t="str">
        <f t="shared" si="940"/>
        <v/>
      </c>
      <c r="BG504" s="86" t="str">
        <f t="shared" si="941"/>
        <v/>
      </c>
      <c r="BH504" s="9" t="str">
        <f t="shared" si="942"/>
        <v/>
      </c>
      <c r="BI504" s="9" t="str">
        <f t="shared" si="943"/>
        <v/>
      </c>
      <c r="BJ504" s="82" t="e">
        <f t="shared" si="831"/>
        <v>#VALUE!</v>
      </c>
      <c r="BK504" s="9" t="str">
        <f t="shared" si="944"/>
        <v/>
      </c>
      <c r="BL504" s="9" t="str">
        <f t="shared" ref="BL504:BM504" si="947">BK504</f>
        <v/>
      </c>
      <c r="BM504" s="9" t="str">
        <f t="shared" si="947"/>
        <v/>
      </c>
      <c r="BN504" s="8" t="str">
        <f t="shared" si="834"/>
        <v/>
      </c>
      <c r="BO504" s="8" t="str">
        <f t="shared" si="859"/>
        <v/>
      </c>
      <c r="BP504" s="8" t="str">
        <f t="shared" si="860"/>
        <v/>
      </c>
      <c r="BQ504" s="8" t="str">
        <f t="shared" si="861"/>
        <v/>
      </c>
      <c r="BR504" s="8" t="str">
        <f t="shared" si="946"/>
        <v/>
      </c>
      <c r="BS504" s="8" t="str">
        <f t="shared" si="862"/>
        <v/>
      </c>
      <c r="BT504" s="8" t="str">
        <f t="shared" si="863"/>
        <v/>
      </c>
      <c r="BU504" s="7" t="str">
        <f t="shared" si="864"/>
        <v/>
      </c>
    </row>
    <row r="505" spans="1:309" x14ac:dyDescent="0.25">
      <c r="H505" s="35" t="str">
        <f>IFERROR(IF(MINUTE(M505)&lt;&gt;MINUTE(M504),MAX($H$2:H504)+1,IF(AND(MINUTE(M504)=0,MINUTE(M505)=0),1,"")),"")</f>
        <v/>
      </c>
      <c r="I505" s="35" t="str">
        <f t="shared" si="929"/>
        <v/>
      </c>
      <c r="J505" s="35" t="str">
        <f t="shared" si="837"/>
        <v/>
      </c>
      <c r="K505" s="67" t="str">
        <f>IFERROR(IF(VLOOKUP(J504,'Flota Variable'!$AS$4:$AU$707,3,0)+K504&gt;$F$7,"",VLOOKUP(J504,'Flota Variable'!$AS$4:$AU$707,3,0)+K504),"")</f>
        <v/>
      </c>
      <c r="L505" s="67" t="str">
        <f t="shared" si="930"/>
        <v/>
      </c>
      <c r="M505" s="36" t="str">
        <f t="shared" si="838"/>
        <v/>
      </c>
      <c r="N505" s="35" t="str">
        <f>IF(H505="","",IF(H505=MAX($H$3:$H$1002),IFERROR(VLOOKUP(MAX($H$3:H505)+1,$H$3:$I$1002,2,0),MAX(I505:I1504))-VLOOKUP(H505,$H$3:$I$1002,2,0)+1,IFERROR(VLOOKUP(MAX($H$3:H505)+1,$H$3:$I$1002,2,0),MAX(I505:I1504))-VLOOKUP(H505,$H$3:$I$1002,2,0)))</f>
        <v/>
      </c>
      <c r="P505" s="35" t="str">
        <f t="shared" si="839"/>
        <v/>
      </c>
      <c r="Q505" s="67" t="str">
        <f t="shared" si="840"/>
        <v/>
      </c>
      <c r="R505" s="67" t="str">
        <f t="shared" si="841"/>
        <v/>
      </c>
      <c r="S505" s="67" t="str">
        <f t="shared" si="842"/>
        <v/>
      </c>
      <c r="U505" s="68" t="str">
        <f>IFERROR(IF(Z505=0,"",IF(MINUTE(Z505)&lt;&gt;MINUTE(Z504),MAX($U$2:U504)+1,IF(AND(MINUTE(Z504)=0,MINUTE(Z505)=0),1,""))),"")</f>
        <v/>
      </c>
      <c r="V505" s="68" t="str">
        <f t="shared" si="843"/>
        <v/>
      </c>
      <c r="W505" s="68" t="str">
        <f t="shared" si="844"/>
        <v/>
      </c>
      <c r="X505" s="69" t="str">
        <f>IFERROR(L505+VLOOKUP(J505,'Tiempos de ciclo'!$P$3:$Q$398,2,0),"")</f>
        <v/>
      </c>
      <c r="Y505" s="69" t="str">
        <f t="shared" si="819"/>
        <v/>
      </c>
      <c r="Z505" s="70" t="str">
        <f t="shared" si="845"/>
        <v/>
      </c>
      <c r="AA505" s="68" t="str">
        <f>IF(U505="","",IF(U505=MAX($U$3:$U$1002),IFERROR(VLOOKUP(MAX($U$3:U505)+1,$U$3:$V$1002,2,0),MAX(V505:V1504))-VLOOKUP(U505,$U$3:$V$1002,2,0)+1,IFERROR(VLOOKUP(MAX($U$3:U505)+1,$U$3:$V$1002,2,0),MAX(V505:V1504))-VLOOKUP(U505,$U$3:$V$1002,2,0)))</f>
        <v/>
      </c>
      <c r="AC505" s="68" t="str">
        <f t="shared" si="846"/>
        <v/>
      </c>
      <c r="AD505" s="69" t="str">
        <f t="shared" si="847"/>
        <v/>
      </c>
      <c r="AE505" s="69" t="str">
        <f t="shared" si="848"/>
        <v/>
      </c>
      <c r="AF505" s="69" t="str">
        <f t="shared" si="849"/>
        <v/>
      </c>
      <c r="AI505" s="3" t="str">
        <f t="shared" si="931"/>
        <v/>
      </c>
      <c r="AJ505" s="8" t="str">
        <f t="shared" si="820"/>
        <v/>
      </c>
      <c r="AK505" s="8" t="str">
        <f t="shared" si="932"/>
        <v/>
      </c>
      <c r="AL505" s="8" t="str">
        <f t="shared" si="933"/>
        <v/>
      </c>
      <c r="AM505" s="8" t="str">
        <f t="shared" si="934"/>
        <v/>
      </c>
      <c r="AN505" s="9" t="str">
        <f t="shared" si="821"/>
        <v/>
      </c>
      <c r="AO505" s="9" t="str">
        <f t="shared" si="822"/>
        <v/>
      </c>
      <c r="AP505" s="8" t="str">
        <f t="shared" si="850"/>
        <v/>
      </c>
      <c r="AQ505" s="9" t="str">
        <f t="shared" si="823"/>
        <v/>
      </c>
      <c r="AR505" s="8" t="str">
        <f t="shared" si="851"/>
        <v/>
      </c>
      <c r="AS505" s="2" t="str">
        <f t="shared" si="935"/>
        <v/>
      </c>
      <c r="AT505" s="8" t="str">
        <f t="shared" si="852"/>
        <v/>
      </c>
      <c r="AU505" s="8" t="str">
        <f t="shared" si="936"/>
        <v/>
      </c>
      <c r="AV505" s="8" t="str">
        <f t="shared" si="937"/>
        <v/>
      </c>
      <c r="AW505" s="8" t="str">
        <f t="shared" si="938"/>
        <v/>
      </c>
      <c r="AX505" s="9" t="str">
        <f t="shared" si="824"/>
        <v/>
      </c>
      <c r="AY505" s="9" t="str">
        <f t="shared" si="825"/>
        <v/>
      </c>
      <c r="AZ505" s="8" t="str">
        <f t="shared" si="854"/>
        <v/>
      </c>
      <c r="BA505" s="9" t="str">
        <f t="shared" si="855"/>
        <v/>
      </c>
      <c r="BB505" s="8" t="str">
        <f t="shared" si="856"/>
        <v/>
      </c>
      <c r="BD505" s="3" t="str">
        <f t="shared" si="857"/>
        <v/>
      </c>
      <c r="BE505" s="8" t="str">
        <f t="shared" si="939"/>
        <v/>
      </c>
      <c r="BF505" s="8" t="str">
        <f t="shared" si="940"/>
        <v/>
      </c>
      <c r="BG505" s="86" t="str">
        <f t="shared" si="941"/>
        <v/>
      </c>
      <c r="BH505" s="9" t="str">
        <f t="shared" si="942"/>
        <v/>
      </c>
      <c r="BI505" s="9" t="str">
        <f t="shared" si="943"/>
        <v/>
      </c>
      <c r="BJ505" s="82" t="e">
        <f t="shared" si="831"/>
        <v>#VALUE!</v>
      </c>
      <c r="BK505" s="9" t="str">
        <f t="shared" si="944"/>
        <v/>
      </c>
      <c r="BL505" s="9" t="str">
        <f t="shared" ref="BL505:BM505" si="948">BK505</f>
        <v/>
      </c>
      <c r="BM505" s="9" t="str">
        <f t="shared" si="948"/>
        <v/>
      </c>
      <c r="BN505" s="8" t="str">
        <f t="shared" si="834"/>
        <v/>
      </c>
      <c r="BO505" s="8" t="str">
        <f t="shared" si="859"/>
        <v/>
      </c>
      <c r="BP505" s="8" t="str">
        <f t="shared" si="860"/>
        <v/>
      </c>
      <c r="BQ505" s="8" t="str">
        <f t="shared" si="861"/>
        <v/>
      </c>
      <c r="BR505" s="8" t="str">
        <f t="shared" si="946"/>
        <v/>
      </c>
      <c r="BS505" s="8" t="str">
        <f t="shared" si="862"/>
        <v/>
      </c>
      <c r="BT505" s="8" t="str">
        <f t="shared" si="863"/>
        <v/>
      </c>
      <c r="BU505" s="7" t="str">
        <f t="shared" si="864"/>
        <v/>
      </c>
    </row>
    <row r="506" spans="1:309" x14ac:dyDescent="0.25">
      <c r="H506" s="35" t="str">
        <f>IFERROR(IF(MINUTE(M506)&lt;&gt;MINUTE(M505),MAX($H$2:H505)+1,IF(AND(MINUTE(M505)=0,MINUTE(M506)=0),1,"")),"")</f>
        <v/>
      </c>
      <c r="I506" s="35" t="str">
        <f t="shared" si="929"/>
        <v/>
      </c>
      <c r="J506" s="35" t="str">
        <f t="shared" si="837"/>
        <v/>
      </c>
      <c r="K506" s="67" t="str">
        <f>IFERROR(IF(VLOOKUP(J505,'Flota Variable'!$AS$4:$AU$707,3,0)+K505&gt;$F$7,"",VLOOKUP(J505,'Flota Variable'!$AS$4:$AU$707,3,0)+K505),"")</f>
        <v/>
      </c>
      <c r="L506" s="67" t="str">
        <f t="shared" si="930"/>
        <v/>
      </c>
      <c r="M506" s="36" t="str">
        <f t="shared" si="838"/>
        <v/>
      </c>
      <c r="N506" s="35" t="str">
        <f>IF(H506="","",IF(H506=MAX($H$3:$H$1002),IFERROR(VLOOKUP(MAX($H$3:H506)+1,$H$3:$I$1002,2,0),MAX(I506:I1505))-VLOOKUP(H506,$H$3:$I$1002,2,0)+1,IFERROR(VLOOKUP(MAX($H$3:H506)+1,$H$3:$I$1002,2,0),MAX(I506:I1505))-VLOOKUP(H506,$H$3:$I$1002,2,0)))</f>
        <v/>
      </c>
      <c r="P506" s="35" t="str">
        <f t="shared" si="839"/>
        <v/>
      </c>
      <c r="Q506" s="67" t="str">
        <f t="shared" si="840"/>
        <v/>
      </c>
      <c r="R506" s="67" t="str">
        <f t="shared" si="841"/>
        <v/>
      </c>
      <c r="S506" s="67" t="str">
        <f t="shared" si="842"/>
        <v/>
      </c>
      <c r="U506" s="68" t="str">
        <f>IFERROR(IF(Z506=0,"",IF(MINUTE(Z506)&lt;&gt;MINUTE(Z505),MAX($U$2:U505)+1,IF(AND(MINUTE(Z505)=0,MINUTE(Z506)=0),1,""))),"")</f>
        <v/>
      </c>
      <c r="V506" s="68" t="str">
        <f t="shared" si="843"/>
        <v/>
      </c>
      <c r="W506" s="68" t="str">
        <f t="shared" si="844"/>
        <v/>
      </c>
      <c r="X506" s="69" t="str">
        <f>IFERROR(L506+VLOOKUP(J506,'Tiempos de ciclo'!$P$3:$Q$398,2,0),"")</f>
        <v/>
      </c>
      <c r="Y506" s="69" t="str">
        <f t="shared" si="819"/>
        <v/>
      </c>
      <c r="Z506" s="70" t="str">
        <f t="shared" si="845"/>
        <v/>
      </c>
      <c r="AA506" s="68" t="str">
        <f>IF(U506="","",IF(U506=MAX($U$3:$U$1002),IFERROR(VLOOKUP(MAX($U$3:U506)+1,$U$3:$V$1002,2,0),MAX(V506:V1505))-VLOOKUP(U506,$U$3:$V$1002,2,0)+1,IFERROR(VLOOKUP(MAX($U$3:U506)+1,$U$3:$V$1002,2,0),MAX(V506:V1505))-VLOOKUP(U506,$U$3:$V$1002,2,0)))</f>
        <v/>
      </c>
      <c r="AC506" s="68" t="str">
        <f t="shared" si="846"/>
        <v/>
      </c>
      <c r="AD506" s="69" t="str">
        <f t="shared" si="847"/>
        <v/>
      </c>
      <c r="AE506" s="69" t="str">
        <f t="shared" si="848"/>
        <v/>
      </c>
      <c r="AF506" s="69" t="str">
        <f t="shared" si="849"/>
        <v/>
      </c>
      <c r="AI506" s="3" t="str">
        <f t="shared" si="931"/>
        <v/>
      </c>
      <c r="AJ506" s="8" t="str">
        <f t="shared" si="820"/>
        <v/>
      </c>
      <c r="AK506" s="8" t="str">
        <f t="shared" si="932"/>
        <v/>
      </c>
      <c r="AL506" s="8" t="str">
        <f t="shared" si="933"/>
        <v/>
      </c>
      <c r="AM506" s="8" t="str">
        <f t="shared" si="934"/>
        <v/>
      </c>
      <c r="AN506" s="9" t="str">
        <f t="shared" si="821"/>
        <v/>
      </c>
      <c r="AO506" s="9" t="str">
        <f t="shared" si="822"/>
        <v/>
      </c>
      <c r="AP506" s="8" t="str">
        <f t="shared" si="850"/>
        <v/>
      </c>
      <c r="AQ506" s="9" t="str">
        <f t="shared" si="823"/>
        <v/>
      </c>
      <c r="AR506" s="8" t="str">
        <f t="shared" si="851"/>
        <v/>
      </c>
      <c r="AS506" s="2" t="str">
        <f t="shared" si="935"/>
        <v/>
      </c>
      <c r="AT506" s="8" t="str">
        <f t="shared" si="852"/>
        <v/>
      </c>
      <c r="AU506" s="8" t="str">
        <f t="shared" si="936"/>
        <v/>
      </c>
      <c r="AV506" s="8" t="str">
        <f t="shared" si="937"/>
        <v/>
      </c>
      <c r="AW506" s="8" t="str">
        <f t="shared" si="938"/>
        <v/>
      </c>
      <c r="AX506" s="9" t="str">
        <f t="shared" si="824"/>
        <v/>
      </c>
      <c r="AY506" s="9" t="str">
        <f t="shared" si="825"/>
        <v/>
      </c>
      <c r="AZ506" s="8" t="str">
        <f t="shared" si="854"/>
        <v/>
      </c>
      <c r="BA506" s="9" t="str">
        <f t="shared" si="855"/>
        <v/>
      </c>
      <c r="BB506" s="8" t="str">
        <f t="shared" si="856"/>
        <v/>
      </c>
      <c r="BD506" s="3" t="str">
        <f t="shared" si="857"/>
        <v/>
      </c>
      <c r="BE506" s="8" t="str">
        <f t="shared" si="939"/>
        <v/>
      </c>
      <c r="BF506" s="8" t="str">
        <f t="shared" si="940"/>
        <v/>
      </c>
      <c r="BG506" s="86" t="str">
        <f t="shared" si="941"/>
        <v/>
      </c>
      <c r="BH506" s="9" t="str">
        <f t="shared" si="942"/>
        <v/>
      </c>
      <c r="BI506" s="9" t="str">
        <f t="shared" si="943"/>
        <v/>
      </c>
      <c r="BJ506" s="82" t="e">
        <f t="shared" si="831"/>
        <v>#VALUE!</v>
      </c>
      <c r="BK506" s="9" t="str">
        <f t="shared" si="944"/>
        <v/>
      </c>
      <c r="BL506" s="9" t="str">
        <f t="shared" ref="BL506:BM506" si="949">BK506</f>
        <v/>
      </c>
      <c r="BM506" s="9" t="str">
        <f t="shared" si="949"/>
        <v/>
      </c>
      <c r="BN506" s="8" t="str">
        <f t="shared" si="834"/>
        <v/>
      </c>
      <c r="BO506" s="8" t="str">
        <f t="shared" si="859"/>
        <v/>
      </c>
      <c r="BP506" s="8" t="str">
        <f t="shared" si="860"/>
        <v/>
      </c>
      <c r="BQ506" s="8" t="str">
        <f t="shared" si="861"/>
        <v/>
      </c>
      <c r="BR506" s="8" t="str">
        <f t="shared" si="946"/>
        <v/>
      </c>
      <c r="BS506" s="8" t="str">
        <f t="shared" si="862"/>
        <v/>
      </c>
      <c r="BT506" s="8" t="str">
        <f t="shared" si="863"/>
        <v/>
      </c>
      <c r="BU506" s="7" t="str">
        <f t="shared" si="864"/>
        <v/>
      </c>
    </row>
    <row r="507" spans="1:309" x14ac:dyDescent="0.25">
      <c r="H507" s="35" t="str">
        <f>IFERROR(IF(MINUTE(M507)&lt;&gt;MINUTE(M506),MAX($H$2:H506)+1,IF(AND(MINUTE(M506)=0,MINUTE(M507)=0),1,"")),"")</f>
        <v/>
      </c>
      <c r="I507" s="35" t="str">
        <f t="shared" si="929"/>
        <v/>
      </c>
      <c r="J507" s="35" t="str">
        <f t="shared" si="837"/>
        <v/>
      </c>
      <c r="K507" s="67" t="str">
        <f>IFERROR(IF(VLOOKUP(J506,'Flota Variable'!$AS$4:$AU$707,3,0)+K506&gt;$F$7,"",VLOOKUP(J506,'Flota Variable'!$AS$4:$AU$707,3,0)+K506),"")</f>
        <v/>
      </c>
      <c r="L507" s="67" t="str">
        <f t="shared" si="930"/>
        <v/>
      </c>
      <c r="M507" s="36" t="str">
        <f t="shared" si="838"/>
        <v/>
      </c>
      <c r="N507" s="35" t="str">
        <f>IF(H507="","",IF(H507=MAX($H$3:$H$1002),IFERROR(VLOOKUP(MAX($H$3:H507)+1,$H$3:$I$1002,2,0),MAX(I507:I1506))-VLOOKUP(H507,$H$3:$I$1002,2,0)+1,IFERROR(VLOOKUP(MAX($H$3:H507)+1,$H$3:$I$1002,2,0),MAX(I507:I1506))-VLOOKUP(H507,$H$3:$I$1002,2,0)))</f>
        <v/>
      </c>
      <c r="P507" s="35" t="str">
        <f t="shared" si="839"/>
        <v/>
      </c>
      <c r="Q507" s="67" t="str">
        <f t="shared" si="840"/>
        <v/>
      </c>
      <c r="R507" s="67" t="str">
        <f t="shared" si="841"/>
        <v/>
      </c>
      <c r="S507" s="67" t="str">
        <f t="shared" si="842"/>
        <v/>
      </c>
      <c r="U507" s="68" t="str">
        <f>IFERROR(IF(Z507=0,"",IF(MINUTE(Z507)&lt;&gt;MINUTE(Z506),MAX($U$2:U506)+1,IF(AND(MINUTE(Z506)=0,MINUTE(Z507)=0),1,""))),"")</f>
        <v/>
      </c>
      <c r="V507" s="68" t="str">
        <f t="shared" si="843"/>
        <v/>
      </c>
      <c r="W507" s="68" t="str">
        <f t="shared" si="844"/>
        <v/>
      </c>
      <c r="X507" s="69" t="str">
        <f>IFERROR(L507+VLOOKUP(J507,'Tiempos de ciclo'!$P$3:$Q$398,2,0),"")</f>
        <v/>
      </c>
      <c r="Y507" s="69" t="str">
        <f t="shared" si="819"/>
        <v/>
      </c>
      <c r="Z507" s="70" t="str">
        <f t="shared" si="845"/>
        <v/>
      </c>
      <c r="AA507" s="68" t="str">
        <f>IF(U507="","",IF(U507=MAX($U$3:$U$1002),IFERROR(VLOOKUP(MAX($U$3:U507)+1,$U$3:$V$1002,2,0),MAX(V507:V1506))-VLOOKUP(U507,$U$3:$V$1002,2,0)+1,IFERROR(VLOOKUP(MAX($U$3:U507)+1,$U$3:$V$1002,2,0),MAX(V507:V1506))-VLOOKUP(U507,$U$3:$V$1002,2,0)))</f>
        <v/>
      </c>
      <c r="AC507" s="68" t="str">
        <f t="shared" si="846"/>
        <v/>
      </c>
      <c r="AD507" s="69" t="str">
        <f t="shared" si="847"/>
        <v/>
      </c>
      <c r="AE507" s="69" t="str">
        <f t="shared" si="848"/>
        <v/>
      </c>
      <c r="AF507" s="69" t="str">
        <f t="shared" si="849"/>
        <v/>
      </c>
      <c r="AI507" s="3" t="str">
        <f t="shared" si="931"/>
        <v/>
      </c>
      <c r="AJ507" s="8" t="str">
        <f t="shared" si="820"/>
        <v/>
      </c>
      <c r="AK507" s="8" t="str">
        <f t="shared" si="932"/>
        <v/>
      </c>
      <c r="AL507" s="8" t="str">
        <f t="shared" si="933"/>
        <v/>
      </c>
      <c r="AM507" s="8" t="str">
        <f t="shared" si="934"/>
        <v/>
      </c>
      <c r="AN507" s="9" t="str">
        <f t="shared" si="821"/>
        <v/>
      </c>
      <c r="AO507" s="9" t="str">
        <f t="shared" si="822"/>
        <v/>
      </c>
      <c r="AP507" s="8" t="str">
        <f t="shared" si="850"/>
        <v/>
      </c>
      <c r="AQ507" s="9" t="str">
        <f t="shared" si="823"/>
        <v/>
      </c>
      <c r="AR507" s="8" t="str">
        <f t="shared" si="851"/>
        <v/>
      </c>
      <c r="AS507" s="2" t="str">
        <f t="shared" si="935"/>
        <v/>
      </c>
      <c r="AT507" s="8" t="str">
        <f t="shared" si="852"/>
        <v/>
      </c>
      <c r="AU507" s="8" t="str">
        <f t="shared" si="936"/>
        <v/>
      </c>
      <c r="AV507" s="8" t="str">
        <f t="shared" si="937"/>
        <v/>
      </c>
      <c r="AW507" s="8" t="str">
        <f t="shared" si="938"/>
        <v/>
      </c>
      <c r="AX507" s="9" t="str">
        <f t="shared" si="824"/>
        <v/>
      </c>
      <c r="AY507" s="9" t="str">
        <f t="shared" si="825"/>
        <v/>
      </c>
      <c r="AZ507" s="8" t="str">
        <f t="shared" si="854"/>
        <v/>
      </c>
      <c r="BA507" s="9" t="str">
        <f t="shared" si="855"/>
        <v/>
      </c>
      <c r="BB507" s="8" t="str">
        <f t="shared" si="856"/>
        <v/>
      </c>
      <c r="BD507" s="3" t="str">
        <f t="shared" si="857"/>
        <v/>
      </c>
      <c r="BE507" s="8" t="str">
        <f t="shared" si="939"/>
        <v/>
      </c>
      <c r="BF507" s="8" t="str">
        <f t="shared" si="940"/>
        <v/>
      </c>
      <c r="BG507" s="86" t="str">
        <f t="shared" si="941"/>
        <v/>
      </c>
      <c r="BH507" s="9" t="str">
        <f t="shared" si="942"/>
        <v/>
      </c>
      <c r="BI507" s="9" t="str">
        <f t="shared" si="943"/>
        <v/>
      </c>
      <c r="BJ507" s="82" t="e">
        <f t="shared" si="831"/>
        <v>#VALUE!</v>
      </c>
      <c r="BK507" s="9" t="str">
        <f t="shared" si="944"/>
        <v/>
      </c>
      <c r="BL507" s="9" t="str">
        <f t="shared" ref="BL507:BM507" si="950">BK507</f>
        <v/>
      </c>
      <c r="BM507" s="9" t="str">
        <f t="shared" si="950"/>
        <v/>
      </c>
      <c r="BN507" s="8" t="str">
        <f t="shared" si="834"/>
        <v/>
      </c>
      <c r="BO507" s="8" t="str">
        <f t="shared" si="859"/>
        <v/>
      </c>
      <c r="BP507" s="8" t="str">
        <f t="shared" si="860"/>
        <v/>
      </c>
      <c r="BQ507" s="8" t="str">
        <f t="shared" si="861"/>
        <v/>
      </c>
      <c r="BR507" s="8" t="str">
        <f t="shared" si="946"/>
        <v/>
      </c>
      <c r="BS507" s="8" t="str">
        <f t="shared" si="862"/>
        <v/>
      </c>
      <c r="BT507" s="8" t="str">
        <f t="shared" si="863"/>
        <v/>
      </c>
      <c r="BU507" s="7" t="str">
        <f t="shared" si="864"/>
        <v/>
      </c>
    </row>
    <row r="508" spans="1:309" x14ac:dyDescent="0.25">
      <c r="H508" s="35" t="str">
        <f>IFERROR(IF(MINUTE(M508)&lt;&gt;MINUTE(M507),MAX($H$2:H507)+1,IF(AND(MINUTE(M507)=0,MINUTE(M508)=0),1,"")),"")</f>
        <v/>
      </c>
      <c r="I508" s="35" t="str">
        <f t="shared" si="929"/>
        <v/>
      </c>
      <c r="J508" s="35" t="str">
        <f t="shared" si="837"/>
        <v/>
      </c>
      <c r="K508" s="67" t="str">
        <f>IFERROR(IF(VLOOKUP(J507,'Flota Variable'!$AS$4:$AU$707,3,0)+K507&gt;$F$7,"",VLOOKUP(J507,'Flota Variable'!$AS$4:$AU$707,3,0)+K507),"")</f>
        <v/>
      </c>
      <c r="L508" s="67" t="str">
        <f t="shared" si="930"/>
        <v/>
      </c>
      <c r="M508" s="36" t="str">
        <f t="shared" si="838"/>
        <v/>
      </c>
      <c r="N508" s="35" t="str">
        <f>IF(H508="","",IF(H508=MAX($H$3:$H$1002),IFERROR(VLOOKUP(MAX($H$3:H508)+1,$H$3:$I$1002,2,0),MAX(I508:I1507))-VLOOKUP(H508,$H$3:$I$1002,2,0)+1,IFERROR(VLOOKUP(MAX($H$3:H508)+1,$H$3:$I$1002,2,0),MAX(I508:I1507))-VLOOKUP(H508,$H$3:$I$1002,2,0)))</f>
        <v/>
      </c>
      <c r="P508" s="35" t="str">
        <f t="shared" si="839"/>
        <v/>
      </c>
      <c r="Q508" s="67" t="str">
        <f t="shared" si="840"/>
        <v/>
      </c>
      <c r="R508" s="67" t="str">
        <f t="shared" si="841"/>
        <v/>
      </c>
      <c r="S508" s="67" t="str">
        <f t="shared" si="842"/>
        <v/>
      </c>
      <c r="U508" s="68" t="str">
        <f>IFERROR(IF(Z508=0,"",IF(MINUTE(Z508)&lt;&gt;MINUTE(Z507),MAX($U$2:U507)+1,IF(AND(MINUTE(Z507)=0,MINUTE(Z508)=0),1,""))),"")</f>
        <v/>
      </c>
      <c r="V508" s="68" t="str">
        <f t="shared" si="843"/>
        <v/>
      </c>
      <c r="W508" s="68" t="str">
        <f t="shared" si="844"/>
        <v/>
      </c>
      <c r="X508" s="69" t="str">
        <f>IFERROR(L508+VLOOKUP(J508,'Tiempos de ciclo'!$P$3:$Q$398,2,0),"")</f>
        <v/>
      </c>
      <c r="Y508" s="69" t="str">
        <f t="shared" si="819"/>
        <v/>
      </c>
      <c r="Z508" s="70" t="str">
        <f t="shared" si="845"/>
        <v/>
      </c>
      <c r="AA508" s="68" t="str">
        <f>IF(U508="","",IF(U508=MAX($U$3:$U$1002),IFERROR(VLOOKUP(MAX($U$3:U508)+1,$U$3:$V$1002,2,0),MAX(V508:V1507))-VLOOKUP(U508,$U$3:$V$1002,2,0)+1,IFERROR(VLOOKUP(MAX($U$3:U508)+1,$U$3:$V$1002,2,0),MAX(V508:V1507))-VLOOKUP(U508,$U$3:$V$1002,2,0)))</f>
        <v/>
      </c>
      <c r="AC508" s="68" t="str">
        <f t="shared" si="846"/>
        <v/>
      </c>
      <c r="AD508" s="69" t="str">
        <f t="shared" si="847"/>
        <v/>
      </c>
      <c r="AE508" s="69" t="str">
        <f t="shared" si="848"/>
        <v/>
      </c>
      <c r="AF508" s="69" t="str">
        <f t="shared" si="849"/>
        <v/>
      </c>
      <c r="AI508" s="3" t="str">
        <f t="shared" si="931"/>
        <v/>
      </c>
      <c r="AJ508" s="8" t="str">
        <f t="shared" si="820"/>
        <v/>
      </c>
      <c r="AK508" s="8" t="str">
        <f t="shared" si="932"/>
        <v/>
      </c>
      <c r="AL508" s="8" t="str">
        <f t="shared" si="933"/>
        <v/>
      </c>
      <c r="AM508" s="8" t="str">
        <f t="shared" si="934"/>
        <v/>
      </c>
      <c r="AN508" s="9" t="str">
        <f t="shared" si="821"/>
        <v/>
      </c>
      <c r="AO508" s="9" t="str">
        <f t="shared" si="822"/>
        <v/>
      </c>
      <c r="AP508" s="8" t="str">
        <f t="shared" si="850"/>
        <v/>
      </c>
      <c r="AQ508" s="9" t="str">
        <f t="shared" si="823"/>
        <v/>
      </c>
      <c r="AR508" s="8" t="str">
        <f t="shared" si="851"/>
        <v/>
      </c>
      <c r="AS508" s="2" t="str">
        <f t="shared" si="935"/>
        <v/>
      </c>
      <c r="AT508" s="8" t="str">
        <f t="shared" si="852"/>
        <v/>
      </c>
      <c r="AU508" s="8" t="str">
        <f t="shared" si="936"/>
        <v/>
      </c>
      <c r="AV508" s="8" t="str">
        <f t="shared" si="937"/>
        <v/>
      </c>
      <c r="AW508" s="8" t="str">
        <f t="shared" si="938"/>
        <v/>
      </c>
      <c r="AX508" s="9" t="str">
        <f t="shared" si="824"/>
        <v/>
      </c>
      <c r="AY508" s="9" t="str">
        <f t="shared" si="825"/>
        <v/>
      </c>
      <c r="AZ508" s="8" t="str">
        <f t="shared" si="854"/>
        <v/>
      </c>
      <c r="BA508" s="9" t="str">
        <f t="shared" si="855"/>
        <v/>
      </c>
      <c r="BB508" s="8" t="str">
        <f t="shared" si="856"/>
        <v/>
      </c>
      <c r="BD508" s="3" t="str">
        <f t="shared" si="857"/>
        <v/>
      </c>
      <c r="BE508" s="8" t="str">
        <f t="shared" si="939"/>
        <v/>
      </c>
      <c r="BF508" s="8" t="str">
        <f t="shared" si="940"/>
        <v/>
      </c>
      <c r="BG508" s="86" t="str">
        <f t="shared" si="941"/>
        <v/>
      </c>
      <c r="BH508" s="9" t="str">
        <f t="shared" si="942"/>
        <v/>
      </c>
      <c r="BI508" s="9" t="str">
        <f t="shared" si="943"/>
        <v/>
      </c>
      <c r="BJ508" s="82" t="e">
        <f t="shared" si="831"/>
        <v>#VALUE!</v>
      </c>
      <c r="BK508" s="9" t="str">
        <f t="shared" si="944"/>
        <v/>
      </c>
      <c r="BL508" s="9" t="str">
        <f t="shared" ref="BL508:BM508" si="951">BK508</f>
        <v/>
      </c>
      <c r="BM508" s="9" t="str">
        <f t="shared" si="951"/>
        <v/>
      </c>
      <c r="BN508" s="8" t="str">
        <f t="shared" si="834"/>
        <v/>
      </c>
      <c r="BO508" s="8" t="str">
        <f t="shared" si="859"/>
        <v/>
      </c>
      <c r="BP508" s="8" t="str">
        <f t="shared" si="860"/>
        <v/>
      </c>
      <c r="BQ508" s="8" t="str">
        <f t="shared" si="861"/>
        <v/>
      </c>
      <c r="BR508" s="8" t="str">
        <f t="shared" si="946"/>
        <v/>
      </c>
      <c r="BS508" s="8" t="str">
        <f t="shared" si="862"/>
        <v/>
      </c>
      <c r="BT508" s="8" t="str">
        <f t="shared" si="863"/>
        <v/>
      </c>
      <c r="BU508" s="7" t="str">
        <f t="shared" si="864"/>
        <v/>
      </c>
    </row>
    <row r="509" spans="1:309" x14ac:dyDescent="0.25">
      <c r="H509" s="35" t="str">
        <f>IFERROR(IF(MINUTE(M509)&lt;&gt;MINUTE(M508),MAX($H$2:H508)+1,IF(AND(MINUTE(M508)=0,MINUTE(M509)=0),1,"")),"")</f>
        <v/>
      </c>
      <c r="I509" s="35" t="str">
        <f t="shared" si="929"/>
        <v/>
      </c>
      <c r="J509" s="35" t="str">
        <f t="shared" si="837"/>
        <v/>
      </c>
      <c r="K509" s="67" t="str">
        <f>IFERROR(IF(VLOOKUP(J508,'Flota Variable'!$AS$4:$AU$707,3,0)+K508&gt;$F$7,"",VLOOKUP(J508,'Flota Variable'!$AS$4:$AU$707,3,0)+K508),"")</f>
        <v/>
      </c>
      <c r="L509" s="67" t="str">
        <f t="shared" si="930"/>
        <v/>
      </c>
      <c r="M509" s="36" t="str">
        <f t="shared" si="838"/>
        <v/>
      </c>
      <c r="N509" s="35" t="str">
        <f>IF(H509="","",IF(H509=MAX($H$3:$H$1002),IFERROR(VLOOKUP(MAX($H$3:H509)+1,$H$3:$I$1002,2,0),MAX(I509:I1508))-VLOOKUP(H509,$H$3:$I$1002,2,0)+1,IFERROR(VLOOKUP(MAX($H$3:H509)+1,$H$3:$I$1002,2,0),MAX(I509:I1508))-VLOOKUP(H509,$H$3:$I$1002,2,0)))</f>
        <v/>
      </c>
      <c r="P509" s="35" t="str">
        <f t="shared" si="839"/>
        <v/>
      </c>
      <c r="Q509" s="67" t="str">
        <f t="shared" si="840"/>
        <v/>
      </c>
      <c r="R509" s="67" t="str">
        <f t="shared" si="841"/>
        <v/>
      </c>
      <c r="S509" s="67" t="str">
        <f t="shared" si="842"/>
        <v/>
      </c>
      <c r="U509" s="68" t="str">
        <f>IFERROR(IF(Z509=0,"",IF(MINUTE(Z509)&lt;&gt;MINUTE(Z508),MAX($U$2:U508)+1,IF(AND(MINUTE(Z508)=0,MINUTE(Z509)=0),1,""))),"")</f>
        <v/>
      </c>
      <c r="V509" s="68" t="str">
        <f t="shared" si="843"/>
        <v/>
      </c>
      <c r="W509" s="68" t="str">
        <f t="shared" si="844"/>
        <v/>
      </c>
      <c r="X509" s="69" t="str">
        <f>IFERROR(L509+VLOOKUP(J509,'Tiempos de ciclo'!$P$3:$Q$398,2,0),"")</f>
        <v/>
      </c>
      <c r="Y509" s="69" t="str">
        <f t="shared" si="819"/>
        <v/>
      </c>
      <c r="Z509" s="70" t="str">
        <f t="shared" si="845"/>
        <v/>
      </c>
      <c r="AA509" s="68" t="str">
        <f>IF(U509="","",IF(U509=MAX($U$3:$U$1002),IFERROR(VLOOKUP(MAX($U$3:U509)+1,$U$3:$V$1002,2,0),MAX(V509:V1508))-VLOOKUP(U509,$U$3:$V$1002,2,0)+1,IFERROR(VLOOKUP(MAX($U$3:U509)+1,$U$3:$V$1002,2,0),MAX(V509:V1508))-VLOOKUP(U509,$U$3:$V$1002,2,0)))</f>
        <v/>
      </c>
      <c r="AC509" s="68" t="str">
        <f t="shared" si="846"/>
        <v/>
      </c>
      <c r="AD509" s="69" t="str">
        <f t="shared" si="847"/>
        <v/>
      </c>
      <c r="AE509" s="69" t="str">
        <f t="shared" si="848"/>
        <v/>
      </c>
      <c r="AF509" s="69" t="str">
        <f t="shared" si="849"/>
        <v/>
      </c>
      <c r="AI509" s="3" t="str">
        <f t="shared" si="931"/>
        <v/>
      </c>
      <c r="AJ509" s="8" t="str">
        <f t="shared" si="820"/>
        <v/>
      </c>
      <c r="AK509" s="8" t="str">
        <f t="shared" si="932"/>
        <v/>
      </c>
      <c r="AL509" s="8" t="str">
        <f t="shared" si="933"/>
        <v/>
      </c>
      <c r="AM509" s="8" t="str">
        <f t="shared" si="934"/>
        <v/>
      </c>
      <c r="AN509" s="9" t="str">
        <f t="shared" si="821"/>
        <v/>
      </c>
      <c r="AO509" s="9" t="str">
        <f t="shared" si="822"/>
        <v/>
      </c>
      <c r="AP509" s="8" t="str">
        <f t="shared" si="850"/>
        <v/>
      </c>
      <c r="AQ509" s="9" t="str">
        <f t="shared" si="823"/>
        <v/>
      </c>
      <c r="AR509" s="8" t="str">
        <f t="shared" si="851"/>
        <v/>
      </c>
      <c r="AS509" s="2" t="str">
        <f t="shared" si="935"/>
        <v/>
      </c>
      <c r="AT509" s="8" t="str">
        <f t="shared" si="852"/>
        <v/>
      </c>
      <c r="AU509" s="8" t="str">
        <f t="shared" si="936"/>
        <v/>
      </c>
      <c r="AV509" s="8" t="str">
        <f t="shared" si="937"/>
        <v/>
      </c>
      <c r="AW509" s="8" t="str">
        <f t="shared" si="938"/>
        <v/>
      </c>
      <c r="AX509" s="9" t="str">
        <f t="shared" si="824"/>
        <v/>
      </c>
      <c r="AY509" s="9" t="str">
        <f t="shared" si="825"/>
        <v/>
      </c>
      <c r="AZ509" s="8" t="str">
        <f t="shared" si="854"/>
        <v/>
      </c>
      <c r="BA509" s="9" t="str">
        <f t="shared" si="855"/>
        <v/>
      </c>
      <c r="BB509" s="8" t="str">
        <f t="shared" si="856"/>
        <v/>
      </c>
      <c r="BD509" s="3" t="str">
        <f t="shared" si="857"/>
        <v/>
      </c>
      <c r="BE509" s="8" t="str">
        <f t="shared" si="939"/>
        <v/>
      </c>
      <c r="BF509" s="8" t="str">
        <f t="shared" si="940"/>
        <v/>
      </c>
      <c r="BG509" s="86" t="str">
        <f t="shared" si="941"/>
        <v/>
      </c>
      <c r="BH509" s="9" t="str">
        <f t="shared" si="942"/>
        <v/>
      </c>
      <c r="BI509" s="9" t="str">
        <f t="shared" si="943"/>
        <v/>
      </c>
      <c r="BJ509" s="82" t="e">
        <f t="shared" si="831"/>
        <v>#VALUE!</v>
      </c>
      <c r="BK509" s="9" t="str">
        <f t="shared" si="944"/>
        <v/>
      </c>
      <c r="BL509" s="9" t="str">
        <f t="shared" ref="BL509:BM509" si="952">BK509</f>
        <v/>
      </c>
      <c r="BM509" s="9" t="str">
        <f t="shared" si="952"/>
        <v/>
      </c>
      <c r="BN509" s="8" t="str">
        <f t="shared" si="834"/>
        <v/>
      </c>
      <c r="BO509" s="8" t="str">
        <f t="shared" si="859"/>
        <v/>
      </c>
      <c r="BP509" s="8" t="str">
        <f t="shared" si="860"/>
        <v/>
      </c>
      <c r="BQ509" s="8" t="str">
        <f t="shared" si="861"/>
        <v/>
      </c>
      <c r="BR509" s="8" t="str">
        <f t="shared" si="946"/>
        <v/>
      </c>
      <c r="BS509" s="8" t="str">
        <f t="shared" si="862"/>
        <v/>
      </c>
      <c r="BT509" s="8" t="str">
        <f t="shared" si="863"/>
        <v/>
      </c>
      <c r="BU509" s="7" t="str">
        <f t="shared" si="864"/>
        <v/>
      </c>
    </row>
    <row r="510" spans="1:309" x14ac:dyDescent="0.25">
      <c r="H510" s="35" t="str">
        <f>IFERROR(IF(MINUTE(M510)&lt;&gt;MINUTE(M509),MAX($H$2:H509)+1,IF(AND(MINUTE(M509)=0,MINUTE(M510)=0),1,"")),"")</f>
        <v/>
      </c>
      <c r="I510" s="35" t="str">
        <f t="shared" si="929"/>
        <v/>
      </c>
      <c r="J510" s="35" t="str">
        <f t="shared" si="837"/>
        <v/>
      </c>
      <c r="K510" s="67" t="str">
        <f>IFERROR(IF(VLOOKUP(J509,'Flota Variable'!$AS$4:$AU$707,3,0)+K509&gt;$F$7,"",VLOOKUP(J509,'Flota Variable'!$AS$4:$AU$707,3,0)+K509),"")</f>
        <v/>
      </c>
      <c r="L510" s="67" t="str">
        <f t="shared" si="930"/>
        <v/>
      </c>
      <c r="M510" s="36" t="str">
        <f t="shared" si="838"/>
        <v/>
      </c>
      <c r="N510" s="35" t="str">
        <f>IF(H510="","",IF(H510=MAX($H$3:$H$1002),IFERROR(VLOOKUP(MAX($H$3:H510)+1,$H$3:$I$1002,2,0),MAX(I510:I1509))-VLOOKUP(H510,$H$3:$I$1002,2,0)+1,IFERROR(VLOOKUP(MAX($H$3:H510)+1,$H$3:$I$1002,2,0),MAX(I510:I1509))-VLOOKUP(H510,$H$3:$I$1002,2,0)))</f>
        <v/>
      </c>
      <c r="P510" s="35" t="str">
        <f t="shared" si="839"/>
        <v/>
      </c>
      <c r="Q510" s="67" t="str">
        <f t="shared" si="840"/>
        <v/>
      </c>
      <c r="R510" s="67" t="str">
        <f t="shared" si="841"/>
        <v/>
      </c>
      <c r="S510" s="67" t="str">
        <f t="shared" si="842"/>
        <v/>
      </c>
      <c r="U510" s="68" t="str">
        <f>IFERROR(IF(Z510=0,"",IF(MINUTE(Z510)&lt;&gt;MINUTE(Z509),MAX($U$2:U509)+1,IF(AND(MINUTE(Z509)=0,MINUTE(Z510)=0),1,""))),"")</f>
        <v/>
      </c>
      <c r="V510" s="68" t="str">
        <f t="shared" si="843"/>
        <v/>
      </c>
      <c r="W510" s="68" t="str">
        <f t="shared" si="844"/>
        <v/>
      </c>
      <c r="X510" s="69" t="str">
        <f>IFERROR(L510+VLOOKUP(J510,'Tiempos de ciclo'!$P$3:$Q$398,2,0),"")</f>
        <v/>
      </c>
      <c r="Y510" s="69" t="str">
        <f t="shared" si="819"/>
        <v/>
      </c>
      <c r="Z510" s="70" t="str">
        <f t="shared" si="845"/>
        <v/>
      </c>
      <c r="AA510" s="68" t="str">
        <f>IF(U510="","",IF(U510=MAX($U$3:$U$1002),IFERROR(VLOOKUP(MAX($U$3:U510)+1,$U$3:$V$1002,2,0),MAX(V510:V1509))-VLOOKUP(U510,$U$3:$V$1002,2,0)+1,IFERROR(VLOOKUP(MAX($U$3:U510)+1,$U$3:$V$1002,2,0),MAX(V510:V1509))-VLOOKUP(U510,$U$3:$V$1002,2,0)))</f>
        <v/>
      </c>
      <c r="AC510" s="68" t="str">
        <f t="shared" si="846"/>
        <v/>
      </c>
      <c r="AD510" s="69" t="str">
        <f t="shared" si="847"/>
        <v/>
      </c>
      <c r="AE510" s="69" t="str">
        <f t="shared" si="848"/>
        <v/>
      </c>
      <c r="AF510" s="69" t="str">
        <f t="shared" si="849"/>
        <v/>
      </c>
      <c r="AI510" s="3" t="str">
        <f t="shared" si="931"/>
        <v/>
      </c>
      <c r="AJ510" s="8" t="str">
        <f t="shared" si="820"/>
        <v/>
      </c>
      <c r="AK510" s="8" t="str">
        <f t="shared" si="932"/>
        <v/>
      </c>
      <c r="AL510" s="8" t="str">
        <f t="shared" si="933"/>
        <v/>
      </c>
      <c r="AM510" s="8" t="str">
        <f t="shared" si="934"/>
        <v/>
      </c>
      <c r="AN510" s="9" t="str">
        <f t="shared" si="821"/>
        <v/>
      </c>
      <c r="AO510" s="9" t="str">
        <f t="shared" si="822"/>
        <v/>
      </c>
      <c r="AP510" s="8" t="str">
        <f t="shared" si="850"/>
        <v/>
      </c>
      <c r="AQ510" s="9" t="str">
        <f t="shared" si="823"/>
        <v/>
      </c>
      <c r="AR510" s="8" t="str">
        <f t="shared" si="851"/>
        <v/>
      </c>
      <c r="AS510" s="2" t="str">
        <f t="shared" si="935"/>
        <v/>
      </c>
      <c r="AT510" s="8" t="str">
        <f t="shared" si="852"/>
        <v/>
      </c>
      <c r="AU510" s="8" t="str">
        <f t="shared" si="936"/>
        <v/>
      </c>
      <c r="AV510" s="8" t="str">
        <f t="shared" si="937"/>
        <v/>
      </c>
      <c r="AW510" s="8" t="str">
        <f t="shared" si="938"/>
        <v/>
      </c>
      <c r="AX510" s="9" t="str">
        <f t="shared" si="824"/>
        <v/>
      </c>
      <c r="AY510" s="9" t="str">
        <f t="shared" si="825"/>
        <v/>
      </c>
      <c r="AZ510" s="8" t="str">
        <f t="shared" si="854"/>
        <v/>
      </c>
      <c r="BA510" s="9" t="str">
        <f t="shared" si="855"/>
        <v/>
      </c>
      <c r="BB510" s="8" t="str">
        <f t="shared" si="856"/>
        <v/>
      </c>
      <c r="BD510" s="3" t="str">
        <f t="shared" si="857"/>
        <v/>
      </c>
      <c r="BE510" s="8" t="str">
        <f t="shared" si="939"/>
        <v/>
      </c>
      <c r="BF510" s="8" t="str">
        <f t="shared" si="940"/>
        <v/>
      </c>
      <c r="BG510" s="86" t="str">
        <f t="shared" si="941"/>
        <v/>
      </c>
      <c r="BH510" s="9" t="str">
        <f t="shared" si="942"/>
        <v/>
      </c>
      <c r="BI510" s="9" t="str">
        <f t="shared" si="943"/>
        <v/>
      </c>
      <c r="BJ510" s="82" t="e">
        <f t="shared" si="831"/>
        <v>#VALUE!</v>
      </c>
      <c r="BK510" s="9" t="str">
        <f t="shared" si="944"/>
        <v/>
      </c>
      <c r="BL510" s="9" t="str">
        <f t="shared" ref="BL510:BM510" si="953">BK510</f>
        <v/>
      </c>
      <c r="BM510" s="9" t="str">
        <f t="shared" si="953"/>
        <v/>
      </c>
      <c r="BN510" s="8" t="str">
        <f t="shared" si="834"/>
        <v/>
      </c>
      <c r="BO510" s="8" t="str">
        <f t="shared" si="859"/>
        <v/>
      </c>
      <c r="BP510" s="8" t="str">
        <f t="shared" si="860"/>
        <v/>
      </c>
      <c r="BQ510" s="8" t="str">
        <f t="shared" si="861"/>
        <v/>
      </c>
      <c r="BR510" s="8" t="str">
        <f t="shared" si="946"/>
        <v/>
      </c>
      <c r="BS510" s="8" t="str">
        <f t="shared" si="862"/>
        <v/>
      </c>
      <c r="BT510" s="8" t="str">
        <f t="shared" si="863"/>
        <v/>
      </c>
      <c r="BU510" s="7" t="str">
        <f t="shared" si="864"/>
        <v/>
      </c>
    </row>
    <row r="511" spans="1:309" x14ac:dyDescent="0.25">
      <c r="H511" s="35" t="str">
        <f>IFERROR(IF(MINUTE(M511)&lt;&gt;MINUTE(M510),MAX($H$2:H510)+1,IF(AND(MINUTE(M510)=0,MINUTE(M511)=0),1,"")),"")</f>
        <v/>
      </c>
      <c r="I511" s="35" t="str">
        <f t="shared" si="929"/>
        <v/>
      </c>
      <c r="J511" s="35" t="str">
        <f t="shared" si="837"/>
        <v/>
      </c>
      <c r="K511" s="67" t="str">
        <f>IFERROR(IF(VLOOKUP(J510,'Flota Variable'!$AS$4:$AU$707,3,0)+K510&gt;$F$7,"",VLOOKUP(J510,'Flota Variable'!$AS$4:$AU$707,3,0)+K510),"")</f>
        <v/>
      </c>
      <c r="L511" s="67" t="str">
        <f t="shared" si="930"/>
        <v/>
      </c>
      <c r="M511" s="36" t="str">
        <f t="shared" si="838"/>
        <v/>
      </c>
      <c r="N511" s="35" t="str">
        <f>IF(H511="","",IF(H511=MAX($H$3:$H$1002),IFERROR(VLOOKUP(MAX($H$3:H511)+1,$H$3:$I$1002,2,0),MAX(I511:I1510))-VLOOKUP(H511,$H$3:$I$1002,2,0)+1,IFERROR(VLOOKUP(MAX($H$3:H511)+1,$H$3:$I$1002,2,0),MAX(I511:I1510))-VLOOKUP(H511,$H$3:$I$1002,2,0)))</f>
        <v/>
      </c>
      <c r="P511" s="35" t="str">
        <f t="shared" si="839"/>
        <v/>
      </c>
      <c r="Q511" s="67" t="str">
        <f t="shared" si="840"/>
        <v/>
      </c>
      <c r="R511" s="67" t="str">
        <f t="shared" si="841"/>
        <v/>
      </c>
      <c r="S511" s="67" t="str">
        <f t="shared" si="842"/>
        <v/>
      </c>
      <c r="U511" s="68" t="str">
        <f>IFERROR(IF(Z511=0,"",IF(MINUTE(Z511)&lt;&gt;MINUTE(Z510),MAX($U$2:U510)+1,IF(AND(MINUTE(Z510)=0,MINUTE(Z511)=0),1,""))),"")</f>
        <v/>
      </c>
      <c r="V511" s="68" t="str">
        <f t="shared" si="843"/>
        <v/>
      </c>
      <c r="W511" s="68" t="str">
        <f t="shared" si="844"/>
        <v/>
      </c>
      <c r="X511" s="69" t="str">
        <f>IFERROR(L511+VLOOKUP(J511,'Tiempos de ciclo'!$P$3:$Q$398,2,0),"")</f>
        <v/>
      </c>
      <c r="Y511" s="69" t="str">
        <f t="shared" si="819"/>
        <v/>
      </c>
      <c r="Z511" s="70" t="str">
        <f t="shared" si="845"/>
        <v/>
      </c>
      <c r="AA511" s="68" t="str">
        <f>IF(U511="","",IF(U511=MAX($U$3:$U$1002),IFERROR(VLOOKUP(MAX($U$3:U511)+1,$U$3:$V$1002,2,0),MAX(V511:V1510))-VLOOKUP(U511,$U$3:$V$1002,2,0)+1,IFERROR(VLOOKUP(MAX($U$3:U511)+1,$U$3:$V$1002,2,0),MAX(V511:V1510))-VLOOKUP(U511,$U$3:$V$1002,2,0)))</f>
        <v/>
      </c>
      <c r="AC511" s="68" t="str">
        <f t="shared" si="846"/>
        <v/>
      </c>
      <c r="AD511" s="69" t="str">
        <f t="shared" si="847"/>
        <v/>
      </c>
      <c r="AE511" s="69" t="str">
        <f t="shared" si="848"/>
        <v/>
      </c>
      <c r="AF511" s="69" t="str">
        <f t="shared" si="849"/>
        <v/>
      </c>
      <c r="AI511" s="3" t="str">
        <f t="shared" si="931"/>
        <v/>
      </c>
      <c r="AJ511" s="8" t="str">
        <f t="shared" si="820"/>
        <v/>
      </c>
      <c r="AK511" s="8" t="str">
        <f t="shared" si="932"/>
        <v/>
      </c>
      <c r="AL511" s="8" t="str">
        <f t="shared" si="933"/>
        <v/>
      </c>
      <c r="AM511" s="8" t="str">
        <f t="shared" si="934"/>
        <v/>
      </c>
      <c r="AN511" s="9" t="str">
        <f t="shared" si="821"/>
        <v/>
      </c>
      <c r="AO511" s="9" t="str">
        <f t="shared" si="822"/>
        <v/>
      </c>
      <c r="AP511" s="8" t="str">
        <f t="shared" si="850"/>
        <v/>
      </c>
      <c r="AQ511" s="9" t="str">
        <f t="shared" si="823"/>
        <v/>
      </c>
      <c r="AR511" s="8" t="str">
        <f t="shared" si="851"/>
        <v/>
      </c>
      <c r="AS511" s="2" t="str">
        <f t="shared" si="935"/>
        <v/>
      </c>
      <c r="AT511" s="8" t="str">
        <f t="shared" si="852"/>
        <v/>
      </c>
      <c r="AU511" s="8" t="str">
        <f t="shared" si="936"/>
        <v/>
      </c>
      <c r="AV511" s="8" t="str">
        <f t="shared" si="937"/>
        <v/>
      </c>
      <c r="AW511" s="8" t="str">
        <f t="shared" si="938"/>
        <v/>
      </c>
      <c r="AX511" s="9" t="str">
        <f t="shared" si="824"/>
        <v/>
      </c>
      <c r="AY511" s="9" t="str">
        <f t="shared" si="825"/>
        <v/>
      </c>
      <c r="AZ511" s="8" t="str">
        <f t="shared" si="854"/>
        <v/>
      </c>
      <c r="BA511" s="9" t="str">
        <f t="shared" si="855"/>
        <v/>
      </c>
      <c r="BB511" s="8" t="str">
        <f t="shared" si="856"/>
        <v/>
      </c>
      <c r="BD511" s="3" t="str">
        <f t="shared" si="857"/>
        <v/>
      </c>
      <c r="BE511" s="8" t="str">
        <f t="shared" si="939"/>
        <v/>
      </c>
      <c r="BF511" s="8" t="str">
        <f t="shared" si="940"/>
        <v/>
      </c>
      <c r="BG511" s="86" t="str">
        <f t="shared" si="941"/>
        <v/>
      </c>
      <c r="BH511" s="9" t="str">
        <f t="shared" si="942"/>
        <v/>
      </c>
      <c r="BI511" s="9" t="str">
        <f t="shared" si="943"/>
        <v/>
      </c>
      <c r="BJ511" s="82" t="e">
        <f t="shared" si="831"/>
        <v>#VALUE!</v>
      </c>
      <c r="BK511" s="9" t="str">
        <f t="shared" si="944"/>
        <v/>
      </c>
      <c r="BL511" s="9" t="str">
        <f t="shared" ref="BL511:BM511" si="954">BK511</f>
        <v/>
      </c>
      <c r="BM511" s="9" t="str">
        <f t="shared" si="954"/>
        <v/>
      </c>
      <c r="BN511" s="8" t="str">
        <f t="shared" si="834"/>
        <v/>
      </c>
      <c r="BO511" s="8" t="str">
        <f t="shared" si="859"/>
        <v/>
      </c>
      <c r="BP511" s="8" t="str">
        <f t="shared" si="860"/>
        <v/>
      </c>
      <c r="BQ511" s="8" t="str">
        <f t="shared" si="861"/>
        <v/>
      </c>
      <c r="BR511" s="8" t="str">
        <f t="shared" si="946"/>
        <v/>
      </c>
      <c r="BS511" s="8" t="str">
        <f t="shared" si="862"/>
        <v/>
      </c>
      <c r="BT511" s="8" t="str">
        <f t="shared" si="863"/>
        <v/>
      </c>
      <c r="BU511" s="7" t="str">
        <f t="shared" si="864"/>
        <v/>
      </c>
    </row>
    <row r="512" spans="1:309" x14ac:dyDescent="0.25">
      <c r="H512" s="35" t="str">
        <f>IFERROR(IF(MINUTE(M512)&lt;&gt;MINUTE(M511),MAX($H$2:H511)+1,IF(AND(MINUTE(M511)=0,MINUTE(M512)=0),1,"")),"")</f>
        <v/>
      </c>
      <c r="I512" s="35" t="str">
        <f t="shared" si="929"/>
        <v/>
      </c>
      <c r="J512" s="35" t="str">
        <f t="shared" si="837"/>
        <v/>
      </c>
      <c r="K512" s="67" t="str">
        <f>IFERROR(IF(VLOOKUP(J511,'Flota Variable'!$AS$4:$AU$707,3,0)+K511&gt;$F$7,"",VLOOKUP(J511,'Flota Variable'!$AS$4:$AU$707,3,0)+K511),"")</f>
        <v/>
      </c>
      <c r="L512" s="67" t="str">
        <f t="shared" si="930"/>
        <v/>
      </c>
      <c r="M512" s="36" t="str">
        <f t="shared" si="838"/>
        <v/>
      </c>
      <c r="N512" s="35" t="str">
        <f>IF(H512="","",IF(H512=MAX($H$3:$H$1002),IFERROR(VLOOKUP(MAX($H$3:H512)+1,$H$3:$I$1002,2,0),MAX(I512:I1511))-VLOOKUP(H512,$H$3:$I$1002,2,0)+1,IFERROR(VLOOKUP(MAX($H$3:H512)+1,$H$3:$I$1002,2,0),MAX(I512:I1511))-VLOOKUP(H512,$H$3:$I$1002,2,0)))</f>
        <v/>
      </c>
      <c r="P512" s="35" t="str">
        <f t="shared" si="839"/>
        <v/>
      </c>
      <c r="Q512" s="67" t="str">
        <f t="shared" si="840"/>
        <v/>
      </c>
      <c r="R512" s="67" t="str">
        <f t="shared" si="841"/>
        <v/>
      </c>
      <c r="S512" s="67" t="str">
        <f t="shared" si="842"/>
        <v/>
      </c>
      <c r="U512" s="68" t="str">
        <f>IFERROR(IF(Z512=0,"",IF(MINUTE(Z512)&lt;&gt;MINUTE(Z511),MAX($U$2:U511)+1,IF(AND(MINUTE(Z511)=0,MINUTE(Z512)=0),1,""))),"")</f>
        <v/>
      </c>
      <c r="V512" s="68" t="str">
        <f t="shared" si="843"/>
        <v/>
      </c>
      <c r="W512" s="68" t="str">
        <f t="shared" si="844"/>
        <v/>
      </c>
      <c r="X512" s="69" t="str">
        <f>IFERROR(L512+VLOOKUP(J512,'Tiempos de ciclo'!$P$3:$Q$398,2,0),"")</f>
        <v/>
      </c>
      <c r="Y512" s="69" t="str">
        <f t="shared" si="819"/>
        <v/>
      </c>
      <c r="Z512" s="70" t="str">
        <f t="shared" si="845"/>
        <v/>
      </c>
      <c r="AA512" s="68" t="str">
        <f>IF(U512="","",IF(U512=MAX($U$3:$U$1002),IFERROR(VLOOKUP(MAX($U$3:U512)+1,$U$3:$V$1002,2,0),MAX(V512:V1511))-VLOOKUP(U512,$U$3:$V$1002,2,0)+1,IFERROR(VLOOKUP(MAX($U$3:U512)+1,$U$3:$V$1002,2,0),MAX(V512:V1511))-VLOOKUP(U512,$U$3:$V$1002,2,0)))</f>
        <v/>
      </c>
      <c r="AC512" s="68" t="str">
        <f t="shared" si="846"/>
        <v/>
      </c>
      <c r="AD512" s="69" t="str">
        <f t="shared" si="847"/>
        <v/>
      </c>
      <c r="AE512" s="69" t="str">
        <f t="shared" si="848"/>
        <v/>
      </c>
      <c r="AF512" s="69" t="str">
        <f t="shared" si="849"/>
        <v/>
      </c>
      <c r="AI512" s="3" t="str">
        <f t="shared" si="931"/>
        <v/>
      </c>
      <c r="AJ512" s="8" t="str">
        <f t="shared" si="820"/>
        <v/>
      </c>
      <c r="AK512" s="8" t="str">
        <f t="shared" si="932"/>
        <v/>
      </c>
      <c r="AL512" s="8" t="str">
        <f t="shared" si="933"/>
        <v/>
      </c>
      <c r="AM512" s="8" t="str">
        <f t="shared" si="934"/>
        <v/>
      </c>
      <c r="AN512" s="9" t="str">
        <f t="shared" si="821"/>
        <v/>
      </c>
      <c r="AO512" s="9" t="str">
        <f t="shared" si="822"/>
        <v/>
      </c>
      <c r="AP512" s="8" t="str">
        <f t="shared" si="850"/>
        <v/>
      </c>
      <c r="AQ512" s="9" t="str">
        <f t="shared" si="823"/>
        <v/>
      </c>
      <c r="AR512" s="8" t="str">
        <f t="shared" si="851"/>
        <v/>
      </c>
      <c r="AS512" s="2" t="str">
        <f t="shared" si="935"/>
        <v/>
      </c>
      <c r="AT512" s="8" t="str">
        <f t="shared" si="852"/>
        <v/>
      </c>
      <c r="AU512" s="8" t="str">
        <f t="shared" si="936"/>
        <v/>
      </c>
      <c r="AV512" s="8" t="str">
        <f t="shared" si="937"/>
        <v/>
      </c>
      <c r="AW512" s="8" t="str">
        <f t="shared" si="938"/>
        <v/>
      </c>
      <c r="AX512" s="9" t="str">
        <f t="shared" si="824"/>
        <v/>
      </c>
      <c r="AY512" s="9" t="str">
        <f t="shared" si="825"/>
        <v/>
      </c>
      <c r="AZ512" s="8" t="str">
        <f t="shared" si="854"/>
        <v/>
      </c>
      <c r="BA512" s="9" t="str">
        <f t="shared" si="855"/>
        <v/>
      </c>
      <c r="BB512" s="8" t="str">
        <f t="shared" si="856"/>
        <v/>
      </c>
      <c r="BD512" s="3" t="str">
        <f t="shared" si="857"/>
        <v/>
      </c>
      <c r="BE512" s="8" t="str">
        <f t="shared" si="939"/>
        <v/>
      </c>
      <c r="BF512" s="8" t="str">
        <f t="shared" si="940"/>
        <v/>
      </c>
      <c r="BG512" s="86" t="str">
        <f t="shared" si="941"/>
        <v/>
      </c>
      <c r="BH512" s="9" t="str">
        <f t="shared" si="942"/>
        <v/>
      </c>
      <c r="BI512" s="9" t="str">
        <f t="shared" si="943"/>
        <v/>
      </c>
      <c r="BJ512" s="82" t="e">
        <f t="shared" si="831"/>
        <v>#VALUE!</v>
      </c>
      <c r="BK512" s="9" t="str">
        <f t="shared" si="944"/>
        <v/>
      </c>
      <c r="BL512" s="9" t="str">
        <f t="shared" ref="BL512:BM512" si="955">BK512</f>
        <v/>
      </c>
      <c r="BM512" s="9" t="str">
        <f t="shared" si="955"/>
        <v/>
      </c>
      <c r="BN512" s="8" t="str">
        <f t="shared" si="834"/>
        <v/>
      </c>
      <c r="BO512" s="8" t="str">
        <f t="shared" si="859"/>
        <v/>
      </c>
      <c r="BP512" s="8" t="str">
        <f t="shared" si="860"/>
        <v/>
      </c>
      <c r="BQ512" s="8" t="str">
        <f t="shared" si="861"/>
        <v/>
      </c>
      <c r="BR512" s="8" t="str">
        <f t="shared" si="946"/>
        <v/>
      </c>
      <c r="BS512" s="8" t="str">
        <f t="shared" si="862"/>
        <v/>
      </c>
      <c r="BT512" s="8" t="str">
        <f t="shared" si="863"/>
        <v/>
      </c>
      <c r="BU512" s="7" t="str">
        <f t="shared" si="864"/>
        <v/>
      </c>
    </row>
    <row r="513" spans="8:73" x14ac:dyDescent="0.25">
      <c r="H513" s="35" t="str">
        <f>IFERROR(IF(MINUTE(M513)&lt;&gt;MINUTE(M512),MAX($H$2:H512)+1,IF(AND(MINUTE(M512)=0,MINUTE(M513)=0),1,"")),"")</f>
        <v/>
      </c>
      <c r="I513" s="35" t="str">
        <f t="shared" si="929"/>
        <v/>
      </c>
      <c r="J513" s="35" t="str">
        <f t="shared" si="837"/>
        <v/>
      </c>
      <c r="K513" s="67" t="str">
        <f>IFERROR(IF(VLOOKUP(J512,'Flota Variable'!$AS$4:$AU$707,3,0)+K512&gt;$F$7,"",VLOOKUP(J512,'Flota Variable'!$AS$4:$AU$707,3,0)+K512),"")</f>
        <v/>
      </c>
      <c r="L513" s="67" t="str">
        <f t="shared" si="930"/>
        <v/>
      </c>
      <c r="M513" s="36" t="str">
        <f t="shared" si="838"/>
        <v/>
      </c>
      <c r="N513" s="35" t="str">
        <f>IF(H513="","",IF(H513=MAX($H$3:$H$1002),IFERROR(VLOOKUP(MAX($H$3:H513)+1,$H$3:$I$1002,2,0),MAX(I513:I1512))-VLOOKUP(H513,$H$3:$I$1002,2,0)+1,IFERROR(VLOOKUP(MAX($H$3:H513)+1,$H$3:$I$1002,2,0),MAX(I513:I1512))-VLOOKUP(H513,$H$3:$I$1002,2,0)))</f>
        <v/>
      </c>
      <c r="P513" s="35" t="str">
        <f t="shared" si="839"/>
        <v/>
      </c>
      <c r="Q513" s="67" t="str">
        <f t="shared" si="840"/>
        <v/>
      </c>
      <c r="R513" s="67" t="str">
        <f t="shared" si="841"/>
        <v/>
      </c>
      <c r="S513" s="67" t="str">
        <f t="shared" si="842"/>
        <v/>
      </c>
      <c r="U513" s="68" t="str">
        <f>IFERROR(IF(Z513=0,"",IF(MINUTE(Z513)&lt;&gt;MINUTE(Z512),MAX($U$2:U512)+1,IF(AND(MINUTE(Z512)=0,MINUTE(Z513)=0),1,""))),"")</f>
        <v/>
      </c>
      <c r="V513" s="68" t="str">
        <f t="shared" si="843"/>
        <v/>
      </c>
      <c r="W513" s="68" t="str">
        <f t="shared" si="844"/>
        <v/>
      </c>
      <c r="X513" s="69" t="str">
        <f>IFERROR(L513+VLOOKUP(J513,'Tiempos de ciclo'!$P$3:$Q$398,2,0),"")</f>
        <v/>
      </c>
      <c r="Y513" s="69" t="str">
        <f t="shared" si="819"/>
        <v/>
      </c>
      <c r="Z513" s="70" t="str">
        <f t="shared" si="845"/>
        <v/>
      </c>
      <c r="AA513" s="68" t="str">
        <f>IF(U513="","",IF(U513=MAX($U$3:$U$1002),IFERROR(VLOOKUP(MAX($U$3:U513)+1,$U$3:$V$1002,2,0),MAX(V513:V1512))-VLOOKUP(U513,$U$3:$V$1002,2,0)+1,IFERROR(VLOOKUP(MAX($U$3:U513)+1,$U$3:$V$1002,2,0),MAX(V513:V1512))-VLOOKUP(U513,$U$3:$V$1002,2,0)))</f>
        <v/>
      </c>
      <c r="AC513" s="68" t="str">
        <f t="shared" si="846"/>
        <v/>
      </c>
      <c r="AD513" s="69" t="str">
        <f t="shared" si="847"/>
        <v/>
      </c>
      <c r="AE513" s="69" t="str">
        <f t="shared" si="848"/>
        <v/>
      </c>
      <c r="AF513" s="69" t="str">
        <f t="shared" si="849"/>
        <v/>
      </c>
      <c r="AI513" s="3" t="str">
        <f t="shared" si="931"/>
        <v/>
      </c>
      <c r="AJ513" s="8" t="str">
        <f t="shared" si="820"/>
        <v/>
      </c>
      <c r="AK513" s="8" t="str">
        <f t="shared" si="932"/>
        <v/>
      </c>
      <c r="AL513" s="8" t="str">
        <f t="shared" si="933"/>
        <v/>
      </c>
      <c r="AM513" s="8" t="str">
        <f t="shared" si="934"/>
        <v/>
      </c>
      <c r="AN513" s="9" t="str">
        <f t="shared" si="821"/>
        <v/>
      </c>
      <c r="AO513" s="9" t="str">
        <f t="shared" si="822"/>
        <v/>
      </c>
      <c r="AP513" s="8" t="str">
        <f t="shared" si="850"/>
        <v/>
      </c>
      <c r="AQ513" s="9" t="str">
        <f t="shared" si="823"/>
        <v/>
      </c>
      <c r="AR513" s="8" t="str">
        <f t="shared" si="851"/>
        <v/>
      </c>
      <c r="AS513" s="2" t="str">
        <f t="shared" si="935"/>
        <v/>
      </c>
      <c r="AT513" s="8" t="str">
        <f t="shared" si="852"/>
        <v/>
      </c>
      <c r="AU513" s="8" t="str">
        <f t="shared" si="936"/>
        <v/>
      </c>
      <c r="AV513" s="8" t="str">
        <f t="shared" si="937"/>
        <v/>
      </c>
      <c r="AW513" s="8" t="str">
        <f t="shared" si="938"/>
        <v/>
      </c>
      <c r="AX513" s="9" t="str">
        <f t="shared" si="824"/>
        <v/>
      </c>
      <c r="AY513" s="9" t="str">
        <f t="shared" si="825"/>
        <v/>
      </c>
      <c r="AZ513" s="8" t="str">
        <f t="shared" si="854"/>
        <v/>
      </c>
      <c r="BA513" s="9" t="str">
        <f t="shared" si="855"/>
        <v/>
      </c>
      <c r="BB513" s="8" t="str">
        <f t="shared" si="856"/>
        <v/>
      </c>
      <c r="BD513" s="3" t="str">
        <f t="shared" si="857"/>
        <v/>
      </c>
      <c r="BE513" s="8" t="str">
        <f t="shared" si="939"/>
        <v/>
      </c>
      <c r="BF513" s="8" t="str">
        <f t="shared" si="940"/>
        <v/>
      </c>
      <c r="BG513" s="86" t="str">
        <f t="shared" si="941"/>
        <v/>
      </c>
      <c r="BH513" s="9" t="str">
        <f t="shared" si="942"/>
        <v/>
      </c>
      <c r="BI513" s="9" t="str">
        <f t="shared" si="943"/>
        <v/>
      </c>
      <c r="BJ513" s="82" t="e">
        <f t="shared" si="831"/>
        <v>#VALUE!</v>
      </c>
      <c r="BK513" s="9" t="str">
        <f t="shared" si="944"/>
        <v/>
      </c>
      <c r="BL513" s="9" t="str">
        <f t="shared" ref="BL513:BM513" si="956">BK513</f>
        <v/>
      </c>
      <c r="BM513" s="9" t="str">
        <f t="shared" si="956"/>
        <v/>
      </c>
      <c r="BN513" s="8" t="str">
        <f t="shared" si="834"/>
        <v/>
      </c>
      <c r="BO513" s="8" t="str">
        <f t="shared" si="859"/>
        <v/>
      </c>
      <c r="BP513" s="8" t="str">
        <f t="shared" si="860"/>
        <v/>
      </c>
      <c r="BQ513" s="8" t="str">
        <f t="shared" si="861"/>
        <v/>
      </c>
      <c r="BR513" s="8" t="str">
        <f t="shared" si="946"/>
        <v/>
      </c>
      <c r="BS513" s="8" t="str">
        <f t="shared" si="862"/>
        <v/>
      </c>
      <c r="BT513" s="8" t="str">
        <f t="shared" si="863"/>
        <v/>
      </c>
      <c r="BU513" s="7" t="str">
        <f t="shared" si="864"/>
        <v/>
      </c>
    </row>
    <row r="514" spans="8:73" x14ac:dyDescent="0.25">
      <c r="H514" s="35" t="str">
        <f>IFERROR(IF(MINUTE(M514)&lt;&gt;MINUTE(M513),MAX($H$2:H513)+1,IF(AND(MINUTE(M513)=0,MINUTE(M514)=0),1,"")),"")</f>
        <v/>
      </c>
      <c r="I514" s="35" t="str">
        <f t="shared" si="929"/>
        <v/>
      </c>
      <c r="J514" s="35" t="str">
        <f t="shared" si="837"/>
        <v/>
      </c>
      <c r="K514" s="67" t="str">
        <f>IFERROR(IF(VLOOKUP(J513,'Flota Variable'!$AS$4:$AU$707,3,0)+K513&gt;$F$7,"",VLOOKUP(J513,'Flota Variable'!$AS$4:$AU$707,3,0)+K513),"")</f>
        <v/>
      </c>
      <c r="L514" s="67" t="str">
        <f t="shared" si="930"/>
        <v/>
      </c>
      <c r="M514" s="36" t="str">
        <f t="shared" si="838"/>
        <v/>
      </c>
      <c r="N514" s="35" t="str">
        <f>IF(H514="","",IF(H514=MAX($H$3:$H$1002),IFERROR(VLOOKUP(MAX($H$3:H514)+1,$H$3:$I$1002,2,0),MAX(I514:I1513))-VLOOKUP(H514,$H$3:$I$1002,2,0)+1,IFERROR(VLOOKUP(MAX($H$3:H514)+1,$H$3:$I$1002,2,0),MAX(I514:I1513))-VLOOKUP(H514,$H$3:$I$1002,2,0)))</f>
        <v/>
      </c>
      <c r="P514" s="35" t="str">
        <f t="shared" si="839"/>
        <v/>
      </c>
      <c r="Q514" s="67" t="str">
        <f t="shared" si="840"/>
        <v/>
      </c>
      <c r="R514" s="67" t="str">
        <f t="shared" si="841"/>
        <v/>
      </c>
      <c r="S514" s="67" t="str">
        <f t="shared" si="842"/>
        <v/>
      </c>
      <c r="U514" s="68" t="str">
        <f>IFERROR(IF(Z514=0,"",IF(MINUTE(Z514)&lt;&gt;MINUTE(Z513),MAX($U$2:U513)+1,IF(AND(MINUTE(Z513)=0,MINUTE(Z514)=0),1,""))),"")</f>
        <v/>
      </c>
      <c r="V514" s="68" t="str">
        <f t="shared" si="843"/>
        <v/>
      </c>
      <c r="W514" s="68" t="str">
        <f t="shared" si="844"/>
        <v/>
      </c>
      <c r="X514" s="69" t="str">
        <f>IFERROR(L514+VLOOKUP(J514,'Tiempos de ciclo'!$P$3:$Q$398,2,0),"")</f>
        <v/>
      </c>
      <c r="Y514" s="69" t="str">
        <f t="shared" si="819"/>
        <v/>
      </c>
      <c r="Z514" s="70" t="str">
        <f t="shared" si="845"/>
        <v/>
      </c>
      <c r="AA514" s="68" t="str">
        <f>IF(U514="","",IF(U514=MAX($U$3:$U$1002),IFERROR(VLOOKUP(MAX($U$3:U514)+1,$U$3:$V$1002,2,0),MAX(V514:V1513))-VLOOKUP(U514,$U$3:$V$1002,2,0)+1,IFERROR(VLOOKUP(MAX($U$3:U514)+1,$U$3:$V$1002,2,0),MAX(V514:V1513))-VLOOKUP(U514,$U$3:$V$1002,2,0)))</f>
        <v/>
      </c>
      <c r="AC514" s="68" t="str">
        <f t="shared" si="846"/>
        <v/>
      </c>
      <c r="AD514" s="69" t="str">
        <f t="shared" si="847"/>
        <v/>
      </c>
      <c r="AE514" s="69" t="str">
        <f t="shared" si="848"/>
        <v/>
      </c>
      <c r="AF514" s="69" t="str">
        <f t="shared" si="849"/>
        <v/>
      </c>
      <c r="AI514" s="3" t="str">
        <f t="shared" si="931"/>
        <v/>
      </c>
      <c r="AJ514" s="8" t="str">
        <f t="shared" si="820"/>
        <v/>
      </c>
      <c r="AK514" s="8" t="str">
        <f t="shared" si="932"/>
        <v/>
      </c>
      <c r="AL514" s="8" t="str">
        <f t="shared" si="933"/>
        <v/>
      </c>
      <c r="AM514" s="8" t="str">
        <f t="shared" si="934"/>
        <v/>
      </c>
      <c r="AN514" s="9" t="str">
        <f t="shared" si="821"/>
        <v/>
      </c>
      <c r="AO514" s="9" t="str">
        <f t="shared" si="822"/>
        <v/>
      </c>
      <c r="AP514" s="8" t="str">
        <f t="shared" si="850"/>
        <v/>
      </c>
      <c r="AQ514" s="9" t="str">
        <f t="shared" si="823"/>
        <v/>
      </c>
      <c r="AR514" s="8" t="str">
        <f t="shared" si="851"/>
        <v/>
      </c>
      <c r="AS514" s="2" t="str">
        <f t="shared" si="935"/>
        <v/>
      </c>
      <c r="AT514" s="8" t="str">
        <f t="shared" si="852"/>
        <v/>
      </c>
      <c r="AU514" s="8" t="str">
        <f t="shared" si="936"/>
        <v/>
      </c>
      <c r="AV514" s="8" t="str">
        <f t="shared" si="937"/>
        <v/>
      </c>
      <c r="AW514" s="8" t="str">
        <f t="shared" si="938"/>
        <v/>
      </c>
      <c r="AX514" s="9" t="str">
        <f t="shared" si="824"/>
        <v/>
      </c>
      <c r="AY514" s="9" t="str">
        <f t="shared" si="825"/>
        <v/>
      </c>
      <c r="AZ514" s="8" t="str">
        <f t="shared" si="854"/>
        <v/>
      </c>
      <c r="BA514" s="9" t="str">
        <f t="shared" si="855"/>
        <v/>
      </c>
      <c r="BB514" s="8" t="str">
        <f t="shared" si="856"/>
        <v/>
      </c>
      <c r="BD514" s="3" t="str">
        <f t="shared" si="857"/>
        <v/>
      </c>
      <c r="BE514" s="8" t="str">
        <f t="shared" si="939"/>
        <v/>
      </c>
      <c r="BF514" s="8" t="str">
        <f t="shared" si="940"/>
        <v/>
      </c>
      <c r="BG514" s="86" t="str">
        <f t="shared" si="941"/>
        <v/>
      </c>
      <c r="BH514" s="9" t="str">
        <f t="shared" si="942"/>
        <v/>
      </c>
      <c r="BI514" s="9" t="str">
        <f t="shared" si="943"/>
        <v/>
      </c>
      <c r="BJ514" s="82" t="e">
        <f t="shared" si="831"/>
        <v>#VALUE!</v>
      </c>
      <c r="BK514" s="9" t="str">
        <f t="shared" si="944"/>
        <v/>
      </c>
      <c r="BL514" s="9" t="str">
        <f t="shared" ref="BL514:BM514" si="957">BK514</f>
        <v/>
      </c>
      <c r="BM514" s="9" t="str">
        <f t="shared" si="957"/>
        <v/>
      </c>
      <c r="BN514" s="8" t="str">
        <f t="shared" si="834"/>
        <v/>
      </c>
      <c r="BO514" s="8" t="str">
        <f t="shared" si="859"/>
        <v/>
      </c>
      <c r="BP514" s="8" t="str">
        <f t="shared" si="860"/>
        <v/>
      </c>
      <c r="BQ514" s="8" t="str">
        <f t="shared" si="861"/>
        <v/>
      </c>
      <c r="BR514" s="8" t="str">
        <f t="shared" si="946"/>
        <v/>
      </c>
      <c r="BS514" s="8" t="str">
        <f t="shared" si="862"/>
        <v/>
      </c>
      <c r="BT514" s="8" t="str">
        <f t="shared" si="863"/>
        <v/>
      </c>
      <c r="BU514" s="7" t="str">
        <f t="shared" si="864"/>
        <v/>
      </c>
    </row>
    <row r="515" spans="8:73" x14ac:dyDescent="0.25">
      <c r="H515" s="35" t="str">
        <f>IFERROR(IF(MINUTE(M515)&lt;&gt;MINUTE(M514),MAX($H$2:H514)+1,IF(AND(MINUTE(M514)=0,MINUTE(M515)=0),1,"")),"")</f>
        <v/>
      </c>
      <c r="I515" s="35" t="str">
        <f t="shared" si="929"/>
        <v/>
      </c>
      <c r="J515" s="35" t="str">
        <f t="shared" si="837"/>
        <v/>
      </c>
      <c r="K515" s="67" t="str">
        <f>IFERROR(IF(VLOOKUP(J514,'Flota Variable'!$AS$4:$AU$707,3,0)+K514&gt;$F$7,"",VLOOKUP(J514,'Flota Variable'!$AS$4:$AU$707,3,0)+K514),"")</f>
        <v/>
      </c>
      <c r="L515" s="67" t="str">
        <f t="shared" si="930"/>
        <v/>
      </c>
      <c r="M515" s="36" t="str">
        <f t="shared" si="838"/>
        <v/>
      </c>
      <c r="N515" s="35" t="str">
        <f>IF(H515="","",IF(H515=MAX($H$3:$H$1002),IFERROR(VLOOKUP(MAX($H$3:H515)+1,$H$3:$I$1002,2,0),MAX(I515:I1514))-VLOOKUP(H515,$H$3:$I$1002,2,0)+1,IFERROR(VLOOKUP(MAX($H$3:H515)+1,$H$3:$I$1002,2,0),MAX(I515:I1514))-VLOOKUP(H515,$H$3:$I$1002,2,0)))</f>
        <v/>
      </c>
      <c r="P515" s="35" t="str">
        <f t="shared" si="839"/>
        <v/>
      </c>
      <c r="Q515" s="67" t="str">
        <f t="shared" si="840"/>
        <v/>
      </c>
      <c r="R515" s="67" t="str">
        <f t="shared" si="841"/>
        <v/>
      </c>
      <c r="S515" s="67" t="str">
        <f t="shared" si="842"/>
        <v/>
      </c>
      <c r="U515" s="68" t="str">
        <f>IFERROR(IF(Z515=0,"",IF(MINUTE(Z515)&lt;&gt;MINUTE(Z514),MAX($U$2:U514)+1,IF(AND(MINUTE(Z514)=0,MINUTE(Z515)=0),1,""))),"")</f>
        <v/>
      </c>
      <c r="V515" s="68" t="str">
        <f t="shared" si="843"/>
        <v/>
      </c>
      <c r="W515" s="68" t="str">
        <f t="shared" si="844"/>
        <v/>
      </c>
      <c r="X515" s="69" t="str">
        <f>IFERROR(L515+VLOOKUP(J515,'Tiempos de ciclo'!$P$3:$Q$398,2,0),"")</f>
        <v/>
      </c>
      <c r="Y515" s="69" t="str">
        <f t="shared" ref="Y515:Y578" si="958">IFERROR(HOUR(X515)*$E$16+MINUTE(X515)*$E$17+IF(SECOND(X515)&lt;30,0,$E$17),"")</f>
        <v/>
      </c>
      <c r="Z515" s="70" t="str">
        <f t="shared" si="845"/>
        <v/>
      </c>
      <c r="AA515" s="68" t="str">
        <f>IF(U515="","",IF(U515=MAX($U$3:$U$1002),IFERROR(VLOOKUP(MAX($U$3:U515)+1,$U$3:$V$1002,2,0),MAX(V515:V1514))-VLOOKUP(U515,$U$3:$V$1002,2,0)+1,IFERROR(VLOOKUP(MAX($U$3:U515)+1,$U$3:$V$1002,2,0),MAX(V515:V1514))-VLOOKUP(U515,$U$3:$V$1002,2,0)))</f>
        <v/>
      </c>
      <c r="AC515" s="68" t="str">
        <f t="shared" si="846"/>
        <v/>
      </c>
      <c r="AD515" s="69" t="str">
        <f t="shared" si="847"/>
        <v/>
      </c>
      <c r="AE515" s="69" t="str">
        <f t="shared" si="848"/>
        <v/>
      </c>
      <c r="AF515" s="69" t="str">
        <f t="shared" si="849"/>
        <v/>
      </c>
      <c r="AI515" s="3" t="str">
        <f t="shared" si="931"/>
        <v/>
      </c>
      <c r="AJ515" s="8" t="str">
        <f t="shared" ref="AJ515:AJ578" si="959">IF(P515="","",$C$4)</f>
        <v/>
      </c>
      <c r="AK515" s="8" t="str">
        <f t="shared" si="932"/>
        <v/>
      </c>
      <c r="AL515" s="8" t="str">
        <f t="shared" si="933"/>
        <v/>
      </c>
      <c r="AM515" s="8" t="str">
        <f t="shared" si="934"/>
        <v/>
      </c>
      <c r="AN515" s="9" t="str">
        <f t="shared" ref="AN515:AN578" si="960">IF(Q515="","",CONCATENATE(IF(HOUR(Q515)&lt;2,HOUR(Q515)+24,IF(HOUR(Q515)&lt;10,CONCATENATE(0,HOUR(Q515)),HOUR(Q515))),":",IF(MINUTE(Q515)&lt;10,CONCATENATE(0,MINUTE(Q515)),MINUTE(Q515))))</f>
        <v/>
      </c>
      <c r="AO515" s="9" t="str">
        <f t="shared" ref="AO515:AO578" si="961">IF(R515="","",CONCATENATE(IF(HOUR(R515)&lt;2,HOUR(R515)+24,IF(HOUR(R515)&lt;10,CONCATENATE(0,HOUR(R515)),HOUR(R515))),":",IF(MINUTE(R515)&lt;10,CONCATENATE(0,MINUTE(R515)),MINUTE(R515))))</f>
        <v/>
      </c>
      <c r="AP515" s="8" t="str">
        <f t="shared" si="850"/>
        <v/>
      </c>
      <c r="AQ515" s="9" t="str">
        <f t="shared" ref="AQ515:AQ578" si="962">S515</f>
        <v/>
      </c>
      <c r="AR515" s="8" t="str">
        <f t="shared" si="851"/>
        <v/>
      </c>
      <c r="AS515" s="2" t="str">
        <f t="shared" si="935"/>
        <v/>
      </c>
      <c r="AT515" s="8" t="str">
        <f t="shared" si="852"/>
        <v/>
      </c>
      <c r="AU515" s="8" t="str">
        <f t="shared" si="936"/>
        <v/>
      </c>
      <c r="AV515" s="8" t="str">
        <f t="shared" si="937"/>
        <v/>
      </c>
      <c r="AW515" s="8" t="str">
        <f t="shared" si="938"/>
        <v/>
      </c>
      <c r="AX515" s="9" t="str">
        <f t="shared" ref="AX515:AX578" si="963">IFERROR(IF(AF515="","",CONCATENATE(IF(HOUR(AD515)&lt;2,HOUR(AD515)+24,IF(HOUR(AD515)&lt;10,CONCATENATE(0,HOUR(AD515)),HOUR(AD515))),":",IF(MINUTE(AD515)&lt;10,CONCATENATE(0,MINUTE(AD515)),MINUTE(AD515)))),"")</f>
        <v/>
      </c>
      <c r="AY515" s="9" t="str">
        <f t="shared" ref="AY515:AY578" si="964">IFERROR(IF(AF515="","",CONCATENATE(IF(HOUR(AE515)&lt;2,HOUR(AE515)+24,IF(HOUR(AE515)&lt;10,CONCATENATE(0,HOUR(AE515)),HOUR(AE515))),":",IF(MINUTE(AE515)&lt;10,CONCATENATE(0,MINUTE(AE515)),MINUTE(AE515)))),"")</f>
        <v/>
      </c>
      <c r="AZ515" s="8" t="str">
        <f t="shared" si="854"/>
        <v/>
      </c>
      <c r="BA515" s="9" t="str">
        <f t="shared" si="855"/>
        <v/>
      </c>
      <c r="BB515" s="8" t="str">
        <f t="shared" si="856"/>
        <v/>
      </c>
      <c r="BD515" s="3" t="str">
        <f t="shared" si="857"/>
        <v/>
      </c>
      <c r="BE515" s="8" t="str">
        <f t="shared" si="939"/>
        <v/>
      </c>
      <c r="BF515" s="8" t="str">
        <f t="shared" si="940"/>
        <v/>
      </c>
      <c r="BG515" s="86" t="str">
        <f t="shared" si="941"/>
        <v/>
      </c>
      <c r="BH515" s="9" t="str">
        <f t="shared" si="942"/>
        <v/>
      </c>
      <c r="BI515" s="9" t="str">
        <f t="shared" si="943"/>
        <v/>
      </c>
      <c r="BJ515" s="82" t="e">
        <f t="shared" ref="BJ515:BJ578" si="965">BK515*1440</f>
        <v>#VALUE!</v>
      </c>
      <c r="BK515" s="9" t="str">
        <f t="shared" si="944"/>
        <v/>
      </c>
      <c r="BL515" s="9" t="str">
        <f t="shared" ref="BL515:BM515" si="966">BK515</f>
        <v/>
      </c>
      <c r="BM515" s="9" t="str">
        <f t="shared" si="966"/>
        <v/>
      </c>
      <c r="BN515" s="8" t="str">
        <f t="shared" ref="BN515:BN578" si="967">IFERROR(VLOOKUP(BD515,$AI$3:$AR$1003,5,0),VLOOKUP(BD515,$AS$3:$BB$1003,5,0))</f>
        <v/>
      </c>
      <c r="BO515" s="8" t="str">
        <f t="shared" si="859"/>
        <v/>
      </c>
      <c r="BP515" s="8" t="str">
        <f t="shared" si="860"/>
        <v/>
      </c>
      <c r="BQ515" s="8" t="str">
        <f t="shared" si="861"/>
        <v/>
      </c>
      <c r="BR515" s="8" t="str">
        <f t="shared" si="946"/>
        <v/>
      </c>
      <c r="BS515" s="8" t="str">
        <f t="shared" si="862"/>
        <v/>
      </c>
      <c r="BT515" s="8" t="str">
        <f t="shared" si="863"/>
        <v/>
      </c>
      <c r="BU515" s="7" t="str">
        <f t="shared" si="864"/>
        <v/>
      </c>
    </row>
    <row r="516" spans="8:73" x14ac:dyDescent="0.25">
      <c r="H516" s="35" t="str">
        <f>IFERROR(IF(MINUTE(M516)&lt;&gt;MINUTE(M515),MAX($H$2:H515)+1,IF(AND(MINUTE(M515)=0,MINUTE(M516)=0),1,"")),"")</f>
        <v/>
      </c>
      <c r="I516" s="35" t="str">
        <f t="shared" si="929"/>
        <v/>
      </c>
      <c r="J516" s="35" t="str">
        <f t="shared" ref="J516:J579" si="968">IFERROR($C$4&amp;"_"&amp;IF(HOUR(L516)&lt;1,HOUR(L516)+24,HOUR(L516)),"")</f>
        <v/>
      </c>
      <c r="K516" s="67" t="str">
        <f>IFERROR(IF(VLOOKUP(J515,'Flota Variable'!$AS$4:$AU$707,3,0)+K515&gt;$F$7,"",VLOOKUP(J515,'Flota Variable'!$AS$4:$AU$707,3,0)+K515),"")</f>
        <v/>
      </c>
      <c r="L516" s="67" t="str">
        <f t="shared" si="930"/>
        <v/>
      </c>
      <c r="M516" s="36" t="str">
        <f t="shared" ref="M516:M579" si="969">IFERROR(IF(L517&lt;L516,L517+$E$18,L517)-L516,"")</f>
        <v/>
      </c>
      <c r="N516" s="35" t="str">
        <f>IF(H516="","",IF(H516=MAX($H$3:$H$1002),IFERROR(VLOOKUP(MAX($H$3:H516)+1,$H$3:$I$1002,2,0),MAX(I516:I1515))-VLOOKUP(H516,$H$3:$I$1002,2,0)+1,IFERROR(VLOOKUP(MAX($H$3:H516)+1,$H$3:$I$1002,2,0),MAX(I516:I1515))-VLOOKUP(H516,$H$3:$I$1002,2,0)))</f>
        <v/>
      </c>
      <c r="P516" s="35" t="str">
        <f t="shared" ref="P516:P579" si="970">IFERROR(IF(P515+1&lt;=MAX($H$3:$H$1002),P515+1,""),"")</f>
        <v/>
      </c>
      <c r="Q516" s="67" t="str">
        <f t="shared" ref="Q516:Q579" si="971">IF(P516="","",VLOOKUP(P516,$H$3:$L$1002,5,0))</f>
        <v/>
      </c>
      <c r="R516" s="67" t="str">
        <f t="shared" ref="R516:R579" si="972">IF(P516="","",IF(Q517="",VLOOKUP(MAX($I$3:$I$1002),$I$3:$L$1002,4,0),Q517))</f>
        <v/>
      </c>
      <c r="S516" s="67" t="str">
        <f t="shared" ref="S516:S579" si="973">IF(P516="","",VLOOKUP(P516,$H$3:$N$1002,6,0))</f>
        <v/>
      </c>
      <c r="U516" s="68" t="str">
        <f>IFERROR(IF(Z516=0,"",IF(MINUTE(Z516)&lt;&gt;MINUTE(Z515),MAX($U$2:U515)+1,IF(AND(MINUTE(Z515)=0,MINUTE(Z516)=0),1,""))),"")</f>
        <v/>
      </c>
      <c r="V516" s="68" t="str">
        <f t="shared" ref="V516:V579" si="974">IF(X516="","",V515+1)</f>
        <v/>
      </c>
      <c r="W516" s="68" t="str">
        <f t="shared" ref="W516:W579" si="975">IFERROR($C$4&amp;"_"&amp;IF(HOUR(Y516)&lt;1,HOUR(Y516)+24,HOUR(Y516)),"")</f>
        <v/>
      </c>
      <c r="X516" s="69" t="str">
        <f>IFERROR(L516+VLOOKUP(J516,'Tiempos de ciclo'!$P$3:$Q$398,2,0),"")</f>
        <v/>
      </c>
      <c r="Y516" s="69" t="str">
        <f t="shared" si="958"/>
        <v/>
      </c>
      <c r="Z516" s="70" t="str">
        <f t="shared" ref="Z516:Z579" si="976">IFERROR(IF(Y517&lt;Y516,Y517+$E$18,Y517)-Y516,"")</f>
        <v/>
      </c>
      <c r="AA516" s="68" t="str">
        <f>IF(U516="","",IF(U516=MAX($U$3:$U$1002),IFERROR(VLOOKUP(MAX($U$3:U516)+1,$U$3:$V$1002,2,0),MAX(V516:V1515))-VLOOKUP(U516,$U$3:$V$1002,2,0)+1,IFERROR(VLOOKUP(MAX($U$3:U516)+1,$U$3:$V$1002,2,0),MAX(V516:V1515))-VLOOKUP(U516,$U$3:$V$1002,2,0)))</f>
        <v/>
      </c>
      <c r="AC516" s="68" t="str">
        <f t="shared" ref="AC516:AC579" si="977">IFERROR(IF(AC515+1&lt;=MAX($U$3:$U$1002),AC515+1,""),"")</f>
        <v/>
      </c>
      <c r="AD516" s="69" t="str">
        <f t="shared" ref="AD516:AD579" si="978">IF(AC516="","",VLOOKUP(AC516,$U$3:$Y$1002,5,0))</f>
        <v/>
      </c>
      <c r="AE516" s="69" t="str">
        <f t="shared" ref="AE516:AE579" si="979">IF(AC516="","",IF(AD517="",VLOOKUP(MAX($V$3:$V$1002),$V$3:$Y$1002,4,0),AD517))</f>
        <v/>
      </c>
      <c r="AF516" s="69" t="str">
        <f t="shared" ref="AF516:AF579" si="980">IF(AC516="","",VLOOKUP(AC516,$U$3:$AA$1002,6,0))</f>
        <v/>
      </c>
      <c r="AI516" s="3" t="str">
        <f t="shared" si="931"/>
        <v/>
      </c>
      <c r="AJ516" s="8" t="str">
        <f t="shared" si="959"/>
        <v/>
      </c>
      <c r="AK516" s="8" t="str">
        <f t="shared" si="932"/>
        <v/>
      </c>
      <c r="AL516" s="8" t="str">
        <f t="shared" si="933"/>
        <v/>
      </c>
      <c r="AM516" s="8" t="str">
        <f t="shared" si="934"/>
        <v/>
      </c>
      <c r="AN516" s="9" t="str">
        <f t="shared" si="960"/>
        <v/>
      </c>
      <c r="AO516" s="9" t="str">
        <f t="shared" si="961"/>
        <v/>
      </c>
      <c r="AP516" s="8" t="str">
        <f t="shared" ref="AP516:AP579" si="981">+IFERROR(AQ516*1440,"")</f>
        <v/>
      </c>
      <c r="AQ516" s="9" t="str">
        <f t="shared" si="962"/>
        <v/>
      </c>
      <c r="AR516" s="8" t="str">
        <f t="shared" ref="AR516:AR579" si="982">IF(AM516="","",$F$12)</f>
        <v/>
      </c>
      <c r="AS516" s="2" t="str">
        <f t="shared" si="935"/>
        <v/>
      </c>
      <c r="AT516" s="8" t="str">
        <f t="shared" ref="AT516:AT579" si="983">IF(AD516="","",$C$4)</f>
        <v/>
      </c>
      <c r="AU516" s="8" t="str">
        <f t="shared" si="936"/>
        <v/>
      </c>
      <c r="AV516" s="8" t="str">
        <f t="shared" si="937"/>
        <v/>
      </c>
      <c r="AW516" s="8" t="str">
        <f t="shared" si="938"/>
        <v/>
      </c>
      <c r="AX516" s="9" t="str">
        <f t="shared" si="963"/>
        <v/>
      </c>
      <c r="AY516" s="9" t="str">
        <f t="shared" si="964"/>
        <v/>
      </c>
      <c r="AZ516" s="8" t="str">
        <f t="shared" ref="AZ516:AZ579" si="984">+IFERROR(BA516*1440,"")</f>
        <v/>
      </c>
      <c r="BA516" s="9" t="str">
        <f t="shared" ref="BA516:BA579" si="985">AF516</f>
        <v/>
      </c>
      <c r="BB516" s="8" t="str">
        <f t="shared" ref="BB516:BB579" si="986">IF(AW516="","",$F$12)</f>
        <v/>
      </c>
      <c r="BD516" s="3" t="str">
        <f t="shared" ref="BD516:BD579" si="987">IFERROR(IF(BD515+1&gt;$BC$2,"",BD515+1),"")</f>
        <v/>
      </c>
      <c r="BE516" s="8" t="str">
        <f t="shared" si="939"/>
        <v/>
      </c>
      <c r="BF516" s="8" t="str">
        <f t="shared" si="940"/>
        <v/>
      </c>
      <c r="BG516" s="86" t="str">
        <f t="shared" si="941"/>
        <v/>
      </c>
      <c r="BH516" s="9" t="str">
        <f t="shared" si="942"/>
        <v/>
      </c>
      <c r="BI516" s="9" t="str">
        <f t="shared" si="943"/>
        <v/>
      </c>
      <c r="BJ516" s="82" t="e">
        <f t="shared" si="965"/>
        <v>#VALUE!</v>
      </c>
      <c r="BK516" s="9" t="str">
        <f t="shared" si="944"/>
        <v/>
      </c>
      <c r="BL516" s="9" t="str">
        <f t="shared" ref="BL516:BM516" si="988">BK516</f>
        <v/>
      </c>
      <c r="BM516" s="9" t="str">
        <f t="shared" si="988"/>
        <v/>
      </c>
      <c r="BN516" s="8" t="str">
        <f t="shared" si="967"/>
        <v/>
      </c>
      <c r="BO516" s="8" t="str">
        <f t="shared" ref="BO516:BO579" si="989">IF(BD516="","",0)</f>
        <v/>
      </c>
      <c r="BP516" s="8" t="str">
        <f t="shared" ref="BP516:BP579" si="990">IF(BD516="","",0)</f>
        <v/>
      </c>
      <c r="BQ516" s="8" t="str">
        <f t="shared" ref="BQ516:BQ579" si="991">IF(BD516="","",0)</f>
        <v/>
      </c>
      <c r="BR516" s="8" t="str">
        <f t="shared" si="946"/>
        <v/>
      </c>
      <c r="BS516" s="8" t="str">
        <f t="shared" ref="BS516:BS579" si="992">IF(BD516="","",0)</f>
        <v/>
      </c>
      <c r="BT516" s="8" t="str">
        <f t="shared" ref="BT516:BT579" si="993">IF(BD516="","",0)</f>
        <v/>
      </c>
      <c r="BU516" s="7" t="str">
        <f t="shared" ref="BU516:BU579" si="994">IF(BF516="","","="&amp;""""&amp;BF516&amp;""""&amp;","&amp;"="&amp;""""&amp;BG516&amp;""""&amp;","&amp;"="&amp;""""&amp;BH516&amp;""""&amp;","&amp;"="&amp;""""&amp;BI516&amp;""""&amp;","&amp;"="&amp;""""&amp;TEXT(BK516,"hh:mm")&amp;""""&amp;","&amp;"="&amp;""""&amp;TEXT(BL516,"hh:mm")&amp;""""&amp;","&amp;"="&amp;""""&amp;TEXT(BM516,"hh:mm")&amp;""""&amp;","&amp;"="&amp;""""&amp;BN516&amp;""""&amp;","&amp;"="&amp;""""&amp;BO516&amp;""""&amp;","&amp;"="&amp;""""&amp;BP516&amp;""""&amp;","&amp;"="&amp;""""&amp;BQ516&amp;""""&amp;","&amp;"="&amp;""""&amp;BR516&amp;""""&amp;","&amp;"="&amp;""""&amp;BS516&amp;""""&amp;","&amp;"="&amp;""""&amp;BT516&amp;""""&amp;",")</f>
        <v/>
      </c>
    </row>
    <row r="517" spans="8:73" x14ac:dyDescent="0.25">
      <c r="H517" s="35" t="str">
        <f>IFERROR(IF(MINUTE(M517)&lt;&gt;MINUTE(M516),MAX($H$2:H516)+1,IF(AND(MINUTE(M516)=0,MINUTE(M517)=0),1,"")),"")</f>
        <v/>
      </c>
      <c r="I517" s="35" t="str">
        <f t="shared" si="929"/>
        <v/>
      </c>
      <c r="J517" s="35" t="str">
        <f t="shared" si="968"/>
        <v/>
      </c>
      <c r="K517" s="67" t="str">
        <f>IFERROR(IF(VLOOKUP(J516,'Flota Variable'!$AS$4:$AU$707,3,0)+K516&gt;$F$7,"",VLOOKUP(J516,'Flota Variable'!$AS$4:$AU$707,3,0)+K516),"")</f>
        <v/>
      </c>
      <c r="L517" s="67" t="str">
        <f t="shared" si="930"/>
        <v/>
      </c>
      <c r="M517" s="36" t="str">
        <f t="shared" si="969"/>
        <v/>
      </c>
      <c r="N517" s="35" t="str">
        <f>IF(H517="","",IF(H517=MAX($H$3:$H$1002),IFERROR(VLOOKUP(MAX($H$3:H517)+1,$H$3:$I$1002,2,0),MAX(I517:I1516))-VLOOKUP(H517,$H$3:$I$1002,2,0)+1,IFERROR(VLOOKUP(MAX($H$3:H517)+1,$H$3:$I$1002,2,0),MAX(I517:I1516))-VLOOKUP(H517,$H$3:$I$1002,2,0)))</f>
        <v/>
      </c>
      <c r="P517" s="35" t="str">
        <f t="shared" si="970"/>
        <v/>
      </c>
      <c r="Q517" s="67" t="str">
        <f t="shared" si="971"/>
        <v/>
      </c>
      <c r="R517" s="67" t="str">
        <f t="shared" si="972"/>
        <v/>
      </c>
      <c r="S517" s="67" t="str">
        <f t="shared" si="973"/>
        <v/>
      </c>
      <c r="U517" s="68" t="str">
        <f>IFERROR(IF(Z517=0,"",IF(MINUTE(Z517)&lt;&gt;MINUTE(Z516),MAX($U$2:U516)+1,IF(AND(MINUTE(Z516)=0,MINUTE(Z517)=0),1,""))),"")</f>
        <v/>
      </c>
      <c r="V517" s="68" t="str">
        <f t="shared" si="974"/>
        <v/>
      </c>
      <c r="W517" s="68" t="str">
        <f t="shared" si="975"/>
        <v/>
      </c>
      <c r="X517" s="69" t="str">
        <f>IFERROR(L517+VLOOKUP(J517,'Tiempos de ciclo'!$P$3:$Q$398,2,0),"")</f>
        <v/>
      </c>
      <c r="Y517" s="69" t="str">
        <f t="shared" si="958"/>
        <v/>
      </c>
      <c r="Z517" s="70" t="str">
        <f t="shared" si="976"/>
        <v/>
      </c>
      <c r="AA517" s="68" t="str">
        <f>IF(U517="","",IF(U517=MAX($U$3:$U$1002),IFERROR(VLOOKUP(MAX($U$3:U517)+1,$U$3:$V$1002,2,0),MAX(V517:V1516))-VLOOKUP(U517,$U$3:$V$1002,2,0)+1,IFERROR(VLOOKUP(MAX($U$3:U517)+1,$U$3:$V$1002,2,0),MAX(V517:V1516))-VLOOKUP(U517,$U$3:$V$1002,2,0)))</f>
        <v/>
      </c>
      <c r="AC517" s="68" t="str">
        <f t="shared" si="977"/>
        <v/>
      </c>
      <c r="AD517" s="69" t="str">
        <f t="shared" si="978"/>
        <v/>
      </c>
      <c r="AE517" s="69" t="str">
        <f t="shared" si="979"/>
        <v/>
      </c>
      <c r="AF517" s="69" t="str">
        <f t="shared" si="980"/>
        <v/>
      </c>
      <c r="AI517" s="3" t="str">
        <f t="shared" si="931"/>
        <v/>
      </c>
      <c r="AJ517" s="8" t="str">
        <f t="shared" si="959"/>
        <v/>
      </c>
      <c r="AK517" s="8" t="str">
        <f t="shared" si="932"/>
        <v/>
      </c>
      <c r="AL517" s="8" t="str">
        <f t="shared" si="933"/>
        <v/>
      </c>
      <c r="AM517" s="8" t="str">
        <f t="shared" si="934"/>
        <v/>
      </c>
      <c r="AN517" s="9" t="str">
        <f t="shared" si="960"/>
        <v/>
      </c>
      <c r="AO517" s="9" t="str">
        <f t="shared" si="961"/>
        <v/>
      </c>
      <c r="AP517" s="8" t="str">
        <f t="shared" si="981"/>
        <v/>
      </c>
      <c r="AQ517" s="9" t="str">
        <f t="shared" si="962"/>
        <v/>
      </c>
      <c r="AR517" s="8" t="str">
        <f t="shared" si="982"/>
        <v/>
      </c>
      <c r="AS517" s="2" t="str">
        <f t="shared" si="935"/>
        <v/>
      </c>
      <c r="AT517" s="8" t="str">
        <f t="shared" si="983"/>
        <v/>
      </c>
      <c r="AU517" s="8" t="str">
        <f t="shared" si="936"/>
        <v/>
      </c>
      <c r="AV517" s="8" t="str">
        <f t="shared" si="937"/>
        <v/>
      </c>
      <c r="AW517" s="8" t="str">
        <f t="shared" si="938"/>
        <v/>
      </c>
      <c r="AX517" s="9" t="str">
        <f t="shared" si="963"/>
        <v/>
      </c>
      <c r="AY517" s="9" t="str">
        <f t="shared" si="964"/>
        <v/>
      </c>
      <c r="AZ517" s="8" t="str">
        <f t="shared" si="984"/>
        <v/>
      </c>
      <c r="BA517" s="9" t="str">
        <f t="shared" si="985"/>
        <v/>
      </c>
      <c r="BB517" s="8" t="str">
        <f t="shared" si="986"/>
        <v/>
      </c>
      <c r="BD517" s="3" t="str">
        <f t="shared" si="987"/>
        <v/>
      </c>
      <c r="BE517" s="8" t="str">
        <f t="shared" si="939"/>
        <v/>
      </c>
      <c r="BF517" s="8" t="str">
        <f t="shared" si="940"/>
        <v/>
      </c>
      <c r="BG517" s="86" t="str">
        <f t="shared" si="941"/>
        <v/>
      </c>
      <c r="BH517" s="9" t="str">
        <f t="shared" si="942"/>
        <v/>
      </c>
      <c r="BI517" s="9" t="str">
        <f t="shared" si="943"/>
        <v/>
      </c>
      <c r="BJ517" s="82" t="e">
        <f t="shared" si="965"/>
        <v>#VALUE!</v>
      </c>
      <c r="BK517" s="9" t="str">
        <f t="shared" si="944"/>
        <v/>
      </c>
      <c r="BL517" s="9" t="str">
        <f t="shared" ref="BL517:BM517" si="995">BK517</f>
        <v/>
      </c>
      <c r="BM517" s="9" t="str">
        <f t="shared" si="995"/>
        <v/>
      </c>
      <c r="BN517" s="8" t="str">
        <f t="shared" si="967"/>
        <v/>
      </c>
      <c r="BO517" s="8" t="str">
        <f t="shared" si="989"/>
        <v/>
      </c>
      <c r="BP517" s="8" t="str">
        <f t="shared" si="990"/>
        <v/>
      </c>
      <c r="BQ517" s="8" t="str">
        <f t="shared" si="991"/>
        <v/>
      </c>
      <c r="BR517" s="8" t="str">
        <f t="shared" si="946"/>
        <v/>
      </c>
      <c r="BS517" s="8" t="str">
        <f t="shared" si="992"/>
        <v/>
      </c>
      <c r="BT517" s="8" t="str">
        <f t="shared" si="993"/>
        <v/>
      </c>
      <c r="BU517" s="7" t="str">
        <f t="shared" si="994"/>
        <v/>
      </c>
    </row>
    <row r="518" spans="8:73" x14ac:dyDescent="0.25">
      <c r="H518" s="35" t="str">
        <f>IFERROR(IF(MINUTE(M518)&lt;&gt;MINUTE(M517),MAX($H$2:H517)+1,IF(AND(MINUTE(M517)=0,MINUTE(M518)=0),1,"")),"")</f>
        <v/>
      </c>
      <c r="I518" s="35" t="str">
        <f t="shared" si="929"/>
        <v/>
      </c>
      <c r="J518" s="35" t="str">
        <f t="shared" si="968"/>
        <v/>
      </c>
      <c r="K518" s="67" t="str">
        <f>IFERROR(IF(VLOOKUP(J517,'Flota Variable'!$AS$4:$AU$707,3,0)+K517&gt;$F$7,"",VLOOKUP(J517,'Flota Variable'!$AS$4:$AU$707,3,0)+K517),"")</f>
        <v/>
      </c>
      <c r="L518" s="67" t="str">
        <f t="shared" si="930"/>
        <v/>
      </c>
      <c r="M518" s="36" t="str">
        <f t="shared" si="969"/>
        <v/>
      </c>
      <c r="N518" s="35" t="str">
        <f>IF(H518="","",IF(H518=MAX($H$3:$H$1002),IFERROR(VLOOKUP(MAX($H$3:H518)+1,$H$3:$I$1002,2,0),MAX(I518:I1517))-VLOOKUP(H518,$H$3:$I$1002,2,0)+1,IFERROR(VLOOKUP(MAX($H$3:H518)+1,$H$3:$I$1002,2,0),MAX(I518:I1517))-VLOOKUP(H518,$H$3:$I$1002,2,0)))</f>
        <v/>
      </c>
      <c r="P518" s="35" t="str">
        <f t="shared" si="970"/>
        <v/>
      </c>
      <c r="Q518" s="67" t="str">
        <f t="shared" si="971"/>
        <v/>
      </c>
      <c r="R518" s="67" t="str">
        <f t="shared" si="972"/>
        <v/>
      </c>
      <c r="S518" s="67" t="str">
        <f t="shared" si="973"/>
        <v/>
      </c>
      <c r="U518" s="68" t="str">
        <f>IFERROR(IF(Z518=0,"",IF(MINUTE(Z518)&lt;&gt;MINUTE(Z517),MAX($U$2:U517)+1,IF(AND(MINUTE(Z517)=0,MINUTE(Z518)=0),1,""))),"")</f>
        <v/>
      </c>
      <c r="V518" s="68" t="str">
        <f t="shared" si="974"/>
        <v/>
      </c>
      <c r="W518" s="68" t="str">
        <f t="shared" si="975"/>
        <v/>
      </c>
      <c r="X518" s="69" t="str">
        <f>IFERROR(L518+VLOOKUP(J518,'Tiempos de ciclo'!$P$3:$Q$398,2,0),"")</f>
        <v/>
      </c>
      <c r="Y518" s="69" t="str">
        <f t="shared" si="958"/>
        <v/>
      </c>
      <c r="Z518" s="70" t="str">
        <f t="shared" si="976"/>
        <v/>
      </c>
      <c r="AA518" s="68" t="str">
        <f>IF(U518="","",IF(U518=MAX($U$3:$U$1002),IFERROR(VLOOKUP(MAX($U$3:U518)+1,$U$3:$V$1002,2,0),MAX(V518:V1517))-VLOOKUP(U518,$U$3:$V$1002,2,0)+1,IFERROR(VLOOKUP(MAX($U$3:U518)+1,$U$3:$V$1002,2,0),MAX(V518:V1517))-VLOOKUP(U518,$U$3:$V$1002,2,0)))</f>
        <v/>
      </c>
      <c r="AC518" s="68" t="str">
        <f t="shared" si="977"/>
        <v/>
      </c>
      <c r="AD518" s="69" t="str">
        <f t="shared" si="978"/>
        <v/>
      </c>
      <c r="AE518" s="69" t="str">
        <f t="shared" si="979"/>
        <v/>
      </c>
      <c r="AF518" s="69" t="str">
        <f t="shared" si="980"/>
        <v/>
      </c>
      <c r="AI518" s="3" t="str">
        <f t="shared" si="931"/>
        <v/>
      </c>
      <c r="AJ518" s="8" t="str">
        <f t="shared" si="959"/>
        <v/>
      </c>
      <c r="AK518" s="8" t="str">
        <f t="shared" si="932"/>
        <v/>
      </c>
      <c r="AL518" s="8" t="str">
        <f t="shared" si="933"/>
        <v/>
      </c>
      <c r="AM518" s="8" t="str">
        <f t="shared" si="934"/>
        <v/>
      </c>
      <c r="AN518" s="9" t="str">
        <f t="shared" si="960"/>
        <v/>
      </c>
      <c r="AO518" s="9" t="str">
        <f t="shared" si="961"/>
        <v/>
      </c>
      <c r="AP518" s="8" t="str">
        <f t="shared" si="981"/>
        <v/>
      </c>
      <c r="AQ518" s="9" t="str">
        <f t="shared" si="962"/>
        <v/>
      </c>
      <c r="AR518" s="8" t="str">
        <f t="shared" si="982"/>
        <v/>
      </c>
      <c r="AS518" s="2" t="str">
        <f t="shared" si="935"/>
        <v/>
      </c>
      <c r="AT518" s="8" t="str">
        <f t="shared" si="983"/>
        <v/>
      </c>
      <c r="AU518" s="8" t="str">
        <f t="shared" si="936"/>
        <v/>
      </c>
      <c r="AV518" s="8" t="str">
        <f t="shared" si="937"/>
        <v/>
      </c>
      <c r="AW518" s="8" t="str">
        <f t="shared" si="938"/>
        <v/>
      </c>
      <c r="AX518" s="9" t="str">
        <f t="shared" si="963"/>
        <v/>
      </c>
      <c r="AY518" s="9" t="str">
        <f t="shared" si="964"/>
        <v/>
      </c>
      <c r="AZ518" s="8" t="str">
        <f t="shared" si="984"/>
        <v/>
      </c>
      <c r="BA518" s="9" t="str">
        <f t="shared" si="985"/>
        <v/>
      </c>
      <c r="BB518" s="8" t="str">
        <f t="shared" si="986"/>
        <v/>
      </c>
      <c r="BD518" s="3" t="str">
        <f t="shared" si="987"/>
        <v/>
      </c>
      <c r="BE518" s="8" t="str">
        <f t="shared" si="939"/>
        <v/>
      </c>
      <c r="BF518" s="8" t="str">
        <f t="shared" si="940"/>
        <v/>
      </c>
      <c r="BG518" s="86" t="str">
        <f t="shared" si="941"/>
        <v/>
      </c>
      <c r="BH518" s="9" t="str">
        <f t="shared" si="942"/>
        <v/>
      </c>
      <c r="BI518" s="9" t="str">
        <f t="shared" si="943"/>
        <v/>
      </c>
      <c r="BJ518" s="82" t="e">
        <f t="shared" si="965"/>
        <v>#VALUE!</v>
      </c>
      <c r="BK518" s="9" t="str">
        <f t="shared" si="944"/>
        <v/>
      </c>
      <c r="BL518" s="9" t="str">
        <f t="shared" ref="BL518:BM518" si="996">BK518</f>
        <v/>
      </c>
      <c r="BM518" s="9" t="str">
        <f t="shared" si="996"/>
        <v/>
      </c>
      <c r="BN518" s="8" t="str">
        <f t="shared" si="967"/>
        <v/>
      </c>
      <c r="BO518" s="8" t="str">
        <f t="shared" si="989"/>
        <v/>
      </c>
      <c r="BP518" s="8" t="str">
        <f t="shared" si="990"/>
        <v/>
      </c>
      <c r="BQ518" s="8" t="str">
        <f t="shared" si="991"/>
        <v/>
      </c>
      <c r="BR518" s="8" t="str">
        <f t="shared" si="946"/>
        <v/>
      </c>
      <c r="BS518" s="8" t="str">
        <f t="shared" si="992"/>
        <v/>
      </c>
      <c r="BT518" s="8" t="str">
        <f t="shared" si="993"/>
        <v/>
      </c>
      <c r="BU518" s="7" t="str">
        <f t="shared" si="994"/>
        <v/>
      </c>
    </row>
    <row r="519" spans="8:73" x14ac:dyDescent="0.25">
      <c r="H519" s="35" t="str">
        <f>IFERROR(IF(MINUTE(M519)&lt;&gt;MINUTE(M518),MAX($H$2:H518)+1,IF(AND(MINUTE(M518)=0,MINUTE(M519)=0),1,"")),"")</f>
        <v/>
      </c>
      <c r="I519" s="35" t="str">
        <f t="shared" si="929"/>
        <v/>
      </c>
      <c r="J519" s="35" t="str">
        <f t="shared" si="968"/>
        <v/>
      </c>
      <c r="K519" s="67" t="str">
        <f>IFERROR(IF(VLOOKUP(J518,'Flota Variable'!$AS$4:$AU$707,3,0)+K518&gt;$F$7,"",VLOOKUP(J518,'Flota Variable'!$AS$4:$AU$707,3,0)+K518),"")</f>
        <v/>
      </c>
      <c r="L519" s="67" t="str">
        <f t="shared" si="930"/>
        <v/>
      </c>
      <c r="M519" s="36" t="str">
        <f t="shared" si="969"/>
        <v/>
      </c>
      <c r="N519" s="35" t="str">
        <f>IF(H519="","",IF(H519=MAX($H$3:$H$1002),IFERROR(VLOOKUP(MAX($H$3:H519)+1,$H$3:$I$1002,2,0),MAX(I519:I1518))-VLOOKUP(H519,$H$3:$I$1002,2,0)+1,IFERROR(VLOOKUP(MAX($H$3:H519)+1,$H$3:$I$1002,2,0),MAX(I519:I1518))-VLOOKUP(H519,$H$3:$I$1002,2,0)))</f>
        <v/>
      </c>
      <c r="P519" s="35" t="str">
        <f t="shared" si="970"/>
        <v/>
      </c>
      <c r="Q519" s="67" t="str">
        <f t="shared" si="971"/>
        <v/>
      </c>
      <c r="R519" s="67" t="str">
        <f t="shared" si="972"/>
        <v/>
      </c>
      <c r="S519" s="67" t="str">
        <f t="shared" si="973"/>
        <v/>
      </c>
      <c r="U519" s="68" t="str">
        <f>IFERROR(IF(Z519=0,"",IF(MINUTE(Z519)&lt;&gt;MINUTE(Z518),MAX($U$2:U518)+1,IF(AND(MINUTE(Z518)=0,MINUTE(Z519)=0),1,""))),"")</f>
        <v/>
      </c>
      <c r="V519" s="68" t="str">
        <f t="shared" si="974"/>
        <v/>
      </c>
      <c r="W519" s="68" t="str">
        <f t="shared" si="975"/>
        <v/>
      </c>
      <c r="X519" s="69" t="str">
        <f>IFERROR(L519+VLOOKUP(J519,'Tiempos de ciclo'!$P$3:$Q$398,2,0),"")</f>
        <v/>
      </c>
      <c r="Y519" s="69" t="str">
        <f t="shared" si="958"/>
        <v/>
      </c>
      <c r="Z519" s="70" t="str">
        <f t="shared" si="976"/>
        <v/>
      </c>
      <c r="AA519" s="68" t="str">
        <f>IF(U519="","",IF(U519=MAX($U$3:$U$1002),IFERROR(VLOOKUP(MAX($U$3:U519)+1,$U$3:$V$1002,2,0),MAX(V519:V1518))-VLOOKUP(U519,$U$3:$V$1002,2,0)+1,IFERROR(VLOOKUP(MAX($U$3:U519)+1,$U$3:$V$1002,2,0),MAX(V519:V1518))-VLOOKUP(U519,$U$3:$V$1002,2,0)))</f>
        <v/>
      </c>
      <c r="AC519" s="68" t="str">
        <f t="shared" si="977"/>
        <v/>
      </c>
      <c r="AD519" s="69" t="str">
        <f t="shared" si="978"/>
        <v/>
      </c>
      <c r="AE519" s="69" t="str">
        <f t="shared" si="979"/>
        <v/>
      </c>
      <c r="AF519" s="69" t="str">
        <f t="shared" si="980"/>
        <v/>
      </c>
      <c r="AI519" s="3" t="str">
        <f t="shared" si="931"/>
        <v/>
      </c>
      <c r="AJ519" s="8" t="str">
        <f t="shared" si="959"/>
        <v/>
      </c>
      <c r="AK519" s="8" t="str">
        <f t="shared" si="932"/>
        <v/>
      </c>
      <c r="AL519" s="8" t="str">
        <f t="shared" si="933"/>
        <v/>
      </c>
      <c r="AM519" s="8" t="str">
        <f t="shared" si="934"/>
        <v/>
      </c>
      <c r="AN519" s="9" t="str">
        <f t="shared" si="960"/>
        <v/>
      </c>
      <c r="AO519" s="9" t="str">
        <f t="shared" si="961"/>
        <v/>
      </c>
      <c r="AP519" s="8" t="str">
        <f t="shared" si="981"/>
        <v/>
      </c>
      <c r="AQ519" s="9" t="str">
        <f t="shared" si="962"/>
        <v/>
      </c>
      <c r="AR519" s="8" t="str">
        <f t="shared" si="982"/>
        <v/>
      </c>
      <c r="AS519" s="2" t="str">
        <f t="shared" si="935"/>
        <v/>
      </c>
      <c r="AT519" s="8" t="str">
        <f t="shared" si="983"/>
        <v/>
      </c>
      <c r="AU519" s="8" t="str">
        <f t="shared" si="936"/>
        <v/>
      </c>
      <c r="AV519" s="8" t="str">
        <f t="shared" si="937"/>
        <v/>
      </c>
      <c r="AW519" s="8" t="str">
        <f t="shared" si="938"/>
        <v/>
      </c>
      <c r="AX519" s="9" t="str">
        <f t="shared" si="963"/>
        <v/>
      </c>
      <c r="AY519" s="9" t="str">
        <f t="shared" si="964"/>
        <v/>
      </c>
      <c r="AZ519" s="8" t="str">
        <f t="shared" si="984"/>
        <v/>
      </c>
      <c r="BA519" s="9" t="str">
        <f t="shared" si="985"/>
        <v/>
      </c>
      <c r="BB519" s="8" t="str">
        <f t="shared" si="986"/>
        <v/>
      </c>
      <c r="BD519" s="3" t="str">
        <f t="shared" si="987"/>
        <v/>
      </c>
      <c r="BE519" s="8" t="str">
        <f t="shared" si="939"/>
        <v/>
      </c>
      <c r="BF519" s="8" t="str">
        <f t="shared" si="940"/>
        <v/>
      </c>
      <c r="BG519" s="86" t="str">
        <f t="shared" si="941"/>
        <v/>
      </c>
      <c r="BH519" s="9" t="str">
        <f t="shared" si="942"/>
        <v/>
      </c>
      <c r="BI519" s="9" t="str">
        <f t="shared" si="943"/>
        <v/>
      </c>
      <c r="BJ519" s="82" t="e">
        <f t="shared" si="965"/>
        <v>#VALUE!</v>
      </c>
      <c r="BK519" s="9" t="str">
        <f t="shared" si="944"/>
        <v/>
      </c>
      <c r="BL519" s="9" t="str">
        <f t="shared" ref="BL519:BM519" si="997">BK519</f>
        <v/>
      </c>
      <c r="BM519" s="9" t="str">
        <f t="shared" si="997"/>
        <v/>
      </c>
      <c r="BN519" s="8" t="str">
        <f t="shared" si="967"/>
        <v/>
      </c>
      <c r="BO519" s="8" t="str">
        <f t="shared" si="989"/>
        <v/>
      </c>
      <c r="BP519" s="8" t="str">
        <f t="shared" si="990"/>
        <v/>
      </c>
      <c r="BQ519" s="8" t="str">
        <f t="shared" si="991"/>
        <v/>
      </c>
      <c r="BR519" s="8" t="str">
        <f t="shared" si="946"/>
        <v/>
      </c>
      <c r="BS519" s="8" t="str">
        <f t="shared" si="992"/>
        <v/>
      </c>
      <c r="BT519" s="8" t="str">
        <f t="shared" si="993"/>
        <v/>
      </c>
      <c r="BU519" s="7" t="str">
        <f t="shared" si="994"/>
        <v/>
      </c>
    </row>
    <row r="520" spans="8:73" x14ac:dyDescent="0.25">
      <c r="H520" s="35" t="str">
        <f>IFERROR(IF(MINUTE(M520)&lt;&gt;MINUTE(M519),MAX($H$2:H519)+1,IF(AND(MINUTE(M519)=0,MINUTE(M520)=0),1,"")),"")</f>
        <v/>
      </c>
      <c r="I520" s="35" t="str">
        <f t="shared" si="929"/>
        <v/>
      </c>
      <c r="J520" s="35" t="str">
        <f t="shared" si="968"/>
        <v/>
      </c>
      <c r="K520" s="67" t="str">
        <f>IFERROR(IF(VLOOKUP(J519,'Flota Variable'!$AS$4:$AU$707,3,0)+K519&gt;$F$7,"",VLOOKUP(J519,'Flota Variable'!$AS$4:$AU$707,3,0)+K519),"")</f>
        <v/>
      </c>
      <c r="L520" s="67" t="str">
        <f t="shared" si="930"/>
        <v/>
      </c>
      <c r="M520" s="36" t="str">
        <f t="shared" si="969"/>
        <v/>
      </c>
      <c r="N520" s="35" t="str">
        <f>IF(H520="","",IF(H520=MAX($H$3:$H$1002),IFERROR(VLOOKUP(MAX($H$3:H520)+1,$H$3:$I$1002,2,0),MAX(I520:I1519))-VLOOKUP(H520,$H$3:$I$1002,2,0)+1,IFERROR(VLOOKUP(MAX($H$3:H520)+1,$H$3:$I$1002,2,0),MAX(I520:I1519))-VLOOKUP(H520,$H$3:$I$1002,2,0)))</f>
        <v/>
      </c>
      <c r="P520" s="35" t="str">
        <f t="shared" si="970"/>
        <v/>
      </c>
      <c r="Q520" s="67" t="str">
        <f t="shared" si="971"/>
        <v/>
      </c>
      <c r="R520" s="67" t="str">
        <f t="shared" si="972"/>
        <v/>
      </c>
      <c r="S520" s="67" t="str">
        <f t="shared" si="973"/>
        <v/>
      </c>
      <c r="U520" s="68" t="str">
        <f>IFERROR(IF(Z520=0,"",IF(MINUTE(Z520)&lt;&gt;MINUTE(Z519),MAX($U$2:U519)+1,IF(AND(MINUTE(Z519)=0,MINUTE(Z520)=0),1,""))),"")</f>
        <v/>
      </c>
      <c r="V520" s="68" t="str">
        <f t="shared" si="974"/>
        <v/>
      </c>
      <c r="W520" s="68" t="str">
        <f t="shared" si="975"/>
        <v/>
      </c>
      <c r="X520" s="69" t="str">
        <f>IFERROR(L520+VLOOKUP(J520,'Tiempos de ciclo'!$P$3:$Q$398,2,0),"")</f>
        <v/>
      </c>
      <c r="Y520" s="69" t="str">
        <f t="shared" si="958"/>
        <v/>
      </c>
      <c r="Z520" s="70" t="str">
        <f t="shared" si="976"/>
        <v/>
      </c>
      <c r="AA520" s="68" t="str">
        <f>IF(U520="","",IF(U520=MAX($U$3:$U$1002),IFERROR(VLOOKUP(MAX($U$3:U520)+1,$U$3:$V$1002,2,0),MAX(V520:V1519))-VLOOKUP(U520,$U$3:$V$1002,2,0)+1,IFERROR(VLOOKUP(MAX($U$3:U520)+1,$U$3:$V$1002,2,0),MAX(V520:V1519))-VLOOKUP(U520,$U$3:$V$1002,2,0)))</f>
        <v/>
      </c>
      <c r="AC520" s="68" t="str">
        <f t="shared" si="977"/>
        <v/>
      </c>
      <c r="AD520" s="69" t="str">
        <f t="shared" si="978"/>
        <v/>
      </c>
      <c r="AE520" s="69" t="str">
        <f t="shared" si="979"/>
        <v/>
      </c>
      <c r="AF520" s="69" t="str">
        <f t="shared" si="980"/>
        <v/>
      </c>
      <c r="AI520" s="3" t="str">
        <f t="shared" si="931"/>
        <v/>
      </c>
      <c r="AJ520" s="8" t="str">
        <f t="shared" si="959"/>
        <v/>
      </c>
      <c r="AK520" s="8" t="str">
        <f t="shared" si="932"/>
        <v/>
      </c>
      <c r="AL520" s="8" t="str">
        <f t="shared" si="933"/>
        <v/>
      </c>
      <c r="AM520" s="8" t="str">
        <f t="shared" si="934"/>
        <v/>
      </c>
      <c r="AN520" s="9" t="str">
        <f t="shared" si="960"/>
        <v/>
      </c>
      <c r="AO520" s="9" t="str">
        <f t="shared" si="961"/>
        <v/>
      </c>
      <c r="AP520" s="8" t="str">
        <f t="shared" si="981"/>
        <v/>
      </c>
      <c r="AQ520" s="9" t="str">
        <f t="shared" si="962"/>
        <v/>
      </c>
      <c r="AR520" s="8" t="str">
        <f t="shared" si="982"/>
        <v/>
      </c>
      <c r="AS520" s="2" t="str">
        <f t="shared" si="935"/>
        <v/>
      </c>
      <c r="AT520" s="8" t="str">
        <f t="shared" si="983"/>
        <v/>
      </c>
      <c r="AU520" s="8" t="str">
        <f t="shared" si="936"/>
        <v/>
      </c>
      <c r="AV520" s="8" t="str">
        <f t="shared" si="937"/>
        <v/>
      </c>
      <c r="AW520" s="8" t="str">
        <f t="shared" si="938"/>
        <v/>
      </c>
      <c r="AX520" s="9" t="str">
        <f t="shared" si="963"/>
        <v/>
      </c>
      <c r="AY520" s="9" t="str">
        <f t="shared" si="964"/>
        <v/>
      </c>
      <c r="AZ520" s="8" t="str">
        <f t="shared" si="984"/>
        <v/>
      </c>
      <c r="BA520" s="9" t="str">
        <f t="shared" si="985"/>
        <v/>
      </c>
      <c r="BB520" s="8" t="str">
        <f t="shared" si="986"/>
        <v/>
      </c>
      <c r="BD520" s="3" t="str">
        <f t="shared" si="987"/>
        <v/>
      </c>
      <c r="BE520" s="8" t="str">
        <f t="shared" si="939"/>
        <v/>
      </c>
      <c r="BF520" s="8" t="str">
        <f t="shared" si="940"/>
        <v/>
      </c>
      <c r="BG520" s="86" t="str">
        <f t="shared" si="941"/>
        <v/>
      </c>
      <c r="BH520" s="9" t="str">
        <f t="shared" si="942"/>
        <v/>
      </c>
      <c r="BI520" s="9" t="str">
        <f t="shared" si="943"/>
        <v/>
      </c>
      <c r="BJ520" s="82" t="e">
        <f t="shared" si="965"/>
        <v>#VALUE!</v>
      </c>
      <c r="BK520" s="9" t="str">
        <f t="shared" si="944"/>
        <v/>
      </c>
      <c r="BL520" s="9" t="str">
        <f t="shared" ref="BL520:BM520" si="998">BK520</f>
        <v/>
      </c>
      <c r="BM520" s="9" t="str">
        <f t="shared" si="998"/>
        <v/>
      </c>
      <c r="BN520" s="8" t="str">
        <f t="shared" si="967"/>
        <v/>
      </c>
      <c r="BO520" s="8" t="str">
        <f t="shared" si="989"/>
        <v/>
      </c>
      <c r="BP520" s="8" t="str">
        <f t="shared" si="990"/>
        <v/>
      </c>
      <c r="BQ520" s="8" t="str">
        <f t="shared" si="991"/>
        <v/>
      </c>
      <c r="BR520" s="8" t="str">
        <f t="shared" si="946"/>
        <v/>
      </c>
      <c r="BS520" s="8" t="str">
        <f t="shared" si="992"/>
        <v/>
      </c>
      <c r="BT520" s="8" t="str">
        <f t="shared" si="993"/>
        <v/>
      </c>
      <c r="BU520" s="7" t="str">
        <f t="shared" si="994"/>
        <v/>
      </c>
    </row>
    <row r="521" spans="8:73" x14ac:dyDescent="0.25">
      <c r="H521" s="35" t="str">
        <f>IFERROR(IF(MINUTE(M521)&lt;&gt;MINUTE(M520),MAX($H$2:H520)+1,IF(AND(MINUTE(M520)=0,MINUTE(M521)=0),1,"")),"")</f>
        <v/>
      </c>
      <c r="I521" s="35" t="str">
        <f t="shared" si="929"/>
        <v/>
      </c>
      <c r="J521" s="35" t="str">
        <f t="shared" si="968"/>
        <v/>
      </c>
      <c r="K521" s="67" t="str">
        <f>IFERROR(IF(VLOOKUP(J520,'Flota Variable'!$AS$4:$AU$707,3,0)+K520&gt;$F$7,"",VLOOKUP(J520,'Flota Variable'!$AS$4:$AU$707,3,0)+K520),"")</f>
        <v/>
      </c>
      <c r="L521" s="67" t="str">
        <f t="shared" si="930"/>
        <v/>
      </c>
      <c r="M521" s="36" t="str">
        <f t="shared" si="969"/>
        <v/>
      </c>
      <c r="N521" s="35" t="str">
        <f>IF(H521="","",IF(H521=MAX($H$3:$H$1002),IFERROR(VLOOKUP(MAX($H$3:H521)+1,$H$3:$I$1002,2,0),MAX(I521:I1520))-VLOOKUP(H521,$H$3:$I$1002,2,0)+1,IFERROR(VLOOKUP(MAX($H$3:H521)+1,$H$3:$I$1002,2,0),MAX(I521:I1520))-VLOOKUP(H521,$H$3:$I$1002,2,0)))</f>
        <v/>
      </c>
      <c r="P521" s="35" t="str">
        <f t="shared" si="970"/>
        <v/>
      </c>
      <c r="Q521" s="67" t="str">
        <f t="shared" si="971"/>
        <v/>
      </c>
      <c r="R521" s="67" t="str">
        <f t="shared" si="972"/>
        <v/>
      </c>
      <c r="S521" s="67" t="str">
        <f t="shared" si="973"/>
        <v/>
      </c>
      <c r="U521" s="68" t="str">
        <f>IFERROR(IF(Z521=0,"",IF(MINUTE(Z521)&lt;&gt;MINUTE(Z520),MAX($U$2:U520)+1,IF(AND(MINUTE(Z520)=0,MINUTE(Z521)=0),1,""))),"")</f>
        <v/>
      </c>
      <c r="V521" s="68" t="str">
        <f t="shared" si="974"/>
        <v/>
      </c>
      <c r="W521" s="68" t="str">
        <f t="shared" si="975"/>
        <v/>
      </c>
      <c r="X521" s="69" t="str">
        <f>IFERROR(L521+VLOOKUP(J521,'Tiempos de ciclo'!$P$3:$Q$398,2,0),"")</f>
        <v/>
      </c>
      <c r="Y521" s="69" t="str">
        <f t="shared" si="958"/>
        <v/>
      </c>
      <c r="Z521" s="70" t="str">
        <f t="shared" si="976"/>
        <v/>
      </c>
      <c r="AA521" s="68" t="str">
        <f>IF(U521="","",IF(U521=MAX($U$3:$U$1002),IFERROR(VLOOKUP(MAX($U$3:U521)+1,$U$3:$V$1002,2,0),MAX(V521:V1520))-VLOOKUP(U521,$U$3:$V$1002,2,0)+1,IFERROR(VLOOKUP(MAX($U$3:U521)+1,$U$3:$V$1002,2,0),MAX(V521:V1520))-VLOOKUP(U521,$U$3:$V$1002,2,0)))</f>
        <v/>
      </c>
      <c r="AC521" s="68" t="str">
        <f t="shared" si="977"/>
        <v/>
      </c>
      <c r="AD521" s="69" t="str">
        <f t="shared" si="978"/>
        <v/>
      </c>
      <c r="AE521" s="69" t="str">
        <f t="shared" si="979"/>
        <v/>
      </c>
      <c r="AF521" s="69" t="str">
        <f t="shared" si="980"/>
        <v/>
      </c>
      <c r="AI521" s="3" t="str">
        <f t="shared" si="931"/>
        <v/>
      </c>
      <c r="AJ521" s="8" t="str">
        <f t="shared" si="959"/>
        <v/>
      </c>
      <c r="AK521" s="8" t="str">
        <f t="shared" si="932"/>
        <v/>
      </c>
      <c r="AL521" s="8" t="str">
        <f t="shared" si="933"/>
        <v/>
      </c>
      <c r="AM521" s="8" t="str">
        <f t="shared" si="934"/>
        <v/>
      </c>
      <c r="AN521" s="9" t="str">
        <f t="shared" si="960"/>
        <v/>
      </c>
      <c r="AO521" s="9" t="str">
        <f t="shared" si="961"/>
        <v/>
      </c>
      <c r="AP521" s="8" t="str">
        <f t="shared" si="981"/>
        <v/>
      </c>
      <c r="AQ521" s="9" t="str">
        <f t="shared" si="962"/>
        <v/>
      </c>
      <c r="AR521" s="8" t="str">
        <f t="shared" si="982"/>
        <v/>
      </c>
      <c r="AS521" s="2" t="str">
        <f t="shared" si="935"/>
        <v/>
      </c>
      <c r="AT521" s="8" t="str">
        <f t="shared" si="983"/>
        <v/>
      </c>
      <c r="AU521" s="8" t="str">
        <f t="shared" si="936"/>
        <v/>
      </c>
      <c r="AV521" s="8" t="str">
        <f t="shared" si="937"/>
        <v/>
      </c>
      <c r="AW521" s="8" t="str">
        <f t="shared" si="938"/>
        <v/>
      </c>
      <c r="AX521" s="9" t="str">
        <f t="shared" si="963"/>
        <v/>
      </c>
      <c r="AY521" s="9" t="str">
        <f t="shared" si="964"/>
        <v/>
      </c>
      <c r="AZ521" s="8" t="str">
        <f t="shared" si="984"/>
        <v/>
      </c>
      <c r="BA521" s="9" t="str">
        <f t="shared" si="985"/>
        <v/>
      </c>
      <c r="BB521" s="8" t="str">
        <f t="shared" si="986"/>
        <v/>
      </c>
      <c r="BD521" s="3" t="str">
        <f t="shared" si="987"/>
        <v/>
      </c>
      <c r="BE521" s="8" t="str">
        <f t="shared" si="939"/>
        <v/>
      </c>
      <c r="BF521" s="8" t="str">
        <f t="shared" si="940"/>
        <v/>
      </c>
      <c r="BG521" s="86" t="str">
        <f t="shared" si="941"/>
        <v/>
      </c>
      <c r="BH521" s="9" t="str">
        <f t="shared" si="942"/>
        <v/>
      </c>
      <c r="BI521" s="9" t="str">
        <f t="shared" si="943"/>
        <v/>
      </c>
      <c r="BJ521" s="82" t="e">
        <f t="shared" si="965"/>
        <v>#VALUE!</v>
      </c>
      <c r="BK521" s="9" t="str">
        <f t="shared" si="944"/>
        <v/>
      </c>
      <c r="BL521" s="9" t="str">
        <f t="shared" ref="BL521:BM521" si="999">BK521</f>
        <v/>
      </c>
      <c r="BM521" s="9" t="str">
        <f t="shared" si="999"/>
        <v/>
      </c>
      <c r="BN521" s="8" t="str">
        <f t="shared" si="967"/>
        <v/>
      </c>
      <c r="BO521" s="8" t="str">
        <f t="shared" si="989"/>
        <v/>
      </c>
      <c r="BP521" s="8" t="str">
        <f t="shared" si="990"/>
        <v/>
      </c>
      <c r="BQ521" s="8" t="str">
        <f t="shared" si="991"/>
        <v/>
      </c>
      <c r="BR521" s="8" t="str">
        <f t="shared" si="946"/>
        <v/>
      </c>
      <c r="BS521" s="8" t="str">
        <f t="shared" si="992"/>
        <v/>
      </c>
      <c r="BT521" s="8" t="str">
        <f t="shared" si="993"/>
        <v/>
      </c>
      <c r="BU521" s="7" t="str">
        <f t="shared" si="994"/>
        <v/>
      </c>
    </row>
    <row r="522" spans="8:73" x14ac:dyDescent="0.25">
      <c r="H522" s="35" t="str">
        <f>IFERROR(IF(MINUTE(M522)&lt;&gt;MINUTE(M521),MAX($H$2:H521)+1,IF(AND(MINUTE(M521)=0,MINUTE(M522)=0),1,"")),"")</f>
        <v/>
      </c>
      <c r="I522" s="35" t="str">
        <f t="shared" si="929"/>
        <v/>
      </c>
      <c r="J522" s="35" t="str">
        <f t="shared" si="968"/>
        <v/>
      </c>
      <c r="K522" s="67" t="str">
        <f>IFERROR(IF(VLOOKUP(J521,'Flota Variable'!$AS$4:$AU$707,3,0)+K521&gt;$F$7,"",VLOOKUP(J521,'Flota Variable'!$AS$4:$AU$707,3,0)+K521),"")</f>
        <v/>
      </c>
      <c r="L522" s="67" t="str">
        <f t="shared" si="930"/>
        <v/>
      </c>
      <c r="M522" s="36" t="str">
        <f t="shared" si="969"/>
        <v/>
      </c>
      <c r="N522" s="35" t="str">
        <f>IF(H522="","",IF(H522=MAX($H$3:$H$1002),IFERROR(VLOOKUP(MAX($H$3:H522)+1,$H$3:$I$1002,2,0),MAX(I522:I1521))-VLOOKUP(H522,$H$3:$I$1002,2,0)+1,IFERROR(VLOOKUP(MAX($H$3:H522)+1,$H$3:$I$1002,2,0),MAX(I522:I1521))-VLOOKUP(H522,$H$3:$I$1002,2,0)))</f>
        <v/>
      </c>
      <c r="P522" s="35" t="str">
        <f t="shared" si="970"/>
        <v/>
      </c>
      <c r="Q522" s="67" t="str">
        <f t="shared" si="971"/>
        <v/>
      </c>
      <c r="R522" s="67" t="str">
        <f t="shared" si="972"/>
        <v/>
      </c>
      <c r="S522" s="67" t="str">
        <f t="shared" si="973"/>
        <v/>
      </c>
      <c r="U522" s="68" t="str">
        <f>IFERROR(IF(Z522=0,"",IF(MINUTE(Z522)&lt;&gt;MINUTE(Z521),MAX($U$2:U521)+1,IF(AND(MINUTE(Z521)=0,MINUTE(Z522)=0),1,""))),"")</f>
        <v/>
      </c>
      <c r="V522" s="68" t="str">
        <f t="shared" si="974"/>
        <v/>
      </c>
      <c r="W522" s="68" t="str">
        <f t="shared" si="975"/>
        <v/>
      </c>
      <c r="X522" s="69" t="str">
        <f>IFERROR(L522+VLOOKUP(J522,'Tiempos de ciclo'!$P$3:$Q$398,2,0),"")</f>
        <v/>
      </c>
      <c r="Y522" s="69" t="str">
        <f t="shared" si="958"/>
        <v/>
      </c>
      <c r="Z522" s="70" t="str">
        <f t="shared" si="976"/>
        <v/>
      </c>
      <c r="AA522" s="68" t="str">
        <f>IF(U522="","",IF(U522=MAX($U$3:$U$1002),IFERROR(VLOOKUP(MAX($U$3:U522)+1,$U$3:$V$1002,2,0),MAX(V522:V1521))-VLOOKUP(U522,$U$3:$V$1002,2,0)+1,IFERROR(VLOOKUP(MAX($U$3:U522)+1,$U$3:$V$1002,2,0),MAX(V522:V1521))-VLOOKUP(U522,$U$3:$V$1002,2,0)))</f>
        <v/>
      </c>
      <c r="AC522" s="68" t="str">
        <f t="shared" si="977"/>
        <v/>
      </c>
      <c r="AD522" s="69" t="str">
        <f t="shared" si="978"/>
        <v/>
      </c>
      <c r="AE522" s="69" t="str">
        <f t="shared" si="979"/>
        <v/>
      </c>
      <c r="AF522" s="69" t="str">
        <f t="shared" si="980"/>
        <v/>
      </c>
      <c r="AI522" s="3" t="str">
        <f t="shared" si="931"/>
        <v/>
      </c>
      <c r="AJ522" s="8" t="str">
        <f t="shared" si="959"/>
        <v/>
      </c>
      <c r="AK522" s="8" t="str">
        <f t="shared" si="932"/>
        <v/>
      </c>
      <c r="AL522" s="8" t="str">
        <f t="shared" si="933"/>
        <v/>
      </c>
      <c r="AM522" s="8" t="str">
        <f t="shared" si="934"/>
        <v/>
      </c>
      <c r="AN522" s="9" t="str">
        <f t="shared" si="960"/>
        <v/>
      </c>
      <c r="AO522" s="9" t="str">
        <f t="shared" si="961"/>
        <v/>
      </c>
      <c r="AP522" s="8" t="str">
        <f t="shared" si="981"/>
        <v/>
      </c>
      <c r="AQ522" s="9" t="str">
        <f t="shared" si="962"/>
        <v/>
      </c>
      <c r="AR522" s="8" t="str">
        <f t="shared" si="982"/>
        <v/>
      </c>
      <c r="AS522" s="2" t="str">
        <f t="shared" si="935"/>
        <v/>
      </c>
      <c r="AT522" s="8" t="str">
        <f t="shared" si="983"/>
        <v/>
      </c>
      <c r="AU522" s="8" t="str">
        <f t="shared" si="936"/>
        <v/>
      </c>
      <c r="AV522" s="8" t="str">
        <f t="shared" si="937"/>
        <v/>
      </c>
      <c r="AW522" s="8" t="str">
        <f t="shared" si="938"/>
        <v/>
      </c>
      <c r="AX522" s="9" t="str">
        <f t="shared" si="963"/>
        <v/>
      </c>
      <c r="AY522" s="9" t="str">
        <f t="shared" si="964"/>
        <v/>
      </c>
      <c r="AZ522" s="8" t="str">
        <f t="shared" si="984"/>
        <v/>
      </c>
      <c r="BA522" s="9" t="str">
        <f t="shared" si="985"/>
        <v/>
      </c>
      <c r="BB522" s="8" t="str">
        <f t="shared" si="986"/>
        <v/>
      </c>
      <c r="BD522" s="3" t="str">
        <f t="shared" si="987"/>
        <v/>
      </c>
      <c r="BE522" s="8" t="str">
        <f t="shared" si="939"/>
        <v/>
      </c>
      <c r="BF522" s="8" t="str">
        <f t="shared" si="940"/>
        <v/>
      </c>
      <c r="BG522" s="86" t="str">
        <f t="shared" si="941"/>
        <v/>
      </c>
      <c r="BH522" s="9" t="str">
        <f t="shared" si="942"/>
        <v/>
      </c>
      <c r="BI522" s="9" t="str">
        <f t="shared" si="943"/>
        <v/>
      </c>
      <c r="BJ522" s="82" t="e">
        <f t="shared" si="965"/>
        <v>#VALUE!</v>
      </c>
      <c r="BK522" s="9" t="str">
        <f t="shared" si="944"/>
        <v/>
      </c>
      <c r="BL522" s="9" t="str">
        <f t="shared" ref="BL522:BM522" si="1000">BK522</f>
        <v/>
      </c>
      <c r="BM522" s="9" t="str">
        <f t="shared" si="1000"/>
        <v/>
      </c>
      <c r="BN522" s="8" t="str">
        <f t="shared" si="967"/>
        <v/>
      </c>
      <c r="BO522" s="8" t="str">
        <f t="shared" si="989"/>
        <v/>
      </c>
      <c r="BP522" s="8" t="str">
        <f t="shared" si="990"/>
        <v/>
      </c>
      <c r="BQ522" s="8" t="str">
        <f t="shared" si="991"/>
        <v/>
      </c>
      <c r="BR522" s="8" t="str">
        <f t="shared" si="946"/>
        <v/>
      </c>
      <c r="BS522" s="8" t="str">
        <f t="shared" si="992"/>
        <v/>
      </c>
      <c r="BT522" s="8" t="str">
        <f t="shared" si="993"/>
        <v/>
      </c>
      <c r="BU522" s="7" t="str">
        <f t="shared" si="994"/>
        <v/>
      </c>
    </row>
    <row r="523" spans="8:73" x14ac:dyDescent="0.25">
      <c r="H523" s="35" t="str">
        <f>IFERROR(IF(MINUTE(M523)&lt;&gt;MINUTE(M522),MAX($H$2:H522)+1,IF(AND(MINUTE(M522)=0,MINUTE(M523)=0),1,"")),"")</f>
        <v/>
      </c>
      <c r="I523" s="35" t="str">
        <f t="shared" si="929"/>
        <v/>
      </c>
      <c r="J523" s="35" t="str">
        <f t="shared" si="968"/>
        <v/>
      </c>
      <c r="K523" s="67" t="str">
        <f>IFERROR(IF(VLOOKUP(J522,'Flota Variable'!$AS$4:$AU$707,3,0)+K522&gt;$F$7,"",VLOOKUP(J522,'Flota Variable'!$AS$4:$AU$707,3,0)+K522),"")</f>
        <v/>
      </c>
      <c r="L523" s="67" t="str">
        <f t="shared" si="930"/>
        <v/>
      </c>
      <c r="M523" s="36" t="str">
        <f t="shared" si="969"/>
        <v/>
      </c>
      <c r="N523" s="35" t="str">
        <f>IF(H523="","",IF(H523=MAX($H$3:$H$1002),IFERROR(VLOOKUP(MAX($H$3:H523)+1,$H$3:$I$1002,2,0),MAX(I523:I1522))-VLOOKUP(H523,$H$3:$I$1002,2,0)+1,IFERROR(VLOOKUP(MAX($H$3:H523)+1,$H$3:$I$1002,2,0),MAX(I523:I1522))-VLOOKUP(H523,$H$3:$I$1002,2,0)))</f>
        <v/>
      </c>
      <c r="P523" s="35" t="str">
        <f t="shared" si="970"/>
        <v/>
      </c>
      <c r="Q523" s="67" t="str">
        <f t="shared" si="971"/>
        <v/>
      </c>
      <c r="R523" s="67" t="str">
        <f t="shared" si="972"/>
        <v/>
      </c>
      <c r="S523" s="67" t="str">
        <f t="shared" si="973"/>
        <v/>
      </c>
      <c r="U523" s="68" t="str">
        <f>IFERROR(IF(Z523=0,"",IF(MINUTE(Z523)&lt;&gt;MINUTE(Z522),MAX($U$2:U522)+1,IF(AND(MINUTE(Z522)=0,MINUTE(Z523)=0),1,""))),"")</f>
        <v/>
      </c>
      <c r="V523" s="68" t="str">
        <f t="shared" si="974"/>
        <v/>
      </c>
      <c r="W523" s="68" t="str">
        <f t="shared" si="975"/>
        <v/>
      </c>
      <c r="X523" s="69" t="str">
        <f>IFERROR(L523+VLOOKUP(J523,'Tiempos de ciclo'!$P$3:$Q$398,2,0),"")</f>
        <v/>
      </c>
      <c r="Y523" s="69" t="str">
        <f t="shared" si="958"/>
        <v/>
      </c>
      <c r="Z523" s="70" t="str">
        <f t="shared" si="976"/>
        <v/>
      </c>
      <c r="AA523" s="68" t="str">
        <f>IF(U523="","",IF(U523=MAX($U$3:$U$1002),IFERROR(VLOOKUP(MAX($U$3:U523)+1,$U$3:$V$1002,2,0),MAX(V523:V1522))-VLOOKUP(U523,$U$3:$V$1002,2,0)+1,IFERROR(VLOOKUP(MAX($U$3:U523)+1,$U$3:$V$1002,2,0),MAX(V523:V1522))-VLOOKUP(U523,$U$3:$V$1002,2,0)))</f>
        <v/>
      </c>
      <c r="AC523" s="68" t="str">
        <f t="shared" si="977"/>
        <v/>
      </c>
      <c r="AD523" s="69" t="str">
        <f t="shared" si="978"/>
        <v/>
      </c>
      <c r="AE523" s="69" t="str">
        <f t="shared" si="979"/>
        <v/>
      </c>
      <c r="AF523" s="69" t="str">
        <f t="shared" si="980"/>
        <v/>
      </c>
      <c r="AI523" s="3" t="str">
        <f t="shared" si="931"/>
        <v/>
      </c>
      <c r="AJ523" s="8" t="str">
        <f t="shared" si="959"/>
        <v/>
      </c>
      <c r="AK523" s="8" t="str">
        <f t="shared" si="932"/>
        <v/>
      </c>
      <c r="AL523" s="8" t="str">
        <f t="shared" si="933"/>
        <v/>
      </c>
      <c r="AM523" s="8" t="str">
        <f t="shared" si="934"/>
        <v/>
      </c>
      <c r="AN523" s="9" t="str">
        <f t="shared" si="960"/>
        <v/>
      </c>
      <c r="AO523" s="9" t="str">
        <f t="shared" si="961"/>
        <v/>
      </c>
      <c r="AP523" s="8" t="str">
        <f t="shared" si="981"/>
        <v/>
      </c>
      <c r="AQ523" s="9" t="str">
        <f t="shared" si="962"/>
        <v/>
      </c>
      <c r="AR523" s="8" t="str">
        <f t="shared" si="982"/>
        <v/>
      </c>
      <c r="AS523" s="2" t="str">
        <f t="shared" si="935"/>
        <v/>
      </c>
      <c r="AT523" s="8" t="str">
        <f t="shared" si="983"/>
        <v/>
      </c>
      <c r="AU523" s="8" t="str">
        <f t="shared" si="936"/>
        <v/>
      </c>
      <c r="AV523" s="8" t="str">
        <f t="shared" si="937"/>
        <v/>
      </c>
      <c r="AW523" s="8" t="str">
        <f t="shared" si="938"/>
        <v/>
      </c>
      <c r="AX523" s="9" t="str">
        <f t="shared" si="963"/>
        <v/>
      </c>
      <c r="AY523" s="9" t="str">
        <f t="shared" si="964"/>
        <v/>
      </c>
      <c r="AZ523" s="8" t="str">
        <f t="shared" si="984"/>
        <v/>
      </c>
      <c r="BA523" s="9" t="str">
        <f t="shared" si="985"/>
        <v/>
      </c>
      <c r="BB523" s="8" t="str">
        <f t="shared" si="986"/>
        <v/>
      </c>
      <c r="BD523" s="3" t="str">
        <f t="shared" si="987"/>
        <v/>
      </c>
      <c r="BE523" s="8" t="str">
        <f t="shared" si="939"/>
        <v/>
      </c>
      <c r="BF523" s="8" t="str">
        <f t="shared" si="940"/>
        <v/>
      </c>
      <c r="BG523" s="86" t="str">
        <f t="shared" si="941"/>
        <v/>
      </c>
      <c r="BH523" s="9" t="str">
        <f t="shared" si="942"/>
        <v/>
      </c>
      <c r="BI523" s="9" t="str">
        <f t="shared" si="943"/>
        <v/>
      </c>
      <c r="BJ523" s="82" t="e">
        <f t="shared" si="965"/>
        <v>#VALUE!</v>
      </c>
      <c r="BK523" s="9" t="str">
        <f t="shared" si="944"/>
        <v/>
      </c>
      <c r="BL523" s="9" t="str">
        <f t="shared" ref="BL523:BM523" si="1001">BK523</f>
        <v/>
      </c>
      <c r="BM523" s="9" t="str">
        <f t="shared" si="1001"/>
        <v/>
      </c>
      <c r="BN523" s="8" t="str">
        <f t="shared" si="967"/>
        <v/>
      </c>
      <c r="BO523" s="8" t="str">
        <f t="shared" si="989"/>
        <v/>
      </c>
      <c r="BP523" s="8" t="str">
        <f t="shared" si="990"/>
        <v/>
      </c>
      <c r="BQ523" s="8" t="str">
        <f t="shared" si="991"/>
        <v/>
      </c>
      <c r="BR523" s="8" t="str">
        <f t="shared" si="946"/>
        <v/>
      </c>
      <c r="BS523" s="8" t="str">
        <f t="shared" si="992"/>
        <v/>
      </c>
      <c r="BT523" s="8" t="str">
        <f t="shared" si="993"/>
        <v/>
      </c>
      <c r="BU523" s="7" t="str">
        <f t="shared" si="994"/>
        <v/>
      </c>
    </row>
    <row r="524" spans="8:73" x14ac:dyDescent="0.25">
      <c r="H524" s="35" t="str">
        <f>IFERROR(IF(MINUTE(M524)&lt;&gt;MINUTE(M523),MAX($H$2:H523)+1,IF(AND(MINUTE(M523)=0,MINUTE(M524)=0),1,"")),"")</f>
        <v/>
      </c>
      <c r="I524" s="35" t="str">
        <f t="shared" si="929"/>
        <v/>
      </c>
      <c r="J524" s="35" t="str">
        <f t="shared" si="968"/>
        <v/>
      </c>
      <c r="K524" s="67" t="str">
        <f>IFERROR(IF(VLOOKUP(J523,'Flota Variable'!$AS$4:$AU$707,3,0)+K523&gt;$F$7,"",VLOOKUP(J523,'Flota Variable'!$AS$4:$AU$707,3,0)+K523),"")</f>
        <v/>
      </c>
      <c r="L524" s="67" t="str">
        <f t="shared" si="930"/>
        <v/>
      </c>
      <c r="M524" s="36" t="str">
        <f t="shared" si="969"/>
        <v/>
      </c>
      <c r="N524" s="35" t="str">
        <f>IF(H524="","",IF(H524=MAX($H$3:$H$1002),IFERROR(VLOOKUP(MAX($H$3:H524)+1,$H$3:$I$1002,2,0),MAX(I524:I1523))-VLOOKUP(H524,$H$3:$I$1002,2,0)+1,IFERROR(VLOOKUP(MAX($H$3:H524)+1,$H$3:$I$1002,2,0),MAX(I524:I1523))-VLOOKUP(H524,$H$3:$I$1002,2,0)))</f>
        <v/>
      </c>
      <c r="P524" s="35" t="str">
        <f t="shared" si="970"/>
        <v/>
      </c>
      <c r="Q524" s="67" t="str">
        <f t="shared" si="971"/>
        <v/>
      </c>
      <c r="R524" s="67" t="str">
        <f t="shared" si="972"/>
        <v/>
      </c>
      <c r="S524" s="67" t="str">
        <f t="shared" si="973"/>
        <v/>
      </c>
      <c r="U524" s="68" t="str">
        <f>IFERROR(IF(Z524=0,"",IF(MINUTE(Z524)&lt;&gt;MINUTE(Z523),MAX($U$2:U523)+1,IF(AND(MINUTE(Z523)=0,MINUTE(Z524)=0),1,""))),"")</f>
        <v/>
      </c>
      <c r="V524" s="68" t="str">
        <f t="shared" si="974"/>
        <v/>
      </c>
      <c r="W524" s="68" t="str">
        <f t="shared" si="975"/>
        <v/>
      </c>
      <c r="X524" s="69" t="str">
        <f>IFERROR(L524+VLOOKUP(J524,'Tiempos de ciclo'!$P$3:$Q$398,2,0),"")</f>
        <v/>
      </c>
      <c r="Y524" s="69" t="str">
        <f t="shared" si="958"/>
        <v/>
      </c>
      <c r="Z524" s="70" t="str">
        <f t="shared" si="976"/>
        <v/>
      </c>
      <c r="AA524" s="68" t="str">
        <f>IF(U524="","",IF(U524=MAX($U$3:$U$1002),IFERROR(VLOOKUP(MAX($U$3:U524)+1,$U$3:$V$1002,2,0),MAX(V524:V1523))-VLOOKUP(U524,$U$3:$V$1002,2,0)+1,IFERROR(VLOOKUP(MAX($U$3:U524)+1,$U$3:$V$1002,2,0),MAX(V524:V1523))-VLOOKUP(U524,$U$3:$V$1002,2,0)))</f>
        <v/>
      </c>
      <c r="AC524" s="68" t="str">
        <f t="shared" si="977"/>
        <v/>
      </c>
      <c r="AD524" s="69" t="str">
        <f t="shared" si="978"/>
        <v/>
      </c>
      <c r="AE524" s="69" t="str">
        <f t="shared" si="979"/>
        <v/>
      </c>
      <c r="AF524" s="69" t="str">
        <f t="shared" si="980"/>
        <v/>
      </c>
      <c r="AI524" s="3" t="str">
        <f t="shared" si="931"/>
        <v/>
      </c>
      <c r="AJ524" s="8" t="str">
        <f t="shared" si="959"/>
        <v/>
      </c>
      <c r="AK524" s="8" t="str">
        <f t="shared" si="932"/>
        <v/>
      </c>
      <c r="AL524" s="8" t="str">
        <f t="shared" si="933"/>
        <v/>
      </c>
      <c r="AM524" s="8" t="str">
        <f t="shared" si="934"/>
        <v/>
      </c>
      <c r="AN524" s="9" t="str">
        <f t="shared" si="960"/>
        <v/>
      </c>
      <c r="AO524" s="9" t="str">
        <f t="shared" si="961"/>
        <v/>
      </c>
      <c r="AP524" s="8" t="str">
        <f t="shared" si="981"/>
        <v/>
      </c>
      <c r="AQ524" s="9" t="str">
        <f t="shared" si="962"/>
        <v/>
      </c>
      <c r="AR524" s="8" t="str">
        <f t="shared" si="982"/>
        <v/>
      </c>
      <c r="AS524" s="2" t="str">
        <f t="shared" si="935"/>
        <v/>
      </c>
      <c r="AT524" s="8" t="str">
        <f t="shared" si="983"/>
        <v/>
      </c>
      <c r="AU524" s="8" t="str">
        <f t="shared" si="936"/>
        <v/>
      </c>
      <c r="AV524" s="8" t="str">
        <f t="shared" si="937"/>
        <v/>
      </c>
      <c r="AW524" s="8" t="str">
        <f t="shared" si="938"/>
        <v/>
      </c>
      <c r="AX524" s="9" t="str">
        <f t="shared" si="963"/>
        <v/>
      </c>
      <c r="AY524" s="9" t="str">
        <f t="shared" si="964"/>
        <v/>
      </c>
      <c r="AZ524" s="8" t="str">
        <f t="shared" si="984"/>
        <v/>
      </c>
      <c r="BA524" s="9" t="str">
        <f t="shared" si="985"/>
        <v/>
      </c>
      <c r="BB524" s="8" t="str">
        <f t="shared" si="986"/>
        <v/>
      </c>
      <c r="BD524" s="3" t="str">
        <f t="shared" si="987"/>
        <v/>
      </c>
      <c r="BE524" s="8" t="str">
        <f t="shared" si="939"/>
        <v/>
      </c>
      <c r="BF524" s="8" t="str">
        <f t="shared" si="940"/>
        <v/>
      </c>
      <c r="BG524" s="86" t="str">
        <f t="shared" si="941"/>
        <v/>
      </c>
      <c r="BH524" s="9" t="str">
        <f t="shared" si="942"/>
        <v/>
      </c>
      <c r="BI524" s="9" t="str">
        <f t="shared" si="943"/>
        <v/>
      </c>
      <c r="BJ524" s="82" t="e">
        <f t="shared" si="965"/>
        <v>#VALUE!</v>
      </c>
      <c r="BK524" s="9" t="str">
        <f t="shared" si="944"/>
        <v/>
      </c>
      <c r="BL524" s="9" t="str">
        <f t="shared" ref="BL524:BM524" si="1002">BK524</f>
        <v/>
      </c>
      <c r="BM524" s="9" t="str">
        <f t="shared" si="1002"/>
        <v/>
      </c>
      <c r="BN524" s="8" t="str">
        <f t="shared" si="967"/>
        <v/>
      </c>
      <c r="BO524" s="8" t="str">
        <f t="shared" si="989"/>
        <v/>
      </c>
      <c r="BP524" s="8" t="str">
        <f t="shared" si="990"/>
        <v/>
      </c>
      <c r="BQ524" s="8" t="str">
        <f t="shared" si="991"/>
        <v/>
      </c>
      <c r="BR524" s="8" t="str">
        <f t="shared" si="946"/>
        <v/>
      </c>
      <c r="BS524" s="8" t="str">
        <f t="shared" si="992"/>
        <v/>
      </c>
      <c r="BT524" s="8" t="str">
        <f t="shared" si="993"/>
        <v/>
      </c>
      <c r="BU524" s="7" t="str">
        <f t="shared" si="994"/>
        <v/>
      </c>
    </row>
    <row r="525" spans="8:73" x14ac:dyDescent="0.25">
      <c r="H525" s="35" t="str">
        <f>IFERROR(IF(MINUTE(M525)&lt;&gt;MINUTE(M524),MAX($H$2:H524)+1,IF(AND(MINUTE(M524)=0,MINUTE(M525)=0),1,"")),"")</f>
        <v/>
      </c>
      <c r="I525" s="35" t="str">
        <f t="shared" si="929"/>
        <v/>
      </c>
      <c r="J525" s="35" t="str">
        <f t="shared" si="968"/>
        <v/>
      </c>
      <c r="K525" s="67" t="str">
        <f>IFERROR(IF(VLOOKUP(J524,'Flota Variable'!$AS$4:$AU$707,3,0)+K524&gt;$F$7,"",VLOOKUP(J524,'Flota Variable'!$AS$4:$AU$707,3,0)+K524),"")</f>
        <v/>
      </c>
      <c r="L525" s="67" t="str">
        <f t="shared" si="930"/>
        <v/>
      </c>
      <c r="M525" s="36" t="str">
        <f t="shared" si="969"/>
        <v/>
      </c>
      <c r="N525" s="35" t="str">
        <f>IF(H525="","",IF(H525=MAX($H$3:$H$1002),IFERROR(VLOOKUP(MAX($H$3:H525)+1,$H$3:$I$1002,2,0),MAX(I525:I1524))-VLOOKUP(H525,$H$3:$I$1002,2,0)+1,IFERROR(VLOOKUP(MAX($H$3:H525)+1,$H$3:$I$1002,2,0),MAX(I525:I1524))-VLOOKUP(H525,$H$3:$I$1002,2,0)))</f>
        <v/>
      </c>
      <c r="P525" s="35" t="str">
        <f t="shared" si="970"/>
        <v/>
      </c>
      <c r="Q525" s="67" t="str">
        <f t="shared" si="971"/>
        <v/>
      </c>
      <c r="R525" s="67" t="str">
        <f t="shared" si="972"/>
        <v/>
      </c>
      <c r="S525" s="67" t="str">
        <f t="shared" si="973"/>
        <v/>
      </c>
      <c r="U525" s="68" t="str">
        <f>IFERROR(IF(Z525=0,"",IF(MINUTE(Z525)&lt;&gt;MINUTE(Z524),MAX($U$2:U524)+1,IF(AND(MINUTE(Z524)=0,MINUTE(Z525)=0),1,""))),"")</f>
        <v/>
      </c>
      <c r="V525" s="68" t="str">
        <f t="shared" si="974"/>
        <v/>
      </c>
      <c r="W525" s="68" t="str">
        <f t="shared" si="975"/>
        <v/>
      </c>
      <c r="X525" s="69" t="str">
        <f>IFERROR(L525+VLOOKUP(J525,'Tiempos de ciclo'!$P$3:$Q$398,2,0),"")</f>
        <v/>
      </c>
      <c r="Y525" s="69" t="str">
        <f t="shared" si="958"/>
        <v/>
      </c>
      <c r="Z525" s="70" t="str">
        <f t="shared" si="976"/>
        <v/>
      </c>
      <c r="AA525" s="68" t="str">
        <f>IF(U525="","",IF(U525=MAX($U$3:$U$1002),IFERROR(VLOOKUP(MAX($U$3:U525)+1,$U$3:$V$1002,2,0),MAX(V525:V1524))-VLOOKUP(U525,$U$3:$V$1002,2,0)+1,IFERROR(VLOOKUP(MAX($U$3:U525)+1,$U$3:$V$1002,2,0),MAX(V525:V1524))-VLOOKUP(U525,$U$3:$V$1002,2,0)))</f>
        <v/>
      </c>
      <c r="AC525" s="68" t="str">
        <f t="shared" si="977"/>
        <v/>
      </c>
      <c r="AD525" s="69" t="str">
        <f t="shared" si="978"/>
        <v/>
      </c>
      <c r="AE525" s="69" t="str">
        <f t="shared" si="979"/>
        <v/>
      </c>
      <c r="AF525" s="69" t="str">
        <f t="shared" si="980"/>
        <v/>
      </c>
      <c r="AI525" s="3" t="str">
        <f t="shared" si="931"/>
        <v/>
      </c>
      <c r="AJ525" s="8" t="str">
        <f t="shared" si="959"/>
        <v/>
      </c>
      <c r="AK525" s="8" t="str">
        <f t="shared" si="932"/>
        <v/>
      </c>
      <c r="AL525" s="8" t="str">
        <f t="shared" si="933"/>
        <v/>
      </c>
      <c r="AM525" s="8" t="str">
        <f t="shared" si="934"/>
        <v/>
      </c>
      <c r="AN525" s="9" t="str">
        <f t="shared" si="960"/>
        <v/>
      </c>
      <c r="AO525" s="9" t="str">
        <f t="shared" si="961"/>
        <v/>
      </c>
      <c r="AP525" s="8" t="str">
        <f t="shared" si="981"/>
        <v/>
      </c>
      <c r="AQ525" s="9" t="str">
        <f t="shared" si="962"/>
        <v/>
      </c>
      <c r="AR525" s="8" t="str">
        <f t="shared" si="982"/>
        <v/>
      </c>
      <c r="AS525" s="2" t="str">
        <f t="shared" si="935"/>
        <v/>
      </c>
      <c r="AT525" s="8" t="str">
        <f t="shared" si="983"/>
        <v/>
      </c>
      <c r="AU525" s="8" t="str">
        <f t="shared" si="936"/>
        <v/>
      </c>
      <c r="AV525" s="8" t="str">
        <f t="shared" si="937"/>
        <v/>
      </c>
      <c r="AW525" s="8" t="str">
        <f t="shared" si="938"/>
        <v/>
      </c>
      <c r="AX525" s="9" t="str">
        <f t="shared" si="963"/>
        <v/>
      </c>
      <c r="AY525" s="9" t="str">
        <f t="shared" si="964"/>
        <v/>
      </c>
      <c r="AZ525" s="8" t="str">
        <f t="shared" si="984"/>
        <v/>
      </c>
      <c r="BA525" s="9" t="str">
        <f t="shared" si="985"/>
        <v/>
      </c>
      <c r="BB525" s="8" t="str">
        <f t="shared" si="986"/>
        <v/>
      </c>
      <c r="BD525" s="3" t="str">
        <f t="shared" si="987"/>
        <v/>
      </c>
      <c r="BE525" s="8" t="str">
        <f t="shared" si="939"/>
        <v/>
      </c>
      <c r="BF525" s="8" t="str">
        <f t="shared" si="940"/>
        <v/>
      </c>
      <c r="BG525" s="86" t="str">
        <f t="shared" si="941"/>
        <v/>
      </c>
      <c r="BH525" s="9" t="str">
        <f t="shared" si="942"/>
        <v/>
      </c>
      <c r="BI525" s="9" t="str">
        <f t="shared" si="943"/>
        <v/>
      </c>
      <c r="BJ525" s="82" t="e">
        <f t="shared" si="965"/>
        <v>#VALUE!</v>
      </c>
      <c r="BK525" s="9" t="str">
        <f t="shared" si="944"/>
        <v/>
      </c>
      <c r="BL525" s="9" t="str">
        <f t="shared" ref="BL525:BM525" si="1003">BK525</f>
        <v/>
      </c>
      <c r="BM525" s="9" t="str">
        <f t="shared" si="1003"/>
        <v/>
      </c>
      <c r="BN525" s="8" t="str">
        <f t="shared" si="967"/>
        <v/>
      </c>
      <c r="BO525" s="8" t="str">
        <f t="shared" si="989"/>
        <v/>
      </c>
      <c r="BP525" s="8" t="str">
        <f t="shared" si="990"/>
        <v/>
      </c>
      <c r="BQ525" s="8" t="str">
        <f t="shared" si="991"/>
        <v/>
      </c>
      <c r="BR525" s="8" t="str">
        <f t="shared" si="946"/>
        <v/>
      </c>
      <c r="BS525" s="8" t="str">
        <f t="shared" si="992"/>
        <v/>
      </c>
      <c r="BT525" s="8" t="str">
        <f t="shared" si="993"/>
        <v/>
      </c>
      <c r="BU525" s="7" t="str">
        <f t="shared" si="994"/>
        <v/>
      </c>
    </row>
    <row r="526" spans="8:73" x14ac:dyDescent="0.25">
      <c r="H526" s="35" t="str">
        <f>IFERROR(IF(MINUTE(M526)&lt;&gt;MINUTE(M525),MAX($H$2:H525)+1,IF(AND(MINUTE(M525)=0,MINUTE(M526)=0),1,"")),"")</f>
        <v/>
      </c>
      <c r="I526" s="35" t="str">
        <f t="shared" si="929"/>
        <v/>
      </c>
      <c r="J526" s="35" t="str">
        <f t="shared" si="968"/>
        <v/>
      </c>
      <c r="K526" s="67" t="str">
        <f>IFERROR(IF(VLOOKUP(J525,'Flota Variable'!$AS$4:$AU$707,3,0)+K525&gt;$F$7,"",VLOOKUP(J525,'Flota Variable'!$AS$4:$AU$707,3,0)+K525),"")</f>
        <v/>
      </c>
      <c r="L526" s="67" t="str">
        <f t="shared" si="930"/>
        <v/>
      </c>
      <c r="M526" s="36" t="str">
        <f t="shared" si="969"/>
        <v/>
      </c>
      <c r="N526" s="35" t="str">
        <f>IF(H526="","",IF(H526=MAX($H$3:$H$1002),IFERROR(VLOOKUP(MAX($H$3:H526)+1,$H$3:$I$1002,2,0),MAX(I526:I1525))-VLOOKUP(H526,$H$3:$I$1002,2,0)+1,IFERROR(VLOOKUP(MAX($H$3:H526)+1,$H$3:$I$1002,2,0),MAX(I526:I1525))-VLOOKUP(H526,$H$3:$I$1002,2,0)))</f>
        <v/>
      </c>
      <c r="P526" s="35" t="str">
        <f t="shared" si="970"/>
        <v/>
      </c>
      <c r="Q526" s="67" t="str">
        <f t="shared" si="971"/>
        <v/>
      </c>
      <c r="R526" s="67" t="str">
        <f t="shared" si="972"/>
        <v/>
      </c>
      <c r="S526" s="67" t="str">
        <f t="shared" si="973"/>
        <v/>
      </c>
      <c r="U526" s="68" t="str">
        <f>IFERROR(IF(Z526=0,"",IF(MINUTE(Z526)&lt;&gt;MINUTE(Z525),MAX($U$2:U525)+1,IF(AND(MINUTE(Z525)=0,MINUTE(Z526)=0),1,""))),"")</f>
        <v/>
      </c>
      <c r="V526" s="68" t="str">
        <f t="shared" si="974"/>
        <v/>
      </c>
      <c r="W526" s="68" t="str">
        <f t="shared" si="975"/>
        <v/>
      </c>
      <c r="X526" s="69" t="str">
        <f>IFERROR(L526+VLOOKUP(J526,'Tiempos de ciclo'!$P$3:$Q$398,2,0),"")</f>
        <v/>
      </c>
      <c r="Y526" s="69" t="str">
        <f t="shared" si="958"/>
        <v/>
      </c>
      <c r="Z526" s="70" t="str">
        <f t="shared" si="976"/>
        <v/>
      </c>
      <c r="AA526" s="68" t="str">
        <f>IF(U526="","",IF(U526=MAX($U$3:$U$1002),IFERROR(VLOOKUP(MAX($U$3:U526)+1,$U$3:$V$1002,2,0),MAX(V526:V1525))-VLOOKUP(U526,$U$3:$V$1002,2,0)+1,IFERROR(VLOOKUP(MAX($U$3:U526)+1,$U$3:$V$1002,2,0),MAX(V526:V1525))-VLOOKUP(U526,$U$3:$V$1002,2,0)))</f>
        <v/>
      </c>
      <c r="AC526" s="68" t="str">
        <f t="shared" si="977"/>
        <v/>
      </c>
      <c r="AD526" s="69" t="str">
        <f t="shared" si="978"/>
        <v/>
      </c>
      <c r="AE526" s="69" t="str">
        <f t="shared" si="979"/>
        <v/>
      </c>
      <c r="AF526" s="69" t="str">
        <f t="shared" si="980"/>
        <v/>
      </c>
      <c r="AI526" s="3" t="str">
        <f t="shared" si="931"/>
        <v/>
      </c>
      <c r="AJ526" s="8" t="str">
        <f t="shared" si="959"/>
        <v/>
      </c>
      <c r="AK526" s="8" t="str">
        <f t="shared" si="932"/>
        <v/>
      </c>
      <c r="AL526" s="8" t="str">
        <f t="shared" si="933"/>
        <v/>
      </c>
      <c r="AM526" s="8" t="str">
        <f t="shared" si="934"/>
        <v/>
      </c>
      <c r="AN526" s="9" t="str">
        <f t="shared" si="960"/>
        <v/>
      </c>
      <c r="AO526" s="9" t="str">
        <f t="shared" si="961"/>
        <v/>
      </c>
      <c r="AP526" s="8" t="str">
        <f t="shared" si="981"/>
        <v/>
      </c>
      <c r="AQ526" s="9" t="str">
        <f t="shared" si="962"/>
        <v/>
      </c>
      <c r="AR526" s="8" t="str">
        <f t="shared" si="982"/>
        <v/>
      </c>
      <c r="AS526" s="2" t="str">
        <f t="shared" si="935"/>
        <v/>
      </c>
      <c r="AT526" s="8" t="str">
        <f t="shared" si="983"/>
        <v/>
      </c>
      <c r="AU526" s="8" t="str">
        <f t="shared" si="936"/>
        <v/>
      </c>
      <c r="AV526" s="8" t="str">
        <f t="shared" si="937"/>
        <v/>
      </c>
      <c r="AW526" s="8" t="str">
        <f t="shared" si="938"/>
        <v/>
      </c>
      <c r="AX526" s="9" t="str">
        <f t="shared" si="963"/>
        <v/>
      </c>
      <c r="AY526" s="9" t="str">
        <f t="shared" si="964"/>
        <v/>
      </c>
      <c r="AZ526" s="8" t="str">
        <f t="shared" si="984"/>
        <v/>
      </c>
      <c r="BA526" s="9" t="str">
        <f t="shared" si="985"/>
        <v/>
      </c>
      <c r="BB526" s="8" t="str">
        <f t="shared" si="986"/>
        <v/>
      </c>
      <c r="BD526" s="3" t="str">
        <f t="shared" si="987"/>
        <v/>
      </c>
      <c r="BE526" s="8" t="str">
        <f t="shared" si="939"/>
        <v/>
      </c>
      <c r="BF526" s="8" t="str">
        <f t="shared" si="940"/>
        <v/>
      </c>
      <c r="BG526" s="86" t="str">
        <f t="shared" si="941"/>
        <v/>
      </c>
      <c r="BH526" s="9" t="str">
        <f t="shared" si="942"/>
        <v/>
      </c>
      <c r="BI526" s="9" t="str">
        <f t="shared" si="943"/>
        <v/>
      </c>
      <c r="BJ526" s="82" t="e">
        <f t="shared" si="965"/>
        <v>#VALUE!</v>
      </c>
      <c r="BK526" s="9" t="str">
        <f t="shared" si="944"/>
        <v/>
      </c>
      <c r="BL526" s="9" t="str">
        <f t="shared" ref="BL526:BM526" si="1004">BK526</f>
        <v/>
      </c>
      <c r="BM526" s="9" t="str">
        <f t="shared" si="1004"/>
        <v/>
      </c>
      <c r="BN526" s="8" t="str">
        <f t="shared" si="967"/>
        <v/>
      </c>
      <c r="BO526" s="8" t="str">
        <f t="shared" si="989"/>
        <v/>
      </c>
      <c r="BP526" s="8" t="str">
        <f t="shared" si="990"/>
        <v/>
      </c>
      <c r="BQ526" s="8" t="str">
        <f t="shared" si="991"/>
        <v/>
      </c>
      <c r="BR526" s="8" t="str">
        <f t="shared" si="946"/>
        <v/>
      </c>
      <c r="BS526" s="8" t="str">
        <f t="shared" si="992"/>
        <v/>
      </c>
      <c r="BT526" s="8" t="str">
        <f t="shared" si="993"/>
        <v/>
      </c>
      <c r="BU526" s="7" t="str">
        <f t="shared" si="994"/>
        <v/>
      </c>
    </row>
    <row r="527" spans="8:73" x14ac:dyDescent="0.25">
      <c r="H527" s="35" t="str">
        <f>IFERROR(IF(MINUTE(M527)&lt;&gt;MINUTE(M526),MAX($H$2:H526)+1,IF(AND(MINUTE(M526)=0,MINUTE(M527)=0),1,"")),"")</f>
        <v/>
      </c>
      <c r="I527" s="35" t="str">
        <f t="shared" si="929"/>
        <v/>
      </c>
      <c r="J527" s="35" t="str">
        <f t="shared" si="968"/>
        <v/>
      </c>
      <c r="K527" s="67" t="str">
        <f>IFERROR(IF(VLOOKUP(J526,'Flota Variable'!$AS$4:$AU$707,3,0)+K526&gt;$F$7,"",VLOOKUP(J526,'Flota Variable'!$AS$4:$AU$707,3,0)+K526),"")</f>
        <v/>
      </c>
      <c r="L527" s="67" t="str">
        <f t="shared" si="930"/>
        <v/>
      </c>
      <c r="M527" s="36" t="str">
        <f t="shared" si="969"/>
        <v/>
      </c>
      <c r="N527" s="35" t="str">
        <f>IF(H527="","",IF(H527=MAX($H$3:$H$1002),IFERROR(VLOOKUP(MAX($H$3:H527)+1,$H$3:$I$1002,2,0),MAX(I527:I1526))-VLOOKUP(H527,$H$3:$I$1002,2,0)+1,IFERROR(VLOOKUP(MAX($H$3:H527)+1,$H$3:$I$1002,2,0),MAX(I527:I1526))-VLOOKUP(H527,$H$3:$I$1002,2,0)))</f>
        <v/>
      </c>
      <c r="P527" s="35" t="str">
        <f t="shared" si="970"/>
        <v/>
      </c>
      <c r="Q527" s="67" t="str">
        <f t="shared" si="971"/>
        <v/>
      </c>
      <c r="R527" s="67" t="str">
        <f t="shared" si="972"/>
        <v/>
      </c>
      <c r="S527" s="67" t="str">
        <f t="shared" si="973"/>
        <v/>
      </c>
      <c r="U527" s="68" t="str">
        <f>IFERROR(IF(Z527=0,"",IF(MINUTE(Z527)&lt;&gt;MINUTE(Z526),MAX($U$2:U526)+1,IF(AND(MINUTE(Z526)=0,MINUTE(Z527)=0),1,""))),"")</f>
        <v/>
      </c>
      <c r="V527" s="68" t="str">
        <f t="shared" si="974"/>
        <v/>
      </c>
      <c r="W527" s="68" t="str">
        <f t="shared" si="975"/>
        <v/>
      </c>
      <c r="X527" s="69" t="str">
        <f>IFERROR(L527+VLOOKUP(J527,'Tiempos de ciclo'!$P$3:$Q$398,2,0),"")</f>
        <v/>
      </c>
      <c r="Y527" s="69" t="str">
        <f t="shared" si="958"/>
        <v/>
      </c>
      <c r="Z527" s="70" t="str">
        <f t="shared" si="976"/>
        <v/>
      </c>
      <c r="AA527" s="68" t="str">
        <f>IF(U527="","",IF(U527=MAX($U$3:$U$1002),IFERROR(VLOOKUP(MAX($U$3:U527)+1,$U$3:$V$1002,2,0),MAX(V527:V1526))-VLOOKUP(U527,$U$3:$V$1002,2,0)+1,IFERROR(VLOOKUP(MAX($U$3:U527)+1,$U$3:$V$1002,2,0),MAX(V527:V1526))-VLOOKUP(U527,$U$3:$V$1002,2,0)))</f>
        <v/>
      </c>
      <c r="AC527" s="68" t="str">
        <f t="shared" si="977"/>
        <v/>
      </c>
      <c r="AD527" s="69" t="str">
        <f t="shared" si="978"/>
        <v/>
      </c>
      <c r="AE527" s="69" t="str">
        <f t="shared" si="979"/>
        <v/>
      </c>
      <c r="AF527" s="69" t="str">
        <f t="shared" si="980"/>
        <v/>
      </c>
      <c r="AI527" s="3" t="str">
        <f t="shared" si="931"/>
        <v/>
      </c>
      <c r="AJ527" s="8" t="str">
        <f t="shared" si="959"/>
        <v/>
      </c>
      <c r="AK527" s="8" t="str">
        <f t="shared" si="932"/>
        <v/>
      </c>
      <c r="AL527" s="8" t="str">
        <f t="shared" si="933"/>
        <v/>
      </c>
      <c r="AM527" s="8" t="str">
        <f t="shared" si="934"/>
        <v/>
      </c>
      <c r="AN527" s="9" t="str">
        <f t="shared" si="960"/>
        <v/>
      </c>
      <c r="AO527" s="9" t="str">
        <f t="shared" si="961"/>
        <v/>
      </c>
      <c r="AP527" s="8" t="str">
        <f t="shared" si="981"/>
        <v/>
      </c>
      <c r="AQ527" s="9" t="str">
        <f t="shared" si="962"/>
        <v/>
      </c>
      <c r="AR527" s="8" t="str">
        <f t="shared" si="982"/>
        <v/>
      </c>
      <c r="AS527" s="2" t="str">
        <f t="shared" si="935"/>
        <v/>
      </c>
      <c r="AT527" s="8" t="str">
        <f t="shared" si="983"/>
        <v/>
      </c>
      <c r="AU527" s="8" t="str">
        <f t="shared" si="936"/>
        <v/>
      </c>
      <c r="AV527" s="8" t="str">
        <f t="shared" si="937"/>
        <v/>
      </c>
      <c r="AW527" s="8" t="str">
        <f t="shared" si="938"/>
        <v/>
      </c>
      <c r="AX527" s="9" t="str">
        <f t="shared" si="963"/>
        <v/>
      </c>
      <c r="AY527" s="9" t="str">
        <f t="shared" si="964"/>
        <v/>
      </c>
      <c r="AZ527" s="8" t="str">
        <f t="shared" si="984"/>
        <v/>
      </c>
      <c r="BA527" s="9" t="str">
        <f t="shared" si="985"/>
        <v/>
      </c>
      <c r="BB527" s="8" t="str">
        <f t="shared" si="986"/>
        <v/>
      </c>
      <c r="BD527" s="3" t="str">
        <f t="shared" si="987"/>
        <v/>
      </c>
      <c r="BE527" s="8" t="str">
        <f t="shared" si="939"/>
        <v/>
      </c>
      <c r="BF527" s="8" t="str">
        <f t="shared" si="940"/>
        <v/>
      </c>
      <c r="BG527" s="86" t="str">
        <f t="shared" si="941"/>
        <v/>
      </c>
      <c r="BH527" s="9" t="str">
        <f t="shared" si="942"/>
        <v/>
      </c>
      <c r="BI527" s="9" t="str">
        <f t="shared" si="943"/>
        <v/>
      </c>
      <c r="BJ527" s="82" t="e">
        <f t="shared" si="965"/>
        <v>#VALUE!</v>
      </c>
      <c r="BK527" s="9" t="str">
        <f t="shared" si="944"/>
        <v/>
      </c>
      <c r="BL527" s="9" t="str">
        <f t="shared" ref="BL527:BM527" si="1005">BK527</f>
        <v/>
      </c>
      <c r="BM527" s="9" t="str">
        <f t="shared" si="1005"/>
        <v/>
      </c>
      <c r="BN527" s="8" t="str">
        <f t="shared" si="967"/>
        <v/>
      </c>
      <c r="BO527" s="8" t="str">
        <f t="shared" si="989"/>
        <v/>
      </c>
      <c r="BP527" s="8" t="str">
        <f t="shared" si="990"/>
        <v/>
      </c>
      <c r="BQ527" s="8" t="str">
        <f t="shared" si="991"/>
        <v/>
      </c>
      <c r="BR527" s="8" t="str">
        <f t="shared" si="946"/>
        <v/>
      </c>
      <c r="BS527" s="8" t="str">
        <f t="shared" si="992"/>
        <v/>
      </c>
      <c r="BT527" s="8" t="str">
        <f t="shared" si="993"/>
        <v/>
      </c>
      <c r="BU527" s="7" t="str">
        <f t="shared" si="994"/>
        <v/>
      </c>
    </row>
    <row r="528" spans="8:73" x14ac:dyDescent="0.25">
      <c r="H528" s="35" t="str">
        <f>IFERROR(IF(MINUTE(M528)&lt;&gt;MINUTE(M527),MAX($H$2:H527)+1,IF(AND(MINUTE(M527)=0,MINUTE(M528)=0),1,"")),"")</f>
        <v/>
      </c>
      <c r="I528" s="35" t="str">
        <f t="shared" si="929"/>
        <v/>
      </c>
      <c r="J528" s="35" t="str">
        <f t="shared" si="968"/>
        <v/>
      </c>
      <c r="K528" s="67" t="str">
        <f>IFERROR(IF(VLOOKUP(J527,'Flota Variable'!$AS$4:$AU$707,3,0)+K527&gt;$F$7,"",VLOOKUP(J527,'Flota Variable'!$AS$4:$AU$707,3,0)+K527),"")</f>
        <v/>
      </c>
      <c r="L528" s="67" t="str">
        <f t="shared" si="930"/>
        <v/>
      </c>
      <c r="M528" s="36" t="str">
        <f t="shared" si="969"/>
        <v/>
      </c>
      <c r="N528" s="35" t="str">
        <f>IF(H528="","",IF(H528=MAX($H$3:$H$1002),IFERROR(VLOOKUP(MAX($H$3:H528)+1,$H$3:$I$1002,2,0),MAX(I528:I1527))-VLOOKUP(H528,$H$3:$I$1002,2,0)+1,IFERROR(VLOOKUP(MAX($H$3:H528)+1,$H$3:$I$1002,2,0),MAX(I528:I1527))-VLOOKUP(H528,$H$3:$I$1002,2,0)))</f>
        <v/>
      </c>
      <c r="P528" s="35" t="str">
        <f t="shared" si="970"/>
        <v/>
      </c>
      <c r="Q528" s="67" t="str">
        <f t="shared" si="971"/>
        <v/>
      </c>
      <c r="R528" s="67" t="str">
        <f t="shared" si="972"/>
        <v/>
      </c>
      <c r="S528" s="67" t="str">
        <f t="shared" si="973"/>
        <v/>
      </c>
      <c r="U528" s="68" t="str">
        <f>IFERROR(IF(Z528=0,"",IF(MINUTE(Z528)&lt;&gt;MINUTE(Z527),MAX($U$2:U527)+1,IF(AND(MINUTE(Z527)=0,MINUTE(Z528)=0),1,""))),"")</f>
        <v/>
      </c>
      <c r="V528" s="68" t="str">
        <f t="shared" si="974"/>
        <v/>
      </c>
      <c r="W528" s="68" t="str">
        <f t="shared" si="975"/>
        <v/>
      </c>
      <c r="X528" s="69" t="str">
        <f>IFERROR(L528+VLOOKUP(J528,'Tiempos de ciclo'!$P$3:$Q$398,2,0),"")</f>
        <v/>
      </c>
      <c r="Y528" s="69" t="str">
        <f t="shared" si="958"/>
        <v/>
      </c>
      <c r="Z528" s="70" t="str">
        <f t="shared" si="976"/>
        <v/>
      </c>
      <c r="AA528" s="68" t="str">
        <f>IF(U528="","",IF(U528=MAX($U$3:$U$1002),IFERROR(VLOOKUP(MAX($U$3:U528)+1,$U$3:$V$1002,2,0),MAX(V528:V1527))-VLOOKUP(U528,$U$3:$V$1002,2,0)+1,IFERROR(VLOOKUP(MAX($U$3:U528)+1,$U$3:$V$1002,2,0),MAX(V528:V1527))-VLOOKUP(U528,$U$3:$V$1002,2,0)))</f>
        <v/>
      </c>
      <c r="AC528" s="68" t="str">
        <f t="shared" si="977"/>
        <v/>
      </c>
      <c r="AD528" s="69" t="str">
        <f t="shared" si="978"/>
        <v/>
      </c>
      <c r="AE528" s="69" t="str">
        <f t="shared" si="979"/>
        <v/>
      </c>
      <c r="AF528" s="69" t="str">
        <f t="shared" si="980"/>
        <v/>
      </c>
      <c r="AI528" s="3" t="str">
        <f t="shared" si="931"/>
        <v/>
      </c>
      <c r="AJ528" s="8" t="str">
        <f t="shared" si="959"/>
        <v/>
      </c>
      <c r="AK528" s="8" t="str">
        <f t="shared" si="932"/>
        <v/>
      </c>
      <c r="AL528" s="8" t="str">
        <f t="shared" si="933"/>
        <v/>
      </c>
      <c r="AM528" s="8" t="str">
        <f t="shared" si="934"/>
        <v/>
      </c>
      <c r="AN528" s="9" t="str">
        <f t="shared" si="960"/>
        <v/>
      </c>
      <c r="AO528" s="9" t="str">
        <f t="shared" si="961"/>
        <v/>
      </c>
      <c r="AP528" s="8" t="str">
        <f t="shared" si="981"/>
        <v/>
      </c>
      <c r="AQ528" s="9" t="str">
        <f t="shared" si="962"/>
        <v/>
      </c>
      <c r="AR528" s="8" t="str">
        <f t="shared" si="982"/>
        <v/>
      </c>
      <c r="AS528" s="2" t="str">
        <f t="shared" si="935"/>
        <v/>
      </c>
      <c r="AT528" s="8" t="str">
        <f t="shared" si="983"/>
        <v/>
      </c>
      <c r="AU528" s="8" t="str">
        <f t="shared" si="936"/>
        <v/>
      </c>
      <c r="AV528" s="8" t="str">
        <f t="shared" si="937"/>
        <v/>
      </c>
      <c r="AW528" s="8" t="str">
        <f t="shared" si="938"/>
        <v/>
      </c>
      <c r="AX528" s="9" t="str">
        <f t="shared" si="963"/>
        <v/>
      </c>
      <c r="AY528" s="9" t="str">
        <f t="shared" si="964"/>
        <v/>
      </c>
      <c r="AZ528" s="8" t="str">
        <f t="shared" si="984"/>
        <v/>
      </c>
      <c r="BA528" s="9" t="str">
        <f t="shared" si="985"/>
        <v/>
      </c>
      <c r="BB528" s="8" t="str">
        <f t="shared" si="986"/>
        <v/>
      </c>
      <c r="BD528" s="3" t="str">
        <f t="shared" si="987"/>
        <v/>
      </c>
      <c r="BE528" s="8" t="str">
        <f t="shared" si="939"/>
        <v/>
      </c>
      <c r="BF528" s="8" t="str">
        <f t="shared" si="940"/>
        <v/>
      </c>
      <c r="BG528" s="86" t="str">
        <f t="shared" si="941"/>
        <v/>
      </c>
      <c r="BH528" s="9" t="str">
        <f t="shared" si="942"/>
        <v/>
      </c>
      <c r="BI528" s="9" t="str">
        <f t="shared" si="943"/>
        <v/>
      </c>
      <c r="BJ528" s="82" t="e">
        <f t="shared" si="965"/>
        <v>#VALUE!</v>
      </c>
      <c r="BK528" s="9" t="str">
        <f t="shared" si="944"/>
        <v/>
      </c>
      <c r="BL528" s="9" t="str">
        <f t="shared" ref="BL528:BM528" si="1006">BK528</f>
        <v/>
      </c>
      <c r="BM528" s="9" t="str">
        <f t="shared" si="1006"/>
        <v/>
      </c>
      <c r="BN528" s="8" t="str">
        <f t="shared" si="967"/>
        <v/>
      </c>
      <c r="BO528" s="8" t="str">
        <f t="shared" si="989"/>
        <v/>
      </c>
      <c r="BP528" s="8" t="str">
        <f t="shared" si="990"/>
        <v/>
      </c>
      <c r="BQ528" s="8" t="str">
        <f t="shared" si="991"/>
        <v/>
      </c>
      <c r="BR528" s="8" t="str">
        <f t="shared" si="946"/>
        <v/>
      </c>
      <c r="BS528" s="8" t="str">
        <f t="shared" si="992"/>
        <v/>
      </c>
      <c r="BT528" s="8" t="str">
        <f t="shared" si="993"/>
        <v/>
      </c>
      <c r="BU528" s="7" t="str">
        <f t="shared" si="994"/>
        <v/>
      </c>
    </row>
    <row r="529" spans="8:73" x14ac:dyDescent="0.25">
      <c r="H529" s="35" t="str">
        <f>IFERROR(IF(MINUTE(M529)&lt;&gt;MINUTE(M528),MAX($H$2:H528)+1,IF(AND(MINUTE(M528)=0,MINUTE(M529)=0),1,"")),"")</f>
        <v/>
      </c>
      <c r="I529" s="35" t="str">
        <f t="shared" si="929"/>
        <v/>
      </c>
      <c r="J529" s="35" t="str">
        <f t="shared" si="968"/>
        <v/>
      </c>
      <c r="K529" s="67" t="str">
        <f>IFERROR(IF(VLOOKUP(J528,'Flota Variable'!$AS$4:$AU$707,3,0)+K528&gt;$F$7,"",VLOOKUP(J528,'Flota Variable'!$AS$4:$AU$707,3,0)+K528),"")</f>
        <v/>
      </c>
      <c r="L529" s="67" t="str">
        <f t="shared" si="930"/>
        <v/>
      </c>
      <c r="M529" s="36" t="str">
        <f t="shared" si="969"/>
        <v/>
      </c>
      <c r="N529" s="35" t="str">
        <f>IF(H529="","",IF(H529=MAX($H$3:$H$1002),IFERROR(VLOOKUP(MAX($H$3:H529)+1,$H$3:$I$1002,2,0),MAX(I529:I1528))-VLOOKUP(H529,$H$3:$I$1002,2,0)+1,IFERROR(VLOOKUP(MAX($H$3:H529)+1,$H$3:$I$1002,2,0),MAX(I529:I1528))-VLOOKUP(H529,$H$3:$I$1002,2,0)))</f>
        <v/>
      </c>
      <c r="P529" s="35" t="str">
        <f t="shared" si="970"/>
        <v/>
      </c>
      <c r="Q529" s="67" t="str">
        <f t="shared" si="971"/>
        <v/>
      </c>
      <c r="R529" s="67" t="str">
        <f t="shared" si="972"/>
        <v/>
      </c>
      <c r="S529" s="67" t="str">
        <f t="shared" si="973"/>
        <v/>
      </c>
      <c r="U529" s="68" t="str">
        <f>IFERROR(IF(Z529=0,"",IF(MINUTE(Z529)&lt;&gt;MINUTE(Z528),MAX($U$2:U528)+1,IF(AND(MINUTE(Z528)=0,MINUTE(Z529)=0),1,""))),"")</f>
        <v/>
      </c>
      <c r="V529" s="68" t="str">
        <f t="shared" si="974"/>
        <v/>
      </c>
      <c r="W529" s="68" t="str">
        <f t="shared" si="975"/>
        <v/>
      </c>
      <c r="X529" s="69" t="str">
        <f>IFERROR(L529+VLOOKUP(J529,'Tiempos de ciclo'!$P$3:$Q$398,2,0),"")</f>
        <v/>
      </c>
      <c r="Y529" s="69" t="str">
        <f t="shared" si="958"/>
        <v/>
      </c>
      <c r="Z529" s="70" t="str">
        <f t="shared" si="976"/>
        <v/>
      </c>
      <c r="AA529" s="68" t="str">
        <f>IF(U529="","",IF(U529=MAX($U$3:$U$1002),IFERROR(VLOOKUP(MAX($U$3:U529)+1,$U$3:$V$1002,2,0),MAX(V529:V1528))-VLOOKUP(U529,$U$3:$V$1002,2,0)+1,IFERROR(VLOOKUP(MAX($U$3:U529)+1,$U$3:$V$1002,2,0),MAX(V529:V1528))-VLOOKUP(U529,$U$3:$V$1002,2,0)))</f>
        <v/>
      </c>
      <c r="AC529" s="68" t="str">
        <f t="shared" si="977"/>
        <v/>
      </c>
      <c r="AD529" s="69" t="str">
        <f t="shared" si="978"/>
        <v/>
      </c>
      <c r="AE529" s="69" t="str">
        <f t="shared" si="979"/>
        <v/>
      </c>
      <c r="AF529" s="69" t="str">
        <f t="shared" si="980"/>
        <v/>
      </c>
      <c r="AI529" s="3" t="str">
        <f t="shared" si="931"/>
        <v/>
      </c>
      <c r="AJ529" s="8" t="str">
        <f t="shared" si="959"/>
        <v/>
      </c>
      <c r="AK529" s="8" t="str">
        <f t="shared" si="932"/>
        <v/>
      </c>
      <c r="AL529" s="8" t="str">
        <f t="shared" si="933"/>
        <v/>
      </c>
      <c r="AM529" s="8" t="str">
        <f t="shared" si="934"/>
        <v/>
      </c>
      <c r="AN529" s="9" t="str">
        <f t="shared" si="960"/>
        <v/>
      </c>
      <c r="AO529" s="9" t="str">
        <f t="shared" si="961"/>
        <v/>
      </c>
      <c r="AP529" s="8" t="str">
        <f t="shared" si="981"/>
        <v/>
      </c>
      <c r="AQ529" s="9" t="str">
        <f t="shared" si="962"/>
        <v/>
      </c>
      <c r="AR529" s="8" t="str">
        <f t="shared" si="982"/>
        <v/>
      </c>
      <c r="AS529" s="2" t="str">
        <f t="shared" si="935"/>
        <v/>
      </c>
      <c r="AT529" s="8" t="str">
        <f t="shared" si="983"/>
        <v/>
      </c>
      <c r="AU529" s="8" t="str">
        <f t="shared" si="936"/>
        <v/>
      </c>
      <c r="AV529" s="8" t="str">
        <f t="shared" si="937"/>
        <v/>
      </c>
      <c r="AW529" s="8" t="str">
        <f t="shared" si="938"/>
        <v/>
      </c>
      <c r="AX529" s="9" t="str">
        <f t="shared" si="963"/>
        <v/>
      </c>
      <c r="AY529" s="9" t="str">
        <f t="shared" si="964"/>
        <v/>
      </c>
      <c r="AZ529" s="8" t="str">
        <f t="shared" si="984"/>
        <v/>
      </c>
      <c r="BA529" s="9" t="str">
        <f t="shared" si="985"/>
        <v/>
      </c>
      <c r="BB529" s="8" t="str">
        <f t="shared" si="986"/>
        <v/>
      </c>
      <c r="BD529" s="3" t="str">
        <f t="shared" si="987"/>
        <v/>
      </c>
      <c r="BE529" s="8" t="str">
        <f t="shared" si="939"/>
        <v/>
      </c>
      <c r="BF529" s="8" t="str">
        <f t="shared" si="940"/>
        <v/>
      </c>
      <c r="BG529" s="86" t="str">
        <f t="shared" si="941"/>
        <v/>
      </c>
      <c r="BH529" s="9" t="str">
        <f t="shared" si="942"/>
        <v/>
      </c>
      <c r="BI529" s="9" t="str">
        <f t="shared" si="943"/>
        <v/>
      </c>
      <c r="BJ529" s="82" t="e">
        <f t="shared" si="965"/>
        <v>#VALUE!</v>
      </c>
      <c r="BK529" s="9" t="str">
        <f t="shared" si="944"/>
        <v/>
      </c>
      <c r="BL529" s="9" t="str">
        <f t="shared" ref="BL529:BM529" si="1007">BK529</f>
        <v/>
      </c>
      <c r="BM529" s="9" t="str">
        <f t="shared" si="1007"/>
        <v/>
      </c>
      <c r="BN529" s="8" t="str">
        <f t="shared" si="967"/>
        <v/>
      </c>
      <c r="BO529" s="8" t="str">
        <f t="shared" si="989"/>
        <v/>
      </c>
      <c r="BP529" s="8" t="str">
        <f t="shared" si="990"/>
        <v/>
      </c>
      <c r="BQ529" s="8" t="str">
        <f t="shared" si="991"/>
        <v/>
      </c>
      <c r="BR529" s="8" t="str">
        <f t="shared" si="946"/>
        <v/>
      </c>
      <c r="BS529" s="8" t="str">
        <f t="shared" si="992"/>
        <v/>
      </c>
      <c r="BT529" s="8" t="str">
        <f t="shared" si="993"/>
        <v/>
      </c>
      <c r="BU529" s="7" t="str">
        <f t="shared" si="994"/>
        <v/>
      </c>
    </row>
    <row r="530" spans="8:73" x14ac:dyDescent="0.25">
      <c r="H530" s="35" t="str">
        <f>IFERROR(IF(MINUTE(M530)&lt;&gt;MINUTE(M529),MAX($H$2:H529)+1,IF(AND(MINUTE(M529)=0,MINUTE(M530)=0),1,"")),"")</f>
        <v/>
      </c>
      <c r="I530" s="35" t="str">
        <f t="shared" si="929"/>
        <v/>
      </c>
      <c r="J530" s="35" t="str">
        <f t="shared" si="968"/>
        <v/>
      </c>
      <c r="K530" s="67" t="str">
        <f>IFERROR(IF(VLOOKUP(J529,'Flota Variable'!$AS$4:$AU$707,3,0)+K529&gt;$F$7,"",VLOOKUP(J529,'Flota Variable'!$AS$4:$AU$707,3,0)+K529),"")</f>
        <v/>
      </c>
      <c r="L530" s="67" t="str">
        <f t="shared" si="930"/>
        <v/>
      </c>
      <c r="M530" s="36" t="str">
        <f t="shared" si="969"/>
        <v/>
      </c>
      <c r="N530" s="35" t="str">
        <f>IF(H530="","",IF(H530=MAX($H$3:$H$1002),IFERROR(VLOOKUP(MAX($H$3:H530)+1,$H$3:$I$1002,2,0),MAX(I530:I1529))-VLOOKUP(H530,$H$3:$I$1002,2,0)+1,IFERROR(VLOOKUP(MAX($H$3:H530)+1,$H$3:$I$1002,2,0),MAX(I530:I1529))-VLOOKUP(H530,$H$3:$I$1002,2,0)))</f>
        <v/>
      </c>
      <c r="P530" s="35" t="str">
        <f t="shared" si="970"/>
        <v/>
      </c>
      <c r="Q530" s="67" t="str">
        <f t="shared" si="971"/>
        <v/>
      </c>
      <c r="R530" s="67" t="str">
        <f t="shared" si="972"/>
        <v/>
      </c>
      <c r="S530" s="67" t="str">
        <f t="shared" si="973"/>
        <v/>
      </c>
      <c r="U530" s="68" t="str">
        <f>IFERROR(IF(Z530=0,"",IF(MINUTE(Z530)&lt;&gt;MINUTE(Z529),MAX($U$2:U529)+1,IF(AND(MINUTE(Z529)=0,MINUTE(Z530)=0),1,""))),"")</f>
        <v/>
      </c>
      <c r="V530" s="68" t="str">
        <f t="shared" si="974"/>
        <v/>
      </c>
      <c r="W530" s="68" t="str">
        <f t="shared" si="975"/>
        <v/>
      </c>
      <c r="X530" s="69" t="str">
        <f>IFERROR(L530+VLOOKUP(J530,'Tiempos de ciclo'!$P$3:$Q$398,2,0),"")</f>
        <v/>
      </c>
      <c r="Y530" s="69" t="str">
        <f t="shared" si="958"/>
        <v/>
      </c>
      <c r="Z530" s="70" t="str">
        <f t="shared" si="976"/>
        <v/>
      </c>
      <c r="AA530" s="68" t="str">
        <f>IF(U530="","",IF(U530=MAX($U$3:$U$1002),IFERROR(VLOOKUP(MAX($U$3:U530)+1,$U$3:$V$1002,2,0),MAX(V530:V1529))-VLOOKUP(U530,$U$3:$V$1002,2,0)+1,IFERROR(VLOOKUP(MAX($U$3:U530)+1,$U$3:$V$1002,2,0),MAX(V530:V1529))-VLOOKUP(U530,$U$3:$V$1002,2,0)))</f>
        <v/>
      </c>
      <c r="AC530" s="68" t="str">
        <f t="shared" si="977"/>
        <v/>
      </c>
      <c r="AD530" s="69" t="str">
        <f t="shared" si="978"/>
        <v/>
      </c>
      <c r="AE530" s="69" t="str">
        <f t="shared" si="979"/>
        <v/>
      </c>
      <c r="AF530" s="69" t="str">
        <f t="shared" si="980"/>
        <v/>
      </c>
      <c r="AI530" s="3" t="str">
        <f t="shared" si="931"/>
        <v/>
      </c>
      <c r="AJ530" s="8" t="str">
        <f t="shared" si="959"/>
        <v/>
      </c>
      <c r="AK530" s="8" t="str">
        <f t="shared" si="932"/>
        <v/>
      </c>
      <c r="AL530" s="8" t="str">
        <f t="shared" si="933"/>
        <v/>
      </c>
      <c r="AM530" s="8" t="str">
        <f t="shared" si="934"/>
        <v/>
      </c>
      <c r="AN530" s="9" t="str">
        <f t="shared" si="960"/>
        <v/>
      </c>
      <c r="AO530" s="9" t="str">
        <f t="shared" si="961"/>
        <v/>
      </c>
      <c r="AP530" s="8" t="str">
        <f t="shared" si="981"/>
        <v/>
      </c>
      <c r="AQ530" s="9" t="str">
        <f t="shared" si="962"/>
        <v/>
      </c>
      <c r="AR530" s="8" t="str">
        <f t="shared" si="982"/>
        <v/>
      </c>
      <c r="AS530" s="2" t="str">
        <f t="shared" si="935"/>
        <v/>
      </c>
      <c r="AT530" s="8" t="str">
        <f t="shared" si="983"/>
        <v/>
      </c>
      <c r="AU530" s="8" t="str">
        <f t="shared" si="936"/>
        <v/>
      </c>
      <c r="AV530" s="8" t="str">
        <f t="shared" si="937"/>
        <v/>
      </c>
      <c r="AW530" s="8" t="str">
        <f t="shared" si="938"/>
        <v/>
      </c>
      <c r="AX530" s="9" t="str">
        <f t="shared" si="963"/>
        <v/>
      </c>
      <c r="AY530" s="9" t="str">
        <f t="shared" si="964"/>
        <v/>
      </c>
      <c r="AZ530" s="8" t="str">
        <f t="shared" si="984"/>
        <v/>
      </c>
      <c r="BA530" s="9" t="str">
        <f t="shared" si="985"/>
        <v/>
      </c>
      <c r="BB530" s="8" t="str">
        <f t="shared" si="986"/>
        <v/>
      </c>
      <c r="BD530" s="3" t="str">
        <f t="shared" si="987"/>
        <v/>
      </c>
      <c r="BE530" s="8" t="str">
        <f t="shared" si="939"/>
        <v/>
      </c>
      <c r="BF530" s="8" t="str">
        <f t="shared" si="940"/>
        <v/>
      </c>
      <c r="BG530" s="86" t="str">
        <f t="shared" si="941"/>
        <v/>
      </c>
      <c r="BH530" s="9" t="str">
        <f t="shared" si="942"/>
        <v/>
      </c>
      <c r="BI530" s="9" t="str">
        <f t="shared" si="943"/>
        <v/>
      </c>
      <c r="BJ530" s="82" t="e">
        <f t="shared" si="965"/>
        <v>#VALUE!</v>
      </c>
      <c r="BK530" s="9" t="str">
        <f t="shared" si="944"/>
        <v/>
      </c>
      <c r="BL530" s="9" t="str">
        <f t="shared" ref="BL530:BM530" si="1008">BK530</f>
        <v/>
      </c>
      <c r="BM530" s="9" t="str">
        <f t="shared" si="1008"/>
        <v/>
      </c>
      <c r="BN530" s="8" t="str">
        <f t="shared" si="967"/>
        <v/>
      </c>
      <c r="BO530" s="8" t="str">
        <f t="shared" si="989"/>
        <v/>
      </c>
      <c r="BP530" s="8" t="str">
        <f t="shared" si="990"/>
        <v/>
      </c>
      <c r="BQ530" s="8" t="str">
        <f t="shared" si="991"/>
        <v/>
      </c>
      <c r="BR530" s="8" t="str">
        <f t="shared" si="946"/>
        <v/>
      </c>
      <c r="BS530" s="8" t="str">
        <f t="shared" si="992"/>
        <v/>
      </c>
      <c r="BT530" s="8" t="str">
        <f t="shared" si="993"/>
        <v/>
      </c>
      <c r="BU530" s="7" t="str">
        <f t="shared" si="994"/>
        <v/>
      </c>
    </row>
    <row r="531" spans="8:73" x14ac:dyDescent="0.25">
      <c r="H531" s="35" t="str">
        <f>IFERROR(IF(MINUTE(M531)&lt;&gt;MINUTE(M530),MAX($H$2:H530)+1,IF(AND(MINUTE(M530)=0,MINUTE(M531)=0),1,"")),"")</f>
        <v/>
      </c>
      <c r="I531" s="35" t="str">
        <f t="shared" si="929"/>
        <v/>
      </c>
      <c r="J531" s="35" t="str">
        <f t="shared" si="968"/>
        <v/>
      </c>
      <c r="K531" s="67" t="str">
        <f>IFERROR(IF(VLOOKUP(J530,'Flota Variable'!$AS$4:$AU$707,3,0)+K530&gt;$F$7,"",VLOOKUP(J530,'Flota Variable'!$AS$4:$AU$707,3,0)+K530),"")</f>
        <v/>
      </c>
      <c r="L531" s="67" t="str">
        <f t="shared" si="930"/>
        <v/>
      </c>
      <c r="M531" s="36" t="str">
        <f t="shared" si="969"/>
        <v/>
      </c>
      <c r="N531" s="35" t="str">
        <f>IF(H531="","",IF(H531=MAX($H$3:$H$1002),IFERROR(VLOOKUP(MAX($H$3:H531)+1,$H$3:$I$1002,2,0),MAX(I531:I1530))-VLOOKUP(H531,$H$3:$I$1002,2,0)+1,IFERROR(VLOOKUP(MAX($H$3:H531)+1,$H$3:$I$1002,2,0),MAX(I531:I1530))-VLOOKUP(H531,$H$3:$I$1002,2,0)))</f>
        <v/>
      </c>
      <c r="P531" s="35" t="str">
        <f t="shared" si="970"/>
        <v/>
      </c>
      <c r="Q531" s="67" t="str">
        <f t="shared" si="971"/>
        <v/>
      </c>
      <c r="R531" s="67" t="str">
        <f t="shared" si="972"/>
        <v/>
      </c>
      <c r="S531" s="67" t="str">
        <f t="shared" si="973"/>
        <v/>
      </c>
      <c r="U531" s="68" t="str">
        <f>IFERROR(IF(Z531=0,"",IF(MINUTE(Z531)&lt;&gt;MINUTE(Z530),MAX($U$2:U530)+1,IF(AND(MINUTE(Z530)=0,MINUTE(Z531)=0),1,""))),"")</f>
        <v/>
      </c>
      <c r="V531" s="68" t="str">
        <f t="shared" si="974"/>
        <v/>
      </c>
      <c r="W531" s="68" t="str">
        <f t="shared" si="975"/>
        <v/>
      </c>
      <c r="X531" s="69" t="str">
        <f>IFERROR(L531+VLOOKUP(J531,'Tiempos de ciclo'!$P$3:$Q$398,2,0),"")</f>
        <v/>
      </c>
      <c r="Y531" s="69" t="str">
        <f t="shared" si="958"/>
        <v/>
      </c>
      <c r="Z531" s="70" t="str">
        <f t="shared" si="976"/>
        <v/>
      </c>
      <c r="AA531" s="68" t="str">
        <f>IF(U531="","",IF(U531=MAX($U$3:$U$1002),IFERROR(VLOOKUP(MAX($U$3:U531)+1,$U$3:$V$1002,2,0),MAX(V531:V1530))-VLOOKUP(U531,$U$3:$V$1002,2,0)+1,IFERROR(VLOOKUP(MAX($U$3:U531)+1,$U$3:$V$1002,2,0),MAX(V531:V1530))-VLOOKUP(U531,$U$3:$V$1002,2,0)))</f>
        <v/>
      </c>
      <c r="AC531" s="68" t="str">
        <f t="shared" si="977"/>
        <v/>
      </c>
      <c r="AD531" s="69" t="str">
        <f t="shared" si="978"/>
        <v/>
      </c>
      <c r="AE531" s="69" t="str">
        <f t="shared" si="979"/>
        <v/>
      </c>
      <c r="AF531" s="69" t="str">
        <f t="shared" si="980"/>
        <v/>
      </c>
      <c r="AI531" s="3" t="str">
        <f t="shared" si="931"/>
        <v/>
      </c>
      <c r="AJ531" s="8" t="str">
        <f t="shared" si="959"/>
        <v/>
      </c>
      <c r="AK531" s="8" t="str">
        <f t="shared" si="932"/>
        <v/>
      </c>
      <c r="AL531" s="8" t="str">
        <f t="shared" si="933"/>
        <v/>
      </c>
      <c r="AM531" s="8" t="str">
        <f t="shared" si="934"/>
        <v/>
      </c>
      <c r="AN531" s="9" t="str">
        <f t="shared" si="960"/>
        <v/>
      </c>
      <c r="AO531" s="9" t="str">
        <f t="shared" si="961"/>
        <v/>
      </c>
      <c r="AP531" s="8" t="str">
        <f t="shared" si="981"/>
        <v/>
      </c>
      <c r="AQ531" s="9" t="str">
        <f t="shared" si="962"/>
        <v/>
      </c>
      <c r="AR531" s="8" t="str">
        <f t="shared" si="982"/>
        <v/>
      </c>
      <c r="AS531" s="2" t="str">
        <f t="shared" si="935"/>
        <v/>
      </c>
      <c r="AT531" s="8" t="str">
        <f t="shared" si="983"/>
        <v/>
      </c>
      <c r="AU531" s="8" t="str">
        <f t="shared" si="936"/>
        <v/>
      </c>
      <c r="AV531" s="8" t="str">
        <f t="shared" si="937"/>
        <v/>
      </c>
      <c r="AW531" s="8" t="str">
        <f t="shared" si="938"/>
        <v/>
      </c>
      <c r="AX531" s="9" t="str">
        <f t="shared" si="963"/>
        <v/>
      </c>
      <c r="AY531" s="9" t="str">
        <f t="shared" si="964"/>
        <v/>
      </c>
      <c r="AZ531" s="8" t="str">
        <f t="shared" si="984"/>
        <v/>
      </c>
      <c r="BA531" s="9" t="str">
        <f t="shared" si="985"/>
        <v/>
      </c>
      <c r="BB531" s="8" t="str">
        <f t="shared" si="986"/>
        <v/>
      </c>
      <c r="BD531" s="3" t="str">
        <f t="shared" si="987"/>
        <v/>
      </c>
      <c r="BE531" s="8" t="str">
        <f t="shared" si="939"/>
        <v/>
      </c>
      <c r="BF531" s="8" t="str">
        <f t="shared" si="940"/>
        <v/>
      </c>
      <c r="BG531" s="86" t="str">
        <f t="shared" si="941"/>
        <v/>
      </c>
      <c r="BH531" s="9" t="str">
        <f t="shared" si="942"/>
        <v/>
      </c>
      <c r="BI531" s="9" t="str">
        <f t="shared" si="943"/>
        <v/>
      </c>
      <c r="BJ531" s="82" t="e">
        <f t="shared" si="965"/>
        <v>#VALUE!</v>
      </c>
      <c r="BK531" s="9" t="str">
        <f t="shared" si="944"/>
        <v/>
      </c>
      <c r="BL531" s="9" t="str">
        <f t="shared" ref="BL531:BM531" si="1009">BK531</f>
        <v/>
      </c>
      <c r="BM531" s="9" t="str">
        <f t="shared" si="1009"/>
        <v/>
      </c>
      <c r="BN531" s="8" t="str">
        <f t="shared" si="967"/>
        <v/>
      </c>
      <c r="BO531" s="8" t="str">
        <f t="shared" si="989"/>
        <v/>
      </c>
      <c r="BP531" s="8" t="str">
        <f t="shared" si="990"/>
        <v/>
      </c>
      <c r="BQ531" s="8" t="str">
        <f t="shared" si="991"/>
        <v/>
      </c>
      <c r="BR531" s="8" t="str">
        <f t="shared" si="946"/>
        <v/>
      </c>
      <c r="BS531" s="8" t="str">
        <f t="shared" si="992"/>
        <v/>
      </c>
      <c r="BT531" s="8" t="str">
        <f t="shared" si="993"/>
        <v/>
      </c>
      <c r="BU531" s="7" t="str">
        <f t="shared" si="994"/>
        <v/>
      </c>
    </row>
    <row r="532" spans="8:73" x14ac:dyDescent="0.25">
      <c r="H532" s="35" t="str">
        <f>IFERROR(IF(MINUTE(M532)&lt;&gt;MINUTE(M531),MAX($H$2:H531)+1,IF(AND(MINUTE(M531)=0,MINUTE(M532)=0),1,"")),"")</f>
        <v/>
      </c>
      <c r="I532" s="35" t="str">
        <f t="shared" si="929"/>
        <v/>
      </c>
      <c r="J532" s="35" t="str">
        <f t="shared" si="968"/>
        <v/>
      </c>
      <c r="K532" s="67" t="str">
        <f>IFERROR(IF(VLOOKUP(J531,'Flota Variable'!$AS$4:$AU$707,3,0)+K531&gt;$F$7,"",VLOOKUP(J531,'Flota Variable'!$AS$4:$AU$707,3,0)+K531),"")</f>
        <v/>
      </c>
      <c r="L532" s="67" t="str">
        <f t="shared" si="930"/>
        <v/>
      </c>
      <c r="M532" s="36" t="str">
        <f t="shared" si="969"/>
        <v/>
      </c>
      <c r="N532" s="35" t="str">
        <f>IF(H532="","",IF(H532=MAX($H$3:$H$1002),IFERROR(VLOOKUP(MAX($H$3:H532)+1,$H$3:$I$1002,2,0),MAX(I532:I1531))-VLOOKUP(H532,$H$3:$I$1002,2,0)+1,IFERROR(VLOOKUP(MAX($H$3:H532)+1,$H$3:$I$1002,2,0),MAX(I532:I1531))-VLOOKUP(H532,$H$3:$I$1002,2,0)))</f>
        <v/>
      </c>
      <c r="P532" s="35" t="str">
        <f t="shared" si="970"/>
        <v/>
      </c>
      <c r="Q532" s="67" t="str">
        <f t="shared" si="971"/>
        <v/>
      </c>
      <c r="R532" s="67" t="str">
        <f t="shared" si="972"/>
        <v/>
      </c>
      <c r="S532" s="67" t="str">
        <f t="shared" si="973"/>
        <v/>
      </c>
      <c r="U532" s="68" t="str">
        <f>IFERROR(IF(Z532=0,"",IF(MINUTE(Z532)&lt;&gt;MINUTE(Z531),MAX($U$2:U531)+1,IF(AND(MINUTE(Z531)=0,MINUTE(Z532)=0),1,""))),"")</f>
        <v/>
      </c>
      <c r="V532" s="68" t="str">
        <f t="shared" si="974"/>
        <v/>
      </c>
      <c r="W532" s="68" t="str">
        <f t="shared" si="975"/>
        <v/>
      </c>
      <c r="X532" s="69" t="str">
        <f>IFERROR(L532+VLOOKUP(J532,'Tiempos de ciclo'!$P$3:$Q$398,2,0),"")</f>
        <v/>
      </c>
      <c r="Y532" s="69" t="str">
        <f t="shared" si="958"/>
        <v/>
      </c>
      <c r="Z532" s="70" t="str">
        <f t="shared" si="976"/>
        <v/>
      </c>
      <c r="AA532" s="68" t="str">
        <f>IF(U532="","",IF(U532=MAX($U$3:$U$1002),IFERROR(VLOOKUP(MAX($U$3:U532)+1,$U$3:$V$1002,2,0),MAX(V532:V1531))-VLOOKUP(U532,$U$3:$V$1002,2,0)+1,IFERROR(VLOOKUP(MAX($U$3:U532)+1,$U$3:$V$1002,2,0),MAX(V532:V1531))-VLOOKUP(U532,$U$3:$V$1002,2,0)))</f>
        <v/>
      </c>
      <c r="AC532" s="68" t="str">
        <f t="shared" si="977"/>
        <v/>
      </c>
      <c r="AD532" s="69" t="str">
        <f t="shared" si="978"/>
        <v/>
      </c>
      <c r="AE532" s="69" t="str">
        <f t="shared" si="979"/>
        <v/>
      </c>
      <c r="AF532" s="69" t="str">
        <f t="shared" si="980"/>
        <v/>
      </c>
      <c r="AI532" s="3" t="str">
        <f t="shared" si="931"/>
        <v/>
      </c>
      <c r="AJ532" s="8" t="str">
        <f t="shared" si="959"/>
        <v/>
      </c>
      <c r="AK532" s="8" t="str">
        <f t="shared" si="932"/>
        <v/>
      </c>
      <c r="AL532" s="8" t="str">
        <f t="shared" si="933"/>
        <v/>
      </c>
      <c r="AM532" s="8" t="str">
        <f t="shared" si="934"/>
        <v/>
      </c>
      <c r="AN532" s="9" t="str">
        <f t="shared" si="960"/>
        <v/>
      </c>
      <c r="AO532" s="9" t="str">
        <f t="shared" si="961"/>
        <v/>
      </c>
      <c r="AP532" s="8" t="str">
        <f t="shared" si="981"/>
        <v/>
      </c>
      <c r="AQ532" s="9" t="str">
        <f t="shared" si="962"/>
        <v/>
      </c>
      <c r="AR532" s="8" t="str">
        <f t="shared" si="982"/>
        <v/>
      </c>
      <c r="AS532" s="2" t="str">
        <f t="shared" si="935"/>
        <v/>
      </c>
      <c r="AT532" s="8" t="str">
        <f t="shared" si="983"/>
        <v/>
      </c>
      <c r="AU532" s="8" t="str">
        <f t="shared" si="936"/>
        <v/>
      </c>
      <c r="AV532" s="8" t="str">
        <f t="shared" si="937"/>
        <v/>
      </c>
      <c r="AW532" s="8" t="str">
        <f t="shared" si="938"/>
        <v/>
      </c>
      <c r="AX532" s="9" t="str">
        <f t="shared" si="963"/>
        <v/>
      </c>
      <c r="AY532" s="9" t="str">
        <f t="shared" si="964"/>
        <v/>
      </c>
      <c r="AZ532" s="8" t="str">
        <f t="shared" si="984"/>
        <v/>
      </c>
      <c r="BA532" s="9" t="str">
        <f t="shared" si="985"/>
        <v/>
      </c>
      <c r="BB532" s="8" t="str">
        <f t="shared" si="986"/>
        <v/>
      </c>
      <c r="BD532" s="3" t="str">
        <f t="shared" si="987"/>
        <v/>
      </c>
      <c r="BE532" s="8" t="str">
        <f t="shared" si="939"/>
        <v/>
      </c>
      <c r="BF532" s="8" t="str">
        <f t="shared" si="940"/>
        <v/>
      </c>
      <c r="BG532" s="86" t="str">
        <f t="shared" si="941"/>
        <v/>
      </c>
      <c r="BH532" s="9" t="str">
        <f t="shared" si="942"/>
        <v/>
      </c>
      <c r="BI532" s="9" t="str">
        <f t="shared" si="943"/>
        <v/>
      </c>
      <c r="BJ532" s="82" t="e">
        <f t="shared" si="965"/>
        <v>#VALUE!</v>
      </c>
      <c r="BK532" s="9" t="str">
        <f t="shared" si="944"/>
        <v/>
      </c>
      <c r="BL532" s="9" t="str">
        <f t="shared" ref="BL532:BM532" si="1010">BK532</f>
        <v/>
      </c>
      <c r="BM532" s="9" t="str">
        <f t="shared" si="1010"/>
        <v/>
      </c>
      <c r="BN532" s="8" t="str">
        <f t="shared" si="967"/>
        <v/>
      </c>
      <c r="BO532" s="8" t="str">
        <f t="shared" si="989"/>
        <v/>
      </c>
      <c r="BP532" s="8" t="str">
        <f t="shared" si="990"/>
        <v/>
      </c>
      <c r="BQ532" s="8" t="str">
        <f t="shared" si="991"/>
        <v/>
      </c>
      <c r="BR532" s="8" t="str">
        <f t="shared" si="946"/>
        <v/>
      </c>
      <c r="BS532" s="8" t="str">
        <f t="shared" si="992"/>
        <v/>
      </c>
      <c r="BT532" s="8" t="str">
        <f t="shared" si="993"/>
        <v/>
      </c>
      <c r="BU532" s="7" t="str">
        <f t="shared" si="994"/>
        <v/>
      </c>
    </row>
    <row r="533" spans="8:73" x14ac:dyDescent="0.25">
      <c r="H533" s="35" t="str">
        <f>IFERROR(IF(MINUTE(M533)&lt;&gt;MINUTE(M532),MAX($H$2:H532)+1,IF(AND(MINUTE(M532)=0,MINUTE(M533)=0),1,"")),"")</f>
        <v/>
      </c>
      <c r="I533" s="35" t="str">
        <f t="shared" si="929"/>
        <v/>
      </c>
      <c r="J533" s="35" t="str">
        <f t="shared" si="968"/>
        <v/>
      </c>
      <c r="K533" s="67" t="str">
        <f>IFERROR(IF(VLOOKUP(J532,'Flota Variable'!$AS$4:$AU$707,3,0)+K532&gt;$F$7,"",VLOOKUP(J532,'Flota Variable'!$AS$4:$AU$707,3,0)+K532),"")</f>
        <v/>
      </c>
      <c r="L533" s="67" t="str">
        <f t="shared" si="930"/>
        <v/>
      </c>
      <c r="M533" s="36" t="str">
        <f t="shared" si="969"/>
        <v/>
      </c>
      <c r="N533" s="35" t="str">
        <f>IF(H533="","",IF(H533=MAX($H$3:$H$1002),IFERROR(VLOOKUP(MAX($H$3:H533)+1,$H$3:$I$1002,2,0),MAX(I533:I1532))-VLOOKUP(H533,$H$3:$I$1002,2,0)+1,IFERROR(VLOOKUP(MAX($H$3:H533)+1,$H$3:$I$1002,2,0),MAX(I533:I1532))-VLOOKUP(H533,$H$3:$I$1002,2,0)))</f>
        <v/>
      </c>
      <c r="P533" s="35" t="str">
        <f t="shared" si="970"/>
        <v/>
      </c>
      <c r="Q533" s="67" t="str">
        <f t="shared" si="971"/>
        <v/>
      </c>
      <c r="R533" s="67" t="str">
        <f t="shared" si="972"/>
        <v/>
      </c>
      <c r="S533" s="67" t="str">
        <f t="shared" si="973"/>
        <v/>
      </c>
      <c r="U533" s="68" t="str">
        <f>IFERROR(IF(Z533=0,"",IF(MINUTE(Z533)&lt;&gt;MINUTE(Z532),MAX($U$2:U532)+1,IF(AND(MINUTE(Z532)=0,MINUTE(Z533)=0),1,""))),"")</f>
        <v/>
      </c>
      <c r="V533" s="68" t="str">
        <f t="shared" si="974"/>
        <v/>
      </c>
      <c r="W533" s="68" t="str">
        <f t="shared" si="975"/>
        <v/>
      </c>
      <c r="X533" s="69" t="str">
        <f>IFERROR(L533+VLOOKUP(J533,'Tiempos de ciclo'!$P$3:$Q$398,2,0),"")</f>
        <v/>
      </c>
      <c r="Y533" s="69" t="str">
        <f t="shared" si="958"/>
        <v/>
      </c>
      <c r="Z533" s="70" t="str">
        <f t="shared" si="976"/>
        <v/>
      </c>
      <c r="AA533" s="68" t="str">
        <f>IF(U533="","",IF(U533=MAX($U$3:$U$1002),IFERROR(VLOOKUP(MAX($U$3:U533)+1,$U$3:$V$1002,2,0),MAX(V533:V1532))-VLOOKUP(U533,$U$3:$V$1002,2,0)+1,IFERROR(VLOOKUP(MAX($U$3:U533)+1,$U$3:$V$1002,2,0),MAX(V533:V1532))-VLOOKUP(U533,$U$3:$V$1002,2,0)))</f>
        <v/>
      </c>
      <c r="AC533" s="68" t="str">
        <f t="shared" si="977"/>
        <v/>
      </c>
      <c r="AD533" s="69" t="str">
        <f t="shared" si="978"/>
        <v/>
      </c>
      <c r="AE533" s="69" t="str">
        <f t="shared" si="979"/>
        <v/>
      </c>
      <c r="AF533" s="69" t="str">
        <f t="shared" si="980"/>
        <v/>
      </c>
      <c r="AI533" s="3" t="str">
        <f t="shared" si="931"/>
        <v/>
      </c>
      <c r="AJ533" s="8" t="str">
        <f t="shared" si="959"/>
        <v/>
      </c>
      <c r="AK533" s="8" t="str">
        <f t="shared" si="932"/>
        <v/>
      </c>
      <c r="AL533" s="8" t="str">
        <f t="shared" si="933"/>
        <v/>
      </c>
      <c r="AM533" s="8" t="str">
        <f t="shared" si="934"/>
        <v/>
      </c>
      <c r="AN533" s="9" t="str">
        <f t="shared" si="960"/>
        <v/>
      </c>
      <c r="AO533" s="9" t="str">
        <f t="shared" si="961"/>
        <v/>
      </c>
      <c r="AP533" s="8" t="str">
        <f t="shared" si="981"/>
        <v/>
      </c>
      <c r="AQ533" s="9" t="str">
        <f t="shared" si="962"/>
        <v/>
      </c>
      <c r="AR533" s="8" t="str">
        <f t="shared" si="982"/>
        <v/>
      </c>
      <c r="AS533" s="2" t="str">
        <f t="shared" si="935"/>
        <v/>
      </c>
      <c r="AT533" s="8" t="str">
        <f t="shared" si="983"/>
        <v/>
      </c>
      <c r="AU533" s="8" t="str">
        <f t="shared" si="936"/>
        <v/>
      </c>
      <c r="AV533" s="8" t="str">
        <f t="shared" si="937"/>
        <v/>
      </c>
      <c r="AW533" s="8" t="str">
        <f t="shared" si="938"/>
        <v/>
      </c>
      <c r="AX533" s="9" t="str">
        <f t="shared" si="963"/>
        <v/>
      </c>
      <c r="AY533" s="9" t="str">
        <f t="shared" si="964"/>
        <v/>
      </c>
      <c r="AZ533" s="8" t="str">
        <f t="shared" si="984"/>
        <v/>
      </c>
      <c r="BA533" s="9" t="str">
        <f t="shared" si="985"/>
        <v/>
      </c>
      <c r="BB533" s="8" t="str">
        <f t="shared" si="986"/>
        <v/>
      </c>
      <c r="BD533" s="3" t="str">
        <f t="shared" si="987"/>
        <v/>
      </c>
      <c r="BE533" s="8" t="str">
        <f t="shared" si="939"/>
        <v/>
      </c>
      <c r="BF533" s="8" t="str">
        <f t="shared" si="940"/>
        <v/>
      </c>
      <c r="BG533" s="86" t="str">
        <f t="shared" si="941"/>
        <v/>
      </c>
      <c r="BH533" s="9" t="str">
        <f t="shared" si="942"/>
        <v/>
      </c>
      <c r="BI533" s="9" t="str">
        <f t="shared" si="943"/>
        <v/>
      </c>
      <c r="BJ533" s="82" t="e">
        <f t="shared" si="965"/>
        <v>#VALUE!</v>
      </c>
      <c r="BK533" s="9" t="str">
        <f t="shared" si="944"/>
        <v/>
      </c>
      <c r="BL533" s="9" t="str">
        <f t="shared" ref="BL533:BM533" si="1011">BK533</f>
        <v/>
      </c>
      <c r="BM533" s="9" t="str">
        <f t="shared" si="1011"/>
        <v/>
      </c>
      <c r="BN533" s="8" t="str">
        <f t="shared" si="967"/>
        <v/>
      </c>
      <c r="BO533" s="8" t="str">
        <f t="shared" si="989"/>
        <v/>
      </c>
      <c r="BP533" s="8" t="str">
        <f t="shared" si="990"/>
        <v/>
      </c>
      <c r="BQ533" s="8" t="str">
        <f t="shared" si="991"/>
        <v/>
      </c>
      <c r="BR533" s="8" t="str">
        <f t="shared" si="946"/>
        <v/>
      </c>
      <c r="BS533" s="8" t="str">
        <f t="shared" si="992"/>
        <v/>
      </c>
      <c r="BT533" s="8" t="str">
        <f t="shared" si="993"/>
        <v/>
      </c>
      <c r="BU533" s="7" t="str">
        <f t="shared" si="994"/>
        <v/>
      </c>
    </row>
    <row r="534" spans="8:73" x14ac:dyDescent="0.25">
      <c r="H534" s="35" t="str">
        <f>IFERROR(IF(MINUTE(M534)&lt;&gt;MINUTE(M533),MAX($H$2:H533)+1,IF(AND(MINUTE(M533)=0,MINUTE(M534)=0),1,"")),"")</f>
        <v/>
      </c>
      <c r="I534" s="35" t="str">
        <f t="shared" si="929"/>
        <v/>
      </c>
      <c r="J534" s="35" t="str">
        <f t="shared" si="968"/>
        <v/>
      </c>
      <c r="K534" s="67" t="str">
        <f>IFERROR(IF(VLOOKUP(J533,'Flota Variable'!$AS$4:$AU$707,3,0)+K533&gt;$F$7,"",VLOOKUP(J533,'Flota Variable'!$AS$4:$AU$707,3,0)+K533),"")</f>
        <v/>
      </c>
      <c r="L534" s="67" t="str">
        <f t="shared" si="930"/>
        <v/>
      </c>
      <c r="M534" s="36" t="str">
        <f t="shared" si="969"/>
        <v/>
      </c>
      <c r="N534" s="35" t="str">
        <f>IF(H534="","",IF(H534=MAX($H$3:$H$1002),IFERROR(VLOOKUP(MAX($H$3:H534)+1,$H$3:$I$1002,2,0),MAX(I534:I1533))-VLOOKUP(H534,$H$3:$I$1002,2,0)+1,IFERROR(VLOOKUP(MAX($H$3:H534)+1,$H$3:$I$1002,2,0),MAX(I534:I1533))-VLOOKUP(H534,$H$3:$I$1002,2,0)))</f>
        <v/>
      </c>
      <c r="P534" s="35" t="str">
        <f t="shared" si="970"/>
        <v/>
      </c>
      <c r="Q534" s="67" t="str">
        <f t="shared" si="971"/>
        <v/>
      </c>
      <c r="R534" s="67" t="str">
        <f t="shared" si="972"/>
        <v/>
      </c>
      <c r="S534" s="67" t="str">
        <f t="shared" si="973"/>
        <v/>
      </c>
      <c r="U534" s="68" t="str">
        <f>IFERROR(IF(Z534=0,"",IF(MINUTE(Z534)&lt;&gt;MINUTE(Z533),MAX($U$2:U533)+1,IF(AND(MINUTE(Z533)=0,MINUTE(Z534)=0),1,""))),"")</f>
        <v/>
      </c>
      <c r="V534" s="68" t="str">
        <f t="shared" si="974"/>
        <v/>
      </c>
      <c r="W534" s="68" t="str">
        <f t="shared" si="975"/>
        <v/>
      </c>
      <c r="X534" s="69" t="str">
        <f>IFERROR(L534+VLOOKUP(J534,'Tiempos de ciclo'!$P$3:$Q$398,2,0),"")</f>
        <v/>
      </c>
      <c r="Y534" s="69" t="str">
        <f t="shared" si="958"/>
        <v/>
      </c>
      <c r="Z534" s="70" t="str">
        <f t="shared" si="976"/>
        <v/>
      </c>
      <c r="AA534" s="68" t="str">
        <f>IF(U534="","",IF(U534=MAX($U$3:$U$1002),IFERROR(VLOOKUP(MAX($U$3:U534)+1,$U$3:$V$1002,2,0),MAX(V534:V1533))-VLOOKUP(U534,$U$3:$V$1002,2,0)+1,IFERROR(VLOOKUP(MAX($U$3:U534)+1,$U$3:$V$1002,2,0),MAX(V534:V1533))-VLOOKUP(U534,$U$3:$V$1002,2,0)))</f>
        <v/>
      </c>
      <c r="AC534" s="68" t="str">
        <f t="shared" si="977"/>
        <v/>
      </c>
      <c r="AD534" s="69" t="str">
        <f t="shared" si="978"/>
        <v/>
      </c>
      <c r="AE534" s="69" t="str">
        <f t="shared" si="979"/>
        <v/>
      </c>
      <c r="AF534" s="69" t="str">
        <f t="shared" si="980"/>
        <v/>
      </c>
      <c r="AI534" s="3" t="str">
        <f t="shared" si="931"/>
        <v/>
      </c>
      <c r="AJ534" s="8" t="str">
        <f t="shared" si="959"/>
        <v/>
      </c>
      <c r="AK534" s="8" t="str">
        <f t="shared" si="932"/>
        <v/>
      </c>
      <c r="AL534" s="8" t="str">
        <f t="shared" si="933"/>
        <v/>
      </c>
      <c r="AM534" s="8" t="str">
        <f t="shared" si="934"/>
        <v/>
      </c>
      <c r="AN534" s="9" t="str">
        <f t="shared" si="960"/>
        <v/>
      </c>
      <c r="AO534" s="9" t="str">
        <f t="shared" si="961"/>
        <v/>
      </c>
      <c r="AP534" s="8" t="str">
        <f t="shared" si="981"/>
        <v/>
      </c>
      <c r="AQ534" s="9" t="str">
        <f t="shared" si="962"/>
        <v/>
      </c>
      <c r="AR534" s="8" t="str">
        <f t="shared" si="982"/>
        <v/>
      </c>
      <c r="AS534" s="2" t="str">
        <f t="shared" si="935"/>
        <v/>
      </c>
      <c r="AT534" s="8" t="str">
        <f t="shared" si="983"/>
        <v/>
      </c>
      <c r="AU534" s="8" t="str">
        <f t="shared" si="936"/>
        <v/>
      </c>
      <c r="AV534" s="8" t="str">
        <f t="shared" si="937"/>
        <v/>
      </c>
      <c r="AW534" s="8" t="str">
        <f t="shared" si="938"/>
        <v/>
      </c>
      <c r="AX534" s="9" t="str">
        <f t="shared" si="963"/>
        <v/>
      </c>
      <c r="AY534" s="9" t="str">
        <f t="shared" si="964"/>
        <v/>
      </c>
      <c r="AZ534" s="8" t="str">
        <f t="shared" si="984"/>
        <v/>
      </c>
      <c r="BA534" s="9" t="str">
        <f t="shared" si="985"/>
        <v/>
      </c>
      <c r="BB534" s="8" t="str">
        <f t="shared" si="986"/>
        <v/>
      </c>
      <c r="BD534" s="3" t="str">
        <f t="shared" si="987"/>
        <v/>
      </c>
      <c r="BE534" s="8" t="str">
        <f t="shared" si="939"/>
        <v/>
      </c>
      <c r="BF534" s="8" t="str">
        <f t="shared" si="940"/>
        <v/>
      </c>
      <c r="BG534" s="86" t="str">
        <f t="shared" si="941"/>
        <v/>
      </c>
      <c r="BH534" s="9" t="str">
        <f t="shared" si="942"/>
        <v/>
      </c>
      <c r="BI534" s="9" t="str">
        <f t="shared" si="943"/>
        <v/>
      </c>
      <c r="BJ534" s="82" t="e">
        <f t="shared" si="965"/>
        <v>#VALUE!</v>
      </c>
      <c r="BK534" s="9" t="str">
        <f t="shared" si="944"/>
        <v/>
      </c>
      <c r="BL534" s="9" t="str">
        <f t="shared" ref="BL534:BM534" si="1012">BK534</f>
        <v/>
      </c>
      <c r="BM534" s="9" t="str">
        <f t="shared" si="1012"/>
        <v/>
      </c>
      <c r="BN534" s="8" t="str">
        <f t="shared" si="967"/>
        <v/>
      </c>
      <c r="BO534" s="8" t="str">
        <f t="shared" si="989"/>
        <v/>
      </c>
      <c r="BP534" s="8" t="str">
        <f t="shared" si="990"/>
        <v/>
      </c>
      <c r="BQ534" s="8" t="str">
        <f t="shared" si="991"/>
        <v/>
      </c>
      <c r="BR534" s="8" t="str">
        <f t="shared" si="946"/>
        <v/>
      </c>
      <c r="BS534" s="8" t="str">
        <f t="shared" si="992"/>
        <v/>
      </c>
      <c r="BT534" s="8" t="str">
        <f t="shared" si="993"/>
        <v/>
      </c>
      <c r="BU534" s="7" t="str">
        <f t="shared" si="994"/>
        <v/>
      </c>
    </row>
    <row r="535" spans="8:73" x14ac:dyDescent="0.25">
      <c r="H535" s="35" t="str">
        <f>IFERROR(IF(MINUTE(M535)&lt;&gt;MINUTE(M534),MAX($H$2:H534)+1,IF(AND(MINUTE(M534)=0,MINUTE(M535)=0),1,"")),"")</f>
        <v/>
      </c>
      <c r="I535" s="35" t="str">
        <f t="shared" si="929"/>
        <v/>
      </c>
      <c r="J535" s="35" t="str">
        <f t="shared" si="968"/>
        <v/>
      </c>
      <c r="K535" s="67" t="str">
        <f>IFERROR(IF(VLOOKUP(J534,'Flota Variable'!$AS$4:$AU$707,3,0)+K534&gt;$F$7,"",VLOOKUP(J534,'Flota Variable'!$AS$4:$AU$707,3,0)+K534),"")</f>
        <v/>
      </c>
      <c r="L535" s="67" t="str">
        <f t="shared" si="930"/>
        <v/>
      </c>
      <c r="M535" s="36" t="str">
        <f t="shared" si="969"/>
        <v/>
      </c>
      <c r="N535" s="35" t="str">
        <f>IF(H535="","",IF(H535=MAX($H$3:$H$1002),IFERROR(VLOOKUP(MAX($H$3:H535)+1,$H$3:$I$1002,2,0),MAX(I535:I1534))-VLOOKUP(H535,$H$3:$I$1002,2,0)+1,IFERROR(VLOOKUP(MAX($H$3:H535)+1,$H$3:$I$1002,2,0),MAX(I535:I1534))-VLOOKUP(H535,$H$3:$I$1002,2,0)))</f>
        <v/>
      </c>
      <c r="P535" s="35" t="str">
        <f t="shared" si="970"/>
        <v/>
      </c>
      <c r="Q535" s="67" t="str">
        <f t="shared" si="971"/>
        <v/>
      </c>
      <c r="R535" s="67" t="str">
        <f t="shared" si="972"/>
        <v/>
      </c>
      <c r="S535" s="67" t="str">
        <f t="shared" si="973"/>
        <v/>
      </c>
      <c r="U535" s="68" t="str">
        <f>IFERROR(IF(Z535=0,"",IF(MINUTE(Z535)&lt;&gt;MINUTE(Z534),MAX($U$2:U534)+1,IF(AND(MINUTE(Z534)=0,MINUTE(Z535)=0),1,""))),"")</f>
        <v/>
      </c>
      <c r="V535" s="68" t="str">
        <f t="shared" si="974"/>
        <v/>
      </c>
      <c r="W535" s="68" t="str">
        <f t="shared" si="975"/>
        <v/>
      </c>
      <c r="X535" s="69" t="str">
        <f>IFERROR(L535+VLOOKUP(J535,'Tiempos de ciclo'!$P$3:$Q$398,2,0),"")</f>
        <v/>
      </c>
      <c r="Y535" s="69" t="str">
        <f t="shared" si="958"/>
        <v/>
      </c>
      <c r="Z535" s="70" t="str">
        <f t="shared" si="976"/>
        <v/>
      </c>
      <c r="AA535" s="68" t="str">
        <f>IF(U535="","",IF(U535=MAX($U$3:$U$1002),IFERROR(VLOOKUP(MAX($U$3:U535)+1,$U$3:$V$1002,2,0),MAX(V535:V1534))-VLOOKUP(U535,$U$3:$V$1002,2,0)+1,IFERROR(VLOOKUP(MAX($U$3:U535)+1,$U$3:$V$1002,2,0),MAX(V535:V1534))-VLOOKUP(U535,$U$3:$V$1002,2,0)))</f>
        <v/>
      </c>
      <c r="AC535" s="68" t="str">
        <f t="shared" si="977"/>
        <v/>
      </c>
      <c r="AD535" s="69" t="str">
        <f t="shared" si="978"/>
        <v/>
      </c>
      <c r="AE535" s="69" t="str">
        <f t="shared" si="979"/>
        <v/>
      </c>
      <c r="AF535" s="69" t="str">
        <f t="shared" si="980"/>
        <v/>
      </c>
      <c r="AI535" s="3" t="str">
        <f t="shared" si="931"/>
        <v/>
      </c>
      <c r="AJ535" s="8" t="str">
        <f t="shared" si="959"/>
        <v/>
      </c>
      <c r="AK535" s="8" t="str">
        <f t="shared" si="932"/>
        <v/>
      </c>
      <c r="AL535" s="8" t="str">
        <f t="shared" si="933"/>
        <v/>
      </c>
      <c r="AM535" s="8" t="str">
        <f t="shared" si="934"/>
        <v/>
      </c>
      <c r="AN535" s="9" t="str">
        <f t="shared" si="960"/>
        <v/>
      </c>
      <c r="AO535" s="9" t="str">
        <f t="shared" si="961"/>
        <v/>
      </c>
      <c r="AP535" s="8" t="str">
        <f t="shared" si="981"/>
        <v/>
      </c>
      <c r="AQ535" s="9" t="str">
        <f t="shared" si="962"/>
        <v/>
      </c>
      <c r="AR535" s="8" t="str">
        <f t="shared" si="982"/>
        <v/>
      </c>
      <c r="AS535" s="2" t="str">
        <f t="shared" si="935"/>
        <v/>
      </c>
      <c r="AT535" s="8" t="str">
        <f t="shared" si="983"/>
        <v/>
      </c>
      <c r="AU535" s="8" t="str">
        <f t="shared" si="936"/>
        <v/>
      </c>
      <c r="AV535" s="8" t="str">
        <f t="shared" si="937"/>
        <v/>
      </c>
      <c r="AW535" s="8" t="str">
        <f t="shared" si="938"/>
        <v/>
      </c>
      <c r="AX535" s="9" t="str">
        <f t="shared" si="963"/>
        <v/>
      </c>
      <c r="AY535" s="9" t="str">
        <f t="shared" si="964"/>
        <v/>
      </c>
      <c r="AZ535" s="8" t="str">
        <f t="shared" si="984"/>
        <v/>
      </c>
      <c r="BA535" s="9" t="str">
        <f t="shared" si="985"/>
        <v/>
      </c>
      <c r="BB535" s="8" t="str">
        <f t="shared" si="986"/>
        <v/>
      </c>
      <c r="BD535" s="3" t="str">
        <f t="shared" si="987"/>
        <v/>
      </c>
      <c r="BE535" s="8" t="str">
        <f t="shared" si="939"/>
        <v/>
      </c>
      <c r="BF535" s="8" t="str">
        <f t="shared" si="940"/>
        <v/>
      </c>
      <c r="BG535" s="86" t="str">
        <f t="shared" si="941"/>
        <v/>
      </c>
      <c r="BH535" s="9" t="str">
        <f t="shared" si="942"/>
        <v/>
      </c>
      <c r="BI535" s="9" t="str">
        <f t="shared" si="943"/>
        <v/>
      </c>
      <c r="BJ535" s="82" t="e">
        <f t="shared" si="965"/>
        <v>#VALUE!</v>
      </c>
      <c r="BK535" s="9" t="str">
        <f t="shared" si="944"/>
        <v/>
      </c>
      <c r="BL535" s="9" t="str">
        <f t="shared" ref="BL535:BM535" si="1013">BK535</f>
        <v/>
      </c>
      <c r="BM535" s="9" t="str">
        <f t="shared" si="1013"/>
        <v/>
      </c>
      <c r="BN535" s="8" t="str">
        <f t="shared" si="967"/>
        <v/>
      </c>
      <c r="BO535" s="8" t="str">
        <f t="shared" si="989"/>
        <v/>
      </c>
      <c r="BP535" s="8" t="str">
        <f t="shared" si="990"/>
        <v/>
      </c>
      <c r="BQ535" s="8" t="str">
        <f t="shared" si="991"/>
        <v/>
      </c>
      <c r="BR535" s="8" t="str">
        <f t="shared" si="946"/>
        <v/>
      </c>
      <c r="BS535" s="8" t="str">
        <f t="shared" si="992"/>
        <v/>
      </c>
      <c r="BT535" s="8" t="str">
        <f t="shared" si="993"/>
        <v/>
      </c>
      <c r="BU535" s="7" t="str">
        <f t="shared" si="994"/>
        <v/>
      </c>
    </row>
    <row r="536" spans="8:73" x14ac:dyDescent="0.25">
      <c r="H536" s="35" t="str">
        <f>IFERROR(IF(MINUTE(M536)&lt;&gt;MINUTE(M535),MAX($H$2:H535)+1,IF(AND(MINUTE(M535)=0,MINUTE(M536)=0),1,"")),"")</f>
        <v/>
      </c>
      <c r="I536" s="35" t="str">
        <f t="shared" si="929"/>
        <v/>
      </c>
      <c r="J536" s="35" t="str">
        <f t="shared" si="968"/>
        <v/>
      </c>
      <c r="K536" s="67" t="str">
        <f>IFERROR(IF(VLOOKUP(J535,'Flota Variable'!$AS$4:$AU$707,3,0)+K535&gt;$F$7,"",VLOOKUP(J535,'Flota Variable'!$AS$4:$AU$707,3,0)+K535),"")</f>
        <v/>
      </c>
      <c r="L536" s="67" t="str">
        <f t="shared" si="930"/>
        <v/>
      </c>
      <c r="M536" s="36" t="str">
        <f t="shared" si="969"/>
        <v/>
      </c>
      <c r="N536" s="35" t="str">
        <f>IF(H536="","",IF(H536=MAX($H$3:$H$1002),IFERROR(VLOOKUP(MAX($H$3:H536)+1,$H$3:$I$1002,2,0),MAX(I536:I1535))-VLOOKUP(H536,$H$3:$I$1002,2,0)+1,IFERROR(VLOOKUP(MAX($H$3:H536)+1,$H$3:$I$1002,2,0),MAX(I536:I1535))-VLOOKUP(H536,$H$3:$I$1002,2,0)))</f>
        <v/>
      </c>
      <c r="P536" s="35" t="str">
        <f t="shared" si="970"/>
        <v/>
      </c>
      <c r="Q536" s="67" t="str">
        <f t="shared" si="971"/>
        <v/>
      </c>
      <c r="R536" s="67" t="str">
        <f t="shared" si="972"/>
        <v/>
      </c>
      <c r="S536" s="67" t="str">
        <f t="shared" si="973"/>
        <v/>
      </c>
      <c r="U536" s="68" t="str">
        <f>IFERROR(IF(Z536=0,"",IF(MINUTE(Z536)&lt;&gt;MINUTE(Z535),MAX($U$2:U535)+1,IF(AND(MINUTE(Z535)=0,MINUTE(Z536)=0),1,""))),"")</f>
        <v/>
      </c>
      <c r="V536" s="68" t="str">
        <f t="shared" si="974"/>
        <v/>
      </c>
      <c r="W536" s="68" t="str">
        <f t="shared" si="975"/>
        <v/>
      </c>
      <c r="X536" s="69" t="str">
        <f>IFERROR(L536+VLOOKUP(J536,'Tiempos de ciclo'!$P$3:$Q$398,2,0),"")</f>
        <v/>
      </c>
      <c r="Y536" s="69" t="str">
        <f t="shared" si="958"/>
        <v/>
      </c>
      <c r="Z536" s="70" t="str">
        <f t="shared" si="976"/>
        <v/>
      </c>
      <c r="AA536" s="68" t="str">
        <f>IF(U536="","",IF(U536=MAX($U$3:$U$1002),IFERROR(VLOOKUP(MAX($U$3:U536)+1,$U$3:$V$1002,2,0),MAX(V536:V1535))-VLOOKUP(U536,$U$3:$V$1002,2,0)+1,IFERROR(VLOOKUP(MAX($U$3:U536)+1,$U$3:$V$1002,2,0),MAX(V536:V1535))-VLOOKUP(U536,$U$3:$V$1002,2,0)))</f>
        <v/>
      </c>
      <c r="AC536" s="68" t="str">
        <f t="shared" si="977"/>
        <v/>
      </c>
      <c r="AD536" s="69" t="str">
        <f t="shared" si="978"/>
        <v/>
      </c>
      <c r="AE536" s="69" t="str">
        <f t="shared" si="979"/>
        <v/>
      </c>
      <c r="AF536" s="69" t="str">
        <f t="shared" si="980"/>
        <v/>
      </c>
      <c r="AI536" s="3" t="str">
        <f t="shared" si="931"/>
        <v/>
      </c>
      <c r="AJ536" s="8" t="str">
        <f t="shared" si="959"/>
        <v/>
      </c>
      <c r="AK536" s="8" t="str">
        <f t="shared" si="932"/>
        <v/>
      </c>
      <c r="AL536" s="8" t="str">
        <f t="shared" si="933"/>
        <v/>
      </c>
      <c r="AM536" s="8" t="str">
        <f t="shared" si="934"/>
        <v/>
      </c>
      <c r="AN536" s="9" t="str">
        <f t="shared" si="960"/>
        <v/>
      </c>
      <c r="AO536" s="9" t="str">
        <f t="shared" si="961"/>
        <v/>
      </c>
      <c r="AP536" s="8" t="str">
        <f t="shared" si="981"/>
        <v/>
      </c>
      <c r="AQ536" s="9" t="str">
        <f t="shared" si="962"/>
        <v/>
      </c>
      <c r="AR536" s="8" t="str">
        <f t="shared" si="982"/>
        <v/>
      </c>
      <c r="AS536" s="2" t="str">
        <f t="shared" si="935"/>
        <v/>
      </c>
      <c r="AT536" s="8" t="str">
        <f t="shared" si="983"/>
        <v/>
      </c>
      <c r="AU536" s="8" t="str">
        <f t="shared" si="936"/>
        <v/>
      </c>
      <c r="AV536" s="8" t="str">
        <f t="shared" si="937"/>
        <v/>
      </c>
      <c r="AW536" s="8" t="str">
        <f t="shared" si="938"/>
        <v/>
      </c>
      <c r="AX536" s="9" t="str">
        <f t="shared" si="963"/>
        <v/>
      </c>
      <c r="AY536" s="9" t="str">
        <f t="shared" si="964"/>
        <v/>
      </c>
      <c r="AZ536" s="8" t="str">
        <f t="shared" si="984"/>
        <v/>
      </c>
      <c r="BA536" s="9" t="str">
        <f t="shared" si="985"/>
        <v/>
      </c>
      <c r="BB536" s="8" t="str">
        <f t="shared" si="986"/>
        <v/>
      </c>
      <c r="BD536" s="3" t="str">
        <f t="shared" si="987"/>
        <v/>
      </c>
      <c r="BE536" s="8" t="str">
        <f t="shared" si="939"/>
        <v/>
      </c>
      <c r="BF536" s="8" t="str">
        <f t="shared" si="940"/>
        <v/>
      </c>
      <c r="BG536" s="86" t="str">
        <f t="shared" si="941"/>
        <v/>
      </c>
      <c r="BH536" s="9" t="str">
        <f t="shared" si="942"/>
        <v/>
      </c>
      <c r="BI536" s="9" t="str">
        <f t="shared" si="943"/>
        <v/>
      </c>
      <c r="BJ536" s="82" t="e">
        <f t="shared" si="965"/>
        <v>#VALUE!</v>
      </c>
      <c r="BK536" s="9" t="str">
        <f t="shared" si="944"/>
        <v/>
      </c>
      <c r="BL536" s="9" t="str">
        <f t="shared" ref="BL536:BM536" si="1014">BK536</f>
        <v/>
      </c>
      <c r="BM536" s="9" t="str">
        <f t="shared" si="1014"/>
        <v/>
      </c>
      <c r="BN536" s="8" t="str">
        <f t="shared" si="967"/>
        <v/>
      </c>
      <c r="BO536" s="8" t="str">
        <f t="shared" si="989"/>
        <v/>
      </c>
      <c r="BP536" s="8" t="str">
        <f t="shared" si="990"/>
        <v/>
      </c>
      <c r="BQ536" s="8" t="str">
        <f t="shared" si="991"/>
        <v/>
      </c>
      <c r="BR536" s="8" t="str">
        <f t="shared" si="946"/>
        <v/>
      </c>
      <c r="BS536" s="8" t="str">
        <f t="shared" si="992"/>
        <v/>
      </c>
      <c r="BT536" s="8" t="str">
        <f t="shared" si="993"/>
        <v/>
      </c>
      <c r="BU536" s="7" t="str">
        <f t="shared" si="994"/>
        <v/>
      </c>
    </row>
    <row r="537" spans="8:73" x14ac:dyDescent="0.25">
      <c r="H537" s="35" t="str">
        <f>IFERROR(IF(MINUTE(M537)&lt;&gt;MINUTE(M536),MAX($H$2:H536)+1,IF(AND(MINUTE(M536)=0,MINUTE(M537)=0),1,"")),"")</f>
        <v/>
      </c>
      <c r="I537" s="35" t="str">
        <f t="shared" si="929"/>
        <v/>
      </c>
      <c r="J537" s="35" t="str">
        <f t="shared" si="968"/>
        <v/>
      </c>
      <c r="K537" s="67" t="str">
        <f>IFERROR(IF(VLOOKUP(J536,'Flota Variable'!$AS$4:$AU$707,3,0)+K536&gt;$F$7,"",VLOOKUP(J536,'Flota Variable'!$AS$4:$AU$707,3,0)+K536),"")</f>
        <v/>
      </c>
      <c r="L537" s="67" t="str">
        <f t="shared" si="930"/>
        <v/>
      </c>
      <c r="M537" s="36" t="str">
        <f t="shared" si="969"/>
        <v/>
      </c>
      <c r="N537" s="35" t="str">
        <f>IF(H537="","",IF(H537=MAX($H$3:$H$1002),IFERROR(VLOOKUP(MAX($H$3:H537)+1,$H$3:$I$1002,2,0),MAX(I537:I1536))-VLOOKUP(H537,$H$3:$I$1002,2,0)+1,IFERROR(VLOOKUP(MAX($H$3:H537)+1,$H$3:$I$1002,2,0),MAX(I537:I1536))-VLOOKUP(H537,$H$3:$I$1002,2,0)))</f>
        <v/>
      </c>
      <c r="P537" s="35" t="str">
        <f t="shared" si="970"/>
        <v/>
      </c>
      <c r="Q537" s="67" t="str">
        <f t="shared" si="971"/>
        <v/>
      </c>
      <c r="R537" s="67" t="str">
        <f t="shared" si="972"/>
        <v/>
      </c>
      <c r="S537" s="67" t="str">
        <f t="shared" si="973"/>
        <v/>
      </c>
      <c r="U537" s="68" t="str">
        <f>IFERROR(IF(Z537=0,"",IF(MINUTE(Z537)&lt;&gt;MINUTE(Z536),MAX($U$2:U536)+1,IF(AND(MINUTE(Z536)=0,MINUTE(Z537)=0),1,""))),"")</f>
        <v/>
      </c>
      <c r="V537" s="68" t="str">
        <f t="shared" si="974"/>
        <v/>
      </c>
      <c r="W537" s="68" t="str">
        <f t="shared" si="975"/>
        <v/>
      </c>
      <c r="X537" s="69" t="str">
        <f>IFERROR(L537+VLOOKUP(J537,'Tiempos de ciclo'!$P$3:$Q$398,2,0),"")</f>
        <v/>
      </c>
      <c r="Y537" s="69" t="str">
        <f t="shared" si="958"/>
        <v/>
      </c>
      <c r="Z537" s="70" t="str">
        <f t="shared" si="976"/>
        <v/>
      </c>
      <c r="AA537" s="68" t="str">
        <f>IF(U537="","",IF(U537=MAX($U$3:$U$1002),IFERROR(VLOOKUP(MAX($U$3:U537)+1,$U$3:$V$1002,2,0),MAX(V537:V1536))-VLOOKUP(U537,$U$3:$V$1002,2,0)+1,IFERROR(VLOOKUP(MAX($U$3:U537)+1,$U$3:$V$1002,2,0),MAX(V537:V1536))-VLOOKUP(U537,$U$3:$V$1002,2,0)))</f>
        <v/>
      </c>
      <c r="AC537" s="68" t="str">
        <f t="shared" si="977"/>
        <v/>
      </c>
      <c r="AD537" s="69" t="str">
        <f t="shared" si="978"/>
        <v/>
      </c>
      <c r="AE537" s="69" t="str">
        <f t="shared" si="979"/>
        <v/>
      </c>
      <c r="AF537" s="69" t="str">
        <f t="shared" si="980"/>
        <v/>
      </c>
      <c r="AI537" s="3" t="str">
        <f t="shared" si="931"/>
        <v/>
      </c>
      <c r="AJ537" s="8" t="str">
        <f t="shared" si="959"/>
        <v/>
      </c>
      <c r="AK537" s="8" t="str">
        <f t="shared" si="932"/>
        <v/>
      </c>
      <c r="AL537" s="8" t="str">
        <f t="shared" si="933"/>
        <v/>
      </c>
      <c r="AM537" s="8" t="str">
        <f t="shared" si="934"/>
        <v/>
      </c>
      <c r="AN537" s="9" t="str">
        <f t="shared" si="960"/>
        <v/>
      </c>
      <c r="AO537" s="9" t="str">
        <f t="shared" si="961"/>
        <v/>
      </c>
      <c r="AP537" s="8" t="str">
        <f t="shared" si="981"/>
        <v/>
      </c>
      <c r="AQ537" s="9" t="str">
        <f t="shared" si="962"/>
        <v/>
      </c>
      <c r="AR537" s="8" t="str">
        <f t="shared" si="982"/>
        <v/>
      </c>
      <c r="AS537" s="2" t="str">
        <f t="shared" si="935"/>
        <v/>
      </c>
      <c r="AT537" s="8" t="str">
        <f t="shared" si="983"/>
        <v/>
      </c>
      <c r="AU537" s="8" t="str">
        <f t="shared" si="936"/>
        <v/>
      </c>
      <c r="AV537" s="8" t="str">
        <f t="shared" si="937"/>
        <v/>
      </c>
      <c r="AW537" s="8" t="str">
        <f t="shared" si="938"/>
        <v/>
      </c>
      <c r="AX537" s="9" t="str">
        <f t="shared" si="963"/>
        <v/>
      </c>
      <c r="AY537" s="9" t="str">
        <f t="shared" si="964"/>
        <v/>
      </c>
      <c r="AZ537" s="8" t="str">
        <f t="shared" si="984"/>
        <v/>
      </c>
      <c r="BA537" s="9" t="str">
        <f t="shared" si="985"/>
        <v/>
      </c>
      <c r="BB537" s="8" t="str">
        <f t="shared" si="986"/>
        <v/>
      </c>
      <c r="BD537" s="3" t="str">
        <f t="shared" si="987"/>
        <v/>
      </c>
      <c r="BE537" s="8" t="str">
        <f t="shared" si="939"/>
        <v/>
      </c>
      <c r="BF537" s="8" t="str">
        <f t="shared" si="940"/>
        <v/>
      </c>
      <c r="BG537" s="86" t="str">
        <f t="shared" si="941"/>
        <v/>
      </c>
      <c r="BH537" s="9" t="str">
        <f t="shared" si="942"/>
        <v/>
      </c>
      <c r="BI537" s="9" t="str">
        <f t="shared" si="943"/>
        <v/>
      </c>
      <c r="BJ537" s="82" t="e">
        <f t="shared" si="965"/>
        <v>#VALUE!</v>
      </c>
      <c r="BK537" s="9" t="str">
        <f t="shared" si="944"/>
        <v/>
      </c>
      <c r="BL537" s="9" t="str">
        <f t="shared" ref="BL537:BM537" si="1015">BK537</f>
        <v/>
      </c>
      <c r="BM537" s="9" t="str">
        <f t="shared" si="1015"/>
        <v/>
      </c>
      <c r="BN537" s="8" t="str">
        <f t="shared" si="967"/>
        <v/>
      </c>
      <c r="BO537" s="8" t="str">
        <f t="shared" si="989"/>
        <v/>
      </c>
      <c r="BP537" s="8" t="str">
        <f t="shared" si="990"/>
        <v/>
      </c>
      <c r="BQ537" s="8" t="str">
        <f t="shared" si="991"/>
        <v/>
      </c>
      <c r="BR537" s="8" t="str">
        <f t="shared" si="946"/>
        <v/>
      </c>
      <c r="BS537" s="8" t="str">
        <f t="shared" si="992"/>
        <v/>
      </c>
      <c r="BT537" s="8" t="str">
        <f t="shared" si="993"/>
        <v/>
      </c>
      <c r="BU537" s="7" t="str">
        <f t="shared" si="994"/>
        <v/>
      </c>
    </row>
    <row r="538" spans="8:73" x14ac:dyDescent="0.25">
      <c r="H538" s="35" t="str">
        <f>IFERROR(IF(MINUTE(M538)&lt;&gt;MINUTE(M537),MAX($H$2:H537)+1,IF(AND(MINUTE(M537)=0,MINUTE(M538)=0),1,"")),"")</f>
        <v/>
      </c>
      <c r="I538" s="35" t="str">
        <f t="shared" si="929"/>
        <v/>
      </c>
      <c r="J538" s="35" t="str">
        <f t="shared" si="968"/>
        <v/>
      </c>
      <c r="K538" s="67" t="str">
        <f>IFERROR(IF(VLOOKUP(J537,'Flota Variable'!$AS$4:$AU$707,3,0)+K537&gt;$F$7,"",VLOOKUP(J537,'Flota Variable'!$AS$4:$AU$707,3,0)+K537),"")</f>
        <v/>
      </c>
      <c r="L538" s="67" t="str">
        <f t="shared" si="930"/>
        <v/>
      </c>
      <c r="M538" s="36" t="str">
        <f t="shared" si="969"/>
        <v/>
      </c>
      <c r="N538" s="35" t="str">
        <f>IF(H538="","",IF(H538=MAX($H$3:$H$1002),IFERROR(VLOOKUP(MAX($H$3:H538)+1,$H$3:$I$1002,2,0),MAX(I538:I1537))-VLOOKUP(H538,$H$3:$I$1002,2,0)+1,IFERROR(VLOOKUP(MAX($H$3:H538)+1,$H$3:$I$1002,2,0),MAX(I538:I1537))-VLOOKUP(H538,$H$3:$I$1002,2,0)))</f>
        <v/>
      </c>
      <c r="P538" s="35" t="str">
        <f t="shared" si="970"/>
        <v/>
      </c>
      <c r="Q538" s="67" t="str">
        <f t="shared" si="971"/>
        <v/>
      </c>
      <c r="R538" s="67" t="str">
        <f t="shared" si="972"/>
        <v/>
      </c>
      <c r="S538" s="67" t="str">
        <f t="shared" si="973"/>
        <v/>
      </c>
      <c r="U538" s="68" t="str">
        <f>IFERROR(IF(Z538=0,"",IF(MINUTE(Z538)&lt;&gt;MINUTE(Z537),MAX($U$2:U537)+1,IF(AND(MINUTE(Z537)=0,MINUTE(Z538)=0),1,""))),"")</f>
        <v/>
      </c>
      <c r="V538" s="68" t="str">
        <f t="shared" si="974"/>
        <v/>
      </c>
      <c r="W538" s="68" t="str">
        <f t="shared" si="975"/>
        <v/>
      </c>
      <c r="X538" s="69" t="str">
        <f>IFERROR(L538+VLOOKUP(J538,'Tiempos de ciclo'!$P$3:$Q$398,2,0),"")</f>
        <v/>
      </c>
      <c r="Y538" s="69" t="str">
        <f t="shared" si="958"/>
        <v/>
      </c>
      <c r="Z538" s="70" t="str">
        <f t="shared" si="976"/>
        <v/>
      </c>
      <c r="AA538" s="68" t="str">
        <f>IF(U538="","",IF(U538=MAX($U$3:$U$1002),IFERROR(VLOOKUP(MAX($U$3:U538)+1,$U$3:$V$1002,2,0),MAX(V538:V1537))-VLOOKUP(U538,$U$3:$V$1002,2,0)+1,IFERROR(VLOOKUP(MAX($U$3:U538)+1,$U$3:$V$1002,2,0),MAX(V538:V1537))-VLOOKUP(U538,$U$3:$V$1002,2,0)))</f>
        <v/>
      </c>
      <c r="AC538" s="68" t="str">
        <f t="shared" si="977"/>
        <v/>
      </c>
      <c r="AD538" s="69" t="str">
        <f t="shared" si="978"/>
        <v/>
      </c>
      <c r="AE538" s="69" t="str">
        <f t="shared" si="979"/>
        <v/>
      </c>
      <c r="AF538" s="69" t="str">
        <f t="shared" si="980"/>
        <v/>
      </c>
      <c r="AI538" s="3" t="str">
        <f t="shared" si="931"/>
        <v/>
      </c>
      <c r="AJ538" s="8" t="str">
        <f t="shared" si="959"/>
        <v/>
      </c>
      <c r="AK538" s="8" t="str">
        <f t="shared" si="932"/>
        <v/>
      </c>
      <c r="AL538" s="8" t="str">
        <f t="shared" si="933"/>
        <v/>
      </c>
      <c r="AM538" s="8" t="str">
        <f t="shared" si="934"/>
        <v/>
      </c>
      <c r="AN538" s="9" t="str">
        <f t="shared" si="960"/>
        <v/>
      </c>
      <c r="AO538" s="9" t="str">
        <f t="shared" si="961"/>
        <v/>
      </c>
      <c r="AP538" s="8" t="str">
        <f t="shared" si="981"/>
        <v/>
      </c>
      <c r="AQ538" s="9" t="str">
        <f t="shared" si="962"/>
        <v/>
      </c>
      <c r="AR538" s="8" t="str">
        <f t="shared" si="982"/>
        <v/>
      </c>
      <c r="AS538" s="2" t="str">
        <f t="shared" si="935"/>
        <v/>
      </c>
      <c r="AT538" s="8" t="str">
        <f t="shared" si="983"/>
        <v/>
      </c>
      <c r="AU538" s="8" t="str">
        <f t="shared" si="936"/>
        <v/>
      </c>
      <c r="AV538" s="8" t="str">
        <f t="shared" si="937"/>
        <v/>
      </c>
      <c r="AW538" s="8" t="str">
        <f t="shared" si="938"/>
        <v/>
      </c>
      <c r="AX538" s="9" t="str">
        <f t="shared" si="963"/>
        <v/>
      </c>
      <c r="AY538" s="9" t="str">
        <f t="shared" si="964"/>
        <v/>
      </c>
      <c r="AZ538" s="8" t="str">
        <f t="shared" si="984"/>
        <v/>
      </c>
      <c r="BA538" s="9" t="str">
        <f t="shared" si="985"/>
        <v/>
      </c>
      <c r="BB538" s="8" t="str">
        <f t="shared" si="986"/>
        <v/>
      </c>
      <c r="BD538" s="3" t="str">
        <f t="shared" si="987"/>
        <v/>
      </c>
      <c r="BE538" s="8" t="str">
        <f t="shared" si="939"/>
        <v/>
      </c>
      <c r="BF538" s="8" t="str">
        <f t="shared" si="940"/>
        <v/>
      </c>
      <c r="BG538" s="86" t="str">
        <f t="shared" si="941"/>
        <v/>
      </c>
      <c r="BH538" s="9" t="str">
        <f t="shared" si="942"/>
        <v/>
      </c>
      <c r="BI538" s="9" t="str">
        <f t="shared" si="943"/>
        <v/>
      </c>
      <c r="BJ538" s="82" t="e">
        <f t="shared" si="965"/>
        <v>#VALUE!</v>
      </c>
      <c r="BK538" s="9" t="str">
        <f t="shared" si="944"/>
        <v/>
      </c>
      <c r="BL538" s="9" t="str">
        <f t="shared" ref="BL538:BM538" si="1016">BK538</f>
        <v/>
      </c>
      <c r="BM538" s="9" t="str">
        <f t="shared" si="1016"/>
        <v/>
      </c>
      <c r="BN538" s="8" t="str">
        <f t="shared" si="967"/>
        <v/>
      </c>
      <c r="BO538" s="8" t="str">
        <f t="shared" si="989"/>
        <v/>
      </c>
      <c r="BP538" s="8" t="str">
        <f t="shared" si="990"/>
        <v/>
      </c>
      <c r="BQ538" s="8" t="str">
        <f t="shared" si="991"/>
        <v/>
      </c>
      <c r="BR538" s="8" t="str">
        <f t="shared" si="946"/>
        <v/>
      </c>
      <c r="BS538" s="8" t="str">
        <f t="shared" si="992"/>
        <v/>
      </c>
      <c r="BT538" s="8" t="str">
        <f t="shared" si="993"/>
        <v/>
      </c>
      <c r="BU538" s="7" t="str">
        <f t="shared" si="994"/>
        <v/>
      </c>
    </row>
    <row r="539" spans="8:73" x14ac:dyDescent="0.25">
      <c r="H539" s="35" t="str">
        <f>IFERROR(IF(MINUTE(M539)&lt;&gt;MINUTE(M538),MAX($H$2:H538)+1,IF(AND(MINUTE(M538)=0,MINUTE(M539)=0),1,"")),"")</f>
        <v/>
      </c>
      <c r="I539" s="35" t="str">
        <f t="shared" si="929"/>
        <v/>
      </c>
      <c r="J539" s="35" t="str">
        <f t="shared" si="968"/>
        <v/>
      </c>
      <c r="K539" s="67" t="str">
        <f>IFERROR(IF(VLOOKUP(J538,'Flota Variable'!$AS$4:$AU$707,3,0)+K538&gt;$F$7,"",VLOOKUP(J538,'Flota Variable'!$AS$4:$AU$707,3,0)+K538),"")</f>
        <v/>
      </c>
      <c r="L539" s="67" t="str">
        <f t="shared" si="930"/>
        <v/>
      </c>
      <c r="M539" s="36" t="str">
        <f t="shared" si="969"/>
        <v/>
      </c>
      <c r="N539" s="35" t="str">
        <f>IF(H539="","",IF(H539=MAX($H$3:$H$1002),IFERROR(VLOOKUP(MAX($H$3:H539)+1,$H$3:$I$1002,2,0),MAX(I539:I1538))-VLOOKUP(H539,$H$3:$I$1002,2,0)+1,IFERROR(VLOOKUP(MAX($H$3:H539)+1,$H$3:$I$1002,2,0),MAX(I539:I1538))-VLOOKUP(H539,$H$3:$I$1002,2,0)))</f>
        <v/>
      </c>
      <c r="P539" s="35" t="str">
        <f t="shared" si="970"/>
        <v/>
      </c>
      <c r="Q539" s="67" t="str">
        <f t="shared" si="971"/>
        <v/>
      </c>
      <c r="R539" s="67" t="str">
        <f t="shared" si="972"/>
        <v/>
      </c>
      <c r="S539" s="67" t="str">
        <f t="shared" si="973"/>
        <v/>
      </c>
      <c r="U539" s="68" t="str">
        <f>IFERROR(IF(Z539=0,"",IF(MINUTE(Z539)&lt;&gt;MINUTE(Z538),MAX($U$2:U538)+1,IF(AND(MINUTE(Z538)=0,MINUTE(Z539)=0),1,""))),"")</f>
        <v/>
      </c>
      <c r="V539" s="68" t="str">
        <f t="shared" si="974"/>
        <v/>
      </c>
      <c r="W539" s="68" t="str">
        <f t="shared" si="975"/>
        <v/>
      </c>
      <c r="X539" s="69" t="str">
        <f>IFERROR(L539+VLOOKUP(J539,'Tiempos de ciclo'!$P$3:$Q$398,2,0),"")</f>
        <v/>
      </c>
      <c r="Y539" s="69" t="str">
        <f t="shared" si="958"/>
        <v/>
      </c>
      <c r="Z539" s="70" t="str">
        <f t="shared" si="976"/>
        <v/>
      </c>
      <c r="AA539" s="68" t="str">
        <f>IF(U539="","",IF(U539=MAX($U$3:$U$1002),IFERROR(VLOOKUP(MAX($U$3:U539)+1,$U$3:$V$1002,2,0),MAX(V539:V1538))-VLOOKUP(U539,$U$3:$V$1002,2,0)+1,IFERROR(VLOOKUP(MAX($U$3:U539)+1,$U$3:$V$1002,2,0),MAX(V539:V1538))-VLOOKUP(U539,$U$3:$V$1002,2,0)))</f>
        <v/>
      </c>
      <c r="AC539" s="68" t="str">
        <f t="shared" si="977"/>
        <v/>
      </c>
      <c r="AD539" s="69" t="str">
        <f t="shared" si="978"/>
        <v/>
      </c>
      <c r="AE539" s="69" t="str">
        <f t="shared" si="979"/>
        <v/>
      </c>
      <c r="AF539" s="69" t="str">
        <f t="shared" si="980"/>
        <v/>
      </c>
      <c r="AI539" s="3" t="str">
        <f t="shared" si="931"/>
        <v/>
      </c>
      <c r="AJ539" s="8" t="str">
        <f t="shared" si="959"/>
        <v/>
      </c>
      <c r="AK539" s="8" t="str">
        <f t="shared" si="932"/>
        <v/>
      </c>
      <c r="AL539" s="8" t="str">
        <f t="shared" si="933"/>
        <v/>
      </c>
      <c r="AM539" s="8" t="str">
        <f t="shared" si="934"/>
        <v/>
      </c>
      <c r="AN539" s="9" t="str">
        <f t="shared" si="960"/>
        <v/>
      </c>
      <c r="AO539" s="9" t="str">
        <f t="shared" si="961"/>
        <v/>
      </c>
      <c r="AP539" s="8" t="str">
        <f t="shared" si="981"/>
        <v/>
      </c>
      <c r="AQ539" s="9" t="str">
        <f t="shared" si="962"/>
        <v/>
      </c>
      <c r="AR539" s="8" t="str">
        <f t="shared" si="982"/>
        <v/>
      </c>
      <c r="AS539" s="2" t="str">
        <f t="shared" si="935"/>
        <v/>
      </c>
      <c r="AT539" s="8" t="str">
        <f t="shared" si="983"/>
        <v/>
      </c>
      <c r="AU539" s="8" t="str">
        <f t="shared" si="936"/>
        <v/>
      </c>
      <c r="AV539" s="8" t="str">
        <f t="shared" si="937"/>
        <v/>
      </c>
      <c r="AW539" s="8" t="str">
        <f t="shared" si="938"/>
        <v/>
      </c>
      <c r="AX539" s="9" t="str">
        <f t="shared" si="963"/>
        <v/>
      </c>
      <c r="AY539" s="9" t="str">
        <f t="shared" si="964"/>
        <v/>
      </c>
      <c r="AZ539" s="8" t="str">
        <f t="shared" si="984"/>
        <v/>
      </c>
      <c r="BA539" s="9" t="str">
        <f t="shared" si="985"/>
        <v/>
      </c>
      <c r="BB539" s="8" t="str">
        <f t="shared" si="986"/>
        <v/>
      </c>
      <c r="BD539" s="3" t="str">
        <f t="shared" si="987"/>
        <v/>
      </c>
      <c r="BE539" s="8" t="str">
        <f t="shared" si="939"/>
        <v/>
      </c>
      <c r="BF539" s="8" t="str">
        <f t="shared" si="940"/>
        <v/>
      </c>
      <c r="BG539" s="86" t="str">
        <f t="shared" si="941"/>
        <v/>
      </c>
      <c r="BH539" s="9" t="str">
        <f t="shared" si="942"/>
        <v/>
      </c>
      <c r="BI539" s="9" t="str">
        <f t="shared" si="943"/>
        <v/>
      </c>
      <c r="BJ539" s="82" t="e">
        <f t="shared" si="965"/>
        <v>#VALUE!</v>
      </c>
      <c r="BK539" s="9" t="str">
        <f t="shared" si="944"/>
        <v/>
      </c>
      <c r="BL539" s="9" t="str">
        <f t="shared" ref="BL539:BM539" si="1017">BK539</f>
        <v/>
      </c>
      <c r="BM539" s="9" t="str">
        <f t="shared" si="1017"/>
        <v/>
      </c>
      <c r="BN539" s="8" t="str">
        <f t="shared" si="967"/>
        <v/>
      </c>
      <c r="BO539" s="8" t="str">
        <f t="shared" si="989"/>
        <v/>
      </c>
      <c r="BP539" s="8" t="str">
        <f t="shared" si="990"/>
        <v/>
      </c>
      <c r="BQ539" s="8" t="str">
        <f t="shared" si="991"/>
        <v/>
      </c>
      <c r="BR539" s="8" t="str">
        <f t="shared" si="946"/>
        <v/>
      </c>
      <c r="BS539" s="8" t="str">
        <f t="shared" si="992"/>
        <v/>
      </c>
      <c r="BT539" s="8" t="str">
        <f t="shared" si="993"/>
        <v/>
      </c>
      <c r="BU539" s="7" t="str">
        <f t="shared" si="994"/>
        <v/>
      </c>
    </row>
    <row r="540" spans="8:73" x14ac:dyDescent="0.25">
      <c r="H540" s="35" t="str">
        <f>IFERROR(IF(MINUTE(M540)&lt;&gt;MINUTE(M539),MAX($H$2:H539)+1,IF(AND(MINUTE(M539)=0,MINUTE(M540)=0),1,"")),"")</f>
        <v/>
      </c>
      <c r="I540" s="35" t="str">
        <f t="shared" si="929"/>
        <v/>
      </c>
      <c r="J540" s="35" t="str">
        <f t="shared" si="968"/>
        <v/>
      </c>
      <c r="K540" s="67" t="str">
        <f>IFERROR(IF(VLOOKUP(J539,'Flota Variable'!$AS$4:$AU$707,3,0)+K539&gt;$F$7,"",VLOOKUP(J539,'Flota Variable'!$AS$4:$AU$707,3,0)+K539),"")</f>
        <v/>
      </c>
      <c r="L540" s="67" t="str">
        <f t="shared" si="930"/>
        <v/>
      </c>
      <c r="M540" s="36" t="str">
        <f t="shared" si="969"/>
        <v/>
      </c>
      <c r="N540" s="35" t="str">
        <f>IF(H540="","",IF(H540=MAX($H$3:$H$1002),IFERROR(VLOOKUP(MAX($H$3:H540)+1,$H$3:$I$1002,2,0),MAX(I540:I1539))-VLOOKUP(H540,$H$3:$I$1002,2,0)+1,IFERROR(VLOOKUP(MAX($H$3:H540)+1,$H$3:$I$1002,2,0),MAX(I540:I1539))-VLOOKUP(H540,$H$3:$I$1002,2,0)))</f>
        <v/>
      </c>
      <c r="P540" s="35" t="str">
        <f t="shared" si="970"/>
        <v/>
      </c>
      <c r="Q540" s="67" t="str">
        <f t="shared" si="971"/>
        <v/>
      </c>
      <c r="R540" s="67" t="str">
        <f t="shared" si="972"/>
        <v/>
      </c>
      <c r="S540" s="67" t="str">
        <f t="shared" si="973"/>
        <v/>
      </c>
      <c r="U540" s="68" t="str">
        <f>IFERROR(IF(Z540=0,"",IF(MINUTE(Z540)&lt;&gt;MINUTE(Z539),MAX($U$2:U539)+1,IF(AND(MINUTE(Z539)=0,MINUTE(Z540)=0),1,""))),"")</f>
        <v/>
      </c>
      <c r="V540" s="68" t="str">
        <f t="shared" si="974"/>
        <v/>
      </c>
      <c r="W540" s="68" t="str">
        <f t="shared" si="975"/>
        <v/>
      </c>
      <c r="X540" s="69" t="str">
        <f>IFERROR(L540+VLOOKUP(J540,'Tiempos de ciclo'!$P$3:$Q$398,2,0),"")</f>
        <v/>
      </c>
      <c r="Y540" s="69" t="str">
        <f t="shared" si="958"/>
        <v/>
      </c>
      <c r="Z540" s="70" t="str">
        <f t="shared" si="976"/>
        <v/>
      </c>
      <c r="AA540" s="68" t="str">
        <f>IF(U540="","",IF(U540=MAX($U$3:$U$1002),IFERROR(VLOOKUP(MAX($U$3:U540)+1,$U$3:$V$1002,2,0),MAX(V540:V1539))-VLOOKUP(U540,$U$3:$V$1002,2,0)+1,IFERROR(VLOOKUP(MAX($U$3:U540)+1,$U$3:$V$1002,2,0),MAX(V540:V1539))-VLOOKUP(U540,$U$3:$V$1002,2,0)))</f>
        <v/>
      </c>
      <c r="AC540" s="68" t="str">
        <f t="shared" si="977"/>
        <v/>
      </c>
      <c r="AD540" s="69" t="str">
        <f t="shared" si="978"/>
        <v/>
      </c>
      <c r="AE540" s="69" t="str">
        <f t="shared" si="979"/>
        <v/>
      </c>
      <c r="AF540" s="69" t="str">
        <f t="shared" si="980"/>
        <v/>
      </c>
      <c r="AI540" s="3" t="str">
        <f t="shared" si="931"/>
        <v/>
      </c>
      <c r="AJ540" s="8" t="str">
        <f t="shared" si="959"/>
        <v/>
      </c>
      <c r="AK540" s="8" t="str">
        <f t="shared" si="932"/>
        <v/>
      </c>
      <c r="AL540" s="8" t="str">
        <f t="shared" si="933"/>
        <v/>
      </c>
      <c r="AM540" s="8" t="str">
        <f t="shared" si="934"/>
        <v/>
      </c>
      <c r="AN540" s="9" t="str">
        <f t="shared" si="960"/>
        <v/>
      </c>
      <c r="AO540" s="9" t="str">
        <f t="shared" si="961"/>
        <v/>
      </c>
      <c r="AP540" s="8" t="str">
        <f t="shared" si="981"/>
        <v/>
      </c>
      <c r="AQ540" s="9" t="str">
        <f t="shared" si="962"/>
        <v/>
      </c>
      <c r="AR540" s="8" t="str">
        <f t="shared" si="982"/>
        <v/>
      </c>
      <c r="AS540" s="2" t="str">
        <f t="shared" si="935"/>
        <v/>
      </c>
      <c r="AT540" s="8" t="str">
        <f t="shared" si="983"/>
        <v/>
      </c>
      <c r="AU540" s="8" t="str">
        <f t="shared" si="936"/>
        <v/>
      </c>
      <c r="AV540" s="8" t="str">
        <f t="shared" si="937"/>
        <v/>
      </c>
      <c r="AW540" s="8" t="str">
        <f t="shared" si="938"/>
        <v/>
      </c>
      <c r="AX540" s="9" t="str">
        <f t="shared" si="963"/>
        <v/>
      </c>
      <c r="AY540" s="9" t="str">
        <f t="shared" si="964"/>
        <v/>
      </c>
      <c r="AZ540" s="8" t="str">
        <f t="shared" si="984"/>
        <v/>
      </c>
      <c r="BA540" s="9" t="str">
        <f t="shared" si="985"/>
        <v/>
      </c>
      <c r="BB540" s="8" t="str">
        <f t="shared" si="986"/>
        <v/>
      </c>
      <c r="BD540" s="3" t="str">
        <f t="shared" si="987"/>
        <v/>
      </c>
      <c r="BE540" s="8" t="str">
        <f t="shared" si="939"/>
        <v/>
      </c>
      <c r="BF540" s="8" t="str">
        <f t="shared" si="940"/>
        <v/>
      </c>
      <c r="BG540" s="86" t="str">
        <f t="shared" si="941"/>
        <v/>
      </c>
      <c r="BH540" s="9" t="str">
        <f t="shared" si="942"/>
        <v/>
      </c>
      <c r="BI540" s="9" t="str">
        <f t="shared" si="943"/>
        <v/>
      </c>
      <c r="BJ540" s="82" t="e">
        <f t="shared" si="965"/>
        <v>#VALUE!</v>
      </c>
      <c r="BK540" s="9" t="str">
        <f t="shared" si="944"/>
        <v/>
      </c>
      <c r="BL540" s="9" t="str">
        <f t="shared" ref="BL540:BM540" si="1018">BK540</f>
        <v/>
      </c>
      <c r="BM540" s="9" t="str">
        <f t="shared" si="1018"/>
        <v/>
      </c>
      <c r="BN540" s="8" t="str">
        <f t="shared" si="967"/>
        <v/>
      </c>
      <c r="BO540" s="8" t="str">
        <f t="shared" si="989"/>
        <v/>
      </c>
      <c r="BP540" s="8" t="str">
        <f t="shared" si="990"/>
        <v/>
      </c>
      <c r="BQ540" s="8" t="str">
        <f t="shared" si="991"/>
        <v/>
      </c>
      <c r="BR540" s="8" t="str">
        <f t="shared" si="946"/>
        <v/>
      </c>
      <c r="BS540" s="8" t="str">
        <f t="shared" si="992"/>
        <v/>
      </c>
      <c r="BT540" s="8" t="str">
        <f t="shared" si="993"/>
        <v/>
      </c>
      <c r="BU540" s="7" t="str">
        <f t="shared" si="994"/>
        <v/>
      </c>
    </row>
    <row r="541" spans="8:73" x14ac:dyDescent="0.25">
      <c r="H541" s="35" t="str">
        <f>IFERROR(IF(MINUTE(M541)&lt;&gt;MINUTE(M540),MAX($H$2:H540)+1,IF(AND(MINUTE(M540)=0,MINUTE(M541)=0),1,"")),"")</f>
        <v/>
      </c>
      <c r="I541" s="35" t="str">
        <f t="shared" si="929"/>
        <v/>
      </c>
      <c r="J541" s="35" t="str">
        <f t="shared" si="968"/>
        <v/>
      </c>
      <c r="K541" s="67" t="str">
        <f>IFERROR(IF(VLOOKUP(J540,'Flota Variable'!$AS$4:$AU$707,3,0)+K540&gt;$F$7,"",VLOOKUP(J540,'Flota Variable'!$AS$4:$AU$707,3,0)+K540),"")</f>
        <v/>
      </c>
      <c r="L541" s="67" t="str">
        <f t="shared" si="930"/>
        <v/>
      </c>
      <c r="M541" s="36" t="str">
        <f t="shared" si="969"/>
        <v/>
      </c>
      <c r="N541" s="35" t="str">
        <f>IF(H541="","",IF(H541=MAX($H$3:$H$1002),IFERROR(VLOOKUP(MAX($H$3:H541)+1,$H$3:$I$1002,2,0),MAX(I541:I1540))-VLOOKUP(H541,$H$3:$I$1002,2,0)+1,IFERROR(VLOOKUP(MAX($H$3:H541)+1,$H$3:$I$1002,2,0),MAX(I541:I1540))-VLOOKUP(H541,$H$3:$I$1002,2,0)))</f>
        <v/>
      </c>
      <c r="P541" s="35" t="str">
        <f t="shared" si="970"/>
        <v/>
      </c>
      <c r="Q541" s="67" t="str">
        <f t="shared" si="971"/>
        <v/>
      </c>
      <c r="R541" s="67" t="str">
        <f t="shared" si="972"/>
        <v/>
      </c>
      <c r="S541" s="67" t="str">
        <f t="shared" si="973"/>
        <v/>
      </c>
      <c r="U541" s="68" t="str">
        <f>IFERROR(IF(Z541=0,"",IF(MINUTE(Z541)&lt;&gt;MINUTE(Z540),MAX($U$2:U540)+1,IF(AND(MINUTE(Z540)=0,MINUTE(Z541)=0),1,""))),"")</f>
        <v/>
      </c>
      <c r="V541" s="68" t="str">
        <f t="shared" si="974"/>
        <v/>
      </c>
      <c r="W541" s="68" t="str">
        <f t="shared" si="975"/>
        <v/>
      </c>
      <c r="X541" s="69" t="str">
        <f>IFERROR(L541+VLOOKUP(J541,'Tiempos de ciclo'!$P$3:$Q$398,2,0),"")</f>
        <v/>
      </c>
      <c r="Y541" s="69" t="str">
        <f t="shared" si="958"/>
        <v/>
      </c>
      <c r="Z541" s="70" t="str">
        <f t="shared" si="976"/>
        <v/>
      </c>
      <c r="AA541" s="68" t="str">
        <f>IF(U541="","",IF(U541=MAX($U$3:$U$1002),IFERROR(VLOOKUP(MAX($U$3:U541)+1,$U$3:$V$1002,2,0),MAX(V541:V1540))-VLOOKUP(U541,$U$3:$V$1002,2,0)+1,IFERROR(VLOOKUP(MAX($U$3:U541)+1,$U$3:$V$1002,2,0),MAX(V541:V1540))-VLOOKUP(U541,$U$3:$V$1002,2,0)))</f>
        <v/>
      </c>
      <c r="AC541" s="68" t="str">
        <f t="shared" si="977"/>
        <v/>
      </c>
      <c r="AD541" s="69" t="str">
        <f t="shared" si="978"/>
        <v/>
      </c>
      <c r="AE541" s="69" t="str">
        <f t="shared" si="979"/>
        <v/>
      </c>
      <c r="AF541" s="69" t="str">
        <f t="shared" si="980"/>
        <v/>
      </c>
      <c r="AI541" s="3" t="str">
        <f t="shared" si="931"/>
        <v/>
      </c>
      <c r="AJ541" s="8" t="str">
        <f t="shared" si="959"/>
        <v/>
      </c>
      <c r="AK541" s="8" t="str">
        <f t="shared" si="932"/>
        <v/>
      </c>
      <c r="AL541" s="8" t="str">
        <f t="shared" si="933"/>
        <v/>
      </c>
      <c r="AM541" s="8" t="str">
        <f t="shared" si="934"/>
        <v/>
      </c>
      <c r="AN541" s="9" t="str">
        <f t="shared" si="960"/>
        <v/>
      </c>
      <c r="AO541" s="9" t="str">
        <f t="shared" si="961"/>
        <v/>
      </c>
      <c r="AP541" s="8" t="str">
        <f t="shared" si="981"/>
        <v/>
      </c>
      <c r="AQ541" s="9" t="str">
        <f t="shared" si="962"/>
        <v/>
      </c>
      <c r="AR541" s="8" t="str">
        <f t="shared" si="982"/>
        <v/>
      </c>
      <c r="AS541" s="2" t="str">
        <f t="shared" si="935"/>
        <v/>
      </c>
      <c r="AT541" s="8" t="str">
        <f t="shared" si="983"/>
        <v/>
      </c>
      <c r="AU541" s="8" t="str">
        <f t="shared" si="936"/>
        <v/>
      </c>
      <c r="AV541" s="8" t="str">
        <f t="shared" si="937"/>
        <v/>
      </c>
      <c r="AW541" s="8" t="str">
        <f t="shared" si="938"/>
        <v/>
      </c>
      <c r="AX541" s="9" t="str">
        <f t="shared" si="963"/>
        <v/>
      </c>
      <c r="AY541" s="9" t="str">
        <f t="shared" si="964"/>
        <v/>
      </c>
      <c r="AZ541" s="8" t="str">
        <f t="shared" si="984"/>
        <v/>
      </c>
      <c r="BA541" s="9" t="str">
        <f t="shared" si="985"/>
        <v/>
      </c>
      <c r="BB541" s="8" t="str">
        <f t="shared" si="986"/>
        <v/>
      </c>
      <c r="BD541" s="3" t="str">
        <f t="shared" si="987"/>
        <v/>
      </c>
      <c r="BE541" s="8" t="str">
        <f t="shared" si="939"/>
        <v/>
      </c>
      <c r="BF541" s="8" t="str">
        <f t="shared" si="940"/>
        <v/>
      </c>
      <c r="BG541" s="86" t="str">
        <f t="shared" si="941"/>
        <v/>
      </c>
      <c r="BH541" s="9" t="str">
        <f t="shared" si="942"/>
        <v/>
      </c>
      <c r="BI541" s="9" t="str">
        <f t="shared" si="943"/>
        <v/>
      </c>
      <c r="BJ541" s="82" t="e">
        <f t="shared" si="965"/>
        <v>#VALUE!</v>
      </c>
      <c r="BK541" s="9" t="str">
        <f t="shared" si="944"/>
        <v/>
      </c>
      <c r="BL541" s="9" t="str">
        <f t="shared" ref="BL541:BM541" si="1019">BK541</f>
        <v/>
      </c>
      <c r="BM541" s="9" t="str">
        <f t="shared" si="1019"/>
        <v/>
      </c>
      <c r="BN541" s="8" t="str">
        <f t="shared" si="967"/>
        <v/>
      </c>
      <c r="BO541" s="8" t="str">
        <f t="shared" si="989"/>
        <v/>
      </c>
      <c r="BP541" s="8" t="str">
        <f t="shared" si="990"/>
        <v/>
      </c>
      <c r="BQ541" s="8" t="str">
        <f t="shared" si="991"/>
        <v/>
      </c>
      <c r="BR541" s="8" t="str">
        <f t="shared" si="946"/>
        <v/>
      </c>
      <c r="BS541" s="8" t="str">
        <f t="shared" si="992"/>
        <v/>
      </c>
      <c r="BT541" s="8" t="str">
        <f t="shared" si="993"/>
        <v/>
      </c>
      <c r="BU541" s="7" t="str">
        <f t="shared" si="994"/>
        <v/>
      </c>
    </row>
    <row r="542" spans="8:73" x14ac:dyDescent="0.25">
      <c r="H542" s="35" t="str">
        <f>IFERROR(IF(MINUTE(M542)&lt;&gt;MINUTE(M541),MAX($H$2:H541)+1,IF(AND(MINUTE(M541)=0,MINUTE(M542)=0),1,"")),"")</f>
        <v/>
      </c>
      <c r="I542" s="35" t="str">
        <f t="shared" si="929"/>
        <v/>
      </c>
      <c r="J542" s="35" t="str">
        <f t="shared" si="968"/>
        <v/>
      </c>
      <c r="K542" s="67" t="str">
        <f>IFERROR(IF(VLOOKUP(J541,'Flota Variable'!$AS$4:$AU$707,3,0)+K541&gt;$F$7,"",VLOOKUP(J541,'Flota Variable'!$AS$4:$AU$707,3,0)+K541),"")</f>
        <v/>
      </c>
      <c r="L542" s="67" t="str">
        <f t="shared" si="930"/>
        <v/>
      </c>
      <c r="M542" s="36" t="str">
        <f t="shared" si="969"/>
        <v/>
      </c>
      <c r="N542" s="35" t="str">
        <f>IF(H542="","",IF(H542=MAX($H$3:$H$1002),IFERROR(VLOOKUP(MAX($H$3:H542)+1,$H$3:$I$1002,2,0),MAX(I542:I1541))-VLOOKUP(H542,$H$3:$I$1002,2,0)+1,IFERROR(VLOOKUP(MAX($H$3:H542)+1,$H$3:$I$1002,2,0),MAX(I542:I1541))-VLOOKUP(H542,$H$3:$I$1002,2,0)))</f>
        <v/>
      </c>
      <c r="P542" s="35" t="str">
        <f t="shared" si="970"/>
        <v/>
      </c>
      <c r="Q542" s="67" t="str">
        <f t="shared" si="971"/>
        <v/>
      </c>
      <c r="R542" s="67" t="str">
        <f t="shared" si="972"/>
        <v/>
      </c>
      <c r="S542" s="67" t="str">
        <f t="shared" si="973"/>
        <v/>
      </c>
      <c r="U542" s="68" t="str">
        <f>IFERROR(IF(Z542=0,"",IF(MINUTE(Z542)&lt;&gt;MINUTE(Z541),MAX($U$2:U541)+1,IF(AND(MINUTE(Z541)=0,MINUTE(Z542)=0),1,""))),"")</f>
        <v/>
      </c>
      <c r="V542" s="68" t="str">
        <f t="shared" si="974"/>
        <v/>
      </c>
      <c r="W542" s="68" t="str">
        <f t="shared" si="975"/>
        <v/>
      </c>
      <c r="X542" s="69" t="str">
        <f>IFERROR(L542+VLOOKUP(J542,'Tiempos de ciclo'!$P$3:$Q$398,2,0),"")</f>
        <v/>
      </c>
      <c r="Y542" s="69" t="str">
        <f t="shared" si="958"/>
        <v/>
      </c>
      <c r="Z542" s="70" t="str">
        <f t="shared" si="976"/>
        <v/>
      </c>
      <c r="AA542" s="68" t="str">
        <f>IF(U542="","",IF(U542=MAX($U$3:$U$1002),IFERROR(VLOOKUP(MAX($U$3:U542)+1,$U$3:$V$1002,2,0),MAX(V542:V1541))-VLOOKUP(U542,$U$3:$V$1002,2,0)+1,IFERROR(VLOOKUP(MAX($U$3:U542)+1,$U$3:$V$1002,2,0),MAX(V542:V1541))-VLOOKUP(U542,$U$3:$V$1002,2,0)))</f>
        <v/>
      </c>
      <c r="AC542" s="68" t="str">
        <f t="shared" si="977"/>
        <v/>
      </c>
      <c r="AD542" s="69" t="str">
        <f t="shared" si="978"/>
        <v/>
      </c>
      <c r="AE542" s="69" t="str">
        <f t="shared" si="979"/>
        <v/>
      </c>
      <c r="AF542" s="69" t="str">
        <f t="shared" si="980"/>
        <v/>
      </c>
      <c r="AI542" s="3" t="str">
        <f t="shared" si="931"/>
        <v/>
      </c>
      <c r="AJ542" s="8" t="str">
        <f t="shared" si="959"/>
        <v/>
      </c>
      <c r="AK542" s="8" t="str">
        <f t="shared" si="932"/>
        <v/>
      </c>
      <c r="AL542" s="8" t="str">
        <f t="shared" si="933"/>
        <v/>
      </c>
      <c r="AM542" s="8" t="str">
        <f t="shared" si="934"/>
        <v/>
      </c>
      <c r="AN542" s="9" t="str">
        <f t="shared" si="960"/>
        <v/>
      </c>
      <c r="AO542" s="9" t="str">
        <f t="shared" si="961"/>
        <v/>
      </c>
      <c r="AP542" s="8" t="str">
        <f t="shared" si="981"/>
        <v/>
      </c>
      <c r="AQ542" s="9" t="str">
        <f t="shared" si="962"/>
        <v/>
      </c>
      <c r="AR542" s="8" t="str">
        <f t="shared" si="982"/>
        <v/>
      </c>
      <c r="AS542" s="2" t="str">
        <f t="shared" si="935"/>
        <v/>
      </c>
      <c r="AT542" s="8" t="str">
        <f t="shared" si="983"/>
        <v/>
      </c>
      <c r="AU542" s="8" t="str">
        <f t="shared" si="936"/>
        <v/>
      </c>
      <c r="AV542" s="8" t="str">
        <f t="shared" si="937"/>
        <v/>
      </c>
      <c r="AW542" s="8" t="str">
        <f t="shared" si="938"/>
        <v/>
      </c>
      <c r="AX542" s="9" t="str">
        <f t="shared" si="963"/>
        <v/>
      </c>
      <c r="AY542" s="9" t="str">
        <f t="shared" si="964"/>
        <v/>
      </c>
      <c r="AZ542" s="8" t="str">
        <f t="shared" si="984"/>
        <v/>
      </c>
      <c r="BA542" s="9" t="str">
        <f t="shared" si="985"/>
        <v/>
      </c>
      <c r="BB542" s="8" t="str">
        <f t="shared" si="986"/>
        <v/>
      </c>
      <c r="BD542" s="3" t="str">
        <f t="shared" si="987"/>
        <v/>
      </c>
      <c r="BE542" s="8" t="str">
        <f t="shared" si="939"/>
        <v/>
      </c>
      <c r="BF542" s="8" t="str">
        <f t="shared" si="940"/>
        <v/>
      </c>
      <c r="BG542" s="86" t="str">
        <f t="shared" si="941"/>
        <v/>
      </c>
      <c r="BH542" s="9" t="str">
        <f t="shared" si="942"/>
        <v/>
      </c>
      <c r="BI542" s="9" t="str">
        <f t="shared" si="943"/>
        <v/>
      </c>
      <c r="BJ542" s="82" t="e">
        <f t="shared" si="965"/>
        <v>#VALUE!</v>
      </c>
      <c r="BK542" s="9" t="str">
        <f t="shared" si="944"/>
        <v/>
      </c>
      <c r="BL542" s="9" t="str">
        <f t="shared" ref="BL542:BM542" si="1020">BK542</f>
        <v/>
      </c>
      <c r="BM542" s="9" t="str">
        <f t="shared" si="1020"/>
        <v/>
      </c>
      <c r="BN542" s="8" t="str">
        <f t="shared" si="967"/>
        <v/>
      </c>
      <c r="BO542" s="8" t="str">
        <f t="shared" si="989"/>
        <v/>
      </c>
      <c r="BP542" s="8" t="str">
        <f t="shared" si="990"/>
        <v/>
      </c>
      <c r="BQ542" s="8" t="str">
        <f t="shared" si="991"/>
        <v/>
      </c>
      <c r="BR542" s="8" t="str">
        <f t="shared" si="946"/>
        <v/>
      </c>
      <c r="BS542" s="8" t="str">
        <f t="shared" si="992"/>
        <v/>
      </c>
      <c r="BT542" s="8" t="str">
        <f t="shared" si="993"/>
        <v/>
      </c>
      <c r="BU542" s="7" t="str">
        <f t="shared" si="994"/>
        <v/>
      </c>
    </row>
    <row r="543" spans="8:73" x14ac:dyDescent="0.25">
      <c r="H543" s="35" t="str">
        <f>IFERROR(IF(MINUTE(M543)&lt;&gt;MINUTE(M542),MAX($H$2:H542)+1,IF(AND(MINUTE(M542)=0,MINUTE(M543)=0),1,"")),"")</f>
        <v/>
      </c>
      <c r="I543" s="35" t="str">
        <f t="shared" si="929"/>
        <v/>
      </c>
      <c r="J543" s="35" t="str">
        <f t="shared" si="968"/>
        <v/>
      </c>
      <c r="K543" s="67" t="str">
        <f>IFERROR(IF(VLOOKUP(J542,'Flota Variable'!$AS$4:$AU$707,3,0)+K542&gt;$F$7,"",VLOOKUP(J542,'Flota Variable'!$AS$4:$AU$707,3,0)+K542),"")</f>
        <v/>
      </c>
      <c r="L543" s="67" t="str">
        <f t="shared" si="930"/>
        <v/>
      </c>
      <c r="M543" s="36" t="str">
        <f t="shared" si="969"/>
        <v/>
      </c>
      <c r="N543" s="35" t="str">
        <f>IF(H543="","",IF(H543=MAX($H$3:$H$1002),IFERROR(VLOOKUP(MAX($H$3:H543)+1,$H$3:$I$1002,2,0),MAX(I543:I1542))-VLOOKUP(H543,$H$3:$I$1002,2,0)+1,IFERROR(VLOOKUP(MAX($H$3:H543)+1,$H$3:$I$1002,2,0),MAX(I543:I1542))-VLOOKUP(H543,$H$3:$I$1002,2,0)))</f>
        <v/>
      </c>
      <c r="P543" s="35" t="str">
        <f t="shared" si="970"/>
        <v/>
      </c>
      <c r="Q543" s="67" t="str">
        <f t="shared" si="971"/>
        <v/>
      </c>
      <c r="R543" s="67" t="str">
        <f t="shared" si="972"/>
        <v/>
      </c>
      <c r="S543" s="67" t="str">
        <f t="shared" si="973"/>
        <v/>
      </c>
      <c r="U543" s="68" t="str">
        <f>IFERROR(IF(Z543=0,"",IF(MINUTE(Z543)&lt;&gt;MINUTE(Z542),MAX($U$2:U542)+1,IF(AND(MINUTE(Z542)=0,MINUTE(Z543)=0),1,""))),"")</f>
        <v/>
      </c>
      <c r="V543" s="68" t="str">
        <f t="shared" si="974"/>
        <v/>
      </c>
      <c r="W543" s="68" t="str">
        <f t="shared" si="975"/>
        <v/>
      </c>
      <c r="X543" s="69" t="str">
        <f>IFERROR(L543+VLOOKUP(J543,'Tiempos de ciclo'!$P$3:$Q$398,2,0),"")</f>
        <v/>
      </c>
      <c r="Y543" s="69" t="str">
        <f t="shared" si="958"/>
        <v/>
      </c>
      <c r="Z543" s="70" t="str">
        <f t="shared" si="976"/>
        <v/>
      </c>
      <c r="AA543" s="68" t="str">
        <f>IF(U543="","",IF(U543=MAX($U$3:$U$1002),IFERROR(VLOOKUP(MAX($U$3:U543)+1,$U$3:$V$1002,2,0),MAX(V543:V1542))-VLOOKUP(U543,$U$3:$V$1002,2,0)+1,IFERROR(VLOOKUP(MAX($U$3:U543)+1,$U$3:$V$1002,2,0),MAX(V543:V1542))-VLOOKUP(U543,$U$3:$V$1002,2,0)))</f>
        <v/>
      </c>
      <c r="AC543" s="68" t="str">
        <f t="shared" si="977"/>
        <v/>
      </c>
      <c r="AD543" s="69" t="str">
        <f t="shared" si="978"/>
        <v/>
      </c>
      <c r="AE543" s="69" t="str">
        <f t="shared" si="979"/>
        <v/>
      </c>
      <c r="AF543" s="69" t="str">
        <f t="shared" si="980"/>
        <v/>
      </c>
      <c r="AI543" s="3" t="str">
        <f t="shared" si="931"/>
        <v/>
      </c>
      <c r="AJ543" s="8" t="str">
        <f t="shared" si="959"/>
        <v/>
      </c>
      <c r="AK543" s="8" t="str">
        <f t="shared" si="932"/>
        <v/>
      </c>
      <c r="AL543" s="8" t="str">
        <f t="shared" si="933"/>
        <v/>
      </c>
      <c r="AM543" s="8" t="str">
        <f t="shared" si="934"/>
        <v/>
      </c>
      <c r="AN543" s="9" t="str">
        <f t="shared" si="960"/>
        <v/>
      </c>
      <c r="AO543" s="9" t="str">
        <f t="shared" si="961"/>
        <v/>
      </c>
      <c r="AP543" s="8" t="str">
        <f t="shared" si="981"/>
        <v/>
      </c>
      <c r="AQ543" s="9" t="str">
        <f t="shared" si="962"/>
        <v/>
      </c>
      <c r="AR543" s="8" t="str">
        <f t="shared" si="982"/>
        <v/>
      </c>
      <c r="AS543" s="2" t="str">
        <f t="shared" si="935"/>
        <v/>
      </c>
      <c r="AT543" s="8" t="str">
        <f t="shared" si="983"/>
        <v/>
      </c>
      <c r="AU543" s="8" t="str">
        <f t="shared" si="936"/>
        <v/>
      </c>
      <c r="AV543" s="8" t="str">
        <f t="shared" si="937"/>
        <v/>
      </c>
      <c r="AW543" s="8" t="str">
        <f t="shared" si="938"/>
        <v/>
      </c>
      <c r="AX543" s="9" t="str">
        <f t="shared" si="963"/>
        <v/>
      </c>
      <c r="AY543" s="9" t="str">
        <f t="shared" si="964"/>
        <v/>
      </c>
      <c r="AZ543" s="8" t="str">
        <f t="shared" si="984"/>
        <v/>
      </c>
      <c r="BA543" s="9" t="str">
        <f t="shared" si="985"/>
        <v/>
      </c>
      <c r="BB543" s="8" t="str">
        <f t="shared" si="986"/>
        <v/>
      </c>
      <c r="BD543" s="3" t="str">
        <f t="shared" si="987"/>
        <v/>
      </c>
      <c r="BE543" s="8" t="str">
        <f t="shared" si="939"/>
        <v/>
      </c>
      <c r="BF543" s="8" t="str">
        <f t="shared" si="940"/>
        <v/>
      </c>
      <c r="BG543" s="86" t="str">
        <f t="shared" si="941"/>
        <v/>
      </c>
      <c r="BH543" s="9" t="str">
        <f t="shared" si="942"/>
        <v/>
      </c>
      <c r="BI543" s="9" t="str">
        <f t="shared" si="943"/>
        <v/>
      </c>
      <c r="BJ543" s="82" t="e">
        <f t="shared" si="965"/>
        <v>#VALUE!</v>
      </c>
      <c r="BK543" s="9" t="str">
        <f t="shared" si="944"/>
        <v/>
      </c>
      <c r="BL543" s="9" t="str">
        <f t="shared" ref="BL543:BM543" si="1021">BK543</f>
        <v/>
      </c>
      <c r="BM543" s="9" t="str">
        <f t="shared" si="1021"/>
        <v/>
      </c>
      <c r="BN543" s="8" t="str">
        <f t="shared" si="967"/>
        <v/>
      </c>
      <c r="BO543" s="8" t="str">
        <f t="shared" si="989"/>
        <v/>
      </c>
      <c r="BP543" s="8" t="str">
        <f t="shared" si="990"/>
        <v/>
      </c>
      <c r="BQ543" s="8" t="str">
        <f t="shared" si="991"/>
        <v/>
      </c>
      <c r="BR543" s="8" t="str">
        <f t="shared" si="946"/>
        <v/>
      </c>
      <c r="BS543" s="8" t="str">
        <f t="shared" si="992"/>
        <v/>
      </c>
      <c r="BT543" s="8" t="str">
        <f t="shared" si="993"/>
        <v/>
      </c>
      <c r="BU543" s="7" t="str">
        <f t="shared" si="994"/>
        <v/>
      </c>
    </row>
    <row r="544" spans="8:73" x14ac:dyDescent="0.25">
      <c r="H544" s="35" t="str">
        <f>IFERROR(IF(MINUTE(M544)&lt;&gt;MINUTE(M543),MAX($H$2:H543)+1,IF(AND(MINUTE(M543)=0,MINUTE(M544)=0),1,"")),"")</f>
        <v/>
      </c>
      <c r="I544" s="35" t="str">
        <f t="shared" si="929"/>
        <v/>
      </c>
      <c r="J544" s="35" t="str">
        <f t="shared" si="968"/>
        <v/>
      </c>
      <c r="K544" s="67" t="str">
        <f>IFERROR(IF(VLOOKUP(J543,'Flota Variable'!$AS$4:$AU$707,3,0)+K543&gt;$F$7,"",VLOOKUP(J543,'Flota Variable'!$AS$4:$AU$707,3,0)+K543),"")</f>
        <v/>
      </c>
      <c r="L544" s="67" t="str">
        <f t="shared" si="930"/>
        <v/>
      </c>
      <c r="M544" s="36" t="str">
        <f t="shared" si="969"/>
        <v/>
      </c>
      <c r="N544" s="35" t="str">
        <f>IF(H544="","",IF(H544=MAX($H$3:$H$1002),IFERROR(VLOOKUP(MAX($H$3:H544)+1,$H$3:$I$1002,2,0),MAX(I544:I1543))-VLOOKUP(H544,$H$3:$I$1002,2,0)+1,IFERROR(VLOOKUP(MAX($H$3:H544)+1,$H$3:$I$1002,2,0),MAX(I544:I1543))-VLOOKUP(H544,$H$3:$I$1002,2,0)))</f>
        <v/>
      </c>
      <c r="P544" s="35" t="str">
        <f t="shared" si="970"/>
        <v/>
      </c>
      <c r="Q544" s="67" t="str">
        <f t="shared" si="971"/>
        <v/>
      </c>
      <c r="R544" s="67" t="str">
        <f t="shared" si="972"/>
        <v/>
      </c>
      <c r="S544" s="67" t="str">
        <f t="shared" si="973"/>
        <v/>
      </c>
      <c r="U544" s="68" t="str">
        <f>IFERROR(IF(Z544=0,"",IF(MINUTE(Z544)&lt;&gt;MINUTE(Z543),MAX($U$2:U543)+1,IF(AND(MINUTE(Z543)=0,MINUTE(Z544)=0),1,""))),"")</f>
        <v/>
      </c>
      <c r="V544" s="68" t="str">
        <f t="shared" si="974"/>
        <v/>
      </c>
      <c r="W544" s="68" t="str">
        <f t="shared" si="975"/>
        <v/>
      </c>
      <c r="X544" s="69" t="str">
        <f>IFERROR(L544+VLOOKUP(J544,'Tiempos de ciclo'!$P$3:$Q$398,2,0),"")</f>
        <v/>
      </c>
      <c r="Y544" s="69" t="str">
        <f t="shared" si="958"/>
        <v/>
      </c>
      <c r="Z544" s="70" t="str">
        <f t="shared" si="976"/>
        <v/>
      </c>
      <c r="AA544" s="68" t="str">
        <f>IF(U544="","",IF(U544=MAX($U$3:$U$1002),IFERROR(VLOOKUP(MAX($U$3:U544)+1,$U$3:$V$1002,2,0),MAX(V544:V1543))-VLOOKUP(U544,$U$3:$V$1002,2,0)+1,IFERROR(VLOOKUP(MAX($U$3:U544)+1,$U$3:$V$1002,2,0),MAX(V544:V1543))-VLOOKUP(U544,$U$3:$V$1002,2,0)))</f>
        <v/>
      </c>
      <c r="AC544" s="68" t="str">
        <f t="shared" si="977"/>
        <v/>
      </c>
      <c r="AD544" s="69" t="str">
        <f t="shared" si="978"/>
        <v/>
      </c>
      <c r="AE544" s="69" t="str">
        <f t="shared" si="979"/>
        <v/>
      </c>
      <c r="AF544" s="69" t="str">
        <f t="shared" si="980"/>
        <v/>
      </c>
      <c r="AI544" s="3" t="str">
        <f t="shared" si="931"/>
        <v/>
      </c>
      <c r="AJ544" s="8" t="str">
        <f t="shared" si="959"/>
        <v/>
      </c>
      <c r="AK544" s="8" t="str">
        <f t="shared" si="932"/>
        <v/>
      </c>
      <c r="AL544" s="8" t="str">
        <f t="shared" si="933"/>
        <v/>
      </c>
      <c r="AM544" s="8" t="str">
        <f t="shared" si="934"/>
        <v/>
      </c>
      <c r="AN544" s="9" t="str">
        <f t="shared" si="960"/>
        <v/>
      </c>
      <c r="AO544" s="9" t="str">
        <f t="shared" si="961"/>
        <v/>
      </c>
      <c r="AP544" s="8" t="str">
        <f t="shared" si="981"/>
        <v/>
      </c>
      <c r="AQ544" s="9" t="str">
        <f t="shared" si="962"/>
        <v/>
      </c>
      <c r="AR544" s="8" t="str">
        <f t="shared" si="982"/>
        <v/>
      </c>
      <c r="AS544" s="2" t="str">
        <f t="shared" si="935"/>
        <v/>
      </c>
      <c r="AT544" s="8" t="str">
        <f t="shared" si="983"/>
        <v/>
      </c>
      <c r="AU544" s="8" t="str">
        <f t="shared" si="936"/>
        <v/>
      </c>
      <c r="AV544" s="8" t="str">
        <f t="shared" si="937"/>
        <v/>
      </c>
      <c r="AW544" s="8" t="str">
        <f t="shared" si="938"/>
        <v/>
      </c>
      <c r="AX544" s="9" t="str">
        <f t="shared" si="963"/>
        <v/>
      </c>
      <c r="AY544" s="9" t="str">
        <f t="shared" si="964"/>
        <v/>
      </c>
      <c r="AZ544" s="8" t="str">
        <f t="shared" si="984"/>
        <v/>
      </c>
      <c r="BA544" s="9" t="str">
        <f t="shared" si="985"/>
        <v/>
      </c>
      <c r="BB544" s="8" t="str">
        <f t="shared" si="986"/>
        <v/>
      </c>
      <c r="BD544" s="3" t="str">
        <f t="shared" si="987"/>
        <v/>
      </c>
      <c r="BE544" s="8" t="str">
        <f t="shared" si="939"/>
        <v/>
      </c>
      <c r="BF544" s="8" t="str">
        <f t="shared" si="940"/>
        <v/>
      </c>
      <c r="BG544" s="86" t="str">
        <f t="shared" si="941"/>
        <v/>
      </c>
      <c r="BH544" s="9" t="str">
        <f t="shared" si="942"/>
        <v/>
      </c>
      <c r="BI544" s="9" t="str">
        <f t="shared" si="943"/>
        <v/>
      </c>
      <c r="BJ544" s="82" t="e">
        <f t="shared" si="965"/>
        <v>#VALUE!</v>
      </c>
      <c r="BK544" s="9" t="str">
        <f t="shared" si="944"/>
        <v/>
      </c>
      <c r="BL544" s="9" t="str">
        <f t="shared" ref="BL544:BM544" si="1022">BK544</f>
        <v/>
      </c>
      <c r="BM544" s="9" t="str">
        <f t="shared" si="1022"/>
        <v/>
      </c>
      <c r="BN544" s="8" t="str">
        <f t="shared" si="967"/>
        <v/>
      </c>
      <c r="BO544" s="8" t="str">
        <f t="shared" si="989"/>
        <v/>
      </c>
      <c r="BP544" s="8" t="str">
        <f t="shared" si="990"/>
        <v/>
      </c>
      <c r="BQ544" s="8" t="str">
        <f t="shared" si="991"/>
        <v/>
      </c>
      <c r="BR544" s="8" t="str">
        <f t="shared" si="946"/>
        <v/>
      </c>
      <c r="BS544" s="8" t="str">
        <f t="shared" si="992"/>
        <v/>
      </c>
      <c r="BT544" s="8" t="str">
        <f t="shared" si="993"/>
        <v/>
      </c>
      <c r="BU544" s="7" t="str">
        <f t="shared" si="994"/>
        <v/>
      </c>
    </row>
    <row r="545" spans="8:73" x14ac:dyDescent="0.25">
      <c r="H545" s="35" t="str">
        <f>IFERROR(IF(MINUTE(M545)&lt;&gt;MINUTE(M544),MAX($H$2:H544)+1,IF(AND(MINUTE(M544)=0,MINUTE(M545)=0),1,"")),"")</f>
        <v/>
      </c>
      <c r="I545" s="35" t="str">
        <f t="shared" si="929"/>
        <v/>
      </c>
      <c r="J545" s="35" t="str">
        <f t="shared" si="968"/>
        <v/>
      </c>
      <c r="K545" s="67" t="str">
        <f>IFERROR(IF(VLOOKUP(J544,'Flota Variable'!$AS$4:$AU$707,3,0)+K544&gt;$F$7,"",VLOOKUP(J544,'Flota Variable'!$AS$4:$AU$707,3,0)+K544),"")</f>
        <v/>
      </c>
      <c r="L545" s="67" t="str">
        <f t="shared" si="930"/>
        <v/>
      </c>
      <c r="M545" s="36" t="str">
        <f t="shared" si="969"/>
        <v/>
      </c>
      <c r="N545" s="35" t="str">
        <f>IF(H545="","",IF(H545=MAX($H$3:$H$1002),IFERROR(VLOOKUP(MAX($H$3:H545)+1,$H$3:$I$1002,2,0),MAX(I545:I1544))-VLOOKUP(H545,$H$3:$I$1002,2,0)+1,IFERROR(VLOOKUP(MAX($H$3:H545)+1,$H$3:$I$1002,2,0),MAX(I545:I1544))-VLOOKUP(H545,$H$3:$I$1002,2,0)))</f>
        <v/>
      </c>
      <c r="P545" s="35" t="str">
        <f t="shared" si="970"/>
        <v/>
      </c>
      <c r="Q545" s="67" t="str">
        <f t="shared" si="971"/>
        <v/>
      </c>
      <c r="R545" s="67" t="str">
        <f t="shared" si="972"/>
        <v/>
      </c>
      <c r="S545" s="67" t="str">
        <f t="shared" si="973"/>
        <v/>
      </c>
      <c r="U545" s="68" t="str">
        <f>IFERROR(IF(Z545=0,"",IF(MINUTE(Z545)&lt;&gt;MINUTE(Z544),MAX($U$2:U544)+1,IF(AND(MINUTE(Z544)=0,MINUTE(Z545)=0),1,""))),"")</f>
        <v/>
      </c>
      <c r="V545" s="68" t="str">
        <f t="shared" si="974"/>
        <v/>
      </c>
      <c r="W545" s="68" t="str">
        <f t="shared" si="975"/>
        <v/>
      </c>
      <c r="X545" s="69" t="str">
        <f>IFERROR(L545+VLOOKUP(J545,'Tiempos de ciclo'!$P$3:$Q$398,2,0),"")</f>
        <v/>
      </c>
      <c r="Y545" s="69" t="str">
        <f t="shared" si="958"/>
        <v/>
      </c>
      <c r="Z545" s="70" t="str">
        <f t="shared" si="976"/>
        <v/>
      </c>
      <c r="AA545" s="68" t="str">
        <f>IF(U545="","",IF(U545=MAX($U$3:$U$1002),IFERROR(VLOOKUP(MAX($U$3:U545)+1,$U$3:$V$1002,2,0),MAX(V545:V1544))-VLOOKUP(U545,$U$3:$V$1002,2,0)+1,IFERROR(VLOOKUP(MAX($U$3:U545)+1,$U$3:$V$1002,2,0),MAX(V545:V1544))-VLOOKUP(U545,$U$3:$V$1002,2,0)))</f>
        <v/>
      </c>
      <c r="AC545" s="68" t="str">
        <f t="shared" si="977"/>
        <v/>
      </c>
      <c r="AD545" s="69" t="str">
        <f t="shared" si="978"/>
        <v/>
      </c>
      <c r="AE545" s="69" t="str">
        <f t="shared" si="979"/>
        <v/>
      </c>
      <c r="AF545" s="69" t="str">
        <f t="shared" si="980"/>
        <v/>
      </c>
      <c r="AI545" s="3" t="str">
        <f t="shared" si="931"/>
        <v/>
      </c>
      <c r="AJ545" s="8" t="str">
        <f t="shared" si="959"/>
        <v/>
      </c>
      <c r="AK545" s="8" t="str">
        <f t="shared" si="932"/>
        <v/>
      </c>
      <c r="AL545" s="8" t="str">
        <f t="shared" si="933"/>
        <v/>
      </c>
      <c r="AM545" s="8" t="str">
        <f t="shared" si="934"/>
        <v/>
      </c>
      <c r="AN545" s="9" t="str">
        <f t="shared" si="960"/>
        <v/>
      </c>
      <c r="AO545" s="9" t="str">
        <f t="shared" si="961"/>
        <v/>
      </c>
      <c r="AP545" s="8" t="str">
        <f t="shared" si="981"/>
        <v/>
      </c>
      <c r="AQ545" s="9" t="str">
        <f t="shared" si="962"/>
        <v/>
      </c>
      <c r="AR545" s="8" t="str">
        <f t="shared" si="982"/>
        <v/>
      </c>
      <c r="AS545" s="2" t="str">
        <f t="shared" si="935"/>
        <v/>
      </c>
      <c r="AT545" s="8" t="str">
        <f t="shared" si="983"/>
        <v/>
      </c>
      <c r="AU545" s="8" t="str">
        <f t="shared" si="936"/>
        <v/>
      </c>
      <c r="AV545" s="8" t="str">
        <f t="shared" si="937"/>
        <v/>
      </c>
      <c r="AW545" s="8" t="str">
        <f t="shared" si="938"/>
        <v/>
      </c>
      <c r="AX545" s="9" t="str">
        <f t="shared" si="963"/>
        <v/>
      </c>
      <c r="AY545" s="9" t="str">
        <f t="shared" si="964"/>
        <v/>
      </c>
      <c r="AZ545" s="8" t="str">
        <f t="shared" si="984"/>
        <v/>
      </c>
      <c r="BA545" s="9" t="str">
        <f t="shared" si="985"/>
        <v/>
      </c>
      <c r="BB545" s="8" t="str">
        <f t="shared" si="986"/>
        <v/>
      </c>
      <c r="BD545" s="3" t="str">
        <f t="shared" si="987"/>
        <v/>
      </c>
      <c r="BE545" s="8" t="str">
        <f t="shared" si="939"/>
        <v/>
      </c>
      <c r="BF545" s="8" t="str">
        <f t="shared" si="940"/>
        <v/>
      </c>
      <c r="BG545" s="86" t="str">
        <f t="shared" si="941"/>
        <v/>
      </c>
      <c r="BH545" s="9" t="str">
        <f t="shared" si="942"/>
        <v/>
      </c>
      <c r="BI545" s="9" t="str">
        <f t="shared" si="943"/>
        <v/>
      </c>
      <c r="BJ545" s="82" t="e">
        <f t="shared" si="965"/>
        <v>#VALUE!</v>
      </c>
      <c r="BK545" s="9" t="str">
        <f t="shared" si="944"/>
        <v/>
      </c>
      <c r="BL545" s="9" t="str">
        <f t="shared" ref="BL545:BM545" si="1023">BK545</f>
        <v/>
      </c>
      <c r="BM545" s="9" t="str">
        <f t="shared" si="1023"/>
        <v/>
      </c>
      <c r="BN545" s="8" t="str">
        <f t="shared" si="967"/>
        <v/>
      </c>
      <c r="BO545" s="8" t="str">
        <f t="shared" si="989"/>
        <v/>
      </c>
      <c r="BP545" s="8" t="str">
        <f t="shared" si="990"/>
        <v/>
      </c>
      <c r="BQ545" s="8" t="str">
        <f t="shared" si="991"/>
        <v/>
      </c>
      <c r="BR545" s="8" t="str">
        <f t="shared" si="946"/>
        <v/>
      </c>
      <c r="BS545" s="8" t="str">
        <f t="shared" si="992"/>
        <v/>
      </c>
      <c r="BT545" s="8" t="str">
        <f t="shared" si="993"/>
        <v/>
      </c>
      <c r="BU545" s="7" t="str">
        <f t="shared" si="994"/>
        <v/>
      </c>
    </row>
    <row r="546" spans="8:73" x14ac:dyDescent="0.25">
      <c r="H546" s="35" t="str">
        <f>IFERROR(IF(MINUTE(M546)&lt;&gt;MINUTE(M545),MAX($H$2:H545)+1,IF(AND(MINUTE(M545)=0,MINUTE(M546)=0),1,"")),"")</f>
        <v/>
      </c>
      <c r="I546" s="35" t="str">
        <f t="shared" si="929"/>
        <v/>
      </c>
      <c r="J546" s="35" t="str">
        <f t="shared" si="968"/>
        <v/>
      </c>
      <c r="K546" s="67" t="str">
        <f>IFERROR(IF(VLOOKUP(J545,'Flota Variable'!$AS$4:$AU$707,3,0)+K545&gt;$F$7,"",VLOOKUP(J545,'Flota Variable'!$AS$4:$AU$707,3,0)+K545),"")</f>
        <v/>
      </c>
      <c r="L546" s="67" t="str">
        <f t="shared" si="930"/>
        <v/>
      </c>
      <c r="M546" s="36" t="str">
        <f t="shared" si="969"/>
        <v/>
      </c>
      <c r="N546" s="35" t="str">
        <f>IF(H546="","",IF(H546=MAX($H$3:$H$1002),IFERROR(VLOOKUP(MAX($H$3:H546)+1,$H$3:$I$1002,2,0),MAX(I546:I1545))-VLOOKUP(H546,$H$3:$I$1002,2,0)+1,IFERROR(VLOOKUP(MAX($H$3:H546)+1,$H$3:$I$1002,2,0),MAX(I546:I1545))-VLOOKUP(H546,$H$3:$I$1002,2,0)))</f>
        <v/>
      </c>
      <c r="P546" s="35" t="str">
        <f t="shared" si="970"/>
        <v/>
      </c>
      <c r="Q546" s="67" t="str">
        <f t="shared" si="971"/>
        <v/>
      </c>
      <c r="R546" s="67" t="str">
        <f t="shared" si="972"/>
        <v/>
      </c>
      <c r="S546" s="67" t="str">
        <f t="shared" si="973"/>
        <v/>
      </c>
      <c r="U546" s="68" t="str">
        <f>IFERROR(IF(Z546=0,"",IF(MINUTE(Z546)&lt;&gt;MINUTE(Z545),MAX($U$2:U545)+1,IF(AND(MINUTE(Z545)=0,MINUTE(Z546)=0),1,""))),"")</f>
        <v/>
      </c>
      <c r="V546" s="68" t="str">
        <f t="shared" si="974"/>
        <v/>
      </c>
      <c r="W546" s="68" t="str">
        <f t="shared" si="975"/>
        <v/>
      </c>
      <c r="X546" s="69" t="str">
        <f>IFERROR(L546+VLOOKUP(J546,'Tiempos de ciclo'!$P$3:$Q$398,2,0),"")</f>
        <v/>
      </c>
      <c r="Y546" s="69" t="str">
        <f t="shared" si="958"/>
        <v/>
      </c>
      <c r="Z546" s="70" t="str">
        <f t="shared" si="976"/>
        <v/>
      </c>
      <c r="AA546" s="68" t="str">
        <f>IF(U546="","",IF(U546=MAX($U$3:$U$1002),IFERROR(VLOOKUP(MAX($U$3:U546)+1,$U$3:$V$1002,2,0),MAX(V546:V1545))-VLOOKUP(U546,$U$3:$V$1002,2,0)+1,IFERROR(VLOOKUP(MAX($U$3:U546)+1,$U$3:$V$1002,2,0),MAX(V546:V1545))-VLOOKUP(U546,$U$3:$V$1002,2,0)))</f>
        <v/>
      </c>
      <c r="AC546" s="68" t="str">
        <f t="shared" si="977"/>
        <v/>
      </c>
      <c r="AD546" s="69" t="str">
        <f t="shared" si="978"/>
        <v/>
      </c>
      <c r="AE546" s="69" t="str">
        <f t="shared" si="979"/>
        <v/>
      </c>
      <c r="AF546" s="69" t="str">
        <f t="shared" si="980"/>
        <v/>
      </c>
      <c r="AI546" s="3" t="str">
        <f t="shared" si="931"/>
        <v/>
      </c>
      <c r="AJ546" s="8" t="str">
        <f t="shared" si="959"/>
        <v/>
      </c>
      <c r="AK546" s="8" t="str">
        <f t="shared" si="932"/>
        <v/>
      </c>
      <c r="AL546" s="8" t="str">
        <f t="shared" si="933"/>
        <v/>
      </c>
      <c r="AM546" s="8" t="str">
        <f t="shared" si="934"/>
        <v/>
      </c>
      <c r="AN546" s="9" t="str">
        <f t="shared" si="960"/>
        <v/>
      </c>
      <c r="AO546" s="9" t="str">
        <f t="shared" si="961"/>
        <v/>
      </c>
      <c r="AP546" s="8" t="str">
        <f t="shared" si="981"/>
        <v/>
      </c>
      <c r="AQ546" s="9" t="str">
        <f t="shared" si="962"/>
        <v/>
      </c>
      <c r="AR546" s="8" t="str">
        <f t="shared" si="982"/>
        <v/>
      </c>
      <c r="AS546" s="2" t="str">
        <f t="shared" si="935"/>
        <v/>
      </c>
      <c r="AT546" s="8" t="str">
        <f t="shared" si="983"/>
        <v/>
      </c>
      <c r="AU546" s="8" t="str">
        <f t="shared" si="936"/>
        <v/>
      </c>
      <c r="AV546" s="8" t="str">
        <f t="shared" si="937"/>
        <v/>
      </c>
      <c r="AW546" s="8" t="str">
        <f t="shared" si="938"/>
        <v/>
      </c>
      <c r="AX546" s="9" t="str">
        <f t="shared" si="963"/>
        <v/>
      </c>
      <c r="AY546" s="9" t="str">
        <f t="shared" si="964"/>
        <v/>
      </c>
      <c r="AZ546" s="8" t="str">
        <f t="shared" si="984"/>
        <v/>
      </c>
      <c r="BA546" s="9" t="str">
        <f t="shared" si="985"/>
        <v/>
      </c>
      <c r="BB546" s="8" t="str">
        <f t="shared" si="986"/>
        <v/>
      </c>
      <c r="BD546" s="3" t="str">
        <f t="shared" si="987"/>
        <v/>
      </c>
      <c r="BE546" s="8" t="str">
        <f t="shared" si="939"/>
        <v/>
      </c>
      <c r="BF546" s="8" t="str">
        <f t="shared" si="940"/>
        <v/>
      </c>
      <c r="BG546" s="86" t="str">
        <f t="shared" si="941"/>
        <v/>
      </c>
      <c r="BH546" s="9" t="str">
        <f t="shared" si="942"/>
        <v/>
      </c>
      <c r="BI546" s="9" t="str">
        <f t="shared" si="943"/>
        <v/>
      </c>
      <c r="BJ546" s="82" t="e">
        <f t="shared" si="965"/>
        <v>#VALUE!</v>
      </c>
      <c r="BK546" s="9" t="str">
        <f t="shared" si="944"/>
        <v/>
      </c>
      <c r="BL546" s="9" t="str">
        <f t="shared" ref="BL546:BM546" si="1024">BK546</f>
        <v/>
      </c>
      <c r="BM546" s="9" t="str">
        <f t="shared" si="1024"/>
        <v/>
      </c>
      <c r="BN546" s="8" t="str">
        <f t="shared" si="967"/>
        <v/>
      </c>
      <c r="BO546" s="8" t="str">
        <f t="shared" si="989"/>
        <v/>
      </c>
      <c r="BP546" s="8" t="str">
        <f t="shared" si="990"/>
        <v/>
      </c>
      <c r="BQ546" s="8" t="str">
        <f t="shared" si="991"/>
        <v/>
      </c>
      <c r="BR546" s="8" t="str">
        <f t="shared" si="946"/>
        <v/>
      </c>
      <c r="BS546" s="8" t="str">
        <f t="shared" si="992"/>
        <v/>
      </c>
      <c r="BT546" s="8" t="str">
        <f t="shared" si="993"/>
        <v/>
      </c>
      <c r="BU546" s="7" t="str">
        <f t="shared" si="994"/>
        <v/>
      </c>
    </row>
    <row r="547" spans="8:73" x14ac:dyDescent="0.25">
      <c r="H547" s="35" t="str">
        <f>IFERROR(IF(MINUTE(M547)&lt;&gt;MINUTE(M546),MAX($H$2:H546)+1,IF(AND(MINUTE(M546)=0,MINUTE(M547)=0),1,"")),"")</f>
        <v/>
      </c>
      <c r="I547" s="35" t="str">
        <f t="shared" si="929"/>
        <v/>
      </c>
      <c r="J547" s="35" t="str">
        <f t="shared" si="968"/>
        <v/>
      </c>
      <c r="K547" s="67" t="str">
        <f>IFERROR(IF(VLOOKUP(J546,'Flota Variable'!$AS$4:$AU$707,3,0)+K546&gt;$F$7,"",VLOOKUP(J546,'Flota Variable'!$AS$4:$AU$707,3,0)+K546),"")</f>
        <v/>
      </c>
      <c r="L547" s="67" t="str">
        <f t="shared" si="930"/>
        <v/>
      </c>
      <c r="M547" s="36" t="str">
        <f t="shared" si="969"/>
        <v/>
      </c>
      <c r="N547" s="35" t="str">
        <f>IF(H547="","",IF(H547=MAX($H$3:$H$1002),IFERROR(VLOOKUP(MAX($H$3:H547)+1,$H$3:$I$1002,2,0),MAX(I547:I1546))-VLOOKUP(H547,$H$3:$I$1002,2,0)+1,IFERROR(VLOOKUP(MAX($H$3:H547)+1,$H$3:$I$1002,2,0),MAX(I547:I1546))-VLOOKUP(H547,$H$3:$I$1002,2,0)))</f>
        <v/>
      </c>
      <c r="P547" s="35" t="str">
        <f t="shared" si="970"/>
        <v/>
      </c>
      <c r="Q547" s="67" t="str">
        <f t="shared" si="971"/>
        <v/>
      </c>
      <c r="R547" s="67" t="str">
        <f t="shared" si="972"/>
        <v/>
      </c>
      <c r="S547" s="67" t="str">
        <f t="shared" si="973"/>
        <v/>
      </c>
      <c r="U547" s="68" t="str">
        <f>IFERROR(IF(Z547=0,"",IF(MINUTE(Z547)&lt;&gt;MINUTE(Z546),MAX($U$2:U546)+1,IF(AND(MINUTE(Z546)=0,MINUTE(Z547)=0),1,""))),"")</f>
        <v/>
      </c>
      <c r="V547" s="68" t="str">
        <f t="shared" si="974"/>
        <v/>
      </c>
      <c r="W547" s="68" t="str">
        <f t="shared" si="975"/>
        <v/>
      </c>
      <c r="X547" s="69" t="str">
        <f>IFERROR(L547+VLOOKUP(J547,'Tiempos de ciclo'!$P$3:$Q$398,2,0),"")</f>
        <v/>
      </c>
      <c r="Y547" s="69" t="str">
        <f t="shared" si="958"/>
        <v/>
      </c>
      <c r="Z547" s="70" t="str">
        <f t="shared" si="976"/>
        <v/>
      </c>
      <c r="AA547" s="68" t="str">
        <f>IF(U547="","",IF(U547=MAX($U$3:$U$1002),IFERROR(VLOOKUP(MAX($U$3:U547)+1,$U$3:$V$1002,2,0),MAX(V547:V1546))-VLOOKUP(U547,$U$3:$V$1002,2,0)+1,IFERROR(VLOOKUP(MAX($U$3:U547)+1,$U$3:$V$1002,2,0),MAX(V547:V1546))-VLOOKUP(U547,$U$3:$V$1002,2,0)))</f>
        <v/>
      </c>
      <c r="AC547" s="68" t="str">
        <f t="shared" si="977"/>
        <v/>
      </c>
      <c r="AD547" s="69" t="str">
        <f t="shared" si="978"/>
        <v/>
      </c>
      <c r="AE547" s="69" t="str">
        <f t="shared" si="979"/>
        <v/>
      </c>
      <c r="AF547" s="69" t="str">
        <f t="shared" si="980"/>
        <v/>
      </c>
      <c r="AI547" s="3" t="str">
        <f t="shared" si="931"/>
        <v/>
      </c>
      <c r="AJ547" s="8" t="str">
        <f t="shared" si="959"/>
        <v/>
      </c>
      <c r="AK547" s="8" t="str">
        <f t="shared" si="932"/>
        <v/>
      </c>
      <c r="AL547" s="8" t="str">
        <f t="shared" si="933"/>
        <v/>
      </c>
      <c r="AM547" s="8" t="str">
        <f t="shared" si="934"/>
        <v/>
      </c>
      <c r="AN547" s="9" t="str">
        <f t="shared" si="960"/>
        <v/>
      </c>
      <c r="AO547" s="9" t="str">
        <f t="shared" si="961"/>
        <v/>
      </c>
      <c r="AP547" s="8" t="str">
        <f t="shared" si="981"/>
        <v/>
      </c>
      <c r="AQ547" s="9" t="str">
        <f t="shared" si="962"/>
        <v/>
      </c>
      <c r="AR547" s="8" t="str">
        <f t="shared" si="982"/>
        <v/>
      </c>
      <c r="AS547" s="2" t="str">
        <f t="shared" si="935"/>
        <v/>
      </c>
      <c r="AT547" s="8" t="str">
        <f t="shared" si="983"/>
        <v/>
      </c>
      <c r="AU547" s="8" t="str">
        <f t="shared" si="936"/>
        <v/>
      </c>
      <c r="AV547" s="8" t="str">
        <f t="shared" si="937"/>
        <v/>
      </c>
      <c r="AW547" s="8" t="str">
        <f t="shared" si="938"/>
        <v/>
      </c>
      <c r="AX547" s="9" t="str">
        <f t="shared" si="963"/>
        <v/>
      </c>
      <c r="AY547" s="9" t="str">
        <f t="shared" si="964"/>
        <v/>
      </c>
      <c r="AZ547" s="8" t="str">
        <f t="shared" si="984"/>
        <v/>
      </c>
      <c r="BA547" s="9" t="str">
        <f t="shared" si="985"/>
        <v/>
      </c>
      <c r="BB547" s="8" t="str">
        <f t="shared" si="986"/>
        <v/>
      </c>
      <c r="BD547" s="3" t="str">
        <f t="shared" si="987"/>
        <v/>
      </c>
      <c r="BE547" s="8" t="str">
        <f t="shared" si="939"/>
        <v/>
      </c>
      <c r="BF547" s="8" t="str">
        <f t="shared" si="940"/>
        <v/>
      </c>
      <c r="BG547" s="86" t="str">
        <f t="shared" si="941"/>
        <v/>
      </c>
      <c r="BH547" s="9" t="str">
        <f t="shared" si="942"/>
        <v/>
      </c>
      <c r="BI547" s="9" t="str">
        <f t="shared" si="943"/>
        <v/>
      </c>
      <c r="BJ547" s="82" t="e">
        <f t="shared" si="965"/>
        <v>#VALUE!</v>
      </c>
      <c r="BK547" s="9" t="str">
        <f t="shared" si="944"/>
        <v/>
      </c>
      <c r="BL547" s="9" t="str">
        <f t="shared" ref="BL547:BM547" si="1025">BK547</f>
        <v/>
      </c>
      <c r="BM547" s="9" t="str">
        <f t="shared" si="1025"/>
        <v/>
      </c>
      <c r="BN547" s="8" t="str">
        <f t="shared" si="967"/>
        <v/>
      </c>
      <c r="BO547" s="8" t="str">
        <f t="shared" si="989"/>
        <v/>
      </c>
      <c r="BP547" s="8" t="str">
        <f t="shared" si="990"/>
        <v/>
      </c>
      <c r="BQ547" s="8" t="str">
        <f t="shared" si="991"/>
        <v/>
      </c>
      <c r="BR547" s="8" t="str">
        <f t="shared" si="946"/>
        <v/>
      </c>
      <c r="BS547" s="8" t="str">
        <f t="shared" si="992"/>
        <v/>
      </c>
      <c r="BT547" s="8" t="str">
        <f t="shared" si="993"/>
        <v/>
      </c>
      <c r="BU547" s="7" t="str">
        <f t="shared" si="994"/>
        <v/>
      </c>
    </row>
    <row r="548" spans="8:73" x14ac:dyDescent="0.25">
      <c r="H548" s="35" t="str">
        <f>IFERROR(IF(MINUTE(M548)&lt;&gt;MINUTE(M547),MAX($H$2:H547)+1,IF(AND(MINUTE(M547)=0,MINUTE(M548)=0),1,"")),"")</f>
        <v/>
      </c>
      <c r="I548" s="35" t="str">
        <f t="shared" si="929"/>
        <v/>
      </c>
      <c r="J548" s="35" t="str">
        <f t="shared" si="968"/>
        <v/>
      </c>
      <c r="K548" s="67" t="str">
        <f>IFERROR(IF(VLOOKUP(J547,'Flota Variable'!$AS$4:$AU$707,3,0)+K547&gt;$F$7,"",VLOOKUP(J547,'Flota Variable'!$AS$4:$AU$707,3,0)+K547),"")</f>
        <v/>
      </c>
      <c r="L548" s="67" t="str">
        <f t="shared" si="930"/>
        <v/>
      </c>
      <c r="M548" s="36" t="str">
        <f t="shared" si="969"/>
        <v/>
      </c>
      <c r="N548" s="35" t="str">
        <f>IF(H548="","",IF(H548=MAX($H$3:$H$1002),IFERROR(VLOOKUP(MAX($H$3:H548)+1,$H$3:$I$1002,2,0),MAX(I548:I1547))-VLOOKUP(H548,$H$3:$I$1002,2,0)+1,IFERROR(VLOOKUP(MAX($H$3:H548)+1,$H$3:$I$1002,2,0),MAX(I548:I1547))-VLOOKUP(H548,$H$3:$I$1002,2,0)))</f>
        <v/>
      </c>
      <c r="P548" s="35" t="str">
        <f t="shared" si="970"/>
        <v/>
      </c>
      <c r="Q548" s="67" t="str">
        <f t="shared" si="971"/>
        <v/>
      </c>
      <c r="R548" s="67" t="str">
        <f t="shared" si="972"/>
        <v/>
      </c>
      <c r="S548" s="67" t="str">
        <f t="shared" si="973"/>
        <v/>
      </c>
      <c r="U548" s="68" t="str">
        <f>IFERROR(IF(Z548=0,"",IF(MINUTE(Z548)&lt;&gt;MINUTE(Z547),MAX($U$2:U547)+1,IF(AND(MINUTE(Z547)=0,MINUTE(Z548)=0),1,""))),"")</f>
        <v/>
      </c>
      <c r="V548" s="68" t="str">
        <f t="shared" si="974"/>
        <v/>
      </c>
      <c r="W548" s="68" t="str">
        <f t="shared" si="975"/>
        <v/>
      </c>
      <c r="X548" s="69" t="str">
        <f>IFERROR(L548+VLOOKUP(J548,'Tiempos de ciclo'!$P$3:$Q$398,2,0),"")</f>
        <v/>
      </c>
      <c r="Y548" s="69" t="str">
        <f t="shared" si="958"/>
        <v/>
      </c>
      <c r="Z548" s="70" t="str">
        <f t="shared" si="976"/>
        <v/>
      </c>
      <c r="AA548" s="68" t="str">
        <f>IF(U548="","",IF(U548=MAX($U$3:$U$1002),IFERROR(VLOOKUP(MAX($U$3:U548)+1,$U$3:$V$1002,2,0),MAX(V548:V1547))-VLOOKUP(U548,$U$3:$V$1002,2,0)+1,IFERROR(VLOOKUP(MAX($U$3:U548)+1,$U$3:$V$1002,2,0),MAX(V548:V1547))-VLOOKUP(U548,$U$3:$V$1002,2,0)))</f>
        <v/>
      </c>
      <c r="AC548" s="68" t="str">
        <f t="shared" si="977"/>
        <v/>
      </c>
      <c r="AD548" s="69" t="str">
        <f t="shared" si="978"/>
        <v/>
      </c>
      <c r="AE548" s="69" t="str">
        <f t="shared" si="979"/>
        <v/>
      </c>
      <c r="AF548" s="69" t="str">
        <f t="shared" si="980"/>
        <v/>
      </c>
      <c r="AI548" s="3" t="str">
        <f t="shared" si="931"/>
        <v/>
      </c>
      <c r="AJ548" s="8" t="str">
        <f t="shared" si="959"/>
        <v/>
      </c>
      <c r="AK548" s="8" t="str">
        <f t="shared" si="932"/>
        <v/>
      </c>
      <c r="AL548" s="8" t="str">
        <f t="shared" si="933"/>
        <v/>
      </c>
      <c r="AM548" s="8" t="str">
        <f t="shared" si="934"/>
        <v/>
      </c>
      <c r="AN548" s="9" t="str">
        <f t="shared" si="960"/>
        <v/>
      </c>
      <c r="AO548" s="9" t="str">
        <f t="shared" si="961"/>
        <v/>
      </c>
      <c r="AP548" s="8" t="str">
        <f t="shared" si="981"/>
        <v/>
      </c>
      <c r="AQ548" s="9" t="str">
        <f t="shared" si="962"/>
        <v/>
      </c>
      <c r="AR548" s="8" t="str">
        <f t="shared" si="982"/>
        <v/>
      </c>
      <c r="AS548" s="2" t="str">
        <f t="shared" si="935"/>
        <v/>
      </c>
      <c r="AT548" s="8" t="str">
        <f t="shared" si="983"/>
        <v/>
      </c>
      <c r="AU548" s="8" t="str">
        <f t="shared" si="936"/>
        <v/>
      </c>
      <c r="AV548" s="8" t="str">
        <f t="shared" si="937"/>
        <v/>
      </c>
      <c r="AW548" s="8" t="str">
        <f t="shared" si="938"/>
        <v/>
      </c>
      <c r="AX548" s="9" t="str">
        <f t="shared" si="963"/>
        <v/>
      </c>
      <c r="AY548" s="9" t="str">
        <f t="shared" si="964"/>
        <v/>
      </c>
      <c r="AZ548" s="8" t="str">
        <f t="shared" si="984"/>
        <v/>
      </c>
      <c r="BA548" s="9" t="str">
        <f t="shared" si="985"/>
        <v/>
      </c>
      <c r="BB548" s="8" t="str">
        <f t="shared" si="986"/>
        <v/>
      </c>
      <c r="BD548" s="3" t="str">
        <f t="shared" si="987"/>
        <v/>
      </c>
      <c r="BE548" s="8" t="str">
        <f t="shared" si="939"/>
        <v/>
      </c>
      <c r="BF548" s="8" t="str">
        <f t="shared" si="940"/>
        <v/>
      </c>
      <c r="BG548" s="86" t="str">
        <f t="shared" si="941"/>
        <v/>
      </c>
      <c r="BH548" s="9" t="str">
        <f t="shared" si="942"/>
        <v/>
      </c>
      <c r="BI548" s="9" t="str">
        <f t="shared" si="943"/>
        <v/>
      </c>
      <c r="BJ548" s="82" t="e">
        <f t="shared" si="965"/>
        <v>#VALUE!</v>
      </c>
      <c r="BK548" s="9" t="str">
        <f t="shared" si="944"/>
        <v/>
      </c>
      <c r="BL548" s="9" t="str">
        <f t="shared" ref="BL548:BM548" si="1026">BK548</f>
        <v/>
      </c>
      <c r="BM548" s="9" t="str">
        <f t="shared" si="1026"/>
        <v/>
      </c>
      <c r="BN548" s="8" t="str">
        <f t="shared" si="967"/>
        <v/>
      </c>
      <c r="BO548" s="8" t="str">
        <f t="shared" si="989"/>
        <v/>
      </c>
      <c r="BP548" s="8" t="str">
        <f t="shared" si="990"/>
        <v/>
      </c>
      <c r="BQ548" s="8" t="str">
        <f t="shared" si="991"/>
        <v/>
      </c>
      <c r="BR548" s="8" t="str">
        <f t="shared" si="946"/>
        <v/>
      </c>
      <c r="BS548" s="8" t="str">
        <f t="shared" si="992"/>
        <v/>
      </c>
      <c r="BT548" s="8" t="str">
        <f t="shared" si="993"/>
        <v/>
      </c>
      <c r="BU548" s="7" t="str">
        <f t="shared" si="994"/>
        <v/>
      </c>
    </row>
    <row r="549" spans="8:73" x14ac:dyDescent="0.25">
      <c r="H549" s="35" t="str">
        <f>IFERROR(IF(MINUTE(M549)&lt;&gt;MINUTE(M548),MAX($H$2:H548)+1,IF(AND(MINUTE(M548)=0,MINUTE(M549)=0),1,"")),"")</f>
        <v/>
      </c>
      <c r="I549" s="35" t="str">
        <f t="shared" si="929"/>
        <v/>
      </c>
      <c r="J549" s="35" t="str">
        <f t="shared" si="968"/>
        <v/>
      </c>
      <c r="K549" s="67" t="str">
        <f>IFERROR(IF(VLOOKUP(J548,'Flota Variable'!$AS$4:$AU$707,3,0)+K548&gt;$F$7,"",VLOOKUP(J548,'Flota Variable'!$AS$4:$AU$707,3,0)+K548),"")</f>
        <v/>
      </c>
      <c r="L549" s="67" t="str">
        <f t="shared" si="930"/>
        <v/>
      </c>
      <c r="M549" s="36" t="str">
        <f t="shared" si="969"/>
        <v/>
      </c>
      <c r="N549" s="35" t="str">
        <f>IF(H549="","",IF(H549=MAX($H$3:$H$1002),IFERROR(VLOOKUP(MAX($H$3:H549)+1,$H$3:$I$1002,2,0),MAX(I549:I1548))-VLOOKUP(H549,$H$3:$I$1002,2,0)+1,IFERROR(VLOOKUP(MAX($H$3:H549)+1,$H$3:$I$1002,2,0),MAX(I549:I1548))-VLOOKUP(H549,$H$3:$I$1002,2,0)))</f>
        <v/>
      </c>
      <c r="P549" s="35" t="str">
        <f t="shared" si="970"/>
        <v/>
      </c>
      <c r="Q549" s="67" t="str">
        <f t="shared" si="971"/>
        <v/>
      </c>
      <c r="R549" s="67" t="str">
        <f t="shared" si="972"/>
        <v/>
      </c>
      <c r="S549" s="67" t="str">
        <f t="shared" si="973"/>
        <v/>
      </c>
      <c r="U549" s="68" t="str">
        <f>IFERROR(IF(Z549=0,"",IF(MINUTE(Z549)&lt;&gt;MINUTE(Z548),MAX($U$2:U548)+1,IF(AND(MINUTE(Z548)=0,MINUTE(Z549)=0),1,""))),"")</f>
        <v/>
      </c>
      <c r="V549" s="68" t="str">
        <f t="shared" si="974"/>
        <v/>
      </c>
      <c r="W549" s="68" t="str">
        <f t="shared" si="975"/>
        <v/>
      </c>
      <c r="X549" s="69" t="str">
        <f>IFERROR(L549+VLOOKUP(J549,'Tiempos de ciclo'!$P$3:$Q$398,2,0),"")</f>
        <v/>
      </c>
      <c r="Y549" s="69" t="str">
        <f t="shared" si="958"/>
        <v/>
      </c>
      <c r="Z549" s="70" t="str">
        <f t="shared" si="976"/>
        <v/>
      </c>
      <c r="AA549" s="68" t="str">
        <f>IF(U549="","",IF(U549=MAX($U$3:$U$1002),IFERROR(VLOOKUP(MAX($U$3:U549)+1,$U$3:$V$1002,2,0),MAX(V549:V1548))-VLOOKUP(U549,$U$3:$V$1002,2,0)+1,IFERROR(VLOOKUP(MAX($U$3:U549)+1,$U$3:$V$1002,2,0),MAX(V549:V1548))-VLOOKUP(U549,$U$3:$V$1002,2,0)))</f>
        <v/>
      </c>
      <c r="AC549" s="68" t="str">
        <f t="shared" si="977"/>
        <v/>
      </c>
      <c r="AD549" s="69" t="str">
        <f t="shared" si="978"/>
        <v/>
      </c>
      <c r="AE549" s="69" t="str">
        <f t="shared" si="979"/>
        <v/>
      </c>
      <c r="AF549" s="69" t="str">
        <f t="shared" si="980"/>
        <v/>
      </c>
      <c r="AI549" s="3" t="str">
        <f t="shared" si="931"/>
        <v/>
      </c>
      <c r="AJ549" s="8" t="str">
        <f t="shared" si="959"/>
        <v/>
      </c>
      <c r="AK549" s="8" t="str">
        <f t="shared" si="932"/>
        <v/>
      </c>
      <c r="AL549" s="8" t="str">
        <f t="shared" si="933"/>
        <v/>
      </c>
      <c r="AM549" s="8" t="str">
        <f t="shared" si="934"/>
        <v/>
      </c>
      <c r="AN549" s="9" t="str">
        <f t="shared" si="960"/>
        <v/>
      </c>
      <c r="AO549" s="9" t="str">
        <f t="shared" si="961"/>
        <v/>
      </c>
      <c r="AP549" s="8" t="str">
        <f t="shared" si="981"/>
        <v/>
      </c>
      <c r="AQ549" s="9" t="str">
        <f t="shared" si="962"/>
        <v/>
      </c>
      <c r="AR549" s="8" t="str">
        <f t="shared" si="982"/>
        <v/>
      </c>
      <c r="AS549" s="2" t="str">
        <f t="shared" si="935"/>
        <v/>
      </c>
      <c r="AT549" s="8" t="str">
        <f t="shared" si="983"/>
        <v/>
      </c>
      <c r="AU549" s="8" t="str">
        <f t="shared" si="936"/>
        <v/>
      </c>
      <c r="AV549" s="8" t="str">
        <f t="shared" si="937"/>
        <v/>
      </c>
      <c r="AW549" s="8" t="str">
        <f t="shared" si="938"/>
        <v/>
      </c>
      <c r="AX549" s="9" t="str">
        <f t="shared" si="963"/>
        <v/>
      </c>
      <c r="AY549" s="9" t="str">
        <f t="shared" si="964"/>
        <v/>
      </c>
      <c r="AZ549" s="8" t="str">
        <f t="shared" si="984"/>
        <v/>
      </c>
      <c r="BA549" s="9" t="str">
        <f t="shared" si="985"/>
        <v/>
      </c>
      <c r="BB549" s="8" t="str">
        <f t="shared" si="986"/>
        <v/>
      </c>
      <c r="BD549" s="3" t="str">
        <f t="shared" si="987"/>
        <v/>
      </c>
      <c r="BE549" s="8" t="str">
        <f t="shared" si="939"/>
        <v/>
      </c>
      <c r="BF549" s="8" t="str">
        <f t="shared" si="940"/>
        <v/>
      </c>
      <c r="BG549" s="86" t="str">
        <f t="shared" si="941"/>
        <v/>
      </c>
      <c r="BH549" s="9" t="str">
        <f t="shared" si="942"/>
        <v/>
      </c>
      <c r="BI549" s="9" t="str">
        <f t="shared" si="943"/>
        <v/>
      </c>
      <c r="BJ549" s="82" t="e">
        <f t="shared" si="965"/>
        <v>#VALUE!</v>
      </c>
      <c r="BK549" s="9" t="str">
        <f t="shared" si="944"/>
        <v/>
      </c>
      <c r="BL549" s="9" t="str">
        <f t="shared" ref="BL549:BM549" si="1027">BK549</f>
        <v/>
      </c>
      <c r="BM549" s="9" t="str">
        <f t="shared" si="1027"/>
        <v/>
      </c>
      <c r="BN549" s="8" t="str">
        <f t="shared" si="967"/>
        <v/>
      </c>
      <c r="BO549" s="8" t="str">
        <f t="shared" si="989"/>
        <v/>
      </c>
      <c r="BP549" s="8" t="str">
        <f t="shared" si="990"/>
        <v/>
      </c>
      <c r="BQ549" s="8" t="str">
        <f t="shared" si="991"/>
        <v/>
      </c>
      <c r="BR549" s="8" t="str">
        <f t="shared" si="946"/>
        <v/>
      </c>
      <c r="BS549" s="8" t="str">
        <f t="shared" si="992"/>
        <v/>
      </c>
      <c r="BT549" s="8" t="str">
        <f t="shared" si="993"/>
        <v/>
      </c>
      <c r="BU549" s="7" t="str">
        <f t="shared" si="994"/>
        <v/>
      </c>
    </row>
    <row r="550" spans="8:73" x14ac:dyDescent="0.25">
      <c r="H550" s="35" t="str">
        <f>IFERROR(IF(MINUTE(M550)&lt;&gt;MINUTE(M549),MAX($H$2:H549)+1,IF(AND(MINUTE(M549)=0,MINUTE(M550)=0),1,"")),"")</f>
        <v/>
      </c>
      <c r="I550" s="35" t="str">
        <f t="shared" si="929"/>
        <v/>
      </c>
      <c r="J550" s="35" t="str">
        <f t="shared" si="968"/>
        <v/>
      </c>
      <c r="K550" s="67" t="str">
        <f>IFERROR(IF(VLOOKUP(J549,'Flota Variable'!$AS$4:$AU$707,3,0)+K549&gt;$F$7,"",VLOOKUP(J549,'Flota Variable'!$AS$4:$AU$707,3,0)+K549),"")</f>
        <v/>
      </c>
      <c r="L550" s="67" t="str">
        <f t="shared" si="930"/>
        <v/>
      </c>
      <c r="M550" s="36" t="str">
        <f t="shared" si="969"/>
        <v/>
      </c>
      <c r="N550" s="35" t="str">
        <f>IF(H550="","",IF(H550=MAX($H$3:$H$1002),IFERROR(VLOOKUP(MAX($H$3:H550)+1,$H$3:$I$1002,2,0),MAX(I550:I1549))-VLOOKUP(H550,$H$3:$I$1002,2,0)+1,IFERROR(VLOOKUP(MAX($H$3:H550)+1,$H$3:$I$1002,2,0),MAX(I550:I1549))-VLOOKUP(H550,$H$3:$I$1002,2,0)))</f>
        <v/>
      </c>
      <c r="P550" s="35" t="str">
        <f t="shared" si="970"/>
        <v/>
      </c>
      <c r="Q550" s="67" t="str">
        <f t="shared" si="971"/>
        <v/>
      </c>
      <c r="R550" s="67" t="str">
        <f t="shared" si="972"/>
        <v/>
      </c>
      <c r="S550" s="67" t="str">
        <f t="shared" si="973"/>
        <v/>
      </c>
      <c r="U550" s="68" t="str">
        <f>IFERROR(IF(Z550=0,"",IF(MINUTE(Z550)&lt;&gt;MINUTE(Z549),MAX($U$2:U549)+1,IF(AND(MINUTE(Z549)=0,MINUTE(Z550)=0),1,""))),"")</f>
        <v/>
      </c>
      <c r="V550" s="68" t="str">
        <f t="shared" si="974"/>
        <v/>
      </c>
      <c r="W550" s="68" t="str">
        <f t="shared" si="975"/>
        <v/>
      </c>
      <c r="X550" s="69" t="str">
        <f>IFERROR(L550+VLOOKUP(J550,'Tiempos de ciclo'!$P$3:$Q$398,2,0),"")</f>
        <v/>
      </c>
      <c r="Y550" s="69" t="str">
        <f t="shared" si="958"/>
        <v/>
      </c>
      <c r="Z550" s="70" t="str">
        <f t="shared" si="976"/>
        <v/>
      </c>
      <c r="AA550" s="68" t="str">
        <f>IF(U550="","",IF(U550=MAX($U$3:$U$1002),IFERROR(VLOOKUP(MAX($U$3:U550)+1,$U$3:$V$1002,2,0),MAX(V550:V1549))-VLOOKUP(U550,$U$3:$V$1002,2,0)+1,IFERROR(VLOOKUP(MAX($U$3:U550)+1,$U$3:$V$1002,2,0),MAX(V550:V1549))-VLOOKUP(U550,$U$3:$V$1002,2,0)))</f>
        <v/>
      </c>
      <c r="AC550" s="68" t="str">
        <f t="shared" si="977"/>
        <v/>
      </c>
      <c r="AD550" s="69" t="str">
        <f t="shared" si="978"/>
        <v/>
      </c>
      <c r="AE550" s="69" t="str">
        <f t="shared" si="979"/>
        <v/>
      </c>
      <c r="AF550" s="69" t="str">
        <f t="shared" si="980"/>
        <v/>
      </c>
      <c r="AI550" s="3" t="str">
        <f t="shared" si="931"/>
        <v/>
      </c>
      <c r="AJ550" s="8" t="str">
        <f t="shared" si="959"/>
        <v/>
      </c>
      <c r="AK550" s="8" t="str">
        <f t="shared" si="932"/>
        <v/>
      </c>
      <c r="AL550" s="8" t="str">
        <f t="shared" si="933"/>
        <v/>
      </c>
      <c r="AM550" s="8" t="str">
        <f t="shared" si="934"/>
        <v/>
      </c>
      <c r="AN550" s="9" t="str">
        <f t="shared" si="960"/>
        <v/>
      </c>
      <c r="AO550" s="9" t="str">
        <f t="shared" si="961"/>
        <v/>
      </c>
      <c r="AP550" s="8" t="str">
        <f t="shared" si="981"/>
        <v/>
      </c>
      <c r="AQ550" s="9" t="str">
        <f t="shared" si="962"/>
        <v/>
      </c>
      <c r="AR550" s="8" t="str">
        <f t="shared" si="982"/>
        <v/>
      </c>
      <c r="AS550" s="2" t="str">
        <f t="shared" si="935"/>
        <v/>
      </c>
      <c r="AT550" s="8" t="str">
        <f t="shared" si="983"/>
        <v/>
      </c>
      <c r="AU550" s="8" t="str">
        <f t="shared" si="936"/>
        <v/>
      </c>
      <c r="AV550" s="8" t="str">
        <f t="shared" si="937"/>
        <v/>
      </c>
      <c r="AW550" s="8" t="str">
        <f t="shared" si="938"/>
        <v/>
      </c>
      <c r="AX550" s="9" t="str">
        <f t="shared" si="963"/>
        <v/>
      </c>
      <c r="AY550" s="9" t="str">
        <f t="shared" si="964"/>
        <v/>
      </c>
      <c r="AZ550" s="8" t="str">
        <f t="shared" si="984"/>
        <v/>
      </c>
      <c r="BA550" s="9" t="str">
        <f t="shared" si="985"/>
        <v/>
      </c>
      <c r="BB550" s="8" t="str">
        <f t="shared" si="986"/>
        <v/>
      </c>
      <c r="BD550" s="3" t="str">
        <f t="shared" si="987"/>
        <v/>
      </c>
      <c r="BE550" s="8" t="str">
        <f t="shared" si="939"/>
        <v/>
      </c>
      <c r="BF550" s="8" t="str">
        <f t="shared" si="940"/>
        <v/>
      </c>
      <c r="BG550" s="86" t="str">
        <f t="shared" si="941"/>
        <v/>
      </c>
      <c r="BH550" s="9" t="str">
        <f t="shared" si="942"/>
        <v/>
      </c>
      <c r="BI550" s="9" t="str">
        <f t="shared" si="943"/>
        <v/>
      </c>
      <c r="BJ550" s="82" t="e">
        <f t="shared" si="965"/>
        <v>#VALUE!</v>
      </c>
      <c r="BK550" s="9" t="str">
        <f t="shared" si="944"/>
        <v/>
      </c>
      <c r="BL550" s="9" t="str">
        <f t="shared" ref="BL550:BM550" si="1028">BK550</f>
        <v/>
      </c>
      <c r="BM550" s="9" t="str">
        <f t="shared" si="1028"/>
        <v/>
      </c>
      <c r="BN550" s="8" t="str">
        <f t="shared" si="967"/>
        <v/>
      </c>
      <c r="BO550" s="8" t="str">
        <f t="shared" si="989"/>
        <v/>
      </c>
      <c r="BP550" s="8" t="str">
        <f t="shared" si="990"/>
        <v/>
      </c>
      <c r="BQ550" s="8" t="str">
        <f t="shared" si="991"/>
        <v/>
      </c>
      <c r="BR550" s="8" t="str">
        <f t="shared" si="946"/>
        <v/>
      </c>
      <c r="BS550" s="8" t="str">
        <f t="shared" si="992"/>
        <v/>
      </c>
      <c r="BT550" s="8" t="str">
        <f t="shared" si="993"/>
        <v/>
      </c>
      <c r="BU550" s="7" t="str">
        <f t="shared" si="994"/>
        <v/>
      </c>
    </row>
    <row r="551" spans="8:73" x14ac:dyDescent="0.25">
      <c r="H551" s="35" t="str">
        <f>IFERROR(IF(MINUTE(M551)&lt;&gt;MINUTE(M550),MAX($H$2:H550)+1,IF(AND(MINUTE(M550)=0,MINUTE(M551)=0),1,"")),"")</f>
        <v/>
      </c>
      <c r="I551" s="35" t="str">
        <f t="shared" si="929"/>
        <v/>
      </c>
      <c r="J551" s="35" t="str">
        <f t="shared" si="968"/>
        <v/>
      </c>
      <c r="K551" s="67" t="str">
        <f>IFERROR(IF(VLOOKUP(J550,'Flota Variable'!$AS$4:$AU$707,3,0)+K550&gt;$F$7,"",VLOOKUP(J550,'Flota Variable'!$AS$4:$AU$707,3,0)+K550),"")</f>
        <v/>
      </c>
      <c r="L551" s="67" t="str">
        <f t="shared" si="930"/>
        <v/>
      </c>
      <c r="M551" s="36" t="str">
        <f t="shared" si="969"/>
        <v/>
      </c>
      <c r="N551" s="35" t="str">
        <f>IF(H551="","",IF(H551=MAX($H$3:$H$1002),IFERROR(VLOOKUP(MAX($H$3:H551)+1,$H$3:$I$1002,2,0),MAX(I551:I1550))-VLOOKUP(H551,$H$3:$I$1002,2,0)+1,IFERROR(VLOOKUP(MAX($H$3:H551)+1,$H$3:$I$1002,2,0),MAX(I551:I1550))-VLOOKUP(H551,$H$3:$I$1002,2,0)))</f>
        <v/>
      </c>
      <c r="P551" s="35" t="str">
        <f t="shared" si="970"/>
        <v/>
      </c>
      <c r="Q551" s="67" t="str">
        <f t="shared" si="971"/>
        <v/>
      </c>
      <c r="R551" s="67" t="str">
        <f t="shared" si="972"/>
        <v/>
      </c>
      <c r="S551" s="67" t="str">
        <f t="shared" si="973"/>
        <v/>
      </c>
      <c r="U551" s="68" t="str">
        <f>IFERROR(IF(Z551=0,"",IF(MINUTE(Z551)&lt;&gt;MINUTE(Z550),MAX($U$2:U550)+1,IF(AND(MINUTE(Z550)=0,MINUTE(Z551)=0),1,""))),"")</f>
        <v/>
      </c>
      <c r="V551" s="68" t="str">
        <f t="shared" si="974"/>
        <v/>
      </c>
      <c r="W551" s="68" t="str">
        <f t="shared" si="975"/>
        <v/>
      </c>
      <c r="X551" s="69" t="str">
        <f>IFERROR(L551+VLOOKUP(J551,'Tiempos de ciclo'!$P$3:$Q$398,2,0),"")</f>
        <v/>
      </c>
      <c r="Y551" s="69" t="str">
        <f t="shared" si="958"/>
        <v/>
      </c>
      <c r="Z551" s="70" t="str">
        <f t="shared" si="976"/>
        <v/>
      </c>
      <c r="AA551" s="68" t="str">
        <f>IF(U551="","",IF(U551=MAX($U$3:$U$1002),IFERROR(VLOOKUP(MAX($U$3:U551)+1,$U$3:$V$1002,2,0),MAX(V551:V1550))-VLOOKUP(U551,$U$3:$V$1002,2,0)+1,IFERROR(VLOOKUP(MAX($U$3:U551)+1,$U$3:$V$1002,2,0),MAX(V551:V1550))-VLOOKUP(U551,$U$3:$V$1002,2,0)))</f>
        <v/>
      </c>
      <c r="AC551" s="68" t="str">
        <f t="shared" si="977"/>
        <v/>
      </c>
      <c r="AD551" s="69" t="str">
        <f t="shared" si="978"/>
        <v/>
      </c>
      <c r="AE551" s="69" t="str">
        <f t="shared" si="979"/>
        <v/>
      </c>
      <c r="AF551" s="69" t="str">
        <f t="shared" si="980"/>
        <v/>
      </c>
      <c r="AI551" s="3" t="str">
        <f t="shared" si="931"/>
        <v/>
      </c>
      <c r="AJ551" s="8" t="str">
        <f t="shared" si="959"/>
        <v/>
      </c>
      <c r="AK551" s="8" t="str">
        <f t="shared" si="932"/>
        <v/>
      </c>
      <c r="AL551" s="8" t="str">
        <f t="shared" si="933"/>
        <v/>
      </c>
      <c r="AM551" s="8" t="str">
        <f t="shared" si="934"/>
        <v/>
      </c>
      <c r="AN551" s="9" t="str">
        <f t="shared" si="960"/>
        <v/>
      </c>
      <c r="AO551" s="9" t="str">
        <f t="shared" si="961"/>
        <v/>
      </c>
      <c r="AP551" s="8" t="str">
        <f t="shared" si="981"/>
        <v/>
      </c>
      <c r="AQ551" s="9" t="str">
        <f t="shared" si="962"/>
        <v/>
      </c>
      <c r="AR551" s="8" t="str">
        <f t="shared" si="982"/>
        <v/>
      </c>
      <c r="AS551" s="2" t="str">
        <f t="shared" si="935"/>
        <v/>
      </c>
      <c r="AT551" s="8" t="str">
        <f t="shared" si="983"/>
        <v/>
      </c>
      <c r="AU551" s="8" t="str">
        <f t="shared" si="936"/>
        <v/>
      </c>
      <c r="AV551" s="8" t="str">
        <f t="shared" si="937"/>
        <v/>
      </c>
      <c r="AW551" s="8" t="str">
        <f t="shared" si="938"/>
        <v/>
      </c>
      <c r="AX551" s="9" t="str">
        <f t="shared" si="963"/>
        <v/>
      </c>
      <c r="AY551" s="9" t="str">
        <f t="shared" si="964"/>
        <v/>
      </c>
      <c r="AZ551" s="8" t="str">
        <f t="shared" si="984"/>
        <v/>
      </c>
      <c r="BA551" s="9" t="str">
        <f t="shared" si="985"/>
        <v/>
      </c>
      <c r="BB551" s="8" t="str">
        <f t="shared" si="986"/>
        <v/>
      </c>
      <c r="BD551" s="3" t="str">
        <f t="shared" si="987"/>
        <v/>
      </c>
      <c r="BE551" s="8" t="str">
        <f t="shared" si="939"/>
        <v/>
      </c>
      <c r="BF551" s="8" t="str">
        <f t="shared" si="940"/>
        <v/>
      </c>
      <c r="BG551" s="86" t="str">
        <f t="shared" si="941"/>
        <v/>
      </c>
      <c r="BH551" s="9" t="str">
        <f t="shared" si="942"/>
        <v/>
      </c>
      <c r="BI551" s="9" t="str">
        <f t="shared" si="943"/>
        <v/>
      </c>
      <c r="BJ551" s="82" t="e">
        <f t="shared" si="965"/>
        <v>#VALUE!</v>
      </c>
      <c r="BK551" s="9" t="str">
        <f t="shared" si="944"/>
        <v/>
      </c>
      <c r="BL551" s="9" t="str">
        <f t="shared" ref="BL551:BM551" si="1029">BK551</f>
        <v/>
      </c>
      <c r="BM551" s="9" t="str">
        <f t="shared" si="1029"/>
        <v/>
      </c>
      <c r="BN551" s="8" t="str">
        <f t="shared" si="967"/>
        <v/>
      </c>
      <c r="BO551" s="8" t="str">
        <f t="shared" si="989"/>
        <v/>
      </c>
      <c r="BP551" s="8" t="str">
        <f t="shared" si="990"/>
        <v/>
      </c>
      <c r="BQ551" s="8" t="str">
        <f t="shared" si="991"/>
        <v/>
      </c>
      <c r="BR551" s="8" t="str">
        <f t="shared" si="946"/>
        <v/>
      </c>
      <c r="BS551" s="8" t="str">
        <f t="shared" si="992"/>
        <v/>
      </c>
      <c r="BT551" s="8" t="str">
        <f t="shared" si="993"/>
        <v/>
      </c>
      <c r="BU551" s="7" t="str">
        <f t="shared" si="994"/>
        <v/>
      </c>
    </row>
    <row r="552" spans="8:73" x14ac:dyDescent="0.25">
      <c r="H552" s="35" t="str">
        <f>IFERROR(IF(MINUTE(M552)&lt;&gt;MINUTE(M551),MAX($H$2:H551)+1,IF(AND(MINUTE(M551)=0,MINUTE(M552)=0),1,"")),"")</f>
        <v/>
      </c>
      <c r="I552" s="35" t="str">
        <f t="shared" si="929"/>
        <v/>
      </c>
      <c r="J552" s="35" t="str">
        <f t="shared" si="968"/>
        <v/>
      </c>
      <c r="K552" s="67" t="str">
        <f>IFERROR(IF(VLOOKUP(J551,'Flota Variable'!$AS$4:$AU$707,3,0)+K551&gt;$F$7,"",VLOOKUP(J551,'Flota Variable'!$AS$4:$AU$707,3,0)+K551),"")</f>
        <v/>
      </c>
      <c r="L552" s="67" t="str">
        <f t="shared" si="930"/>
        <v/>
      </c>
      <c r="M552" s="36" t="str">
        <f t="shared" si="969"/>
        <v/>
      </c>
      <c r="N552" s="35" t="str">
        <f>IF(H552="","",IF(H552=MAX($H$3:$H$1002),IFERROR(VLOOKUP(MAX($H$3:H552)+1,$H$3:$I$1002,2,0),MAX(I552:I1551))-VLOOKUP(H552,$H$3:$I$1002,2,0)+1,IFERROR(VLOOKUP(MAX($H$3:H552)+1,$H$3:$I$1002,2,0),MAX(I552:I1551))-VLOOKUP(H552,$H$3:$I$1002,2,0)))</f>
        <v/>
      </c>
      <c r="P552" s="35" t="str">
        <f t="shared" si="970"/>
        <v/>
      </c>
      <c r="Q552" s="67" t="str">
        <f t="shared" si="971"/>
        <v/>
      </c>
      <c r="R552" s="67" t="str">
        <f t="shared" si="972"/>
        <v/>
      </c>
      <c r="S552" s="67" t="str">
        <f t="shared" si="973"/>
        <v/>
      </c>
      <c r="U552" s="68" t="str">
        <f>IFERROR(IF(Z552=0,"",IF(MINUTE(Z552)&lt;&gt;MINUTE(Z551),MAX($U$2:U551)+1,IF(AND(MINUTE(Z551)=0,MINUTE(Z552)=0),1,""))),"")</f>
        <v/>
      </c>
      <c r="V552" s="68" t="str">
        <f t="shared" si="974"/>
        <v/>
      </c>
      <c r="W552" s="68" t="str">
        <f t="shared" si="975"/>
        <v/>
      </c>
      <c r="X552" s="69" t="str">
        <f>IFERROR(L552+VLOOKUP(J552,'Tiempos de ciclo'!$P$3:$Q$398,2,0),"")</f>
        <v/>
      </c>
      <c r="Y552" s="69" t="str">
        <f t="shared" si="958"/>
        <v/>
      </c>
      <c r="Z552" s="70" t="str">
        <f t="shared" si="976"/>
        <v/>
      </c>
      <c r="AA552" s="68" t="str">
        <f>IF(U552="","",IF(U552=MAX($U$3:$U$1002),IFERROR(VLOOKUP(MAX($U$3:U552)+1,$U$3:$V$1002,2,0),MAX(V552:V1551))-VLOOKUP(U552,$U$3:$V$1002,2,0)+1,IFERROR(VLOOKUP(MAX($U$3:U552)+1,$U$3:$V$1002,2,0),MAX(V552:V1551))-VLOOKUP(U552,$U$3:$V$1002,2,0)))</f>
        <v/>
      </c>
      <c r="AC552" s="68" t="str">
        <f t="shared" si="977"/>
        <v/>
      </c>
      <c r="AD552" s="69" t="str">
        <f t="shared" si="978"/>
        <v/>
      </c>
      <c r="AE552" s="69" t="str">
        <f t="shared" si="979"/>
        <v/>
      </c>
      <c r="AF552" s="69" t="str">
        <f t="shared" si="980"/>
        <v/>
      </c>
      <c r="AI552" s="3" t="str">
        <f t="shared" si="931"/>
        <v/>
      </c>
      <c r="AJ552" s="8" t="str">
        <f t="shared" si="959"/>
        <v/>
      </c>
      <c r="AK552" s="8" t="str">
        <f t="shared" si="932"/>
        <v/>
      </c>
      <c r="AL552" s="8" t="str">
        <f t="shared" si="933"/>
        <v/>
      </c>
      <c r="AM552" s="8" t="str">
        <f t="shared" si="934"/>
        <v/>
      </c>
      <c r="AN552" s="9" t="str">
        <f t="shared" si="960"/>
        <v/>
      </c>
      <c r="AO552" s="9" t="str">
        <f t="shared" si="961"/>
        <v/>
      </c>
      <c r="AP552" s="8" t="str">
        <f t="shared" si="981"/>
        <v/>
      </c>
      <c r="AQ552" s="9" t="str">
        <f t="shared" si="962"/>
        <v/>
      </c>
      <c r="AR552" s="8" t="str">
        <f t="shared" si="982"/>
        <v/>
      </c>
      <c r="AS552" s="2" t="str">
        <f t="shared" si="935"/>
        <v/>
      </c>
      <c r="AT552" s="8" t="str">
        <f t="shared" si="983"/>
        <v/>
      </c>
      <c r="AU552" s="8" t="str">
        <f t="shared" si="936"/>
        <v/>
      </c>
      <c r="AV552" s="8" t="str">
        <f t="shared" si="937"/>
        <v/>
      </c>
      <c r="AW552" s="8" t="str">
        <f t="shared" si="938"/>
        <v/>
      </c>
      <c r="AX552" s="9" t="str">
        <f t="shared" si="963"/>
        <v/>
      </c>
      <c r="AY552" s="9" t="str">
        <f t="shared" si="964"/>
        <v/>
      </c>
      <c r="AZ552" s="8" t="str">
        <f t="shared" si="984"/>
        <v/>
      </c>
      <c r="BA552" s="9" t="str">
        <f t="shared" si="985"/>
        <v/>
      </c>
      <c r="BB552" s="8" t="str">
        <f t="shared" si="986"/>
        <v/>
      </c>
      <c r="BD552" s="3" t="str">
        <f t="shared" si="987"/>
        <v/>
      </c>
      <c r="BE552" s="8" t="str">
        <f t="shared" si="939"/>
        <v/>
      </c>
      <c r="BF552" s="8" t="str">
        <f t="shared" si="940"/>
        <v/>
      </c>
      <c r="BG552" s="86" t="str">
        <f t="shared" si="941"/>
        <v/>
      </c>
      <c r="BH552" s="9" t="str">
        <f t="shared" si="942"/>
        <v/>
      </c>
      <c r="BI552" s="9" t="str">
        <f t="shared" si="943"/>
        <v/>
      </c>
      <c r="BJ552" s="82" t="e">
        <f t="shared" si="965"/>
        <v>#VALUE!</v>
      </c>
      <c r="BK552" s="9" t="str">
        <f t="shared" si="944"/>
        <v/>
      </c>
      <c r="BL552" s="9" t="str">
        <f t="shared" ref="BL552:BM552" si="1030">BK552</f>
        <v/>
      </c>
      <c r="BM552" s="9" t="str">
        <f t="shared" si="1030"/>
        <v/>
      </c>
      <c r="BN552" s="8" t="str">
        <f t="shared" si="967"/>
        <v/>
      </c>
      <c r="BO552" s="8" t="str">
        <f t="shared" si="989"/>
        <v/>
      </c>
      <c r="BP552" s="8" t="str">
        <f t="shared" si="990"/>
        <v/>
      </c>
      <c r="BQ552" s="8" t="str">
        <f t="shared" si="991"/>
        <v/>
      </c>
      <c r="BR552" s="8" t="str">
        <f t="shared" si="946"/>
        <v/>
      </c>
      <c r="BS552" s="8" t="str">
        <f t="shared" si="992"/>
        <v/>
      </c>
      <c r="BT552" s="8" t="str">
        <f t="shared" si="993"/>
        <v/>
      </c>
      <c r="BU552" s="7" t="str">
        <f t="shared" si="994"/>
        <v/>
      </c>
    </row>
    <row r="553" spans="8:73" x14ac:dyDescent="0.25">
      <c r="H553" s="35" t="str">
        <f>IFERROR(IF(MINUTE(M553)&lt;&gt;MINUTE(M552),MAX($H$2:H552)+1,IF(AND(MINUTE(M552)=0,MINUTE(M553)=0),1,"")),"")</f>
        <v/>
      </c>
      <c r="I553" s="35" t="str">
        <f t="shared" si="929"/>
        <v/>
      </c>
      <c r="J553" s="35" t="str">
        <f t="shared" si="968"/>
        <v/>
      </c>
      <c r="K553" s="67" t="str">
        <f>IFERROR(IF(VLOOKUP(J552,'Flota Variable'!$AS$4:$AU$707,3,0)+K552&gt;$F$7,"",VLOOKUP(J552,'Flota Variable'!$AS$4:$AU$707,3,0)+K552),"")</f>
        <v/>
      </c>
      <c r="L553" s="67" t="str">
        <f t="shared" si="930"/>
        <v/>
      </c>
      <c r="M553" s="36" t="str">
        <f t="shared" si="969"/>
        <v/>
      </c>
      <c r="N553" s="35" t="str">
        <f>IF(H553="","",IF(H553=MAX($H$3:$H$1002),IFERROR(VLOOKUP(MAX($H$3:H553)+1,$H$3:$I$1002,2,0),MAX(I553:I1552))-VLOOKUP(H553,$H$3:$I$1002,2,0)+1,IFERROR(VLOOKUP(MAX($H$3:H553)+1,$H$3:$I$1002,2,0),MAX(I553:I1552))-VLOOKUP(H553,$H$3:$I$1002,2,0)))</f>
        <v/>
      </c>
      <c r="P553" s="35" t="str">
        <f t="shared" si="970"/>
        <v/>
      </c>
      <c r="Q553" s="67" t="str">
        <f t="shared" si="971"/>
        <v/>
      </c>
      <c r="R553" s="67" t="str">
        <f t="shared" si="972"/>
        <v/>
      </c>
      <c r="S553" s="67" t="str">
        <f t="shared" si="973"/>
        <v/>
      </c>
      <c r="U553" s="68" t="str">
        <f>IFERROR(IF(Z553=0,"",IF(MINUTE(Z553)&lt;&gt;MINUTE(Z552),MAX($U$2:U552)+1,IF(AND(MINUTE(Z552)=0,MINUTE(Z553)=0),1,""))),"")</f>
        <v/>
      </c>
      <c r="V553" s="68" t="str">
        <f t="shared" si="974"/>
        <v/>
      </c>
      <c r="W553" s="68" t="str">
        <f t="shared" si="975"/>
        <v/>
      </c>
      <c r="X553" s="69" t="str">
        <f>IFERROR(L553+VLOOKUP(J553,'Tiempos de ciclo'!$P$3:$Q$398,2,0),"")</f>
        <v/>
      </c>
      <c r="Y553" s="69" t="str">
        <f t="shared" si="958"/>
        <v/>
      </c>
      <c r="Z553" s="70" t="str">
        <f t="shared" si="976"/>
        <v/>
      </c>
      <c r="AA553" s="68" t="str">
        <f>IF(U553="","",IF(U553=MAX($U$3:$U$1002),IFERROR(VLOOKUP(MAX($U$3:U553)+1,$U$3:$V$1002,2,0),MAX(V553:V1552))-VLOOKUP(U553,$U$3:$V$1002,2,0)+1,IFERROR(VLOOKUP(MAX($U$3:U553)+1,$U$3:$V$1002,2,0),MAX(V553:V1552))-VLOOKUP(U553,$U$3:$V$1002,2,0)))</f>
        <v/>
      </c>
      <c r="AC553" s="68" t="str">
        <f t="shared" si="977"/>
        <v/>
      </c>
      <c r="AD553" s="69" t="str">
        <f t="shared" si="978"/>
        <v/>
      </c>
      <c r="AE553" s="69" t="str">
        <f t="shared" si="979"/>
        <v/>
      </c>
      <c r="AF553" s="69" t="str">
        <f t="shared" si="980"/>
        <v/>
      </c>
      <c r="AI553" s="3" t="str">
        <f t="shared" si="931"/>
        <v/>
      </c>
      <c r="AJ553" s="8" t="str">
        <f t="shared" si="959"/>
        <v/>
      </c>
      <c r="AK553" s="8" t="str">
        <f t="shared" si="932"/>
        <v/>
      </c>
      <c r="AL553" s="8" t="str">
        <f t="shared" si="933"/>
        <v/>
      </c>
      <c r="AM553" s="8" t="str">
        <f t="shared" si="934"/>
        <v/>
      </c>
      <c r="AN553" s="9" t="str">
        <f t="shared" si="960"/>
        <v/>
      </c>
      <c r="AO553" s="9" t="str">
        <f t="shared" si="961"/>
        <v/>
      </c>
      <c r="AP553" s="8" t="str">
        <f t="shared" si="981"/>
        <v/>
      </c>
      <c r="AQ553" s="9" t="str">
        <f t="shared" si="962"/>
        <v/>
      </c>
      <c r="AR553" s="8" t="str">
        <f t="shared" si="982"/>
        <v/>
      </c>
      <c r="AS553" s="2" t="str">
        <f t="shared" si="935"/>
        <v/>
      </c>
      <c r="AT553" s="8" t="str">
        <f t="shared" si="983"/>
        <v/>
      </c>
      <c r="AU553" s="8" t="str">
        <f t="shared" si="936"/>
        <v/>
      </c>
      <c r="AV553" s="8" t="str">
        <f t="shared" si="937"/>
        <v/>
      </c>
      <c r="AW553" s="8" t="str">
        <f t="shared" si="938"/>
        <v/>
      </c>
      <c r="AX553" s="9" t="str">
        <f t="shared" si="963"/>
        <v/>
      </c>
      <c r="AY553" s="9" t="str">
        <f t="shared" si="964"/>
        <v/>
      </c>
      <c r="AZ553" s="8" t="str">
        <f t="shared" si="984"/>
        <v/>
      </c>
      <c r="BA553" s="9" t="str">
        <f t="shared" si="985"/>
        <v/>
      </c>
      <c r="BB553" s="8" t="str">
        <f t="shared" si="986"/>
        <v/>
      </c>
      <c r="BD553" s="3" t="str">
        <f t="shared" si="987"/>
        <v/>
      </c>
      <c r="BE553" s="8" t="str">
        <f t="shared" si="939"/>
        <v/>
      </c>
      <c r="BF553" s="8" t="str">
        <f t="shared" si="940"/>
        <v/>
      </c>
      <c r="BG553" s="86" t="str">
        <f t="shared" si="941"/>
        <v/>
      </c>
      <c r="BH553" s="9" t="str">
        <f t="shared" si="942"/>
        <v/>
      </c>
      <c r="BI553" s="9" t="str">
        <f t="shared" si="943"/>
        <v/>
      </c>
      <c r="BJ553" s="82" t="e">
        <f t="shared" si="965"/>
        <v>#VALUE!</v>
      </c>
      <c r="BK553" s="9" t="str">
        <f t="shared" si="944"/>
        <v/>
      </c>
      <c r="BL553" s="9" t="str">
        <f t="shared" ref="BL553:BM553" si="1031">BK553</f>
        <v/>
      </c>
      <c r="BM553" s="9" t="str">
        <f t="shared" si="1031"/>
        <v/>
      </c>
      <c r="BN553" s="8" t="str">
        <f t="shared" si="967"/>
        <v/>
      </c>
      <c r="BO553" s="8" t="str">
        <f t="shared" si="989"/>
        <v/>
      </c>
      <c r="BP553" s="8" t="str">
        <f t="shared" si="990"/>
        <v/>
      </c>
      <c r="BQ553" s="8" t="str">
        <f t="shared" si="991"/>
        <v/>
      </c>
      <c r="BR553" s="8" t="str">
        <f t="shared" si="946"/>
        <v/>
      </c>
      <c r="BS553" s="8" t="str">
        <f t="shared" si="992"/>
        <v/>
      </c>
      <c r="BT553" s="8" t="str">
        <f t="shared" si="993"/>
        <v/>
      </c>
      <c r="BU553" s="7" t="str">
        <f t="shared" si="994"/>
        <v/>
      </c>
    </row>
    <row r="554" spans="8:73" x14ac:dyDescent="0.25">
      <c r="H554" s="35" t="str">
        <f>IFERROR(IF(MINUTE(M554)&lt;&gt;MINUTE(M553),MAX($H$2:H553)+1,IF(AND(MINUTE(M553)=0,MINUTE(M554)=0),1,"")),"")</f>
        <v/>
      </c>
      <c r="I554" s="35" t="str">
        <f t="shared" si="929"/>
        <v/>
      </c>
      <c r="J554" s="35" t="str">
        <f t="shared" si="968"/>
        <v/>
      </c>
      <c r="K554" s="67" t="str">
        <f>IFERROR(IF(VLOOKUP(J553,'Flota Variable'!$AS$4:$AU$707,3,0)+K553&gt;$F$7,"",VLOOKUP(J553,'Flota Variable'!$AS$4:$AU$707,3,0)+K553),"")</f>
        <v/>
      </c>
      <c r="L554" s="67" t="str">
        <f t="shared" si="930"/>
        <v/>
      </c>
      <c r="M554" s="36" t="str">
        <f t="shared" si="969"/>
        <v/>
      </c>
      <c r="N554" s="35" t="str">
        <f>IF(H554="","",IF(H554=MAX($H$3:$H$1002),IFERROR(VLOOKUP(MAX($H$3:H554)+1,$H$3:$I$1002,2,0),MAX(I554:I1553))-VLOOKUP(H554,$H$3:$I$1002,2,0)+1,IFERROR(VLOOKUP(MAX($H$3:H554)+1,$H$3:$I$1002,2,0),MAX(I554:I1553))-VLOOKUP(H554,$H$3:$I$1002,2,0)))</f>
        <v/>
      </c>
      <c r="P554" s="35" t="str">
        <f t="shared" si="970"/>
        <v/>
      </c>
      <c r="Q554" s="67" t="str">
        <f t="shared" si="971"/>
        <v/>
      </c>
      <c r="R554" s="67" t="str">
        <f t="shared" si="972"/>
        <v/>
      </c>
      <c r="S554" s="67" t="str">
        <f t="shared" si="973"/>
        <v/>
      </c>
      <c r="U554" s="68" t="str">
        <f>IFERROR(IF(Z554=0,"",IF(MINUTE(Z554)&lt;&gt;MINUTE(Z553),MAX($U$2:U553)+1,IF(AND(MINUTE(Z553)=0,MINUTE(Z554)=0),1,""))),"")</f>
        <v/>
      </c>
      <c r="V554" s="68" t="str">
        <f t="shared" si="974"/>
        <v/>
      </c>
      <c r="W554" s="68" t="str">
        <f t="shared" si="975"/>
        <v/>
      </c>
      <c r="X554" s="69" t="str">
        <f>IFERROR(L554+VLOOKUP(J554,'Tiempos de ciclo'!$P$3:$Q$398,2,0),"")</f>
        <v/>
      </c>
      <c r="Y554" s="69" t="str">
        <f t="shared" si="958"/>
        <v/>
      </c>
      <c r="Z554" s="70" t="str">
        <f t="shared" si="976"/>
        <v/>
      </c>
      <c r="AA554" s="68" t="str">
        <f>IF(U554="","",IF(U554=MAX($U$3:$U$1002),IFERROR(VLOOKUP(MAX($U$3:U554)+1,$U$3:$V$1002,2,0),MAX(V554:V1553))-VLOOKUP(U554,$U$3:$V$1002,2,0)+1,IFERROR(VLOOKUP(MAX($U$3:U554)+1,$U$3:$V$1002,2,0),MAX(V554:V1553))-VLOOKUP(U554,$U$3:$V$1002,2,0)))</f>
        <v/>
      </c>
      <c r="AC554" s="68" t="str">
        <f t="shared" si="977"/>
        <v/>
      </c>
      <c r="AD554" s="69" t="str">
        <f t="shared" si="978"/>
        <v/>
      </c>
      <c r="AE554" s="69" t="str">
        <f t="shared" si="979"/>
        <v/>
      </c>
      <c r="AF554" s="69" t="str">
        <f t="shared" si="980"/>
        <v/>
      </c>
      <c r="AI554" s="3" t="str">
        <f t="shared" si="931"/>
        <v/>
      </c>
      <c r="AJ554" s="8" t="str">
        <f t="shared" si="959"/>
        <v/>
      </c>
      <c r="AK554" s="8" t="str">
        <f t="shared" si="932"/>
        <v/>
      </c>
      <c r="AL554" s="8" t="str">
        <f t="shared" si="933"/>
        <v/>
      </c>
      <c r="AM554" s="8" t="str">
        <f t="shared" si="934"/>
        <v/>
      </c>
      <c r="AN554" s="9" t="str">
        <f t="shared" si="960"/>
        <v/>
      </c>
      <c r="AO554" s="9" t="str">
        <f t="shared" si="961"/>
        <v/>
      </c>
      <c r="AP554" s="8" t="str">
        <f t="shared" si="981"/>
        <v/>
      </c>
      <c r="AQ554" s="9" t="str">
        <f t="shared" si="962"/>
        <v/>
      </c>
      <c r="AR554" s="8" t="str">
        <f t="shared" si="982"/>
        <v/>
      </c>
      <c r="AS554" s="2" t="str">
        <f t="shared" si="935"/>
        <v/>
      </c>
      <c r="AT554" s="8" t="str">
        <f t="shared" si="983"/>
        <v/>
      </c>
      <c r="AU554" s="8" t="str">
        <f t="shared" si="936"/>
        <v/>
      </c>
      <c r="AV554" s="8" t="str">
        <f t="shared" si="937"/>
        <v/>
      </c>
      <c r="AW554" s="8" t="str">
        <f t="shared" si="938"/>
        <v/>
      </c>
      <c r="AX554" s="9" t="str">
        <f t="shared" si="963"/>
        <v/>
      </c>
      <c r="AY554" s="9" t="str">
        <f t="shared" si="964"/>
        <v/>
      </c>
      <c r="AZ554" s="8" t="str">
        <f t="shared" si="984"/>
        <v/>
      </c>
      <c r="BA554" s="9" t="str">
        <f t="shared" si="985"/>
        <v/>
      </c>
      <c r="BB554" s="8" t="str">
        <f t="shared" si="986"/>
        <v/>
      </c>
      <c r="BD554" s="3" t="str">
        <f t="shared" si="987"/>
        <v/>
      </c>
      <c r="BE554" s="8" t="str">
        <f t="shared" si="939"/>
        <v/>
      </c>
      <c r="BF554" s="8" t="str">
        <f t="shared" si="940"/>
        <v/>
      </c>
      <c r="BG554" s="86" t="str">
        <f t="shared" si="941"/>
        <v/>
      </c>
      <c r="BH554" s="9" t="str">
        <f t="shared" si="942"/>
        <v/>
      </c>
      <c r="BI554" s="9" t="str">
        <f t="shared" si="943"/>
        <v/>
      </c>
      <c r="BJ554" s="82" t="e">
        <f t="shared" si="965"/>
        <v>#VALUE!</v>
      </c>
      <c r="BK554" s="9" t="str">
        <f t="shared" si="944"/>
        <v/>
      </c>
      <c r="BL554" s="9" t="str">
        <f t="shared" ref="BL554:BM554" si="1032">BK554</f>
        <v/>
      </c>
      <c r="BM554" s="9" t="str">
        <f t="shared" si="1032"/>
        <v/>
      </c>
      <c r="BN554" s="8" t="str">
        <f t="shared" si="967"/>
        <v/>
      </c>
      <c r="BO554" s="8" t="str">
        <f t="shared" si="989"/>
        <v/>
      </c>
      <c r="BP554" s="8" t="str">
        <f t="shared" si="990"/>
        <v/>
      </c>
      <c r="BQ554" s="8" t="str">
        <f t="shared" si="991"/>
        <v/>
      </c>
      <c r="BR554" s="8" t="str">
        <f t="shared" si="946"/>
        <v/>
      </c>
      <c r="BS554" s="8" t="str">
        <f t="shared" si="992"/>
        <v/>
      </c>
      <c r="BT554" s="8" t="str">
        <f t="shared" si="993"/>
        <v/>
      </c>
      <c r="BU554" s="7" t="str">
        <f t="shared" si="994"/>
        <v/>
      </c>
    </row>
    <row r="555" spans="8:73" x14ac:dyDescent="0.25">
      <c r="H555" s="35" t="str">
        <f>IFERROR(IF(MINUTE(M555)&lt;&gt;MINUTE(M554),MAX($H$2:H554)+1,IF(AND(MINUTE(M554)=0,MINUTE(M555)=0),1,"")),"")</f>
        <v/>
      </c>
      <c r="I555" s="35" t="str">
        <f t="shared" si="929"/>
        <v/>
      </c>
      <c r="J555" s="35" t="str">
        <f t="shared" si="968"/>
        <v/>
      </c>
      <c r="K555" s="67" t="str">
        <f>IFERROR(IF(VLOOKUP(J554,'Flota Variable'!$AS$4:$AU$707,3,0)+K554&gt;$F$7,"",VLOOKUP(J554,'Flota Variable'!$AS$4:$AU$707,3,0)+K554),"")</f>
        <v/>
      </c>
      <c r="L555" s="67" t="str">
        <f t="shared" si="930"/>
        <v/>
      </c>
      <c r="M555" s="36" t="str">
        <f t="shared" si="969"/>
        <v/>
      </c>
      <c r="N555" s="35" t="str">
        <f>IF(H555="","",IF(H555=MAX($H$3:$H$1002),IFERROR(VLOOKUP(MAX($H$3:H555)+1,$H$3:$I$1002,2,0),MAX(I555:I1554))-VLOOKUP(H555,$H$3:$I$1002,2,0)+1,IFERROR(VLOOKUP(MAX($H$3:H555)+1,$H$3:$I$1002,2,0),MAX(I555:I1554))-VLOOKUP(H555,$H$3:$I$1002,2,0)))</f>
        <v/>
      </c>
      <c r="P555" s="35" t="str">
        <f t="shared" si="970"/>
        <v/>
      </c>
      <c r="Q555" s="67" t="str">
        <f t="shared" si="971"/>
        <v/>
      </c>
      <c r="R555" s="67" t="str">
        <f t="shared" si="972"/>
        <v/>
      </c>
      <c r="S555" s="67" t="str">
        <f t="shared" si="973"/>
        <v/>
      </c>
      <c r="U555" s="68" t="str">
        <f>IFERROR(IF(Z555=0,"",IF(MINUTE(Z555)&lt;&gt;MINUTE(Z554),MAX($U$2:U554)+1,IF(AND(MINUTE(Z554)=0,MINUTE(Z555)=0),1,""))),"")</f>
        <v/>
      </c>
      <c r="V555" s="68" t="str">
        <f t="shared" si="974"/>
        <v/>
      </c>
      <c r="W555" s="68" t="str">
        <f t="shared" si="975"/>
        <v/>
      </c>
      <c r="X555" s="69" t="str">
        <f>IFERROR(L555+VLOOKUP(J555,'Tiempos de ciclo'!$P$3:$Q$398,2,0),"")</f>
        <v/>
      </c>
      <c r="Y555" s="69" t="str">
        <f t="shared" si="958"/>
        <v/>
      </c>
      <c r="Z555" s="70" t="str">
        <f t="shared" si="976"/>
        <v/>
      </c>
      <c r="AA555" s="68" t="str">
        <f>IF(U555="","",IF(U555=MAX($U$3:$U$1002),IFERROR(VLOOKUP(MAX($U$3:U555)+1,$U$3:$V$1002,2,0),MAX(V555:V1554))-VLOOKUP(U555,$U$3:$V$1002,2,0)+1,IFERROR(VLOOKUP(MAX($U$3:U555)+1,$U$3:$V$1002,2,0),MAX(V555:V1554))-VLOOKUP(U555,$U$3:$V$1002,2,0)))</f>
        <v/>
      </c>
      <c r="AC555" s="68" t="str">
        <f t="shared" si="977"/>
        <v/>
      </c>
      <c r="AD555" s="69" t="str">
        <f t="shared" si="978"/>
        <v/>
      </c>
      <c r="AE555" s="69" t="str">
        <f t="shared" si="979"/>
        <v/>
      </c>
      <c r="AF555" s="69" t="str">
        <f t="shared" si="980"/>
        <v/>
      </c>
      <c r="AI555" s="3" t="str">
        <f t="shared" si="931"/>
        <v/>
      </c>
      <c r="AJ555" s="8" t="str">
        <f t="shared" si="959"/>
        <v/>
      </c>
      <c r="AK555" s="8" t="str">
        <f t="shared" si="932"/>
        <v/>
      </c>
      <c r="AL555" s="8" t="str">
        <f t="shared" si="933"/>
        <v/>
      </c>
      <c r="AM555" s="8" t="str">
        <f t="shared" si="934"/>
        <v/>
      </c>
      <c r="AN555" s="9" t="str">
        <f t="shared" si="960"/>
        <v/>
      </c>
      <c r="AO555" s="9" t="str">
        <f t="shared" si="961"/>
        <v/>
      </c>
      <c r="AP555" s="8" t="str">
        <f t="shared" si="981"/>
        <v/>
      </c>
      <c r="AQ555" s="9" t="str">
        <f t="shared" si="962"/>
        <v/>
      </c>
      <c r="AR555" s="8" t="str">
        <f t="shared" si="982"/>
        <v/>
      </c>
      <c r="AS555" s="2" t="str">
        <f t="shared" si="935"/>
        <v/>
      </c>
      <c r="AT555" s="8" t="str">
        <f t="shared" si="983"/>
        <v/>
      </c>
      <c r="AU555" s="8" t="str">
        <f t="shared" si="936"/>
        <v/>
      </c>
      <c r="AV555" s="8" t="str">
        <f t="shared" si="937"/>
        <v/>
      </c>
      <c r="AW555" s="8" t="str">
        <f t="shared" si="938"/>
        <v/>
      </c>
      <c r="AX555" s="9" t="str">
        <f t="shared" si="963"/>
        <v/>
      </c>
      <c r="AY555" s="9" t="str">
        <f t="shared" si="964"/>
        <v/>
      </c>
      <c r="AZ555" s="8" t="str">
        <f t="shared" si="984"/>
        <v/>
      </c>
      <c r="BA555" s="9" t="str">
        <f t="shared" si="985"/>
        <v/>
      </c>
      <c r="BB555" s="8" t="str">
        <f t="shared" si="986"/>
        <v/>
      </c>
      <c r="BD555" s="3" t="str">
        <f t="shared" si="987"/>
        <v/>
      </c>
      <c r="BE555" s="8" t="str">
        <f t="shared" si="939"/>
        <v/>
      </c>
      <c r="BF555" s="8" t="str">
        <f t="shared" si="940"/>
        <v/>
      </c>
      <c r="BG555" s="86" t="str">
        <f t="shared" si="941"/>
        <v/>
      </c>
      <c r="BH555" s="9" t="str">
        <f t="shared" si="942"/>
        <v/>
      </c>
      <c r="BI555" s="9" t="str">
        <f t="shared" si="943"/>
        <v/>
      </c>
      <c r="BJ555" s="82" t="e">
        <f t="shared" si="965"/>
        <v>#VALUE!</v>
      </c>
      <c r="BK555" s="9" t="str">
        <f t="shared" si="944"/>
        <v/>
      </c>
      <c r="BL555" s="9" t="str">
        <f t="shared" ref="BL555:BM555" si="1033">BK555</f>
        <v/>
      </c>
      <c r="BM555" s="9" t="str">
        <f t="shared" si="1033"/>
        <v/>
      </c>
      <c r="BN555" s="8" t="str">
        <f t="shared" si="967"/>
        <v/>
      </c>
      <c r="BO555" s="8" t="str">
        <f t="shared" si="989"/>
        <v/>
      </c>
      <c r="BP555" s="8" t="str">
        <f t="shared" si="990"/>
        <v/>
      </c>
      <c r="BQ555" s="8" t="str">
        <f t="shared" si="991"/>
        <v/>
      </c>
      <c r="BR555" s="8" t="str">
        <f t="shared" si="946"/>
        <v/>
      </c>
      <c r="BS555" s="8" t="str">
        <f t="shared" si="992"/>
        <v/>
      </c>
      <c r="BT555" s="8" t="str">
        <f t="shared" si="993"/>
        <v/>
      </c>
      <c r="BU555" s="7" t="str">
        <f t="shared" si="994"/>
        <v/>
      </c>
    </row>
    <row r="556" spans="8:73" x14ac:dyDescent="0.25">
      <c r="H556" s="35" t="str">
        <f>IFERROR(IF(MINUTE(M556)&lt;&gt;MINUTE(M555),MAX($H$2:H555)+1,IF(AND(MINUTE(M555)=0,MINUTE(M556)=0),1,"")),"")</f>
        <v/>
      </c>
      <c r="I556" s="35" t="str">
        <f t="shared" si="929"/>
        <v/>
      </c>
      <c r="J556" s="35" t="str">
        <f t="shared" si="968"/>
        <v/>
      </c>
      <c r="K556" s="67" t="str">
        <f>IFERROR(IF(VLOOKUP(J555,'Flota Variable'!$AS$4:$AU$707,3,0)+K555&gt;$F$7,"",VLOOKUP(J555,'Flota Variable'!$AS$4:$AU$707,3,0)+K555),"")</f>
        <v/>
      </c>
      <c r="L556" s="67" t="str">
        <f t="shared" si="930"/>
        <v/>
      </c>
      <c r="M556" s="36" t="str">
        <f t="shared" si="969"/>
        <v/>
      </c>
      <c r="N556" s="35" t="str">
        <f>IF(H556="","",IF(H556=MAX($H$3:$H$1002),IFERROR(VLOOKUP(MAX($H$3:H556)+1,$H$3:$I$1002,2,0),MAX(I556:I1555))-VLOOKUP(H556,$H$3:$I$1002,2,0)+1,IFERROR(VLOOKUP(MAX($H$3:H556)+1,$H$3:$I$1002,2,0),MAX(I556:I1555))-VLOOKUP(H556,$H$3:$I$1002,2,0)))</f>
        <v/>
      </c>
      <c r="P556" s="35" t="str">
        <f t="shared" si="970"/>
        <v/>
      </c>
      <c r="Q556" s="67" t="str">
        <f t="shared" si="971"/>
        <v/>
      </c>
      <c r="R556" s="67" t="str">
        <f t="shared" si="972"/>
        <v/>
      </c>
      <c r="S556" s="67" t="str">
        <f t="shared" si="973"/>
        <v/>
      </c>
      <c r="U556" s="68" t="str">
        <f>IFERROR(IF(Z556=0,"",IF(MINUTE(Z556)&lt;&gt;MINUTE(Z555),MAX($U$2:U555)+1,IF(AND(MINUTE(Z555)=0,MINUTE(Z556)=0),1,""))),"")</f>
        <v/>
      </c>
      <c r="V556" s="68" t="str">
        <f t="shared" si="974"/>
        <v/>
      </c>
      <c r="W556" s="68" t="str">
        <f t="shared" si="975"/>
        <v/>
      </c>
      <c r="X556" s="69" t="str">
        <f>IFERROR(L556+VLOOKUP(J556,'Tiempos de ciclo'!$P$3:$Q$398,2,0),"")</f>
        <v/>
      </c>
      <c r="Y556" s="69" t="str">
        <f t="shared" si="958"/>
        <v/>
      </c>
      <c r="Z556" s="70" t="str">
        <f t="shared" si="976"/>
        <v/>
      </c>
      <c r="AA556" s="68" t="str">
        <f>IF(U556="","",IF(U556=MAX($U$3:$U$1002),IFERROR(VLOOKUP(MAX($U$3:U556)+1,$U$3:$V$1002,2,0),MAX(V556:V1555))-VLOOKUP(U556,$U$3:$V$1002,2,0)+1,IFERROR(VLOOKUP(MAX($U$3:U556)+1,$U$3:$V$1002,2,0),MAX(V556:V1555))-VLOOKUP(U556,$U$3:$V$1002,2,0)))</f>
        <v/>
      </c>
      <c r="AC556" s="68" t="str">
        <f t="shared" si="977"/>
        <v/>
      </c>
      <c r="AD556" s="69" t="str">
        <f t="shared" si="978"/>
        <v/>
      </c>
      <c r="AE556" s="69" t="str">
        <f t="shared" si="979"/>
        <v/>
      </c>
      <c r="AF556" s="69" t="str">
        <f t="shared" si="980"/>
        <v/>
      </c>
      <c r="AI556" s="3" t="str">
        <f t="shared" si="931"/>
        <v/>
      </c>
      <c r="AJ556" s="8" t="str">
        <f t="shared" si="959"/>
        <v/>
      </c>
      <c r="AK556" s="8" t="str">
        <f t="shared" si="932"/>
        <v/>
      </c>
      <c r="AL556" s="8" t="str">
        <f t="shared" si="933"/>
        <v/>
      </c>
      <c r="AM556" s="8" t="str">
        <f t="shared" si="934"/>
        <v/>
      </c>
      <c r="AN556" s="9" t="str">
        <f t="shared" si="960"/>
        <v/>
      </c>
      <c r="AO556" s="9" t="str">
        <f t="shared" si="961"/>
        <v/>
      </c>
      <c r="AP556" s="8" t="str">
        <f t="shared" si="981"/>
        <v/>
      </c>
      <c r="AQ556" s="9" t="str">
        <f t="shared" si="962"/>
        <v/>
      </c>
      <c r="AR556" s="8" t="str">
        <f t="shared" si="982"/>
        <v/>
      </c>
      <c r="AS556" s="2" t="str">
        <f t="shared" si="935"/>
        <v/>
      </c>
      <c r="AT556" s="8" t="str">
        <f t="shared" si="983"/>
        <v/>
      </c>
      <c r="AU556" s="8" t="str">
        <f t="shared" si="936"/>
        <v/>
      </c>
      <c r="AV556" s="8" t="str">
        <f t="shared" si="937"/>
        <v/>
      </c>
      <c r="AW556" s="8" t="str">
        <f t="shared" si="938"/>
        <v/>
      </c>
      <c r="AX556" s="9" t="str">
        <f t="shared" si="963"/>
        <v/>
      </c>
      <c r="AY556" s="9" t="str">
        <f t="shared" si="964"/>
        <v/>
      </c>
      <c r="AZ556" s="8" t="str">
        <f t="shared" si="984"/>
        <v/>
      </c>
      <c r="BA556" s="9" t="str">
        <f t="shared" si="985"/>
        <v/>
      </c>
      <c r="BB556" s="8" t="str">
        <f t="shared" si="986"/>
        <v/>
      </c>
      <c r="BD556" s="3" t="str">
        <f t="shared" si="987"/>
        <v/>
      </c>
      <c r="BE556" s="8" t="str">
        <f t="shared" si="939"/>
        <v/>
      </c>
      <c r="BF556" s="8" t="str">
        <f t="shared" si="940"/>
        <v/>
      </c>
      <c r="BG556" s="86" t="str">
        <f t="shared" si="941"/>
        <v/>
      </c>
      <c r="BH556" s="9" t="str">
        <f t="shared" si="942"/>
        <v/>
      </c>
      <c r="BI556" s="9" t="str">
        <f t="shared" si="943"/>
        <v/>
      </c>
      <c r="BJ556" s="82" t="e">
        <f t="shared" si="965"/>
        <v>#VALUE!</v>
      </c>
      <c r="BK556" s="9" t="str">
        <f t="shared" si="944"/>
        <v/>
      </c>
      <c r="BL556" s="9" t="str">
        <f t="shared" ref="BL556:BM556" si="1034">BK556</f>
        <v/>
      </c>
      <c r="BM556" s="9" t="str">
        <f t="shared" si="1034"/>
        <v/>
      </c>
      <c r="BN556" s="8" t="str">
        <f t="shared" si="967"/>
        <v/>
      </c>
      <c r="BO556" s="8" t="str">
        <f t="shared" si="989"/>
        <v/>
      </c>
      <c r="BP556" s="8" t="str">
        <f t="shared" si="990"/>
        <v/>
      </c>
      <c r="BQ556" s="8" t="str">
        <f t="shared" si="991"/>
        <v/>
      </c>
      <c r="BR556" s="8" t="str">
        <f t="shared" si="946"/>
        <v/>
      </c>
      <c r="BS556" s="8" t="str">
        <f t="shared" si="992"/>
        <v/>
      </c>
      <c r="BT556" s="8" t="str">
        <f t="shared" si="993"/>
        <v/>
      </c>
      <c r="BU556" s="7" t="str">
        <f t="shared" si="994"/>
        <v/>
      </c>
    </row>
    <row r="557" spans="8:73" x14ac:dyDescent="0.25">
      <c r="H557" s="35" t="str">
        <f>IFERROR(IF(MINUTE(M557)&lt;&gt;MINUTE(M556),MAX($H$2:H556)+1,IF(AND(MINUTE(M556)=0,MINUTE(M557)=0),1,"")),"")</f>
        <v/>
      </c>
      <c r="I557" s="35" t="str">
        <f t="shared" si="929"/>
        <v/>
      </c>
      <c r="J557" s="35" t="str">
        <f t="shared" si="968"/>
        <v/>
      </c>
      <c r="K557" s="67" t="str">
        <f>IFERROR(IF(VLOOKUP(J556,'Flota Variable'!$AS$4:$AU$707,3,0)+K556&gt;$F$7,"",VLOOKUP(J556,'Flota Variable'!$AS$4:$AU$707,3,0)+K556),"")</f>
        <v/>
      </c>
      <c r="L557" s="67" t="str">
        <f t="shared" si="930"/>
        <v/>
      </c>
      <c r="M557" s="36" t="str">
        <f t="shared" si="969"/>
        <v/>
      </c>
      <c r="N557" s="35" t="str">
        <f>IF(H557="","",IF(H557=MAX($H$3:$H$1002),IFERROR(VLOOKUP(MAX($H$3:H557)+1,$H$3:$I$1002,2,0),MAX(I557:I1556))-VLOOKUP(H557,$H$3:$I$1002,2,0)+1,IFERROR(VLOOKUP(MAX($H$3:H557)+1,$H$3:$I$1002,2,0),MAX(I557:I1556))-VLOOKUP(H557,$H$3:$I$1002,2,0)))</f>
        <v/>
      </c>
      <c r="P557" s="35" t="str">
        <f t="shared" si="970"/>
        <v/>
      </c>
      <c r="Q557" s="67" t="str">
        <f t="shared" si="971"/>
        <v/>
      </c>
      <c r="R557" s="67" t="str">
        <f t="shared" si="972"/>
        <v/>
      </c>
      <c r="S557" s="67" t="str">
        <f t="shared" si="973"/>
        <v/>
      </c>
      <c r="U557" s="68" t="str">
        <f>IFERROR(IF(Z557=0,"",IF(MINUTE(Z557)&lt;&gt;MINUTE(Z556),MAX($U$2:U556)+1,IF(AND(MINUTE(Z556)=0,MINUTE(Z557)=0),1,""))),"")</f>
        <v/>
      </c>
      <c r="V557" s="68" t="str">
        <f t="shared" si="974"/>
        <v/>
      </c>
      <c r="W557" s="68" t="str">
        <f t="shared" si="975"/>
        <v/>
      </c>
      <c r="X557" s="69" t="str">
        <f>IFERROR(L557+VLOOKUP(J557,'Tiempos de ciclo'!$P$3:$Q$398,2,0),"")</f>
        <v/>
      </c>
      <c r="Y557" s="69" t="str">
        <f t="shared" si="958"/>
        <v/>
      </c>
      <c r="Z557" s="70" t="str">
        <f t="shared" si="976"/>
        <v/>
      </c>
      <c r="AA557" s="68" t="str">
        <f>IF(U557="","",IF(U557=MAX($U$3:$U$1002),IFERROR(VLOOKUP(MAX($U$3:U557)+1,$U$3:$V$1002,2,0),MAX(V557:V1556))-VLOOKUP(U557,$U$3:$V$1002,2,0)+1,IFERROR(VLOOKUP(MAX($U$3:U557)+1,$U$3:$V$1002,2,0),MAX(V557:V1556))-VLOOKUP(U557,$U$3:$V$1002,2,0)))</f>
        <v/>
      </c>
      <c r="AC557" s="68" t="str">
        <f t="shared" si="977"/>
        <v/>
      </c>
      <c r="AD557" s="69" t="str">
        <f t="shared" si="978"/>
        <v/>
      </c>
      <c r="AE557" s="69" t="str">
        <f t="shared" si="979"/>
        <v/>
      </c>
      <c r="AF557" s="69" t="str">
        <f t="shared" si="980"/>
        <v/>
      </c>
      <c r="AI557" s="3" t="str">
        <f t="shared" si="931"/>
        <v/>
      </c>
      <c r="AJ557" s="8" t="str">
        <f t="shared" si="959"/>
        <v/>
      </c>
      <c r="AK557" s="8" t="str">
        <f t="shared" si="932"/>
        <v/>
      </c>
      <c r="AL557" s="8" t="str">
        <f t="shared" si="933"/>
        <v/>
      </c>
      <c r="AM557" s="8" t="str">
        <f t="shared" si="934"/>
        <v/>
      </c>
      <c r="AN557" s="9" t="str">
        <f t="shared" si="960"/>
        <v/>
      </c>
      <c r="AO557" s="9" t="str">
        <f t="shared" si="961"/>
        <v/>
      </c>
      <c r="AP557" s="8" t="str">
        <f t="shared" si="981"/>
        <v/>
      </c>
      <c r="AQ557" s="9" t="str">
        <f t="shared" si="962"/>
        <v/>
      </c>
      <c r="AR557" s="8" t="str">
        <f t="shared" si="982"/>
        <v/>
      </c>
      <c r="AS557" s="2" t="str">
        <f t="shared" si="935"/>
        <v/>
      </c>
      <c r="AT557" s="8" t="str">
        <f t="shared" si="983"/>
        <v/>
      </c>
      <c r="AU557" s="8" t="str">
        <f t="shared" si="936"/>
        <v/>
      </c>
      <c r="AV557" s="8" t="str">
        <f t="shared" si="937"/>
        <v/>
      </c>
      <c r="AW557" s="8" t="str">
        <f t="shared" si="938"/>
        <v/>
      </c>
      <c r="AX557" s="9" t="str">
        <f t="shared" si="963"/>
        <v/>
      </c>
      <c r="AY557" s="9" t="str">
        <f t="shared" si="964"/>
        <v/>
      </c>
      <c r="AZ557" s="8" t="str">
        <f t="shared" si="984"/>
        <v/>
      </c>
      <c r="BA557" s="9" t="str">
        <f t="shared" si="985"/>
        <v/>
      </c>
      <c r="BB557" s="8" t="str">
        <f t="shared" si="986"/>
        <v/>
      </c>
      <c r="BD557" s="3" t="str">
        <f t="shared" si="987"/>
        <v/>
      </c>
      <c r="BE557" s="8" t="str">
        <f t="shared" si="939"/>
        <v/>
      </c>
      <c r="BF557" s="8" t="str">
        <f t="shared" si="940"/>
        <v/>
      </c>
      <c r="BG557" s="86" t="str">
        <f t="shared" si="941"/>
        <v/>
      </c>
      <c r="BH557" s="9" t="str">
        <f t="shared" si="942"/>
        <v/>
      </c>
      <c r="BI557" s="9" t="str">
        <f t="shared" si="943"/>
        <v/>
      </c>
      <c r="BJ557" s="82" t="e">
        <f t="shared" si="965"/>
        <v>#VALUE!</v>
      </c>
      <c r="BK557" s="9" t="str">
        <f t="shared" si="944"/>
        <v/>
      </c>
      <c r="BL557" s="9" t="str">
        <f t="shared" ref="BL557:BM557" si="1035">BK557</f>
        <v/>
      </c>
      <c r="BM557" s="9" t="str">
        <f t="shared" si="1035"/>
        <v/>
      </c>
      <c r="BN557" s="8" t="str">
        <f t="shared" si="967"/>
        <v/>
      </c>
      <c r="BO557" s="8" t="str">
        <f t="shared" si="989"/>
        <v/>
      </c>
      <c r="BP557" s="8" t="str">
        <f t="shared" si="990"/>
        <v/>
      </c>
      <c r="BQ557" s="8" t="str">
        <f t="shared" si="991"/>
        <v/>
      </c>
      <c r="BR557" s="8" t="str">
        <f t="shared" si="946"/>
        <v/>
      </c>
      <c r="BS557" s="8" t="str">
        <f t="shared" si="992"/>
        <v/>
      </c>
      <c r="BT557" s="8" t="str">
        <f t="shared" si="993"/>
        <v/>
      </c>
      <c r="BU557" s="7" t="str">
        <f t="shared" si="994"/>
        <v/>
      </c>
    </row>
    <row r="558" spans="8:73" x14ac:dyDescent="0.25">
      <c r="H558" s="35" t="str">
        <f>IFERROR(IF(MINUTE(M558)&lt;&gt;MINUTE(M557),MAX($H$2:H557)+1,IF(AND(MINUTE(M557)=0,MINUTE(M558)=0),1,"")),"")</f>
        <v/>
      </c>
      <c r="I558" s="35" t="str">
        <f t="shared" si="929"/>
        <v/>
      </c>
      <c r="J558" s="35" t="str">
        <f t="shared" si="968"/>
        <v/>
      </c>
      <c r="K558" s="67" t="str">
        <f>IFERROR(IF(VLOOKUP(J557,'Flota Variable'!$AS$4:$AU$707,3,0)+K557&gt;$F$7,"",VLOOKUP(J557,'Flota Variable'!$AS$4:$AU$707,3,0)+K557),"")</f>
        <v/>
      </c>
      <c r="L558" s="67" t="str">
        <f t="shared" si="930"/>
        <v/>
      </c>
      <c r="M558" s="36" t="str">
        <f t="shared" si="969"/>
        <v/>
      </c>
      <c r="N558" s="35" t="str">
        <f>IF(H558="","",IF(H558=MAX($H$3:$H$1002),IFERROR(VLOOKUP(MAX($H$3:H558)+1,$H$3:$I$1002,2,0),MAX(I558:I1557))-VLOOKUP(H558,$H$3:$I$1002,2,0)+1,IFERROR(VLOOKUP(MAX($H$3:H558)+1,$H$3:$I$1002,2,0),MAX(I558:I1557))-VLOOKUP(H558,$H$3:$I$1002,2,0)))</f>
        <v/>
      </c>
      <c r="P558" s="35" t="str">
        <f t="shared" si="970"/>
        <v/>
      </c>
      <c r="Q558" s="67" t="str">
        <f t="shared" si="971"/>
        <v/>
      </c>
      <c r="R558" s="67" t="str">
        <f t="shared" si="972"/>
        <v/>
      </c>
      <c r="S558" s="67" t="str">
        <f t="shared" si="973"/>
        <v/>
      </c>
      <c r="U558" s="68" t="str">
        <f>IFERROR(IF(Z558=0,"",IF(MINUTE(Z558)&lt;&gt;MINUTE(Z557),MAX($U$2:U557)+1,IF(AND(MINUTE(Z557)=0,MINUTE(Z558)=0),1,""))),"")</f>
        <v/>
      </c>
      <c r="V558" s="68" t="str">
        <f t="shared" si="974"/>
        <v/>
      </c>
      <c r="W558" s="68" t="str">
        <f t="shared" si="975"/>
        <v/>
      </c>
      <c r="X558" s="69" t="str">
        <f>IFERROR(L558+VLOOKUP(J558,'Tiempos de ciclo'!$P$3:$Q$398,2,0),"")</f>
        <v/>
      </c>
      <c r="Y558" s="69" t="str">
        <f t="shared" si="958"/>
        <v/>
      </c>
      <c r="Z558" s="70" t="str">
        <f t="shared" si="976"/>
        <v/>
      </c>
      <c r="AA558" s="68" t="str">
        <f>IF(U558="","",IF(U558=MAX($U$3:$U$1002),IFERROR(VLOOKUP(MAX($U$3:U558)+1,$U$3:$V$1002,2,0),MAX(V558:V1557))-VLOOKUP(U558,$U$3:$V$1002,2,0)+1,IFERROR(VLOOKUP(MAX($U$3:U558)+1,$U$3:$V$1002,2,0),MAX(V558:V1557))-VLOOKUP(U558,$U$3:$V$1002,2,0)))</f>
        <v/>
      </c>
      <c r="AC558" s="68" t="str">
        <f t="shared" si="977"/>
        <v/>
      </c>
      <c r="AD558" s="69" t="str">
        <f t="shared" si="978"/>
        <v/>
      </c>
      <c r="AE558" s="69" t="str">
        <f t="shared" si="979"/>
        <v/>
      </c>
      <c r="AF558" s="69" t="str">
        <f t="shared" si="980"/>
        <v/>
      </c>
      <c r="AI558" s="3" t="str">
        <f t="shared" si="931"/>
        <v/>
      </c>
      <c r="AJ558" s="8" t="str">
        <f t="shared" si="959"/>
        <v/>
      </c>
      <c r="AK558" s="8" t="str">
        <f t="shared" si="932"/>
        <v/>
      </c>
      <c r="AL558" s="8" t="str">
        <f t="shared" si="933"/>
        <v/>
      </c>
      <c r="AM558" s="8" t="str">
        <f t="shared" si="934"/>
        <v/>
      </c>
      <c r="AN558" s="9" t="str">
        <f t="shared" si="960"/>
        <v/>
      </c>
      <c r="AO558" s="9" t="str">
        <f t="shared" si="961"/>
        <v/>
      </c>
      <c r="AP558" s="8" t="str">
        <f t="shared" si="981"/>
        <v/>
      </c>
      <c r="AQ558" s="9" t="str">
        <f t="shared" si="962"/>
        <v/>
      </c>
      <c r="AR558" s="8" t="str">
        <f t="shared" si="982"/>
        <v/>
      </c>
      <c r="AS558" s="2" t="str">
        <f t="shared" si="935"/>
        <v/>
      </c>
      <c r="AT558" s="8" t="str">
        <f t="shared" si="983"/>
        <v/>
      </c>
      <c r="AU558" s="8" t="str">
        <f t="shared" si="936"/>
        <v/>
      </c>
      <c r="AV558" s="8" t="str">
        <f t="shared" si="937"/>
        <v/>
      </c>
      <c r="AW558" s="8" t="str">
        <f t="shared" si="938"/>
        <v/>
      </c>
      <c r="AX558" s="9" t="str">
        <f t="shared" si="963"/>
        <v/>
      </c>
      <c r="AY558" s="9" t="str">
        <f t="shared" si="964"/>
        <v/>
      </c>
      <c r="AZ558" s="8" t="str">
        <f t="shared" si="984"/>
        <v/>
      </c>
      <c r="BA558" s="9" t="str">
        <f t="shared" si="985"/>
        <v/>
      </c>
      <c r="BB558" s="8" t="str">
        <f t="shared" si="986"/>
        <v/>
      </c>
      <c r="BD558" s="3" t="str">
        <f t="shared" si="987"/>
        <v/>
      </c>
      <c r="BE558" s="8" t="str">
        <f t="shared" si="939"/>
        <v/>
      </c>
      <c r="BF558" s="8" t="str">
        <f t="shared" si="940"/>
        <v/>
      </c>
      <c r="BG558" s="86" t="str">
        <f t="shared" si="941"/>
        <v/>
      </c>
      <c r="BH558" s="9" t="str">
        <f t="shared" si="942"/>
        <v/>
      </c>
      <c r="BI558" s="9" t="str">
        <f t="shared" si="943"/>
        <v/>
      </c>
      <c r="BJ558" s="82" t="e">
        <f t="shared" si="965"/>
        <v>#VALUE!</v>
      </c>
      <c r="BK558" s="9" t="str">
        <f t="shared" si="944"/>
        <v/>
      </c>
      <c r="BL558" s="9" t="str">
        <f t="shared" ref="BL558:BM558" si="1036">BK558</f>
        <v/>
      </c>
      <c r="BM558" s="9" t="str">
        <f t="shared" si="1036"/>
        <v/>
      </c>
      <c r="BN558" s="8" t="str">
        <f t="shared" si="967"/>
        <v/>
      </c>
      <c r="BO558" s="8" t="str">
        <f t="shared" si="989"/>
        <v/>
      </c>
      <c r="BP558" s="8" t="str">
        <f t="shared" si="990"/>
        <v/>
      </c>
      <c r="BQ558" s="8" t="str">
        <f t="shared" si="991"/>
        <v/>
      </c>
      <c r="BR558" s="8" t="str">
        <f t="shared" si="946"/>
        <v/>
      </c>
      <c r="BS558" s="8" t="str">
        <f t="shared" si="992"/>
        <v/>
      </c>
      <c r="BT558" s="8" t="str">
        <f t="shared" si="993"/>
        <v/>
      </c>
      <c r="BU558" s="7" t="str">
        <f t="shared" si="994"/>
        <v/>
      </c>
    </row>
    <row r="559" spans="8:73" x14ac:dyDescent="0.25">
      <c r="H559" s="35" t="str">
        <f>IFERROR(IF(MINUTE(M559)&lt;&gt;MINUTE(M558),MAX($H$2:H558)+1,IF(AND(MINUTE(M558)=0,MINUTE(M559)=0),1,"")),"")</f>
        <v/>
      </c>
      <c r="I559" s="35" t="str">
        <f t="shared" si="929"/>
        <v/>
      </c>
      <c r="J559" s="35" t="str">
        <f t="shared" si="968"/>
        <v/>
      </c>
      <c r="K559" s="67" t="str">
        <f>IFERROR(IF(VLOOKUP(J558,'Flota Variable'!$AS$4:$AU$707,3,0)+K558&gt;$F$7,"",VLOOKUP(J558,'Flota Variable'!$AS$4:$AU$707,3,0)+K558),"")</f>
        <v/>
      </c>
      <c r="L559" s="67" t="str">
        <f t="shared" si="930"/>
        <v/>
      </c>
      <c r="M559" s="36" t="str">
        <f t="shared" si="969"/>
        <v/>
      </c>
      <c r="N559" s="35" t="str">
        <f>IF(H559="","",IF(H559=MAX($H$3:$H$1002),IFERROR(VLOOKUP(MAX($H$3:H559)+1,$H$3:$I$1002,2,0),MAX(I559:I1558))-VLOOKUP(H559,$H$3:$I$1002,2,0)+1,IFERROR(VLOOKUP(MAX($H$3:H559)+1,$H$3:$I$1002,2,0),MAX(I559:I1558))-VLOOKUP(H559,$H$3:$I$1002,2,0)))</f>
        <v/>
      </c>
      <c r="P559" s="35" t="str">
        <f t="shared" si="970"/>
        <v/>
      </c>
      <c r="Q559" s="67" t="str">
        <f t="shared" si="971"/>
        <v/>
      </c>
      <c r="R559" s="67" t="str">
        <f t="shared" si="972"/>
        <v/>
      </c>
      <c r="S559" s="67" t="str">
        <f t="shared" si="973"/>
        <v/>
      </c>
      <c r="U559" s="68" t="str">
        <f>IFERROR(IF(Z559=0,"",IF(MINUTE(Z559)&lt;&gt;MINUTE(Z558),MAX($U$2:U558)+1,IF(AND(MINUTE(Z558)=0,MINUTE(Z559)=0),1,""))),"")</f>
        <v/>
      </c>
      <c r="V559" s="68" t="str">
        <f t="shared" si="974"/>
        <v/>
      </c>
      <c r="W559" s="68" t="str">
        <f t="shared" si="975"/>
        <v/>
      </c>
      <c r="X559" s="69" t="str">
        <f>IFERROR(L559+VLOOKUP(J559,'Tiempos de ciclo'!$P$3:$Q$398,2,0),"")</f>
        <v/>
      </c>
      <c r="Y559" s="69" t="str">
        <f t="shared" si="958"/>
        <v/>
      </c>
      <c r="Z559" s="70" t="str">
        <f t="shared" si="976"/>
        <v/>
      </c>
      <c r="AA559" s="68" t="str">
        <f>IF(U559="","",IF(U559=MAX($U$3:$U$1002),IFERROR(VLOOKUP(MAX($U$3:U559)+1,$U$3:$V$1002,2,0),MAX(V559:V1558))-VLOOKUP(U559,$U$3:$V$1002,2,0)+1,IFERROR(VLOOKUP(MAX($U$3:U559)+1,$U$3:$V$1002,2,0),MAX(V559:V1558))-VLOOKUP(U559,$U$3:$V$1002,2,0)))</f>
        <v/>
      </c>
      <c r="AC559" s="68" t="str">
        <f t="shared" si="977"/>
        <v/>
      </c>
      <c r="AD559" s="69" t="str">
        <f t="shared" si="978"/>
        <v/>
      </c>
      <c r="AE559" s="69" t="str">
        <f t="shared" si="979"/>
        <v/>
      </c>
      <c r="AF559" s="69" t="str">
        <f t="shared" si="980"/>
        <v/>
      </c>
      <c r="AI559" s="3" t="str">
        <f t="shared" si="931"/>
        <v/>
      </c>
      <c r="AJ559" s="8" t="str">
        <f t="shared" si="959"/>
        <v/>
      </c>
      <c r="AK559" s="8" t="str">
        <f t="shared" si="932"/>
        <v/>
      </c>
      <c r="AL559" s="8" t="str">
        <f t="shared" si="933"/>
        <v/>
      </c>
      <c r="AM559" s="8" t="str">
        <f t="shared" si="934"/>
        <v/>
      </c>
      <c r="AN559" s="9" t="str">
        <f t="shared" si="960"/>
        <v/>
      </c>
      <c r="AO559" s="9" t="str">
        <f t="shared" si="961"/>
        <v/>
      </c>
      <c r="AP559" s="8" t="str">
        <f t="shared" si="981"/>
        <v/>
      </c>
      <c r="AQ559" s="9" t="str">
        <f t="shared" si="962"/>
        <v/>
      </c>
      <c r="AR559" s="8" t="str">
        <f t="shared" si="982"/>
        <v/>
      </c>
      <c r="AS559" s="2" t="str">
        <f t="shared" si="935"/>
        <v/>
      </c>
      <c r="AT559" s="8" t="str">
        <f t="shared" si="983"/>
        <v/>
      </c>
      <c r="AU559" s="8" t="str">
        <f t="shared" si="936"/>
        <v/>
      </c>
      <c r="AV559" s="8" t="str">
        <f t="shared" si="937"/>
        <v/>
      </c>
      <c r="AW559" s="8" t="str">
        <f t="shared" si="938"/>
        <v/>
      </c>
      <c r="AX559" s="9" t="str">
        <f t="shared" si="963"/>
        <v/>
      </c>
      <c r="AY559" s="9" t="str">
        <f t="shared" si="964"/>
        <v/>
      </c>
      <c r="AZ559" s="8" t="str">
        <f t="shared" si="984"/>
        <v/>
      </c>
      <c r="BA559" s="9" t="str">
        <f t="shared" si="985"/>
        <v/>
      </c>
      <c r="BB559" s="8" t="str">
        <f t="shared" si="986"/>
        <v/>
      </c>
      <c r="BD559" s="3" t="str">
        <f t="shared" si="987"/>
        <v/>
      </c>
      <c r="BE559" s="8" t="str">
        <f t="shared" si="939"/>
        <v/>
      </c>
      <c r="BF559" s="8" t="str">
        <f t="shared" si="940"/>
        <v/>
      </c>
      <c r="BG559" s="86" t="str">
        <f t="shared" si="941"/>
        <v/>
      </c>
      <c r="BH559" s="9" t="str">
        <f t="shared" si="942"/>
        <v/>
      </c>
      <c r="BI559" s="9" t="str">
        <f t="shared" si="943"/>
        <v/>
      </c>
      <c r="BJ559" s="82" t="e">
        <f t="shared" si="965"/>
        <v>#VALUE!</v>
      </c>
      <c r="BK559" s="9" t="str">
        <f t="shared" si="944"/>
        <v/>
      </c>
      <c r="BL559" s="9" t="str">
        <f t="shared" ref="BL559:BM559" si="1037">BK559</f>
        <v/>
      </c>
      <c r="BM559" s="9" t="str">
        <f t="shared" si="1037"/>
        <v/>
      </c>
      <c r="BN559" s="8" t="str">
        <f t="shared" si="967"/>
        <v/>
      </c>
      <c r="BO559" s="8" t="str">
        <f t="shared" si="989"/>
        <v/>
      </c>
      <c r="BP559" s="8" t="str">
        <f t="shared" si="990"/>
        <v/>
      </c>
      <c r="BQ559" s="8" t="str">
        <f t="shared" si="991"/>
        <v/>
      </c>
      <c r="BR559" s="8" t="str">
        <f t="shared" si="946"/>
        <v/>
      </c>
      <c r="BS559" s="8" t="str">
        <f t="shared" si="992"/>
        <v/>
      </c>
      <c r="BT559" s="8" t="str">
        <f t="shared" si="993"/>
        <v/>
      </c>
      <c r="BU559" s="7" t="str">
        <f t="shared" si="994"/>
        <v/>
      </c>
    </row>
    <row r="560" spans="8:73" x14ac:dyDescent="0.25">
      <c r="H560" s="35" t="str">
        <f>IFERROR(IF(MINUTE(M560)&lt;&gt;MINUTE(M559),MAX($H$2:H559)+1,IF(AND(MINUTE(M559)=0,MINUTE(M560)=0),1,"")),"")</f>
        <v/>
      </c>
      <c r="I560" s="35" t="str">
        <f t="shared" si="929"/>
        <v/>
      </c>
      <c r="J560" s="35" t="str">
        <f t="shared" si="968"/>
        <v/>
      </c>
      <c r="K560" s="67" t="str">
        <f>IFERROR(IF(VLOOKUP(J559,'Flota Variable'!$AS$4:$AU$707,3,0)+K559&gt;$F$7,"",VLOOKUP(J559,'Flota Variable'!$AS$4:$AU$707,3,0)+K559),"")</f>
        <v/>
      </c>
      <c r="L560" s="67" t="str">
        <f t="shared" si="930"/>
        <v/>
      </c>
      <c r="M560" s="36" t="str">
        <f t="shared" si="969"/>
        <v/>
      </c>
      <c r="N560" s="35" t="str">
        <f>IF(H560="","",IF(H560=MAX($H$3:$H$1002),IFERROR(VLOOKUP(MAX($H$3:H560)+1,$H$3:$I$1002,2,0),MAX(I560:I1559))-VLOOKUP(H560,$H$3:$I$1002,2,0)+1,IFERROR(VLOOKUP(MAX($H$3:H560)+1,$H$3:$I$1002,2,0),MAX(I560:I1559))-VLOOKUP(H560,$H$3:$I$1002,2,0)))</f>
        <v/>
      </c>
      <c r="P560" s="35" t="str">
        <f t="shared" si="970"/>
        <v/>
      </c>
      <c r="Q560" s="67" t="str">
        <f t="shared" si="971"/>
        <v/>
      </c>
      <c r="R560" s="67" t="str">
        <f t="shared" si="972"/>
        <v/>
      </c>
      <c r="S560" s="67" t="str">
        <f t="shared" si="973"/>
        <v/>
      </c>
      <c r="U560" s="68" t="str">
        <f>IFERROR(IF(Z560=0,"",IF(MINUTE(Z560)&lt;&gt;MINUTE(Z559),MAX($U$2:U559)+1,IF(AND(MINUTE(Z559)=0,MINUTE(Z560)=0),1,""))),"")</f>
        <v/>
      </c>
      <c r="V560" s="68" t="str">
        <f t="shared" si="974"/>
        <v/>
      </c>
      <c r="W560" s="68" t="str">
        <f t="shared" si="975"/>
        <v/>
      </c>
      <c r="X560" s="69" t="str">
        <f>IFERROR(L560+VLOOKUP(J560,'Tiempos de ciclo'!$P$3:$Q$398,2,0),"")</f>
        <v/>
      </c>
      <c r="Y560" s="69" t="str">
        <f t="shared" si="958"/>
        <v/>
      </c>
      <c r="Z560" s="70" t="str">
        <f t="shared" si="976"/>
        <v/>
      </c>
      <c r="AA560" s="68" t="str">
        <f>IF(U560="","",IF(U560=MAX($U$3:$U$1002),IFERROR(VLOOKUP(MAX($U$3:U560)+1,$U$3:$V$1002,2,0),MAX(V560:V1559))-VLOOKUP(U560,$U$3:$V$1002,2,0)+1,IFERROR(VLOOKUP(MAX($U$3:U560)+1,$U$3:$V$1002,2,0),MAX(V560:V1559))-VLOOKUP(U560,$U$3:$V$1002,2,0)))</f>
        <v/>
      </c>
      <c r="AC560" s="68" t="str">
        <f t="shared" si="977"/>
        <v/>
      </c>
      <c r="AD560" s="69" t="str">
        <f t="shared" si="978"/>
        <v/>
      </c>
      <c r="AE560" s="69" t="str">
        <f t="shared" si="979"/>
        <v/>
      </c>
      <c r="AF560" s="69" t="str">
        <f t="shared" si="980"/>
        <v/>
      </c>
      <c r="AI560" s="3" t="str">
        <f t="shared" si="931"/>
        <v/>
      </c>
      <c r="AJ560" s="8" t="str">
        <f t="shared" si="959"/>
        <v/>
      </c>
      <c r="AK560" s="8" t="str">
        <f t="shared" si="932"/>
        <v/>
      </c>
      <c r="AL560" s="8" t="str">
        <f t="shared" si="933"/>
        <v/>
      </c>
      <c r="AM560" s="8" t="str">
        <f t="shared" si="934"/>
        <v/>
      </c>
      <c r="AN560" s="9" t="str">
        <f t="shared" si="960"/>
        <v/>
      </c>
      <c r="AO560" s="9" t="str">
        <f t="shared" si="961"/>
        <v/>
      </c>
      <c r="AP560" s="8" t="str">
        <f t="shared" si="981"/>
        <v/>
      </c>
      <c r="AQ560" s="9" t="str">
        <f t="shared" si="962"/>
        <v/>
      </c>
      <c r="AR560" s="8" t="str">
        <f t="shared" si="982"/>
        <v/>
      </c>
      <c r="AS560" s="2" t="str">
        <f t="shared" si="935"/>
        <v/>
      </c>
      <c r="AT560" s="8" t="str">
        <f t="shared" si="983"/>
        <v/>
      </c>
      <c r="AU560" s="8" t="str">
        <f t="shared" si="936"/>
        <v/>
      </c>
      <c r="AV560" s="8" t="str">
        <f t="shared" si="937"/>
        <v/>
      </c>
      <c r="AW560" s="8" t="str">
        <f t="shared" si="938"/>
        <v/>
      </c>
      <c r="AX560" s="9" t="str">
        <f t="shared" si="963"/>
        <v/>
      </c>
      <c r="AY560" s="9" t="str">
        <f t="shared" si="964"/>
        <v/>
      </c>
      <c r="AZ560" s="8" t="str">
        <f t="shared" si="984"/>
        <v/>
      </c>
      <c r="BA560" s="9" t="str">
        <f t="shared" si="985"/>
        <v/>
      </c>
      <c r="BB560" s="8" t="str">
        <f t="shared" si="986"/>
        <v/>
      </c>
      <c r="BD560" s="3" t="str">
        <f t="shared" si="987"/>
        <v/>
      </c>
      <c r="BE560" s="8" t="str">
        <f t="shared" si="939"/>
        <v/>
      </c>
      <c r="BF560" s="8" t="str">
        <f t="shared" si="940"/>
        <v/>
      </c>
      <c r="BG560" s="86" t="str">
        <f t="shared" si="941"/>
        <v/>
      </c>
      <c r="BH560" s="9" t="str">
        <f t="shared" si="942"/>
        <v/>
      </c>
      <c r="BI560" s="9" t="str">
        <f t="shared" si="943"/>
        <v/>
      </c>
      <c r="BJ560" s="82" t="e">
        <f t="shared" si="965"/>
        <v>#VALUE!</v>
      </c>
      <c r="BK560" s="9" t="str">
        <f t="shared" si="944"/>
        <v/>
      </c>
      <c r="BL560" s="9" t="str">
        <f t="shared" ref="BL560:BM560" si="1038">BK560</f>
        <v/>
      </c>
      <c r="BM560" s="9" t="str">
        <f t="shared" si="1038"/>
        <v/>
      </c>
      <c r="BN560" s="8" t="str">
        <f t="shared" si="967"/>
        <v/>
      </c>
      <c r="BO560" s="8" t="str">
        <f t="shared" si="989"/>
        <v/>
      </c>
      <c r="BP560" s="8" t="str">
        <f t="shared" si="990"/>
        <v/>
      </c>
      <c r="BQ560" s="8" t="str">
        <f t="shared" si="991"/>
        <v/>
      </c>
      <c r="BR560" s="8" t="str">
        <f t="shared" si="946"/>
        <v/>
      </c>
      <c r="BS560" s="8" t="str">
        <f t="shared" si="992"/>
        <v/>
      </c>
      <c r="BT560" s="8" t="str">
        <f t="shared" si="993"/>
        <v/>
      </c>
      <c r="BU560" s="7" t="str">
        <f t="shared" si="994"/>
        <v/>
      </c>
    </row>
    <row r="561" spans="8:73" x14ac:dyDescent="0.25">
      <c r="H561" s="35" t="str">
        <f>IFERROR(IF(MINUTE(M561)&lt;&gt;MINUTE(M560),MAX($H$2:H560)+1,IF(AND(MINUTE(M560)=0,MINUTE(M561)=0),1,"")),"")</f>
        <v/>
      </c>
      <c r="I561" s="35" t="str">
        <f t="shared" si="929"/>
        <v/>
      </c>
      <c r="J561" s="35" t="str">
        <f t="shared" si="968"/>
        <v/>
      </c>
      <c r="K561" s="67" t="str">
        <f>IFERROR(IF(VLOOKUP(J560,'Flota Variable'!$AS$4:$AU$707,3,0)+K560&gt;$F$7,"",VLOOKUP(J560,'Flota Variable'!$AS$4:$AU$707,3,0)+K560),"")</f>
        <v/>
      </c>
      <c r="L561" s="67" t="str">
        <f t="shared" si="930"/>
        <v/>
      </c>
      <c r="M561" s="36" t="str">
        <f t="shared" si="969"/>
        <v/>
      </c>
      <c r="N561" s="35" t="str">
        <f>IF(H561="","",IF(H561=MAX($H$3:$H$1002),IFERROR(VLOOKUP(MAX($H$3:H561)+1,$H$3:$I$1002,2,0),MAX(I561:I1560))-VLOOKUP(H561,$H$3:$I$1002,2,0)+1,IFERROR(VLOOKUP(MAX($H$3:H561)+1,$H$3:$I$1002,2,0),MAX(I561:I1560))-VLOOKUP(H561,$H$3:$I$1002,2,0)))</f>
        <v/>
      </c>
      <c r="P561" s="35" t="str">
        <f t="shared" si="970"/>
        <v/>
      </c>
      <c r="Q561" s="67" t="str">
        <f t="shared" si="971"/>
        <v/>
      </c>
      <c r="R561" s="67" t="str">
        <f t="shared" si="972"/>
        <v/>
      </c>
      <c r="S561" s="67" t="str">
        <f t="shared" si="973"/>
        <v/>
      </c>
      <c r="U561" s="68" t="str">
        <f>IFERROR(IF(Z561=0,"",IF(MINUTE(Z561)&lt;&gt;MINUTE(Z560),MAX($U$2:U560)+1,IF(AND(MINUTE(Z560)=0,MINUTE(Z561)=0),1,""))),"")</f>
        <v/>
      </c>
      <c r="V561" s="68" t="str">
        <f t="shared" si="974"/>
        <v/>
      </c>
      <c r="W561" s="68" t="str">
        <f t="shared" si="975"/>
        <v/>
      </c>
      <c r="X561" s="69" t="str">
        <f>IFERROR(L561+VLOOKUP(J561,'Tiempos de ciclo'!$P$3:$Q$398,2,0),"")</f>
        <v/>
      </c>
      <c r="Y561" s="69" t="str">
        <f t="shared" si="958"/>
        <v/>
      </c>
      <c r="Z561" s="70" t="str">
        <f t="shared" si="976"/>
        <v/>
      </c>
      <c r="AA561" s="68" t="str">
        <f>IF(U561="","",IF(U561=MAX($U$3:$U$1002),IFERROR(VLOOKUP(MAX($U$3:U561)+1,$U$3:$V$1002,2,0),MAX(V561:V1560))-VLOOKUP(U561,$U$3:$V$1002,2,0)+1,IFERROR(VLOOKUP(MAX($U$3:U561)+1,$U$3:$V$1002,2,0),MAX(V561:V1560))-VLOOKUP(U561,$U$3:$V$1002,2,0)))</f>
        <v/>
      </c>
      <c r="AC561" s="68" t="str">
        <f t="shared" si="977"/>
        <v/>
      </c>
      <c r="AD561" s="69" t="str">
        <f t="shared" si="978"/>
        <v/>
      </c>
      <c r="AE561" s="69" t="str">
        <f t="shared" si="979"/>
        <v/>
      </c>
      <c r="AF561" s="69" t="str">
        <f t="shared" si="980"/>
        <v/>
      </c>
      <c r="AI561" s="3" t="str">
        <f t="shared" si="931"/>
        <v/>
      </c>
      <c r="AJ561" s="8" t="str">
        <f t="shared" si="959"/>
        <v/>
      </c>
      <c r="AK561" s="8" t="str">
        <f t="shared" si="932"/>
        <v/>
      </c>
      <c r="AL561" s="8" t="str">
        <f t="shared" si="933"/>
        <v/>
      </c>
      <c r="AM561" s="8" t="str">
        <f t="shared" si="934"/>
        <v/>
      </c>
      <c r="AN561" s="9" t="str">
        <f t="shared" si="960"/>
        <v/>
      </c>
      <c r="AO561" s="9" t="str">
        <f t="shared" si="961"/>
        <v/>
      </c>
      <c r="AP561" s="8" t="str">
        <f t="shared" si="981"/>
        <v/>
      </c>
      <c r="AQ561" s="9" t="str">
        <f t="shared" si="962"/>
        <v/>
      </c>
      <c r="AR561" s="8" t="str">
        <f t="shared" si="982"/>
        <v/>
      </c>
      <c r="AS561" s="2" t="str">
        <f t="shared" si="935"/>
        <v/>
      </c>
      <c r="AT561" s="8" t="str">
        <f t="shared" si="983"/>
        <v/>
      </c>
      <c r="AU561" s="8" t="str">
        <f t="shared" si="936"/>
        <v/>
      </c>
      <c r="AV561" s="8" t="str">
        <f t="shared" si="937"/>
        <v/>
      </c>
      <c r="AW561" s="8" t="str">
        <f t="shared" si="938"/>
        <v/>
      </c>
      <c r="AX561" s="9" t="str">
        <f t="shared" si="963"/>
        <v/>
      </c>
      <c r="AY561" s="9" t="str">
        <f t="shared" si="964"/>
        <v/>
      </c>
      <c r="AZ561" s="8" t="str">
        <f t="shared" si="984"/>
        <v/>
      </c>
      <c r="BA561" s="9" t="str">
        <f t="shared" si="985"/>
        <v/>
      </c>
      <c r="BB561" s="8" t="str">
        <f t="shared" si="986"/>
        <v/>
      </c>
      <c r="BD561" s="3" t="str">
        <f t="shared" si="987"/>
        <v/>
      </c>
      <c r="BE561" s="8" t="str">
        <f t="shared" si="939"/>
        <v/>
      </c>
      <c r="BF561" s="8" t="str">
        <f t="shared" si="940"/>
        <v/>
      </c>
      <c r="BG561" s="86" t="str">
        <f t="shared" si="941"/>
        <v/>
      </c>
      <c r="BH561" s="9" t="str">
        <f t="shared" si="942"/>
        <v/>
      </c>
      <c r="BI561" s="9" t="str">
        <f t="shared" si="943"/>
        <v/>
      </c>
      <c r="BJ561" s="82" t="e">
        <f t="shared" si="965"/>
        <v>#VALUE!</v>
      </c>
      <c r="BK561" s="9" t="str">
        <f t="shared" si="944"/>
        <v/>
      </c>
      <c r="BL561" s="9" t="str">
        <f t="shared" ref="BL561:BM561" si="1039">BK561</f>
        <v/>
      </c>
      <c r="BM561" s="9" t="str">
        <f t="shared" si="1039"/>
        <v/>
      </c>
      <c r="BN561" s="8" t="str">
        <f t="shared" si="967"/>
        <v/>
      </c>
      <c r="BO561" s="8" t="str">
        <f t="shared" si="989"/>
        <v/>
      </c>
      <c r="BP561" s="8" t="str">
        <f t="shared" si="990"/>
        <v/>
      </c>
      <c r="BQ561" s="8" t="str">
        <f t="shared" si="991"/>
        <v/>
      </c>
      <c r="BR561" s="8" t="str">
        <f t="shared" si="946"/>
        <v/>
      </c>
      <c r="BS561" s="8" t="str">
        <f t="shared" si="992"/>
        <v/>
      </c>
      <c r="BT561" s="8" t="str">
        <f t="shared" si="993"/>
        <v/>
      </c>
      <c r="BU561" s="7" t="str">
        <f t="shared" si="994"/>
        <v/>
      </c>
    </row>
    <row r="562" spans="8:73" x14ac:dyDescent="0.25">
      <c r="H562" s="35" t="str">
        <f>IFERROR(IF(MINUTE(M562)&lt;&gt;MINUTE(M561),MAX($H$2:H561)+1,IF(AND(MINUTE(M561)=0,MINUTE(M562)=0),1,"")),"")</f>
        <v/>
      </c>
      <c r="I562" s="35" t="str">
        <f t="shared" si="929"/>
        <v/>
      </c>
      <c r="J562" s="35" t="str">
        <f t="shared" si="968"/>
        <v/>
      </c>
      <c r="K562" s="67" t="str">
        <f>IFERROR(IF(VLOOKUP(J561,'Flota Variable'!$AS$4:$AU$707,3,0)+K561&gt;$F$7,"",VLOOKUP(J561,'Flota Variable'!$AS$4:$AU$707,3,0)+K561),"")</f>
        <v/>
      </c>
      <c r="L562" s="67" t="str">
        <f t="shared" si="930"/>
        <v/>
      </c>
      <c r="M562" s="36" t="str">
        <f t="shared" si="969"/>
        <v/>
      </c>
      <c r="N562" s="35" t="str">
        <f>IF(H562="","",IF(H562=MAX($H$3:$H$1002),IFERROR(VLOOKUP(MAX($H$3:H562)+1,$H$3:$I$1002,2,0),MAX(I562:I1561))-VLOOKUP(H562,$H$3:$I$1002,2,0)+1,IFERROR(VLOOKUP(MAX($H$3:H562)+1,$H$3:$I$1002,2,0),MAX(I562:I1561))-VLOOKUP(H562,$H$3:$I$1002,2,0)))</f>
        <v/>
      </c>
      <c r="P562" s="35" t="str">
        <f t="shared" si="970"/>
        <v/>
      </c>
      <c r="Q562" s="67" t="str">
        <f t="shared" si="971"/>
        <v/>
      </c>
      <c r="R562" s="67" t="str">
        <f t="shared" si="972"/>
        <v/>
      </c>
      <c r="S562" s="67" t="str">
        <f t="shared" si="973"/>
        <v/>
      </c>
      <c r="U562" s="68" t="str">
        <f>IFERROR(IF(Z562=0,"",IF(MINUTE(Z562)&lt;&gt;MINUTE(Z561),MAX($U$2:U561)+1,IF(AND(MINUTE(Z561)=0,MINUTE(Z562)=0),1,""))),"")</f>
        <v/>
      </c>
      <c r="V562" s="68" t="str">
        <f t="shared" si="974"/>
        <v/>
      </c>
      <c r="W562" s="68" t="str">
        <f t="shared" si="975"/>
        <v/>
      </c>
      <c r="X562" s="69" t="str">
        <f>IFERROR(L562+VLOOKUP(J562,'Tiempos de ciclo'!$P$3:$Q$398,2,0),"")</f>
        <v/>
      </c>
      <c r="Y562" s="69" t="str">
        <f t="shared" si="958"/>
        <v/>
      </c>
      <c r="Z562" s="70" t="str">
        <f t="shared" si="976"/>
        <v/>
      </c>
      <c r="AA562" s="68" t="str">
        <f>IF(U562="","",IF(U562=MAX($U$3:$U$1002),IFERROR(VLOOKUP(MAX($U$3:U562)+1,$U$3:$V$1002,2,0),MAX(V562:V1561))-VLOOKUP(U562,$U$3:$V$1002,2,0)+1,IFERROR(VLOOKUP(MAX($U$3:U562)+1,$U$3:$V$1002,2,0),MAX(V562:V1561))-VLOOKUP(U562,$U$3:$V$1002,2,0)))</f>
        <v/>
      </c>
      <c r="AC562" s="68" t="str">
        <f t="shared" si="977"/>
        <v/>
      </c>
      <c r="AD562" s="69" t="str">
        <f t="shared" si="978"/>
        <v/>
      </c>
      <c r="AE562" s="69" t="str">
        <f t="shared" si="979"/>
        <v/>
      </c>
      <c r="AF562" s="69" t="str">
        <f t="shared" si="980"/>
        <v/>
      </c>
      <c r="AI562" s="3" t="str">
        <f t="shared" si="931"/>
        <v/>
      </c>
      <c r="AJ562" s="8" t="str">
        <f t="shared" si="959"/>
        <v/>
      </c>
      <c r="AK562" s="8" t="str">
        <f t="shared" si="932"/>
        <v/>
      </c>
      <c r="AL562" s="8" t="str">
        <f t="shared" si="933"/>
        <v/>
      </c>
      <c r="AM562" s="8" t="str">
        <f t="shared" si="934"/>
        <v/>
      </c>
      <c r="AN562" s="9" t="str">
        <f t="shared" si="960"/>
        <v/>
      </c>
      <c r="AO562" s="9" t="str">
        <f t="shared" si="961"/>
        <v/>
      </c>
      <c r="AP562" s="8" t="str">
        <f t="shared" si="981"/>
        <v/>
      </c>
      <c r="AQ562" s="9" t="str">
        <f t="shared" si="962"/>
        <v/>
      </c>
      <c r="AR562" s="8" t="str">
        <f t="shared" si="982"/>
        <v/>
      </c>
      <c r="AS562" s="2" t="str">
        <f t="shared" si="935"/>
        <v/>
      </c>
      <c r="AT562" s="8" t="str">
        <f t="shared" si="983"/>
        <v/>
      </c>
      <c r="AU562" s="8" t="str">
        <f t="shared" si="936"/>
        <v/>
      </c>
      <c r="AV562" s="8" t="str">
        <f t="shared" si="937"/>
        <v/>
      </c>
      <c r="AW562" s="8" t="str">
        <f t="shared" si="938"/>
        <v/>
      </c>
      <c r="AX562" s="9" t="str">
        <f t="shared" si="963"/>
        <v/>
      </c>
      <c r="AY562" s="9" t="str">
        <f t="shared" si="964"/>
        <v/>
      </c>
      <c r="AZ562" s="8" t="str">
        <f t="shared" si="984"/>
        <v/>
      </c>
      <c r="BA562" s="9" t="str">
        <f t="shared" si="985"/>
        <v/>
      </c>
      <c r="BB562" s="8" t="str">
        <f t="shared" si="986"/>
        <v/>
      </c>
      <c r="BD562" s="3" t="str">
        <f t="shared" si="987"/>
        <v/>
      </c>
      <c r="BE562" s="8" t="str">
        <f t="shared" si="939"/>
        <v/>
      </c>
      <c r="BF562" s="8" t="str">
        <f t="shared" si="940"/>
        <v/>
      </c>
      <c r="BG562" s="86" t="str">
        <f t="shared" si="941"/>
        <v/>
      </c>
      <c r="BH562" s="9" t="str">
        <f t="shared" si="942"/>
        <v/>
      </c>
      <c r="BI562" s="9" t="str">
        <f t="shared" si="943"/>
        <v/>
      </c>
      <c r="BJ562" s="82" t="e">
        <f t="shared" si="965"/>
        <v>#VALUE!</v>
      </c>
      <c r="BK562" s="9" t="str">
        <f t="shared" si="944"/>
        <v/>
      </c>
      <c r="BL562" s="9" t="str">
        <f t="shared" ref="BL562:BM562" si="1040">BK562</f>
        <v/>
      </c>
      <c r="BM562" s="9" t="str">
        <f t="shared" si="1040"/>
        <v/>
      </c>
      <c r="BN562" s="8" t="str">
        <f t="shared" si="967"/>
        <v/>
      </c>
      <c r="BO562" s="8" t="str">
        <f t="shared" si="989"/>
        <v/>
      </c>
      <c r="BP562" s="8" t="str">
        <f t="shared" si="990"/>
        <v/>
      </c>
      <c r="BQ562" s="8" t="str">
        <f t="shared" si="991"/>
        <v/>
      </c>
      <c r="BR562" s="8" t="str">
        <f t="shared" si="946"/>
        <v/>
      </c>
      <c r="BS562" s="8" t="str">
        <f t="shared" si="992"/>
        <v/>
      </c>
      <c r="BT562" s="8" t="str">
        <f t="shared" si="993"/>
        <v/>
      </c>
      <c r="BU562" s="7" t="str">
        <f t="shared" si="994"/>
        <v/>
      </c>
    </row>
    <row r="563" spans="8:73" x14ac:dyDescent="0.25">
      <c r="H563" s="35" t="str">
        <f>IFERROR(IF(MINUTE(M563)&lt;&gt;MINUTE(M562),MAX($H$2:H562)+1,IF(AND(MINUTE(M562)=0,MINUTE(M563)=0),1,"")),"")</f>
        <v/>
      </c>
      <c r="I563" s="35" t="str">
        <f t="shared" si="929"/>
        <v/>
      </c>
      <c r="J563" s="35" t="str">
        <f t="shared" si="968"/>
        <v/>
      </c>
      <c r="K563" s="67" t="str">
        <f>IFERROR(IF(VLOOKUP(J562,'Flota Variable'!$AS$4:$AU$707,3,0)+K562&gt;$F$7,"",VLOOKUP(J562,'Flota Variable'!$AS$4:$AU$707,3,0)+K562),"")</f>
        <v/>
      </c>
      <c r="L563" s="67" t="str">
        <f t="shared" si="930"/>
        <v/>
      </c>
      <c r="M563" s="36" t="str">
        <f t="shared" si="969"/>
        <v/>
      </c>
      <c r="N563" s="35" t="str">
        <f>IF(H563="","",IF(H563=MAX($H$3:$H$1002),IFERROR(VLOOKUP(MAX($H$3:H563)+1,$H$3:$I$1002,2,0),MAX(I563:I1562))-VLOOKUP(H563,$H$3:$I$1002,2,0)+1,IFERROR(VLOOKUP(MAX($H$3:H563)+1,$H$3:$I$1002,2,0),MAX(I563:I1562))-VLOOKUP(H563,$H$3:$I$1002,2,0)))</f>
        <v/>
      </c>
      <c r="P563" s="35" t="str">
        <f t="shared" si="970"/>
        <v/>
      </c>
      <c r="Q563" s="67" t="str">
        <f t="shared" si="971"/>
        <v/>
      </c>
      <c r="R563" s="67" t="str">
        <f t="shared" si="972"/>
        <v/>
      </c>
      <c r="S563" s="67" t="str">
        <f t="shared" si="973"/>
        <v/>
      </c>
      <c r="U563" s="68" t="str">
        <f>IFERROR(IF(Z563=0,"",IF(MINUTE(Z563)&lt;&gt;MINUTE(Z562),MAX($U$2:U562)+1,IF(AND(MINUTE(Z562)=0,MINUTE(Z563)=0),1,""))),"")</f>
        <v/>
      </c>
      <c r="V563" s="68" t="str">
        <f t="shared" si="974"/>
        <v/>
      </c>
      <c r="W563" s="68" t="str">
        <f t="shared" si="975"/>
        <v/>
      </c>
      <c r="X563" s="69" t="str">
        <f>IFERROR(L563+VLOOKUP(J563,'Tiempos de ciclo'!$P$3:$Q$398,2,0),"")</f>
        <v/>
      </c>
      <c r="Y563" s="69" t="str">
        <f t="shared" si="958"/>
        <v/>
      </c>
      <c r="Z563" s="70" t="str">
        <f t="shared" si="976"/>
        <v/>
      </c>
      <c r="AA563" s="68" t="str">
        <f>IF(U563="","",IF(U563=MAX($U$3:$U$1002),IFERROR(VLOOKUP(MAX($U$3:U563)+1,$U$3:$V$1002,2,0),MAX(V563:V1562))-VLOOKUP(U563,$U$3:$V$1002,2,0)+1,IFERROR(VLOOKUP(MAX($U$3:U563)+1,$U$3:$V$1002,2,0),MAX(V563:V1562))-VLOOKUP(U563,$U$3:$V$1002,2,0)))</f>
        <v/>
      </c>
      <c r="AC563" s="68" t="str">
        <f t="shared" si="977"/>
        <v/>
      </c>
      <c r="AD563" s="69" t="str">
        <f t="shared" si="978"/>
        <v/>
      </c>
      <c r="AE563" s="69" t="str">
        <f t="shared" si="979"/>
        <v/>
      </c>
      <c r="AF563" s="69" t="str">
        <f t="shared" si="980"/>
        <v/>
      </c>
      <c r="AI563" s="3" t="str">
        <f t="shared" si="931"/>
        <v/>
      </c>
      <c r="AJ563" s="8" t="str">
        <f t="shared" si="959"/>
        <v/>
      </c>
      <c r="AK563" s="8" t="str">
        <f t="shared" si="932"/>
        <v/>
      </c>
      <c r="AL563" s="8" t="str">
        <f t="shared" si="933"/>
        <v/>
      </c>
      <c r="AM563" s="8" t="str">
        <f t="shared" si="934"/>
        <v/>
      </c>
      <c r="AN563" s="9" t="str">
        <f t="shared" si="960"/>
        <v/>
      </c>
      <c r="AO563" s="9" t="str">
        <f t="shared" si="961"/>
        <v/>
      </c>
      <c r="AP563" s="8" t="str">
        <f t="shared" si="981"/>
        <v/>
      </c>
      <c r="AQ563" s="9" t="str">
        <f t="shared" si="962"/>
        <v/>
      </c>
      <c r="AR563" s="8" t="str">
        <f t="shared" si="982"/>
        <v/>
      </c>
      <c r="AS563" s="2" t="str">
        <f t="shared" si="935"/>
        <v/>
      </c>
      <c r="AT563" s="8" t="str">
        <f t="shared" si="983"/>
        <v/>
      </c>
      <c r="AU563" s="8" t="str">
        <f t="shared" si="936"/>
        <v/>
      </c>
      <c r="AV563" s="8" t="str">
        <f t="shared" si="937"/>
        <v/>
      </c>
      <c r="AW563" s="8" t="str">
        <f t="shared" si="938"/>
        <v/>
      </c>
      <c r="AX563" s="9" t="str">
        <f t="shared" si="963"/>
        <v/>
      </c>
      <c r="AY563" s="9" t="str">
        <f t="shared" si="964"/>
        <v/>
      </c>
      <c r="AZ563" s="8" t="str">
        <f t="shared" si="984"/>
        <v/>
      </c>
      <c r="BA563" s="9" t="str">
        <f t="shared" si="985"/>
        <v/>
      </c>
      <c r="BB563" s="8" t="str">
        <f t="shared" si="986"/>
        <v/>
      </c>
      <c r="BD563" s="3" t="str">
        <f t="shared" si="987"/>
        <v/>
      </c>
      <c r="BE563" s="8" t="str">
        <f t="shared" si="939"/>
        <v/>
      </c>
      <c r="BF563" s="8" t="str">
        <f t="shared" si="940"/>
        <v/>
      </c>
      <c r="BG563" s="86" t="str">
        <f t="shared" si="941"/>
        <v/>
      </c>
      <c r="BH563" s="9" t="str">
        <f t="shared" si="942"/>
        <v/>
      </c>
      <c r="BI563" s="9" t="str">
        <f t="shared" si="943"/>
        <v/>
      </c>
      <c r="BJ563" s="82" t="e">
        <f t="shared" si="965"/>
        <v>#VALUE!</v>
      </c>
      <c r="BK563" s="9" t="str">
        <f t="shared" si="944"/>
        <v/>
      </c>
      <c r="BL563" s="9" t="str">
        <f t="shared" ref="BL563:BM563" si="1041">BK563</f>
        <v/>
      </c>
      <c r="BM563" s="9" t="str">
        <f t="shared" si="1041"/>
        <v/>
      </c>
      <c r="BN563" s="8" t="str">
        <f t="shared" si="967"/>
        <v/>
      </c>
      <c r="BO563" s="8" t="str">
        <f t="shared" si="989"/>
        <v/>
      </c>
      <c r="BP563" s="8" t="str">
        <f t="shared" si="990"/>
        <v/>
      </c>
      <c r="BQ563" s="8" t="str">
        <f t="shared" si="991"/>
        <v/>
      </c>
      <c r="BR563" s="8" t="str">
        <f t="shared" si="946"/>
        <v/>
      </c>
      <c r="BS563" s="8" t="str">
        <f t="shared" si="992"/>
        <v/>
      </c>
      <c r="BT563" s="8" t="str">
        <f t="shared" si="993"/>
        <v/>
      </c>
      <c r="BU563" s="7" t="str">
        <f t="shared" si="994"/>
        <v/>
      </c>
    </row>
    <row r="564" spans="8:73" x14ac:dyDescent="0.25">
      <c r="H564" s="35" t="str">
        <f>IFERROR(IF(MINUTE(M564)&lt;&gt;MINUTE(M563),MAX($H$2:H563)+1,IF(AND(MINUTE(M563)=0,MINUTE(M564)=0),1,"")),"")</f>
        <v/>
      </c>
      <c r="I564" s="35" t="str">
        <f t="shared" si="929"/>
        <v/>
      </c>
      <c r="J564" s="35" t="str">
        <f t="shared" si="968"/>
        <v/>
      </c>
      <c r="K564" s="67" t="str">
        <f>IFERROR(IF(VLOOKUP(J563,'Flota Variable'!$AS$4:$AU$707,3,0)+K563&gt;$F$7,"",VLOOKUP(J563,'Flota Variable'!$AS$4:$AU$707,3,0)+K563),"")</f>
        <v/>
      </c>
      <c r="L564" s="67" t="str">
        <f t="shared" si="930"/>
        <v/>
      </c>
      <c r="M564" s="36" t="str">
        <f t="shared" si="969"/>
        <v/>
      </c>
      <c r="N564" s="35" t="str">
        <f>IF(H564="","",IF(H564=MAX($H$3:$H$1002),IFERROR(VLOOKUP(MAX($H$3:H564)+1,$H$3:$I$1002,2,0),MAX(I564:I1563))-VLOOKUP(H564,$H$3:$I$1002,2,0)+1,IFERROR(VLOOKUP(MAX($H$3:H564)+1,$H$3:$I$1002,2,0),MAX(I564:I1563))-VLOOKUP(H564,$H$3:$I$1002,2,0)))</f>
        <v/>
      </c>
      <c r="P564" s="35" t="str">
        <f t="shared" si="970"/>
        <v/>
      </c>
      <c r="Q564" s="67" t="str">
        <f t="shared" si="971"/>
        <v/>
      </c>
      <c r="R564" s="67" t="str">
        <f t="shared" si="972"/>
        <v/>
      </c>
      <c r="S564" s="67" t="str">
        <f t="shared" si="973"/>
        <v/>
      </c>
      <c r="U564" s="68" t="str">
        <f>IFERROR(IF(Z564=0,"",IF(MINUTE(Z564)&lt;&gt;MINUTE(Z563),MAX($U$2:U563)+1,IF(AND(MINUTE(Z563)=0,MINUTE(Z564)=0),1,""))),"")</f>
        <v/>
      </c>
      <c r="V564" s="68" t="str">
        <f t="shared" si="974"/>
        <v/>
      </c>
      <c r="W564" s="68" t="str">
        <f t="shared" si="975"/>
        <v/>
      </c>
      <c r="X564" s="69" t="str">
        <f>IFERROR(L564+VLOOKUP(J564,'Tiempos de ciclo'!$P$3:$Q$398,2,0),"")</f>
        <v/>
      </c>
      <c r="Y564" s="69" t="str">
        <f t="shared" si="958"/>
        <v/>
      </c>
      <c r="Z564" s="70" t="str">
        <f t="shared" si="976"/>
        <v/>
      </c>
      <c r="AA564" s="68" t="str">
        <f>IF(U564="","",IF(U564=MAX($U$3:$U$1002),IFERROR(VLOOKUP(MAX($U$3:U564)+1,$U$3:$V$1002,2,0),MAX(V564:V1563))-VLOOKUP(U564,$U$3:$V$1002,2,0)+1,IFERROR(VLOOKUP(MAX($U$3:U564)+1,$U$3:$V$1002,2,0),MAX(V564:V1563))-VLOOKUP(U564,$U$3:$V$1002,2,0)))</f>
        <v/>
      </c>
      <c r="AC564" s="68" t="str">
        <f t="shared" si="977"/>
        <v/>
      </c>
      <c r="AD564" s="69" t="str">
        <f t="shared" si="978"/>
        <v/>
      </c>
      <c r="AE564" s="69" t="str">
        <f t="shared" si="979"/>
        <v/>
      </c>
      <c r="AF564" s="69" t="str">
        <f t="shared" si="980"/>
        <v/>
      </c>
      <c r="AI564" s="3" t="str">
        <f t="shared" si="931"/>
        <v/>
      </c>
      <c r="AJ564" s="8" t="str">
        <f t="shared" si="959"/>
        <v/>
      </c>
      <c r="AK564" s="8" t="str">
        <f t="shared" si="932"/>
        <v/>
      </c>
      <c r="AL564" s="8" t="str">
        <f t="shared" si="933"/>
        <v/>
      </c>
      <c r="AM564" s="8" t="str">
        <f t="shared" si="934"/>
        <v/>
      </c>
      <c r="AN564" s="9" t="str">
        <f t="shared" si="960"/>
        <v/>
      </c>
      <c r="AO564" s="9" t="str">
        <f t="shared" si="961"/>
        <v/>
      </c>
      <c r="AP564" s="8" t="str">
        <f t="shared" si="981"/>
        <v/>
      </c>
      <c r="AQ564" s="9" t="str">
        <f t="shared" si="962"/>
        <v/>
      </c>
      <c r="AR564" s="8" t="str">
        <f t="shared" si="982"/>
        <v/>
      </c>
      <c r="AS564" s="2" t="str">
        <f t="shared" si="935"/>
        <v/>
      </c>
      <c r="AT564" s="8" t="str">
        <f t="shared" si="983"/>
        <v/>
      </c>
      <c r="AU564" s="8" t="str">
        <f t="shared" si="936"/>
        <v/>
      </c>
      <c r="AV564" s="8" t="str">
        <f t="shared" si="937"/>
        <v/>
      </c>
      <c r="AW564" s="8" t="str">
        <f t="shared" si="938"/>
        <v/>
      </c>
      <c r="AX564" s="9" t="str">
        <f t="shared" si="963"/>
        <v/>
      </c>
      <c r="AY564" s="9" t="str">
        <f t="shared" si="964"/>
        <v/>
      </c>
      <c r="AZ564" s="8" t="str">
        <f t="shared" si="984"/>
        <v/>
      </c>
      <c r="BA564" s="9" t="str">
        <f t="shared" si="985"/>
        <v/>
      </c>
      <c r="BB564" s="8" t="str">
        <f t="shared" si="986"/>
        <v/>
      </c>
      <c r="BD564" s="3" t="str">
        <f t="shared" si="987"/>
        <v/>
      </c>
      <c r="BE564" s="8" t="str">
        <f t="shared" si="939"/>
        <v/>
      </c>
      <c r="BF564" s="8" t="str">
        <f t="shared" si="940"/>
        <v/>
      </c>
      <c r="BG564" s="86" t="str">
        <f t="shared" si="941"/>
        <v/>
      </c>
      <c r="BH564" s="9" t="str">
        <f t="shared" si="942"/>
        <v/>
      </c>
      <c r="BI564" s="9" t="str">
        <f t="shared" si="943"/>
        <v/>
      </c>
      <c r="BJ564" s="82" t="e">
        <f t="shared" si="965"/>
        <v>#VALUE!</v>
      </c>
      <c r="BK564" s="9" t="str">
        <f t="shared" si="944"/>
        <v/>
      </c>
      <c r="BL564" s="9" t="str">
        <f t="shared" ref="BL564:BM564" si="1042">BK564</f>
        <v/>
      </c>
      <c r="BM564" s="9" t="str">
        <f t="shared" si="1042"/>
        <v/>
      </c>
      <c r="BN564" s="8" t="str">
        <f t="shared" si="967"/>
        <v/>
      </c>
      <c r="BO564" s="8" t="str">
        <f t="shared" si="989"/>
        <v/>
      </c>
      <c r="BP564" s="8" t="str">
        <f t="shared" si="990"/>
        <v/>
      </c>
      <c r="BQ564" s="8" t="str">
        <f t="shared" si="991"/>
        <v/>
      </c>
      <c r="BR564" s="8" t="str">
        <f t="shared" si="946"/>
        <v/>
      </c>
      <c r="BS564" s="8" t="str">
        <f t="shared" si="992"/>
        <v/>
      </c>
      <c r="BT564" s="8" t="str">
        <f t="shared" si="993"/>
        <v/>
      </c>
      <c r="BU564" s="7" t="str">
        <f t="shared" si="994"/>
        <v/>
      </c>
    </row>
    <row r="565" spans="8:73" x14ac:dyDescent="0.25">
      <c r="H565" s="35" t="str">
        <f>IFERROR(IF(MINUTE(M565)&lt;&gt;MINUTE(M564),MAX($H$2:H564)+1,IF(AND(MINUTE(M564)=0,MINUTE(M565)=0),1,"")),"")</f>
        <v/>
      </c>
      <c r="I565" s="35" t="str">
        <f t="shared" si="929"/>
        <v/>
      </c>
      <c r="J565" s="35" t="str">
        <f t="shared" si="968"/>
        <v/>
      </c>
      <c r="K565" s="67" t="str">
        <f>IFERROR(IF(VLOOKUP(J564,'Flota Variable'!$AS$4:$AU$707,3,0)+K564&gt;$F$7,"",VLOOKUP(J564,'Flota Variable'!$AS$4:$AU$707,3,0)+K564),"")</f>
        <v/>
      </c>
      <c r="L565" s="67" t="str">
        <f t="shared" si="930"/>
        <v/>
      </c>
      <c r="M565" s="36" t="str">
        <f t="shared" si="969"/>
        <v/>
      </c>
      <c r="N565" s="35" t="str">
        <f>IF(H565="","",IF(H565=MAX($H$3:$H$1002),IFERROR(VLOOKUP(MAX($H$3:H565)+1,$H$3:$I$1002,2,0),MAX(I565:I1564))-VLOOKUP(H565,$H$3:$I$1002,2,0)+1,IFERROR(VLOOKUP(MAX($H$3:H565)+1,$H$3:$I$1002,2,0),MAX(I565:I1564))-VLOOKUP(H565,$H$3:$I$1002,2,0)))</f>
        <v/>
      </c>
      <c r="P565" s="35" t="str">
        <f t="shared" si="970"/>
        <v/>
      </c>
      <c r="Q565" s="67" t="str">
        <f t="shared" si="971"/>
        <v/>
      </c>
      <c r="R565" s="67" t="str">
        <f t="shared" si="972"/>
        <v/>
      </c>
      <c r="S565" s="67" t="str">
        <f t="shared" si="973"/>
        <v/>
      </c>
      <c r="U565" s="68" t="str">
        <f>IFERROR(IF(Z565=0,"",IF(MINUTE(Z565)&lt;&gt;MINUTE(Z564),MAX($U$2:U564)+1,IF(AND(MINUTE(Z564)=0,MINUTE(Z565)=0),1,""))),"")</f>
        <v/>
      </c>
      <c r="V565" s="68" t="str">
        <f t="shared" si="974"/>
        <v/>
      </c>
      <c r="W565" s="68" t="str">
        <f t="shared" si="975"/>
        <v/>
      </c>
      <c r="X565" s="69" t="str">
        <f>IFERROR(L565+VLOOKUP(J565,'Tiempos de ciclo'!$P$3:$Q$398,2,0),"")</f>
        <v/>
      </c>
      <c r="Y565" s="69" t="str">
        <f t="shared" si="958"/>
        <v/>
      </c>
      <c r="Z565" s="70" t="str">
        <f t="shared" si="976"/>
        <v/>
      </c>
      <c r="AA565" s="68" t="str">
        <f>IF(U565="","",IF(U565=MAX($U$3:$U$1002),IFERROR(VLOOKUP(MAX($U$3:U565)+1,$U$3:$V$1002,2,0),MAX(V565:V1564))-VLOOKUP(U565,$U$3:$V$1002,2,0)+1,IFERROR(VLOOKUP(MAX($U$3:U565)+1,$U$3:$V$1002,2,0),MAX(V565:V1564))-VLOOKUP(U565,$U$3:$V$1002,2,0)))</f>
        <v/>
      </c>
      <c r="AC565" s="68" t="str">
        <f t="shared" si="977"/>
        <v/>
      </c>
      <c r="AD565" s="69" t="str">
        <f t="shared" si="978"/>
        <v/>
      </c>
      <c r="AE565" s="69" t="str">
        <f t="shared" si="979"/>
        <v/>
      </c>
      <c r="AF565" s="69" t="str">
        <f t="shared" si="980"/>
        <v/>
      </c>
      <c r="AI565" s="3" t="str">
        <f t="shared" si="931"/>
        <v/>
      </c>
      <c r="AJ565" s="8" t="str">
        <f t="shared" si="959"/>
        <v/>
      </c>
      <c r="AK565" s="8" t="str">
        <f t="shared" si="932"/>
        <v/>
      </c>
      <c r="AL565" s="8" t="str">
        <f t="shared" si="933"/>
        <v/>
      </c>
      <c r="AM565" s="8" t="str">
        <f t="shared" si="934"/>
        <v/>
      </c>
      <c r="AN565" s="9" t="str">
        <f t="shared" si="960"/>
        <v/>
      </c>
      <c r="AO565" s="9" t="str">
        <f t="shared" si="961"/>
        <v/>
      </c>
      <c r="AP565" s="8" t="str">
        <f t="shared" si="981"/>
        <v/>
      </c>
      <c r="AQ565" s="9" t="str">
        <f t="shared" si="962"/>
        <v/>
      </c>
      <c r="AR565" s="8" t="str">
        <f t="shared" si="982"/>
        <v/>
      </c>
      <c r="AS565" s="2" t="str">
        <f t="shared" si="935"/>
        <v/>
      </c>
      <c r="AT565" s="8" t="str">
        <f t="shared" si="983"/>
        <v/>
      </c>
      <c r="AU565" s="8" t="str">
        <f t="shared" si="936"/>
        <v/>
      </c>
      <c r="AV565" s="8" t="str">
        <f t="shared" si="937"/>
        <v/>
      </c>
      <c r="AW565" s="8" t="str">
        <f t="shared" si="938"/>
        <v/>
      </c>
      <c r="AX565" s="9" t="str">
        <f t="shared" si="963"/>
        <v/>
      </c>
      <c r="AY565" s="9" t="str">
        <f t="shared" si="964"/>
        <v/>
      </c>
      <c r="AZ565" s="8" t="str">
        <f t="shared" si="984"/>
        <v/>
      </c>
      <c r="BA565" s="9" t="str">
        <f t="shared" si="985"/>
        <v/>
      </c>
      <c r="BB565" s="8" t="str">
        <f t="shared" si="986"/>
        <v/>
      </c>
      <c r="BD565" s="3" t="str">
        <f t="shared" si="987"/>
        <v/>
      </c>
      <c r="BE565" s="8" t="str">
        <f t="shared" si="939"/>
        <v/>
      </c>
      <c r="BF565" s="8" t="str">
        <f t="shared" si="940"/>
        <v/>
      </c>
      <c r="BG565" s="86" t="str">
        <f t="shared" si="941"/>
        <v/>
      </c>
      <c r="BH565" s="9" t="str">
        <f t="shared" si="942"/>
        <v/>
      </c>
      <c r="BI565" s="9" t="str">
        <f t="shared" si="943"/>
        <v/>
      </c>
      <c r="BJ565" s="82" t="e">
        <f t="shared" si="965"/>
        <v>#VALUE!</v>
      </c>
      <c r="BK565" s="9" t="str">
        <f t="shared" si="944"/>
        <v/>
      </c>
      <c r="BL565" s="9" t="str">
        <f t="shared" ref="BL565:BM565" si="1043">BK565</f>
        <v/>
      </c>
      <c r="BM565" s="9" t="str">
        <f t="shared" si="1043"/>
        <v/>
      </c>
      <c r="BN565" s="8" t="str">
        <f t="shared" si="967"/>
        <v/>
      </c>
      <c r="BO565" s="8" t="str">
        <f t="shared" si="989"/>
        <v/>
      </c>
      <c r="BP565" s="8" t="str">
        <f t="shared" si="990"/>
        <v/>
      </c>
      <c r="BQ565" s="8" t="str">
        <f t="shared" si="991"/>
        <v/>
      </c>
      <c r="BR565" s="8" t="str">
        <f t="shared" si="946"/>
        <v/>
      </c>
      <c r="BS565" s="8" t="str">
        <f t="shared" si="992"/>
        <v/>
      </c>
      <c r="BT565" s="8" t="str">
        <f t="shared" si="993"/>
        <v/>
      </c>
      <c r="BU565" s="7" t="str">
        <f t="shared" si="994"/>
        <v/>
      </c>
    </row>
    <row r="566" spans="8:73" x14ac:dyDescent="0.25">
      <c r="H566" s="35" t="str">
        <f>IFERROR(IF(MINUTE(M566)&lt;&gt;MINUTE(M565),MAX($H$2:H565)+1,IF(AND(MINUTE(M565)=0,MINUTE(M566)=0),1,"")),"")</f>
        <v/>
      </c>
      <c r="I566" s="35" t="str">
        <f t="shared" si="929"/>
        <v/>
      </c>
      <c r="J566" s="35" t="str">
        <f t="shared" si="968"/>
        <v/>
      </c>
      <c r="K566" s="67" t="str">
        <f>IFERROR(IF(VLOOKUP(J565,'Flota Variable'!$AS$4:$AU$707,3,0)+K565&gt;$F$7,"",VLOOKUP(J565,'Flota Variable'!$AS$4:$AU$707,3,0)+K565),"")</f>
        <v/>
      </c>
      <c r="L566" s="67" t="str">
        <f t="shared" si="930"/>
        <v/>
      </c>
      <c r="M566" s="36" t="str">
        <f t="shared" si="969"/>
        <v/>
      </c>
      <c r="N566" s="35" t="str">
        <f>IF(H566="","",IF(H566=MAX($H$3:$H$1002),IFERROR(VLOOKUP(MAX($H$3:H566)+1,$H$3:$I$1002,2,0),MAX(I566:I1565))-VLOOKUP(H566,$H$3:$I$1002,2,0)+1,IFERROR(VLOOKUP(MAX($H$3:H566)+1,$H$3:$I$1002,2,0),MAX(I566:I1565))-VLOOKUP(H566,$H$3:$I$1002,2,0)))</f>
        <v/>
      </c>
      <c r="P566" s="35" t="str">
        <f t="shared" si="970"/>
        <v/>
      </c>
      <c r="Q566" s="67" t="str">
        <f t="shared" si="971"/>
        <v/>
      </c>
      <c r="R566" s="67" t="str">
        <f t="shared" si="972"/>
        <v/>
      </c>
      <c r="S566" s="67" t="str">
        <f t="shared" si="973"/>
        <v/>
      </c>
      <c r="U566" s="68" t="str">
        <f>IFERROR(IF(Z566=0,"",IF(MINUTE(Z566)&lt;&gt;MINUTE(Z565),MAX($U$2:U565)+1,IF(AND(MINUTE(Z565)=0,MINUTE(Z566)=0),1,""))),"")</f>
        <v/>
      </c>
      <c r="V566" s="68" t="str">
        <f t="shared" si="974"/>
        <v/>
      </c>
      <c r="W566" s="68" t="str">
        <f t="shared" si="975"/>
        <v/>
      </c>
      <c r="X566" s="69" t="str">
        <f>IFERROR(L566+VLOOKUP(J566,'Tiempos de ciclo'!$P$3:$Q$398,2,0),"")</f>
        <v/>
      </c>
      <c r="Y566" s="69" t="str">
        <f t="shared" si="958"/>
        <v/>
      </c>
      <c r="Z566" s="70" t="str">
        <f t="shared" si="976"/>
        <v/>
      </c>
      <c r="AA566" s="68" t="str">
        <f>IF(U566="","",IF(U566=MAX($U$3:$U$1002),IFERROR(VLOOKUP(MAX($U$3:U566)+1,$U$3:$V$1002,2,0),MAX(V566:V1565))-VLOOKUP(U566,$U$3:$V$1002,2,0)+1,IFERROR(VLOOKUP(MAX($U$3:U566)+1,$U$3:$V$1002,2,0),MAX(V566:V1565))-VLOOKUP(U566,$U$3:$V$1002,2,0)))</f>
        <v/>
      </c>
      <c r="AC566" s="68" t="str">
        <f t="shared" si="977"/>
        <v/>
      </c>
      <c r="AD566" s="69" t="str">
        <f t="shared" si="978"/>
        <v/>
      </c>
      <c r="AE566" s="69" t="str">
        <f t="shared" si="979"/>
        <v/>
      </c>
      <c r="AF566" s="69" t="str">
        <f t="shared" si="980"/>
        <v/>
      </c>
      <c r="AI566" s="3" t="str">
        <f t="shared" si="931"/>
        <v/>
      </c>
      <c r="AJ566" s="8" t="str">
        <f t="shared" si="959"/>
        <v/>
      </c>
      <c r="AK566" s="8" t="str">
        <f t="shared" si="932"/>
        <v/>
      </c>
      <c r="AL566" s="8" t="str">
        <f t="shared" si="933"/>
        <v/>
      </c>
      <c r="AM566" s="8" t="str">
        <f t="shared" si="934"/>
        <v/>
      </c>
      <c r="AN566" s="9" t="str">
        <f t="shared" si="960"/>
        <v/>
      </c>
      <c r="AO566" s="9" t="str">
        <f t="shared" si="961"/>
        <v/>
      </c>
      <c r="AP566" s="8" t="str">
        <f t="shared" si="981"/>
        <v/>
      </c>
      <c r="AQ566" s="9" t="str">
        <f t="shared" si="962"/>
        <v/>
      </c>
      <c r="AR566" s="8" t="str">
        <f t="shared" si="982"/>
        <v/>
      </c>
      <c r="AS566" s="2" t="str">
        <f t="shared" si="935"/>
        <v/>
      </c>
      <c r="AT566" s="8" t="str">
        <f t="shared" si="983"/>
        <v/>
      </c>
      <c r="AU566" s="8" t="str">
        <f t="shared" si="936"/>
        <v/>
      </c>
      <c r="AV566" s="8" t="str">
        <f t="shared" si="937"/>
        <v/>
      </c>
      <c r="AW566" s="8" t="str">
        <f t="shared" si="938"/>
        <v/>
      </c>
      <c r="AX566" s="9" t="str">
        <f t="shared" si="963"/>
        <v/>
      </c>
      <c r="AY566" s="9" t="str">
        <f t="shared" si="964"/>
        <v/>
      </c>
      <c r="AZ566" s="8" t="str">
        <f t="shared" si="984"/>
        <v/>
      </c>
      <c r="BA566" s="9" t="str">
        <f t="shared" si="985"/>
        <v/>
      </c>
      <c r="BB566" s="8" t="str">
        <f t="shared" si="986"/>
        <v/>
      </c>
      <c r="BD566" s="3" t="str">
        <f t="shared" si="987"/>
        <v/>
      </c>
      <c r="BE566" s="8" t="str">
        <f t="shared" si="939"/>
        <v/>
      </c>
      <c r="BF566" s="8" t="str">
        <f t="shared" si="940"/>
        <v/>
      </c>
      <c r="BG566" s="86" t="str">
        <f t="shared" si="941"/>
        <v/>
      </c>
      <c r="BH566" s="9" t="str">
        <f t="shared" si="942"/>
        <v/>
      </c>
      <c r="BI566" s="9" t="str">
        <f t="shared" si="943"/>
        <v/>
      </c>
      <c r="BJ566" s="82" t="e">
        <f t="shared" si="965"/>
        <v>#VALUE!</v>
      </c>
      <c r="BK566" s="9" t="str">
        <f t="shared" si="944"/>
        <v/>
      </c>
      <c r="BL566" s="9" t="str">
        <f t="shared" ref="BL566:BM566" si="1044">BK566</f>
        <v/>
      </c>
      <c r="BM566" s="9" t="str">
        <f t="shared" si="1044"/>
        <v/>
      </c>
      <c r="BN566" s="8" t="str">
        <f t="shared" si="967"/>
        <v/>
      </c>
      <c r="BO566" s="8" t="str">
        <f t="shared" si="989"/>
        <v/>
      </c>
      <c r="BP566" s="8" t="str">
        <f t="shared" si="990"/>
        <v/>
      </c>
      <c r="BQ566" s="8" t="str">
        <f t="shared" si="991"/>
        <v/>
      </c>
      <c r="BR566" s="8" t="str">
        <f t="shared" si="946"/>
        <v/>
      </c>
      <c r="BS566" s="8" t="str">
        <f t="shared" si="992"/>
        <v/>
      </c>
      <c r="BT566" s="8" t="str">
        <f t="shared" si="993"/>
        <v/>
      </c>
      <c r="BU566" s="7" t="str">
        <f t="shared" si="994"/>
        <v/>
      </c>
    </row>
    <row r="567" spans="8:73" x14ac:dyDescent="0.25">
      <c r="H567" s="35" t="str">
        <f>IFERROR(IF(MINUTE(M567)&lt;&gt;MINUTE(M566),MAX($H$2:H566)+1,IF(AND(MINUTE(M566)=0,MINUTE(M567)=0),1,"")),"")</f>
        <v/>
      </c>
      <c r="I567" s="35" t="str">
        <f t="shared" ref="I567:I630" si="1045">IF(K567="","",I566+1)</f>
        <v/>
      </c>
      <c r="J567" s="35" t="str">
        <f t="shared" si="968"/>
        <v/>
      </c>
      <c r="K567" s="67" t="str">
        <f>IFERROR(IF(VLOOKUP(J566,'Flota Variable'!$AS$4:$AU$707,3,0)+K566&gt;$F$7,"",VLOOKUP(J566,'Flota Variable'!$AS$4:$AU$707,3,0)+K566),"")</f>
        <v/>
      </c>
      <c r="L567" s="67" t="str">
        <f t="shared" ref="L567:L630" si="1046">IFERROR(HOUR(K567)*$E$16+MINUTE(K567)*$E$17+IF(SECOND(K567)&lt;30,0,$E$17),"")</f>
        <v/>
      </c>
      <c r="M567" s="36" t="str">
        <f t="shared" si="969"/>
        <v/>
      </c>
      <c r="N567" s="35" t="str">
        <f>IF(H567="","",IF(H567=MAX($H$3:$H$1002),IFERROR(VLOOKUP(MAX($H$3:H567)+1,$H$3:$I$1002,2,0),MAX(I567:I1566))-VLOOKUP(H567,$H$3:$I$1002,2,0)+1,IFERROR(VLOOKUP(MAX($H$3:H567)+1,$H$3:$I$1002,2,0),MAX(I567:I1566))-VLOOKUP(H567,$H$3:$I$1002,2,0)))</f>
        <v/>
      </c>
      <c r="P567" s="35" t="str">
        <f t="shared" si="970"/>
        <v/>
      </c>
      <c r="Q567" s="67" t="str">
        <f t="shared" si="971"/>
        <v/>
      </c>
      <c r="R567" s="67" t="str">
        <f t="shared" si="972"/>
        <v/>
      </c>
      <c r="S567" s="67" t="str">
        <f t="shared" si="973"/>
        <v/>
      </c>
      <c r="U567" s="68" t="str">
        <f>IFERROR(IF(Z567=0,"",IF(MINUTE(Z567)&lt;&gt;MINUTE(Z566),MAX($U$2:U566)+1,IF(AND(MINUTE(Z566)=0,MINUTE(Z567)=0),1,""))),"")</f>
        <v/>
      </c>
      <c r="V567" s="68" t="str">
        <f t="shared" si="974"/>
        <v/>
      </c>
      <c r="W567" s="68" t="str">
        <f t="shared" si="975"/>
        <v/>
      </c>
      <c r="X567" s="69" t="str">
        <f>IFERROR(L567+VLOOKUP(J567,'Tiempos de ciclo'!$P$3:$Q$398,2,0),"")</f>
        <v/>
      </c>
      <c r="Y567" s="69" t="str">
        <f t="shared" si="958"/>
        <v/>
      </c>
      <c r="Z567" s="70" t="str">
        <f t="shared" si="976"/>
        <v/>
      </c>
      <c r="AA567" s="68" t="str">
        <f>IF(U567="","",IF(U567=MAX($U$3:$U$1002),IFERROR(VLOOKUP(MAX($U$3:U567)+1,$U$3:$V$1002,2,0),MAX(V567:V1566))-VLOOKUP(U567,$U$3:$V$1002,2,0)+1,IFERROR(VLOOKUP(MAX($U$3:U567)+1,$U$3:$V$1002,2,0),MAX(V567:V1566))-VLOOKUP(U567,$U$3:$V$1002,2,0)))</f>
        <v/>
      </c>
      <c r="AC567" s="68" t="str">
        <f t="shared" si="977"/>
        <v/>
      </c>
      <c r="AD567" s="69" t="str">
        <f t="shared" si="978"/>
        <v/>
      </c>
      <c r="AE567" s="69" t="str">
        <f t="shared" si="979"/>
        <v/>
      </c>
      <c r="AF567" s="69" t="str">
        <f t="shared" si="980"/>
        <v/>
      </c>
      <c r="AI567" s="3" t="str">
        <f t="shared" ref="AI567:AI630" si="1047">IF(AJ567="","",AI566+1)</f>
        <v/>
      </c>
      <c r="AJ567" s="8" t="str">
        <f t="shared" si="959"/>
        <v/>
      </c>
      <c r="AK567" s="8" t="str">
        <f t="shared" ref="AK567:AK630" si="1048">AJ567</f>
        <v/>
      </c>
      <c r="AL567" s="8" t="str">
        <f t="shared" ref="AL567:AL630" si="1049">IFERROR(IF(AM567="","",1),"")</f>
        <v/>
      </c>
      <c r="AM567" s="8" t="str">
        <f t="shared" ref="AM567:AM630" si="1050">IFERROR(IF(AQ567="","",$F$8),"")</f>
        <v/>
      </c>
      <c r="AN567" s="9" t="str">
        <f t="shared" si="960"/>
        <v/>
      </c>
      <c r="AO567" s="9" t="str">
        <f t="shared" si="961"/>
        <v/>
      </c>
      <c r="AP567" s="8" t="str">
        <f t="shared" si="981"/>
        <v/>
      </c>
      <c r="AQ567" s="9" t="str">
        <f t="shared" si="962"/>
        <v/>
      </c>
      <c r="AR567" s="8" t="str">
        <f t="shared" si="982"/>
        <v/>
      </c>
      <c r="AS567" s="2" t="str">
        <f t="shared" ref="AS567:AS630" si="1051">IF(AT567="","",AS566+1)</f>
        <v/>
      </c>
      <c r="AT567" s="8" t="str">
        <f t="shared" si="983"/>
        <v/>
      </c>
      <c r="AU567" s="8" t="str">
        <f t="shared" ref="AU567:AU630" si="1052">AT567</f>
        <v/>
      </c>
      <c r="AV567" s="8" t="str">
        <f t="shared" ref="AV567:AV630" si="1053">IF(AW567="","",2)</f>
        <v/>
      </c>
      <c r="AW567" s="8" t="str">
        <f t="shared" ref="AW567:AW630" si="1054">IF(BA567="","",$F$10)</f>
        <v/>
      </c>
      <c r="AX567" s="9" t="str">
        <f t="shared" si="963"/>
        <v/>
      </c>
      <c r="AY567" s="9" t="str">
        <f t="shared" si="964"/>
        <v/>
      </c>
      <c r="AZ567" s="8" t="str">
        <f t="shared" si="984"/>
        <v/>
      </c>
      <c r="BA567" s="9" t="str">
        <f t="shared" si="985"/>
        <v/>
      </c>
      <c r="BB567" s="8" t="str">
        <f t="shared" si="986"/>
        <v/>
      </c>
      <c r="BD567" s="3" t="str">
        <f t="shared" si="987"/>
        <v/>
      </c>
      <c r="BE567" s="8" t="str">
        <f t="shared" ref="BE567:BE630" si="1055">IFERROR(VLOOKUP(BD567,$AI$3:$AR$1003,2,0),VLOOKUP(BD567,$AS$3:$BB$1003,2,0))</f>
        <v/>
      </c>
      <c r="BF567" s="8" t="str">
        <f t="shared" ref="BF567:BF630" si="1056">IFERROR(VLOOKUP(BD567,$AI$3:$AR$1003,3,0),VLOOKUP(BD567,$AS$3:$BB$1003,3,0))</f>
        <v/>
      </c>
      <c r="BG567" s="86" t="str">
        <f t="shared" ref="BG567:BG630" si="1057">IFERROR(VLOOKUP(BD567,$AI$3:$AR$1003,4,0),VLOOKUP(BD567,$AS$3:$BB$1003,4,0))</f>
        <v/>
      </c>
      <c r="BH567" s="9" t="str">
        <f t="shared" ref="BH567:BH630" si="1058">IFERROR(VLOOKUP(BD567,$AI$3:$AR$1003,6,0),VLOOKUP(BD567,$AS$3:$BB$1003,6,0))</f>
        <v/>
      </c>
      <c r="BI567" s="9" t="str">
        <f t="shared" ref="BI567:BI630" si="1059">IFERROR(VLOOKUP(BD567,$AI$3:$AR$1003,7,0),VLOOKUP(BD567,$AS$3:$BB$1003,7,0))</f>
        <v/>
      </c>
      <c r="BJ567" s="82" t="e">
        <f t="shared" si="965"/>
        <v>#VALUE!</v>
      </c>
      <c r="BK567" s="9" t="str">
        <f t="shared" ref="BK567:BK630" si="1060">IFERROR(VLOOKUP(BD567,$AI$3:$AR$1003,8,0),VLOOKUP(BD567,$AS$3:$BB$1003,8,0))</f>
        <v/>
      </c>
      <c r="BL567" s="9" t="str">
        <f t="shared" ref="BL567:BM567" si="1061">BK567</f>
        <v/>
      </c>
      <c r="BM567" s="9" t="str">
        <f t="shared" si="1061"/>
        <v/>
      </c>
      <c r="BN567" s="8" t="str">
        <f t="shared" si="967"/>
        <v/>
      </c>
      <c r="BO567" s="8" t="str">
        <f t="shared" si="989"/>
        <v/>
      </c>
      <c r="BP567" s="8" t="str">
        <f t="shared" si="990"/>
        <v/>
      </c>
      <c r="BQ567" s="8" t="str">
        <f t="shared" si="991"/>
        <v/>
      </c>
      <c r="BR567" s="8" t="str">
        <f t="shared" ref="BR567:BR630" si="1062">IFERROR(VLOOKUP(BD567,$AI$3:$AR$1003,9,0),VLOOKUP(BD567,$AS$3:$BB$1003,9,0))</f>
        <v/>
      </c>
      <c r="BS567" s="8" t="str">
        <f t="shared" si="992"/>
        <v/>
      </c>
      <c r="BT567" s="8" t="str">
        <f t="shared" si="993"/>
        <v/>
      </c>
      <c r="BU567" s="7" t="str">
        <f t="shared" si="994"/>
        <v/>
      </c>
    </row>
    <row r="568" spans="8:73" x14ac:dyDescent="0.25">
      <c r="H568" s="35" t="str">
        <f>IFERROR(IF(MINUTE(M568)&lt;&gt;MINUTE(M567),MAX($H$2:H567)+1,IF(AND(MINUTE(M567)=0,MINUTE(M568)=0),1,"")),"")</f>
        <v/>
      </c>
      <c r="I568" s="35" t="str">
        <f t="shared" si="1045"/>
        <v/>
      </c>
      <c r="J568" s="35" t="str">
        <f t="shared" si="968"/>
        <v/>
      </c>
      <c r="K568" s="67" t="str">
        <f>IFERROR(IF(VLOOKUP(J567,'Flota Variable'!$AS$4:$AU$707,3,0)+K567&gt;$F$7,"",VLOOKUP(J567,'Flota Variable'!$AS$4:$AU$707,3,0)+K567),"")</f>
        <v/>
      </c>
      <c r="L568" s="67" t="str">
        <f t="shared" si="1046"/>
        <v/>
      </c>
      <c r="M568" s="36" t="str">
        <f t="shared" si="969"/>
        <v/>
      </c>
      <c r="N568" s="35" t="str">
        <f>IF(H568="","",IF(H568=MAX($H$3:$H$1002),IFERROR(VLOOKUP(MAX($H$3:H568)+1,$H$3:$I$1002,2,0),MAX(I568:I1567))-VLOOKUP(H568,$H$3:$I$1002,2,0)+1,IFERROR(VLOOKUP(MAX($H$3:H568)+1,$H$3:$I$1002,2,0),MAX(I568:I1567))-VLOOKUP(H568,$H$3:$I$1002,2,0)))</f>
        <v/>
      </c>
      <c r="P568" s="35" t="str">
        <f t="shared" si="970"/>
        <v/>
      </c>
      <c r="Q568" s="67" t="str">
        <f t="shared" si="971"/>
        <v/>
      </c>
      <c r="R568" s="67" t="str">
        <f t="shared" si="972"/>
        <v/>
      </c>
      <c r="S568" s="67" t="str">
        <f t="shared" si="973"/>
        <v/>
      </c>
      <c r="U568" s="68" t="str">
        <f>IFERROR(IF(Z568=0,"",IF(MINUTE(Z568)&lt;&gt;MINUTE(Z567),MAX($U$2:U567)+1,IF(AND(MINUTE(Z567)=0,MINUTE(Z568)=0),1,""))),"")</f>
        <v/>
      </c>
      <c r="V568" s="68" t="str">
        <f t="shared" si="974"/>
        <v/>
      </c>
      <c r="W568" s="68" t="str">
        <f t="shared" si="975"/>
        <v/>
      </c>
      <c r="X568" s="69" t="str">
        <f>IFERROR(L568+VLOOKUP(J568,'Tiempos de ciclo'!$P$3:$Q$398,2,0),"")</f>
        <v/>
      </c>
      <c r="Y568" s="69" t="str">
        <f t="shared" si="958"/>
        <v/>
      </c>
      <c r="Z568" s="70" t="str">
        <f t="shared" si="976"/>
        <v/>
      </c>
      <c r="AA568" s="68" t="str">
        <f>IF(U568="","",IF(U568=MAX($U$3:$U$1002),IFERROR(VLOOKUP(MAX($U$3:U568)+1,$U$3:$V$1002,2,0),MAX(V568:V1567))-VLOOKUP(U568,$U$3:$V$1002,2,0)+1,IFERROR(VLOOKUP(MAX($U$3:U568)+1,$U$3:$V$1002,2,0),MAX(V568:V1567))-VLOOKUP(U568,$U$3:$V$1002,2,0)))</f>
        <v/>
      </c>
      <c r="AC568" s="68" t="str">
        <f t="shared" si="977"/>
        <v/>
      </c>
      <c r="AD568" s="69" t="str">
        <f t="shared" si="978"/>
        <v/>
      </c>
      <c r="AE568" s="69" t="str">
        <f t="shared" si="979"/>
        <v/>
      </c>
      <c r="AF568" s="69" t="str">
        <f t="shared" si="980"/>
        <v/>
      </c>
      <c r="AI568" s="3" t="str">
        <f t="shared" si="1047"/>
        <v/>
      </c>
      <c r="AJ568" s="8" t="str">
        <f t="shared" si="959"/>
        <v/>
      </c>
      <c r="AK568" s="8" t="str">
        <f t="shared" si="1048"/>
        <v/>
      </c>
      <c r="AL568" s="8" t="str">
        <f t="shared" si="1049"/>
        <v/>
      </c>
      <c r="AM568" s="8" t="str">
        <f t="shared" si="1050"/>
        <v/>
      </c>
      <c r="AN568" s="9" t="str">
        <f t="shared" si="960"/>
        <v/>
      </c>
      <c r="AO568" s="9" t="str">
        <f t="shared" si="961"/>
        <v/>
      </c>
      <c r="AP568" s="8" t="str">
        <f t="shared" si="981"/>
        <v/>
      </c>
      <c r="AQ568" s="9" t="str">
        <f t="shared" si="962"/>
        <v/>
      </c>
      <c r="AR568" s="8" t="str">
        <f t="shared" si="982"/>
        <v/>
      </c>
      <c r="AS568" s="2" t="str">
        <f t="shared" si="1051"/>
        <v/>
      </c>
      <c r="AT568" s="8" t="str">
        <f t="shared" si="983"/>
        <v/>
      </c>
      <c r="AU568" s="8" t="str">
        <f t="shared" si="1052"/>
        <v/>
      </c>
      <c r="AV568" s="8" t="str">
        <f t="shared" si="1053"/>
        <v/>
      </c>
      <c r="AW568" s="8" t="str">
        <f t="shared" si="1054"/>
        <v/>
      </c>
      <c r="AX568" s="9" t="str">
        <f t="shared" si="963"/>
        <v/>
      </c>
      <c r="AY568" s="9" t="str">
        <f t="shared" si="964"/>
        <v/>
      </c>
      <c r="AZ568" s="8" t="str">
        <f t="shared" si="984"/>
        <v/>
      </c>
      <c r="BA568" s="9" t="str">
        <f t="shared" si="985"/>
        <v/>
      </c>
      <c r="BB568" s="8" t="str">
        <f t="shared" si="986"/>
        <v/>
      </c>
      <c r="BD568" s="3" t="str">
        <f t="shared" si="987"/>
        <v/>
      </c>
      <c r="BE568" s="8" t="str">
        <f t="shared" si="1055"/>
        <v/>
      </c>
      <c r="BF568" s="8" t="str">
        <f t="shared" si="1056"/>
        <v/>
      </c>
      <c r="BG568" s="86" t="str">
        <f t="shared" si="1057"/>
        <v/>
      </c>
      <c r="BH568" s="9" t="str">
        <f t="shared" si="1058"/>
        <v/>
      </c>
      <c r="BI568" s="9" t="str">
        <f t="shared" si="1059"/>
        <v/>
      </c>
      <c r="BJ568" s="82" t="e">
        <f t="shared" si="965"/>
        <v>#VALUE!</v>
      </c>
      <c r="BK568" s="9" t="str">
        <f t="shared" si="1060"/>
        <v/>
      </c>
      <c r="BL568" s="9" t="str">
        <f t="shared" ref="BL568:BM568" si="1063">BK568</f>
        <v/>
      </c>
      <c r="BM568" s="9" t="str">
        <f t="shared" si="1063"/>
        <v/>
      </c>
      <c r="BN568" s="8" t="str">
        <f t="shared" si="967"/>
        <v/>
      </c>
      <c r="BO568" s="8" t="str">
        <f t="shared" si="989"/>
        <v/>
      </c>
      <c r="BP568" s="8" t="str">
        <f t="shared" si="990"/>
        <v/>
      </c>
      <c r="BQ568" s="8" t="str">
        <f t="shared" si="991"/>
        <v/>
      </c>
      <c r="BR568" s="8" t="str">
        <f t="shared" si="1062"/>
        <v/>
      </c>
      <c r="BS568" s="8" t="str">
        <f t="shared" si="992"/>
        <v/>
      </c>
      <c r="BT568" s="8" t="str">
        <f t="shared" si="993"/>
        <v/>
      </c>
      <c r="BU568" s="7" t="str">
        <f t="shared" si="994"/>
        <v/>
      </c>
    </row>
    <row r="569" spans="8:73" x14ac:dyDescent="0.25">
      <c r="H569" s="35" t="str">
        <f>IFERROR(IF(MINUTE(M569)&lt;&gt;MINUTE(M568),MAX($H$2:H568)+1,IF(AND(MINUTE(M568)=0,MINUTE(M569)=0),1,"")),"")</f>
        <v/>
      </c>
      <c r="I569" s="35" t="str">
        <f t="shared" si="1045"/>
        <v/>
      </c>
      <c r="J569" s="35" t="str">
        <f t="shared" si="968"/>
        <v/>
      </c>
      <c r="K569" s="67" t="str">
        <f>IFERROR(IF(VLOOKUP(J568,'Flota Variable'!$AS$4:$AU$707,3,0)+K568&gt;$F$7,"",VLOOKUP(J568,'Flota Variable'!$AS$4:$AU$707,3,0)+K568),"")</f>
        <v/>
      </c>
      <c r="L569" s="67" t="str">
        <f t="shared" si="1046"/>
        <v/>
      </c>
      <c r="M569" s="36" t="str">
        <f t="shared" si="969"/>
        <v/>
      </c>
      <c r="N569" s="35" t="str">
        <f>IF(H569="","",IF(H569=MAX($H$3:$H$1002),IFERROR(VLOOKUP(MAX($H$3:H569)+1,$H$3:$I$1002,2,0),MAX(I569:I1568))-VLOOKUP(H569,$H$3:$I$1002,2,0)+1,IFERROR(VLOOKUP(MAX($H$3:H569)+1,$H$3:$I$1002,2,0),MAX(I569:I1568))-VLOOKUP(H569,$H$3:$I$1002,2,0)))</f>
        <v/>
      </c>
      <c r="P569" s="35" t="str">
        <f t="shared" si="970"/>
        <v/>
      </c>
      <c r="Q569" s="67" t="str">
        <f t="shared" si="971"/>
        <v/>
      </c>
      <c r="R569" s="67" t="str">
        <f t="shared" si="972"/>
        <v/>
      </c>
      <c r="S569" s="67" t="str">
        <f t="shared" si="973"/>
        <v/>
      </c>
      <c r="U569" s="68" t="str">
        <f>IFERROR(IF(Z569=0,"",IF(MINUTE(Z569)&lt;&gt;MINUTE(Z568),MAX($U$2:U568)+1,IF(AND(MINUTE(Z568)=0,MINUTE(Z569)=0),1,""))),"")</f>
        <v/>
      </c>
      <c r="V569" s="68" t="str">
        <f t="shared" si="974"/>
        <v/>
      </c>
      <c r="W569" s="68" t="str">
        <f t="shared" si="975"/>
        <v/>
      </c>
      <c r="X569" s="69" t="str">
        <f>IFERROR(L569+VLOOKUP(J569,'Tiempos de ciclo'!$P$3:$Q$398,2,0),"")</f>
        <v/>
      </c>
      <c r="Y569" s="69" t="str">
        <f t="shared" si="958"/>
        <v/>
      </c>
      <c r="Z569" s="70" t="str">
        <f t="shared" si="976"/>
        <v/>
      </c>
      <c r="AA569" s="68" t="str">
        <f>IF(U569="","",IF(U569=MAX($U$3:$U$1002),IFERROR(VLOOKUP(MAX($U$3:U569)+1,$U$3:$V$1002,2,0),MAX(V569:V1568))-VLOOKUP(U569,$U$3:$V$1002,2,0)+1,IFERROR(VLOOKUP(MAX($U$3:U569)+1,$U$3:$V$1002,2,0),MAX(V569:V1568))-VLOOKUP(U569,$U$3:$V$1002,2,0)))</f>
        <v/>
      </c>
      <c r="AC569" s="68" t="str">
        <f t="shared" si="977"/>
        <v/>
      </c>
      <c r="AD569" s="69" t="str">
        <f t="shared" si="978"/>
        <v/>
      </c>
      <c r="AE569" s="69" t="str">
        <f t="shared" si="979"/>
        <v/>
      </c>
      <c r="AF569" s="69" t="str">
        <f t="shared" si="980"/>
        <v/>
      </c>
      <c r="AI569" s="3" t="str">
        <f t="shared" si="1047"/>
        <v/>
      </c>
      <c r="AJ569" s="8" t="str">
        <f t="shared" si="959"/>
        <v/>
      </c>
      <c r="AK569" s="8" t="str">
        <f t="shared" si="1048"/>
        <v/>
      </c>
      <c r="AL569" s="8" t="str">
        <f t="shared" si="1049"/>
        <v/>
      </c>
      <c r="AM569" s="8" t="str">
        <f t="shared" si="1050"/>
        <v/>
      </c>
      <c r="AN569" s="9" t="str">
        <f t="shared" si="960"/>
        <v/>
      </c>
      <c r="AO569" s="9" t="str">
        <f t="shared" si="961"/>
        <v/>
      </c>
      <c r="AP569" s="8" t="str">
        <f t="shared" si="981"/>
        <v/>
      </c>
      <c r="AQ569" s="9" t="str">
        <f t="shared" si="962"/>
        <v/>
      </c>
      <c r="AR569" s="8" t="str">
        <f t="shared" si="982"/>
        <v/>
      </c>
      <c r="AS569" s="2" t="str">
        <f t="shared" si="1051"/>
        <v/>
      </c>
      <c r="AT569" s="8" t="str">
        <f t="shared" si="983"/>
        <v/>
      </c>
      <c r="AU569" s="8" t="str">
        <f t="shared" si="1052"/>
        <v/>
      </c>
      <c r="AV569" s="8" t="str">
        <f t="shared" si="1053"/>
        <v/>
      </c>
      <c r="AW569" s="8" t="str">
        <f t="shared" si="1054"/>
        <v/>
      </c>
      <c r="AX569" s="9" t="str">
        <f t="shared" si="963"/>
        <v/>
      </c>
      <c r="AY569" s="9" t="str">
        <f t="shared" si="964"/>
        <v/>
      </c>
      <c r="AZ569" s="8" t="str">
        <f t="shared" si="984"/>
        <v/>
      </c>
      <c r="BA569" s="9" t="str">
        <f t="shared" si="985"/>
        <v/>
      </c>
      <c r="BB569" s="8" t="str">
        <f t="shared" si="986"/>
        <v/>
      </c>
      <c r="BD569" s="3" t="str">
        <f t="shared" si="987"/>
        <v/>
      </c>
      <c r="BE569" s="8" t="str">
        <f t="shared" si="1055"/>
        <v/>
      </c>
      <c r="BF569" s="8" t="str">
        <f t="shared" si="1056"/>
        <v/>
      </c>
      <c r="BG569" s="86" t="str">
        <f t="shared" si="1057"/>
        <v/>
      </c>
      <c r="BH569" s="9" t="str">
        <f t="shared" si="1058"/>
        <v/>
      </c>
      <c r="BI569" s="9" t="str">
        <f t="shared" si="1059"/>
        <v/>
      </c>
      <c r="BJ569" s="82" t="e">
        <f t="shared" si="965"/>
        <v>#VALUE!</v>
      </c>
      <c r="BK569" s="9" t="str">
        <f t="shared" si="1060"/>
        <v/>
      </c>
      <c r="BL569" s="9" t="str">
        <f t="shared" ref="BL569:BM569" si="1064">BK569</f>
        <v/>
      </c>
      <c r="BM569" s="9" t="str">
        <f t="shared" si="1064"/>
        <v/>
      </c>
      <c r="BN569" s="8" t="str">
        <f t="shared" si="967"/>
        <v/>
      </c>
      <c r="BO569" s="8" t="str">
        <f t="shared" si="989"/>
        <v/>
      </c>
      <c r="BP569" s="8" t="str">
        <f t="shared" si="990"/>
        <v/>
      </c>
      <c r="BQ569" s="8" t="str">
        <f t="shared" si="991"/>
        <v/>
      </c>
      <c r="BR569" s="8" t="str">
        <f t="shared" si="1062"/>
        <v/>
      </c>
      <c r="BS569" s="8" t="str">
        <f t="shared" si="992"/>
        <v/>
      </c>
      <c r="BT569" s="8" t="str">
        <f t="shared" si="993"/>
        <v/>
      </c>
      <c r="BU569" s="7" t="str">
        <f t="shared" si="994"/>
        <v/>
      </c>
    </row>
    <row r="570" spans="8:73" x14ac:dyDescent="0.25">
      <c r="H570" s="35" t="str">
        <f>IFERROR(IF(MINUTE(M570)&lt;&gt;MINUTE(M569),MAX($H$2:H569)+1,IF(AND(MINUTE(M569)=0,MINUTE(M570)=0),1,"")),"")</f>
        <v/>
      </c>
      <c r="I570" s="35" t="str">
        <f t="shared" si="1045"/>
        <v/>
      </c>
      <c r="J570" s="35" t="str">
        <f t="shared" si="968"/>
        <v/>
      </c>
      <c r="K570" s="67" t="str">
        <f>IFERROR(IF(VLOOKUP(J569,'Flota Variable'!$AS$4:$AU$707,3,0)+K569&gt;$F$7,"",VLOOKUP(J569,'Flota Variable'!$AS$4:$AU$707,3,0)+K569),"")</f>
        <v/>
      </c>
      <c r="L570" s="67" t="str">
        <f t="shared" si="1046"/>
        <v/>
      </c>
      <c r="M570" s="36" t="str">
        <f t="shared" si="969"/>
        <v/>
      </c>
      <c r="N570" s="35" t="str">
        <f>IF(H570="","",IF(H570=MAX($H$3:$H$1002),IFERROR(VLOOKUP(MAX($H$3:H570)+1,$H$3:$I$1002,2,0),MAX(I570:I1569))-VLOOKUP(H570,$H$3:$I$1002,2,0)+1,IFERROR(VLOOKUP(MAX($H$3:H570)+1,$H$3:$I$1002,2,0),MAX(I570:I1569))-VLOOKUP(H570,$H$3:$I$1002,2,0)))</f>
        <v/>
      </c>
      <c r="P570" s="35" t="str">
        <f t="shared" si="970"/>
        <v/>
      </c>
      <c r="Q570" s="67" t="str">
        <f t="shared" si="971"/>
        <v/>
      </c>
      <c r="R570" s="67" t="str">
        <f t="shared" si="972"/>
        <v/>
      </c>
      <c r="S570" s="67" t="str">
        <f t="shared" si="973"/>
        <v/>
      </c>
      <c r="U570" s="68" t="str">
        <f>IFERROR(IF(Z570=0,"",IF(MINUTE(Z570)&lt;&gt;MINUTE(Z569),MAX($U$2:U569)+1,IF(AND(MINUTE(Z569)=0,MINUTE(Z570)=0),1,""))),"")</f>
        <v/>
      </c>
      <c r="V570" s="68" t="str">
        <f t="shared" si="974"/>
        <v/>
      </c>
      <c r="W570" s="68" t="str">
        <f t="shared" si="975"/>
        <v/>
      </c>
      <c r="X570" s="69" t="str">
        <f>IFERROR(L570+VLOOKUP(J570,'Tiempos de ciclo'!$P$3:$Q$398,2,0),"")</f>
        <v/>
      </c>
      <c r="Y570" s="69" t="str">
        <f t="shared" si="958"/>
        <v/>
      </c>
      <c r="Z570" s="70" t="str">
        <f t="shared" si="976"/>
        <v/>
      </c>
      <c r="AA570" s="68" t="str">
        <f>IF(U570="","",IF(U570=MAX($U$3:$U$1002),IFERROR(VLOOKUP(MAX($U$3:U570)+1,$U$3:$V$1002,2,0),MAX(V570:V1569))-VLOOKUP(U570,$U$3:$V$1002,2,0)+1,IFERROR(VLOOKUP(MAX($U$3:U570)+1,$U$3:$V$1002,2,0),MAX(V570:V1569))-VLOOKUP(U570,$U$3:$V$1002,2,0)))</f>
        <v/>
      </c>
      <c r="AC570" s="68" t="str">
        <f t="shared" si="977"/>
        <v/>
      </c>
      <c r="AD570" s="69" t="str">
        <f t="shared" si="978"/>
        <v/>
      </c>
      <c r="AE570" s="69" t="str">
        <f t="shared" si="979"/>
        <v/>
      </c>
      <c r="AF570" s="69" t="str">
        <f t="shared" si="980"/>
        <v/>
      </c>
      <c r="AI570" s="3" t="str">
        <f t="shared" si="1047"/>
        <v/>
      </c>
      <c r="AJ570" s="8" t="str">
        <f t="shared" si="959"/>
        <v/>
      </c>
      <c r="AK570" s="8" t="str">
        <f t="shared" si="1048"/>
        <v/>
      </c>
      <c r="AL570" s="8" t="str">
        <f t="shared" si="1049"/>
        <v/>
      </c>
      <c r="AM570" s="8" t="str">
        <f t="shared" si="1050"/>
        <v/>
      </c>
      <c r="AN570" s="9" t="str">
        <f t="shared" si="960"/>
        <v/>
      </c>
      <c r="AO570" s="9" t="str">
        <f t="shared" si="961"/>
        <v/>
      </c>
      <c r="AP570" s="8" t="str">
        <f t="shared" si="981"/>
        <v/>
      </c>
      <c r="AQ570" s="9" t="str">
        <f t="shared" si="962"/>
        <v/>
      </c>
      <c r="AR570" s="8" t="str">
        <f t="shared" si="982"/>
        <v/>
      </c>
      <c r="AS570" s="2" t="str">
        <f t="shared" si="1051"/>
        <v/>
      </c>
      <c r="AT570" s="8" t="str">
        <f t="shared" si="983"/>
        <v/>
      </c>
      <c r="AU570" s="8" t="str">
        <f t="shared" si="1052"/>
        <v/>
      </c>
      <c r="AV570" s="8" t="str">
        <f t="shared" si="1053"/>
        <v/>
      </c>
      <c r="AW570" s="8" t="str">
        <f t="shared" si="1054"/>
        <v/>
      </c>
      <c r="AX570" s="9" t="str">
        <f t="shared" si="963"/>
        <v/>
      </c>
      <c r="AY570" s="9" t="str">
        <f t="shared" si="964"/>
        <v/>
      </c>
      <c r="AZ570" s="8" t="str">
        <f t="shared" si="984"/>
        <v/>
      </c>
      <c r="BA570" s="9" t="str">
        <f t="shared" si="985"/>
        <v/>
      </c>
      <c r="BB570" s="8" t="str">
        <f t="shared" si="986"/>
        <v/>
      </c>
      <c r="BD570" s="3" t="str">
        <f t="shared" si="987"/>
        <v/>
      </c>
      <c r="BE570" s="8" t="str">
        <f t="shared" si="1055"/>
        <v/>
      </c>
      <c r="BF570" s="8" t="str">
        <f t="shared" si="1056"/>
        <v/>
      </c>
      <c r="BG570" s="86" t="str">
        <f t="shared" si="1057"/>
        <v/>
      </c>
      <c r="BH570" s="9" t="str">
        <f t="shared" si="1058"/>
        <v/>
      </c>
      <c r="BI570" s="9" t="str">
        <f t="shared" si="1059"/>
        <v/>
      </c>
      <c r="BJ570" s="82" t="e">
        <f t="shared" si="965"/>
        <v>#VALUE!</v>
      </c>
      <c r="BK570" s="9" t="str">
        <f t="shared" si="1060"/>
        <v/>
      </c>
      <c r="BL570" s="9" t="str">
        <f t="shared" ref="BL570:BM570" si="1065">BK570</f>
        <v/>
      </c>
      <c r="BM570" s="9" t="str">
        <f t="shared" si="1065"/>
        <v/>
      </c>
      <c r="BN570" s="8" t="str">
        <f t="shared" si="967"/>
        <v/>
      </c>
      <c r="BO570" s="8" t="str">
        <f t="shared" si="989"/>
        <v/>
      </c>
      <c r="BP570" s="8" t="str">
        <f t="shared" si="990"/>
        <v/>
      </c>
      <c r="BQ570" s="8" t="str">
        <f t="shared" si="991"/>
        <v/>
      </c>
      <c r="BR570" s="8" t="str">
        <f t="shared" si="1062"/>
        <v/>
      </c>
      <c r="BS570" s="8" t="str">
        <f t="shared" si="992"/>
        <v/>
      </c>
      <c r="BT570" s="8" t="str">
        <f t="shared" si="993"/>
        <v/>
      </c>
      <c r="BU570" s="7" t="str">
        <f t="shared" si="994"/>
        <v/>
      </c>
    </row>
    <row r="571" spans="8:73" x14ac:dyDescent="0.25">
      <c r="H571" s="35" t="str">
        <f>IFERROR(IF(MINUTE(M571)&lt;&gt;MINUTE(M570),MAX($H$2:H570)+1,IF(AND(MINUTE(M570)=0,MINUTE(M571)=0),1,"")),"")</f>
        <v/>
      </c>
      <c r="I571" s="35" t="str">
        <f t="shared" si="1045"/>
        <v/>
      </c>
      <c r="J571" s="35" t="str">
        <f t="shared" si="968"/>
        <v/>
      </c>
      <c r="K571" s="67" t="str">
        <f>IFERROR(IF(VLOOKUP(J570,'Flota Variable'!$AS$4:$AU$707,3,0)+K570&gt;$F$7,"",VLOOKUP(J570,'Flota Variable'!$AS$4:$AU$707,3,0)+K570),"")</f>
        <v/>
      </c>
      <c r="L571" s="67" t="str">
        <f t="shared" si="1046"/>
        <v/>
      </c>
      <c r="M571" s="36" t="str">
        <f t="shared" si="969"/>
        <v/>
      </c>
      <c r="N571" s="35" t="str">
        <f>IF(H571="","",IF(H571=MAX($H$3:$H$1002),IFERROR(VLOOKUP(MAX($H$3:H571)+1,$H$3:$I$1002,2,0),MAX(I571:I1570))-VLOOKUP(H571,$H$3:$I$1002,2,0)+1,IFERROR(VLOOKUP(MAX($H$3:H571)+1,$H$3:$I$1002,2,0),MAX(I571:I1570))-VLOOKUP(H571,$H$3:$I$1002,2,0)))</f>
        <v/>
      </c>
      <c r="P571" s="35" t="str">
        <f t="shared" si="970"/>
        <v/>
      </c>
      <c r="Q571" s="67" t="str">
        <f t="shared" si="971"/>
        <v/>
      </c>
      <c r="R571" s="67" t="str">
        <f t="shared" si="972"/>
        <v/>
      </c>
      <c r="S571" s="67" t="str">
        <f t="shared" si="973"/>
        <v/>
      </c>
      <c r="U571" s="68" t="str">
        <f>IFERROR(IF(Z571=0,"",IF(MINUTE(Z571)&lt;&gt;MINUTE(Z570),MAX($U$2:U570)+1,IF(AND(MINUTE(Z570)=0,MINUTE(Z571)=0),1,""))),"")</f>
        <v/>
      </c>
      <c r="V571" s="68" t="str">
        <f t="shared" si="974"/>
        <v/>
      </c>
      <c r="W571" s="68" t="str">
        <f t="shared" si="975"/>
        <v/>
      </c>
      <c r="X571" s="69" t="str">
        <f>IFERROR(L571+VLOOKUP(J571,'Tiempos de ciclo'!$P$3:$Q$398,2,0),"")</f>
        <v/>
      </c>
      <c r="Y571" s="69" t="str">
        <f t="shared" si="958"/>
        <v/>
      </c>
      <c r="Z571" s="70" t="str">
        <f t="shared" si="976"/>
        <v/>
      </c>
      <c r="AA571" s="68" t="str">
        <f>IF(U571="","",IF(U571=MAX($U$3:$U$1002),IFERROR(VLOOKUP(MAX($U$3:U571)+1,$U$3:$V$1002,2,0),MAX(V571:V1570))-VLOOKUP(U571,$U$3:$V$1002,2,0)+1,IFERROR(VLOOKUP(MAX($U$3:U571)+1,$U$3:$V$1002,2,0),MAX(V571:V1570))-VLOOKUP(U571,$U$3:$V$1002,2,0)))</f>
        <v/>
      </c>
      <c r="AC571" s="68" t="str">
        <f t="shared" si="977"/>
        <v/>
      </c>
      <c r="AD571" s="69" t="str">
        <f t="shared" si="978"/>
        <v/>
      </c>
      <c r="AE571" s="69" t="str">
        <f t="shared" si="979"/>
        <v/>
      </c>
      <c r="AF571" s="69" t="str">
        <f t="shared" si="980"/>
        <v/>
      </c>
      <c r="AI571" s="3" t="str">
        <f t="shared" si="1047"/>
        <v/>
      </c>
      <c r="AJ571" s="8" t="str">
        <f t="shared" si="959"/>
        <v/>
      </c>
      <c r="AK571" s="8" t="str">
        <f t="shared" si="1048"/>
        <v/>
      </c>
      <c r="AL571" s="8" t="str">
        <f t="shared" si="1049"/>
        <v/>
      </c>
      <c r="AM571" s="8" t="str">
        <f t="shared" si="1050"/>
        <v/>
      </c>
      <c r="AN571" s="9" t="str">
        <f t="shared" si="960"/>
        <v/>
      </c>
      <c r="AO571" s="9" t="str">
        <f t="shared" si="961"/>
        <v/>
      </c>
      <c r="AP571" s="8" t="str">
        <f t="shared" si="981"/>
        <v/>
      </c>
      <c r="AQ571" s="9" t="str">
        <f t="shared" si="962"/>
        <v/>
      </c>
      <c r="AR571" s="8" t="str">
        <f t="shared" si="982"/>
        <v/>
      </c>
      <c r="AS571" s="2" t="str">
        <f t="shared" si="1051"/>
        <v/>
      </c>
      <c r="AT571" s="8" t="str">
        <f t="shared" si="983"/>
        <v/>
      </c>
      <c r="AU571" s="8" t="str">
        <f t="shared" si="1052"/>
        <v/>
      </c>
      <c r="AV571" s="8" t="str">
        <f t="shared" si="1053"/>
        <v/>
      </c>
      <c r="AW571" s="8" t="str">
        <f t="shared" si="1054"/>
        <v/>
      </c>
      <c r="AX571" s="9" t="str">
        <f t="shared" si="963"/>
        <v/>
      </c>
      <c r="AY571" s="9" t="str">
        <f t="shared" si="964"/>
        <v/>
      </c>
      <c r="AZ571" s="8" t="str">
        <f t="shared" si="984"/>
        <v/>
      </c>
      <c r="BA571" s="9" t="str">
        <f t="shared" si="985"/>
        <v/>
      </c>
      <c r="BB571" s="8" t="str">
        <f t="shared" si="986"/>
        <v/>
      </c>
      <c r="BD571" s="3" t="str">
        <f t="shared" si="987"/>
        <v/>
      </c>
      <c r="BE571" s="8" t="str">
        <f t="shared" si="1055"/>
        <v/>
      </c>
      <c r="BF571" s="8" t="str">
        <f t="shared" si="1056"/>
        <v/>
      </c>
      <c r="BG571" s="86" t="str">
        <f t="shared" si="1057"/>
        <v/>
      </c>
      <c r="BH571" s="9" t="str">
        <f t="shared" si="1058"/>
        <v/>
      </c>
      <c r="BI571" s="9" t="str">
        <f t="shared" si="1059"/>
        <v/>
      </c>
      <c r="BJ571" s="82" t="e">
        <f t="shared" si="965"/>
        <v>#VALUE!</v>
      </c>
      <c r="BK571" s="9" t="str">
        <f t="shared" si="1060"/>
        <v/>
      </c>
      <c r="BL571" s="9" t="str">
        <f t="shared" ref="BL571:BM571" si="1066">BK571</f>
        <v/>
      </c>
      <c r="BM571" s="9" t="str">
        <f t="shared" si="1066"/>
        <v/>
      </c>
      <c r="BN571" s="8" t="str">
        <f t="shared" si="967"/>
        <v/>
      </c>
      <c r="BO571" s="8" t="str">
        <f t="shared" si="989"/>
        <v/>
      </c>
      <c r="BP571" s="8" t="str">
        <f t="shared" si="990"/>
        <v/>
      </c>
      <c r="BQ571" s="8" t="str">
        <f t="shared" si="991"/>
        <v/>
      </c>
      <c r="BR571" s="8" t="str">
        <f t="shared" si="1062"/>
        <v/>
      </c>
      <c r="BS571" s="8" t="str">
        <f t="shared" si="992"/>
        <v/>
      </c>
      <c r="BT571" s="8" t="str">
        <f t="shared" si="993"/>
        <v/>
      </c>
      <c r="BU571" s="7" t="str">
        <f t="shared" si="994"/>
        <v/>
      </c>
    </row>
    <row r="572" spans="8:73" x14ac:dyDescent="0.25">
      <c r="H572" s="35" t="str">
        <f>IFERROR(IF(MINUTE(M572)&lt;&gt;MINUTE(M571),MAX($H$2:H571)+1,IF(AND(MINUTE(M571)=0,MINUTE(M572)=0),1,"")),"")</f>
        <v/>
      </c>
      <c r="I572" s="35" t="str">
        <f t="shared" si="1045"/>
        <v/>
      </c>
      <c r="J572" s="35" t="str">
        <f t="shared" si="968"/>
        <v/>
      </c>
      <c r="K572" s="67" t="str">
        <f>IFERROR(IF(VLOOKUP(J571,'Flota Variable'!$AS$4:$AU$707,3,0)+K571&gt;$F$7,"",VLOOKUP(J571,'Flota Variable'!$AS$4:$AU$707,3,0)+K571),"")</f>
        <v/>
      </c>
      <c r="L572" s="67" t="str">
        <f t="shared" si="1046"/>
        <v/>
      </c>
      <c r="M572" s="36" t="str">
        <f t="shared" si="969"/>
        <v/>
      </c>
      <c r="N572" s="35" t="str">
        <f>IF(H572="","",IF(H572=MAX($H$3:$H$1002),IFERROR(VLOOKUP(MAX($H$3:H572)+1,$H$3:$I$1002,2,0),MAX(I572:I1571))-VLOOKUP(H572,$H$3:$I$1002,2,0)+1,IFERROR(VLOOKUP(MAX($H$3:H572)+1,$H$3:$I$1002,2,0),MAX(I572:I1571))-VLOOKUP(H572,$H$3:$I$1002,2,0)))</f>
        <v/>
      </c>
      <c r="P572" s="35" t="str">
        <f t="shared" si="970"/>
        <v/>
      </c>
      <c r="Q572" s="67" t="str">
        <f t="shared" si="971"/>
        <v/>
      </c>
      <c r="R572" s="67" t="str">
        <f t="shared" si="972"/>
        <v/>
      </c>
      <c r="S572" s="67" t="str">
        <f t="shared" si="973"/>
        <v/>
      </c>
      <c r="U572" s="68" t="str">
        <f>IFERROR(IF(Z572=0,"",IF(MINUTE(Z572)&lt;&gt;MINUTE(Z571),MAX($U$2:U571)+1,IF(AND(MINUTE(Z571)=0,MINUTE(Z572)=0),1,""))),"")</f>
        <v/>
      </c>
      <c r="V572" s="68" t="str">
        <f t="shared" si="974"/>
        <v/>
      </c>
      <c r="W572" s="68" t="str">
        <f t="shared" si="975"/>
        <v/>
      </c>
      <c r="X572" s="69" t="str">
        <f>IFERROR(L572+VLOOKUP(J572,'Tiempos de ciclo'!$P$3:$Q$398,2,0),"")</f>
        <v/>
      </c>
      <c r="Y572" s="69" t="str">
        <f t="shared" si="958"/>
        <v/>
      </c>
      <c r="Z572" s="70" t="str">
        <f t="shared" si="976"/>
        <v/>
      </c>
      <c r="AA572" s="68" t="str">
        <f>IF(U572="","",IF(U572=MAX($U$3:$U$1002),IFERROR(VLOOKUP(MAX($U$3:U572)+1,$U$3:$V$1002,2,0),MAX(V572:V1571))-VLOOKUP(U572,$U$3:$V$1002,2,0)+1,IFERROR(VLOOKUP(MAX($U$3:U572)+1,$U$3:$V$1002,2,0),MAX(V572:V1571))-VLOOKUP(U572,$U$3:$V$1002,2,0)))</f>
        <v/>
      </c>
      <c r="AC572" s="68" t="str">
        <f t="shared" si="977"/>
        <v/>
      </c>
      <c r="AD572" s="69" t="str">
        <f t="shared" si="978"/>
        <v/>
      </c>
      <c r="AE572" s="69" t="str">
        <f t="shared" si="979"/>
        <v/>
      </c>
      <c r="AF572" s="69" t="str">
        <f t="shared" si="980"/>
        <v/>
      </c>
      <c r="AI572" s="3" t="str">
        <f t="shared" si="1047"/>
        <v/>
      </c>
      <c r="AJ572" s="8" t="str">
        <f t="shared" si="959"/>
        <v/>
      </c>
      <c r="AK572" s="8" t="str">
        <f t="shared" si="1048"/>
        <v/>
      </c>
      <c r="AL572" s="8" t="str">
        <f t="shared" si="1049"/>
        <v/>
      </c>
      <c r="AM572" s="8" t="str">
        <f t="shared" si="1050"/>
        <v/>
      </c>
      <c r="AN572" s="9" t="str">
        <f t="shared" si="960"/>
        <v/>
      </c>
      <c r="AO572" s="9" t="str">
        <f t="shared" si="961"/>
        <v/>
      </c>
      <c r="AP572" s="8" t="str">
        <f t="shared" si="981"/>
        <v/>
      </c>
      <c r="AQ572" s="9" t="str">
        <f t="shared" si="962"/>
        <v/>
      </c>
      <c r="AR572" s="8" t="str">
        <f t="shared" si="982"/>
        <v/>
      </c>
      <c r="AS572" s="2" t="str">
        <f t="shared" si="1051"/>
        <v/>
      </c>
      <c r="AT572" s="8" t="str">
        <f t="shared" si="983"/>
        <v/>
      </c>
      <c r="AU572" s="8" t="str">
        <f t="shared" si="1052"/>
        <v/>
      </c>
      <c r="AV572" s="8" t="str">
        <f t="shared" si="1053"/>
        <v/>
      </c>
      <c r="AW572" s="8" t="str">
        <f t="shared" si="1054"/>
        <v/>
      </c>
      <c r="AX572" s="9" t="str">
        <f t="shared" si="963"/>
        <v/>
      </c>
      <c r="AY572" s="9" t="str">
        <f t="shared" si="964"/>
        <v/>
      </c>
      <c r="AZ572" s="8" t="str">
        <f t="shared" si="984"/>
        <v/>
      </c>
      <c r="BA572" s="9" t="str">
        <f t="shared" si="985"/>
        <v/>
      </c>
      <c r="BB572" s="8" t="str">
        <f t="shared" si="986"/>
        <v/>
      </c>
      <c r="BD572" s="3" t="str">
        <f t="shared" si="987"/>
        <v/>
      </c>
      <c r="BE572" s="8" t="str">
        <f t="shared" si="1055"/>
        <v/>
      </c>
      <c r="BF572" s="8" t="str">
        <f t="shared" si="1056"/>
        <v/>
      </c>
      <c r="BG572" s="86" t="str">
        <f t="shared" si="1057"/>
        <v/>
      </c>
      <c r="BH572" s="9" t="str">
        <f t="shared" si="1058"/>
        <v/>
      </c>
      <c r="BI572" s="9" t="str">
        <f t="shared" si="1059"/>
        <v/>
      </c>
      <c r="BJ572" s="82" t="e">
        <f t="shared" si="965"/>
        <v>#VALUE!</v>
      </c>
      <c r="BK572" s="9" t="str">
        <f t="shared" si="1060"/>
        <v/>
      </c>
      <c r="BL572" s="9" t="str">
        <f t="shared" ref="BL572:BM572" si="1067">BK572</f>
        <v/>
      </c>
      <c r="BM572" s="9" t="str">
        <f t="shared" si="1067"/>
        <v/>
      </c>
      <c r="BN572" s="8" t="str">
        <f t="shared" si="967"/>
        <v/>
      </c>
      <c r="BO572" s="8" t="str">
        <f t="shared" si="989"/>
        <v/>
      </c>
      <c r="BP572" s="8" t="str">
        <f t="shared" si="990"/>
        <v/>
      </c>
      <c r="BQ572" s="8" t="str">
        <f t="shared" si="991"/>
        <v/>
      </c>
      <c r="BR572" s="8" t="str">
        <f t="shared" si="1062"/>
        <v/>
      </c>
      <c r="BS572" s="8" t="str">
        <f t="shared" si="992"/>
        <v/>
      </c>
      <c r="BT572" s="8" t="str">
        <f t="shared" si="993"/>
        <v/>
      </c>
      <c r="BU572" s="7" t="str">
        <f t="shared" si="994"/>
        <v/>
      </c>
    </row>
    <row r="573" spans="8:73" x14ac:dyDescent="0.25">
      <c r="H573" s="35" t="str">
        <f>IFERROR(IF(MINUTE(M573)&lt;&gt;MINUTE(M572),MAX($H$2:H572)+1,IF(AND(MINUTE(M572)=0,MINUTE(M573)=0),1,"")),"")</f>
        <v/>
      </c>
      <c r="I573" s="35" t="str">
        <f t="shared" si="1045"/>
        <v/>
      </c>
      <c r="J573" s="35" t="str">
        <f t="shared" si="968"/>
        <v/>
      </c>
      <c r="K573" s="67" t="str">
        <f>IFERROR(IF(VLOOKUP(J572,'Flota Variable'!$AS$4:$AU$707,3,0)+K572&gt;$F$7,"",VLOOKUP(J572,'Flota Variable'!$AS$4:$AU$707,3,0)+K572),"")</f>
        <v/>
      </c>
      <c r="L573" s="67" t="str">
        <f t="shared" si="1046"/>
        <v/>
      </c>
      <c r="M573" s="36" t="str">
        <f t="shared" si="969"/>
        <v/>
      </c>
      <c r="N573" s="35" t="str">
        <f>IF(H573="","",IF(H573=MAX($H$3:$H$1002),IFERROR(VLOOKUP(MAX($H$3:H573)+1,$H$3:$I$1002,2,0),MAX(I573:I1572))-VLOOKUP(H573,$H$3:$I$1002,2,0)+1,IFERROR(VLOOKUP(MAX($H$3:H573)+1,$H$3:$I$1002,2,0),MAX(I573:I1572))-VLOOKUP(H573,$H$3:$I$1002,2,0)))</f>
        <v/>
      </c>
      <c r="P573" s="35" t="str">
        <f t="shared" si="970"/>
        <v/>
      </c>
      <c r="Q573" s="67" t="str">
        <f t="shared" si="971"/>
        <v/>
      </c>
      <c r="R573" s="67" t="str">
        <f t="shared" si="972"/>
        <v/>
      </c>
      <c r="S573" s="67" t="str">
        <f t="shared" si="973"/>
        <v/>
      </c>
      <c r="U573" s="68" t="str">
        <f>IFERROR(IF(Z573=0,"",IF(MINUTE(Z573)&lt;&gt;MINUTE(Z572),MAX($U$2:U572)+1,IF(AND(MINUTE(Z572)=0,MINUTE(Z573)=0),1,""))),"")</f>
        <v/>
      </c>
      <c r="V573" s="68" t="str">
        <f t="shared" si="974"/>
        <v/>
      </c>
      <c r="W573" s="68" t="str">
        <f t="shared" si="975"/>
        <v/>
      </c>
      <c r="X573" s="69" t="str">
        <f>IFERROR(L573+VLOOKUP(J573,'Tiempos de ciclo'!$P$3:$Q$398,2,0),"")</f>
        <v/>
      </c>
      <c r="Y573" s="69" t="str">
        <f t="shared" si="958"/>
        <v/>
      </c>
      <c r="Z573" s="70" t="str">
        <f t="shared" si="976"/>
        <v/>
      </c>
      <c r="AA573" s="68" t="str">
        <f>IF(U573="","",IF(U573=MAX($U$3:$U$1002),IFERROR(VLOOKUP(MAX($U$3:U573)+1,$U$3:$V$1002,2,0),MAX(V573:V1572))-VLOOKUP(U573,$U$3:$V$1002,2,0)+1,IFERROR(VLOOKUP(MAX($U$3:U573)+1,$U$3:$V$1002,2,0),MAX(V573:V1572))-VLOOKUP(U573,$U$3:$V$1002,2,0)))</f>
        <v/>
      </c>
      <c r="AC573" s="68" t="str">
        <f t="shared" si="977"/>
        <v/>
      </c>
      <c r="AD573" s="69" t="str">
        <f t="shared" si="978"/>
        <v/>
      </c>
      <c r="AE573" s="69" t="str">
        <f t="shared" si="979"/>
        <v/>
      </c>
      <c r="AF573" s="69" t="str">
        <f t="shared" si="980"/>
        <v/>
      </c>
      <c r="AI573" s="3" t="str">
        <f t="shared" si="1047"/>
        <v/>
      </c>
      <c r="AJ573" s="8" t="str">
        <f t="shared" si="959"/>
        <v/>
      </c>
      <c r="AK573" s="8" t="str">
        <f t="shared" si="1048"/>
        <v/>
      </c>
      <c r="AL573" s="8" t="str">
        <f t="shared" si="1049"/>
        <v/>
      </c>
      <c r="AM573" s="8" t="str">
        <f t="shared" si="1050"/>
        <v/>
      </c>
      <c r="AN573" s="9" t="str">
        <f t="shared" si="960"/>
        <v/>
      </c>
      <c r="AO573" s="9" t="str">
        <f t="shared" si="961"/>
        <v/>
      </c>
      <c r="AP573" s="8" t="str">
        <f t="shared" si="981"/>
        <v/>
      </c>
      <c r="AQ573" s="9" t="str">
        <f t="shared" si="962"/>
        <v/>
      </c>
      <c r="AR573" s="8" t="str">
        <f t="shared" si="982"/>
        <v/>
      </c>
      <c r="AS573" s="2" t="str">
        <f t="shared" si="1051"/>
        <v/>
      </c>
      <c r="AT573" s="8" t="str">
        <f t="shared" si="983"/>
        <v/>
      </c>
      <c r="AU573" s="8" t="str">
        <f t="shared" si="1052"/>
        <v/>
      </c>
      <c r="AV573" s="8" t="str">
        <f t="shared" si="1053"/>
        <v/>
      </c>
      <c r="AW573" s="8" t="str">
        <f t="shared" si="1054"/>
        <v/>
      </c>
      <c r="AX573" s="9" t="str">
        <f t="shared" si="963"/>
        <v/>
      </c>
      <c r="AY573" s="9" t="str">
        <f t="shared" si="964"/>
        <v/>
      </c>
      <c r="AZ573" s="8" t="str">
        <f t="shared" si="984"/>
        <v/>
      </c>
      <c r="BA573" s="9" t="str">
        <f t="shared" si="985"/>
        <v/>
      </c>
      <c r="BB573" s="8" t="str">
        <f t="shared" si="986"/>
        <v/>
      </c>
      <c r="BD573" s="3" t="str">
        <f t="shared" si="987"/>
        <v/>
      </c>
      <c r="BE573" s="8" t="str">
        <f t="shared" si="1055"/>
        <v/>
      </c>
      <c r="BF573" s="8" t="str">
        <f t="shared" si="1056"/>
        <v/>
      </c>
      <c r="BG573" s="86" t="str">
        <f t="shared" si="1057"/>
        <v/>
      </c>
      <c r="BH573" s="9" t="str">
        <f t="shared" si="1058"/>
        <v/>
      </c>
      <c r="BI573" s="9" t="str">
        <f t="shared" si="1059"/>
        <v/>
      </c>
      <c r="BJ573" s="82" t="e">
        <f t="shared" si="965"/>
        <v>#VALUE!</v>
      </c>
      <c r="BK573" s="9" t="str">
        <f t="shared" si="1060"/>
        <v/>
      </c>
      <c r="BL573" s="9" t="str">
        <f t="shared" ref="BL573:BM573" si="1068">BK573</f>
        <v/>
      </c>
      <c r="BM573" s="9" t="str">
        <f t="shared" si="1068"/>
        <v/>
      </c>
      <c r="BN573" s="8" t="str">
        <f t="shared" si="967"/>
        <v/>
      </c>
      <c r="BO573" s="8" t="str">
        <f t="shared" si="989"/>
        <v/>
      </c>
      <c r="BP573" s="8" t="str">
        <f t="shared" si="990"/>
        <v/>
      </c>
      <c r="BQ573" s="8" t="str">
        <f t="shared" si="991"/>
        <v/>
      </c>
      <c r="BR573" s="8" t="str">
        <f t="shared" si="1062"/>
        <v/>
      </c>
      <c r="BS573" s="8" t="str">
        <f t="shared" si="992"/>
        <v/>
      </c>
      <c r="BT573" s="8" t="str">
        <f t="shared" si="993"/>
        <v/>
      </c>
      <c r="BU573" s="7" t="str">
        <f t="shared" si="994"/>
        <v/>
      </c>
    </row>
    <row r="574" spans="8:73" x14ac:dyDescent="0.25">
      <c r="H574" s="35" t="str">
        <f>IFERROR(IF(MINUTE(M574)&lt;&gt;MINUTE(M573),MAX($H$2:H573)+1,IF(AND(MINUTE(M573)=0,MINUTE(M574)=0),1,"")),"")</f>
        <v/>
      </c>
      <c r="I574" s="35" t="str">
        <f t="shared" si="1045"/>
        <v/>
      </c>
      <c r="J574" s="35" t="str">
        <f t="shared" si="968"/>
        <v/>
      </c>
      <c r="K574" s="67" t="str">
        <f>IFERROR(IF(VLOOKUP(J573,'Flota Variable'!$AS$4:$AU$707,3,0)+K573&gt;$F$7,"",VLOOKUP(J573,'Flota Variable'!$AS$4:$AU$707,3,0)+K573),"")</f>
        <v/>
      </c>
      <c r="L574" s="67" t="str">
        <f t="shared" si="1046"/>
        <v/>
      </c>
      <c r="M574" s="36" t="str">
        <f t="shared" si="969"/>
        <v/>
      </c>
      <c r="N574" s="35" t="str">
        <f>IF(H574="","",IF(H574=MAX($H$3:$H$1002),IFERROR(VLOOKUP(MAX($H$3:H574)+1,$H$3:$I$1002,2,0),MAX(I574:I1573))-VLOOKUP(H574,$H$3:$I$1002,2,0)+1,IFERROR(VLOOKUP(MAX($H$3:H574)+1,$H$3:$I$1002,2,0),MAX(I574:I1573))-VLOOKUP(H574,$H$3:$I$1002,2,0)))</f>
        <v/>
      </c>
      <c r="P574" s="35" t="str">
        <f t="shared" si="970"/>
        <v/>
      </c>
      <c r="Q574" s="67" t="str">
        <f t="shared" si="971"/>
        <v/>
      </c>
      <c r="R574" s="67" t="str">
        <f t="shared" si="972"/>
        <v/>
      </c>
      <c r="S574" s="67" t="str">
        <f t="shared" si="973"/>
        <v/>
      </c>
      <c r="U574" s="68" t="str">
        <f>IFERROR(IF(Z574=0,"",IF(MINUTE(Z574)&lt;&gt;MINUTE(Z573),MAX($U$2:U573)+1,IF(AND(MINUTE(Z573)=0,MINUTE(Z574)=0),1,""))),"")</f>
        <v/>
      </c>
      <c r="V574" s="68" t="str">
        <f t="shared" si="974"/>
        <v/>
      </c>
      <c r="W574" s="68" t="str">
        <f t="shared" si="975"/>
        <v/>
      </c>
      <c r="X574" s="69" t="str">
        <f>IFERROR(L574+VLOOKUP(J574,'Tiempos de ciclo'!$P$3:$Q$398,2,0),"")</f>
        <v/>
      </c>
      <c r="Y574" s="69" t="str">
        <f t="shared" si="958"/>
        <v/>
      </c>
      <c r="Z574" s="70" t="str">
        <f t="shared" si="976"/>
        <v/>
      </c>
      <c r="AA574" s="68" t="str">
        <f>IF(U574="","",IF(U574=MAX($U$3:$U$1002),IFERROR(VLOOKUP(MAX($U$3:U574)+1,$U$3:$V$1002,2,0),MAX(V574:V1573))-VLOOKUP(U574,$U$3:$V$1002,2,0)+1,IFERROR(VLOOKUP(MAX($U$3:U574)+1,$U$3:$V$1002,2,0),MAX(V574:V1573))-VLOOKUP(U574,$U$3:$V$1002,2,0)))</f>
        <v/>
      </c>
      <c r="AC574" s="68" t="str">
        <f t="shared" si="977"/>
        <v/>
      </c>
      <c r="AD574" s="69" t="str">
        <f t="shared" si="978"/>
        <v/>
      </c>
      <c r="AE574" s="69" t="str">
        <f t="shared" si="979"/>
        <v/>
      </c>
      <c r="AF574" s="69" t="str">
        <f t="shared" si="980"/>
        <v/>
      </c>
      <c r="AI574" s="3" t="str">
        <f t="shared" si="1047"/>
        <v/>
      </c>
      <c r="AJ574" s="8" t="str">
        <f t="shared" si="959"/>
        <v/>
      </c>
      <c r="AK574" s="8" t="str">
        <f t="shared" si="1048"/>
        <v/>
      </c>
      <c r="AL574" s="8" t="str">
        <f t="shared" si="1049"/>
        <v/>
      </c>
      <c r="AM574" s="8" t="str">
        <f t="shared" si="1050"/>
        <v/>
      </c>
      <c r="AN574" s="9" t="str">
        <f t="shared" si="960"/>
        <v/>
      </c>
      <c r="AO574" s="9" t="str">
        <f t="shared" si="961"/>
        <v/>
      </c>
      <c r="AP574" s="8" t="str">
        <f t="shared" si="981"/>
        <v/>
      </c>
      <c r="AQ574" s="9" t="str">
        <f t="shared" si="962"/>
        <v/>
      </c>
      <c r="AR574" s="8" t="str">
        <f t="shared" si="982"/>
        <v/>
      </c>
      <c r="AS574" s="2" t="str">
        <f t="shared" si="1051"/>
        <v/>
      </c>
      <c r="AT574" s="8" t="str">
        <f t="shared" si="983"/>
        <v/>
      </c>
      <c r="AU574" s="8" t="str">
        <f t="shared" si="1052"/>
        <v/>
      </c>
      <c r="AV574" s="8" t="str">
        <f t="shared" si="1053"/>
        <v/>
      </c>
      <c r="AW574" s="8" t="str">
        <f t="shared" si="1054"/>
        <v/>
      </c>
      <c r="AX574" s="9" t="str">
        <f t="shared" si="963"/>
        <v/>
      </c>
      <c r="AY574" s="9" t="str">
        <f t="shared" si="964"/>
        <v/>
      </c>
      <c r="AZ574" s="8" t="str">
        <f t="shared" si="984"/>
        <v/>
      </c>
      <c r="BA574" s="9" t="str">
        <f t="shared" si="985"/>
        <v/>
      </c>
      <c r="BB574" s="8" t="str">
        <f t="shared" si="986"/>
        <v/>
      </c>
      <c r="BD574" s="3" t="str">
        <f t="shared" si="987"/>
        <v/>
      </c>
      <c r="BE574" s="8" t="str">
        <f t="shared" si="1055"/>
        <v/>
      </c>
      <c r="BF574" s="8" t="str">
        <f t="shared" si="1056"/>
        <v/>
      </c>
      <c r="BG574" s="86" t="str">
        <f t="shared" si="1057"/>
        <v/>
      </c>
      <c r="BH574" s="9" t="str">
        <f t="shared" si="1058"/>
        <v/>
      </c>
      <c r="BI574" s="9" t="str">
        <f t="shared" si="1059"/>
        <v/>
      </c>
      <c r="BJ574" s="82" t="e">
        <f t="shared" si="965"/>
        <v>#VALUE!</v>
      </c>
      <c r="BK574" s="9" t="str">
        <f t="shared" si="1060"/>
        <v/>
      </c>
      <c r="BL574" s="9" t="str">
        <f t="shared" ref="BL574:BM574" si="1069">BK574</f>
        <v/>
      </c>
      <c r="BM574" s="9" t="str">
        <f t="shared" si="1069"/>
        <v/>
      </c>
      <c r="BN574" s="8" t="str">
        <f t="shared" si="967"/>
        <v/>
      </c>
      <c r="BO574" s="8" t="str">
        <f t="shared" si="989"/>
        <v/>
      </c>
      <c r="BP574" s="8" t="str">
        <f t="shared" si="990"/>
        <v/>
      </c>
      <c r="BQ574" s="8" t="str">
        <f t="shared" si="991"/>
        <v/>
      </c>
      <c r="BR574" s="8" t="str">
        <f t="shared" si="1062"/>
        <v/>
      </c>
      <c r="BS574" s="8" t="str">
        <f t="shared" si="992"/>
        <v/>
      </c>
      <c r="BT574" s="8" t="str">
        <f t="shared" si="993"/>
        <v/>
      </c>
      <c r="BU574" s="7" t="str">
        <f t="shared" si="994"/>
        <v/>
      </c>
    </row>
    <row r="575" spans="8:73" x14ac:dyDescent="0.25">
      <c r="H575" s="35" t="str">
        <f>IFERROR(IF(MINUTE(M575)&lt;&gt;MINUTE(M574),MAX($H$2:H574)+1,IF(AND(MINUTE(M574)=0,MINUTE(M575)=0),1,"")),"")</f>
        <v/>
      </c>
      <c r="I575" s="35" t="str">
        <f t="shared" si="1045"/>
        <v/>
      </c>
      <c r="J575" s="35" t="str">
        <f t="shared" si="968"/>
        <v/>
      </c>
      <c r="K575" s="67" t="str">
        <f>IFERROR(IF(VLOOKUP(J574,'Flota Variable'!$AS$4:$AU$707,3,0)+K574&gt;$F$7,"",VLOOKUP(J574,'Flota Variable'!$AS$4:$AU$707,3,0)+K574),"")</f>
        <v/>
      </c>
      <c r="L575" s="67" t="str">
        <f t="shared" si="1046"/>
        <v/>
      </c>
      <c r="M575" s="36" t="str">
        <f t="shared" si="969"/>
        <v/>
      </c>
      <c r="N575" s="35" t="str">
        <f>IF(H575="","",IF(H575=MAX($H$3:$H$1002),IFERROR(VLOOKUP(MAX($H$3:H575)+1,$H$3:$I$1002,2,0),MAX(I575:I1574))-VLOOKUP(H575,$H$3:$I$1002,2,0)+1,IFERROR(VLOOKUP(MAX($H$3:H575)+1,$H$3:$I$1002,2,0),MAX(I575:I1574))-VLOOKUP(H575,$H$3:$I$1002,2,0)))</f>
        <v/>
      </c>
      <c r="P575" s="35" t="str">
        <f t="shared" si="970"/>
        <v/>
      </c>
      <c r="Q575" s="67" t="str">
        <f t="shared" si="971"/>
        <v/>
      </c>
      <c r="R575" s="67" t="str">
        <f t="shared" si="972"/>
        <v/>
      </c>
      <c r="S575" s="67" t="str">
        <f t="shared" si="973"/>
        <v/>
      </c>
      <c r="U575" s="68" t="str">
        <f>IFERROR(IF(Z575=0,"",IF(MINUTE(Z575)&lt;&gt;MINUTE(Z574),MAX($U$2:U574)+1,IF(AND(MINUTE(Z574)=0,MINUTE(Z575)=0),1,""))),"")</f>
        <v/>
      </c>
      <c r="V575" s="68" t="str">
        <f t="shared" si="974"/>
        <v/>
      </c>
      <c r="W575" s="68" t="str">
        <f t="shared" si="975"/>
        <v/>
      </c>
      <c r="X575" s="69" t="str">
        <f>IFERROR(L575+VLOOKUP(J575,'Tiempos de ciclo'!$P$3:$Q$398,2,0),"")</f>
        <v/>
      </c>
      <c r="Y575" s="69" t="str">
        <f t="shared" si="958"/>
        <v/>
      </c>
      <c r="Z575" s="70" t="str">
        <f t="shared" si="976"/>
        <v/>
      </c>
      <c r="AA575" s="68" t="str">
        <f>IF(U575="","",IF(U575=MAX($U$3:$U$1002),IFERROR(VLOOKUP(MAX($U$3:U575)+1,$U$3:$V$1002,2,0),MAX(V575:V1574))-VLOOKUP(U575,$U$3:$V$1002,2,0)+1,IFERROR(VLOOKUP(MAX($U$3:U575)+1,$U$3:$V$1002,2,0),MAX(V575:V1574))-VLOOKUP(U575,$U$3:$V$1002,2,0)))</f>
        <v/>
      </c>
      <c r="AC575" s="68" t="str">
        <f t="shared" si="977"/>
        <v/>
      </c>
      <c r="AD575" s="69" t="str">
        <f t="shared" si="978"/>
        <v/>
      </c>
      <c r="AE575" s="69" t="str">
        <f t="shared" si="979"/>
        <v/>
      </c>
      <c r="AF575" s="69" t="str">
        <f t="shared" si="980"/>
        <v/>
      </c>
      <c r="AI575" s="3" t="str">
        <f t="shared" si="1047"/>
        <v/>
      </c>
      <c r="AJ575" s="8" t="str">
        <f t="shared" si="959"/>
        <v/>
      </c>
      <c r="AK575" s="8" t="str">
        <f t="shared" si="1048"/>
        <v/>
      </c>
      <c r="AL575" s="8" t="str">
        <f t="shared" si="1049"/>
        <v/>
      </c>
      <c r="AM575" s="8" t="str">
        <f t="shared" si="1050"/>
        <v/>
      </c>
      <c r="AN575" s="9" t="str">
        <f t="shared" si="960"/>
        <v/>
      </c>
      <c r="AO575" s="9" t="str">
        <f t="shared" si="961"/>
        <v/>
      </c>
      <c r="AP575" s="8" t="str">
        <f t="shared" si="981"/>
        <v/>
      </c>
      <c r="AQ575" s="9" t="str">
        <f t="shared" si="962"/>
        <v/>
      </c>
      <c r="AR575" s="8" t="str">
        <f t="shared" si="982"/>
        <v/>
      </c>
      <c r="AS575" s="2" t="str">
        <f t="shared" si="1051"/>
        <v/>
      </c>
      <c r="AT575" s="8" t="str">
        <f t="shared" si="983"/>
        <v/>
      </c>
      <c r="AU575" s="8" t="str">
        <f t="shared" si="1052"/>
        <v/>
      </c>
      <c r="AV575" s="8" t="str">
        <f t="shared" si="1053"/>
        <v/>
      </c>
      <c r="AW575" s="8" t="str">
        <f t="shared" si="1054"/>
        <v/>
      </c>
      <c r="AX575" s="9" t="str">
        <f t="shared" si="963"/>
        <v/>
      </c>
      <c r="AY575" s="9" t="str">
        <f t="shared" si="964"/>
        <v/>
      </c>
      <c r="AZ575" s="8" t="str">
        <f t="shared" si="984"/>
        <v/>
      </c>
      <c r="BA575" s="9" t="str">
        <f t="shared" si="985"/>
        <v/>
      </c>
      <c r="BB575" s="8" t="str">
        <f t="shared" si="986"/>
        <v/>
      </c>
      <c r="BD575" s="3" t="str">
        <f t="shared" si="987"/>
        <v/>
      </c>
      <c r="BE575" s="8" t="str">
        <f t="shared" si="1055"/>
        <v/>
      </c>
      <c r="BF575" s="8" t="str">
        <f t="shared" si="1056"/>
        <v/>
      </c>
      <c r="BG575" s="86" t="str">
        <f t="shared" si="1057"/>
        <v/>
      </c>
      <c r="BH575" s="9" t="str">
        <f t="shared" si="1058"/>
        <v/>
      </c>
      <c r="BI575" s="9" t="str">
        <f t="shared" si="1059"/>
        <v/>
      </c>
      <c r="BJ575" s="82" t="e">
        <f t="shared" si="965"/>
        <v>#VALUE!</v>
      </c>
      <c r="BK575" s="9" t="str">
        <f t="shared" si="1060"/>
        <v/>
      </c>
      <c r="BL575" s="9" t="str">
        <f t="shared" ref="BL575:BM575" si="1070">BK575</f>
        <v/>
      </c>
      <c r="BM575" s="9" t="str">
        <f t="shared" si="1070"/>
        <v/>
      </c>
      <c r="BN575" s="8" t="str">
        <f t="shared" si="967"/>
        <v/>
      </c>
      <c r="BO575" s="8" t="str">
        <f t="shared" si="989"/>
        <v/>
      </c>
      <c r="BP575" s="8" t="str">
        <f t="shared" si="990"/>
        <v/>
      </c>
      <c r="BQ575" s="8" t="str">
        <f t="shared" si="991"/>
        <v/>
      </c>
      <c r="BR575" s="8" t="str">
        <f t="shared" si="1062"/>
        <v/>
      </c>
      <c r="BS575" s="8" t="str">
        <f t="shared" si="992"/>
        <v/>
      </c>
      <c r="BT575" s="8" t="str">
        <f t="shared" si="993"/>
        <v/>
      </c>
      <c r="BU575" s="7" t="str">
        <f t="shared" si="994"/>
        <v/>
      </c>
    </row>
    <row r="576" spans="8:73" x14ac:dyDescent="0.25">
      <c r="H576" s="35" t="str">
        <f>IFERROR(IF(MINUTE(M576)&lt;&gt;MINUTE(M575),MAX($H$2:H575)+1,IF(AND(MINUTE(M575)=0,MINUTE(M576)=0),1,"")),"")</f>
        <v/>
      </c>
      <c r="I576" s="35" t="str">
        <f t="shared" si="1045"/>
        <v/>
      </c>
      <c r="J576" s="35" t="str">
        <f t="shared" si="968"/>
        <v/>
      </c>
      <c r="K576" s="67" t="str">
        <f>IFERROR(IF(VLOOKUP(J575,'Flota Variable'!$AS$4:$AU$707,3,0)+K575&gt;$F$7,"",VLOOKUP(J575,'Flota Variable'!$AS$4:$AU$707,3,0)+K575),"")</f>
        <v/>
      </c>
      <c r="L576" s="67" t="str">
        <f t="shared" si="1046"/>
        <v/>
      </c>
      <c r="M576" s="36" t="str">
        <f t="shared" si="969"/>
        <v/>
      </c>
      <c r="N576" s="35" t="str">
        <f>IF(H576="","",IF(H576=MAX($H$3:$H$1002),IFERROR(VLOOKUP(MAX($H$3:H576)+1,$H$3:$I$1002,2,0),MAX(I576:I1575))-VLOOKUP(H576,$H$3:$I$1002,2,0)+1,IFERROR(VLOOKUP(MAX($H$3:H576)+1,$H$3:$I$1002,2,0),MAX(I576:I1575))-VLOOKUP(H576,$H$3:$I$1002,2,0)))</f>
        <v/>
      </c>
      <c r="P576" s="35" t="str">
        <f t="shared" si="970"/>
        <v/>
      </c>
      <c r="Q576" s="67" t="str">
        <f t="shared" si="971"/>
        <v/>
      </c>
      <c r="R576" s="67" t="str">
        <f t="shared" si="972"/>
        <v/>
      </c>
      <c r="S576" s="67" t="str">
        <f t="shared" si="973"/>
        <v/>
      </c>
      <c r="U576" s="68" t="str">
        <f>IFERROR(IF(Z576=0,"",IF(MINUTE(Z576)&lt;&gt;MINUTE(Z575),MAX($U$2:U575)+1,IF(AND(MINUTE(Z575)=0,MINUTE(Z576)=0),1,""))),"")</f>
        <v/>
      </c>
      <c r="V576" s="68" t="str">
        <f t="shared" si="974"/>
        <v/>
      </c>
      <c r="W576" s="68" t="str">
        <f t="shared" si="975"/>
        <v/>
      </c>
      <c r="X576" s="69" t="str">
        <f>IFERROR(L576+VLOOKUP(J576,'Tiempos de ciclo'!$P$3:$Q$398,2,0),"")</f>
        <v/>
      </c>
      <c r="Y576" s="69" t="str">
        <f t="shared" si="958"/>
        <v/>
      </c>
      <c r="Z576" s="70" t="str">
        <f t="shared" si="976"/>
        <v/>
      </c>
      <c r="AA576" s="68" t="str">
        <f>IF(U576="","",IF(U576=MAX($U$3:$U$1002),IFERROR(VLOOKUP(MAX($U$3:U576)+1,$U$3:$V$1002,2,0),MAX(V576:V1575))-VLOOKUP(U576,$U$3:$V$1002,2,0)+1,IFERROR(VLOOKUP(MAX($U$3:U576)+1,$U$3:$V$1002,2,0),MAX(V576:V1575))-VLOOKUP(U576,$U$3:$V$1002,2,0)))</f>
        <v/>
      </c>
      <c r="AC576" s="68" t="str">
        <f t="shared" si="977"/>
        <v/>
      </c>
      <c r="AD576" s="69" t="str">
        <f t="shared" si="978"/>
        <v/>
      </c>
      <c r="AE576" s="69" t="str">
        <f t="shared" si="979"/>
        <v/>
      </c>
      <c r="AF576" s="69" t="str">
        <f t="shared" si="980"/>
        <v/>
      </c>
      <c r="AI576" s="3" t="str">
        <f t="shared" si="1047"/>
        <v/>
      </c>
      <c r="AJ576" s="8" t="str">
        <f t="shared" si="959"/>
        <v/>
      </c>
      <c r="AK576" s="8" t="str">
        <f t="shared" si="1048"/>
        <v/>
      </c>
      <c r="AL576" s="8" t="str">
        <f t="shared" si="1049"/>
        <v/>
      </c>
      <c r="AM576" s="8" t="str">
        <f t="shared" si="1050"/>
        <v/>
      </c>
      <c r="AN576" s="9" t="str">
        <f t="shared" si="960"/>
        <v/>
      </c>
      <c r="AO576" s="9" t="str">
        <f t="shared" si="961"/>
        <v/>
      </c>
      <c r="AP576" s="8" t="str">
        <f t="shared" si="981"/>
        <v/>
      </c>
      <c r="AQ576" s="9" t="str">
        <f t="shared" si="962"/>
        <v/>
      </c>
      <c r="AR576" s="8" t="str">
        <f t="shared" si="982"/>
        <v/>
      </c>
      <c r="AS576" s="2" t="str">
        <f t="shared" si="1051"/>
        <v/>
      </c>
      <c r="AT576" s="8" t="str">
        <f t="shared" si="983"/>
        <v/>
      </c>
      <c r="AU576" s="8" t="str">
        <f t="shared" si="1052"/>
        <v/>
      </c>
      <c r="AV576" s="8" t="str">
        <f t="shared" si="1053"/>
        <v/>
      </c>
      <c r="AW576" s="8" t="str">
        <f t="shared" si="1054"/>
        <v/>
      </c>
      <c r="AX576" s="9" t="str">
        <f t="shared" si="963"/>
        <v/>
      </c>
      <c r="AY576" s="9" t="str">
        <f t="shared" si="964"/>
        <v/>
      </c>
      <c r="AZ576" s="8" t="str">
        <f t="shared" si="984"/>
        <v/>
      </c>
      <c r="BA576" s="9" t="str">
        <f t="shared" si="985"/>
        <v/>
      </c>
      <c r="BB576" s="8" t="str">
        <f t="shared" si="986"/>
        <v/>
      </c>
      <c r="BD576" s="3" t="str">
        <f t="shared" si="987"/>
        <v/>
      </c>
      <c r="BE576" s="8" t="str">
        <f t="shared" si="1055"/>
        <v/>
      </c>
      <c r="BF576" s="8" t="str">
        <f t="shared" si="1056"/>
        <v/>
      </c>
      <c r="BG576" s="86" t="str">
        <f t="shared" si="1057"/>
        <v/>
      </c>
      <c r="BH576" s="9" t="str">
        <f t="shared" si="1058"/>
        <v/>
      </c>
      <c r="BI576" s="9" t="str">
        <f t="shared" si="1059"/>
        <v/>
      </c>
      <c r="BJ576" s="82" t="e">
        <f t="shared" si="965"/>
        <v>#VALUE!</v>
      </c>
      <c r="BK576" s="9" t="str">
        <f t="shared" si="1060"/>
        <v/>
      </c>
      <c r="BL576" s="9" t="str">
        <f t="shared" ref="BL576:BM576" si="1071">BK576</f>
        <v/>
      </c>
      <c r="BM576" s="9" t="str">
        <f t="shared" si="1071"/>
        <v/>
      </c>
      <c r="BN576" s="8" t="str">
        <f t="shared" si="967"/>
        <v/>
      </c>
      <c r="BO576" s="8" t="str">
        <f t="shared" si="989"/>
        <v/>
      </c>
      <c r="BP576" s="8" t="str">
        <f t="shared" si="990"/>
        <v/>
      </c>
      <c r="BQ576" s="8" t="str">
        <f t="shared" si="991"/>
        <v/>
      </c>
      <c r="BR576" s="8" t="str">
        <f t="shared" si="1062"/>
        <v/>
      </c>
      <c r="BS576" s="8" t="str">
        <f t="shared" si="992"/>
        <v/>
      </c>
      <c r="BT576" s="8" t="str">
        <f t="shared" si="993"/>
        <v/>
      </c>
      <c r="BU576" s="7" t="str">
        <f t="shared" si="994"/>
        <v/>
      </c>
    </row>
    <row r="577" spans="8:73" x14ac:dyDescent="0.25">
      <c r="H577" s="35" t="str">
        <f>IFERROR(IF(MINUTE(M577)&lt;&gt;MINUTE(M576),MAX($H$2:H576)+1,IF(AND(MINUTE(M576)=0,MINUTE(M577)=0),1,"")),"")</f>
        <v/>
      </c>
      <c r="I577" s="35" t="str">
        <f t="shared" si="1045"/>
        <v/>
      </c>
      <c r="J577" s="35" t="str">
        <f t="shared" si="968"/>
        <v/>
      </c>
      <c r="K577" s="67" t="str">
        <f>IFERROR(IF(VLOOKUP(J576,'Flota Variable'!$AS$4:$AU$707,3,0)+K576&gt;$F$7,"",VLOOKUP(J576,'Flota Variable'!$AS$4:$AU$707,3,0)+K576),"")</f>
        <v/>
      </c>
      <c r="L577" s="67" t="str">
        <f t="shared" si="1046"/>
        <v/>
      </c>
      <c r="M577" s="36" t="str">
        <f t="shared" si="969"/>
        <v/>
      </c>
      <c r="N577" s="35" t="str">
        <f>IF(H577="","",IF(H577=MAX($H$3:$H$1002),IFERROR(VLOOKUP(MAX($H$3:H577)+1,$H$3:$I$1002,2,0),MAX(I577:I1576))-VLOOKUP(H577,$H$3:$I$1002,2,0)+1,IFERROR(VLOOKUP(MAX($H$3:H577)+1,$H$3:$I$1002,2,0),MAX(I577:I1576))-VLOOKUP(H577,$H$3:$I$1002,2,0)))</f>
        <v/>
      </c>
      <c r="P577" s="35" t="str">
        <f t="shared" si="970"/>
        <v/>
      </c>
      <c r="Q577" s="67" t="str">
        <f t="shared" si="971"/>
        <v/>
      </c>
      <c r="R577" s="67" t="str">
        <f t="shared" si="972"/>
        <v/>
      </c>
      <c r="S577" s="67" t="str">
        <f t="shared" si="973"/>
        <v/>
      </c>
      <c r="U577" s="68" t="str">
        <f>IFERROR(IF(Z577=0,"",IF(MINUTE(Z577)&lt;&gt;MINUTE(Z576),MAX($U$2:U576)+1,IF(AND(MINUTE(Z576)=0,MINUTE(Z577)=0),1,""))),"")</f>
        <v/>
      </c>
      <c r="V577" s="68" t="str">
        <f t="shared" si="974"/>
        <v/>
      </c>
      <c r="W577" s="68" t="str">
        <f t="shared" si="975"/>
        <v/>
      </c>
      <c r="X577" s="69" t="str">
        <f>IFERROR(L577+VLOOKUP(J577,'Tiempos de ciclo'!$P$3:$Q$398,2,0),"")</f>
        <v/>
      </c>
      <c r="Y577" s="69" t="str">
        <f t="shared" si="958"/>
        <v/>
      </c>
      <c r="Z577" s="70" t="str">
        <f t="shared" si="976"/>
        <v/>
      </c>
      <c r="AA577" s="68" t="str">
        <f>IF(U577="","",IF(U577=MAX($U$3:$U$1002),IFERROR(VLOOKUP(MAX($U$3:U577)+1,$U$3:$V$1002,2,0),MAX(V577:V1576))-VLOOKUP(U577,$U$3:$V$1002,2,0)+1,IFERROR(VLOOKUP(MAX($U$3:U577)+1,$U$3:$V$1002,2,0),MAX(V577:V1576))-VLOOKUP(U577,$U$3:$V$1002,2,0)))</f>
        <v/>
      </c>
      <c r="AC577" s="68" t="str">
        <f t="shared" si="977"/>
        <v/>
      </c>
      <c r="AD577" s="69" t="str">
        <f t="shared" si="978"/>
        <v/>
      </c>
      <c r="AE577" s="69" t="str">
        <f t="shared" si="979"/>
        <v/>
      </c>
      <c r="AF577" s="69" t="str">
        <f t="shared" si="980"/>
        <v/>
      </c>
      <c r="AI577" s="3" t="str">
        <f t="shared" si="1047"/>
        <v/>
      </c>
      <c r="AJ577" s="8" t="str">
        <f t="shared" si="959"/>
        <v/>
      </c>
      <c r="AK577" s="8" t="str">
        <f t="shared" si="1048"/>
        <v/>
      </c>
      <c r="AL577" s="8" t="str">
        <f t="shared" si="1049"/>
        <v/>
      </c>
      <c r="AM577" s="8" t="str">
        <f t="shared" si="1050"/>
        <v/>
      </c>
      <c r="AN577" s="9" t="str">
        <f t="shared" si="960"/>
        <v/>
      </c>
      <c r="AO577" s="9" t="str">
        <f t="shared" si="961"/>
        <v/>
      </c>
      <c r="AP577" s="8" t="str">
        <f t="shared" si="981"/>
        <v/>
      </c>
      <c r="AQ577" s="9" t="str">
        <f t="shared" si="962"/>
        <v/>
      </c>
      <c r="AR577" s="8" t="str">
        <f t="shared" si="982"/>
        <v/>
      </c>
      <c r="AS577" s="2" t="str">
        <f t="shared" si="1051"/>
        <v/>
      </c>
      <c r="AT577" s="8" t="str">
        <f t="shared" si="983"/>
        <v/>
      </c>
      <c r="AU577" s="8" t="str">
        <f t="shared" si="1052"/>
        <v/>
      </c>
      <c r="AV577" s="8" t="str">
        <f t="shared" si="1053"/>
        <v/>
      </c>
      <c r="AW577" s="8" t="str">
        <f t="shared" si="1054"/>
        <v/>
      </c>
      <c r="AX577" s="9" t="str">
        <f t="shared" si="963"/>
        <v/>
      </c>
      <c r="AY577" s="9" t="str">
        <f t="shared" si="964"/>
        <v/>
      </c>
      <c r="AZ577" s="8" t="str">
        <f t="shared" si="984"/>
        <v/>
      </c>
      <c r="BA577" s="9" t="str">
        <f t="shared" si="985"/>
        <v/>
      </c>
      <c r="BB577" s="8" t="str">
        <f t="shared" si="986"/>
        <v/>
      </c>
      <c r="BD577" s="3" t="str">
        <f t="shared" si="987"/>
        <v/>
      </c>
      <c r="BE577" s="8" t="str">
        <f t="shared" si="1055"/>
        <v/>
      </c>
      <c r="BF577" s="8" t="str">
        <f t="shared" si="1056"/>
        <v/>
      </c>
      <c r="BG577" s="86" t="str">
        <f t="shared" si="1057"/>
        <v/>
      </c>
      <c r="BH577" s="9" t="str">
        <f t="shared" si="1058"/>
        <v/>
      </c>
      <c r="BI577" s="9" t="str">
        <f t="shared" si="1059"/>
        <v/>
      </c>
      <c r="BJ577" s="82" t="e">
        <f t="shared" si="965"/>
        <v>#VALUE!</v>
      </c>
      <c r="BK577" s="9" t="str">
        <f t="shared" si="1060"/>
        <v/>
      </c>
      <c r="BL577" s="9" t="str">
        <f t="shared" ref="BL577:BM577" si="1072">BK577</f>
        <v/>
      </c>
      <c r="BM577" s="9" t="str">
        <f t="shared" si="1072"/>
        <v/>
      </c>
      <c r="BN577" s="8" t="str">
        <f t="shared" si="967"/>
        <v/>
      </c>
      <c r="BO577" s="8" t="str">
        <f t="shared" si="989"/>
        <v/>
      </c>
      <c r="BP577" s="8" t="str">
        <f t="shared" si="990"/>
        <v/>
      </c>
      <c r="BQ577" s="8" t="str">
        <f t="shared" si="991"/>
        <v/>
      </c>
      <c r="BR577" s="8" t="str">
        <f t="shared" si="1062"/>
        <v/>
      </c>
      <c r="BS577" s="8" t="str">
        <f t="shared" si="992"/>
        <v/>
      </c>
      <c r="BT577" s="8" t="str">
        <f t="shared" si="993"/>
        <v/>
      </c>
      <c r="BU577" s="7" t="str">
        <f t="shared" si="994"/>
        <v/>
      </c>
    </row>
    <row r="578" spans="8:73" x14ac:dyDescent="0.25">
      <c r="H578" s="35" t="str">
        <f>IFERROR(IF(MINUTE(M578)&lt;&gt;MINUTE(M577),MAX($H$2:H577)+1,IF(AND(MINUTE(M577)=0,MINUTE(M578)=0),1,"")),"")</f>
        <v/>
      </c>
      <c r="I578" s="35" t="str">
        <f t="shared" si="1045"/>
        <v/>
      </c>
      <c r="J578" s="35" t="str">
        <f t="shared" si="968"/>
        <v/>
      </c>
      <c r="K578" s="67" t="str">
        <f>IFERROR(IF(VLOOKUP(J577,'Flota Variable'!$AS$4:$AU$707,3,0)+K577&gt;$F$7,"",VLOOKUP(J577,'Flota Variable'!$AS$4:$AU$707,3,0)+K577),"")</f>
        <v/>
      </c>
      <c r="L578" s="67" t="str">
        <f t="shared" si="1046"/>
        <v/>
      </c>
      <c r="M578" s="36" t="str">
        <f t="shared" si="969"/>
        <v/>
      </c>
      <c r="N578" s="35" t="str">
        <f>IF(H578="","",IF(H578=MAX($H$3:$H$1002),IFERROR(VLOOKUP(MAX($H$3:H578)+1,$H$3:$I$1002,2,0),MAX(I578:I1577))-VLOOKUP(H578,$H$3:$I$1002,2,0)+1,IFERROR(VLOOKUP(MAX($H$3:H578)+1,$H$3:$I$1002,2,0),MAX(I578:I1577))-VLOOKUP(H578,$H$3:$I$1002,2,0)))</f>
        <v/>
      </c>
      <c r="P578" s="35" t="str">
        <f t="shared" si="970"/>
        <v/>
      </c>
      <c r="Q578" s="67" t="str">
        <f t="shared" si="971"/>
        <v/>
      </c>
      <c r="R578" s="67" t="str">
        <f t="shared" si="972"/>
        <v/>
      </c>
      <c r="S578" s="67" t="str">
        <f t="shared" si="973"/>
        <v/>
      </c>
      <c r="U578" s="68" t="str">
        <f>IFERROR(IF(Z578=0,"",IF(MINUTE(Z578)&lt;&gt;MINUTE(Z577),MAX($U$2:U577)+1,IF(AND(MINUTE(Z577)=0,MINUTE(Z578)=0),1,""))),"")</f>
        <v/>
      </c>
      <c r="V578" s="68" t="str">
        <f t="shared" si="974"/>
        <v/>
      </c>
      <c r="W578" s="68" t="str">
        <f t="shared" si="975"/>
        <v/>
      </c>
      <c r="X578" s="69" t="str">
        <f>IFERROR(L578+VLOOKUP(J578,'Tiempos de ciclo'!$P$3:$Q$398,2,0),"")</f>
        <v/>
      </c>
      <c r="Y578" s="69" t="str">
        <f t="shared" si="958"/>
        <v/>
      </c>
      <c r="Z578" s="70" t="str">
        <f t="shared" si="976"/>
        <v/>
      </c>
      <c r="AA578" s="68" t="str">
        <f>IF(U578="","",IF(U578=MAX($U$3:$U$1002),IFERROR(VLOOKUP(MAX($U$3:U578)+1,$U$3:$V$1002,2,0),MAX(V578:V1577))-VLOOKUP(U578,$U$3:$V$1002,2,0)+1,IFERROR(VLOOKUP(MAX($U$3:U578)+1,$U$3:$V$1002,2,0),MAX(V578:V1577))-VLOOKUP(U578,$U$3:$V$1002,2,0)))</f>
        <v/>
      </c>
      <c r="AC578" s="68" t="str">
        <f t="shared" si="977"/>
        <v/>
      </c>
      <c r="AD578" s="69" t="str">
        <f t="shared" si="978"/>
        <v/>
      </c>
      <c r="AE578" s="69" t="str">
        <f t="shared" si="979"/>
        <v/>
      </c>
      <c r="AF578" s="69" t="str">
        <f t="shared" si="980"/>
        <v/>
      </c>
      <c r="AI578" s="3" t="str">
        <f t="shared" si="1047"/>
        <v/>
      </c>
      <c r="AJ578" s="8" t="str">
        <f t="shared" si="959"/>
        <v/>
      </c>
      <c r="AK578" s="8" t="str">
        <f t="shared" si="1048"/>
        <v/>
      </c>
      <c r="AL578" s="8" t="str">
        <f t="shared" si="1049"/>
        <v/>
      </c>
      <c r="AM578" s="8" t="str">
        <f t="shared" si="1050"/>
        <v/>
      </c>
      <c r="AN578" s="9" t="str">
        <f t="shared" si="960"/>
        <v/>
      </c>
      <c r="AO578" s="9" t="str">
        <f t="shared" si="961"/>
        <v/>
      </c>
      <c r="AP578" s="8" t="str">
        <f t="shared" si="981"/>
        <v/>
      </c>
      <c r="AQ578" s="9" t="str">
        <f t="shared" si="962"/>
        <v/>
      </c>
      <c r="AR578" s="8" t="str">
        <f t="shared" si="982"/>
        <v/>
      </c>
      <c r="AS578" s="2" t="str">
        <f t="shared" si="1051"/>
        <v/>
      </c>
      <c r="AT578" s="8" t="str">
        <f t="shared" si="983"/>
        <v/>
      </c>
      <c r="AU578" s="8" t="str">
        <f t="shared" si="1052"/>
        <v/>
      </c>
      <c r="AV578" s="8" t="str">
        <f t="shared" si="1053"/>
        <v/>
      </c>
      <c r="AW578" s="8" t="str">
        <f t="shared" si="1054"/>
        <v/>
      </c>
      <c r="AX578" s="9" t="str">
        <f t="shared" si="963"/>
        <v/>
      </c>
      <c r="AY578" s="9" t="str">
        <f t="shared" si="964"/>
        <v/>
      </c>
      <c r="AZ578" s="8" t="str">
        <f t="shared" si="984"/>
        <v/>
      </c>
      <c r="BA578" s="9" t="str">
        <f t="shared" si="985"/>
        <v/>
      </c>
      <c r="BB578" s="8" t="str">
        <f t="shared" si="986"/>
        <v/>
      </c>
      <c r="BD578" s="3" t="str">
        <f t="shared" si="987"/>
        <v/>
      </c>
      <c r="BE578" s="8" t="str">
        <f t="shared" si="1055"/>
        <v/>
      </c>
      <c r="BF578" s="8" t="str">
        <f t="shared" si="1056"/>
        <v/>
      </c>
      <c r="BG578" s="86" t="str">
        <f t="shared" si="1057"/>
        <v/>
      </c>
      <c r="BH578" s="9" t="str">
        <f t="shared" si="1058"/>
        <v/>
      </c>
      <c r="BI578" s="9" t="str">
        <f t="shared" si="1059"/>
        <v/>
      </c>
      <c r="BJ578" s="82" t="e">
        <f t="shared" si="965"/>
        <v>#VALUE!</v>
      </c>
      <c r="BK578" s="9" t="str">
        <f t="shared" si="1060"/>
        <v/>
      </c>
      <c r="BL578" s="9" t="str">
        <f t="shared" ref="BL578:BM578" si="1073">BK578</f>
        <v/>
      </c>
      <c r="BM578" s="9" t="str">
        <f t="shared" si="1073"/>
        <v/>
      </c>
      <c r="BN578" s="8" t="str">
        <f t="shared" si="967"/>
        <v/>
      </c>
      <c r="BO578" s="8" t="str">
        <f t="shared" si="989"/>
        <v/>
      </c>
      <c r="BP578" s="8" t="str">
        <f t="shared" si="990"/>
        <v/>
      </c>
      <c r="BQ578" s="8" t="str">
        <f t="shared" si="991"/>
        <v/>
      </c>
      <c r="BR578" s="8" t="str">
        <f t="shared" si="1062"/>
        <v/>
      </c>
      <c r="BS578" s="8" t="str">
        <f t="shared" si="992"/>
        <v/>
      </c>
      <c r="BT578" s="8" t="str">
        <f t="shared" si="993"/>
        <v/>
      </c>
      <c r="BU578" s="7" t="str">
        <f t="shared" si="994"/>
        <v/>
      </c>
    </row>
    <row r="579" spans="8:73" x14ac:dyDescent="0.25">
      <c r="H579" s="35" t="str">
        <f>IFERROR(IF(MINUTE(M579)&lt;&gt;MINUTE(M578),MAX($H$2:H578)+1,IF(AND(MINUTE(M578)=0,MINUTE(M579)=0),1,"")),"")</f>
        <v/>
      </c>
      <c r="I579" s="35" t="str">
        <f t="shared" si="1045"/>
        <v/>
      </c>
      <c r="J579" s="35" t="str">
        <f t="shared" si="968"/>
        <v/>
      </c>
      <c r="K579" s="67" t="str">
        <f>IFERROR(IF(VLOOKUP(J578,'Flota Variable'!$AS$4:$AU$707,3,0)+K578&gt;$F$7,"",VLOOKUP(J578,'Flota Variable'!$AS$4:$AU$707,3,0)+K578),"")</f>
        <v/>
      </c>
      <c r="L579" s="67" t="str">
        <f t="shared" si="1046"/>
        <v/>
      </c>
      <c r="M579" s="36" t="str">
        <f t="shared" si="969"/>
        <v/>
      </c>
      <c r="N579" s="35" t="str">
        <f>IF(H579="","",IF(H579=MAX($H$3:$H$1002),IFERROR(VLOOKUP(MAX($H$3:H579)+1,$H$3:$I$1002,2,0),MAX(I579:I1578))-VLOOKUP(H579,$H$3:$I$1002,2,0)+1,IFERROR(VLOOKUP(MAX($H$3:H579)+1,$H$3:$I$1002,2,0),MAX(I579:I1578))-VLOOKUP(H579,$H$3:$I$1002,2,0)))</f>
        <v/>
      </c>
      <c r="P579" s="35" t="str">
        <f t="shared" si="970"/>
        <v/>
      </c>
      <c r="Q579" s="67" t="str">
        <f t="shared" si="971"/>
        <v/>
      </c>
      <c r="R579" s="67" t="str">
        <f t="shared" si="972"/>
        <v/>
      </c>
      <c r="S579" s="67" t="str">
        <f t="shared" si="973"/>
        <v/>
      </c>
      <c r="U579" s="68" t="str">
        <f>IFERROR(IF(Z579=0,"",IF(MINUTE(Z579)&lt;&gt;MINUTE(Z578),MAX($U$2:U578)+1,IF(AND(MINUTE(Z578)=0,MINUTE(Z579)=0),1,""))),"")</f>
        <v/>
      </c>
      <c r="V579" s="68" t="str">
        <f t="shared" si="974"/>
        <v/>
      </c>
      <c r="W579" s="68" t="str">
        <f t="shared" si="975"/>
        <v/>
      </c>
      <c r="X579" s="69" t="str">
        <f>IFERROR(L579+VLOOKUP(J579,'Tiempos de ciclo'!$P$3:$Q$398,2,0),"")</f>
        <v/>
      </c>
      <c r="Y579" s="69" t="str">
        <f t="shared" ref="Y579:Y642" si="1074">IFERROR(HOUR(X579)*$E$16+MINUTE(X579)*$E$17+IF(SECOND(X579)&lt;30,0,$E$17),"")</f>
        <v/>
      </c>
      <c r="Z579" s="70" t="str">
        <f t="shared" si="976"/>
        <v/>
      </c>
      <c r="AA579" s="68" t="str">
        <f>IF(U579="","",IF(U579=MAX($U$3:$U$1002),IFERROR(VLOOKUP(MAX($U$3:U579)+1,$U$3:$V$1002,2,0),MAX(V579:V1578))-VLOOKUP(U579,$U$3:$V$1002,2,0)+1,IFERROR(VLOOKUP(MAX($U$3:U579)+1,$U$3:$V$1002,2,0),MAX(V579:V1578))-VLOOKUP(U579,$U$3:$V$1002,2,0)))</f>
        <v/>
      </c>
      <c r="AC579" s="68" t="str">
        <f t="shared" si="977"/>
        <v/>
      </c>
      <c r="AD579" s="69" t="str">
        <f t="shared" si="978"/>
        <v/>
      </c>
      <c r="AE579" s="69" t="str">
        <f t="shared" si="979"/>
        <v/>
      </c>
      <c r="AF579" s="69" t="str">
        <f t="shared" si="980"/>
        <v/>
      </c>
      <c r="AI579" s="3" t="str">
        <f t="shared" si="1047"/>
        <v/>
      </c>
      <c r="AJ579" s="8" t="str">
        <f t="shared" ref="AJ579:AJ642" si="1075">IF(P579="","",$C$4)</f>
        <v/>
      </c>
      <c r="AK579" s="8" t="str">
        <f t="shared" si="1048"/>
        <v/>
      </c>
      <c r="AL579" s="8" t="str">
        <f t="shared" si="1049"/>
        <v/>
      </c>
      <c r="AM579" s="8" t="str">
        <f t="shared" si="1050"/>
        <v/>
      </c>
      <c r="AN579" s="9" t="str">
        <f t="shared" ref="AN579:AN642" si="1076">IF(Q579="","",CONCATENATE(IF(HOUR(Q579)&lt;2,HOUR(Q579)+24,IF(HOUR(Q579)&lt;10,CONCATENATE(0,HOUR(Q579)),HOUR(Q579))),":",IF(MINUTE(Q579)&lt;10,CONCATENATE(0,MINUTE(Q579)),MINUTE(Q579))))</f>
        <v/>
      </c>
      <c r="AO579" s="9" t="str">
        <f t="shared" ref="AO579:AO642" si="1077">IF(R579="","",CONCATENATE(IF(HOUR(R579)&lt;2,HOUR(R579)+24,IF(HOUR(R579)&lt;10,CONCATENATE(0,HOUR(R579)),HOUR(R579))),":",IF(MINUTE(R579)&lt;10,CONCATENATE(0,MINUTE(R579)),MINUTE(R579))))</f>
        <v/>
      </c>
      <c r="AP579" s="8" t="str">
        <f t="shared" si="981"/>
        <v/>
      </c>
      <c r="AQ579" s="9" t="str">
        <f t="shared" ref="AQ579:AQ642" si="1078">S579</f>
        <v/>
      </c>
      <c r="AR579" s="8" t="str">
        <f t="shared" si="982"/>
        <v/>
      </c>
      <c r="AS579" s="2" t="str">
        <f t="shared" si="1051"/>
        <v/>
      </c>
      <c r="AT579" s="8" t="str">
        <f t="shared" si="983"/>
        <v/>
      </c>
      <c r="AU579" s="8" t="str">
        <f t="shared" si="1052"/>
        <v/>
      </c>
      <c r="AV579" s="8" t="str">
        <f t="shared" si="1053"/>
        <v/>
      </c>
      <c r="AW579" s="8" t="str">
        <f t="shared" si="1054"/>
        <v/>
      </c>
      <c r="AX579" s="9" t="str">
        <f t="shared" ref="AX579:AX642" si="1079">IFERROR(IF(AF579="","",CONCATENATE(IF(HOUR(AD579)&lt;2,HOUR(AD579)+24,IF(HOUR(AD579)&lt;10,CONCATENATE(0,HOUR(AD579)),HOUR(AD579))),":",IF(MINUTE(AD579)&lt;10,CONCATENATE(0,MINUTE(AD579)),MINUTE(AD579)))),"")</f>
        <v/>
      </c>
      <c r="AY579" s="9" t="str">
        <f t="shared" ref="AY579:AY642" si="1080">IFERROR(IF(AF579="","",CONCATENATE(IF(HOUR(AE579)&lt;2,HOUR(AE579)+24,IF(HOUR(AE579)&lt;10,CONCATENATE(0,HOUR(AE579)),HOUR(AE579))),":",IF(MINUTE(AE579)&lt;10,CONCATENATE(0,MINUTE(AE579)),MINUTE(AE579)))),"")</f>
        <v/>
      </c>
      <c r="AZ579" s="8" t="str">
        <f t="shared" si="984"/>
        <v/>
      </c>
      <c r="BA579" s="9" t="str">
        <f t="shared" si="985"/>
        <v/>
      </c>
      <c r="BB579" s="8" t="str">
        <f t="shared" si="986"/>
        <v/>
      </c>
      <c r="BD579" s="3" t="str">
        <f t="shared" si="987"/>
        <v/>
      </c>
      <c r="BE579" s="8" t="str">
        <f t="shared" si="1055"/>
        <v/>
      </c>
      <c r="BF579" s="8" t="str">
        <f t="shared" si="1056"/>
        <v/>
      </c>
      <c r="BG579" s="86" t="str">
        <f t="shared" si="1057"/>
        <v/>
      </c>
      <c r="BH579" s="9" t="str">
        <f t="shared" si="1058"/>
        <v/>
      </c>
      <c r="BI579" s="9" t="str">
        <f t="shared" si="1059"/>
        <v/>
      </c>
      <c r="BJ579" s="82" t="e">
        <f t="shared" ref="BJ579:BJ642" si="1081">BK579*1440</f>
        <v>#VALUE!</v>
      </c>
      <c r="BK579" s="9" t="str">
        <f t="shared" si="1060"/>
        <v/>
      </c>
      <c r="BL579" s="9" t="str">
        <f t="shared" ref="BL579:BM579" si="1082">BK579</f>
        <v/>
      </c>
      <c r="BM579" s="9" t="str">
        <f t="shared" si="1082"/>
        <v/>
      </c>
      <c r="BN579" s="8" t="str">
        <f t="shared" ref="BN579:BN642" si="1083">IFERROR(VLOOKUP(BD579,$AI$3:$AR$1003,5,0),VLOOKUP(BD579,$AS$3:$BB$1003,5,0))</f>
        <v/>
      </c>
      <c r="BO579" s="8" t="str">
        <f t="shared" si="989"/>
        <v/>
      </c>
      <c r="BP579" s="8" t="str">
        <f t="shared" si="990"/>
        <v/>
      </c>
      <c r="BQ579" s="8" t="str">
        <f t="shared" si="991"/>
        <v/>
      </c>
      <c r="BR579" s="8" t="str">
        <f t="shared" si="1062"/>
        <v/>
      </c>
      <c r="BS579" s="8" t="str">
        <f t="shared" si="992"/>
        <v/>
      </c>
      <c r="BT579" s="8" t="str">
        <f t="shared" si="993"/>
        <v/>
      </c>
      <c r="BU579" s="7" t="str">
        <f t="shared" si="994"/>
        <v/>
      </c>
    </row>
    <row r="580" spans="8:73" x14ac:dyDescent="0.25">
      <c r="H580" s="35" t="str">
        <f>IFERROR(IF(MINUTE(M580)&lt;&gt;MINUTE(M579),MAX($H$2:H579)+1,IF(AND(MINUTE(M579)=0,MINUTE(M580)=0),1,"")),"")</f>
        <v/>
      </c>
      <c r="I580" s="35" t="str">
        <f t="shared" si="1045"/>
        <v/>
      </c>
      <c r="J580" s="35" t="str">
        <f t="shared" ref="J580:J643" si="1084">IFERROR($C$4&amp;"_"&amp;IF(HOUR(L580)&lt;1,HOUR(L580)+24,HOUR(L580)),"")</f>
        <v/>
      </c>
      <c r="K580" s="67" t="str">
        <f>IFERROR(IF(VLOOKUP(J579,'Flota Variable'!$AS$4:$AU$707,3,0)+K579&gt;$F$7,"",VLOOKUP(J579,'Flota Variable'!$AS$4:$AU$707,3,0)+K579),"")</f>
        <v/>
      </c>
      <c r="L580" s="67" t="str">
        <f t="shared" si="1046"/>
        <v/>
      </c>
      <c r="M580" s="36" t="str">
        <f t="shared" ref="M580:M643" si="1085">IFERROR(IF(L581&lt;L580,L581+$E$18,L581)-L580,"")</f>
        <v/>
      </c>
      <c r="N580" s="35" t="str">
        <f>IF(H580="","",IF(H580=MAX($H$3:$H$1002),IFERROR(VLOOKUP(MAX($H$3:H580)+1,$H$3:$I$1002,2,0),MAX(I580:I1579))-VLOOKUP(H580,$H$3:$I$1002,2,0)+1,IFERROR(VLOOKUP(MAX($H$3:H580)+1,$H$3:$I$1002,2,0),MAX(I580:I1579))-VLOOKUP(H580,$H$3:$I$1002,2,0)))</f>
        <v/>
      </c>
      <c r="P580" s="35" t="str">
        <f t="shared" ref="P580:P643" si="1086">IFERROR(IF(P579+1&lt;=MAX($H$3:$H$1002),P579+1,""),"")</f>
        <v/>
      </c>
      <c r="Q580" s="67" t="str">
        <f t="shared" ref="Q580:Q643" si="1087">IF(P580="","",VLOOKUP(P580,$H$3:$L$1002,5,0))</f>
        <v/>
      </c>
      <c r="R580" s="67" t="str">
        <f t="shared" ref="R580:R643" si="1088">IF(P580="","",IF(Q581="",VLOOKUP(MAX($I$3:$I$1002),$I$3:$L$1002,4,0),Q581))</f>
        <v/>
      </c>
      <c r="S580" s="67" t="str">
        <f t="shared" ref="S580:S643" si="1089">IF(P580="","",VLOOKUP(P580,$H$3:$N$1002,6,0))</f>
        <v/>
      </c>
      <c r="U580" s="68" t="str">
        <f>IFERROR(IF(Z580=0,"",IF(MINUTE(Z580)&lt;&gt;MINUTE(Z579),MAX($U$2:U579)+1,IF(AND(MINUTE(Z579)=0,MINUTE(Z580)=0),1,""))),"")</f>
        <v/>
      </c>
      <c r="V580" s="68" t="str">
        <f t="shared" ref="V580:V643" si="1090">IF(X580="","",V579+1)</f>
        <v/>
      </c>
      <c r="W580" s="68" t="str">
        <f t="shared" ref="W580:W643" si="1091">IFERROR($C$4&amp;"_"&amp;IF(HOUR(Y580)&lt;1,HOUR(Y580)+24,HOUR(Y580)),"")</f>
        <v/>
      </c>
      <c r="X580" s="69" t="str">
        <f>IFERROR(L580+VLOOKUP(J580,'Tiempos de ciclo'!$P$3:$Q$398,2,0),"")</f>
        <v/>
      </c>
      <c r="Y580" s="69" t="str">
        <f t="shared" si="1074"/>
        <v/>
      </c>
      <c r="Z580" s="70" t="str">
        <f t="shared" ref="Z580:Z643" si="1092">IFERROR(IF(Y581&lt;Y580,Y581+$E$18,Y581)-Y580,"")</f>
        <v/>
      </c>
      <c r="AA580" s="68" t="str">
        <f>IF(U580="","",IF(U580=MAX($U$3:$U$1002),IFERROR(VLOOKUP(MAX($U$3:U580)+1,$U$3:$V$1002,2,0),MAX(V580:V1579))-VLOOKUP(U580,$U$3:$V$1002,2,0)+1,IFERROR(VLOOKUP(MAX($U$3:U580)+1,$U$3:$V$1002,2,0),MAX(V580:V1579))-VLOOKUP(U580,$U$3:$V$1002,2,0)))</f>
        <v/>
      </c>
      <c r="AC580" s="68" t="str">
        <f t="shared" ref="AC580:AC643" si="1093">IFERROR(IF(AC579+1&lt;=MAX($U$3:$U$1002),AC579+1,""),"")</f>
        <v/>
      </c>
      <c r="AD580" s="69" t="str">
        <f t="shared" ref="AD580:AD643" si="1094">IF(AC580="","",VLOOKUP(AC580,$U$3:$Y$1002,5,0))</f>
        <v/>
      </c>
      <c r="AE580" s="69" t="str">
        <f t="shared" ref="AE580:AE643" si="1095">IF(AC580="","",IF(AD581="",VLOOKUP(MAX($V$3:$V$1002),$V$3:$Y$1002,4,0),AD581))</f>
        <v/>
      </c>
      <c r="AF580" s="69" t="str">
        <f t="shared" ref="AF580:AF643" si="1096">IF(AC580="","",VLOOKUP(AC580,$U$3:$AA$1002,6,0))</f>
        <v/>
      </c>
      <c r="AI580" s="3" t="str">
        <f t="shared" si="1047"/>
        <v/>
      </c>
      <c r="AJ580" s="8" t="str">
        <f t="shared" si="1075"/>
        <v/>
      </c>
      <c r="AK580" s="8" t="str">
        <f t="shared" si="1048"/>
        <v/>
      </c>
      <c r="AL580" s="8" t="str">
        <f t="shared" si="1049"/>
        <v/>
      </c>
      <c r="AM580" s="8" t="str">
        <f t="shared" si="1050"/>
        <v/>
      </c>
      <c r="AN580" s="9" t="str">
        <f t="shared" si="1076"/>
        <v/>
      </c>
      <c r="AO580" s="9" t="str">
        <f t="shared" si="1077"/>
        <v/>
      </c>
      <c r="AP580" s="8" t="str">
        <f t="shared" ref="AP580:AP643" si="1097">+IFERROR(AQ580*1440,"")</f>
        <v/>
      </c>
      <c r="AQ580" s="9" t="str">
        <f t="shared" si="1078"/>
        <v/>
      </c>
      <c r="AR580" s="8" t="str">
        <f t="shared" ref="AR580:AR643" si="1098">IF(AM580="","",$F$12)</f>
        <v/>
      </c>
      <c r="AS580" s="2" t="str">
        <f t="shared" si="1051"/>
        <v/>
      </c>
      <c r="AT580" s="8" t="str">
        <f t="shared" ref="AT580:AT643" si="1099">IF(AD580="","",$C$4)</f>
        <v/>
      </c>
      <c r="AU580" s="8" t="str">
        <f t="shared" si="1052"/>
        <v/>
      </c>
      <c r="AV580" s="8" t="str">
        <f t="shared" si="1053"/>
        <v/>
      </c>
      <c r="AW580" s="8" t="str">
        <f t="shared" si="1054"/>
        <v/>
      </c>
      <c r="AX580" s="9" t="str">
        <f t="shared" si="1079"/>
        <v/>
      </c>
      <c r="AY580" s="9" t="str">
        <f t="shared" si="1080"/>
        <v/>
      </c>
      <c r="AZ580" s="8" t="str">
        <f t="shared" ref="AZ580:AZ643" si="1100">+IFERROR(BA580*1440,"")</f>
        <v/>
      </c>
      <c r="BA580" s="9" t="str">
        <f t="shared" ref="BA580:BA643" si="1101">AF580</f>
        <v/>
      </c>
      <c r="BB580" s="8" t="str">
        <f t="shared" ref="BB580:BB643" si="1102">IF(AW580="","",$F$12)</f>
        <v/>
      </c>
      <c r="BD580" s="3" t="str">
        <f t="shared" ref="BD580:BD643" si="1103">IFERROR(IF(BD579+1&gt;$BC$2,"",BD579+1),"")</f>
        <v/>
      </c>
      <c r="BE580" s="8" t="str">
        <f t="shared" si="1055"/>
        <v/>
      </c>
      <c r="BF580" s="8" t="str">
        <f t="shared" si="1056"/>
        <v/>
      </c>
      <c r="BG580" s="86" t="str">
        <f t="shared" si="1057"/>
        <v/>
      </c>
      <c r="BH580" s="9" t="str">
        <f t="shared" si="1058"/>
        <v/>
      </c>
      <c r="BI580" s="9" t="str">
        <f t="shared" si="1059"/>
        <v/>
      </c>
      <c r="BJ580" s="82" t="e">
        <f t="shared" si="1081"/>
        <v>#VALUE!</v>
      </c>
      <c r="BK580" s="9" t="str">
        <f t="shared" si="1060"/>
        <v/>
      </c>
      <c r="BL580" s="9" t="str">
        <f t="shared" ref="BL580:BM580" si="1104">BK580</f>
        <v/>
      </c>
      <c r="BM580" s="9" t="str">
        <f t="shared" si="1104"/>
        <v/>
      </c>
      <c r="BN580" s="8" t="str">
        <f t="shared" si="1083"/>
        <v/>
      </c>
      <c r="BO580" s="8" t="str">
        <f t="shared" ref="BO580:BO643" si="1105">IF(BD580="","",0)</f>
        <v/>
      </c>
      <c r="BP580" s="8" t="str">
        <f t="shared" ref="BP580:BP643" si="1106">IF(BD580="","",0)</f>
        <v/>
      </c>
      <c r="BQ580" s="8" t="str">
        <f t="shared" ref="BQ580:BQ643" si="1107">IF(BD580="","",0)</f>
        <v/>
      </c>
      <c r="BR580" s="8" t="str">
        <f t="shared" si="1062"/>
        <v/>
      </c>
      <c r="BS580" s="8" t="str">
        <f t="shared" ref="BS580:BS643" si="1108">IF(BD580="","",0)</f>
        <v/>
      </c>
      <c r="BT580" s="8" t="str">
        <f t="shared" ref="BT580:BT643" si="1109">IF(BD580="","",0)</f>
        <v/>
      </c>
      <c r="BU580" s="7" t="str">
        <f t="shared" ref="BU580:BU643" si="1110">IF(BF580="","","="&amp;""""&amp;BF580&amp;""""&amp;","&amp;"="&amp;""""&amp;BG580&amp;""""&amp;","&amp;"="&amp;""""&amp;BH580&amp;""""&amp;","&amp;"="&amp;""""&amp;BI580&amp;""""&amp;","&amp;"="&amp;""""&amp;TEXT(BK580,"hh:mm")&amp;""""&amp;","&amp;"="&amp;""""&amp;TEXT(BL580,"hh:mm")&amp;""""&amp;","&amp;"="&amp;""""&amp;TEXT(BM580,"hh:mm")&amp;""""&amp;","&amp;"="&amp;""""&amp;BN580&amp;""""&amp;","&amp;"="&amp;""""&amp;BO580&amp;""""&amp;","&amp;"="&amp;""""&amp;BP580&amp;""""&amp;","&amp;"="&amp;""""&amp;BQ580&amp;""""&amp;","&amp;"="&amp;""""&amp;BR580&amp;""""&amp;","&amp;"="&amp;""""&amp;BS580&amp;""""&amp;","&amp;"="&amp;""""&amp;BT580&amp;""""&amp;",")</f>
        <v/>
      </c>
    </row>
    <row r="581" spans="8:73" x14ac:dyDescent="0.25">
      <c r="H581" s="35" t="str">
        <f>IFERROR(IF(MINUTE(M581)&lt;&gt;MINUTE(M580),MAX($H$2:H580)+1,IF(AND(MINUTE(M580)=0,MINUTE(M581)=0),1,"")),"")</f>
        <v/>
      </c>
      <c r="I581" s="35" t="str">
        <f t="shared" si="1045"/>
        <v/>
      </c>
      <c r="J581" s="35" t="str">
        <f t="shared" si="1084"/>
        <v/>
      </c>
      <c r="K581" s="67" t="str">
        <f>IFERROR(IF(VLOOKUP(J580,'Flota Variable'!$AS$4:$AU$707,3,0)+K580&gt;$F$7,"",VLOOKUP(J580,'Flota Variable'!$AS$4:$AU$707,3,0)+K580),"")</f>
        <v/>
      </c>
      <c r="L581" s="67" t="str">
        <f t="shared" si="1046"/>
        <v/>
      </c>
      <c r="M581" s="36" t="str">
        <f t="shared" si="1085"/>
        <v/>
      </c>
      <c r="N581" s="35" t="str">
        <f>IF(H581="","",IF(H581=MAX($H$3:$H$1002),IFERROR(VLOOKUP(MAX($H$3:H581)+1,$H$3:$I$1002,2,0),MAX(I581:I1580))-VLOOKUP(H581,$H$3:$I$1002,2,0)+1,IFERROR(VLOOKUP(MAX($H$3:H581)+1,$H$3:$I$1002,2,0),MAX(I581:I1580))-VLOOKUP(H581,$H$3:$I$1002,2,0)))</f>
        <v/>
      </c>
      <c r="P581" s="35" t="str">
        <f t="shared" si="1086"/>
        <v/>
      </c>
      <c r="Q581" s="67" t="str">
        <f t="shared" si="1087"/>
        <v/>
      </c>
      <c r="R581" s="67" t="str">
        <f t="shared" si="1088"/>
        <v/>
      </c>
      <c r="S581" s="67" t="str">
        <f t="shared" si="1089"/>
        <v/>
      </c>
      <c r="U581" s="68" t="str">
        <f>IFERROR(IF(Z581=0,"",IF(MINUTE(Z581)&lt;&gt;MINUTE(Z580),MAX($U$2:U580)+1,IF(AND(MINUTE(Z580)=0,MINUTE(Z581)=0),1,""))),"")</f>
        <v/>
      </c>
      <c r="V581" s="68" t="str">
        <f t="shared" si="1090"/>
        <v/>
      </c>
      <c r="W581" s="68" t="str">
        <f t="shared" si="1091"/>
        <v/>
      </c>
      <c r="X581" s="69" t="str">
        <f>IFERROR(L581+VLOOKUP(J581,'Tiempos de ciclo'!$P$3:$Q$398,2,0),"")</f>
        <v/>
      </c>
      <c r="Y581" s="69" t="str">
        <f t="shared" si="1074"/>
        <v/>
      </c>
      <c r="Z581" s="70" t="str">
        <f t="shared" si="1092"/>
        <v/>
      </c>
      <c r="AA581" s="68" t="str">
        <f>IF(U581="","",IF(U581=MAX($U$3:$U$1002),IFERROR(VLOOKUP(MAX($U$3:U581)+1,$U$3:$V$1002,2,0),MAX(V581:V1580))-VLOOKUP(U581,$U$3:$V$1002,2,0)+1,IFERROR(VLOOKUP(MAX($U$3:U581)+1,$U$3:$V$1002,2,0),MAX(V581:V1580))-VLOOKUP(U581,$U$3:$V$1002,2,0)))</f>
        <v/>
      </c>
      <c r="AC581" s="68" t="str">
        <f t="shared" si="1093"/>
        <v/>
      </c>
      <c r="AD581" s="69" t="str">
        <f t="shared" si="1094"/>
        <v/>
      </c>
      <c r="AE581" s="69" t="str">
        <f t="shared" si="1095"/>
        <v/>
      </c>
      <c r="AF581" s="69" t="str">
        <f t="shared" si="1096"/>
        <v/>
      </c>
      <c r="AI581" s="3" t="str">
        <f t="shared" si="1047"/>
        <v/>
      </c>
      <c r="AJ581" s="8" t="str">
        <f t="shared" si="1075"/>
        <v/>
      </c>
      <c r="AK581" s="8" t="str">
        <f t="shared" si="1048"/>
        <v/>
      </c>
      <c r="AL581" s="8" t="str">
        <f t="shared" si="1049"/>
        <v/>
      </c>
      <c r="AM581" s="8" t="str">
        <f t="shared" si="1050"/>
        <v/>
      </c>
      <c r="AN581" s="9" t="str">
        <f t="shared" si="1076"/>
        <v/>
      </c>
      <c r="AO581" s="9" t="str">
        <f t="shared" si="1077"/>
        <v/>
      </c>
      <c r="AP581" s="8" t="str">
        <f t="shared" si="1097"/>
        <v/>
      </c>
      <c r="AQ581" s="9" t="str">
        <f t="shared" si="1078"/>
        <v/>
      </c>
      <c r="AR581" s="8" t="str">
        <f t="shared" si="1098"/>
        <v/>
      </c>
      <c r="AS581" s="2" t="str">
        <f t="shared" si="1051"/>
        <v/>
      </c>
      <c r="AT581" s="8" t="str">
        <f t="shared" si="1099"/>
        <v/>
      </c>
      <c r="AU581" s="8" t="str">
        <f t="shared" si="1052"/>
        <v/>
      </c>
      <c r="AV581" s="8" t="str">
        <f t="shared" si="1053"/>
        <v/>
      </c>
      <c r="AW581" s="8" t="str">
        <f t="shared" si="1054"/>
        <v/>
      </c>
      <c r="AX581" s="9" t="str">
        <f t="shared" si="1079"/>
        <v/>
      </c>
      <c r="AY581" s="9" t="str">
        <f t="shared" si="1080"/>
        <v/>
      </c>
      <c r="AZ581" s="8" t="str">
        <f t="shared" si="1100"/>
        <v/>
      </c>
      <c r="BA581" s="9" t="str">
        <f t="shared" si="1101"/>
        <v/>
      </c>
      <c r="BB581" s="8" t="str">
        <f t="shared" si="1102"/>
        <v/>
      </c>
      <c r="BD581" s="3" t="str">
        <f t="shared" si="1103"/>
        <v/>
      </c>
      <c r="BE581" s="8" t="str">
        <f t="shared" si="1055"/>
        <v/>
      </c>
      <c r="BF581" s="8" t="str">
        <f t="shared" si="1056"/>
        <v/>
      </c>
      <c r="BG581" s="86" t="str">
        <f t="shared" si="1057"/>
        <v/>
      </c>
      <c r="BH581" s="9" t="str">
        <f t="shared" si="1058"/>
        <v/>
      </c>
      <c r="BI581" s="9" t="str">
        <f t="shared" si="1059"/>
        <v/>
      </c>
      <c r="BJ581" s="82" t="e">
        <f t="shared" si="1081"/>
        <v>#VALUE!</v>
      </c>
      <c r="BK581" s="9" t="str">
        <f t="shared" si="1060"/>
        <v/>
      </c>
      <c r="BL581" s="9" t="str">
        <f t="shared" ref="BL581:BM581" si="1111">BK581</f>
        <v/>
      </c>
      <c r="BM581" s="9" t="str">
        <f t="shared" si="1111"/>
        <v/>
      </c>
      <c r="BN581" s="8" t="str">
        <f t="shared" si="1083"/>
        <v/>
      </c>
      <c r="BO581" s="8" t="str">
        <f t="shared" si="1105"/>
        <v/>
      </c>
      <c r="BP581" s="8" t="str">
        <f t="shared" si="1106"/>
        <v/>
      </c>
      <c r="BQ581" s="8" t="str">
        <f t="shared" si="1107"/>
        <v/>
      </c>
      <c r="BR581" s="8" t="str">
        <f t="shared" si="1062"/>
        <v/>
      </c>
      <c r="BS581" s="8" t="str">
        <f t="shared" si="1108"/>
        <v/>
      </c>
      <c r="BT581" s="8" t="str">
        <f t="shared" si="1109"/>
        <v/>
      </c>
      <c r="BU581" s="7" t="str">
        <f t="shared" si="1110"/>
        <v/>
      </c>
    </row>
    <row r="582" spans="8:73" x14ac:dyDescent="0.25">
      <c r="H582" s="35" t="str">
        <f>IFERROR(IF(MINUTE(M582)&lt;&gt;MINUTE(M581),MAX($H$2:H581)+1,IF(AND(MINUTE(M581)=0,MINUTE(M582)=0),1,"")),"")</f>
        <v/>
      </c>
      <c r="I582" s="35" t="str">
        <f t="shared" si="1045"/>
        <v/>
      </c>
      <c r="J582" s="35" t="str">
        <f t="shared" si="1084"/>
        <v/>
      </c>
      <c r="K582" s="67" t="str">
        <f>IFERROR(IF(VLOOKUP(J581,'Flota Variable'!$AS$4:$AU$707,3,0)+K581&gt;$F$7,"",VLOOKUP(J581,'Flota Variable'!$AS$4:$AU$707,3,0)+K581),"")</f>
        <v/>
      </c>
      <c r="L582" s="67" t="str">
        <f t="shared" si="1046"/>
        <v/>
      </c>
      <c r="M582" s="36" t="str">
        <f t="shared" si="1085"/>
        <v/>
      </c>
      <c r="N582" s="35" t="str">
        <f>IF(H582="","",IF(H582=MAX($H$3:$H$1002),IFERROR(VLOOKUP(MAX($H$3:H582)+1,$H$3:$I$1002,2,0),MAX(I582:I1581))-VLOOKUP(H582,$H$3:$I$1002,2,0)+1,IFERROR(VLOOKUP(MAX($H$3:H582)+1,$H$3:$I$1002,2,0),MAX(I582:I1581))-VLOOKUP(H582,$H$3:$I$1002,2,0)))</f>
        <v/>
      </c>
      <c r="P582" s="35" t="str">
        <f t="shared" si="1086"/>
        <v/>
      </c>
      <c r="Q582" s="67" t="str">
        <f t="shared" si="1087"/>
        <v/>
      </c>
      <c r="R582" s="67" t="str">
        <f t="shared" si="1088"/>
        <v/>
      </c>
      <c r="S582" s="67" t="str">
        <f t="shared" si="1089"/>
        <v/>
      </c>
      <c r="U582" s="68" t="str">
        <f>IFERROR(IF(Z582=0,"",IF(MINUTE(Z582)&lt;&gt;MINUTE(Z581),MAX($U$2:U581)+1,IF(AND(MINUTE(Z581)=0,MINUTE(Z582)=0),1,""))),"")</f>
        <v/>
      </c>
      <c r="V582" s="68" t="str">
        <f t="shared" si="1090"/>
        <v/>
      </c>
      <c r="W582" s="68" t="str">
        <f t="shared" si="1091"/>
        <v/>
      </c>
      <c r="X582" s="69" t="str">
        <f>IFERROR(L582+VLOOKUP(J582,'Tiempos de ciclo'!$P$3:$Q$398,2,0),"")</f>
        <v/>
      </c>
      <c r="Y582" s="69" t="str">
        <f t="shared" si="1074"/>
        <v/>
      </c>
      <c r="Z582" s="70" t="str">
        <f t="shared" si="1092"/>
        <v/>
      </c>
      <c r="AA582" s="68" t="str">
        <f>IF(U582="","",IF(U582=MAX($U$3:$U$1002),IFERROR(VLOOKUP(MAX($U$3:U582)+1,$U$3:$V$1002,2,0),MAX(V582:V1581))-VLOOKUP(U582,$U$3:$V$1002,2,0)+1,IFERROR(VLOOKUP(MAX($U$3:U582)+1,$U$3:$V$1002,2,0),MAX(V582:V1581))-VLOOKUP(U582,$U$3:$V$1002,2,0)))</f>
        <v/>
      </c>
      <c r="AC582" s="68" t="str">
        <f t="shared" si="1093"/>
        <v/>
      </c>
      <c r="AD582" s="69" t="str">
        <f t="shared" si="1094"/>
        <v/>
      </c>
      <c r="AE582" s="69" t="str">
        <f t="shared" si="1095"/>
        <v/>
      </c>
      <c r="AF582" s="69" t="str">
        <f t="shared" si="1096"/>
        <v/>
      </c>
      <c r="AI582" s="3" t="str">
        <f t="shared" si="1047"/>
        <v/>
      </c>
      <c r="AJ582" s="8" t="str">
        <f t="shared" si="1075"/>
        <v/>
      </c>
      <c r="AK582" s="8" t="str">
        <f t="shared" si="1048"/>
        <v/>
      </c>
      <c r="AL582" s="8" t="str">
        <f t="shared" si="1049"/>
        <v/>
      </c>
      <c r="AM582" s="8" t="str">
        <f t="shared" si="1050"/>
        <v/>
      </c>
      <c r="AN582" s="9" t="str">
        <f t="shared" si="1076"/>
        <v/>
      </c>
      <c r="AO582" s="9" t="str">
        <f t="shared" si="1077"/>
        <v/>
      </c>
      <c r="AP582" s="8" t="str">
        <f t="shared" si="1097"/>
        <v/>
      </c>
      <c r="AQ582" s="9" t="str">
        <f t="shared" si="1078"/>
        <v/>
      </c>
      <c r="AR582" s="8" t="str">
        <f t="shared" si="1098"/>
        <v/>
      </c>
      <c r="AS582" s="2" t="str">
        <f t="shared" si="1051"/>
        <v/>
      </c>
      <c r="AT582" s="8" t="str">
        <f t="shared" si="1099"/>
        <v/>
      </c>
      <c r="AU582" s="8" t="str">
        <f t="shared" si="1052"/>
        <v/>
      </c>
      <c r="AV582" s="8" t="str">
        <f t="shared" si="1053"/>
        <v/>
      </c>
      <c r="AW582" s="8" t="str">
        <f t="shared" si="1054"/>
        <v/>
      </c>
      <c r="AX582" s="9" t="str">
        <f t="shared" si="1079"/>
        <v/>
      </c>
      <c r="AY582" s="9" t="str">
        <f t="shared" si="1080"/>
        <v/>
      </c>
      <c r="AZ582" s="8" t="str">
        <f t="shared" si="1100"/>
        <v/>
      </c>
      <c r="BA582" s="9" t="str">
        <f t="shared" si="1101"/>
        <v/>
      </c>
      <c r="BB582" s="8" t="str">
        <f t="shared" si="1102"/>
        <v/>
      </c>
      <c r="BD582" s="3" t="str">
        <f t="shared" si="1103"/>
        <v/>
      </c>
      <c r="BE582" s="8" t="str">
        <f t="shared" si="1055"/>
        <v/>
      </c>
      <c r="BF582" s="8" t="str">
        <f t="shared" si="1056"/>
        <v/>
      </c>
      <c r="BG582" s="86" t="str">
        <f t="shared" si="1057"/>
        <v/>
      </c>
      <c r="BH582" s="9" t="str">
        <f t="shared" si="1058"/>
        <v/>
      </c>
      <c r="BI582" s="9" t="str">
        <f t="shared" si="1059"/>
        <v/>
      </c>
      <c r="BJ582" s="82" t="e">
        <f t="shared" si="1081"/>
        <v>#VALUE!</v>
      </c>
      <c r="BK582" s="9" t="str">
        <f t="shared" si="1060"/>
        <v/>
      </c>
      <c r="BL582" s="9" t="str">
        <f t="shared" ref="BL582:BM582" si="1112">BK582</f>
        <v/>
      </c>
      <c r="BM582" s="9" t="str">
        <f t="shared" si="1112"/>
        <v/>
      </c>
      <c r="BN582" s="8" t="str">
        <f t="shared" si="1083"/>
        <v/>
      </c>
      <c r="BO582" s="8" t="str">
        <f t="shared" si="1105"/>
        <v/>
      </c>
      <c r="BP582" s="8" t="str">
        <f t="shared" si="1106"/>
        <v/>
      </c>
      <c r="BQ582" s="8" t="str">
        <f t="shared" si="1107"/>
        <v/>
      </c>
      <c r="BR582" s="8" t="str">
        <f t="shared" si="1062"/>
        <v/>
      </c>
      <c r="BS582" s="8" t="str">
        <f t="shared" si="1108"/>
        <v/>
      </c>
      <c r="BT582" s="8" t="str">
        <f t="shared" si="1109"/>
        <v/>
      </c>
      <c r="BU582" s="7" t="str">
        <f t="shared" si="1110"/>
        <v/>
      </c>
    </row>
    <row r="583" spans="8:73" x14ac:dyDescent="0.25">
      <c r="H583" s="35" t="str">
        <f>IFERROR(IF(MINUTE(M583)&lt;&gt;MINUTE(M582),MAX($H$2:H582)+1,IF(AND(MINUTE(M582)=0,MINUTE(M583)=0),1,"")),"")</f>
        <v/>
      </c>
      <c r="I583" s="35" t="str">
        <f t="shared" si="1045"/>
        <v/>
      </c>
      <c r="J583" s="35" t="str">
        <f t="shared" si="1084"/>
        <v/>
      </c>
      <c r="K583" s="67" t="str">
        <f>IFERROR(IF(VLOOKUP(J582,'Flota Variable'!$AS$4:$AU$707,3,0)+K582&gt;$F$7,"",VLOOKUP(J582,'Flota Variable'!$AS$4:$AU$707,3,0)+K582),"")</f>
        <v/>
      </c>
      <c r="L583" s="67" t="str">
        <f t="shared" si="1046"/>
        <v/>
      </c>
      <c r="M583" s="36" t="str">
        <f t="shared" si="1085"/>
        <v/>
      </c>
      <c r="N583" s="35" t="str">
        <f>IF(H583="","",IF(H583=MAX($H$3:$H$1002),IFERROR(VLOOKUP(MAX($H$3:H583)+1,$H$3:$I$1002,2,0),MAX(I583:I1582))-VLOOKUP(H583,$H$3:$I$1002,2,0)+1,IFERROR(VLOOKUP(MAX($H$3:H583)+1,$H$3:$I$1002,2,0),MAX(I583:I1582))-VLOOKUP(H583,$H$3:$I$1002,2,0)))</f>
        <v/>
      </c>
      <c r="P583" s="35" t="str">
        <f t="shared" si="1086"/>
        <v/>
      </c>
      <c r="Q583" s="67" t="str">
        <f t="shared" si="1087"/>
        <v/>
      </c>
      <c r="R583" s="67" t="str">
        <f t="shared" si="1088"/>
        <v/>
      </c>
      <c r="S583" s="67" t="str">
        <f t="shared" si="1089"/>
        <v/>
      </c>
      <c r="U583" s="68" t="str">
        <f>IFERROR(IF(Z583=0,"",IF(MINUTE(Z583)&lt;&gt;MINUTE(Z582),MAX($U$2:U582)+1,IF(AND(MINUTE(Z582)=0,MINUTE(Z583)=0),1,""))),"")</f>
        <v/>
      </c>
      <c r="V583" s="68" t="str">
        <f t="shared" si="1090"/>
        <v/>
      </c>
      <c r="W583" s="68" t="str">
        <f t="shared" si="1091"/>
        <v/>
      </c>
      <c r="X583" s="69" t="str">
        <f>IFERROR(L583+VLOOKUP(J583,'Tiempos de ciclo'!$P$3:$Q$398,2,0),"")</f>
        <v/>
      </c>
      <c r="Y583" s="69" t="str">
        <f t="shared" si="1074"/>
        <v/>
      </c>
      <c r="Z583" s="70" t="str">
        <f t="shared" si="1092"/>
        <v/>
      </c>
      <c r="AA583" s="68" t="str">
        <f>IF(U583="","",IF(U583=MAX($U$3:$U$1002),IFERROR(VLOOKUP(MAX($U$3:U583)+1,$U$3:$V$1002,2,0),MAX(V583:V1582))-VLOOKUP(U583,$U$3:$V$1002,2,0)+1,IFERROR(VLOOKUP(MAX($U$3:U583)+1,$U$3:$V$1002,2,0),MAX(V583:V1582))-VLOOKUP(U583,$U$3:$V$1002,2,0)))</f>
        <v/>
      </c>
      <c r="AC583" s="68" t="str">
        <f t="shared" si="1093"/>
        <v/>
      </c>
      <c r="AD583" s="69" t="str">
        <f t="shared" si="1094"/>
        <v/>
      </c>
      <c r="AE583" s="69" t="str">
        <f t="shared" si="1095"/>
        <v/>
      </c>
      <c r="AF583" s="69" t="str">
        <f t="shared" si="1096"/>
        <v/>
      </c>
      <c r="AI583" s="3" t="str">
        <f t="shared" si="1047"/>
        <v/>
      </c>
      <c r="AJ583" s="8" t="str">
        <f t="shared" si="1075"/>
        <v/>
      </c>
      <c r="AK583" s="8" t="str">
        <f t="shared" si="1048"/>
        <v/>
      </c>
      <c r="AL583" s="8" t="str">
        <f t="shared" si="1049"/>
        <v/>
      </c>
      <c r="AM583" s="8" t="str">
        <f t="shared" si="1050"/>
        <v/>
      </c>
      <c r="AN583" s="9" t="str">
        <f t="shared" si="1076"/>
        <v/>
      </c>
      <c r="AO583" s="9" t="str">
        <f t="shared" si="1077"/>
        <v/>
      </c>
      <c r="AP583" s="8" t="str">
        <f t="shared" si="1097"/>
        <v/>
      </c>
      <c r="AQ583" s="9" t="str">
        <f t="shared" si="1078"/>
        <v/>
      </c>
      <c r="AR583" s="8" t="str">
        <f t="shared" si="1098"/>
        <v/>
      </c>
      <c r="AS583" s="2" t="str">
        <f t="shared" si="1051"/>
        <v/>
      </c>
      <c r="AT583" s="8" t="str">
        <f t="shared" si="1099"/>
        <v/>
      </c>
      <c r="AU583" s="8" t="str">
        <f t="shared" si="1052"/>
        <v/>
      </c>
      <c r="AV583" s="8" t="str">
        <f t="shared" si="1053"/>
        <v/>
      </c>
      <c r="AW583" s="8" t="str">
        <f t="shared" si="1054"/>
        <v/>
      </c>
      <c r="AX583" s="9" t="str">
        <f t="shared" si="1079"/>
        <v/>
      </c>
      <c r="AY583" s="9" t="str">
        <f t="shared" si="1080"/>
        <v/>
      </c>
      <c r="AZ583" s="8" t="str">
        <f t="shared" si="1100"/>
        <v/>
      </c>
      <c r="BA583" s="9" t="str">
        <f t="shared" si="1101"/>
        <v/>
      </c>
      <c r="BB583" s="8" t="str">
        <f t="shared" si="1102"/>
        <v/>
      </c>
      <c r="BD583" s="3" t="str">
        <f t="shared" si="1103"/>
        <v/>
      </c>
      <c r="BE583" s="8" t="str">
        <f t="shared" si="1055"/>
        <v/>
      </c>
      <c r="BF583" s="8" t="str">
        <f t="shared" si="1056"/>
        <v/>
      </c>
      <c r="BG583" s="86" t="str">
        <f t="shared" si="1057"/>
        <v/>
      </c>
      <c r="BH583" s="9" t="str">
        <f t="shared" si="1058"/>
        <v/>
      </c>
      <c r="BI583" s="9" t="str">
        <f t="shared" si="1059"/>
        <v/>
      </c>
      <c r="BJ583" s="82" t="e">
        <f t="shared" si="1081"/>
        <v>#VALUE!</v>
      </c>
      <c r="BK583" s="9" t="str">
        <f t="shared" si="1060"/>
        <v/>
      </c>
      <c r="BL583" s="9" t="str">
        <f t="shared" ref="BL583:BM583" si="1113">BK583</f>
        <v/>
      </c>
      <c r="BM583" s="9" t="str">
        <f t="shared" si="1113"/>
        <v/>
      </c>
      <c r="BN583" s="8" t="str">
        <f t="shared" si="1083"/>
        <v/>
      </c>
      <c r="BO583" s="8" t="str">
        <f t="shared" si="1105"/>
        <v/>
      </c>
      <c r="BP583" s="8" t="str">
        <f t="shared" si="1106"/>
        <v/>
      </c>
      <c r="BQ583" s="8" t="str">
        <f t="shared" si="1107"/>
        <v/>
      </c>
      <c r="BR583" s="8" t="str">
        <f t="shared" si="1062"/>
        <v/>
      </c>
      <c r="BS583" s="8" t="str">
        <f t="shared" si="1108"/>
        <v/>
      </c>
      <c r="BT583" s="8" t="str">
        <f t="shared" si="1109"/>
        <v/>
      </c>
      <c r="BU583" s="7" t="str">
        <f t="shared" si="1110"/>
        <v/>
      </c>
    </row>
    <row r="584" spans="8:73" x14ac:dyDescent="0.25">
      <c r="H584" s="35" t="str">
        <f>IFERROR(IF(MINUTE(M584)&lt;&gt;MINUTE(M583),MAX($H$2:H583)+1,IF(AND(MINUTE(M583)=0,MINUTE(M584)=0),1,"")),"")</f>
        <v/>
      </c>
      <c r="I584" s="35" t="str">
        <f t="shared" si="1045"/>
        <v/>
      </c>
      <c r="J584" s="35" t="str">
        <f t="shared" si="1084"/>
        <v/>
      </c>
      <c r="K584" s="67" t="str">
        <f>IFERROR(IF(VLOOKUP(J583,'Flota Variable'!$AS$4:$AU$707,3,0)+K583&gt;$F$7,"",VLOOKUP(J583,'Flota Variable'!$AS$4:$AU$707,3,0)+K583),"")</f>
        <v/>
      </c>
      <c r="L584" s="67" t="str">
        <f t="shared" si="1046"/>
        <v/>
      </c>
      <c r="M584" s="36" t="str">
        <f t="shared" si="1085"/>
        <v/>
      </c>
      <c r="N584" s="35" t="str">
        <f>IF(H584="","",IF(H584=MAX($H$3:$H$1002),IFERROR(VLOOKUP(MAX($H$3:H584)+1,$H$3:$I$1002,2,0),MAX(I584:I1583))-VLOOKUP(H584,$H$3:$I$1002,2,0)+1,IFERROR(VLOOKUP(MAX($H$3:H584)+1,$H$3:$I$1002,2,0),MAX(I584:I1583))-VLOOKUP(H584,$H$3:$I$1002,2,0)))</f>
        <v/>
      </c>
      <c r="P584" s="35" t="str">
        <f t="shared" si="1086"/>
        <v/>
      </c>
      <c r="Q584" s="67" t="str">
        <f t="shared" si="1087"/>
        <v/>
      </c>
      <c r="R584" s="67" t="str">
        <f t="shared" si="1088"/>
        <v/>
      </c>
      <c r="S584" s="67" t="str">
        <f t="shared" si="1089"/>
        <v/>
      </c>
      <c r="U584" s="68" t="str">
        <f>IFERROR(IF(Z584=0,"",IF(MINUTE(Z584)&lt;&gt;MINUTE(Z583),MAX($U$2:U583)+1,IF(AND(MINUTE(Z583)=0,MINUTE(Z584)=0),1,""))),"")</f>
        <v/>
      </c>
      <c r="V584" s="68" t="str">
        <f t="shared" si="1090"/>
        <v/>
      </c>
      <c r="W584" s="68" t="str">
        <f t="shared" si="1091"/>
        <v/>
      </c>
      <c r="X584" s="69" t="str">
        <f>IFERROR(L584+VLOOKUP(J584,'Tiempos de ciclo'!$P$3:$Q$398,2,0),"")</f>
        <v/>
      </c>
      <c r="Y584" s="69" t="str">
        <f t="shared" si="1074"/>
        <v/>
      </c>
      <c r="Z584" s="70" t="str">
        <f t="shared" si="1092"/>
        <v/>
      </c>
      <c r="AA584" s="68" t="str">
        <f>IF(U584="","",IF(U584=MAX($U$3:$U$1002),IFERROR(VLOOKUP(MAX($U$3:U584)+1,$U$3:$V$1002,2,0),MAX(V584:V1583))-VLOOKUP(U584,$U$3:$V$1002,2,0)+1,IFERROR(VLOOKUP(MAX($U$3:U584)+1,$U$3:$V$1002,2,0),MAX(V584:V1583))-VLOOKUP(U584,$U$3:$V$1002,2,0)))</f>
        <v/>
      </c>
      <c r="AC584" s="68" t="str">
        <f t="shared" si="1093"/>
        <v/>
      </c>
      <c r="AD584" s="69" t="str">
        <f t="shared" si="1094"/>
        <v/>
      </c>
      <c r="AE584" s="69" t="str">
        <f t="shared" si="1095"/>
        <v/>
      </c>
      <c r="AF584" s="69" t="str">
        <f t="shared" si="1096"/>
        <v/>
      </c>
      <c r="AI584" s="3" t="str">
        <f t="shared" si="1047"/>
        <v/>
      </c>
      <c r="AJ584" s="8" t="str">
        <f t="shared" si="1075"/>
        <v/>
      </c>
      <c r="AK584" s="8" t="str">
        <f t="shared" si="1048"/>
        <v/>
      </c>
      <c r="AL584" s="8" t="str">
        <f t="shared" si="1049"/>
        <v/>
      </c>
      <c r="AM584" s="8" t="str">
        <f t="shared" si="1050"/>
        <v/>
      </c>
      <c r="AN584" s="9" t="str">
        <f t="shared" si="1076"/>
        <v/>
      </c>
      <c r="AO584" s="9" t="str">
        <f t="shared" si="1077"/>
        <v/>
      </c>
      <c r="AP584" s="8" t="str">
        <f t="shared" si="1097"/>
        <v/>
      </c>
      <c r="AQ584" s="9" t="str">
        <f t="shared" si="1078"/>
        <v/>
      </c>
      <c r="AR584" s="8" t="str">
        <f t="shared" si="1098"/>
        <v/>
      </c>
      <c r="AS584" s="2" t="str">
        <f t="shared" si="1051"/>
        <v/>
      </c>
      <c r="AT584" s="8" t="str">
        <f t="shared" si="1099"/>
        <v/>
      </c>
      <c r="AU584" s="8" t="str">
        <f t="shared" si="1052"/>
        <v/>
      </c>
      <c r="AV584" s="8" t="str">
        <f t="shared" si="1053"/>
        <v/>
      </c>
      <c r="AW584" s="8" t="str">
        <f t="shared" si="1054"/>
        <v/>
      </c>
      <c r="AX584" s="9" t="str">
        <f t="shared" si="1079"/>
        <v/>
      </c>
      <c r="AY584" s="9" t="str">
        <f t="shared" si="1080"/>
        <v/>
      </c>
      <c r="AZ584" s="8" t="str">
        <f t="shared" si="1100"/>
        <v/>
      </c>
      <c r="BA584" s="9" t="str">
        <f t="shared" si="1101"/>
        <v/>
      </c>
      <c r="BB584" s="8" t="str">
        <f t="shared" si="1102"/>
        <v/>
      </c>
      <c r="BD584" s="3" t="str">
        <f t="shared" si="1103"/>
        <v/>
      </c>
      <c r="BE584" s="8" t="str">
        <f t="shared" si="1055"/>
        <v/>
      </c>
      <c r="BF584" s="8" t="str">
        <f t="shared" si="1056"/>
        <v/>
      </c>
      <c r="BG584" s="86" t="str">
        <f t="shared" si="1057"/>
        <v/>
      </c>
      <c r="BH584" s="9" t="str">
        <f t="shared" si="1058"/>
        <v/>
      </c>
      <c r="BI584" s="9" t="str">
        <f t="shared" si="1059"/>
        <v/>
      </c>
      <c r="BJ584" s="82" t="e">
        <f t="shared" si="1081"/>
        <v>#VALUE!</v>
      </c>
      <c r="BK584" s="9" t="str">
        <f t="shared" si="1060"/>
        <v/>
      </c>
      <c r="BL584" s="9" t="str">
        <f t="shared" ref="BL584:BM584" si="1114">BK584</f>
        <v/>
      </c>
      <c r="BM584" s="9" t="str">
        <f t="shared" si="1114"/>
        <v/>
      </c>
      <c r="BN584" s="8" t="str">
        <f t="shared" si="1083"/>
        <v/>
      </c>
      <c r="BO584" s="8" t="str">
        <f t="shared" si="1105"/>
        <v/>
      </c>
      <c r="BP584" s="8" t="str">
        <f t="shared" si="1106"/>
        <v/>
      </c>
      <c r="BQ584" s="8" t="str">
        <f t="shared" si="1107"/>
        <v/>
      </c>
      <c r="BR584" s="8" t="str">
        <f t="shared" si="1062"/>
        <v/>
      </c>
      <c r="BS584" s="8" t="str">
        <f t="shared" si="1108"/>
        <v/>
      </c>
      <c r="BT584" s="8" t="str">
        <f t="shared" si="1109"/>
        <v/>
      </c>
      <c r="BU584" s="7" t="str">
        <f t="shared" si="1110"/>
        <v/>
      </c>
    </row>
    <row r="585" spans="8:73" x14ac:dyDescent="0.25">
      <c r="H585" s="35" t="str">
        <f>IFERROR(IF(MINUTE(M585)&lt;&gt;MINUTE(M584),MAX($H$2:H584)+1,IF(AND(MINUTE(M584)=0,MINUTE(M585)=0),1,"")),"")</f>
        <v/>
      </c>
      <c r="I585" s="35" t="str">
        <f t="shared" si="1045"/>
        <v/>
      </c>
      <c r="J585" s="35" t="str">
        <f t="shared" si="1084"/>
        <v/>
      </c>
      <c r="K585" s="67" t="str">
        <f>IFERROR(IF(VLOOKUP(J584,'Flota Variable'!$AS$4:$AU$707,3,0)+K584&gt;$F$7,"",VLOOKUP(J584,'Flota Variable'!$AS$4:$AU$707,3,0)+K584),"")</f>
        <v/>
      </c>
      <c r="L585" s="67" t="str">
        <f t="shared" si="1046"/>
        <v/>
      </c>
      <c r="M585" s="36" t="str">
        <f t="shared" si="1085"/>
        <v/>
      </c>
      <c r="N585" s="35" t="str">
        <f>IF(H585="","",IF(H585=MAX($H$3:$H$1002),IFERROR(VLOOKUP(MAX($H$3:H585)+1,$H$3:$I$1002,2,0),MAX(I585:I1584))-VLOOKUP(H585,$H$3:$I$1002,2,0)+1,IFERROR(VLOOKUP(MAX($H$3:H585)+1,$H$3:$I$1002,2,0),MAX(I585:I1584))-VLOOKUP(H585,$H$3:$I$1002,2,0)))</f>
        <v/>
      </c>
      <c r="P585" s="35" t="str">
        <f t="shared" si="1086"/>
        <v/>
      </c>
      <c r="Q585" s="67" t="str">
        <f t="shared" si="1087"/>
        <v/>
      </c>
      <c r="R585" s="67" t="str">
        <f t="shared" si="1088"/>
        <v/>
      </c>
      <c r="S585" s="67" t="str">
        <f t="shared" si="1089"/>
        <v/>
      </c>
      <c r="U585" s="68" t="str">
        <f>IFERROR(IF(Z585=0,"",IF(MINUTE(Z585)&lt;&gt;MINUTE(Z584),MAX($U$2:U584)+1,IF(AND(MINUTE(Z584)=0,MINUTE(Z585)=0),1,""))),"")</f>
        <v/>
      </c>
      <c r="V585" s="68" t="str">
        <f t="shared" si="1090"/>
        <v/>
      </c>
      <c r="W585" s="68" t="str">
        <f t="shared" si="1091"/>
        <v/>
      </c>
      <c r="X585" s="69" t="str">
        <f>IFERROR(L585+VLOOKUP(J585,'Tiempos de ciclo'!$P$3:$Q$398,2,0),"")</f>
        <v/>
      </c>
      <c r="Y585" s="69" t="str">
        <f t="shared" si="1074"/>
        <v/>
      </c>
      <c r="Z585" s="70" t="str">
        <f t="shared" si="1092"/>
        <v/>
      </c>
      <c r="AA585" s="68" t="str">
        <f>IF(U585="","",IF(U585=MAX($U$3:$U$1002),IFERROR(VLOOKUP(MAX($U$3:U585)+1,$U$3:$V$1002,2,0),MAX(V585:V1584))-VLOOKUP(U585,$U$3:$V$1002,2,0)+1,IFERROR(VLOOKUP(MAX($U$3:U585)+1,$U$3:$V$1002,2,0),MAX(V585:V1584))-VLOOKUP(U585,$U$3:$V$1002,2,0)))</f>
        <v/>
      </c>
      <c r="AC585" s="68" t="str">
        <f t="shared" si="1093"/>
        <v/>
      </c>
      <c r="AD585" s="69" t="str">
        <f t="shared" si="1094"/>
        <v/>
      </c>
      <c r="AE585" s="69" t="str">
        <f t="shared" si="1095"/>
        <v/>
      </c>
      <c r="AF585" s="69" t="str">
        <f t="shared" si="1096"/>
        <v/>
      </c>
      <c r="AI585" s="3" t="str">
        <f t="shared" si="1047"/>
        <v/>
      </c>
      <c r="AJ585" s="8" t="str">
        <f t="shared" si="1075"/>
        <v/>
      </c>
      <c r="AK585" s="8" t="str">
        <f t="shared" si="1048"/>
        <v/>
      </c>
      <c r="AL585" s="8" t="str">
        <f t="shared" si="1049"/>
        <v/>
      </c>
      <c r="AM585" s="8" t="str">
        <f t="shared" si="1050"/>
        <v/>
      </c>
      <c r="AN585" s="9" t="str">
        <f t="shared" si="1076"/>
        <v/>
      </c>
      <c r="AO585" s="9" t="str">
        <f t="shared" si="1077"/>
        <v/>
      </c>
      <c r="AP585" s="8" t="str">
        <f t="shared" si="1097"/>
        <v/>
      </c>
      <c r="AQ585" s="9" t="str">
        <f t="shared" si="1078"/>
        <v/>
      </c>
      <c r="AR585" s="8" t="str">
        <f t="shared" si="1098"/>
        <v/>
      </c>
      <c r="AS585" s="2" t="str">
        <f t="shared" si="1051"/>
        <v/>
      </c>
      <c r="AT585" s="8" t="str">
        <f t="shared" si="1099"/>
        <v/>
      </c>
      <c r="AU585" s="8" t="str">
        <f t="shared" si="1052"/>
        <v/>
      </c>
      <c r="AV585" s="8" t="str">
        <f t="shared" si="1053"/>
        <v/>
      </c>
      <c r="AW585" s="8" t="str">
        <f t="shared" si="1054"/>
        <v/>
      </c>
      <c r="AX585" s="9" t="str">
        <f t="shared" si="1079"/>
        <v/>
      </c>
      <c r="AY585" s="9" t="str">
        <f t="shared" si="1080"/>
        <v/>
      </c>
      <c r="AZ585" s="8" t="str">
        <f t="shared" si="1100"/>
        <v/>
      </c>
      <c r="BA585" s="9" t="str">
        <f t="shared" si="1101"/>
        <v/>
      </c>
      <c r="BB585" s="8" t="str">
        <f t="shared" si="1102"/>
        <v/>
      </c>
      <c r="BD585" s="3" t="str">
        <f t="shared" si="1103"/>
        <v/>
      </c>
      <c r="BE585" s="8" t="str">
        <f t="shared" si="1055"/>
        <v/>
      </c>
      <c r="BF585" s="8" t="str">
        <f t="shared" si="1056"/>
        <v/>
      </c>
      <c r="BG585" s="86" t="str">
        <f t="shared" si="1057"/>
        <v/>
      </c>
      <c r="BH585" s="9" t="str">
        <f t="shared" si="1058"/>
        <v/>
      </c>
      <c r="BI585" s="9" t="str">
        <f t="shared" si="1059"/>
        <v/>
      </c>
      <c r="BJ585" s="82" t="e">
        <f t="shared" si="1081"/>
        <v>#VALUE!</v>
      </c>
      <c r="BK585" s="9" t="str">
        <f t="shared" si="1060"/>
        <v/>
      </c>
      <c r="BL585" s="9" t="str">
        <f t="shared" ref="BL585:BM585" si="1115">BK585</f>
        <v/>
      </c>
      <c r="BM585" s="9" t="str">
        <f t="shared" si="1115"/>
        <v/>
      </c>
      <c r="BN585" s="8" t="str">
        <f t="shared" si="1083"/>
        <v/>
      </c>
      <c r="BO585" s="8" t="str">
        <f t="shared" si="1105"/>
        <v/>
      </c>
      <c r="BP585" s="8" t="str">
        <f t="shared" si="1106"/>
        <v/>
      </c>
      <c r="BQ585" s="8" t="str">
        <f t="shared" si="1107"/>
        <v/>
      </c>
      <c r="BR585" s="8" t="str">
        <f t="shared" si="1062"/>
        <v/>
      </c>
      <c r="BS585" s="8" t="str">
        <f t="shared" si="1108"/>
        <v/>
      </c>
      <c r="BT585" s="8" t="str">
        <f t="shared" si="1109"/>
        <v/>
      </c>
      <c r="BU585" s="7" t="str">
        <f t="shared" si="1110"/>
        <v/>
      </c>
    </row>
    <row r="586" spans="8:73" x14ac:dyDescent="0.25">
      <c r="H586" s="35" t="str">
        <f>IFERROR(IF(MINUTE(M586)&lt;&gt;MINUTE(M585),MAX($H$2:H585)+1,IF(AND(MINUTE(M585)=0,MINUTE(M586)=0),1,"")),"")</f>
        <v/>
      </c>
      <c r="I586" s="35" t="str">
        <f t="shared" si="1045"/>
        <v/>
      </c>
      <c r="J586" s="35" t="str">
        <f t="shared" si="1084"/>
        <v/>
      </c>
      <c r="K586" s="67" t="str">
        <f>IFERROR(IF(VLOOKUP(J585,'Flota Variable'!$AS$4:$AU$707,3,0)+K585&gt;$F$7,"",VLOOKUP(J585,'Flota Variable'!$AS$4:$AU$707,3,0)+K585),"")</f>
        <v/>
      </c>
      <c r="L586" s="67" t="str">
        <f t="shared" si="1046"/>
        <v/>
      </c>
      <c r="M586" s="36" t="str">
        <f t="shared" si="1085"/>
        <v/>
      </c>
      <c r="N586" s="35" t="str">
        <f>IF(H586="","",IF(H586=MAX($H$3:$H$1002),IFERROR(VLOOKUP(MAX($H$3:H586)+1,$H$3:$I$1002,2,0),MAX(I586:I1585))-VLOOKUP(H586,$H$3:$I$1002,2,0)+1,IFERROR(VLOOKUP(MAX($H$3:H586)+1,$H$3:$I$1002,2,0),MAX(I586:I1585))-VLOOKUP(H586,$H$3:$I$1002,2,0)))</f>
        <v/>
      </c>
      <c r="P586" s="35" t="str">
        <f t="shared" si="1086"/>
        <v/>
      </c>
      <c r="Q586" s="67" t="str">
        <f t="shared" si="1087"/>
        <v/>
      </c>
      <c r="R586" s="67" t="str">
        <f t="shared" si="1088"/>
        <v/>
      </c>
      <c r="S586" s="67" t="str">
        <f t="shared" si="1089"/>
        <v/>
      </c>
      <c r="U586" s="68" t="str">
        <f>IFERROR(IF(Z586=0,"",IF(MINUTE(Z586)&lt;&gt;MINUTE(Z585),MAX($U$2:U585)+1,IF(AND(MINUTE(Z585)=0,MINUTE(Z586)=0),1,""))),"")</f>
        <v/>
      </c>
      <c r="V586" s="68" t="str">
        <f t="shared" si="1090"/>
        <v/>
      </c>
      <c r="W586" s="68" t="str">
        <f t="shared" si="1091"/>
        <v/>
      </c>
      <c r="X586" s="69" t="str">
        <f>IFERROR(L586+VLOOKUP(J586,'Tiempos de ciclo'!$P$3:$Q$398,2,0),"")</f>
        <v/>
      </c>
      <c r="Y586" s="69" t="str">
        <f t="shared" si="1074"/>
        <v/>
      </c>
      <c r="Z586" s="70" t="str">
        <f t="shared" si="1092"/>
        <v/>
      </c>
      <c r="AA586" s="68" t="str">
        <f>IF(U586="","",IF(U586=MAX($U$3:$U$1002),IFERROR(VLOOKUP(MAX($U$3:U586)+1,$U$3:$V$1002,2,0),MAX(V586:V1585))-VLOOKUP(U586,$U$3:$V$1002,2,0)+1,IFERROR(VLOOKUP(MAX($U$3:U586)+1,$U$3:$V$1002,2,0),MAX(V586:V1585))-VLOOKUP(U586,$U$3:$V$1002,2,0)))</f>
        <v/>
      </c>
      <c r="AC586" s="68" t="str">
        <f t="shared" si="1093"/>
        <v/>
      </c>
      <c r="AD586" s="69" t="str">
        <f t="shared" si="1094"/>
        <v/>
      </c>
      <c r="AE586" s="69" t="str">
        <f t="shared" si="1095"/>
        <v/>
      </c>
      <c r="AF586" s="69" t="str">
        <f t="shared" si="1096"/>
        <v/>
      </c>
      <c r="AI586" s="3" t="str">
        <f t="shared" si="1047"/>
        <v/>
      </c>
      <c r="AJ586" s="8" t="str">
        <f t="shared" si="1075"/>
        <v/>
      </c>
      <c r="AK586" s="8" t="str">
        <f t="shared" si="1048"/>
        <v/>
      </c>
      <c r="AL586" s="8" t="str">
        <f t="shared" si="1049"/>
        <v/>
      </c>
      <c r="AM586" s="8" t="str">
        <f t="shared" si="1050"/>
        <v/>
      </c>
      <c r="AN586" s="9" t="str">
        <f t="shared" si="1076"/>
        <v/>
      </c>
      <c r="AO586" s="9" t="str">
        <f t="shared" si="1077"/>
        <v/>
      </c>
      <c r="AP586" s="8" t="str">
        <f t="shared" si="1097"/>
        <v/>
      </c>
      <c r="AQ586" s="9" t="str">
        <f t="shared" si="1078"/>
        <v/>
      </c>
      <c r="AR586" s="8" t="str">
        <f t="shared" si="1098"/>
        <v/>
      </c>
      <c r="AS586" s="2" t="str">
        <f t="shared" si="1051"/>
        <v/>
      </c>
      <c r="AT586" s="8" t="str">
        <f t="shared" si="1099"/>
        <v/>
      </c>
      <c r="AU586" s="8" t="str">
        <f t="shared" si="1052"/>
        <v/>
      </c>
      <c r="AV586" s="8" t="str">
        <f t="shared" si="1053"/>
        <v/>
      </c>
      <c r="AW586" s="8" t="str">
        <f t="shared" si="1054"/>
        <v/>
      </c>
      <c r="AX586" s="9" t="str">
        <f t="shared" si="1079"/>
        <v/>
      </c>
      <c r="AY586" s="9" t="str">
        <f t="shared" si="1080"/>
        <v/>
      </c>
      <c r="AZ586" s="8" t="str">
        <f t="shared" si="1100"/>
        <v/>
      </c>
      <c r="BA586" s="9" t="str">
        <f t="shared" si="1101"/>
        <v/>
      </c>
      <c r="BB586" s="8" t="str">
        <f t="shared" si="1102"/>
        <v/>
      </c>
      <c r="BD586" s="3" t="str">
        <f t="shared" si="1103"/>
        <v/>
      </c>
      <c r="BE586" s="8" t="str">
        <f t="shared" si="1055"/>
        <v/>
      </c>
      <c r="BF586" s="8" t="str">
        <f t="shared" si="1056"/>
        <v/>
      </c>
      <c r="BG586" s="86" t="str">
        <f t="shared" si="1057"/>
        <v/>
      </c>
      <c r="BH586" s="9" t="str">
        <f t="shared" si="1058"/>
        <v/>
      </c>
      <c r="BI586" s="9" t="str">
        <f t="shared" si="1059"/>
        <v/>
      </c>
      <c r="BJ586" s="82" t="e">
        <f t="shared" si="1081"/>
        <v>#VALUE!</v>
      </c>
      <c r="BK586" s="9" t="str">
        <f t="shared" si="1060"/>
        <v/>
      </c>
      <c r="BL586" s="9" t="str">
        <f t="shared" ref="BL586:BM586" si="1116">BK586</f>
        <v/>
      </c>
      <c r="BM586" s="9" t="str">
        <f t="shared" si="1116"/>
        <v/>
      </c>
      <c r="BN586" s="8" t="str">
        <f t="shared" si="1083"/>
        <v/>
      </c>
      <c r="BO586" s="8" t="str">
        <f t="shared" si="1105"/>
        <v/>
      </c>
      <c r="BP586" s="8" t="str">
        <f t="shared" si="1106"/>
        <v/>
      </c>
      <c r="BQ586" s="8" t="str">
        <f t="shared" si="1107"/>
        <v/>
      </c>
      <c r="BR586" s="8" t="str">
        <f t="shared" si="1062"/>
        <v/>
      </c>
      <c r="BS586" s="8" t="str">
        <f t="shared" si="1108"/>
        <v/>
      </c>
      <c r="BT586" s="8" t="str">
        <f t="shared" si="1109"/>
        <v/>
      </c>
      <c r="BU586" s="7" t="str">
        <f t="shared" si="1110"/>
        <v/>
      </c>
    </row>
    <row r="587" spans="8:73" x14ac:dyDescent="0.25">
      <c r="H587" s="35" t="str">
        <f>IFERROR(IF(MINUTE(M587)&lt;&gt;MINUTE(M586),MAX($H$2:H586)+1,IF(AND(MINUTE(M586)=0,MINUTE(M587)=0),1,"")),"")</f>
        <v/>
      </c>
      <c r="I587" s="35" t="str">
        <f t="shared" si="1045"/>
        <v/>
      </c>
      <c r="J587" s="35" t="str">
        <f t="shared" si="1084"/>
        <v/>
      </c>
      <c r="K587" s="67" t="str">
        <f>IFERROR(IF(VLOOKUP(J586,'Flota Variable'!$AS$4:$AU$707,3,0)+K586&gt;$F$7,"",VLOOKUP(J586,'Flota Variable'!$AS$4:$AU$707,3,0)+K586),"")</f>
        <v/>
      </c>
      <c r="L587" s="67" t="str">
        <f t="shared" si="1046"/>
        <v/>
      </c>
      <c r="M587" s="36" t="str">
        <f t="shared" si="1085"/>
        <v/>
      </c>
      <c r="N587" s="35" t="str">
        <f>IF(H587="","",IF(H587=MAX($H$3:$H$1002),IFERROR(VLOOKUP(MAX($H$3:H587)+1,$H$3:$I$1002,2,0),MAX(I587:I1586))-VLOOKUP(H587,$H$3:$I$1002,2,0)+1,IFERROR(VLOOKUP(MAX($H$3:H587)+1,$H$3:$I$1002,2,0),MAX(I587:I1586))-VLOOKUP(H587,$H$3:$I$1002,2,0)))</f>
        <v/>
      </c>
      <c r="P587" s="35" t="str">
        <f t="shared" si="1086"/>
        <v/>
      </c>
      <c r="Q587" s="67" t="str">
        <f t="shared" si="1087"/>
        <v/>
      </c>
      <c r="R587" s="67" t="str">
        <f t="shared" si="1088"/>
        <v/>
      </c>
      <c r="S587" s="67" t="str">
        <f t="shared" si="1089"/>
        <v/>
      </c>
      <c r="U587" s="68" t="str">
        <f>IFERROR(IF(Z587=0,"",IF(MINUTE(Z587)&lt;&gt;MINUTE(Z586),MAX($U$2:U586)+1,IF(AND(MINUTE(Z586)=0,MINUTE(Z587)=0),1,""))),"")</f>
        <v/>
      </c>
      <c r="V587" s="68" t="str">
        <f t="shared" si="1090"/>
        <v/>
      </c>
      <c r="W587" s="68" t="str">
        <f t="shared" si="1091"/>
        <v/>
      </c>
      <c r="X587" s="69" t="str">
        <f>IFERROR(L587+VLOOKUP(J587,'Tiempos de ciclo'!$P$3:$Q$398,2,0),"")</f>
        <v/>
      </c>
      <c r="Y587" s="69" t="str">
        <f t="shared" si="1074"/>
        <v/>
      </c>
      <c r="Z587" s="70" t="str">
        <f t="shared" si="1092"/>
        <v/>
      </c>
      <c r="AA587" s="68" t="str">
        <f>IF(U587="","",IF(U587=MAX($U$3:$U$1002),IFERROR(VLOOKUP(MAX($U$3:U587)+1,$U$3:$V$1002,2,0),MAX(V587:V1586))-VLOOKUP(U587,$U$3:$V$1002,2,0)+1,IFERROR(VLOOKUP(MAX($U$3:U587)+1,$U$3:$V$1002,2,0),MAX(V587:V1586))-VLOOKUP(U587,$U$3:$V$1002,2,0)))</f>
        <v/>
      </c>
      <c r="AC587" s="68" t="str">
        <f t="shared" si="1093"/>
        <v/>
      </c>
      <c r="AD587" s="69" t="str">
        <f t="shared" si="1094"/>
        <v/>
      </c>
      <c r="AE587" s="69" t="str">
        <f t="shared" si="1095"/>
        <v/>
      </c>
      <c r="AF587" s="69" t="str">
        <f t="shared" si="1096"/>
        <v/>
      </c>
      <c r="AI587" s="3" t="str">
        <f t="shared" si="1047"/>
        <v/>
      </c>
      <c r="AJ587" s="8" t="str">
        <f t="shared" si="1075"/>
        <v/>
      </c>
      <c r="AK587" s="8" t="str">
        <f t="shared" si="1048"/>
        <v/>
      </c>
      <c r="AL587" s="8" t="str">
        <f t="shared" si="1049"/>
        <v/>
      </c>
      <c r="AM587" s="8" t="str">
        <f t="shared" si="1050"/>
        <v/>
      </c>
      <c r="AN587" s="9" t="str">
        <f t="shared" si="1076"/>
        <v/>
      </c>
      <c r="AO587" s="9" t="str">
        <f t="shared" si="1077"/>
        <v/>
      </c>
      <c r="AP587" s="8" t="str">
        <f t="shared" si="1097"/>
        <v/>
      </c>
      <c r="AQ587" s="9" t="str">
        <f t="shared" si="1078"/>
        <v/>
      </c>
      <c r="AR587" s="8" t="str">
        <f t="shared" si="1098"/>
        <v/>
      </c>
      <c r="AS587" s="2" t="str">
        <f t="shared" si="1051"/>
        <v/>
      </c>
      <c r="AT587" s="8" t="str">
        <f t="shared" si="1099"/>
        <v/>
      </c>
      <c r="AU587" s="8" t="str">
        <f t="shared" si="1052"/>
        <v/>
      </c>
      <c r="AV587" s="8" t="str">
        <f t="shared" si="1053"/>
        <v/>
      </c>
      <c r="AW587" s="8" t="str">
        <f t="shared" si="1054"/>
        <v/>
      </c>
      <c r="AX587" s="9" t="str">
        <f t="shared" si="1079"/>
        <v/>
      </c>
      <c r="AY587" s="9" t="str">
        <f t="shared" si="1080"/>
        <v/>
      </c>
      <c r="AZ587" s="8" t="str">
        <f t="shared" si="1100"/>
        <v/>
      </c>
      <c r="BA587" s="9" t="str">
        <f t="shared" si="1101"/>
        <v/>
      </c>
      <c r="BB587" s="8" t="str">
        <f t="shared" si="1102"/>
        <v/>
      </c>
      <c r="BD587" s="3" t="str">
        <f t="shared" si="1103"/>
        <v/>
      </c>
      <c r="BE587" s="8" t="str">
        <f t="shared" si="1055"/>
        <v/>
      </c>
      <c r="BF587" s="8" t="str">
        <f t="shared" si="1056"/>
        <v/>
      </c>
      <c r="BG587" s="86" t="str">
        <f t="shared" si="1057"/>
        <v/>
      </c>
      <c r="BH587" s="9" t="str">
        <f t="shared" si="1058"/>
        <v/>
      </c>
      <c r="BI587" s="9" t="str">
        <f t="shared" si="1059"/>
        <v/>
      </c>
      <c r="BJ587" s="82" t="e">
        <f t="shared" si="1081"/>
        <v>#VALUE!</v>
      </c>
      <c r="BK587" s="9" t="str">
        <f t="shared" si="1060"/>
        <v/>
      </c>
      <c r="BL587" s="9" t="str">
        <f t="shared" ref="BL587:BM587" si="1117">BK587</f>
        <v/>
      </c>
      <c r="BM587" s="9" t="str">
        <f t="shared" si="1117"/>
        <v/>
      </c>
      <c r="BN587" s="8" t="str">
        <f t="shared" si="1083"/>
        <v/>
      </c>
      <c r="BO587" s="8" t="str">
        <f t="shared" si="1105"/>
        <v/>
      </c>
      <c r="BP587" s="8" t="str">
        <f t="shared" si="1106"/>
        <v/>
      </c>
      <c r="BQ587" s="8" t="str">
        <f t="shared" si="1107"/>
        <v/>
      </c>
      <c r="BR587" s="8" t="str">
        <f t="shared" si="1062"/>
        <v/>
      </c>
      <c r="BS587" s="8" t="str">
        <f t="shared" si="1108"/>
        <v/>
      </c>
      <c r="BT587" s="8" t="str">
        <f t="shared" si="1109"/>
        <v/>
      </c>
      <c r="BU587" s="7" t="str">
        <f t="shared" si="1110"/>
        <v/>
      </c>
    </row>
    <row r="588" spans="8:73" x14ac:dyDescent="0.25">
      <c r="H588" s="35" t="str">
        <f>IFERROR(IF(MINUTE(M588)&lt;&gt;MINUTE(M587),MAX($H$2:H587)+1,IF(AND(MINUTE(M587)=0,MINUTE(M588)=0),1,"")),"")</f>
        <v/>
      </c>
      <c r="I588" s="35" t="str">
        <f t="shared" si="1045"/>
        <v/>
      </c>
      <c r="J588" s="35" t="str">
        <f t="shared" si="1084"/>
        <v/>
      </c>
      <c r="K588" s="67" t="str">
        <f>IFERROR(IF(VLOOKUP(J587,'Flota Variable'!$AS$4:$AU$707,3,0)+K587&gt;$F$7,"",VLOOKUP(J587,'Flota Variable'!$AS$4:$AU$707,3,0)+K587),"")</f>
        <v/>
      </c>
      <c r="L588" s="67" t="str">
        <f t="shared" si="1046"/>
        <v/>
      </c>
      <c r="M588" s="36" t="str">
        <f t="shared" si="1085"/>
        <v/>
      </c>
      <c r="N588" s="35" t="str">
        <f>IF(H588="","",IF(H588=MAX($H$3:$H$1002),IFERROR(VLOOKUP(MAX($H$3:H588)+1,$H$3:$I$1002,2,0),MAX(I588:I1587))-VLOOKUP(H588,$H$3:$I$1002,2,0)+1,IFERROR(VLOOKUP(MAX($H$3:H588)+1,$H$3:$I$1002,2,0),MAX(I588:I1587))-VLOOKUP(H588,$H$3:$I$1002,2,0)))</f>
        <v/>
      </c>
      <c r="P588" s="35" t="str">
        <f t="shared" si="1086"/>
        <v/>
      </c>
      <c r="Q588" s="67" t="str">
        <f t="shared" si="1087"/>
        <v/>
      </c>
      <c r="R588" s="67" t="str">
        <f t="shared" si="1088"/>
        <v/>
      </c>
      <c r="S588" s="67" t="str">
        <f t="shared" si="1089"/>
        <v/>
      </c>
      <c r="U588" s="68" t="str">
        <f>IFERROR(IF(Z588=0,"",IF(MINUTE(Z588)&lt;&gt;MINUTE(Z587),MAX($U$2:U587)+1,IF(AND(MINUTE(Z587)=0,MINUTE(Z588)=0),1,""))),"")</f>
        <v/>
      </c>
      <c r="V588" s="68" t="str">
        <f t="shared" si="1090"/>
        <v/>
      </c>
      <c r="W588" s="68" t="str">
        <f t="shared" si="1091"/>
        <v/>
      </c>
      <c r="X588" s="69" t="str">
        <f>IFERROR(L588+VLOOKUP(J588,'Tiempos de ciclo'!$P$3:$Q$398,2,0),"")</f>
        <v/>
      </c>
      <c r="Y588" s="69" t="str">
        <f t="shared" si="1074"/>
        <v/>
      </c>
      <c r="Z588" s="70" t="str">
        <f t="shared" si="1092"/>
        <v/>
      </c>
      <c r="AA588" s="68" t="str">
        <f>IF(U588="","",IF(U588=MAX($U$3:$U$1002),IFERROR(VLOOKUP(MAX($U$3:U588)+1,$U$3:$V$1002,2,0),MAX(V588:V1587))-VLOOKUP(U588,$U$3:$V$1002,2,0)+1,IFERROR(VLOOKUP(MAX($U$3:U588)+1,$U$3:$V$1002,2,0),MAX(V588:V1587))-VLOOKUP(U588,$U$3:$V$1002,2,0)))</f>
        <v/>
      </c>
      <c r="AC588" s="68" t="str">
        <f t="shared" si="1093"/>
        <v/>
      </c>
      <c r="AD588" s="69" t="str">
        <f t="shared" si="1094"/>
        <v/>
      </c>
      <c r="AE588" s="69" t="str">
        <f t="shared" si="1095"/>
        <v/>
      </c>
      <c r="AF588" s="69" t="str">
        <f t="shared" si="1096"/>
        <v/>
      </c>
      <c r="AI588" s="3" t="str">
        <f t="shared" si="1047"/>
        <v/>
      </c>
      <c r="AJ588" s="8" t="str">
        <f t="shared" si="1075"/>
        <v/>
      </c>
      <c r="AK588" s="8" t="str">
        <f t="shared" si="1048"/>
        <v/>
      </c>
      <c r="AL588" s="8" t="str">
        <f t="shared" si="1049"/>
        <v/>
      </c>
      <c r="AM588" s="8" t="str">
        <f t="shared" si="1050"/>
        <v/>
      </c>
      <c r="AN588" s="9" t="str">
        <f t="shared" si="1076"/>
        <v/>
      </c>
      <c r="AO588" s="9" t="str">
        <f t="shared" si="1077"/>
        <v/>
      </c>
      <c r="AP588" s="8" t="str">
        <f t="shared" si="1097"/>
        <v/>
      </c>
      <c r="AQ588" s="9" t="str">
        <f t="shared" si="1078"/>
        <v/>
      </c>
      <c r="AR588" s="8" t="str">
        <f t="shared" si="1098"/>
        <v/>
      </c>
      <c r="AS588" s="2" t="str">
        <f t="shared" si="1051"/>
        <v/>
      </c>
      <c r="AT588" s="8" t="str">
        <f t="shared" si="1099"/>
        <v/>
      </c>
      <c r="AU588" s="8" t="str">
        <f t="shared" si="1052"/>
        <v/>
      </c>
      <c r="AV588" s="8" t="str">
        <f t="shared" si="1053"/>
        <v/>
      </c>
      <c r="AW588" s="8" t="str">
        <f t="shared" si="1054"/>
        <v/>
      </c>
      <c r="AX588" s="9" t="str">
        <f t="shared" si="1079"/>
        <v/>
      </c>
      <c r="AY588" s="9" t="str">
        <f t="shared" si="1080"/>
        <v/>
      </c>
      <c r="AZ588" s="8" t="str">
        <f t="shared" si="1100"/>
        <v/>
      </c>
      <c r="BA588" s="9" t="str">
        <f t="shared" si="1101"/>
        <v/>
      </c>
      <c r="BB588" s="8" t="str">
        <f t="shared" si="1102"/>
        <v/>
      </c>
      <c r="BD588" s="3" t="str">
        <f t="shared" si="1103"/>
        <v/>
      </c>
      <c r="BE588" s="8" t="str">
        <f t="shared" si="1055"/>
        <v/>
      </c>
      <c r="BF588" s="8" t="str">
        <f t="shared" si="1056"/>
        <v/>
      </c>
      <c r="BG588" s="86" t="str">
        <f t="shared" si="1057"/>
        <v/>
      </c>
      <c r="BH588" s="9" t="str">
        <f t="shared" si="1058"/>
        <v/>
      </c>
      <c r="BI588" s="9" t="str">
        <f t="shared" si="1059"/>
        <v/>
      </c>
      <c r="BJ588" s="82" t="e">
        <f t="shared" si="1081"/>
        <v>#VALUE!</v>
      </c>
      <c r="BK588" s="9" t="str">
        <f t="shared" si="1060"/>
        <v/>
      </c>
      <c r="BL588" s="9" t="str">
        <f t="shared" ref="BL588:BM588" si="1118">BK588</f>
        <v/>
      </c>
      <c r="BM588" s="9" t="str">
        <f t="shared" si="1118"/>
        <v/>
      </c>
      <c r="BN588" s="8" t="str">
        <f t="shared" si="1083"/>
        <v/>
      </c>
      <c r="BO588" s="8" t="str">
        <f t="shared" si="1105"/>
        <v/>
      </c>
      <c r="BP588" s="8" t="str">
        <f t="shared" si="1106"/>
        <v/>
      </c>
      <c r="BQ588" s="8" t="str">
        <f t="shared" si="1107"/>
        <v/>
      </c>
      <c r="BR588" s="8" t="str">
        <f t="shared" si="1062"/>
        <v/>
      </c>
      <c r="BS588" s="8" t="str">
        <f t="shared" si="1108"/>
        <v/>
      </c>
      <c r="BT588" s="8" t="str">
        <f t="shared" si="1109"/>
        <v/>
      </c>
      <c r="BU588" s="7" t="str">
        <f t="shared" si="1110"/>
        <v/>
      </c>
    </row>
    <row r="589" spans="8:73" x14ac:dyDescent="0.25">
      <c r="H589" s="35" t="str">
        <f>IFERROR(IF(MINUTE(M589)&lt;&gt;MINUTE(M588),MAX($H$2:H588)+1,IF(AND(MINUTE(M588)=0,MINUTE(M589)=0),1,"")),"")</f>
        <v/>
      </c>
      <c r="I589" s="35" t="str">
        <f t="shared" si="1045"/>
        <v/>
      </c>
      <c r="J589" s="35" t="str">
        <f t="shared" si="1084"/>
        <v/>
      </c>
      <c r="K589" s="67" t="str">
        <f>IFERROR(IF(VLOOKUP(J588,'Flota Variable'!$AS$4:$AU$707,3,0)+K588&gt;$F$7,"",VLOOKUP(J588,'Flota Variable'!$AS$4:$AU$707,3,0)+K588),"")</f>
        <v/>
      </c>
      <c r="L589" s="67" t="str">
        <f t="shared" si="1046"/>
        <v/>
      </c>
      <c r="M589" s="36" t="str">
        <f t="shared" si="1085"/>
        <v/>
      </c>
      <c r="N589" s="35" t="str">
        <f>IF(H589="","",IF(H589=MAX($H$3:$H$1002),IFERROR(VLOOKUP(MAX($H$3:H589)+1,$H$3:$I$1002,2,0),MAX(I589:I1588))-VLOOKUP(H589,$H$3:$I$1002,2,0)+1,IFERROR(VLOOKUP(MAX($H$3:H589)+1,$H$3:$I$1002,2,0),MAX(I589:I1588))-VLOOKUP(H589,$H$3:$I$1002,2,0)))</f>
        <v/>
      </c>
      <c r="P589" s="35" t="str">
        <f t="shared" si="1086"/>
        <v/>
      </c>
      <c r="Q589" s="67" t="str">
        <f t="shared" si="1087"/>
        <v/>
      </c>
      <c r="R589" s="67" t="str">
        <f t="shared" si="1088"/>
        <v/>
      </c>
      <c r="S589" s="67" t="str">
        <f t="shared" si="1089"/>
        <v/>
      </c>
      <c r="U589" s="68" t="str">
        <f>IFERROR(IF(Z589=0,"",IF(MINUTE(Z589)&lt;&gt;MINUTE(Z588),MAX($U$2:U588)+1,IF(AND(MINUTE(Z588)=0,MINUTE(Z589)=0),1,""))),"")</f>
        <v/>
      </c>
      <c r="V589" s="68" t="str">
        <f t="shared" si="1090"/>
        <v/>
      </c>
      <c r="W589" s="68" t="str">
        <f t="shared" si="1091"/>
        <v/>
      </c>
      <c r="X589" s="69" t="str">
        <f>IFERROR(L589+VLOOKUP(J589,'Tiempos de ciclo'!$P$3:$Q$398,2,0),"")</f>
        <v/>
      </c>
      <c r="Y589" s="69" t="str">
        <f t="shared" si="1074"/>
        <v/>
      </c>
      <c r="Z589" s="70" t="str">
        <f t="shared" si="1092"/>
        <v/>
      </c>
      <c r="AA589" s="68" t="str">
        <f>IF(U589="","",IF(U589=MAX($U$3:$U$1002),IFERROR(VLOOKUP(MAX($U$3:U589)+1,$U$3:$V$1002,2,0),MAX(V589:V1588))-VLOOKUP(U589,$U$3:$V$1002,2,0)+1,IFERROR(VLOOKUP(MAX($U$3:U589)+1,$U$3:$V$1002,2,0),MAX(V589:V1588))-VLOOKUP(U589,$U$3:$V$1002,2,0)))</f>
        <v/>
      </c>
      <c r="AC589" s="68" t="str">
        <f t="shared" si="1093"/>
        <v/>
      </c>
      <c r="AD589" s="69" t="str">
        <f t="shared" si="1094"/>
        <v/>
      </c>
      <c r="AE589" s="69" t="str">
        <f t="shared" si="1095"/>
        <v/>
      </c>
      <c r="AF589" s="69" t="str">
        <f t="shared" si="1096"/>
        <v/>
      </c>
      <c r="AI589" s="3" t="str">
        <f t="shared" si="1047"/>
        <v/>
      </c>
      <c r="AJ589" s="8" t="str">
        <f t="shared" si="1075"/>
        <v/>
      </c>
      <c r="AK589" s="8" t="str">
        <f t="shared" si="1048"/>
        <v/>
      </c>
      <c r="AL589" s="8" t="str">
        <f t="shared" si="1049"/>
        <v/>
      </c>
      <c r="AM589" s="8" t="str">
        <f t="shared" si="1050"/>
        <v/>
      </c>
      <c r="AN589" s="9" t="str">
        <f t="shared" si="1076"/>
        <v/>
      </c>
      <c r="AO589" s="9" t="str">
        <f t="shared" si="1077"/>
        <v/>
      </c>
      <c r="AP589" s="8" t="str">
        <f t="shared" si="1097"/>
        <v/>
      </c>
      <c r="AQ589" s="9" t="str">
        <f t="shared" si="1078"/>
        <v/>
      </c>
      <c r="AR589" s="8" t="str">
        <f t="shared" si="1098"/>
        <v/>
      </c>
      <c r="AS589" s="2" t="str">
        <f t="shared" si="1051"/>
        <v/>
      </c>
      <c r="AT589" s="8" t="str">
        <f t="shared" si="1099"/>
        <v/>
      </c>
      <c r="AU589" s="8" t="str">
        <f t="shared" si="1052"/>
        <v/>
      </c>
      <c r="AV589" s="8" t="str">
        <f t="shared" si="1053"/>
        <v/>
      </c>
      <c r="AW589" s="8" t="str">
        <f t="shared" si="1054"/>
        <v/>
      </c>
      <c r="AX589" s="9" t="str">
        <f t="shared" si="1079"/>
        <v/>
      </c>
      <c r="AY589" s="9" t="str">
        <f t="shared" si="1080"/>
        <v/>
      </c>
      <c r="AZ589" s="8" t="str">
        <f t="shared" si="1100"/>
        <v/>
      </c>
      <c r="BA589" s="9" t="str">
        <f t="shared" si="1101"/>
        <v/>
      </c>
      <c r="BB589" s="8" t="str">
        <f t="shared" si="1102"/>
        <v/>
      </c>
      <c r="BD589" s="3" t="str">
        <f t="shared" si="1103"/>
        <v/>
      </c>
      <c r="BE589" s="8" t="str">
        <f t="shared" si="1055"/>
        <v/>
      </c>
      <c r="BF589" s="8" t="str">
        <f t="shared" si="1056"/>
        <v/>
      </c>
      <c r="BG589" s="86" t="str">
        <f t="shared" si="1057"/>
        <v/>
      </c>
      <c r="BH589" s="9" t="str">
        <f t="shared" si="1058"/>
        <v/>
      </c>
      <c r="BI589" s="9" t="str">
        <f t="shared" si="1059"/>
        <v/>
      </c>
      <c r="BJ589" s="82" t="e">
        <f t="shared" si="1081"/>
        <v>#VALUE!</v>
      </c>
      <c r="BK589" s="9" t="str">
        <f t="shared" si="1060"/>
        <v/>
      </c>
      <c r="BL589" s="9" t="str">
        <f t="shared" ref="BL589:BM589" si="1119">BK589</f>
        <v/>
      </c>
      <c r="BM589" s="9" t="str">
        <f t="shared" si="1119"/>
        <v/>
      </c>
      <c r="BN589" s="8" t="str">
        <f t="shared" si="1083"/>
        <v/>
      </c>
      <c r="BO589" s="8" t="str">
        <f t="shared" si="1105"/>
        <v/>
      </c>
      <c r="BP589" s="8" t="str">
        <f t="shared" si="1106"/>
        <v/>
      </c>
      <c r="BQ589" s="8" t="str">
        <f t="shared" si="1107"/>
        <v/>
      </c>
      <c r="BR589" s="8" t="str">
        <f t="shared" si="1062"/>
        <v/>
      </c>
      <c r="BS589" s="8" t="str">
        <f t="shared" si="1108"/>
        <v/>
      </c>
      <c r="BT589" s="8" t="str">
        <f t="shared" si="1109"/>
        <v/>
      </c>
      <c r="BU589" s="7" t="str">
        <f t="shared" si="1110"/>
        <v/>
      </c>
    </row>
    <row r="590" spans="8:73" x14ac:dyDescent="0.25">
      <c r="H590" s="35" t="str">
        <f>IFERROR(IF(MINUTE(M590)&lt;&gt;MINUTE(M589),MAX($H$2:H589)+1,IF(AND(MINUTE(M589)=0,MINUTE(M590)=0),1,"")),"")</f>
        <v/>
      </c>
      <c r="I590" s="35" t="str">
        <f t="shared" si="1045"/>
        <v/>
      </c>
      <c r="J590" s="35" t="str">
        <f t="shared" si="1084"/>
        <v/>
      </c>
      <c r="K590" s="67" t="str">
        <f>IFERROR(IF(VLOOKUP(J589,'Flota Variable'!$AS$4:$AU$707,3,0)+K589&gt;$F$7,"",VLOOKUP(J589,'Flota Variable'!$AS$4:$AU$707,3,0)+K589),"")</f>
        <v/>
      </c>
      <c r="L590" s="67" t="str">
        <f t="shared" si="1046"/>
        <v/>
      </c>
      <c r="M590" s="36" t="str">
        <f t="shared" si="1085"/>
        <v/>
      </c>
      <c r="N590" s="35" t="str">
        <f>IF(H590="","",IF(H590=MAX($H$3:$H$1002),IFERROR(VLOOKUP(MAX($H$3:H590)+1,$H$3:$I$1002,2,0),MAX(I590:I1589))-VLOOKUP(H590,$H$3:$I$1002,2,0)+1,IFERROR(VLOOKUP(MAX($H$3:H590)+1,$H$3:$I$1002,2,0),MAX(I590:I1589))-VLOOKUP(H590,$H$3:$I$1002,2,0)))</f>
        <v/>
      </c>
      <c r="P590" s="35" t="str">
        <f t="shared" si="1086"/>
        <v/>
      </c>
      <c r="Q590" s="67" t="str">
        <f t="shared" si="1087"/>
        <v/>
      </c>
      <c r="R590" s="67" t="str">
        <f t="shared" si="1088"/>
        <v/>
      </c>
      <c r="S590" s="67" t="str">
        <f t="shared" si="1089"/>
        <v/>
      </c>
      <c r="U590" s="68" t="str">
        <f>IFERROR(IF(Z590=0,"",IF(MINUTE(Z590)&lt;&gt;MINUTE(Z589),MAX($U$2:U589)+1,IF(AND(MINUTE(Z589)=0,MINUTE(Z590)=0),1,""))),"")</f>
        <v/>
      </c>
      <c r="V590" s="68" t="str">
        <f t="shared" si="1090"/>
        <v/>
      </c>
      <c r="W590" s="68" t="str">
        <f t="shared" si="1091"/>
        <v/>
      </c>
      <c r="X590" s="69" t="str">
        <f>IFERROR(L590+VLOOKUP(J590,'Tiempos de ciclo'!$P$3:$Q$398,2,0),"")</f>
        <v/>
      </c>
      <c r="Y590" s="69" t="str">
        <f t="shared" si="1074"/>
        <v/>
      </c>
      <c r="Z590" s="70" t="str">
        <f t="shared" si="1092"/>
        <v/>
      </c>
      <c r="AA590" s="68" t="str">
        <f>IF(U590="","",IF(U590=MAX($U$3:$U$1002),IFERROR(VLOOKUP(MAX($U$3:U590)+1,$U$3:$V$1002,2,0),MAX(V590:V1589))-VLOOKUP(U590,$U$3:$V$1002,2,0)+1,IFERROR(VLOOKUP(MAX($U$3:U590)+1,$U$3:$V$1002,2,0),MAX(V590:V1589))-VLOOKUP(U590,$U$3:$V$1002,2,0)))</f>
        <v/>
      </c>
      <c r="AC590" s="68" t="str">
        <f t="shared" si="1093"/>
        <v/>
      </c>
      <c r="AD590" s="69" t="str">
        <f t="shared" si="1094"/>
        <v/>
      </c>
      <c r="AE590" s="69" t="str">
        <f t="shared" si="1095"/>
        <v/>
      </c>
      <c r="AF590" s="69" t="str">
        <f t="shared" si="1096"/>
        <v/>
      </c>
      <c r="AI590" s="3" t="str">
        <f t="shared" si="1047"/>
        <v/>
      </c>
      <c r="AJ590" s="8" t="str">
        <f t="shared" si="1075"/>
        <v/>
      </c>
      <c r="AK590" s="8" t="str">
        <f t="shared" si="1048"/>
        <v/>
      </c>
      <c r="AL590" s="8" t="str">
        <f t="shared" si="1049"/>
        <v/>
      </c>
      <c r="AM590" s="8" t="str">
        <f t="shared" si="1050"/>
        <v/>
      </c>
      <c r="AN590" s="9" t="str">
        <f t="shared" si="1076"/>
        <v/>
      </c>
      <c r="AO590" s="9" t="str">
        <f t="shared" si="1077"/>
        <v/>
      </c>
      <c r="AP590" s="8" t="str">
        <f t="shared" si="1097"/>
        <v/>
      </c>
      <c r="AQ590" s="9" t="str">
        <f t="shared" si="1078"/>
        <v/>
      </c>
      <c r="AR590" s="8" t="str">
        <f t="shared" si="1098"/>
        <v/>
      </c>
      <c r="AS590" s="2" t="str">
        <f t="shared" si="1051"/>
        <v/>
      </c>
      <c r="AT590" s="8" t="str">
        <f t="shared" si="1099"/>
        <v/>
      </c>
      <c r="AU590" s="8" t="str">
        <f t="shared" si="1052"/>
        <v/>
      </c>
      <c r="AV590" s="8" t="str">
        <f t="shared" si="1053"/>
        <v/>
      </c>
      <c r="AW590" s="8" t="str">
        <f t="shared" si="1054"/>
        <v/>
      </c>
      <c r="AX590" s="9" t="str">
        <f t="shared" si="1079"/>
        <v/>
      </c>
      <c r="AY590" s="9" t="str">
        <f t="shared" si="1080"/>
        <v/>
      </c>
      <c r="AZ590" s="8" t="str">
        <f t="shared" si="1100"/>
        <v/>
      </c>
      <c r="BA590" s="9" t="str">
        <f t="shared" si="1101"/>
        <v/>
      </c>
      <c r="BB590" s="8" t="str">
        <f t="shared" si="1102"/>
        <v/>
      </c>
      <c r="BD590" s="3" t="str">
        <f t="shared" si="1103"/>
        <v/>
      </c>
      <c r="BE590" s="8" t="str">
        <f t="shared" si="1055"/>
        <v/>
      </c>
      <c r="BF590" s="8" t="str">
        <f t="shared" si="1056"/>
        <v/>
      </c>
      <c r="BG590" s="86" t="str">
        <f t="shared" si="1057"/>
        <v/>
      </c>
      <c r="BH590" s="9" t="str">
        <f t="shared" si="1058"/>
        <v/>
      </c>
      <c r="BI590" s="9" t="str">
        <f t="shared" si="1059"/>
        <v/>
      </c>
      <c r="BJ590" s="82" t="e">
        <f t="shared" si="1081"/>
        <v>#VALUE!</v>
      </c>
      <c r="BK590" s="9" t="str">
        <f t="shared" si="1060"/>
        <v/>
      </c>
      <c r="BL590" s="9" t="str">
        <f t="shared" ref="BL590:BM590" si="1120">BK590</f>
        <v/>
      </c>
      <c r="BM590" s="9" t="str">
        <f t="shared" si="1120"/>
        <v/>
      </c>
      <c r="BN590" s="8" t="str">
        <f t="shared" si="1083"/>
        <v/>
      </c>
      <c r="BO590" s="8" t="str">
        <f t="shared" si="1105"/>
        <v/>
      </c>
      <c r="BP590" s="8" t="str">
        <f t="shared" si="1106"/>
        <v/>
      </c>
      <c r="BQ590" s="8" t="str">
        <f t="shared" si="1107"/>
        <v/>
      </c>
      <c r="BR590" s="8" t="str">
        <f t="shared" si="1062"/>
        <v/>
      </c>
      <c r="BS590" s="8" t="str">
        <f t="shared" si="1108"/>
        <v/>
      </c>
      <c r="BT590" s="8" t="str">
        <f t="shared" si="1109"/>
        <v/>
      </c>
      <c r="BU590" s="7" t="str">
        <f t="shared" si="1110"/>
        <v/>
      </c>
    </row>
    <row r="591" spans="8:73" x14ac:dyDescent="0.25">
      <c r="H591" s="35" t="str">
        <f>IFERROR(IF(MINUTE(M591)&lt;&gt;MINUTE(M590),MAX($H$2:H590)+1,IF(AND(MINUTE(M590)=0,MINUTE(M591)=0),1,"")),"")</f>
        <v/>
      </c>
      <c r="I591" s="35" t="str">
        <f t="shared" si="1045"/>
        <v/>
      </c>
      <c r="J591" s="35" t="str">
        <f t="shared" si="1084"/>
        <v/>
      </c>
      <c r="K591" s="67" t="str">
        <f>IFERROR(IF(VLOOKUP(J590,'Flota Variable'!$AS$4:$AU$707,3,0)+K590&gt;$F$7,"",VLOOKUP(J590,'Flota Variable'!$AS$4:$AU$707,3,0)+K590),"")</f>
        <v/>
      </c>
      <c r="L591" s="67" t="str">
        <f t="shared" si="1046"/>
        <v/>
      </c>
      <c r="M591" s="36" t="str">
        <f t="shared" si="1085"/>
        <v/>
      </c>
      <c r="N591" s="35" t="str">
        <f>IF(H591="","",IF(H591=MAX($H$3:$H$1002),IFERROR(VLOOKUP(MAX($H$3:H591)+1,$H$3:$I$1002,2,0),MAX(I591:I1590))-VLOOKUP(H591,$H$3:$I$1002,2,0)+1,IFERROR(VLOOKUP(MAX($H$3:H591)+1,$H$3:$I$1002,2,0),MAX(I591:I1590))-VLOOKUP(H591,$H$3:$I$1002,2,0)))</f>
        <v/>
      </c>
      <c r="P591" s="35" t="str">
        <f t="shared" si="1086"/>
        <v/>
      </c>
      <c r="Q591" s="67" t="str">
        <f t="shared" si="1087"/>
        <v/>
      </c>
      <c r="R591" s="67" t="str">
        <f t="shared" si="1088"/>
        <v/>
      </c>
      <c r="S591" s="67" t="str">
        <f t="shared" si="1089"/>
        <v/>
      </c>
      <c r="U591" s="68" t="str">
        <f>IFERROR(IF(Z591=0,"",IF(MINUTE(Z591)&lt;&gt;MINUTE(Z590),MAX($U$2:U590)+1,IF(AND(MINUTE(Z590)=0,MINUTE(Z591)=0),1,""))),"")</f>
        <v/>
      </c>
      <c r="V591" s="68" t="str">
        <f t="shared" si="1090"/>
        <v/>
      </c>
      <c r="W591" s="68" t="str">
        <f t="shared" si="1091"/>
        <v/>
      </c>
      <c r="X591" s="69" t="str">
        <f>IFERROR(L591+VLOOKUP(J591,'Tiempos de ciclo'!$P$3:$Q$398,2,0),"")</f>
        <v/>
      </c>
      <c r="Y591" s="69" t="str">
        <f t="shared" si="1074"/>
        <v/>
      </c>
      <c r="Z591" s="70" t="str">
        <f t="shared" si="1092"/>
        <v/>
      </c>
      <c r="AA591" s="68" t="str">
        <f>IF(U591="","",IF(U591=MAX($U$3:$U$1002),IFERROR(VLOOKUP(MAX($U$3:U591)+1,$U$3:$V$1002,2,0),MAX(V591:V1590))-VLOOKUP(U591,$U$3:$V$1002,2,0)+1,IFERROR(VLOOKUP(MAX($U$3:U591)+1,$U$3:$V$1002,2,0),MAX(V591:V1590))-VLOOKUP(U591,$U$3:$V$1002,2,0)))</f>
        <v/>
      </c>
      <c r="AC591" s="68" t="str">
        <f t="shared" si="1093"/>
        <v/>
      </c>
      <c r="AD591" s="69" t="str">
        <f t="shared" si="1094"/>
        <v/>
      </c>
      <c r="AE591" s="69" t="str">
        <f t="shared" si="1095"/>
        <v/>
      </c>
      <c r="AF591" s="69" t="str">
        <f t="shared" si="1096"/>
        <v/>
      </c>
      <c r="AI591" s="3" t="str">
        <f t="shared" si="1047"/>
        <v/>
      </c>
      <c r="AJ591" s="8" t="str">
        <f t="shared" si="1075"/>
        <v/>
      </c>
      <c r="AK591" s="8" t="str">
        <f t="shared" si="1048"/>
        <v/>
      </c>
      <c r="AL591" s="8" t="str">
        <f t="shared" si="1049"/>
        <v/>
      </c>
      <c r="AM591" s="8" t="str">
        <f t="shared" si="1050"/>
        <v/>
      </c>
      <c r="AN591" s="9" t="str">
        <f t="shared" si="1076"/>
        <v/>
      </c>
      <c r="AO591" s="9" t="str">
        <f t="shared" si="1077"/>
        <v/>
      </c>
      <c r="AP591" s="8" t="str">
        <f t="shared" si="1097"/>
        <v/>
      </c>
      <c r="AQ591" s="9" t="str">
        <f t="shared" si="1078"/>
        <v/>
      </c>
      <c r="AR591" s="8" t="str">
        <f t="shared" si="1098"/>
        <v/>
      </c>
      <c r="AS591" s="2" t="str">
        <f t="shared" si="1051"/>
        <v/>
      </c>
      <c r="AT591" s="8" t="str">
        <f t="shared" si="1099"/>
        <v/>
      </c>
      <c r="AU591" s="8" t="str">
        <f t="shared" si="1052"/>
        <v/>
      </c>
      <c r="AV591" s="8" t="str">
        <f t="shared" si="1053"/>
        <v/>
      </c>
      <c r="AW591" s="8" t="str">
        <f t="shared" si="1054"/>
        <v/>
      </c>
      <c r="AX591" s="9" t="str">
        <f t="shared" si="1079"/>
        <v/>
      </c>
      <c r="AY591" s="9" t="str">
        <f t="shared" si="1080"/>
        <v/>
      </c>
      <c r="AZ591" s="8" t="str">
        <f t="shared" si="1100"/>
        <v/>
      </c>
      <c r="BA591" s="9" t="str">
        <f t="shared" si="1101"/>
        <v/>
      </c>
      <c r="BB591" s="8" t="str">
        <f t="shared" si="1102"/>
        <v/>
      </c>
      <c r="BD591" s="3" t="str">
        <f t="shared" si="1103"/>
        <v/>
      </c>
      <c r="BE591" s="8" t="str">
        <f t="shared" si="1055"/>
        <v/>
      </c>
      <c r="BF591" s="8" t="str">
        <f t="shared" si="1056"/>
        <v/>
      </c>
      <c r="BG591" s="86" t="str">
        <f t="shared" si="1057"/>
        <v/>
      </c>
      <c r="BH591" s="9" t="str">
        <f t="shared" si="1058"/>
        <v/>
      </c>
      <c r="BI591" s="9" t="str">
        <f t="shared" si="1059"/>
        <v/>
      </c>
      <c r="BJ591" s="82" t="e">
        <f t="shared" si="1081"/>
        <v>#VALUE!</v>
      </c>
      <c r="BK591" s="9" t="str">
        <f t="shared" si="1060"/>
        <v/>
      </c>
      <c r="BL591" s="9" t="str">
        <f t="shared" ref="BL591:BM591" si="1121">BK591</f>
        <v/>
      </c>
      <c r="BM591" s="9" t="str">
        <f t="shared" si="1121"/>
        <v/>
      </c>
      <c r="BN591" s="8" t="str">
        <f t="shared" si="1083"/>
        <v/>
      </c>
      <c r="BO591" s="8" t="str">
        <f t="shared" si="1105"/>
        <v/>
      </c>
      <c r="BP591" s="8" t="str">
        <f t="shared" si="1106"/>
        <v/>
      </c>
      <c r="BQ591" s="8" t="str">
        <f t="shared" si="1107"/>
        <v/>
      </c>
      <c r="BR591" s="8" t="str">
        <f t="shared" si="1062"/>
        <v/>
      </c>
      <c r="BS591" s="8" t="str">
        <f t="shared" si="1108"/>
        <v/>
      </c>
      <c r="BT591" s="8" t="str">
        <f t="shared" si="1109"/>
        <v/>
      </c>
      <c r="BU591" s="7" t="str">
        <f t="shared" si="1110"/>
        <v/>
      </c>
    </row>
    <row r="592" spans="8:73" x14ac:dyDescent="0.25">
      <c r="H592" s="35" t="str">
        <f>IFERROR(IF(MINUTE(M592)&lt;&gt;MINUTE(M591),MAX($H$2:H591)+1,IF(AND(MINUTE(M591)=0,MINUTE(M592)=0),1,"")),"")</f>
        <v/>
      </c>
      <c r="I592" s="35" t="str">
        <f t="shared" si="1045"/>
        <v/>
      </c>
      <c r="J592" s="35" t="str">
        <f t="shared" si="1084"/>
        <v/>
      </c>
      <c r="K592" s="67" t="str">
        <f>IFERROR(IF(VLOOKUP(J591,'Flota Variable'!$AS$4:$AU$707,3,0)+K591&gt;$F$7,"",VLOOKUP(J591,'Flota Variable'!$AS$4:$AU$707,3,0)+K591),"")</f>
        <v/>
      </c>
      <c r="L592" s="67" t="str">
        <f t="shared" si="1046"/>
        <v/>
      </c>
      <c r="M592" s="36" t="str">
        <f t="shared" si="1085"/>
        <v/>
      </c>
      <c r="N592" s="35" t="str">
        <f>IF(H592="","",IF(H592=MAX($H$3:$H$1002),IFERROR(VLOOKUP(MAX($H$3:H592)+1,$H$3:$I$1002,2,0),MAX(I592:I1591))-VLOOKUP(H592,$H$3:$I$1002,2,0)+1,IFERROR(VLOOKUP(MAX($H$3:H592)+1,$H$3:$I$1002,2,0),MAX(I592:I1591))-VLOOKUP(H592,$H$3:$I$1002,2,0)))</f>
        <v/>
      </c>
      <c r="P592" s="35" t="str">
        <f t="shared" si="1086"/>
        <v/>
      </c>
      <c r="Q592" s="67" t="str">
        <f t="shared" si="1087"/>
        <v/>
      </c>
      <c r="R592" s="67" t="str">
        <f t="shared" si="1088"/>
        <v/>
      </c>
      <c r="S592" s="67" t="str">
        <f t="shared" si="1089"/>
        <v/>
      </c>
      <c r="U592" s="68" t="str">
        <f>IFERROR(IF(Z592=0,"",IF(MINUTE(Z592)&lt;&gt;MINUTE(Z591),MAX($U$2:U591)+1,IF(AND(MINUTE(Z591)=0,MINUTE(Z592)=0),1,""))),"")</f>
        <v/>
      </c>
      <c r="V592" s="68" t="str">
        <f t="shared" si="1090"/>
        <v/>
      </c>
      <c r="W592" s="68" t="str">
        <f t="shared" si="1091"/>
        <v/>
      </c>
      <c r="X592" s="69" t="str">
        <f>IFERROR(L592+VLOOKUP(J592,'Tiempos de ciclo'!$P$3:$Q$398,2,0),"")</f>
        <v/>
      </c>
      <c r="Y592" s="69" t="str">
        <f t="shared" si="1074"/>
        <v/>
      </c>
      <c r="Z592" s="70" t="str">
        <f t="shared" si="1092"/>
        <v/>
      </c>
      <c r="AA592" s="68" t="str">
        <f>IF(U592="","",IF(U592=MAX($U$3:$U$1002),IFERROR(VLOOKUP(MAX($U$3:U592)+1,$U$3:$V$1002,2,0),MAX(V592:V1591))-VLOOKUP(U592,$U$3:$V$1002,2,0)+1,IFERROR(VLOOKUP(MAX($U$3:U592)+1,$U$3:$V$1002,2,0),MAX(V592:V1591))-VLOOKUP(U592,$U$3:$V$1002,2,0)))</f>
        <v/>
      </c>
      <c r="AC592" s="68" t="str">
        <f t="shared" si="1093"/>
        <v/>
      </c>
      <c r="AD592" s="69" t="str">
        <f t="shared" si="1094"/>
        <v/>
      </c>
      <c r="AE592" s="69" t="str">
        <f t="shared" si="1095"/>
        <v/>
      </c>
      <c r="AF592" s="69" t="str">
        <f t="shared" si="1096"/>
        <v/>
      </c>
      <c r="AI592" s="3" t="str">
        <f t="shared" si="1047"/>
        <v/>
      </c>
      <c r="AJ592" s="8" t="str">
        <f t="shared" si="1075"/>
        <v/>
      </c>
      <c r="AK592" s="8" t="str">
        <f t="shared" si="1048"/>
        <v/>
      </c>
      <c r="AL592" s="8" t="str">
        <f t="shared" si="1049"/>
        <v/>
      </c>
      <c r="AM592" s="8" t="str">
        <f t="shared" si="1050"/>
        <v/>
      </c>
      <c r="AN592" s="9" t="str">
        <f t="shared" si="1076"/>
        <v/>
      </c>
      <c r="AO592" s="9" t="str">
        <f t="shared" si="1077"/>
        <v/>
      </c>
      <c r="AP592" s="8" t="str">
        <f t="shared" si="1097"/>
        <v/>
      </c>
      <c r="AQ592" s="9" t="str">
        <f t="shared" si="1078"/>
        <v/>
      </c>
      <c r="AR592" s="8" t="str">
        <f t="shared" si="1098"/>
        <v/>
      </c>
      <c r="AS592" s="2" t="str">
        <f t="shared" si="1051"/>
        <v/>
      </c>
      <c r="AT592" s="8" t="str">
        <f t="shared" si="1099"/>
        <v/>
      </c>
      <c r="AU592" s="8" t="str">
        <f t="shared" si="1052"/>
        <v/>
      </c>
      <c r="AV592" s="8" t="str">
        <f t="shared" si="1053"/>
        <v/>
      </c>
      <c r="AW592" s="8" t="str">
        <f t="shared" si="1054"/>
        <v/>
      </c>
      <c r="AX592" s="9" t="str">
        <f t="shared" si="1079"/>
        <v/>
      </c>
      <c r="AY592" s="9" t="str">
        <f t="shared" si="1080"/>
        <v/>
      </c>
      <c r="AZ592" s="8" t="str">
        <f t="shared" si="1100"/>
        <v/>
      </c>
      <c r="BA592" s="9" t="str">
        <f t="shared" si="1101"/>
        <v/>
      </c>
      <c r="BB592" s="8" t="str">
        <f t="shared" si="1102"/>
        <v/>
      </c>
      <c r="BD592" s="3" t="str">
        <f t="shared" si="1103"/>
        <v/>
      </c>
      <c r="BE592" s="8" t="str">
        <f t="shared" si="1055"/>
        <v/>
      </c>
      <c r="BF592" s="8" t="str">
        <f t="shared" si="1056"/>
        <v/>
      </c>
      <c r="BG592" s="86" t="str">
        <f t="shared" si="1057"/>
        <v/>
      </c>
      <c r="BH592" s="9" t="str">
        <f t="shared" si="1058"/>
        <v/>
      </c>
      <c r="BI592" s="9" t="str">
        <f t="shared" si="1059"/>
        <v/>
      </c>
      <c r="BJ592" s="82" t="e">
        <f t="shared" si="1081"/>
        <v>#VALUE!</v>
      </c>
      <c r="BK592" s="9" t="str">
        <f t="shared" si="1060"/>
        <v/>
      </c>
      <c r="BL592" s="9" t="str">
        <f t="shared" ref="BL592:BM592" si="1122">BK592</f>
        <v/>
      </c>
      <c r="BM592" s="9" t="str">
        <f t="shared" si="1122"/>
        <v/>
      </c>
      <c r="BN592" s="8" t="str">
        <f t="shared" si="1083"/>
        <v/>
      </c>
      <c r="BO592" s="8" t="str">
        <f t="shared" si="1105"/>
        <v/>
      </c>
      <c r="BP592" s="8" t="str">
        <f t="shared" si="1106"/>
        <v/>
      </c>
      <c r="BQ592" s="8" t="str">
        <f t="shared" si="1107"/>
        <v/>
      </c>
      <c r="BR592" s="8" t="str">
        <f t="shared" si="1062"/>
        <v/>
      </c>
      <c r="BS592" s="8" t="str">
        <f t="shared" si="1108"/>
        <v/>
      </c>
      <c r="BT592" s="8" t="str">
        <f t="shared" si="1109"/>
        <v/>
      </c>
      <c r="BU592" s="7" t="str">
        <f t="shared" si="1110"/>
        <v/>
      </c>
    </row>
    <row r="593" spans="8:73" x14ac:dyDescent="0.25">
      <c r="H593" s="35" t="str">
        <f>IFERROR(IF(MINUTE(M593)&lt;&gt;MINUTE(M592),MAX($H$2:H592)+1,IF(AND(MINUTE(M592)=0,MINUTE(M593)=0),1,"")),"")</f>
        <v/>
      </c>
      <c r="I593" s="35" t="str">
        <f t="shared" si="1045"/>
        <v/>
      </c>
      <c r="J593" s="35" t="str">
        <f t="shared" si="1084"/>
        <v/>
      </c>
      <c r="K593" s="67" t="str">
        <f>IFERROR(IF(VLOOKUP(J592,'Flota Variable'!$AS$4:$AU$707,3,0)+K592&gt;$F$7,"",VLOOKUP(J592,'Flota Variable'!$AS$4:$AU$707,3,0)+K592),"")</f>
        <v/>
      </c>
      <c r="L593" s="67" t="str">
        <f t="shared" si="1046"/>
        <v/>
      </c>
      <c r="M593" s="36" t="str">
        <f t="shared" si="1085"/>
        <v/>
      </c>
      <c r="N593" s="35" t="str">
        <f>IF(H593="","",IF(H593=MAX($H$3:$H$1002),IFERROR(VLOOKUP(MAX($H$3:H593)+1,$H$3:$I$1002,2,0),MAX(I593:I1592))-VLOOKUP(H593,$H$3:$I$1002,2,0)+1,IFERROR(VLOOKUP(MAX($H$3:H593)+1,$H$3:$I$1002,2,0),MAX(I593:I1592))-VLOOKUP(H593,$H$3:$I$1002,2,0)))</f>
        <v/>
      </c>
      <c r="P593" s="35" t="str">
        <f t="shared" si="1086"/>
        <v/>
      </c>
      <c r="Q593" s="67" t="str">
        <f t="shared" si="1087"/>
        <v/>
      </c>
      <c r="R593" s="67" t="str">
        <f t="shared" si="1088"/>
        <v/>
      </c>
      <c r="S593" s="67" t="str">
        <f t="shared" si="1089"/>
        <v/>
      </c>
      <c r="U593" s="68" t="str">
        <f>IFERROR(IF(Z593=0,"",IF(MINUTE(Z593)&lt;&gt;MINUTE(Z592),MAX($U$2:U592)+1,IF(AND(MINUTE(Z592)=0,MINUTE(Z593)=0),1,""))),"")</f>
        <v/>
      </c>
      <c r="V593" s="68" t="str">
        <f t="shared" si="1090"/>
        <v/>
      </c>
      <c r="W593" s="68" t="str">
        <f t="shared" si="1091"/>
        <v/>
      </c>
      <c r="X593" s="69" t="str">
        <f>IFERROR(L593+VLOOKUP(J593,'Tiempos de ciclo'!$P$3:$Q$398,2,0),"")</f>
        <v/>
      </c>
      <c r="Y593" s="69" t="str">
        <f t="shared" si="1074"/>
        <v/>
      </c>
      <c r="Z593" s="70" t="str">
        <f t="shared" si="1092"/>
        <v/>
      </c>
      <c r="AA593" s="68" t="str">
        <f>IF(U593="","",IF(U593=MAX($U$3:$U$1002),IFERROR(VLOOKUP(MAX($U$3:U593)+1,$U$3:$V$1002,2,0),MAX(V593:V1592))-VLOOKUP(U593,$U$3:$V$1002,2,0)+1,IFERROR(VLOOKUP(MAX($U$3:U593)+1,$U$3:$V$1002,2,0),MAX(V593:V1592))-VLOOKUP(U593,$U$3:$V$1002,2,0)))</f>
        <v/>
      </c>
      <c r="AC593" s="68" t="str">
        <f t="shared" si="1093"/>
        <v/>
      </c>
      <c r="AD593" s="69" t="str">
        <f t="shared" si="1094"/>
        <v/>
      </c>
      <c r="AE593" s="69" t="str">
        <f t="shared" si="1095"/>
        <v/>
      </c>
      <c r="AF593" s="69" t="str">
        <f t="shared" si="1096"/>
        <v/>
      </c>
      <c r="AI593" s="3" t="str">
        <f t="shared" si="1047"/>
        <v/>
      </c>
      <c r="AJ593" s="8" t="str">
        <f t="shared" si="1075"/>
        <v/>
      </c>
      <c r="AK593" s="8" t="str">
        <f t="shared" si="1048"/>
        <v/>
      </c>
      <c r="AL593" s="8" t="str">
        <f t="shared" si="1049"/>
        <v/>
      </c>
      <c r="AM593" s="8" t="str">
        <f t="shared" si="1050"/>
        <v/>
      </c>
      <c r="AN593" s="9" t="str">
        <f t="shared" si="1076"/>
        <v/>
      </c>
      <c r="AO593" s="9" t="str">
        <f t="shared" si="1077"/>
        <v/>
      </c>
      <c r="AP593" s="8" t="str">
        <f t="shared" si="1097"/>
        <v/>
      </c>
      <c r="AQ593" s="9" t="str">
        <f t="shared" si="1078"/>
        <v/>
      </c>
      <c r="AR593" s="8" t="str">
        <f t="shared" si="1098"/>
        <v/>
      </c>
      <c r="AS593" s="2" t="str">
        <f t="shared" si="1051"/>
        <v/>
      </c>
      <c r="AT593" s="8" t="str">
        <f t="shared" si="1099"/>
        <v/>
      </c>
      <c r="AU593" s="8" t="str">
        <f t="shared" si="1052"/>
        <v/>
      </c>
      <c r="AV593" s="8" t="str">
        <f t="shared" si="1053"/>
        <v/>
      </c>
      <c r="AW593" s="8" t="str">
        <f t="shared" si="1054"/>
        <v/>
      </c>
      <c r="AX593" s="9" t="str">
        <f t="shared" si="1079"/>
        <v/>
      </c>
      <c r="AY593" s="9" t="str">
        <f t="shared" si="1080"/>
        <v/>
      </c>
      <c r="AZ593" s="8" t="str">
        <f t="shared" si="1100"/>
        <v/>
      </c>
      <c r="BA593" s="9" t="str">
        <f t="shared" si="1101"/>
        <v/>
      </c>
      <c r="BB593" s="8" t="str">
        <f t="shared" si="1102"/>
        <v/>
      </c>
      <c r="BD593" s="3" t="str">
        <f t="shared" si="1103"/>
        <v/>
      </c>
      <c r="BE593" s="8" t="str">
        <f t="shared" si="1055"/>
        <v/>
      </c>
      <c r="BF593" s="8" t="str">
        <f t="shared" si="1056"/>
        <v/>
      </c>
      <c r="BG593" s="86" t="str">
        <f t="shared" si="1057"/>
        <v/>
      </c>
      <c r="BH593" s="9" t="str">
        <f t="shared" si="1058"/>
        <v/>
      </c>
      <c r="BI593" s="9" t="str">
        <f t="shared" si="1059"/>
        <v/>
      </c>
      <c r="BJ593" s="82" t="e">
        <f t="shared" si="1081"/>
        <v>#VALUE!</v>
      </c>
      <c r="BK593" s="9" t="str">
        <f t="shared" si="1060"/>
        <v/>
      </c>
      <c r="BL593" s="9" t="str">
        <f t="shared" ref="BL593:BM593" si="1123">BK593</f>
        <v/>
      </c>
      <c r="BM593" s="9" t="str">
        <f t="shared" si="1123"/>
        <v/>
      </c>
      <c r="BN593" s="8" t="str">
        <f t="shared" si="1083"/>
        <v/>
      </c>
      <c r="BO593" s="8" t="str">
        <f t="shared" si="1105"/>
        <v/>
      </c>
      <c r="BP593" s="8" t="str">
        <f t="shared" si="1106"/>
        <v/>
      </c>
      <c r="BQ593" s="8" t="str">
        <f t="shared" si="1107"/>
        <v/>
      </c>
      <c r="BR593" s="8" t="str">
        <f t="shared" si="1062"/>
        <v/>
      </c>
      <c r="BS593" s="8" t="str">
        <f t="shared" si="1108"/>
        <v/>
      </c>
      <c r="BT593" s="8" t="str">
        <f t="shared" si="1109"/>
        <v/>
      </c>
      <c r="BU593" s="7" t="str">
        <f t="shared" si="1110"/>
        <v/>
      </c>
    </row>
    <row r="594" spans="8:73" x14ac:dyDescent="0.25">
      <c r="H594" s="35" t="str">
        <f>IFERROR(IF(MINUTE(M594)&lt;&gt;MINUTE(M593),MAX($H$2:H593)+1,IF(AND(MINUTE(M593)=0,MINUTE(M594)=0),1,"")),"")</f>
        <v/>
      </c>
      <c r="I594" s="35" t="str">
        <f t="shared" si="1045"/>
        <v/>
      </c>
      <c r="J594" s="35" t="str">
        <f t="shared" si="1084"/>
        <v/>
      </c>
      <c r="K594" s="67" t="str">
        <f>IFERROR(IF(VLOOKUP(J593,'Flota Variable'!$AS$4:$AU$707,3,0)+K593&gt;$F$7,"",VLOOKUP(J593,'Flota Variable'!$AS$4:$AU$707,3,0)+K593),"")</f>
        <v/>
      </c>
      <c r="L594" s="67" t="str">
        <f t="shared" si="1046"/>
        <v/>
      </c>
      <c r="M594" s="36" t="str">
        <f t="shared" si="1085"/>
        <v/>
      </c>
      <c r="N594" s="35" t="str">
        <f>IF(H594="","",IF(H594=MAX($H$3:$H$1002),IFERROR(VLOOKUP(MAX($H$3:H594)+1,$H$3:$I$1002,2,0),MAX(I594:I1593))-VLOOKUP(H594,$H$3:$I$1002,2,0)+1,IFERROR(VLOOKUP(MAX($H$3:H594)+1,$H$3:$I$1002,2,0),MAX(I594:I1593))-VLOOKUP(H594,$H$3:$I$1002,2,0)))</f>
        <v/>
      </c>
      <c r="P594" s="35" t="str">
        <f t="shared" si="1086"/>
        <v/>
      </c>
      <c r="Q594" s="67" t="str">
        <f t="shared" si="1087"/>
        <v/>
      </c>
      <c r="R594" s="67" t="str">
        <f t="shared" si="1088"/>
        <v/>
      </c>
      <c r="S594" s="67" t="str">
        <f t="shared" si="1089"/>
        <v/>
      </c>
      <c r="U594" s="68" t="str">
        <f>IFERROR(IF(Z594=0,"",IF(MINUTE(Z594)&lt;&gt;MINUTE(Z593),MAX($U$2:U593)+1,IF(AND(MINUTE(Z593)=0,MINUTE(Z594)=0),1,""))),"")</f>
        <v/>
      </c>
      <c r="V594" s="68" t="str">
        <f t="shared" si="1090"/>
        <v/>
      </c>
      <c r="W594" s="68" t="str">
        <f t="shared" si="1091"/>
        <v/>
      </c>
      <c r="X594" s="69" t="str">
        <f>IFERROR(L594+VLOOKUP(J594,'Tiempos de ciclo'!$P$3:$Q$398,2,0),"")</f>
        <v/>
      </c>
      <c r="Y594" s="69" t="str">
        <f t="shared" si="1074"/>
        <v/>
      </c>
      <c r="Z594" s="70" t="str">
        <f t="shared" si="1092"/>
        <v/>
      </c>
      <c r="AA594" s="68" t="str">
        <f>IF(U594="","",IF(U594=MAX($U$3:$U$1002),IFERROR(VLOOKUP(MAX($U$3:U594)+1,$U$3:$V$1002,2,0),MAX(V594:V1593))-VLOOKUP(U594,$U$3:$V$1002,2,0)+1,IFERROR(VLOOKUP(MAX($U$3:U594)+1,$U$3:$V$1002,2,0),MAX(V594:V1593))-VLOOKUP(U594,$U$3:$V$1002,2,0)))</f>
        <v/>
      </c>
      <c r="AC594" s="68" t="str">
        <f t="shared" si="1093"/>
        <v/>
      </c>
      <c r="AD594" s="69" t="str">
        <f t="shared" si="1094"/>
        <v/>
      </c>
      <c r="AE594" s="69" t="str">
        <f t="shared" si="1095"/>
        <v/>
      </c>
      <c r="AF594" s="69" t="str">
        <f t="shared" si="1096"/>
        <v/>
      </c>
      <c r="AI594" s="3" t="str">
        <f t="shared" si="1047"/>
        <v/>
      </c>
      <c r="AJ594" s="8" t="str">
        <f t="shared" si="1075"/>
        <v/>
      </c>
      <c r="AK594" s="8" t="str">
        <f t="shared" si="1048"/>
        <v/>
      </c>
      <c r="AL594" s="8" t="str">
        <f t="shared" si="1049"/>
        <v/>
      </c>
      <c r="AM594" s="8" t="str">
        <f t="shared" si="1050"/>
        <v/>
      </c>
      <c r="AN594" s="9" t="str">
        <f t="shared" si="1076"/>
        <v/>
      </c>
      <c r="AO594" s="9" t="str">
        <f t="shared" si="1077"/>
        <v/>
      </c>
      <c r="AP594" s="8" t="str">
        <f t="shared" si="1097"/>
        <v/>
      </c>
      <c r="AQ594" s="9" t="str">
        <f t="shared" si="1078"/>
        <v/>
      </c>
      <c r="AR594" s="8" t="str">
        <f t="shared" si="1098"/>
        <v/>
      </c>
      <c r="AS594" s="2" t="str">
        <f t="shared" si="1051"/>
        <v/>
      </c>
      <c r="AT594" s="8" t="str">
        <f t="shared" si="1099"/>
        <v/>
      </c>
      <c r="AU594" s="8" t="str">
        <f t="shared" si="1052"/>
        <v/>
      </c>
      <c r="AV594" s="8" t="str">
        <f t="shared" si="1053"/>
        <v/>
      </c>
      <c r="AW594" s="8" t="str">
        <f t="shared" si="1054"/>
        <v/>
      </c>
      <c r="AX594" s="9" t="str">
        <f t="shared" si="1079"/>
        <v/>
      </c>
      <c r="AY594" s="9" t="str">
        <f t="shared" si="1080"/>
        <v/>
      </c>
      <c r="AZ594" s="8" t="str">
        <f t="shared" si="1100"/>
        <v/>
      </c>
      <c r="BA594" s="9" t="str">
        <f t="shared" si="1101"/>
        <v/>
      </c>
      <c r="BB594" s="8" t="str">
        <f t="shared" si="1102"/>
        <v/>
      </c>
      <c r="BD594" s="3" t="str">
        <f t="shared" si="1103"/>
        <v/>
      </c>
      <c r="BE594" s="8" t="str">
        <f t="shared" si="1055"/>
        <v/>
      </c>
      <c r="BF594" s="8" t="str">
        <f t="shared" si="1056"/>
        <v/>
      </c>
      <c r="BG594" s="86" t="str">
        <f t="shared" si="1057"/>
        <v/>
      </c>
      <c r="BH594" s="9" t="str">
        <f t="shared" si="1058"/>
        <v/>
      </c>
      <c r="BI594" s="9" t="str">
        <f t="shared" si="1059"/>
        <v/>
      </c>
      <c r="BJ594" s="82" t="e">
        <f t="shared" si="1081"/>
        <v>#VALUE!</v>
      </c>
      <c r="BK594" s="9" t="str">
        <f t="shared" si="1060"/>
        <v/>
      </c>
      <c r="BL594" s="9" t="str">
        <f t="shared" ref="BL594:BM594" si="1124">BK594</f>
        <v/>
      </c>
      <c r="BM594" s="9" t="str">
        <f t="shared" si="1124"/>
        <v/>
      </c>
      <c r="BN594" s="8" t="str">
        <f t="shared" si="1083"/>
        <v/>
      </c>
      <c r="BO594" s="8" t="str">
        <f t="shared" si="1105"/>
        <v/>
      </c>
      <c r="BP594" s="8" t="str">
        <f t="shared" si="1106"/>
        <v/>
      </c>
      <c r="BQ594" s="8" t="str">
        <f t="shared" si="1107"/>
        <v/>
      </c>
      <c r="BR594" s="8" t="str">
        <f t="shared" si="1062"/>
        <v/>
      </c>
      <c r="BS594" s="8" t="str">
        <f t="shared" si="1108"/>
        <v/>
      </c>
      <c r="BT594" s="8" t="str">
        <f t="shared" si="1109"/>
        <v/>
      </c>
      <c r="BU594" s="7" t="str">
        <f t="shared" si="1110"/>
        <v/>
      </c>
    </row>
    <row r="595" spans="8:73" x14ac:dyDescent="0.25">
      <c r="H595" s="35" t="str">
        <f>IFERROR(IF(MINUTE(M595)&lt;&gt;MINUTE(M594),MAX($H$2:H594)+1,IF(AND(MINUTE(M594)=0,MINUTE(M595)=0),1,"")),"")</f>
        <v/>
      </c>
      <c r="I595" s="35" t="str">
        <f t="shared" si="1045"/>
        <v/>
      </c>
      <c r="J595" s="35" t="str">
        <f t="shared" si="1084"/>
        <v/>
      </c>
      <c r="K595" s="67" t="str">
        <f>IFERROR(IF(VLOOKUP(J594,'Flota Variable'!$AS$4:$AU$707,3,0)+K594&gt;$F$7,"",VLOOKUP(J594,'Flota Variable'!$AS$4:$AU$707,3,0)+K594),"")</f>
        <v/>
      </c>
      <c r="L595" s="67" t="str">
        <f t="shared" si="1046"/>
        <v/>
      </c>
      <c r="M595" s="36" t="str">
        <f t="shared" si="1085"/>
        <v/>
      </c>
      <c r="N595" s="35" t="str">
        <f>IF(H595="","",IF(H595=MAX($H$3:$H$1002),IFERROR(VLOOKUP(MAX($H$3:H595)+1,$H$3:$I$1002,2,0),MAX(I595:I1594))-VLOOKUP(H595,$H$3:$I$1002,2,0)+1,IFERROR(VLOOKUP(MAX($H$3:H595)+1,$H$3:$I$1002,2,0),MAX(I595:I1594))-VLOOKUP(H595,$H$3:$I$1002,2,0)))</f>
        <v/>
      </c>
      <c r="P595" s="35" t="str">
        <f t="shared" si="1086"/>
        <v/>
      </c>
      <c r="Q595" s="67" t="str">
        <f t="shared" si="1087"/>
        <v/>
      </c>
      <c r="R595" s="67" t="str">
        <f t="shared" si="1088"/>
        <v/>
      </c>
      <c r="S595" s="67" t="str">
        <f t="shared" si="1089"/>
        <v/>
      </c>
      <c r="U595" s="68" t="str">
        <f>IFERROR(IF(Z595=0,"",IF(MINUTE(Z595)&lt;&gt;MINUTE(Z594),MAX($U$2:U594)+1,IF(AND(MINUTE(Z594)=0,MINUTE(Z595)=0),1,""))),"")</f>
        <v/>
      </c>
      <c r="V595" s="68" t="str">
        <f t="shared" si="1090"/>
        <v/>
      </c>
      <c r="W595" s="68" t="str">
        <f t="shared" si="1091"/>
        <v/>
      </c>
      <c r="X595" s="69" t="str">
        <f>IFERROR(L595+VLOOKUP(J595,'Tiempos de ciclo'!$P$3:$Q$398,2,0),"")</f>
        <v/>
      </c>
      <c r="Y595" s="69" t="str">
        <f t="shared" si="1074"/>
        <v/>
      </c>
      <c r="Z595" s="70" t="str">
        <f t="shared" si="1092"/>
        <v/>
      </c>
      <c r="AA595" s="68" t="str">
        <f>IF(U595="","",IF(U595=MAX($U$3:$U$1002),IFERROR(VLOOKUP(MAX($U$3:U595)+1,$U$3:$V$1002,2,0),MAX(V595:V1594))-VLOOKUP(U595,$U$3:$V$1002,2,0)+1,IFERROR(VLOOKUP(MAX($U$3:U595)+1,$U$3:$V$1002,2,0),MAX(V595:V1594))-VLOOKUP(U595,$U$3:$V$1002,2,0)))</f>
        <v/>
      </c>
      <c r="AC595" s="68" t="str">
        <f t="shared" si="1093"/>
        <v/>
      </c>
      <c r="AD595" s="69" t="str">
        <f t="shared" si="1094"/>
        <v/>
      </c>
      <c r="AE595" s="69" t="str">
        <f t="shared" si="1095"/>
        <v/>
      </c>
      <c r="AF595" s="69" t="str">
        <f t="shared" si="1096"/>
        <v/>
      </c>
      <c r="AI595" s="3" t="str">
        <f t="shared" si="1047"/>
        <v/>
      </c>
      <c r="AJ595" s="8" t="str">
        <f t="shared" si="1075"/>
        <v/>
      </c>
      <c r="AK595" s="8" t="str">
        <f t="shared" si="1048"/>
        <v/>
      </c>
      <c r="AL595" s="8" t="str">
        <f t="shared" si="1049"/>
        <v/>
      </c>
      <c r="AM595" s="8" t="str">
        <f t="shared" si="1050"/>
        <v/>
      </c>
      <c r="AN595" s="9" t="str">
        <f t="shared" si="1076"/>
        <v/>
      </c>
      <c r="AO595" s="9" t="str">
        <f t="shared" si="1077"/>
        <v/>
      </c>
      <c r="AP595" s="8" t="str">
        <f t="shared" si="1097"/>
        <v/>
      </c>
      <c r="AQ595" s="9" t="str">
        <f t="shared" si="1078"/>
        <v/>
      </c>
      <c r="AR595" s="8" t="str">
        <f t="shared" si="1098"/>
        <v/>
      </c>
      <c r="AS595" s="2" t="str">
        <f t="shared" si="1051"/>
        <v/>
      </c>
      <c r="AT595" s="8" t="str">
        <f t="shared" si="1099"/>
        <v/>
      </c>
      <c r="AU595" s="8" t="str">
        <f t="shared" si="1052"/>
        <v/>
      </c>
      <c r="AV595" s="8" t="str">
        <f t="shared" si="1053"/>
        <v/>
      </c>
      <c r="AW595" s="8" t="str">
        <f t="shared" si="1054"/>
        <v/>
      </c>
      <c r="AX595" s="9" t="str">
        <f t="shared" si="1079"/>
        <v/>
      </c>
      <c r="AY595" s="9" t="str">
        <f t="shared" si="1080"/>
        <v/>
      </c>
      <c r="AZ595" s="8" t="str">
        <f t="shared" si="1100"/>
        <v/>
      </c>
      <c r="BA595" s="9" t="str">
        <f t="shared" si="1101"/>
        <v/>
      </c>
      <c r="BB595" s="8" t="str">
        <f t="shared" si="1102"/>
        <v/>
      </c>
      <c r="BD595" s="3" t="str">
        <f t="shared" si="1103"/>
        <v/>
      </c>
      <c r="BE595" s="8" t="str">
        <f t="shared" si="1055"/>
        <v/>
      </c>
      <c r="BF595" s="8" t="str">
        <f t="shared" si="1056"/>
        <v/>
      </c>
      <c r="BG595" s="86" t="str">
        <f t="shared" si="1057"/>
        <v/>
      </c>
      <c r="BH595" s="9" t="str">
        <f t="shared" si="1058"/>
        <v/>
      </c>
      <c r="BI595" s="9" t="str">
        <f t="shared" si="1059"/>
        <v/>
      </c>
      <c r="BJ595" s="82" t="e">
        <f t="shared" si="1081"/>
        <v>#VALUE!</v>
      </c>
      <c r="BK595" s="9" t="str">
        <f t="shared" si="1060"/>
        <v/>
      </c>
      <c r="BL595" s="9" t="str">
        <f t="shared" ref="BL595:BM595" si="1125">BK595</f>
        <v/>
      </c>
      <c r="BM595" s="9" t="str">
        <f t="shared" si="1125"/>
        <v/>
      </c>
      <c r="BN595" s="8" t="str">
        <f t="shared" si="1083"/>
        <v/>
      </c>
      <c r="BO595" s="8" t="str">
        <f t="shared" si="1105"/>
        <v/>
      </c>
      <c r="BP595" s="8" t="str">
        <f t="shared" si="1106"/>
        <v/>
      </c>
      <c r="BQ595" s="8" t="str">
        <f t="shared" si="1107"/>
        <v/>
      </c>
      <c r="BR595" s="8" t="str">
        <f t="shared" si="1062"/>
        <v/>
      </c>
      <c r="BS595" s="8" t="str">
        <f t="shared" si="1108"/>
        <v/>
      </c>
      <c r="BT595" s="8" t="str">
        <f t="shared" si="1109"/>
        <v/>
      </c>
      <c r="BU595" s="7" t="str">
        <f t="shared" si="1110"/>
        <v/>
      </c>
    </row>
    <row r="596" spans="8:73" x14ac:dyDescent="0.25">
      <c r="H596" s="35" t="str">
        <f>IFERROR(IF(MINUTE(M596)&lt;&gt;MINUTE(M595),MAX($H$2:H595)+1,IF(AND(MINUTE(M595)=0,MINUTE(M596)=0),1,"")),"")</f>
        <v/>
      </c>
      <c r="I596" s="35" t="str">
        <f t="shared" si="1045"/>
        <v/>
      </c>
      <c r="J596" s="35" t="str">
        <f t="shared" si="1084"/>
        <v/>
      </c>
      <c r="K596" s="67" t="str">
        <f>IFERROR(IF(VLOOKUP(J595,'Flota Variable'!$AS$4:$AU$707,3,0)+K595&gt;$F$7,"",VLOOKUP(J595,'Flota Variable'!$AS$4:$AU$707,3,0)+K595),"")</f>
        <v/>
      </c>
      <c r="L596" s="67" t="str">
        <f t="shared" si="1046"/>
        <v/>
      </c>
      <c r="M596" s="36" t="str">
        <f t="shared" si="1085"/>
        <v/>
      </c>
      <c r="N596" s="35" t="str">
        <f>IF(H596="","",IF(H596=MAX($H$3:$H$1002),IFERROR(VLOOKUP(MAX($H$3:H596)+1,$H$3:$I$1002,2,0),MAX(I596:I1595))-VLOOKUP(H596,$H$3:$I$1002,2,0)+1,IFERROR(VLOOKUP(MAX($H$3:H596)+1,$H$3:$I$1002,2,0),MAX(I596:I1595))-VLOOKUP(H596,$H$3:$I$1002,2,0)))</f>
        <v/>
      </c>
      <c r="P596" s="35" t="str">
        <f t="shared" si="1086"/>
        <v/>
      </c>
      <c r="Q596" s="67" t="str">
        <f t="shared" si="1087"/>
        <v/>
      </c>
      <c r="R596" s="67" t="str">
        <f t="shared" si="1088"/>
        <v/>
      </c>
      <c r="S596" s="67" t="str">
        <f t="shared" si="1089"/>
        <v/>
      </c>
      <c r="U596" s="68" t="str">
        <f>IFERROR(IF(Z596=0,"",IF(MINUTE(Z596)&lt;&gt;MINUTE(Z595),MAX($U$2:U595)+1,IF(AND(MINUTE(Z595)=0,MINUTE(Z596)=0),1,""))),"")</f>
        <v/>
      </c>
      <c r="V596" s="68" t="str">
        <f t="shared" si="1090"/>
        <v/>
      </c>
      <c r="W596" s="68" t="str">
        <f t="shared" si="1091"/>
        <v/>
      </c>
      <c r="X596" s="69" t="str">
        <f>IFERROR(L596+VLOOKUP(J596,'Tiempos de ciclo'!$P$3:$Q$398,2,0),"")</f>
        <v/>
      </c>
      <c r="Y596" s="69" t="str">
        <f t="shared" si="1074"/>
        <v/>
      </c>
      <c r="Z596" s="70" t="str">
        <f t="shared" si="1092"/>
        <v/>
      </c>
      <c r="AA596" s="68" t="str">
        <f>IF(U596="","",IF(U596=MAX($U$3:$U$1002),IFERROR(VLOOKUP(MAX($U$3:U596)+1,$U$3:$V$1002,2,0),MAX(V596:V1595))-VLOOKUP(U596,$U$3:$V$1002,2,0)+1,IFERROR(VLOOKUP(MAX($U$3:U596)+1,$U$3:$V$1002,2,0),MAX(V596:V1595))-VLOOKUP(U596,$U$3:$V$1002,2,0)))</f>
        <v/>
      </c>
      <c r="AC596" s="68" t="str">
        <f t="shared" si="1093"/>
        <v/>
      </c>
      <c r="AD596" s="69" t="str">
        <f t="shared" si="1094"/>
        <v/>
      </c>
      <c r="AE596" s="69" t="str">
        <f t="shared" si="1095"/>
        <v/>
      </c>
      <c r="AF596" s="69" t="str">
        <f t="shared" si="1096"/>
        <v/>
      </c>
      <c r="AI596" s="3" t="str">
        <f t="shared" si="1047"/>
        <v/>
      </c>
      <c r="AJ596" s="8" t="str">
        <f t="shared" si="1075"/>
        <v/>
      </c>
      <c r="AK596" s="8" t="str">
        <f t="shared" si="1048"/>
        <v/>
      </c>
      <c r="AL596" s="8" t="str">
        <f t="shared" si="1049"/>
        <v/>
      </c>
      <c r="AM596" s="8" t="str">
        <f t="shared" si="1050"/>
        <v/>
      </c>
      <c r="AN596" s="9" t="str">
        <f t="shared" si="1076"/>
        <v/>
      </c>
      <c r="AO596" s="9" t="str">
        <f t="shared" si="1077"/>
        <v/>
      </c>
      <c r="AP596" s="8" t="str">
        <f t="shared" si="1097"/>
        <v/>
      </c>
      <c r="AQ596" s="9" t="str">
        <f t="shared" si="1078"/>
        <v/>
      </c>
      <c r="AR596" s="8" t="str">
        <f t="shared" si="1098"/>
        <v/>
      </c>
      <c r="AS596" s="2" t="str">
        <f t="shared" si="1051"/>
        <v/>
      </c>
      <c r="AT596" s="8" t="str">
        <f t="shared" si="1099"/>
        <v/>
      </c>
      <c r="AU596" s="8" t="str">
        <f t="shared" si="1052"/>
        <v/>
      </c>
      <c r="AV596" s="8" t="str">
        <f t="shared" si="1053"/>
        <v/>
      </c>
      <c r="AW596" s="8" t="str">
        <f t="shared" si="1054"/>
        <v/>
      </c>
      <c r="AX596" s="9" t="str">
        <f t="shared" si="1079"/>
        <v/>
      </c>
      <c r="AY596" s="9" t="str">
        <f t="shared" si="1080"/>
        <v/>
      </c>
      <c r="AZ596" s="8" t="str">
        <f t="shared" si="1100"/>
        <v/>
      </c>
      <c r="BA596" s="9" t="str">
        <f t="shared" si="1101"/>
        <v/>
      </c>
      <c r="BB596" s="8" t="str">
        <f t="shared" si="1102"/>
        <v/>
      </c>
      <c r="BD596" s="3" t="str">
        <f t="shared" si="1103"/>
        <v/>
      </c>
      <c r="BE596" s="8" t="str">
        <f t="shared" si="1055"/>
        <v/>
      </c>
      <c r="BF596" s="8" t="str">
        <f t="shared" si="1056"/>
        <v/>
      </c>
      <c r="BG596" s="86" t="str">
        <f t="shared" si="1057"/>
        <v/>
      </c>
      <c r="BH596" s="9" t="str">
        <f t="shared" si="1058"/>
        <v/>
      </c>
      <c r="BI596" s="9" t="str">
        <f t="shared" si="1059"/>
        <v/>
      </c>
      <c r="BJ596" s="82" t="e">
        <f t="shared" si="1081"/>
        <v>#VALUE!</v>
      </c>
      <c r="BK596" s="9" t="str">
        <f t="shared" si="1060"/>
        <v/>
      </c>
      <c r="BL596" s="9" t="str">
        <f t="shared" ref="BL596:BM596" si="1126">BK596</f>
        <v/>
      </c>
      <c r="BM596" s="9" t="str">
        <f t="shared" si="1126"/>
        <v/>
      </c>
      <c r="BN596" s="8" t="str">
        <f t="shared" si="1083"/>
        <v/>
      </c>
      <c r="BO596" s="8" t="str">
        <f t="shared" si="1105"/>
        <v/>
      </c>
      <c r="BP596" s="8" t="str">
        <f t="shared" si="1106"/>
        <v/>
      </c>
      <c r="BQ596" s="8" t="str">
        <f t="shared" si="1107"/>
        <v/>
      </c>
      <c r="BR596" s="8" t="str">
        <f t="shared" si="1062"/>
        <v/>
      </c>
      <c r="BS596" s="8" t="str">
        <f t="shared" si="1108"/>
        <v/>
      </c>
      <c r="BT596" s="8" t="str">
        <f t="shared" si="1109"/>
        <v/>
      </c>
      <c r="BU596" s="7" t="str">
        <f t="shared" si="1110"/>
        <v/>
      </c>
    </row>
    <row r="597" spans="8:73" x14ac:dyDescent="0.25">
      <c r="H597" s="35" t="str">
        <f>IFERROR(IF(MINUTE(M597)&lt;&gt;MINUTE(M596),MAX($H$2:H596)+1,IF(AND(MINUTE(M596)=0,MINUTE(M597)=0),1,"")),"")</f>
        <v/>
      </c>
      <c r="I597" s="35" t="str">
        <f t="shared" si="1045"/>
        <v/>
      </c>
      <c r="J597" s="35" t="str">
        <f t="shared" si="1084"/>
        <v/>
      </c>
      <c r="K597" s="67" t="str">
        <f>IFERROR(IF(VLOOKUP(J596,'Flota Variable'!$AS$4:$AU$707,3,0)+K596&gt;$F$7,"",VLOOKUP(J596,'Flota Variable'!$AS$4:$AU$707,3,0)+K596),"")</f>
        <v/>
      </c>
      <c r="L597" s="67" t="str">
        <f t="shared" si="1046"/>
        <v/>
      </c>
      <c r="M597" s="36" t="str">
        <f t="shared" si="1085"/>
        <v/>
      </c>
      <c r="N597" s="35" t="str">
        <f>IF(H597="","",IF(H597=MAX($H$3:$H$1002),IFERROR(VLOOKUP(MAX($H$3:H597)+1,$H$3:$I$1002,2,0),MAX(I597:I1596))-VLOOKUP(H597,$H$3:$I$1002,2,0)+1,IFERROR(VLOOKUP(MAX($H$3:H597)+1,$H$3:$I$1002,2,0),MAX(I597:I1596))-VLOOKUP(H597,$H$3:$I$1002,2,0)))</f>
        <v/>
      </c>
      <c r="P597" s="35" t="str">
        <f t="shared" si="1086"/>
        <v/>
      </c>
      <c r="Q597" s="67" t="str">
        <f t="shared" si="1087"/>
        <v/>
      </c>
      <c r="R597" s="67" t="str">
        <f t="shared" si="1088"/>
        <v/>
      </c>
      <c r="S597" s="67" t="str">
        <f t="shared" si="1089"/>
        <v/>
      </c>
      <c r="U597" s="68" t="str">
        <f>IFERROR(IF(Z597=0,"",IF(MINUTE(Z597)&lt;&gt;MINUTE(Z596),MAX($U$2:U596)+1,IF(AND(MINUTE(Z596)=0,MINUTE(Z597)=0),1,""))),"")</f>
        <v/>
      </c>
      <c r="V597" s="68" t="str">
        <f t="shared" si="1090"/>
        <v/>
      </c>
      <c r="W597" s="68" t="str">
        <f t="shared" si="1091"/>
        <v/>
      </c>
      <c r="X597" s="69" t="str">
        <f>IFERROR(L597+VLOOKUP(J597,'Tiempos de ciclo'!$P$3:$Q$398,2,0),"")</f>
        <v/>
      </c>
      <c r="Y597" s="69" t="str">
        <f t="shared" si="1074"/>
        <v/>
      </c>
      <c r="Z597" s="70" t="str">
        <f t="shared" si="1092"/>
        <v/>
      </c>
      <c r="AA597" s="68" t="str">
        <f>IF(U597="","",IF(U597=MAX($U$3:$U$1002),IFERROR(VLOOKUP(MAX($U$3:U597)+1,$U$3:$V$1002,2,0),MAX(V597:V1596))-VLOOKUP(U597,$U$3:$V$1002,2,0)+1,IFERROR(VLOOKUP(MAX($U$3:U597)+1,$U$3:$V$1002,2,0),MAX(V597:V1596))-VLOOKUP(U597,$U$3:$V$1002,2,0)))</f>
        <v/>
      </c>
      <c r="AC597" s="68" t="str">
        <f t="shared" si="1093"/>
        <v/>
      </c>
      <c r="AD597" s="69" t="str">
        <f t="shared" si="1094"/>
        <v/>
      </c>
      <c r="AE597" s="69" t="str">
        <f t="shared" si="1095"/>
        <v/>
      </c>
      <c r="AF597" s="69" t="str">
        <f t="shared" si="1096"/>
        <v/>
      </c>
      <c r="AI597" s="3" t="str">
        <f t="shared" si="1047"/>
        <v/>
      </c>
      <c r="AJ597" s="8" t="str">
        <f t="shared" si="1075"/>
        <v/>
      </c>
      <c r="AK597" s="8" t="str">
        <f t="shared" si="1048"/>
        <v/>
      </c>
      <c r="AL597" s="8" t="str">
        <f t="shared" si="1049"/>
        <v/>
      </c>
      <c r="AM597" s="8" t="str">
        <f t="shared" si="1050"/>
        <v/>
      </c>
      <c r="AN597" s="9" t="str">
        <f t="shared" si="1076"/>
        <v/>
      </c>
      <c r="AO597" s="9" t="str">
        <f t="shared" si="1077"/>
        <v/>
      </c>
      <c r="AP597" s="8" t="str">
        <f t="shared" si="1097"/>
        <v/>
      </c>
      <c r="AQ597" s="9" t="str">
        <f t="shared" si="1078"/>
        <v/>
      </c>
      <c r="AR597" s="8" t="str">
        <f t="shared" si="1098"/>
        <v/>
      </c>
      <c r="AS597" s="2" t="str">
        <f t="shared" si="1051"/>
        <v/>
      </c>
      <c r="AT597" s="8" t="str">
        <f t="shared" si="1099"/>
        <v/>
      </c>
      <c r="AU597" s="8" t="str">
        <f t="shared" si="1052"/>
        <v/>
      </c>
      <c r="AV597" s="8" t="str">
        <f t="shared" si="1053"/>
        <v/>
      </c>
      <c r="AW597" s="8" t="str">
        <f t="shared" si="1054"/>
        <v/>
      </c>
      <c r="AX597" s="9" t="str">
        <f t="shared" si="1079"/>
        <v/>
      </c>
      <c r="AY597" s="9" t="str">
        <f t="shared" si="1080"/>
        <v/>
      </c>
      <c r="AZ597" s="8" t="str">
        <f t="shared" si="1100"/>
        <v/>
      </c>
      <c r="BA597" s="9" t="str">
        <f t="shared" si="1101"/>
        <v/>
      </c>
      <c r="BB597" s="8" t="str">
        <f t="shared" si="1102"/>
        <v/>
      </c>
      <c r="BD597" s="3" t="str">
        <f t="shared" si="1103"/>
        <v/>
      </c>
      <c r="BE597" s="8" t="str">
        <f t="shared" si="1055"/>
        <v/>
      </c>
      <c r="BF597" s="8" t="str">
        <f t="shared" si="1056"/>
        <v/>
      </c>
      <c r="BG597" s="86" t="str">
        <f t="shared" si="1057"/>
        <v/>
      </c>
      <c r="BH597" s="9" t="str">
        <f t="shared" si="1058"/>
        <v/>
      </c>
      <c r="BI597" s="9" t="str">
        <f t="shared" si="1059"/>
        <v/>
      </c>
      <c r="BJ597" s="82" t="e">
        <f t="shared" si="1081"/>
        <v>#VALUE!</v>
      </c>
      <c r="BK597" s="9" t="str">
        <f t="shared" si="1060"/>
        <v/>
      </c>
      <c r="BL597" s="9" t="str">
        <f t="shared" ref="BL597:BM597" si="1127">BK597</f>
        <v/>
      </c>
      <c r="BM597" s="9" t="str">
        <f t="shared" si="1127"/>
        <v/>
      </c>
      <c r="BN597" s="8" t="str">
        <f t="shared" si="1083"/>
        <v/>
      </c>
      <c r="BO597" s="8" t="str">
        <f t="shared" si="1105"/>
        <v/>
      </c>
      <c r="BP597" s="8" t="str">
        <f t="shared" si="1106"/>
        <v/>
      </c>
      <c r="BQ597" s="8" t="str">
        <f t="shared" si="1107"/>
        <v/>
      </c>
      <c r="BR597" s="8" t="str">
        <f t="shared" si="1062"/>
        <v/>
      </c>
      <c r="BS597" s="8" t="str">
        <f t="shared" si="1108"/>
        <v/>
      </c>
      <c r="BT597" s="8" t="str">
        <f t="shared" si="1109"/>
        <v/>
      </c>
      <c r="BU597" s="7" t="str">
        <f t="shared" si="1110"/>
        <v/>
      </c>
    </row>
    <row r="598" spans="8:73" x14ac:dyDescent="0.25">
      <c r="H598" s="35" t="str">
        <f>IFERROR(IF(MINUTE(M598)&lt;&gt;MINUTE(M597),MAX($H$2:H597)+1,IF(AND(MINUTE(M597)=0,MINUTE(M598)=0),1,"")),"")</f>
        <v/>
      </c>
      <c r="I598" s="35" t="str">
        <f t="shared" si="1045"/>
        <v/>
      </c>
      <c r="J598" s="35" t="str">
        <f t="shared" si="1084"/>
        <v/>
      </c>
      <c r="K598" s="67" t="str">
        <f>IFERROR(IF(VLOOKUP(J597,'Flota Variable'!$AS$4:$AU$707,3,0)+K597&gt;$F$7,"",VLOOKUP(J597,'Flota Variable'!$AS$4:$AU$707,3,0)+K597),"")</f>
        <v/>
      </c>
      <c r="L598" s="67" t="str">
        <f t="shared" si="1046"/>
        <v/>
      </c>
      <c r="M598" s="36" t="str">
        <f t="shared" si="1085"/>
        <v/>
      </c>
      <c r="N598" s="35" t="str">
        <f>IF(H598="","",IF(H598=MAX($H$3:$H$1002),IFERROR(VLOOKUP(MAX($H$3:H598)+1,$H$3:$I$1002,2,0),MAX(I598:I1597))-VLOOKUP(H598,$H$3:$I$1002,2,0)+1,IFERROR(VLOOKUP(MAX($H$3:H598)+1,$H$3:$I$1002,2,0),MAX(I598:I1597))-VLOOKUP(H598,$H$3:$I$1002,2,0)))</f>
        <v/>
      </c>
      <c r="P598" s="35" t="str">
        <f t="shared" si="1086"/>
        <v/>
      </c>
      <c r="Q598" s="67" t="str">
        <f t="shared" si="1087"/>
        <v/>
      </c>
      <c r="R598" s="67" t="str">
        <f t="shared" si="1088"/>
        <v/>
      </c>
      <c r="S598" s="67" t="str">
        <f t="shared" si="1089"/>
        <v/>
      </c>
      <c r="U598" s="68" t="str">
        <f>IFERROR(IF(Z598=0,"",IF(MINUTE(Z598)&lt;&gt;MINUTE(Z597),MAX($U$2:U597)+1,IF(AND(MINUTE(Z597)=0,MINUTE(Z598)=0),1,""))),"")</f>
        <v/>
      </c>
      <c r="V598" s="68" t="str">
        <f t="shared" si="1090"/>
        <v/>
      </c>
      <c r="W598" s="68" t="str">
        <f t="shared" si="1091"/>
        <v/>
      </c>
      <c r="X598" s="69" t="str">
        <f>IFERROR(L598+VLOOKUP(J598,'Tiempos de ciclo'!$P$3:$Q$398,2,0),"")</f>
        <v/>
      </c>
      <c r="Y598" s="69" t="str">
        <f t="shared" si="1074"/>
        <v/>
      </c>
      <c r="Z598" s="70" t="str">
        <f t="shared" si="1092"/>
        <v/>
      </c>
      <c r="AA598" s="68" t="str">
        <f>IF(U598="","",IF(U598=MAX($U$3:$U$1002),IFERROR(VLOOKUP(MAX($U$3:U598)+1,$U$3:$V$1002,2,0),MAX(V598:V1597))-VLOOKUP(U598,$U$3:$V$1002,2,0)+1,IFERROR(VLOOKUP(MAX($U$3:U598)+1,$U$3:$V$1002,2,0),MAX(V598:V1597))-VLOOKUP(U598,$U$3:$V$1002,2,0)))</f>
        <v/>
      </c>
      <c r="AC598" s="68" t="str">
        <f t="shared" si="1093"/>
        <v/>
      </c>
      <c r="AD598" s="69" t="str">
        <f t="shared" si="1094"/>
        <v/>
      </c>
      <c r="AE598" s="69" t="str">
        <f t="shared" si="1095"/>
        <v/>
      </c>
      <c r="AF598" s="69" t="str">
        <f t="shared" si="1096"/>
        <v/>
      </c>
      <c r="AI598" s="3" t="str">
        <f t="shared" si="1047"/>
        <v/>
      </c>
      <c r="AJ598" s="8" t="str">
        <f t="shared" si="1075"/>
        <v/>
      </c>
      <c r="AK598" s="8" t="str">
        <f t="shared" si="1048"/>
        <v/>
      </c>
      <c r="AL598" s="8" t="str">
        <f t="shared" si="1049"/>
        <v/>
      </c>
      <c r="AM598" s="8" t="str">
        <f t="shared" si="1050"/>
        <v/>
      </c>
      <c r="AN598" s="9" t="str">
        <f t="shared" si="1076"/>
        <v/>
      </c>
      <c r="AO598" s="9" t="str">
        <f t="shared" si="1077"/>
        <v/>
      </c>
      <c r="AP598" s="8" t="str">
        <f t="shared" si="1097"/>
        <v/>
      </c>
      <c r="AQ598" s="9" t="str">
        <f t="shared" si="1078"/>
        <v/>
      </c>
      <c r="AR598" s="8" t="str">
        <f t="shared" si="1098"/>
        <v/>
      </c>
      <c r="AS598" s="2" t="str">
        <f t="shared" si="1051"/>
        <v/>
      </c>
      <c r="AT598" s="8" t="str">
        <f t="shared" si="1099"/>
        <v/>
      </c>
      <c r="AU598" s="8" t="str">
        <f t="shared" si="1052"/>
        <v/>
      </c>
      <c r="AV598" s="8" t="str">
        <f t="shared" si="1053"/>
        <v/>
      </c>
      <c r="AW598" s="8" t="str">
        <f t="shared" si="1054"/>
        <v/>
      </c>
      <c r="AX598" s="9" t="str">
        <f t="shared" si="1079"/>
        <v/>
      </c>
      <c r="AY598" s="9" t="str">
        <f t="shared" si="1080"/>
        <v/>
      </c>
      <c r="AZ598" s="8" t="str">
        <f t="shared" si="1100"/>
        <v/>
      </c>
      <c r="BA598" s="9" t="str">
        <f t="shared" si="1101"/>
        <v/>
      </c>
      <c r="BB598" s="8" t="str">
        <f t="shared" si="1102"/>
        <v/>
      </c>
      <c r="BD598" s="3" t="str">
        <f t="shared" si="1103"/>
        <v/>
      </c>
      <c r="BE598" s="8" t="str">
        <f t="shared" si="1055"/>
        <v/>
      </c>
      <c r="BF598" s="8" t="str">
        <f t="shared" si="1056"/>
        <v/>
      </c>
      <c r="BG598" s="86" t="str">
        <f t="shared" si="1057"/>
        <v/>
      </c>
      <c r="BH598" s="9" t="str">
        <f t="shared" si="1058"/>
        <v/>
      </c>
      <c r="BI598" s="9" t="str">
        <f t="shared" si="1059"/>
        <v/>
      </c>
      <c r="BJ598" s="82" t="e">
        <f t="shared" si="1081"/>
        <v>#VALUE!</v>
      </c>
      <c r="BK598" s="9" t="str">
        <f t="shared" si="1060"/>
        <v/>
      </c>
      <c r="BL598" s="9" t="str">
        <f t="shared" ref="BL598:BM598" si="1128">BK598</f>
        <v/>
      </c>
      <c r="BM598" s="9" t="str">
        <f t="shared" si="1128"/>
        <v/>
      </c>
      <c r="BN598" s="8" t="str">
        <f t="shared" si="1083"/>
        <v/>
      </c>
      <c r="BO598" s="8" t="str">
        <f t="shared" si="1105"/>
        <v/>
      </c>
      <c r="BP598" s="8" t="str">
        <f t="shared" si="1106"/>
        <v/>
      </c>
      <c r="BQ598" s="8" t="str">
        <f t="shared" si="1107"/>
        <v/>
      </c>
      <c r="BR598" s="8" t="str">
        <f t="shared" si="1062"/>
        <v/>
      </c>
      <c r="BS598" s="8" t="str">
        <f t="shared" si="1108"/>
        <v/>
      </c>
      <c r="BT598" s="8" t="str">
        <f t="shared" si="1109"/>
        <v/>
      </c>
      <c r="BU598" s="7" t="str">
        <f t="shared" si="1110"/>
        <v/>
      </c>
    </row>
    <row r="599" spans="8:73" x14ac:dyDescent="0.25">
      <c r="H599" s="35" t="str">
        <f>IFERROR(IF(MINUTE(M599)&lt;&gt;MINUTE(M598),MAX($H$2:H598)+1,IF(AND(MINUTE(M598)=0,MINUTE(M599)=0),1,"")),"")</f>
        <v/>
      </c>
      <c r="I599" s="35" t="str">
        <f t="shared" si="1045"/>
        <v/>
      </c>
      <c r="J599" s="35" t="str">
        <f t="shared" si="1084"/>
        <v/>
      </c>
      <c r="K599" s="67" t="str">
        <f>IFERROR(IF(VLOOKUP(J598,'Flota Variable'!$AS$4:$AU$707,3,0)+K598&gt;$F$7,"",VLOOKUP(J598,'Flota Variable'!$AS$4:$AU$707,3,0)+K598),"")</f>
        <v/>
      </c>
      <c r="L599" s="67" t="str">
        <f t="shared" si="1046"/>
        <v/>
      </c>
      <c r="M599" s="36" t="str">
        <f t="shared" si="1085"/>
        <v/>
      </c>
      <c r="N599" s="35" t="str">
        <f>IF(H599="","",IF(H599=MAX($H$3:$H$1002),IFERROR(VLOOKUP(MAX($H$3:H599)+1,$H$3:$I$1002,2,0),MAX(I599:I1598))-VLOOKUP(H599,$H$3:$I$1002,2,0)+1,IFERROR(VLOOKUP(MAX($H$3:H599)+1,$H$3:$I$1002,2,0),MAX(I599:I1598))-VLOOKUP(H599,$H$3:$I$1002,2,0)))</f>
        <v/>
      </c>
      <c r="P599" s="35" t="str">
        <f t="shared" si="1086"/>
        <v/>
      </c>
      <c r="Q599" s="67" t="str">
        <f t="shared" si="1087"/>
        <v/>
      </c>
      <c r="R599" s="67" t="str">
        <f t="shared" si="1088"/>
        <v/>
      </c>
      <c r="S599" s="67" t="str">
        <f t="shared" si="1089"/>
        <v/>
      </c>
      <c r="U599" s="68" t="str">
        <f>IFERROR(IF(Z599=0,"",IF(MINUTE(Z599)&lt;&gt;MINUTE(Z598),MAX($U$2:U598)+1,IF(AND(MINUTE(Z598)=0,MINUTE(Z599)=0),1,""))),"")</f>
        <v/>
      </c>
      <c r="V599" s="68" t="str">
        <f t="shared" si="1090"/>
        <v/>
      </c>
      <c r="W599" s="68" t="str">
        <f t="shared" si="1091"/>
        <v/>
      </c>
      <c r="X599" s="69" t="str">
        <f>IFERROR(L599+VLOOKUP(J599,'Tiempos de ciclo'!$P$3:$Q$398,2,0),"")</f>
        <v/>
      </c>
      <c r="Y599" s="69" t="str">
        <f t="shared" si="1074"/>
        <v/>
      </c>
      <c r="Z599" s="70" t="str">
        <f t="shared" si="1092"/>
        <v/>
      </c>
      <c r="AA599" s="68" t="str">
        <f>IF(U599="","",IF(U599=MAX($U$3:$U$1002),IFERROR(VLOOKUP(MAX($U$3:U599)+1,$U$3:$V$1002,2,0),MAX(V599:V1598))-VLOOKUP(U599,$U$3:$V$1002,2,0)+1,IFERROR(VLOOKUP(MAX($U$3:U599)+1,$U$3:$V$1002,2,0),MAX(V599:V1598))-VLOOKUP(U599,$U$3:$V$1002,2,0)))</f>
        <v/>
      </c>
      <c r="AC599" s="68" t="str">
        <f t="shared" si="1093"/>
        <v/>
      </c>
      <c r="AD599" s="69" t="str">
        <f t="shared" si="1094"/>
        <v/>
      </c>
      <c r="AE599" s="69" t="str">
        <f t="shared" si="1095"/>
        <v/>
      </c>
      <c r="AF599" s="69" t="str">
        <f t="shared" si="1096"/>
        <v/>
      </c>
      <c r="AI599" s="3" t="str">
        <f t="shared" si="1047"/>
        <v/>
      </c>
      <c r="AJ599" s="8" t="str">
        <f t="shared" si="1075"/>
        <v/>
      </c>
      <c r="AK599" s="8" t="str">
        <f t="shared" si="1048"/>
        <v/>
      </c>
      <c r="AL599" s="8" t="str">
        <f t="shared" si="1049"/>
        <v/>
      </c>
      <c r="AM599" s="8" t="str">
        <f t="shared" si="1050"/>
        <v/>
      </c>
      <c r="AN599" s="9" t="str">
        <f t="shared" si="1076"/>
        <v/>
      </c>
      <c r="AO599" s="9" t="str">
        <f t="shared" si="1077"/>
        <v/>
      </c>
      <c r="AP599" s="8" t="str">
        <f t="shared" si="1097"/>
        <v/>
      </c>
      <c r="AQ599" s="9" t="str">
        <f t="shared" si="1078"/>
        <v/>
      </c>
      <c r="AR599" s="8" t="str">
        <f t="shared" si="1098"/>
        <v/>
      </c>
      <c r="AS599" s="2" t="str">
        <f t="shared" si="1051"/>
        <v/>
      </c>
      <c r="AT599" s="8" t="str">
        <f t="shared" si="1099"/>
        <v/>
      </c>
      <c r="AU599" s="8" t="str">
        <f t="shared" si="1052"/>
        <v/>
      </c>
      <c r="AV599" s="8" t="str">
        <f t="shared" si="1053"/>
        <v/>
      </c>
      <c r="AW599" s="8" t="str">
        <f t="shared" si="1054"/>
        <v/>
      </c>
      <c r="AX599" s="9" t="str">
        <f t="shared" si="1079"/>
        <v/>
      </c>
      <c r="AY599" s="9" t="str">
        <f t="shared" si="1080"/>
        <v/>
      </c>
      <c r="AZ599" s="8" t="str">
        <f t="shared" si="1100"/>
        <v/>
      </c>
      <c r="BA599" s="9" t="str">
        <f t="shared" si="1101"/>
        <v/>
      </c>
      <c r="BB599" s="8" t="str">
        <f t="shared" si="1102"/>
        <v/>
      </c>
      <c r="BD599" s="3" t="str">
        <f t="shared" si="1103"/>
        <v/>
      </c>
      <c r="BE599" s="8" t="str">
        <f t="shared" si="1055"/>
        <v/>
      </c>
      <c r="BF599" s="8" t="str">
        <f t="shared" si="1056"/>
        <v/>
      </c>
      <c r="BG599" s="86" t="str">
        <f t="shared" si="1057"/>
        <v/>
      </c>
      <c r="BH599" s="9" t="str">
        <f t="shared" si="1058"/>
        <v/>
      </c>
      <c r="BI599" s="9" t="str">
        <f t="shared" si="1059"/>
        <v/>
      </c>
      <c r="BJ599" s="82" t="e">
        <f t="shared" si="1081"/>
        <v>#VALUE!</v>
      </c>
      <c r="BK599" s="9" t="str">
        <f t="shared" si="1060"/>
        <v/>
      </c>
      <c r="BL599" s="9" t="str">
        <f t="shared" ref="BL599:BM599" si="1129">BK599</f>
        <v/>
      </c>
      <c r="BM599" s="9" t="str">
        <f t="shared" si="1129"/>
        <v/>
      </c>
      <c r="BN599" s="8" t="str">
        <f t="shared" si="1083"/>
        <v/>
      </c>
      <c r="BO599" s="8" t="str">
        <f t="shared" si="1105"/>
        <v/>
      </c>
      <c r="BP599" s="8" t="str">
        <f t="shared" si="1106"/>
        <v/>
      </c>
      <c r="BQ599" s="8" t="str">
        <f t="shared" si="1107"/>
        <v/>
      </c>
      <c r="BR599" s="8" t="str">
        <f t="shared" si="1062"/>
        <v/>
      </c>
      <c r="BS599" s="8" t="str">
        <f t="shared" si="1108"/>
        <v/>
      </c>
      <c r="BT599" s="8" t="str">
        <f t="shared" si="1109"/>
        <v/>
      </c>
      <c r="BU599" s="7" t="str">
        <f t="shared" si="1110"/>
        <v/>
      </c>
    </row>
    <row r="600" spans="8:73" x14ac:dyDescent="0.25">
      <c r="H600" s="35" t="str">
        <f>IFERROR(IF(MINUTE(M600)&lt;&gt;MINUTE(M599),MAX($H$2:H599)+1,IF(AND(MINUTE(M599)=0,MINUTE(M600)=0),1,"")),"")</f>
        <v/>
      </c>
      <c r="I600" s="35" t="str">
        <f t="shared" si="1045"/>
        <v/>
      </c>
      <c r="J600" s="35" t="str">
        <f t="shared" si="1084"/>
        <v/>
      </c>
      <c r="K600" s="67" t="str">
        <f>IFERROR(IF(VLOOKUP(J599,'Flota Variable'!$AS$4:$AU$707,3,0)+K599&gt;$F$7,"",VLOOKUP(J599,'Flota Variable'!$AS$4:$AU$707,3,0)+K599),"")</f>
        <v/>
      </c>
      <c r="L600" s="67" t="str">
        <f t="shared" si="1046"/>
        <v/>
      </c>
      <c r="M600" s="36" t="str">
        <f t="shared" si="1085"/>
        <v/>
      </c>
      <c r="N600" s="35" t="str">
        <f>IF(H600="","",IF(H600=MAX($H$3:$H$1002),IFERROR(VLOOKUP(MAX($H$3:H600)+1,$H$3:$I$1002,2,0),MAX(I600:I1599))-VLOOKUP(H600,$H$3:$I$1002,2,0)+1,IFERROR(VLOOKUP(MAX($H$3:H600)+1,$H$3:$I$1002,2,0),MAX(I600:I1599))-VLOOKUP(H600,$H$3:$I$1002,2,0)))</f>
        <v/>
      </c>
      <c r="P600" s="35" t="str">
        <f t="shared" si="1086"/>
        <v/>
      </c>
      <c r="Q600" s="67" t="str">
        <f t="shared" si="1087"/>
        <v/>
      </c>
      <c r="R600" s="67" t="str">
        <f t="shared" si="1088"/>
        <v/>
      </c>
      <c r="S600" s="67" t="str">
        <f t="shared" si="1089"/>
        <v/>
      </c>
      <c r="U600" s="68" t="str">
        <f>IFERROR(IF(Z600=0,"",IF(MINUTE(Z600)&lt;&gt;MINUTE(Z599),MAX($U$2:U599)+1,IF(AND(MINUTE(Z599)=0,MINUTE(Z600)=0),1,""))),"")</f>
        <v/>
      </c>
      <c r="V600" s="68" t="str">
        <f t="shared" si="1090"/>
        <v/>
      </c>
      <c r="W600" s="68" t="str">
        <f t="shared" si="1091"/>
        <v/>
      </c>
      <c r="X600" s="69" t="str">
        <f>IFERROR(L600+VLOOKUP(J600,'Tiempos de ciclo'!$P$3:$Q$398,2,0),"")</f>
        <v/>
      </c>
      <c r="Y600" s="69" t="str">
        <f t="shared" si="1074"/>
        <v/>
      </c>
      <c r="Z600" s="70" t="str">
        <f t="shared" si="1092"/>
        <v/>
      </c>
      <c r="AA600" s="68" t="str">
        <f>IF(U600="","",IF(U600=MAX($U$3:$U$1002),IFERROR(VLOOKUP(MAX($U$3:U600)+1,$U$3:$V$1002,2,0),MAX(V600:V1599))-VLOOKUP(U600,$U$3:$V$1002,2,0)+1,IFERROR(VLOOKUP(MAX($U$3:U600)+1,$U$3:$V$1002,2,0),MAX(V600:V1599))-VLOOKUP(U600,$U$3:$V$1002,2,0)))</f>
        <v/>
      </c>
      <c r="AC600" s="68" t="str">
        <f t="shared" si="1093"/>
        <v/>
      </c>
      <c r="AD600" s="69" t="str">
        <f t="shared" si="1094"/>
        <v/>
      </c>
      <c r="AE600" s="69" t="str">
        <f t="shared" si="1095"/>
        <v/>
      </c>
      <c r="AF600" s="69" t="str">
        <f t="shared" si="1096"/>
        <v/>
      </c>
      <c r="AI600" s="3" t="str">
        <f t="shared" si="1047"/>
        <v/>
      </c>
      <c r="AJ600" s="8" t="str">
        <f t="shared" si="1075"/>
        <v/>
      </c>
      <c r="AK600" s="8" t="str">
        <f t="shared" si="1048"/>
        <v/>
      </c>
      <c r="AL600" s="8" t="str">
        <f t="shared" si="1049"/>
        <v/>
      </c>
      <c r="AM600" s="8" t="str">
        <f t="shared" si="1050"/>
        <v/>
      </c>
      <c r="AN600" s="9" t="str">
        <f t="shared" si="1076"/>
        <v/>
      </c>
      <c r="AO600" s="9" t="str">
        <f t="shared" si="1077"/>
        <v/>
      </c>
      <c r="AP600" s="8" t="str">
        <f t="shared" si="1097"/>
        <v/>
      </c>
      <c r="AQ600" s="9" t="str">
        <f t="shared" si="1078"/>
        <v/>
      </c>
      <c r="AR600" s="8" t="str">
        <f t="shared" si="1098"/>
        <v/>
      </c>
      <c r="AS600" s="2" t="str">
        <f t="shared" si="1051"/>
        <v/>
      </c>
      <c r="AT600" s="8" t="str">
        <f t="shared" si="1099"/>
        <v/>
      </c>
      <c r="AU600" s="8" t="str">
        <f t="shared" si="1052"/>
        <v/>
      </c>
      <c r="AV600" s="8" t="str">
        <f t="shared" si="1053"/>
        <v/>
      </c>
      <c r="AW600" s="8" t="str">
        <f t="shared" si="1054"/>
        <v/>
      </c>
      <c r="AX600" s="9" t="str">
        <f t="shared" si="1079"/>
        <v/>
      </c>
      <c r="AY600" s="9" t="str">
        <f t="shared" si="1080"/>
        <v/>
      </c>
      <c r="AZ600" s="8" t="str">
        <f t="shared" si="1100"/>
        <v/>
      </c>
      <c r="BA600" s="9" t="str">
        <f t="shared" si="1101"/>
        <v/>
      </c>
      <c r="BB600" s="8" t="str">
        <f t="shared" si="1102"/>
        <v/>
      </c>
      <c r="BD600" s="3" t="str">
        <f t="shared" si="1103"/>
        <v/>
      </c>
      <c r="BE600" s="8" t="str">
        <f t="shared" si="1055"/>
        <v/>
      </c>
      <c r="BF600" s="8" t="str">
        <f t="shared" si="1056"/>
        <v/>
      </c>
      <c r="BG600" s="86" t="str">
        <f t="shared" si="1057"/>
        <v/>
      </c>
      <c r="BH600" s="9" t="str">
        <f t="shared" si="1058"/>
        <v/>
      </c>
      <c r="BI600" s="9" t="str">
        <f t="shared" si="1059"/>
        <v/>
      </c>
      <c r="BJ600" s="82" t="e">
        <f t="shared" si="1081"/>
        <v>#VALUE!</v>
      </c>
      <c r="BK600" s="9" t="str">
        <f t="shared" si="1060"/>
        <v/>
      </c>
      <c r="BL600" s="9" t="str">
        <f t="shared" ref="BL600:BM600" si="1130">BK600</f>
        <v/>
      </c>
      <c r="BM600" s="9" t="str">
        <f t="shared" si="1130"/>
        <v/>
      </c>
      <c r="BN600" s="8" t="str">
        <f t="shared" si="1083"/>
        <v/>
      </c>
      <c r="BO600" s="8" t="str">
        <f t="shared" si="1105"/>
        <v/>
      </c>
      <c r="BP600" s="8" t="str">
        <f t="shared" si="1106"/>
        <v/>
      </c>
      <c r="BQ600" s="8" t="str">
        <f t="shared" si="1107"/>
        <v/>
      </c>
      <c r="BR600" s="8" t="str">
        <f t="shared" si="1062"/>
        <v/>
      </c>
      <c r="BS600" s="8" t="str">
        <f t="shared" si="1108"/>
        <v/>
      </c>
      <c r="BT600" s="8" t="str">
        <f t="shared" si="1109"/>
        <v/>
      </c>
      <c r="BU600" s="7" t="str">
        <f t="shared" si="1110"/>
        <v/>
      </c>
    </row>
    <row r="601" spans="8:73" x14ac:dyDescent="0.25">
      <c r="H601" s="35" t="str">
        <f>IFERROR(IF(MINUTE(M601)&lt;&gt;MINUTE(M600),MAX($H$2:H600)+1,IF(AND(MINUTE(M600)=0,MINUTE(M601)=0),1,"")),"")</f>
        <v/>
      </c>
      <c r="I601" s="35" t="str">
        <f t="shared" si="1045"/>
        <v/>
      </c>
      <c r="J601" s="35" t="str">
        <f t="shared" si="1084"/>
        <v/>
      </c>
      <c r="K601" s="67" t="str">
        <f>IFERROR(IF(VLOOKUP(J600,'Flota Variable'!$AS$4:$AU$707,3,0)+K600&gt;$F$7,"",VLOOKUP(J600,'Flota Variable'!$AS$4:$AU$707,3,0)+K600),"")</f>
        <v/>
      </c>
      <c r="L601" s="67" t="str">
        <f t="shared" si="1046"/>
        <v/>
      </c>
      <c r="M601" s="36" t="str">
        <f t="shared" si="1085"/>
        <v/>
      </c>
      <c r="N601" s="35" t="str">
        <f>IF(H601="","",IF(H601=MAX($H$3:$H$1002),IFERROR(VLOOKUP(MAX($H$3:H601)+1,$H$3:$I$1002,2,0),MAX(I601:I1600))-VLOOKUP(H601,$H$3:$I$1002,2,0)+1,IFERROR(VLOOKUP(MAX($H$3:H601)+1,$H$3:$I$1002,2,0),MAX(I601:I1600))-VLOOKUP(H601,$H$3:$I$1002,2,0)))</f>
        <v/>
      </c>
      <c r="P601" s="35" t="str">
        <f t="shared" si="1086"/>
        <v/>
      </c>
      <c r="Q601" s="67" t="str">
        <f t="shared" si="1087"/>
        <v/>
      </c>
      <c r="R601" s="67" t="str">
        <f t="shared" si="1088"/>
        <v/>
      </c>
      <c r="S601" s="67" t="str">
        <f t="shared" si="1089"/>
        <v/>
      </c>
      <c r="U601" s="68" t="str">
        <f>IFERROR(IF(Z601=0,"",IF(MINUTE(Z601)&lt;&gt;MINUTE(Z600),MAX($U$2:U600)+1,IF(AND(MINUTE(Z600)=0,MINUTE(Z601)=0),1,""))),"")</f>
        <v/>
      </c>
      <c r="V601" s="68" t="str">
        <f t="shared" si="1090"/>
        <v/>
      </c>
      <c r="W601" s="68" t="str">
        <f t="shared" si="1091"/>
        <v/>
      </c>
      <c r="X601" s="69" t="str">
        <f>IFERROR(L601+VLOOKUP(J601,'Tiempos de ciclo'!$P$3:$Q$398,2,0),"")</f>
        <v/>
      </c>
      <c r="Y601" s="69" t="str">
        <f t="shared" si="1074"/>
        <v/>
      </c>
      <c r="Z601" s="70" t="str">
        <f t="shared" si="1092"/>
        <v/>
      </c>
      <c r="AA601" s="68" t="str">
        <f>IF(U601="","",IF(U601=MAX($U$3:$U$1002),IFERROR(VLOOKUP(MAX($U$3:U601)+1,$U$3:$V$1002,2,0),MAX(V601:V1600))-VLOOKUP(U601,$U$3:$V$1002,2,0)+1,IFERROR(VLOOKUP(MAX($U$3:U601)+1,$U$3:$V$1002,2,0),MAX(V601:V1600))-VLOOKUP(U601,$U$3:$V$1002,2,0)))</f>
        <v/>
      </c>
      <c r="AC601" s="68" t="str">
        <f t="shared" si="1093"/>
        <v/>
      </c>
      <c r="AD601" s="69" t="str">
        <f t="shared" si="1094"/>
        <v/>
      </c>
      <c r="AE601" s="69" t="str">
        <f t="shared" si="1095"/>
        <v/>
      </c>
      <c r="AF601" s="69" t="str">
        <f t="shared" si="1096"/>
        <v/>
      </c>
      <c r="AI601" s="3" t="str">
        <f t="shared" si="1047"/>
        <v/>
      </c>
      <c r="AJ601" s="8" t="str">
        <f t="shared" si="1075"/>
        <v/>
      </c>
      <c r="AK601" s="8" t="str">
        <f t="shared" si="1048"/>
        <v/>
      </c>
      <c r="AL601" s="8" t="str">
        <f t="shared" si="1049"/>
        <v/>
      </c>
      <c r="AM601" s="8" t="str">
        <f t="shared" si="1050"/>
        <v/>
      </c>
      <c r="AN601" s="9" t="str">
        <f t="shared" si="1076"/>
        <v/>
      </c>
      <c r="AO601" s="9" t="str">
        <f t="shared" si="1077"/>
        <v/>
      </c>
      <c r="AP601" s="8" t="str">
        <f t="shared" si="1097"/>
        <v/>
      </c>
      <c r="AQ601" s="9" t="str">
        <f t="shared" si="1078"/>
        <v/>
      </c>
      <c r="AR601" s="8" t="str">
        <f t="shared" si="1098"/>
        <v/>
      </c>
      <c r="AS601" s="2" t="str">
        <f t="shared" si="1051"/>
        <v/>
      </c>
      <c r="AT601" s="8" t="str">
        <f t="shared" si="1099"/>
        <v/>
      </c>
      <c r="AU601" s="8" t="str">
        <f t="shared" si="1052"/>
        <v/>
      </c>
      <c r="AV601" s="8" t="str">
        <f t="shared" si="1053"/>
        <v/>
      </c>
      <c r="AW601" s="8" t="str">
        <f t="shared" si="1054"/>
        <v/>
      </c>
      <c r="AX601" s="9" t="str">
        <f t="shared" si="1079"/>
        <v/>
      </c>
      <c r="AY601" s="9" t="str">
        <f t="shared" si="1080"/>
        <v/>
      </c>
      <c r="AZ601" s="8" t="str">
        <f t="shared" si="1100"/>
        <v/>
      </c>
      <c r="BA601" s="9" t="str">
        <f t="shared" si="1101"/>
        <v/>
      </c>
      <c r="BB601" s="8" t="str">
        <f t="shared" si="1102"/>
        <v/>
      </c>
      <c r="BD601" s="3" t="str">
        <f t="shared" si="1103"/>
        <v/>
      </c>
      <c r="BE601" s="8" t="str">
        <f t="shared" si="1055"/>
        <v/>
      </c>
      <c r="BF601" s="8" t="str">
        <f t="shared" si="1056"/>
        <v/>
      </c>
      <c r="BG601" s="86" t="str">
        <f t="shared" si="1057"/>
        <v/>
      </c>
      <c r="BH601" s="9" t="str">
        <f t="shared" si="1058"/>
        <v/>
      </c>
      <c r="BI601" s="9" t="str">
        <f t="shared" si="1059"/>
        <v/>
      </c>
      <c r="BJ601" s="82" t="e">
        <f t="shared" si="1081"/>
        <v>#VALUE!</v>
      </c>
      <c r="BK601" s="9" t="str">
        <f t="shared" si="1060"/>
        <v/>
      </c>
      <c r="BL601" s="9" t="str">
        <f t="shared" ref="BL601:BM601" si="1131">BK601</f>
        <v/>
      </c>
      <c r="BM601" s="9" t="str">
        <f t="shared" si="1131"/>
        <v/>
      </c>
      <c r="BN601" s="8" t="str">
        <f t="shared" si="1083"/>
        <v/>
      </c>
      <c r="BO601" s="8" t="str">
        <f t="shared" si="1105"/>
        <v/>
      </c>
      <c r="BP601" s="8" t="str">
        <f t="shared" si="1106"/>
        <v/>
      </c>
      <c r="BQ601" s="8" t="str">
        <f t="shared" si="1107"/>
        <v/>
      </c>
      <c r="BR601" s="8" t="str">
        <f t="shared" si="1062"/>
        <v/>
      </c>
      <c r="BS601" s="8" t="str">
        <f t="shared" si="1108"/>
        <v/>
      </c>
      <c r="BT601" s="8" t="str">
        <f t="shared" si="1109"/>
        <v/>
      </c>
      <c r="BU601" s="7" t="str">
        <f t="shared" si="1110"/>
        <v/>
      </c>
    </row>
    <row r="602" spans="8:73" x14ac:dyDescent="0.25">
      <c r="H602" s="35" t="str">
        <f>IFERROR(IF(MINUTE(M602)&lt;&gt;MINUTE(M601),MAX($H$2:H601)+1,IF(AND(MINUTE(M601)=0,MINUTE(M602)=0),1,"")),"")</f>
        <v/>
      </c>
      <c r="I602" s="35" t="str">
        <f t="shared" si="1045"/>
        <v/>
      </c>
      <c r="J602" s="35" t="str">
        <f t="shared" si="1084"/>
        <v/>
      </c>
      <c r="K602" s="67" t="str">
        <f>IFERROR(IF(VLOOKUP(J601,'Flota Variable'!$AS$4:$AU$707,3,0)+K601&gt;$F$7,"",VLOOKUP(J601,'Flota Variable'!$AS$4:$AU$707,3,0)+K601),"")</f>
        <v/>
      </c>
      <c r="L602" s="67" t="str">
        <f t="shared" si="1046"/>
        <v/>
      </c>
      <c r="M602" s="36" t="str">
        <f t="shared" si="1085"/>
        <v/>
      </c>
      <c r="N602" s="35" t="str">
        <f>IF(H602="","",IF(H602=MAX($H$3:$H$1002),IFERROR(VLOOKUP(MAX($H$3:H602)+1,$H$3:$I$1002,2,0),MAX(I602:I1601))-VLOOKUP(H602,$H$3:$I$1002,2,0)+1,IFERROR(VLOOKUP(MAX($H$3:H602)+1,$H$3:$I$1002,2,0),MAX(I602:I1601))-VLOOKUP(H602,$H$3:$I$1002,2,0)))</f>
        <v/>
      </c>
      <c r="P602" s="35" t="str">
        <f t="shared" si="1086"/>
        <v/>
      </c>
      <c r="Q602" s="67" t="str">
        <f t="shared" si="1087"/>
        <v/>
      </c>
      <c r="R602" s="67" t="str">
        <f t="shared" si="1088"/>
        <v/>
      </c>
      <c r="S602" s="67" t="str">
        <f t="shared" si="1089"/>
        <v/>
      </c>
      <c r="U602" s="68" t="str">
        <f>IFERROR(IF(Z602=0,"",IF(MINUTE(Z602)&lt;&gt;MINUTE(Z601),MAX($U$2:U601)+1,IF(AND(MINUTE(Z601)=0,MINUTE(Z602)=0),1,""))),"")</f>
        <v/>
      </c>
      <c r="V602" s="68" t="str">
        <f t="shared" si="1090"/>
        <v/>
      </c>
      <c r="W602" s="68" t="str">
        <f t="shared" si="1091"/>
        <v/>
      </c>
      <c r="X602" s="69" t="str">
        <f>IFERROR(L602+VLOOKUP(J602,'Tiempos de ciclo'!$P$3:$Q$398,2,0),"")</f>
        <v/>
      </c>
      <c r="Y602" s="69" t="str">
        <f t="shared" si="1074"/>
        <v/>
      </c>
      <c r="Z602" s="70" t="str">
        <f t="shared" si="1092"/>
        <v/>
      </c>
      <c r="AA602" s="68" t="str">
        <f>IF(U602="","",IF(U602=MAX($U$3:$U$1002),IFERROR(VLOOKUP(MAX($U$3:U602)+1,$U$3:$V$1002,2,0),MAX(V602:V1601))-VLOOKUP(U602,$U$3:$V$1002,2,0)+1,IFERROR(VLOOKUP(MAX($U$3:U602)+1,$U$3:$V$1002,2,0),MAX(V602:V1601))-VLOOKUP(U602,$U$3:$V$1002,2,0)))</f>
        <v/>
      </c>
      <c r="AC602" s="68" t="str">
        <f t="shared" si="1093"/>
        <v/>
      </c>
      <c r="AD602" s="69" t="str">
        <f t="shared" si="1094"/>
        <v/>
      </c>
      <c r="AE602" s="69" t="str">
        <f t="shared" si="1095"/>
        <v/>
      </c>
      <c r="AF602" s="69" t="str">
        <f t="shared" si="1096"/>
        <v/>
      </c>
      <c r="AI602" s="3" t="str">
        <f t="shared" si="1047"/>
        <v/>
      </c>
      <c r="AJ602" s="8" t="str">
        <f t="shared" si="1075"/>
        <v/>
      </c>
      <c r="AK602" s="8" t="str">
        <f t="shared" si="1048"/>
        <v/>
      </c>
      <c r="AL602" s="8" t="str">
        <f t="shared" si="1049"/>
        <v/>
      </c>
      <c r="AM602" s="8" t="str">
        <f t="shared" si="1050"/>
        <v/>
      </c>
      <c r="AN602" s="9" t="str">
        <f t="shared" si="1076"/>
        <v/>
      </c>
      <c r="AO602" s="9" t="str">
        <f t="shared" si="1077"/>
        <v/>
      </c>
      <c r="AP602" s="8" t="str">
        <f t="shared" si="1097"/>
        <v/>
      </c>
      <c r="AQ602" s="9" t="str">
        <f t="shared" si="1078"/>
        <v/>
      </c>
      <c r="AR602" s="8" t="str">
        <f t="shared" si="1098"/>
        <v/>
      </c>
      <c r="AS602" s="2" t="str">
        <f t="shared" si="1051"/>
        <v/>
      </c>
      <c r="AT602" s="8" t="str">
        <f t="shared" si="1099"/>
        <v/>
      </c>
      <c r="AU602" s="8" t="str">
        <f t="shared" si="1052"/>
        <v/>
      </c>
      <c r="AV602" s="8" t="str">
        <f t="shared" si="1053"/>
        <v/>
      </c>
      <c r="AW602" s="8" t="str">
        <f t="shared" si="1054"/>
        <v/>
      </c>
      <c r="AX602" s="9" t="str">
        <f t="shared" si="1079"/>
        <v/>
      </c>
      <c r="AY602" s="9" t="str">
        <f t="shared" si="1080"/>
        <v/>
      </c>
      <c r="AZ602" s="8" t="str">
        <f t="shared" si="1100"/>
        <v/>
      </c>
      <c r="BA602" s="9" t="str">
        <f t="shared" si="1101"/>
        <v/>
      </c>
      <c r="BB602" s="8" t="str">
        <f t="shared" si="1102"/>
        <v/>
      </c>
      <c r="BD602" s="3" t="str">
        <f t="shared" si="1103"/>
        <v/>
      </c>
      <c r="BE602" s="8" t="str">
        <f t="shared" si="1055"/>
        <v/>
      </c>
      <c r="BF602" s="8" t="str">
        <f t="shared" si="1056"/>
        <v/>
      </c>
      <c r="BG602" s="86" t="str">
        <f t="shared" si="1057"/>
        <v/>
      </c>
      <c r="BH602" s="9" t="str">
        <f t="shared" si="1058"/>
        <v/>
      </c>
      <c r="BI602" s="9" t="str">
        <f t="shared" si="1059"/>
        <v/>
      </c>
      <c r="BJ602" s="82" t="e">
        <f t="shared" si="1081"/>
        <v>#VALUE!</v>
      </c>
      <c r="BK602" s="9" t="str">
        <f t="shared" si="1060"/>
        <v/>
      </c>
      <c r="BL602" s="9" t="str">
        <f t="shared" ref="BL602:BM602" si="1132">BK602</f>
        <v/>
      </c>
      <c r="BM602" s="9" t="str">
        <f t="shared" si="1132"/>
        <v/>
      </c>
      <c r="BN602" s="8" t="str">
        <f t="shared" si="1083"/>
        <v/>
      </c>
      <c r="BO602" s="8" t="str">
        <f t="shared" si="1105"/>
        <v/>
      </c>
      <c r="BP602" s="8" t="str">
        <f t="shared" si="1106"/>
        <v/>
      </c>
      <c r="BQ602" s="8" t="str">
        <f t="shared" si="1107"/>
        <v/>
      </c>
      <c r="BR602" s="8" t="str">
        <f t="shared" si="1062"/>
        <v/>
      </c>
      <c r="BS602" s="8" t="str">
        <f t="shared" si="1108"/>
        <v/>
      </c>
      <c r="BT602" s="8" t="str">
        <f t="shared" si="1109"/>
        <v/>
      </c>
      <c r="BU602" s="7" t="str">
        <f t="shared" si="1110"/>
        <v/>
      </c>
    </row>
    <row r="603" spans="8:73" x14ac:dyDescent="0.25">
      <c r="H603" s="35" t="str">
        <f>IFERROR(IF(MINUTE(M603)&lt;&gt;MINUTE(M602),MAX($H$2:H602)+1,IF(AND(MINUTE(M602)=0,MINUTE(M603)=0),1,"")),"")</f>
        <v/>
      </c>
      <c r="I603" s="35" t="str">
        <f t="shared" si="1045"/>
        <v/>
      </c>
      <c r="J603" s="35" t="str">
        <f t="shared" si="1084"/>
        <v/>
      </c>
      <c r="K603" s="67" t="str">
        <f>IFERROR(IF(VLOOKUP(J602,'Flota Variable'!$AS$4:$AU$707,3,0)+K602&gt;$F$7,"",VLOOKUP(J602,'Flota Variable'!$AS$4:$AU$707,3,0)+K602),"")</f>
        <v/>
      </c>
      <c r="L603" s="67" t="str">
        <f t="shared" si="1046"/>
        <v/>
      </c>
      <c r="M603" s="36" t="str">
        <f t="shared" si="1085"/>
        <v/>
      </c>
      <c r="N603" s="35" t="str">
        <f>IF(H603="","",IF(H603=MAX($H$3:$H$1002),IFERROR(VLOOKUP(MAX($H$3:H603)+1,$H$3:$I$1002,2,0),MAX(I603:I1602))-VLOOKUP(H603,$H$3:$I$1002,2,0)+1,IFERROR(VLOOKUP(MAX($H$3:H603)+1,$H$3:$I$1002,2,0),MAX(I603:I1602))-VLOOKUP(H603,$H$3:$I$1002,2,0)))</f>
        <v/>
      </c>
      <c r="P603" s="35" t="str">
        <f t="shared" si="1086"/>
        <v/>
      </c>
      <c r="Q603" s="67" t="str">
        <f t="shared" si="1087"/>
        <v/>
      </c>
      <c r="R603" s="67" t="str">
        <f t="shared" si="1088"/>
        <v/>
      </c>
      <c r="S603" s="67" t="str">
        <f t="shared" si="1089"/>
        <v/>
      </c>
      <c r="U603" s="68" t="str">
        <f>IFERROR(IF(Z603=0,"",IF(MINUTE(Z603)&lt;&gt;MINUTE(Z602),MAX($U$2:U602)+1,IF(AND(MINUTE(Z602)=0,MINUTE(Z603)=0),1,""))),"")</f>
        <v/>
      </c>
      <c r="V603" s="68" t="str">
        <f t="shared" si="1090"/>
        <v/>
      </c>
      <c r="W603" s="68" t="str">
        <f t="shared" si="1091"/>
        <v/>
      </c>
      <c r="X603" s="69" t="str">
        <f>IFERROR(L603+VLOOKUP(J603,'Tiempos de ciclo'!$P$3:$Q$398,2,0),"")</f>
        <v/>
      </c>
      <c r="Y603" s="69" t="str">
        <f t="shared" si="1074"/>
        <v/>
      </c>
      <c r="Z603" s="70" t="str">
        <f t="shared" si="1092"/>
        <v/>
      </c>
      <c r="AA603" s="68" t="str">
        <f>IF(U603="","",IF(U603=MAX($U$3:$U$1002),IFERROR(VLOOKUP(MAX($U$3:U603)+1,$U$3:$V$1002,2,0),MAX(V603:V1602))-VLOOKUP(U603,$U$3:$V$1002,2,0)+1,IFERROR(VLOOKUP(MAX($U$3:U603)+1,$U$3:$V$1002,2,0),MAX(V603:V1602))-VLOOKUP(U603,$U$3:$V$1002,2,0)))</f>
        <v/>
      </c>
      <c r="AC603" s="68" t="str">
        <f t="shared" si="1093"/>
        <v/>
      </c>
      <c r="AD603" s="69" t="str">
        <f t="shared" si="1094"/>
        <v/>
      </c>
      <c r="AE603" s="69" t="str">
        <f t="shared" si="1095"/>
        <v/>
      </c>
      <c r="AF603" s="69" t="str">
        <f t="shared" si="1096"/>
        <v/>
      </c>
      <c r="AI603" s="3" t="str">
        <f t="shared" si="1047"/>
        <v/>
      </c>
      <c r="AJ603" s="8" t="str">
        <f t="shared" si="1075"/>
        <v/>
      </c>
      <c r="AK603" s="8" t="str">
        <f t="shared" si="1048"/>
        <v/>
      </c>
      <c r="AL603" s="8" t="str">
        <f t="shared" si="1049"/>
        <v/>
      </c>
      <c r="AM603" s="8" t="str">
        <f t="shared" si="1050"/>
        <v/>
      </c>
      <c r="AN603" s="9" t="str">
        <f t="shared" si="1076"/>
        <v/>
      </c>
      <c r="AO603" s="9" t="str">
        <f t="shared" si="1077"/>
        <v/>
      </c>
      <c r="AP603" s="8" t="str">
        <f t="shared" si="1097"/>
        <v/>
      </c>
      <c r="AQ603" s="9" t="str">
        <f t="shared" si="1078"/>
        <v/>
      </c>
      <c r="AR603" s="8" t="str">
        <f t="shared" si="1098"/>
        <v/>
      </c>
      <c r="AS603" s="2" t="str">
        <f t="shared" si="1051"/>
        <v/>
      </c>
      <c r="AT603" s="8" t="str">
        <f t="shared" si="1099"/>
        <v/>
      </c>
      <c r="AU603" s="8" t="str">
        <f t="shared" si="1052"/>
        <v/>
      </c>
      <c r="AV603" s="8" t="str">
        <f t="shared" si="1053"/>
        <v/>
      </c>
      <c r="AW603" s="8" t="str">
        <f t="shared" si="1054"/>
        <v/>
      </c>
      <c r="AX603" s="9" t="str">
        <f t="shared" si="1079"/>
        <v/>
      </c>
      <c r="AY603" s="9" t="str">
        <f t="shared" si="1080"/>
        <v/>
      </c>
      <c r="AZ603" s="8" t="str">
        <f t="shared" si="1100"/>
        <v/>
      </c>
      <c r="BA603" s="9" t="str">
        <f t="shared" si="1101"/>
        <v/>
      </c>
      <c r="BB603" s="8" t="str">
        <f t="shared" si="1102"/>
        <v/>
      </c>
      <c r="BD603" s="3" t="str">
        <f t="shared" si="1103"/>
        <v/>
      </c>
      <c r="BE603" s="8" t="str">
        <f t="shared" si="1055"/>
        <v/>
      </c>
      <c r="BF603" s="8" t="str">
        <f t="shared" si="1056"/>
        <v/>
      </c>
      <c r="BG603" s="86" t="str">
        <f t="shared" si="1057"/>
        <v/>
      </c>
      <c r="BH603" s="9" t="str">
        <f t="shared" si="1058"/>
        <v/>
      </c>
      <c r="BI603" s="9" t="str">
        <f t="shared" si="1059"/>
        <v/>
      </c>
      <c r="BJ603" s="82" t="e">
        <f t="shared" si="1081"/>
        <v>#VALUE!</v>
      </c>
      <c r="BK603" s="9" t="str">
        <f t="shared" si="1060"/>
        <v/>
      </c>
      <c r="BL603" s="9" t="str">
        <f t="shared" ref="BL603:BM603" si="1133">BK603</f>
        <v/>
      </c>
      <c r="BM603" s="9" t="str">
        <f t="shared" si="1133"/>
        <v/>
      </c>
      <c r="BN603" s="8" t="str">
        <f t="shared" si="1083"/>
        <v/>
      </c>
      <c r="BO603" s="8" t="str">
        <f t="shared" si="1105"/>
        <v/>
      </c>
      <c r="BP603" s="8" t="str">
        <f t="shared" si="1106"/>
        <v/>
      </c>
      <c r="BQ603" s="8" t="str">
        <f t="shared" si="1107"/>
        <v/>
      </c>
      <c r="BR603" s="8" t="str">
        <f t="shared" si="1062"/>
        <v/>
      </c>
      <c r="BS603" s="8" t="str">
        <f t="shared" si="1108"/>
        <v/>
      </c>
      <c r="BT603" s="8" t="str">
        <f t="shared" si="1109"/>
        <v/>
      </c>
      <c r="BU603" s="7" t="str">
        <f t="shared" si="1110"/>
        <v/>
      </c>
    </row>
    <row r="604" spans="8:73" x14ac:dyDescent="0.25">
      <c r="H604" s="35" t="str">
        <f>IFERROR(IF(MINUTE(M604)&lt;&gt;MINUTE(M603),MAX($H$2:H603)+1,IF(AND(MINUTE(M603)=0,MINUTE(M604)=0),1,"")),"")</f>
        <v/>
      </c>
      <c r="I604" s="35" t="str">
        <f t="shared" si="1045"/>
        <v/>
      </c>
      <c r="J604" s="35" t="str">
        <f t="shared" si="1084"/>
        <v/>
      </c>
      <c r="K604" s="67" t="str">
        <f>IFERROR(IF(VLOOKUP(J603,'Flota Variable'!$AS$4:$AU$707,3,0)+K603&gt;$F$7,"",VLOOKUP(J603,'Flota Variable'!$AS$4:$AU$707,3,0)+K603),"")</f>
        <v/>
      </c>
      <c r="L604" s="67" t="str">
        <f t="shared" si="1046"/>
        <v/>
      </c>
      <c r="M604" s="36" t="str">
        <f t="shared" si="1085"/>
        <v/>
      </c>
      <c r="N604" s="35" t="str">
        <f>IF(H604="","",IF(H604=MAX($H$3:$H$1002),IFERROR(VLOOKUP(MAX($H$3:H604)+1,$H$3:$I$1002,2,0),MAX(I604:I1603))-VLOOKUP(H604,$H$3:$I$1002,2,0)+1,IFERROR(VLOOKUP(MAX($H$3:H604)+1,$H$3:$I$1002,2,0),MAX(I604:I1603))-VLOOKUP(H604,$H$3:$I$1002,2,0)))</f>
        <v/>
      </c>
      <c r="P604" s="35" t="str">
        <f t="shared" si="1086"/>
        <v/>
      </c>
      <c r="Q604" s="67" t="str">
        <f t="shared" si="1087"/>
        <v/>
      </c>
      <c r="R604" s="67" t="str">
        <f t="shared" si="1088"/>
        <v/>
      </c>
      <c r="S604" s="67" t="str">
        <f t="shared" si="1089"/>
        <v/>
      </c>
      <c r="U604" s="68" t="str">
        <f>IFERROR(IF(Z604=0,"",IF(MINUTE(Z604)&lt;&gt;MINUTE(Z603),MAX($U$2:U603)+1,IF(AND(MINUTE(Z603)=0,MINUTE(Z604)=0),1,""))),"")</f>
        <v/>
      </c>
      <c r="V604" s="68" t="str">
        <f t="shared" si="1090"/>
        <v/>
      </c>
      <c r="W604" s="68" t="str">
        <f t="shared" si="1091"/>
        <v/>
      </c>
      <c r="X604" s="69" t="str">
        <f>IFERROR(L604+VLOOKUP(J604,'Tiempos de ciclo'!$P$3:$Q$398,2,0),"")</f>
        <v/>
      </c>
      <c r="Y604" s="69" t="str">
        <f t="shared" si="1074"/>
        <v/>
      </c>
      <c r="Z604" s="70" t="str">
        <f t="shared" si="1092"/>
        <v/>
      </c>
      <c r="AA604" s="68" t="str">
        <f>IF(U604="","",IF(U604=MAX($U$3:$U$1002),IFERROR(VLOOKUP(MAX($U$3:U604)+1,$U$3:$V$1002,2,0),MAX(V604:V1603))-VLOOKUP(U604,$U$3:$V$1002,2,0)+1,IFERROR(VLOOKUP(MAX($U$3:U604)+1,$U$3:$V$1002,2,0),MAX(V604:V1603))-VLOOKUP(U604,$U$3:$V$1002,2,0)))</f>
        <v/>
      </c>
      <c r="AC604" s="68" t="str">
        <f t="shared" si="1093"/>
        <v/>
      </c>
      <c r="AD604" s="69" t="str">
        <f t="shared" si="1094"/>
        <v/>
      </c>
      <c r="AE604" s="69" t="str">
        <f t="shared" si="1095"/>
        <v/>
      </c>
      <c r="AF604" s="69" t="str">
        <f t="shared" si="1096"/>
        <v/>
      </c>
      <c r="AI604" s="3" t="str">
        <f t="shared" si="1047"/>
        <v/>
      </c>
      <c r="AJ604" s="8" t="str">
        <f t="shared" si="1075"/>
        <v/>
      </c>
      <c r="AK604" s="8" t="str">
        <f t="shared" si="1048"/>
        <v/>
      </c>
      <c r="AL604" s="8" t="str">
        <f t="shared" si="1049"/>
        <v/>
      </c>
      <c r="AM604" s="8" t="str">
        <f t="shared" si="1050"/>
        <v/>
      </c>
      <c r="AN604" s="9" t="str">
        <f t="shared" si="1076"/>
        <v/>
      </c>
      <c r="AO604" s="9" t="str">
        <f t="shared" si="1077"/>
        <v/>
      </c>
      <c r="AP604" s="8" t="str">
        <f t="shared" si="1097"/>
        <v/>
      </c>
      <c r="AQ604" s="9" t="str">
        <f t="shared" si="1078"/>
        <v/>
      </c>
      <c r="AR604" s="8" t="str">
        <f t="shared" si="1098"/>
        <v/>
      </c>
      <c r="AS604" s="2" t="str">
        <f t="shared" si="1051"/>
        <v/>
      </c>
      <c r="AT604" s="8" t="str">
        <f t="shared" si="1099"/>
        <v/>
      </c>
      <c r="AU604" s="8" t="str">
        <f t="shared" si="1052"/>
        <v/>
      </c>
      <c r="AV604" s="8" t="str">
        <f t="shared" si="1053"/>
        <v/>
      </c>
      <c r="AW604" s="8" t="str">
        <f t="shared" si="1054"/>
        <v/>
      </c>
      <c r="AX604" s="9" t="str">
        <f t="shared" si="1079"/>
        <v/>
      </c>
      <c r="AY604" s="9" t="str">
        <f t="shared" si="1080"/>
        <v/>
      </c>
      <c r="AZ604" s="8" t="str">
        <f t="shared" si="1100"/>
        <v/>
      </c>
      <c r="BA604" s="9" t="str">
        <f t="shared" si="1101"/>
        <v/>
      </c>
      <c r="BB604" s="8" t="str">
        <f t="shared" si="1102"/>
        <v/>
      </c>
      <c r="BD604" s="3" t="str">
        <f t="shared" si="1103"/>
        <v/>
      </c>
      <c r="BE604" s="8" t="str">
        <f t="shared" si="1055"/>
        <v/>
      </c>
      <c r="BF604" s="8" t="str">
        <f t="shared" si="1056"/>
        <v/>
      </c>
      <c r="BG604" s="86" t="str">
        <f t="shared" si="1057"/>
        <v/>
      </c>
      <c r="BH604" s="9" t="str">
        <f t="shared" si="1058"/>
        <v/>
      </c>
      <c r="BI604" s="9" t="str">
        <f t="shared" si="1059"/>
        <v/>
      </c>
      <c r="BJ604" s="82" t="e">
        <f t="shared" si="1081"/>
        <v>#VALUE!</v>
      </c>
      <c r="BK604" s="9" t="str">
        <f t="shared" si="1060"/>
        <v/>
      </c>
      <c r="BL604" s="9" t="str">
        <f t="shared" ref="BL604:BM604" si="1134">BK604</f>
        <v/>
      </c>
      <c r="BM604" s="9" t="str">
        <f t="shared" si="1134"/>
        <v/>
      </c>
      <c r="BN604" s="8" t="str">
        <f t="shared" si="1083"/>
        <v/>
      </c>
      <c r="BO604" s="8" t="str">
        <f t="shared" si="1105"/>
        <v/>
      </c>
      <c r="BP604" s="8" t="str">
        <f t="shared" si="1106"/>
        <v/>
      </c>
      <c r="BQ604" s="8" t="str">
        <f t="shared" si="1107"/>
        <v/>
      </c>
      <c r="BR604" s="8" t="str">
        <f t="shared" si="1062"/>
        <v/>
      </c>
      <c r="BS604" s="8" t="str">
        <f t="shared" si="1108"/>
        <v/>
      </c>
      <c r="BT604" s="8" t="str">
        <f t="shared" si="1109"/>
        <v/>
      </c>
      <c r="BU604" s="7" t="str">
        <f t="shared" si="1110"/>
        <v/>
      </c>
    </row>
    <row r="605" spans="8:73" x14ac:dyDescent="0.25">
      <c r="H605" s="35" t="str">
        <f>IFERROR(IF(MINUTE(M605)&lt;&gt;MINUTE(M604),MAX($H$2:H604)+1,IF(AND(MINUTE(M604)=0,MINUTE(M605)=0),1,"")),"")</f>
        <v/>
      </c>
      <c r="I605" s="35" t="str">
        <f t="shared" si="1045"/>
        <v/>
      </c>
      <c r="J605" s="35" t="str">
        <f t="shared" si="1084"/>
        <v/>
      </c>
      <c r="K605" s="67" t="str">
        <f>IFERROR(IF(VLOOKUP(J604,'Flota Variable'!$AS$4:$AU$707,3,0)+K604&gt;$F$7,"",VLOOKUP(J604,'Flota Variable'!$AS$4:$AU$707,3,0)+K604),"")</f>
        <v/>
      </c>
      <c r="L605" s="67" t="str">
        <f t="shared" si="1046"/>
        <v/>
      </c>
      <c r="M605" s="36" t="str">
        <f t="shared" si="1085"/>
        <v/>
      </c>
      <c r="N605" s="35" t="str">
        <f>IF(H605="","",IF(H605=MAX($H$3:$H$1002),IFERROR(VLOOKUP(MAX($H$3:H605)+1,$H$3:$I$1002,2,0),MAX(I605:I1604))-VLOOKUP(H605,$H$3:$I$1002,2,0)+1,IFERROR(VLOOKUP(MAX($H$3:H605)+1,$H$3:$I$1002,2,0),MAX(I605:I1604))-VLOOKUP(H605,$H$3:$I$1002,2,0)))</f>
        <v/>
      </c>
      <c r="P605" s="35" t="str">
        <f t="shared" si="1086"/>
        <v/>
      </c>
      <c r="Q605" s="67" t="str">
        <f t="shared" si="1087"/>
        <v/>
      </c>
      <c r="R605" s="67" t="str">
        <f t="shared" si="1088"/>
        <v/>
      </c>
      <c r="S605" s="67" t="str">
        <f t="shared" si="1089"/>
        <v/>
      </c>
      <c r="U605" s="68" t="str">
        <f>IFERROR(IF(Z605=0,"",IF(MINUTE(Z605)&lt;&gt;MINUTE(Z604),MAX($U$2:U604)+1,IF(AND(MINUTE(Z604)=0,MINUTE(Z605)=0),1,""))),"")</f>
        <v/>
      </c>
      <c r="V605" s="68" t="str">
        <f t="shared" si="1090"/>
        <v/>
      </c>
      <c r="W605" s="68" t="str">
        <f t="shared" si="1091"/>
        <v/>
      </c>
      <c r="X605" s="69" t="str">
        <f>IFERROR(L605+VLOOKUP(J605,'Tiempos de ciclo'!$P$3:$Q$398,2,0),"")</f>
        <v/>
      </c>
      <c r="Y605" s="69" t="str">
        <f t="shared" si="1074"/>
        <v/>
      </c>
      <c r="Z605" s="70" t="str">
        <f t="shared" si="1092"/>
        <v/>
      </c>
      <c r="AA605" s="68" t="str">
        <f>IF(U605="","",IF(U605=MAX($U$3:$U$1002),IFERROR(VLOOKUP(MAX($U$3:U605)+1,$U$3:$V$1002,2,0),MAX(V605:V1604))-VLOOKUP(U605,$U$3:$V$1002,2,0)+1,IFERROR(VLOOKUP(MAX($U$3:U605)+1,$U$3:$V$1002,2,0),MAX(V605:V1604))-VLOOKUP(U605,$U$3:$V$1002,2,0)))</f>
        <v/>
      </c>
      <c r="AC605" s="68" t="str">
        <f t="shared" si="1093"/>
        <v/>
      </c>
      <c r="AD605" s="69" t="str">
        <f t="shared" si="1094"/>
        <v/>
      </c>
      <c r="AE605" s="69" t="str">
        <f t="shared" si="1095"/>
        <v/>
      </c>
      <c r="AF605" s="69" t="str">
        <f t="shared" si="1096"/>
        <v/>
      </c>
      <c r="AI605" s="3" t="str">
        <f t="shared" si="1047"/>
        <v/>
      </c>
      <c r="AJ605" s="8" t="str">
        <f t="shared" si="1075"/>
        <v/>
      </c>
      <c r="AK605" s="8" t="str">
        <f t="shared" si="1048"/>
        <v/>
      </c>
      <c r="AL605" s="8" t="str">
        <f t="shared" si="1049"/>
        <v/>
      </c>
      <c r="AM605" s="8" t="str">
        <f t="shared" si="1050"/>
        <v/>
      </c>
      <c r="AN605" s="9" t="str">
        <f t="shared" si="1076"/>
        <v/>
      </c>
      <c r="AO605" s="9" t="str">
        <f t="shared" si="1077"/>
        <v/>
      </c>
      <c r="AP605" s="8" t="str">
        <f t="shared" si="1097"/>
        <v/>
      </c>
      <c r="AQ605" s="9" t="str">
        <f t="shared" si="1078"/>
        <v/>
      </c>
      <c r="AR605" s="8" t="str">
        <f t="shared" si="1098"/>
        <v/>
      </c>
      <c r="AS605" s="2" t="str">
        <f t="shared" si="1051"/>
        <v/>
      </c>
      <c r="AT605" s="8" t="str">
        <f t="shared" si="1099"/>
        <v/>
      </c>
      <c r="AU605" s="8" t="str">
        <f t="shared" si="1052"/>
        <v/>
      </c>
      <c r="AV605" s="8" t="str">
        <f t="shared" si="1053"/>
        <v/>
      </c>
      <c r="AW605" s="8" t="str">
        <f t="shared" si="1054"/>
        <v/>
      </c>
      <c r="AX605" s="9" t="str">
        <f t="shared" si="1079"/>
        <v/>
      </c>
      <c r="AY605" s="9" t="str">
        <f t="shared" si="1080"/>
        <v/>
      </c>
      <c r="AZ605" s="8" t="str">
        <f t="shared" si="1100"/>
        <v/>
      </c>
      <c r="BA605" s="9" t="str">
        <f t="shared" si="1101"/>
        <v/>
      </c>
      <c r="BB605" s="8" t="str">
        <f t="shared" si="1102"/>
        <v/>
      </c>
      <c r="BD605" s="3" t="str">
        <f t="shared" si="1103"/>
        <v/>
      </c>
      <c r="BE605" s="8" t="str">
        <f t="shared" si="1055"/>
        <v/>
      </c>
      <c r="BF605" s="8" t="str">
        <f t="shared" si="1056"/>
        <v/>
      </c>
      <c r="BG605" s="86" t="str">
        <f t="shared" si="1057"/>
        <v/>
      </c>
      <c r="BH605" s="9" t="str">
        <f t="shared" si="1058"/>
        <v/>
      </c>
      <c r="BI605" s="9" t="str">
        <f t="shared" si="1059"/>
        <v/>
      </c>
      <c r="BJ605" s="82" t="e">
        <f t="shared" si="1081"/>
        <v>#VALUE!</v>
      </c>
      <c r="BK605" s="9" t="str">
        <f t="shared" si="1060"/>
        <v/>
      </c>
      <c r="BL605" s="9" t="str">
        <f t="shared" ref="BL605:BM605" si="1135">BK605</f>
        <v/>
      </c>
      <c r="BM605" s="9" t="str">
        <f t="shared" si="1135"/>
        <v/>
      </c>
      <c r="BN605" s="8" t="str">
        <f t="shared" si="1083"/>
        <v/>
      </c>
      <c r="BO605" s="8" t="str">
        <f t="shared" si="1105"/>
        <v/>
      </c>
      <c r="BP605" s="8" t="str">
        <f t="shared" si="1106"/>
        <v/>
      </c>
      <c r="BQ605" s="8" t="str">
        <f t="shared" si="1107"/>
        <v/>
      </c>
      <c r="BR605" s="8" t="str">
        <f t="shared" si="1062"/>
        <v/>
      </c>
      <c r="BS605" s="8" t="str">
        <f t="shared" si="1108"/>
        <v/>
      </c>
      <c r="BT605" s="8" t="str">
        <f t="shared" si="1109"/>
        <v/>
      </c>
      <c r="BU605" s="7" t="str">
        <f t="shared" si="1110"/>
        <v/>
      </c>
    </row>
    <row r="606" spans="8:73" x14ac:dyDescent="0.25">
      <c r="H606" s="35" t="str">
        <f>IFERROR(IF(MINUTE(M606)&lt;&gt;MINUTE(M605),MAX($H$2:H605)+1,IF(AND(MINUTE(M605)=0,MINUTE(M606)=0),1,"")),"")</f>
        <v/>
      </c>
      <c r="I606" s="35" t="str">
        <f t="shared" si="1045"/>
        <v/>
      </c>
      <c r="J606" s="35" t="str">
        <f t="shared" si="1084"/>
        <v/>
      </c>
      <c r="K606" s="67" t="str">
        <f>IFERROR(IF(VLOOKUP(J605,'Flota Variable'!$AS$4:$AU$707,3,0)+K605&gt;$F$7,"",VLOOKUP(J605,'Flota Variable'!$AS$4:$AU$707,3,0)+K605),"")</f>
        <v/>
      </c>
      <c r="L606" s="67" t="str">
        <f t="shared" si="1046"/>
        <v/>
      </c>
      <c r="M606" s="36" t="str">
        <f t="shared" si="1085"/>
        <v/>
      </c>
      <c r="N606" s="35" t="str">
        <f>IF(H606="","",IF(H606=MAX($H$3:$H$1002),IFERROR(VLOOKUP(MAX($H$3:H606)+1,$H$3:$I$1002,2,0),MAX(I606:I1605))-VLOOKUP(H606,$H$3:$I$1002,2,0)+1,IFERROR(VLOOKUP(MAX($H$3:H606)+1,$H$3:$I$1002,2,0),MAX(I606:I1605))-VLOOKUP(H606,$H$3:$I$1002,2,0)))</f>
        <v/>
      </c>
      <c r="P606" s="35" t="str">
        <f t="shared" si="1086"/>
        <v/>
      </c>
      <c r="Q606" s="67" t="str">
        <f t="shared" si="1087"/>
        <v/>
      </c>
      <c r="R606" s="67" t="str">
        <f t="shared" si="1088"/>
        <v/>
      </c>
      <c r="S606" s="67" t="str">
        <f t="shared" si="1089"/>
        <v/>
      </c>
      <c r="U606" s="68" t="str">
        <f>IFERROR(IF(Z606=0,"",IF(MINUTE(Z606)&lt;&gt;MINUTE(Z605),MAX($U$2:U605)+1,IF(AND(MINUTE(Z605)=0,MINUTE(Z606)=0),1,""))),"")</f>
        <v/>
      </c>
      <c r="V606" s="68" t="str">
        <f t="shared" si="1090"/>
        <v/>
      </c>
      <c r="W606" s="68" t="str">
        <f t="shared" si="1091"/>
        <v/>
      </c>
      <c r="X606" s="69" t="str">
        <f>IFERROR(L606+VLOOKUP(J606,'Tiempos de ciclo'!$P$3:$Q$398,2,0),"")</f>
        <v/>
      </c>
      <c r="Y606" s="69" t="str">
        <f t="shared" si="1074"/>
        <v/>
      </c>
      <c r="Z606" s="70" t="str">
        <f t="shared" si="1092"/>
        <v/>
      </c>
      <c r="AA606" s="68" t="str">
        <f>IF(U606="","",IF(U606=MAX($U$3:$U$1002),IFERROR(VLOOKUP(MAX($U$3:U606)+1,$U$3:$V$1002,2,0),MAX(V606:V1605))-VLOOKUP(U606,$U$3:$V$1002,2,0)+1,IFERROR(VLOOKUP(MAX($U$3:U606)+1,$U$3:$V$1002,2,0),MAX(V606:V1605))-VLOOKUP(U606,$U$3:$V$1002,2,0)))</f>
        <v/>
      </c>
      <c r="AC606" s="68" t="str">
        <f t="shared" si="1093"/>
        <v/>
      </c>
      <c r="AD606" s="69" t="str">
        <f t="shared" si="1094"/>
        <v/>
      </c>
      <c r="AE606" s="69" t="str">
        <f t="shared" si="1095"/>
        <v/>
      </c>
      <c r="AF606" s="69" t="str">
        <f t="shared" si="1096"/>
        <v/>
      </c>
      <c r="AI606" s="3" t="str">
        <f t="shared" si="1047"/>
        <v/>
      </c>
      <c r="AJ606" s="8" t="str">
        <f t="shared" si="1075"/>
        <v/>
      </c>
      <c r="AK606" s="8" t="str">
        <f t="shared" si="1048"/>
        <v/>
      </c>
      <c r="AL606" s="8" t="str">
        <f t="shared" si="1049"/>
        <v/>
      </c>
      <c r="AM606" s="8" t="str">
        <f t="shared" si="1050"/>
        <v/>
      </c>
      <c r="AN606" s="9" t="str">
        <f t="shared" si="1076"/>
        <v/>
      </c>
      <c r="AO606" s="9" t="str">
        <f t="shared" si="1077"/>
        <v/>
      </c>
      <c r="AP606" s="8" t="str">
        <f t="shared" si="1097"/>
        <v/>
      </c>
      <c r="AQ606" s="9" t="str">
        <f t="shared" si="1078"/>
        <v/>
      </c>
      <c r="AR606" s="8" t="str">
        <f t="shared" si="1098"/>
        <v/>
      </c>
      <c r="AS606" s="2" t="str">
        <f t="shared" si="1051"/>
        <v/>
      </c>
      <c r="AT606" s="8" t="str">
        <f t="shared" si="1099"/>
        <v/>
      </c>
      <c r="AU606" s="8" t="str">
        <f t="shared" si="1052"/>
        <v/>
      </c>
      <c r="AV606" s="8" t="str">
        <f t="shared" si="1053"/>
        <v/>
      </c>
      <c r="AW606" s="8" t="str">
        <f t="shared" si="1054"/>
        <v/>
      </c>
      <c r="AX606" s="9" t="str">
        <f t="shared" si="1079"/>
        <v/>
      </c>
      <c r="AY606" s="9" t="str">
        <f t="shared" si="1080"/>
        <v/>
      </c>
      <c r="AZ606" s="8" t="str">
        <f t="shared" si="1100"/>
        <v/>
      </c>
      <c r="BA606" s="9" t="str">
        <f t="shared" si="1101"/>
        <v/>
      </c>
      <c r="BB606" s="8" t="str">
        <f t="shared" si="1102"/>
        <v/>
      </c>
      <c r="BD606" s="3" t="str">
        <f t="shared" si="1103"/>
        <v/>
      </c>
      <c r="BE606" s="8" t="str">
        <f t="shared" si="1055"/>
        <v/>
      </c>
      <c r="BF606" s="8" t="str">
        <f t="shared" si="1056"/>
        <v/>
      </c>
      <c r="BG606" s="86" t="str">
        <f t="shared" si="1057"/>
        <v/>
      </c>
      <c r="BH606" s="9" t="str">
        <f t="shared" si="1058"/>
        <v/>
      </c>
      <c r="BI606" s="9" t="str">
        <f t="shared" si="1059"/>
        <v/>
      </c>
      <c r="BJ606" s="82" t="e">
        <f t="shared" si="1081"/>
        <v>#VALUE!</v>
      </c>
      <c r="BK606" s="9" t="str">
        <f t="shared" si="1060"/>
        <v/>
      </c>
      <c r="BL606" s="9" t="str">
        <f t="shared" ref="BL606:BM606" si="1136">BK606</f>
        <v/>
      </c>
      <c r="BM606" s="9" t="str">
        <f t="shared" si="1136"/>
        <v/>
      </c>
      <c r="BN606" s="8" t="str">
        <f t="shared" si="1083"/>
        <v/>
      </c>
      <c r="BO606" s="8" t="str">
        <f t="shared" si="1105"/>
        <v/>
      </c>
      <c r="BP606" s="8" t="str">
        <f t="shared" si="1106"/>
        <v/>
      </c>
      <c r="BQ606" s="8" t="str">
        <f t="shared" si="1107"/>
        <v/>
      </c>
      <c r="BR606" s="8" t="str">
        <f t="shared" si="1062"/>
        <v/>
      </c>
      <c r="BS606" s="8" t="str">
        <f t="shared" si="1108"/>
        <v/>
      </c>
      <c r="BT606" s="8" t="str">
        <f t="shared" si="1109"/>
        <v/>
      </c>
      <c r="BU606" s="7" t="str">
        <f t="shared" si="1110"/>
        <v/>
      </c>
    </row>
    <row r="607" spans="8:73" x14ac:dyDescent="0.25">
      <c r="H607" s="35" t="str">
        <f>IFERROR(IF(MINUTE(M607)&lt;&gt;MINUTE(M606),MAX($H$2:H606)+1,IF(AND(MINUTE(M606)=0,MINUTE(M607)=0),1,"")),"")</f>
        <v/>
      </c>
      <c r="I607" s="35" t="str">
        <f t="shared" si="1045"/>
        <v/>
      </c>
      <c r="J607" s="35" t="str">
        <f t="shared" si="1084"/>
        <v/>
      </c>
      <c r="K607" s="67" t="str">
        <f>IFERROR(IF(VLOOKUP(J606,'Flota Variable'!$AS$4:$AU$707,3,0)+K606&gt;$F$7,"",VLOOKUP(J606,'Flota Variable'!$AS$4:$AU$707,3,0)+K606),"")</f>
        <v/>
      </c>
      <c r="L607" s="67" t="str">
        <f t="shared" si="1046"/>
        <v/>
      </c>
      <c r="M607" s="36" t="str">
        <f t="shared" si="1085"/>
        <v/>
      </c>
      <c r="N607" s="35" t="str">
        <f>IF(H607="","",IF(H607=MAX($H$3:$H$1002),IFERROR(VLOOKUP(MAX($H$3:H607)+1,$H$3:$I$1002,2,0),MAX(I607:I1606))-VLOOKUP(H607,$H$3:$I$1002,2,0)+1,IFERROR(VLOOKUP(MAX($H$3:H607)+1,$H$3:$I$1002,2,0),MAX(I607:I1606))-VLOOKUP(H607,$H$3:$I$1002,2,0)))</f>
        <v/>
      </c>
      <c r="P607" s="35" t="str">
        <f t="shared" si="1086"/>
        <v/>
      </c>
      <c r="Q607" s="67" t="str">
        <f t="shared" si="1087"/>
        <v/>
      </c>
      <c r="R607" s="67" t="str">
        <f t="shared" si="1088"/>
        <v/>
      </c>
      <c r="S607" s="67" t="str">
        <f t="shared" si="1089"/>
        <v/>
      </c>
      <c r="U607" s="68" t="str">
        <f>IFERROR(IF(Z607=0,"",IF(MINUTE(Z607)&lt;&gt;MINUTE(Z606),MAX($U$2:U606)+1,IF(AND(MINUTE(Z606)=0,MINUTE(Z607)=0),1,""))),"")</f>
        <v/>
      </c>
      <c r="V607" s="68" t="str">
        <f t="shared" si="1090"/>
        <v/>
      </c>
      <c r="W607" s="68" t="str">
        <f t="shared" si="1091"/>
        <v/>
      </c>
      <c r="X607" s="69" t="str">
        <f>IFERROR(L607+VLOOKUP(J607,'Tiempos de ciclo'!$P$3:$Q$398,2,0),"")</f>
        <v/>
      </c>
      <c r="Y607" s="69" t="str">
        <f t="shared" si="1074"/>
        <v/>
      </c>
      <c r="Z607" s="70" t="str">
        <f t="shared" si="1092"/>
        <v/>
      </c>
      <c r="AA607" s="68" t="str">
        <f>IF(U607="","",IF(U607=MAX($U$3:$U$1002),IFERROR(VLOOKUP(MAX($U$3:U607)+1,$U$3:$V$1002,2,0),MAX(V607:V1606))-VLOOKUP(U607,$U$3:$V$1002,2,0)+1,IFERROR(VLOOKUP(MAX($U$3:U607)+1,$U$3:$V$1002,2,0),MAX(V607:V1606))-VLOOKUP(U607,$U$3:$V$1002,2,0)))</f>
        <v/>
      </c>
      <c r="AC607" s="68" t="str">
        <f t="shared" si="1093"/>
        <v/>
      </c>
      <c r="AD607" s="69" t="str">
        <f t="shared" si="1094"/>
        <v/>
      </c>
      <c r="AE607" s="69" t="str">
        <f t="shared" si="1095"/>
        <v/>
      </c>
      <c r="AF607" s="69" t="str">
        <f t="shared" si="1096"/>
        <v/>
      </c>
      <c r="AI607" s="3" t="str">
        <f t="shared" si="1047"/>
        <v/>
      </c>
      <c r="AJ607" s="8" t="str">
        <f t="shared" si="1075"/>
        <v/>
      </c>
      <c r="AK607" s="8" t="str">
        <f t="shared" si="1048"/>
        <v/>
      </c>
      <c r="AL607" s="8" t="str">
        <f t="shared" si="1049"/>
        <v/>
      </c>
      <c r="AM607" s="8" t="str">
        <f t="shared" si="1050"/>
        <v/>
      </c>
      <c r="AN607" s="9" t="str">
        <f t="shared" si="1076"/>
        <v/>
      </c>
      <c r="AO607" s="9" t="str">
        <f t="shared" si="1077"/>
        <v/>
      </c>
      <c r="AP607" s="8" t="str">
        <f t="shared" si="1097"/>
        <v/>
      </c>
      <c r="AQ607" s="9" t="str">
        <f t="shared" si="1078"/>
        <v/>
      </c>
      <c r="AR607" s="8" t="str">
        <f t="shared" si="1098"/>
        <v/>
      </c>
      <c r="AS607" s="2" t="str">
        <f t="shared" si="1051"/>
        <v/>
      </c>
      <c r="AT607" s="8" t="str">
        <f t="shared" si="1099"/>
        <v/>
      </c>
      <c r="AU607" s="8" t="str">
        <f t="shared" si="1052"/>
        <v/>
      </c>
      <c r="AV607" s="8" t="str">
        <f t="shared" si="1053"/>
        <v/>
      </c>
      <c r="AW607" s="8" t="str">
        <f t="shared" si="1054"/>
        <v/>
      </c>
      <c r="AX607" s="9" t="str">
        <f t="shared" si="1079"/>
        <v/>
      </c>
      <c r="AY607" s="9" t="str">
        <f t="shared" si="1080"/>
        <v/>
      </c>
      <c r="AZ607" s="8" t="str">
        <f t="shared" si="1100"/>
        <v/>
      </c>
      <c r="BA607" s="9" t="str">
        <f t="shared" si="1101"/>
        <v/>
      </c>
      <c r="BB607" s="8" t="str">
        <f t="shared" si="1102"/>
        <v/>
      </c>
      <c r="BD607" s="3" t="str">
        <f t="shared" si="1103"/>
        <v/>
      </c>
      <c r="BE607" s="8" t="str">
        <f t="shared" si="1055"/>
        <v/>
      </c>
      <c r="BF607" s="8" t="str">
        <f t="shared" si="1056"/>
        <v/>
      </c>
      <c r="BG607" s="86" t="str">
        <f t="shared" si="1057"/>
        <v/>
      </c>
      <c r="BH607" s="9" t="str">
        <f t="shared" si="1058"/>
        <v/>
      </c>
      <c r="BI607" s="9" t="str">
        <f t="shared" si="1059"/>
        <v/>
      </c>
      <c r="BJ607" s="82" t="e">
        <f t="shared" si="1081"/>
        <v>#VALUE!</v>
      </c>
      <c r="BK607" s="9" t="str">
        <f t="shared" si="1060"/>
        <v/>
      </c>
      <c r="BL607" s="9" t="str">
        <f t="shared" ref="BL607:BM607" si="1137">BK607</f>
        <v/>
      </c>
      <c r="BM607" s="9" t="str">
        <f t="shared" si="1137"/>
        <v/>
      </c>
      <c r="BN607" s="8" t="str">
        <f t="shared" si="1083"/>
        <v/>
      </c>
      <c r="BO607" s="8" t="str">
        <f t="shared" si="1105"/>
        <v/>
      </c>
      <c r="BP607" s="8" t="str">
        <f t="shared" si="1106"/>
        <v/>
      </c>
      <c r="BQ607" s="8" t="str">
        <f t="shared" si="1107"/>
        <v/>
      </c>
      <c r="BR607" s="8" t="str">
        <f t="shared" si="1062"/>
        <v/>
      </c>
      <c r="BS607" s="8" t="str">
        <f t="shared" si="1108"/>
        <v/>
      </c>
      <c r="BT607" s="8" t="str">
        <f t="shared" si="1109"/>
        <v/>
      </c>
      <c r="BU607" s="7" t="str">
        <f t="shared" si="1110"/>
        <v/>
      </c>
    </row>
    <row r="608" spans="8:73" x14ac:dyDescent="0.25">
      <c r="H608" s="35" t="str">
        <f>IFERROR(IF(MINUTE(M608)&lt;&gt;MINUTE(M607),MAX($H$2:H607)+1,IF(AND(MINUTE(M607)=0,MINUTE(M608)=0),1,"")),"")</f>
        <v/>
      </c>
      <c r="I608" s="35" t="str">
        <f t="shared" si="1045"/>
        <v/>
      </c>
      <c r="J608" s="35" t="str">
        <f t="shared" si="1084"/>
        <v/>
      </c>
      <c r="K608" s="67" t="str">
        <f>IFERROR(IF(VLOOKUP(J607,'Flota Variable'!$AS$4:$AU$707,3,0)+K607&gt;$F$7,"",VLOOKUP(J607,'Flota Variable'!$AS$4:$AU$707,3,0)+K607),"")</f>
        <v/>
      </c>
      <c r="L608" s="67" t="str">
        <f t="shared" si="1046"/>
        <v/>
      </c>
      <c r="M608" s="36" t="str">
        <f t="shared" si="1085"/>
        <v/>
      </c>
      <c r="N608" s="35" t="str">
        <f>IF(H608="","",IF(H608=MAX($H$3:$H$1002),IFERROR(VLOOKUP(MAX($H$3:H608)+1,$H$3:$I$1002,2,0),MAX(I608:I1607))-VLOOKUP(H608,$H$3:$I$1002,2,0)+1,IFERROR(VLOOKUP(MAX($H$3:H608)+1,$H$3:$I$1002,2,0),MAX(I608:I1607))-VLOOKUP(H608,$H$3:$I$1002,2,0)))</f>
        <v/>
      </c>
      <c r="P608" s="35" t="str">
        <f t="shared" si="1086"/>
        <v/>
      </c>
      <c r="Q608" s="67" t="str">
        <f t="shared" si="1087"/>
        <v/>
      </c>
      <c r="R608" s="67" t="str">
        <f t="shared" si="1088"/>
        <v/>
      </c>
      <c r="S608" s="67" t="str">
        <f t="shared" si="1089"/>
        <v/>
      </c>
      <c r="U608" s="68" t="str">
        <f>IFERROR(IF(Z608=0,"",IF(MINUTE(Z608)&lt;&gt;MINUTE(Z607),MAX($U$2:U607)+1,IF(AND(MINUTE(Z607)=0,MINUTE(Z608)=0),1,""))),"")</f>
        <v/>
      </c>
      <c r="V608" s="68" t="str">
        <f t="shared" si="1090"/>
        <v/>
      </c>
      <c r="W608" s="68" t="str">
        <f t="shared" si="1091"/>
        <v/>
      </c>
      <c r="X608" s="69" t="str">
        <f>IFERROR(L608+VLOOKUP(J608,'Tiempos de ciclo'!$P$3:$Q$398,2,0),"")</f>
        <v/>
      </c>
      <c r="Y608" s="69" t="str">
        <f t="shared" si="1074"/>
        <v/>
      </c>
      <c r="Z608" s="70" t="str">
        <f t="shared" si="1092"/>
        <v/>
      </c>
      <c r="AA608" s="68" t="str">
        <f>IF(U608="","",IF(U608=MAX($U$3:$U$1002),IFERROR(VLOOKUP(MAX($U$3:U608)+1,$U$3:$V$1002,2,0),MAX(V608:V1607))-VLOOKUP(U608,$U$3:$V$1002,2,0)+1,IFERROR(VLOOKUP(MAX($U$3:U608)+1,$U$3:$V$1002,2,0),MAX(V608:V1607))-VLOOKUP(U608,$U$3:$V$1002,2,0)))</f>
        <v/>
      </c>
      <c r="AC608" s="68" t="str">
        <f t="shared" si="1093"/>
        <v/>
      </c>
      <c r="AD608" s="69" t="str">
        <f t="shared" si="1094"/>
        <v/>
      </c>
      <c r="AE608" s="69" t="str">
        <f t="shared" si="1095"/>
        <v/>
      </c>
      <c r="AF608" s="69" t="str">
        <f t="shared" si="1096"/>
        <v/>
      </c>
      <c r="AI608" s="3" t="str">
        <f t="shared" si="1047"/>
        <v/>
      </c>
      <c r="AJ608" s="8" t="str">
        <f t="shared" si="1075"/>
        <v/>
      </c>
      <c r="AK608" s="8" t="str">
        <f t="shared" si="1048"/>
        <v/>
      </c>
      <c r="AL608" s="8" t="str">
        <f t="shared" si="1049"/>
        <v/>
      </c>
      <c r="AM608" s="8" t="str">
        <f t="shared" si="1050"/>
        <v/>
      </c>
      <c r="AN608" s="9" t="str">
        <f t="shared" si="1076"/>
        <v/>
      </c>
      <c r="AO608" s="9" t="str">
        <f t="shared" si="1077"/>
        <v/>
      </c>
      <c r="AP608" s="8" t="str">
        <f t="shared" si="1097"/>
        <v/>
      </c>
      <c r="AQ608" s="9" t="str">
        <f t="shared" si="1078"/>
        <v/>
      </c>
      <c r="AR608" s="8" t="str">
        <f t="shared" si="1098"/>
        <v/>
      </c>
      <c r="AS608" s="2" t="str">
        <f t="shared" si="1051"/>
        <v/>
      </c>
      <c r="AT608" s="8" t="str">
        <f t="shared" si="1099"/>
        <v/>
      </c>
      <c r="AU608" s="8" t="str">
        <f t="shared" si="1052"/>
        <v/>
      </c>
      <c r="AV608" s="8" t="str">
        <f t="shared" si="1053"/>
        <v/>
      </c>
      <c r="AW608" s="8" t="str">
        <f t="shared" si="1054"/>
        <v/>
      </c>
      <c r="AX608" s="9" t="str">
        <f t="shared" si="1079"/>
        <v/>
      </c>
      <c r="AY608" s="9" t="str">
        <f t="shared" si="1080"/>
        <v/>
      </c>
      <c r="AZ608" s="8" t="str">
        <f t="shared" si="1100"/>
        <v/>
      </c>
      <c r="BA608" s="9" t="str">
        <f t="shared" si="1101"/>
        <v/>
      </c>
      <c r="BB608" s="8" t="str">
        <f t="shared" si="1102"/>
        <v/>
      </c>
      <c r="BD608" s="3" t="str">
        <f t="shared" si="1103"/>
        <v/>
      </c>
      <c r="BE608" s="8" t="str">
        <f t="shared" si="1055"/>
        <v/>
      </c>
      <c r="BF608" s="8" t="str">
        <f t="shared" si="1056"/>
        <v/>
      </c>
      <c r="BG608" s="86" t="str">
        <f t="shared" si="1057"/>
        <v/>
      </c>
      <c r="BH608" s="9" t="str">
        <f t="shared" si="1058"/>
        <v/>
      </c>
      <c r="BI608" s="9" t="str">
        <f t="shared" si="1059"/>
        <v/>
      </c>
      <c r="BJ608" s="82" t="e">
        <f t="shared" si="1081"/>
        <v>#VALUE!</v>
      </c>
      <c r="BK608" s="9" t="str">
        <f t="shared" si="1060"/>
        <v/>
      </c>
      <c r="BL608" s="9" t="str">
        <f t="shared" ref="BL608:BM608" si="1138">BK608</f>
        <v/>
      </c>
      <c r="BM608" s="9" t="str">
        <f t="shared" si="1138"/>
        <v/>
      </c>
      <c r="BN608" s="8" t="str">
        <f t="shared" si="1083"/>
        <v/>
      </c>
      <c r="BO608" s="8" t="str">
        <f t="shared" si="1105"/>
        <v/>
      </c>
      <c r="BP608" s="8" t="str">
        <f t="shared" si="1106"/>
        <v/>
      </c>
      <c r="BQ608" s="8" t="str">
        <f t="shared" si="1107"/>
        <v/>
      </c>
      <c r="BR608" s="8" t="str">
        <f t="shared" si="1062"/>
        <v/>
      </c>
      <c r="BS608" s="8" t="str">
        <f t="shared" si="1108"/>
        <v/>
      </c>
      <c r="BT608" s="8" t="str">
        <f t="shared" si="1109"/>
        <v/>
      </c>
      <c r="BU608" s="7" t="str">
        <f t="shared" si="1110"/>
        <v/>
      </c>
    </row>
    <row r="609" spans="8:73" x14ac:dyDescent="0.25">
      <c r="H609" s="35" t="str">
        <f>IFERROR(IF(MINUTE(M609)&lt;&gt;MINUTE(M608),MAX($H$2:H608)+1,IF(AND(MINUTE(M608)=0,MINUTE(M609)=0),1,"")),"")</f>
        <v/>
      </c>
      <c r="I609" s="35" t="str">
        <f t="shared" si="1045"/>
        <v/>
      </c>
      <c r="J609" s="35" t="str">
        <f t="shared" si="1084"/>
        <v/>
      </c>
      <c r="K609" s="67" t="str">
        <f>IFERROR(IF(VLOOKUP(J608,'Flota Variable'!$AS$4:$AU$707,3,0)+K608&gt;$F$7,"",VLOOKUP(J608,'Flota Variable'!$AS$4:$AU$707,3,0)+K608),"")</f>
        <v/>
      </c>
      <c r="L609" s="67" t="str">
        <f t="shared" si="1046"/>
        <v/>
      </c>
      <c r="M609" s="36" t="str">
        <f t="shared" si="1085"/>
        <v/>
      </c>
      <c r="N609" s="35" t="str">
        <f>IF(H609="","",IF(H609=MAX($H$3:$H$1002),IFERROR(VLOOKUP(MAX($H$3:H609)+1,$H$3:$I$1002,2,0),MAX(I609:I1608))-VLOOKUP(H609,$H$3:$I$1002,2,0)+1,IFERROR(VLOOKUP(MAX($H$3:H609)+1,$H$3:$I$1002,2,0),MAX(I609:I1608))-VLOOKUP(H609,$H$3:$I$1002,2,0)))</f>
        <v/>
      </c>
      <c r="P609" s="35" t="str">
        <f t="shared" si="1086"/>
        <v/>
      </c>
      <c r="Q609" s="67" t="str">
        <f t="shared" si="1087"/>
        <v/>
      </c>
      <c r="R609" s="67" t="str">
        <f t="shared" si="1088"/>
        <v/>
      </c>
      <c r="S609" s="67" t="str">
        <f t="shared" si="1089"/>
        <v/>
      </c>
      <c r="U609" s="68" t="str">
        <f>IFERROR(IF(Z609=0,"",IF(MINUTE(Z609)&lt;&gt;MINUTE(Z608),MAX($U$2:U608)+1,IF(AND(MINUTE(Z608)=0,MINUTE(Z609)=0),1,""))),"")</f>
        <v/>
      </c>
      <c r="V609" s="68" t="str">
        <f t="shared" si="1090"/>
        <v/>
      </c>
      <c r="W609" s="68" t="str">
        <f t="shared" si="1091"/>
        <v/>
      </c>
      <c r="X609" s="69" t="str">
        <f>IFERROR(L609+VLOOKUP(J609,'Tiempos de ciclo'!$P$3:$Q$398,2,0),"")</f>
        <v/>
      </c>
      <c r="Y609" s="69" t="str">
        <f t="shared" si="1074"/>
        <v/>
      </c>
      <c r="Z609" s="70" t="str">
        <f t="shared" si="1092"/>
        <v/>
      </c>
      <c r="AA609" s="68" t="str">
        <f>IF(U609="","",IF(U609=MAX($U$3:$U$1002),IFERROR(VLOOKUP(MAX($U$3:U609)+1,$U$3:$V$1002,2,0),MAX(V609:V1608))-VLOOKUP(U609,$U$3:$V$1002,2,0)+1,IFERROR(VLOOKUP(MAX($U$3:U609)+1,$U$3:$V$1002,2,0),MAX(V609:V1608))-VLOOKUP(U609,$U$3:$V$1002,2,0)))</f>
        <v/>
      </c>
      <c r="AC609" s="68" t="str">
        <f t="shared" si="1093"/>
        <v/>
      </c>
      <c r="AD609" s="69" t="str">
        <f t="shared" si="1094"/>
        <v/>
      </c>
      <c r="AE609" s="69" t="str">
        <f t="shared" si="1095"/>
        <v/>
      </c>
      <c r="AF609" s="69" t="str">
        <f t="shared" si="1096"/>
        <v/>
      </c>
      <c r="AI609" s="3" t="str">
        <f t="shared" si="1047"/>
        <v/>
      </c>
      <c r="AJ609" s="8" t="str">
        <f t="shared" si="1075"/>
        <v/>
      </c>
      <c r="AK609" s="8" t="str">
        <f t="shared" si="1048"/>
        <v/>
      </c>
      <c r="AL609" s="8" t="str">
        <f t="shared" si="1049"/>
        <v/>
      </c>
      <c r="AM609" s="8" t="str">
        <f t="shared" si="1050"/>
        <v/>
      </c>
      <c r="AN609" s="9" t="str">
        <f t="shared" si="1076"/>
        <v/>
      </c>
      <c r="AO609" s="9" t="str">
        <f t="shared" si="1077"/>
        <v/>
      </c>
      <c r="AP609" s="8" t="str">
        <f t="shared" si="1097"/>
        <v/>
      </c>
      <c r="AQ609" s="9" t="str">
        <f t="shared" si="1078"/>
        <v/>
      </c>
      <c r="AR609" s="8" t="str">
        <f t="shared" si="1098"/>
        <v/>
      </c>
      <c r="AS609" s="2" t="str">
        <f t="shared" si="1051"/>
        <v/>
      </c>
      <c r="AT609" s="8" t="str">
        <f t="shared" si="1099"/>
        <v/>
      </c>
      <c r="AU609" s="8" t="str">
        <f t="shared" si="1052"/>
        <v/>
      </c>
      <c r="AV609" s="8" t="str">
        <f t="shared" si="1053"/>
        <v/>
      </c>
      <c r="AW609" s="8" t="str">
        <f t="shared" si="1054"/>
        <v/>
      </c>
      <c r="AX609" s="9" t="str">
        <f t="shared" si="1079"/>
        <v/>
      </c>
      <c r="AY609" s="9" t="str">
        <f t="shared" si="1080"/>
        <v/>
      </c>
      <c r="AZ609" s="8" t="str">
        <f t="shared" si="1100"/>
        <v/>
      </c>
      <c r="BA609" s="9" t="str">
        <f t="shared" si="1101"/>
        <v/>
      </c>
      <c r="BB609" s="8" t="str">
        <f t="shared" si="1102"/>
        <v/>
      </c>
      <c r="BD609" s="3" t="str">
        <f t="shared" si="1103"/>
        <v/>
      </c>
      <c r="BE609" s="8" t="str">
        <f t="shared" si="1055"/>
        <v/>
      </c>
      <c r="BF609" s="8" t="str">
        <f t="shared" si="1056"/>
        <v/>
      </c>
      <c r="BG609" s="86" t="str">
        <f t="shared" si="1057"/>
        <v/>
      </c>
      <c r="BH609" s="9" t="str">
        <f t="shared" si="1058"/>
        <v/>
      </c>
      <c r="BI609" s="9" t="str">
        <f t="shared" si="1059"/>
        <v/>
      </c>
      <c r="BJ609" s="82" t="e">
        <f t="shared" si="1081"/>
        <v>#VALUE!</v>
      </c>
      <c r="BK609" s="9" t="str">
        <f t="shared" si="1060"/>
        <v/>
      </c>
      <c r="BL609" s="9" t="str">
        <f t="shared" ref="BL609:BM609" si="1139">BK609</f>
        <v/>
      </c>
      <c r="BM609" s="9" t="str">
        <f t="shared" si="1139"/>
        <v/>
      </c>
      <c r="BN609" s="8" t="str">
        <f t="shared" si="1083"/>
        <v/>
      </c>
      <c r="BO609" s="8" t="str">
        <f t="shared" si="1105"/>
        <v/>
      </c>
      <c r="BP609" s="8" t="str">
        <f t="shared" si="1106"/>
        <v/>
      </c>
      <c r="BQ609" s="8" t="str">
        <f t="shared" si="1107"/>
        <v/>
      </c>
      <c r="BR609" s="8" t="str">
        <f t="shared" si="1062"/>
        <v/>
      </c>
      <c r="BS609" s="8" t="str">
        <f t="shared" si="1108"/>
        <v/>
      </c>
      <c r="BT609" s="8" t="str">
        <f t="shared" si="1109"/>
        <v/>
      </c>
      <c r="BU609" s="7" t="str">
        <f t="shared" si="1110"/>
        <v/>
      </c>
    </row>
    <row r="610" spans="8:73" x14ac:dyDescent="0.25">
      <c r="H610" s="35" t="str">
        <f>IFERROR(IF(MINUTE(M610)&lt;&gt;MINUTE(M609),MAX($H$2:H609)+1,IF(AND(MINUTE(M609)=0,MINUTE(M610)=0),1,"")),"")</f>
        <v/>
      </c>
      <c r="I610" s="35" t="str">
        <f t="shared" si="1045"/>
        <v/>
      </c>
      <c r="J610" s="35" t="str">
        <f t="shared" si="1084"/>
        <v/>
      </c>
      <c r="K610" s="67" t="str">
        <f>IFERROR(IF(VLOOKUP(J609,'Flota Variable'!$AS$4:$AU$707,3,0)+K609&gt;$F$7,"",VLOOKUP(J609,'Flota Variable'!$AS$4:$AU$707,3,0)+K609),"")</f>
        <v/>
      </c>
      <c r="L610" s="67" t="str">
        <f t="shared" si="1046"/>
        <v/>
      </c>
      <c r="M610" s="36" t="str">
        <f t="shared" si="1085"/>
        <v/>
      </c>
      <c r="N610" s="35" t="str">
        <f>IF(H610="","",IF(H610=MAX($H$3:$H$1002),IFERROR(VLOOKUP(MAX($H$3:H610)+1,$H$3:$I$1002,2,0),MAX(I610:I1609))-VLOOKUP(H610,$H$3:$I$1002,2,0)+1,IFERROR(VLOOKUP(MAX($H$3:H610)+1,$H$3:$I$1002,2,0),MAX(I610:I1609))-VLOOKUP(H610,$H$3:$I$1002,2,0)))</f>
        <v/>
      </c>
      <c r="P610" s="35" t="str">
        <f t="shared" si="1086"/>
        <v/>
      </c>
      <c r="Q610" s="67" t="str">
        <f t="shared" si="1087"/>
        <v/>
      </c>
      <c r="R610" s="67" t="str">
        <f t="shared" si="1088"/>
        <v/>
      </c>
      <c r="S610" s="67" t="str">
        <f t="shared" si="1089"/>
        <v/>
      </c>
      <c r="U610" s="68" t="str">
        <f>IFERROR(IF(Z610=0,"",IF(MINUTE(Z610)&lt;&gt;MINUTE(Z609),MAX($U$2:U609)+1,IF(AND(MINUTE(Z609)=0,MINUTE(Z610)=0),1,""))),"")</f>
        <v/>
      </c>
      <c r="V610" s="68" t="str">
        <f t="shared" si="1090"/>
        <v/>
      </c>
      <c r="W610" s="68" t="str">
        <f t="shared" si="1091"/>
        <v/>
      </c>
      <c r="X610" s="69" t="str">
        <f>IFERROR(L610+VLOOKUP(J610,'Tiempos de ciclo'!$P$3:$Q$398,2,0),"")</f>
        <v/>
      </c>
      <c r="Y610" s="69" t="str">
        <f t="shared" si="1074"/>
        <v/>
      </c>
      <c r="Z610" s="70" t="str">
        <f t="shared" si="1092"/>
        <v/>
      </c>
      <c r="AA610" s="68" t="str">
        <f>IF(U610="","",IF(U610=MAX($U$3:$U$1002),IFERROR(VLOOKUP(MAX($U$3:U610)+1,$U$3:$V$1002,2,0),MAX(V610:V1609))-VLOOKUP(U610,$U$3:$V$1002,2,0)+1,IFERROR(VLOOKUP(MAX($U$3:U610)+1,$U$3:$V$1002,2,0),MAX(V610:V1609))-VLOOKUP(U610,$U$3:$V$1002,2,0)))</f>
        <v/>
      </c>
      <c r="AC610" s="68" t="str">
        <f t="shared" si="1093"/>
        <v/>
      </c>
      <c r="AD610" s="69" t="str">
        <f t="shared" si="1094"/>
        <v/>
      </c>
      <c r="AE610" s="69" t="str">
        <f t="shared" si="1095"/>
        <v/>
      </c>
      <c r="AF610" s="69" t="str">
        <f t="shared" si="1096"/>
        <v/>
      </c>
      <c r="AI610" s="3" t="str">
        <f t="shared" si="1047"/>
        <v/>
      </c>
      <c r="AJ610" s="8" t="str">
        <f t="shared" si="1075"/>
        <v/>
      </c>
      <c r="AK610" s="8" t="str">
        <f t="shared" si="1048"/>
        <v/>
      </c>
      <c r="AL610" s="8" t="str">
        <f t="shared" si="1049"/>
        <v/>
      </c>
      <c r="AM610" s="8" t="str">
        <f t="shared" si="1050"/>
        <v/>
      </c>
      <c r="AN610" s="9" t="str">
        <f t="shared" si="1076"/>
        <v/>
      </c>
      <c r="AO610" s="9" t="str">
        <f t="shared" si="1077"/>
        <v/>
      </c>
      <c r="AP610" s="8" t="str">
        <f t="shared" si="1097"/>
        <v/>
      </c>
      <c r="AQ610" s="9" t="str">
        <f t="shared" si="1078"/>
        <v/>
      </c>
      <c r="AR610" s="8" t="str">
        <f t="shared" si="1098"/>
        <v/>
      </c>
      <c r="AS610" s="2" t="str">
        <f t="shared" si="1051"/>
        <v/>
      </c>
      <c r="AT610" s="8" t="str">
        <f t="shared" si="1099"/>
        <v/>
      </c>
      <c r="AU610" s="8" t="str">
        <f t="shared" si="1052"/>
        <v/>
      </c>
      <c r="AV610" s="8" t="str">
        <f t="shared" si="1053"/>
        <v/>
      </c>
      <c r="AW610" s="8" t="str">
        <f t="shared" si="1054"/>
        <v/>
      </c>
      <c r="AX610" s="9" t="str">
        <f t="shared" si="1079"/>
        <v/>
      </c>
      <c r="AY610" s="9" t="str">
        <f t="shared" si="1080"/>
        <v/>
      </c>
      <c r="AZ610" s="8" t="str">
        <f t="shared" si="1100"/>
        <v/>
      </c>
      <c r="BA610" s="9" t="str">
        <f t="shared" si="1101"/>
        <v/>
      </c>
      <c r="BB610" s="8" t="str">
        <f t="shared" si="1102"/>
        <v/>
      </c>
      <c r="BD610" s="3" t="str">
        <f t="shared" si="1103"/>
        <v/>
      </c>
      <c r="BE610" s="8" t="str">
        <f t="shared" si="1055"/>
        <v/>
      </c>
      <c r="BF610" s="8" t="str">
        <f t="shared" si="1056"/>
        <v/>
      </c>
      <c r="BG610" s="86" t="str">
        <f t="shared" si="1057"/>
        <v/>
      </c>
      <c r="BH610" s="9" t="str">
        <f t="shared" si="1058"/>
        <v/>
      </c>
      <c r="BI610" s="9" t="str">
        <f t="shared" si="1059"/>
        <v/>
      </c>
      <c r="BJ610" s="82" t="e">
        <f t="shared" si="1081"/>
        <v>#VALUE!</v>
      </c>
      <c r="BK610" s="9" t="str">
        <f t="shared" si="1060"/>
        <v/>
      </c>
      <c r="BL610" s="9" t="str">
        <f t="shared" ref="BL610:BM610" si="1140">BK610</f>
        <v/>
      </c>
      <c r="BM610" s="9" t="str">
        <f t="shared" si="1140"/>
        <v/>
      </c>
      <c r="BN610" s="8" t="str">
        <f t="shared" si="1083"/>
        <v/>
      </c>
      <c r="BO610" s="8" t="str">
        <f t="shared" si="1105"/>
        <v/>
      </c>
      <c r="BP610" s="8" t="str">
        <f t="shared" si="1106"/>
        <v/>
      </c>
      <c r="BQ610" s="8" t="str">
        <f t="shared" si="1107"/>
        <v/>
      </c>
      <c r="BR610" s="8" t="str">
        <f t="shared" si="1062"/>
        <v/>
      </c>
      <c r="BS610" s="8" t="str">
        <f t="shared" si="1108"/>
        <v/>
      </c>
      <c r="BT610" s="8" t="str">
        <f t="shared" si="1109"/>
        <v/>
      </c>
      <c r="BU610" s="7" t="str">
        <f t="shared" si="1110"/>
        <v/>
      </c>
    </row>
    <row r="611" spans="8:73" x14ac:dyDescent="0.25">
      <c r="H611" s="35" t="str">
        <f>IFERROR(IF(MINUTE(M611)&lt;&gt;MINUTE(M610),MAX($H$2:H610)+1,IF(AND(MINUTE(M610)=0,MINUTE(M611)=0),1,"")),"")</f>
        <v/>
      </c>
      <c r="I611" s="35" t="str">
        <f t="shared" si="1045"/>
        <v/>
      </c>
      <c r="J611" s="35" t="str">
        <f t="shared" si="1084"/>
        <v/>
      </c>
      <c r="K611" s="67" t="str">
        <f>IFERROR(IF(VLOOKUP(J610,'Flota Variable'!$AS$4:$AU$707,3,0)+K610&gt;$F$7,"",VLOOKUP(J610,'Flota Variable'!$AS$4:$AU$707,3,0)+K610),"")</f>
        <v/>
      </c>
      <c r="L611" s="67" t="str">
        <f t="shared" si="1046"/>
        <v/>
      </c>
      <c r="M611" s="36" t="str">
        <f t="shared" si="1085"/>
        <v/>
      </c>
      <c r="N611" s="35" t="str">
        <f>IF(H611="","",IF(H611=MAX($H$3:$H$1002),IFERROR(VLOOKUP(MAX($H$3:H611)+1,$H$3:$I$1002,2,0),MAX(I611:I1610))-VLOOKUP(H611,$H$3:$I$1002,2,0)+1,IFERROR(VLOOKUP(MAX($H$3:H611)+1,$H$3:$I$1002,2,0),MAX(I611:I1610))-VLOOKUP(H611,$H$3:$I$1002,2,0)))</f>
        <v/>
      </c>
      <c r="P611" s="35" t="str">
        <f t="shared" si="1086"/>
        <v/>
      </c>
      <c r="Q611" s="67" t="str">
        <f t="shared" si="1087"/>
        <v/>
      </c>
      <c r="R611" s="67" t="str">
        <f t="shared" si="1088"/>
        <v/>
      </c>
      <c r="S611" s="67" t="str">
        <f t="shared" si="1089"/>
        <v/>
      </c>
      <c r="U611" s="68" t="str">
        <f>IFERROR(IF(Z611=0,"",IF(MINUTE(Z611)&lt;&gt;MINUTE(Z610),MAX($U$2:U610)+1,IF(AND(MINUTE(Z610)=0,MINUTE(Z611)=0),1,""))),"")</f>
        <v/>
      </c>
      <c r="V611" s="68" t="str">
        <f t="shared" si="1090"/>
        <v/>
      </c>
      <c r="W611" s="68" t="str">
        <f t="shared" si="1091"/>
        <v/>
      </c>
      <c r="X611" s="69" t="str">
        <f>IFERROR(L611+VLOOKUP(J611,'Tiempos de ciclo'!$P$3:$Q$398,2,0),"")</f>
        <v/>
      </c>
      <c r="Y611" s="69" t="str">
        <f t="shared" si="1074"/>
        <v/>
      </c>
      <c r="Z611" s="70" t="str">
        <f t="shared" si="1092"/>
        <v/>
      </c>
      <c r="AA611" s="68" t="str">
        <f>IF(U611="","",IF(U611=MAX($U$3:$U$1002),IFERROR(VLOOKUP(MAX($U$3:U611)+1,$U$3:$V$1002,2,0),MAX(V611:V1610))-VLOOKUP(U611,$U$3:$V$1002,2,0)+1,IFERROR(VLOOKUP(MAX($U$3:U611)+1,$U$3:$V$1002,2,0),MAX(V611:V1610))-VLOOKUP(U611,$U$3:$V$1002,2,0)))</f>
        <v/>
      </c>
      <c r="AC611" s="68" t="str">
        <f t="shared" si="1093"/>
        <v/>
      </c>
      <c r="AD611" s="69" t="str">
        <f t="shared" si="1094"/>
        <v/>
      </c>
      <c r="AE611" s="69" t="str">
        <f t="shared" si="1095"/>
        <v/>
      </c>
      <c r="AF611" s="69" t="str">
        <f t="shared" si="1096"/>
        <v/>
      </c>
      <c r="AI611" s="3" t="str">
        <f t="shared" si="1047"/>
        <v/>
      </c>
      <c r="AJ611" s="8" t="str">
        <f t="shared" si="1075"/>
        <v/>
      </c>
      <c r="AK611" s="8" t="str">
        <f t="shared" si="1048"/>
        <v/>
      </c>
      <c r="AL611" s="8" t="str">
        <f t="shared" si="1049"/>
        <v/>
      </c>
      <c r="AM611" s="8" t="str">
        <f t="shared" si="1050"/>
        <v/>
      </c>
      <c r="AN611" s="9" t="str">
        <f t="shared" si="1076"/>
        <v/>
      </c>
      <c r="AO611" s="9" t="str">
        <f t="shared" si="1077"/>
        <v/>
      </c>
      <c r="AP611" s="8" t="str">
        <f t="shared" si="1097"/>
        <v/>
      </c>
      <c r="AQ611" s="9" t="str">
        <f t="shared" si="1078"/>
        <v/>
      </c>
      <c r="AR611" s="8" t="str">
        <f t="shared" si="1098"/>
        <v/>
      </c>
      <c r="AS611" s="2" t="str">
        <f t="shared" si="1051"/>
        <v/>
      </c>
      <c r="AT611" s="8" t="str">
        <f t="shared" si="1099"/>
        <v/>
      </c>
      <c r="AU611" s="8" t="str">
        <f t="shared" si="1052"/>
        <v/>
      </c>
      <c r="AV611" s="8" t="str">
        <f t="shared" si="1053"/>
        <v/>
      </c>
      <c r="AW611" s="8" t="str">
        <f t="shared" si="1054"/>
        <v/>
      </c>
      <c r="AX611" s="9" t="str">
        <f t="shared" si="1079"/>
        <v/>
      </c>
      <c r="AY611" s="9" t="str">
        <f t="shared" si="1080"/>
        <v/>
      </c>
      <c r="AZ611" s="8" t="str">
        <f t="shared" si="1100"/>
        <v/>
      </c>
      <c r="BA611" s="9" t="str">
        <f t="shared" si="1101"/>
        <v/>
      </c>
      <c r="BB611" s="8" t="str">
        <f t="shared" si="1102"/>
        <v/>
      </c>
      <c r="BD611" s="3" t="str">
        <f t="shared" si="1103"/>
        <v/>
      </c>
      <c r="BE611" s="8" t="str">
        <f t="shared" si="1055"/>
        <v/>
      </c>
      <c r="BF611" s="8" t="str">
        <f t="shared" si="1056"/>
        <v/>
      </c>
      <c r="BG611" s="86" t="str">
        <f t="shared" si="1057"/>
        <v/>
      </c>
      <c r="BH611" s="9" t="str">
        <f t="shared" si="1058"/>
        <v/>
      </c>
      <c r="BI611" s="9" t="str">
        <f t="shared" si="1059"/>
        <v/>
      </c>
      <c r="BJ611" s="82" t="e">
        <f t="shared" si="1081"/>
        <v>#VALUE!</v>
      </c>
      <c r="BK611" s="9" t="str">
        <f t="shared" si="1060"/>
        <v/>
      </c>
      <c r="BL611" s="9" t="str">
        <f t="shared" ref="BL611:BM611" si="1141">BK611</f>
        <v/>
      </c>
      <c r="BM611" s="9" t="str">
        <f t="shared" si="1141"/>
        <v/>
      </c>
      <c r="BN611" s="8" t="str">
        <f t="shared" si="1083"/>
        <v/>
      </c>
      <c r="BO611" s="8" t="str">
        <f t="shared" si="1105"/>
        <v/>
      </c>
      <c r="BP611" s="8" t="str">
        <f t="shared" si="1106"/>
        <v/>
      </c>
      <c r="BQ611" s="8" t="str">
        <f t="shared" si="1107"/>
        <v/>
      </c>
      <c r="BR611" s="8" t="str">
        <f t="shared" si="1062"/>
        <v/>
      </c>
      <c r="BS611" s="8" t="str">
        <f t="shared" si="1108"/>
        <v/>
      </c>
      <c r="BT611" s="8" t="str">
        <f t="shared" si="1109"/>
        <v/>
      </c>
      <c r="BU611" s="7" t="str">
        <f t="shared" si="1110"/>
        <v/>
      </c>
    </row>
    <row r="612" spans="8:73" x14ac:dyDescent="0.25">
      <c r="H612" s="35" t="str">
        <f>IFERROR(IF(MINUTE(M612)&lt;&gt;MINUTE(M611),MAX($H$2:H611)+1,IF(AND(MINUTE(M611)=0,MINUTE(M612)=0),1,"")),"")</f>
        <v/>
      </c>
      <c r="I612" s="35" t="str">
        <f t="shared" si="1045"/>
        <v/>
      </c>
      <c r="J612" s="35" t="str">
        <f t="shared" si="1084"/>
        <v/>
      </c>
      <c r="K612" s="67" t="str">
        <f>IFERROR(IF(VLOOKUP(J611,'Flota Variable'!$AS$4:$AU$707,3,0)+K611&gt;$F$7,"",VLOOKUP(J611,'Flota Variable'!$AS$4:$AU$707,3,0)+K611),"")</f>
        <v/>
      </c>
      <c r="L612" s="67" t="str">
        <f t="shared" si="1046"/>
        <v/>
      </c>
      <c r="M612" s="36" t="str">
        <f t="shared" si="1085"/>
        <v/>
      </c>
      <c r="N612" s="35" t="str">
        <f>IF(H612="","",IF(H612=MAX($H$3:$H$1002),IFERROR(VLOOKUP(MAX($H$3:H612)+1,$H$3:$I$1002,2,0),MAX(I612:I1611))-VLOOKUP(H612,$H$3:$I$1002,2,0)+1,IFERROR(VLOOKUP(MAX($H$3:H612)+1,$H$3:$I$1002,2,0),MAX(I612:I1611))-VLOOKUP(H612,$H$3:$I$1002,2,0)))</f>
        <v/>
      </c>
      <c r="P612" s="35" t="str">
        <f t="shared" si="1086"/>
        <v/>
      </c>
      <c r="Q612" s="67" t="str">
        <f t="shared" si="1087"/>
        <v/>
      </c>
      <c r="R612" s="67" t="str">
        <f t="shared" si="1088"/>
        <v/>
      </c>
      <c r="S612" s="67" t="str">
        <f t="shared" si="1089"/>
        <v/>
      </c>
      <c r="U612" s="68" t="str">
        <f>IFERROR(IF(Z612=0,"",IF(MINUTE(Z612)&lt;&gt;MINUTE(Z611),MAX($U$2:U611)+1,IF(AND(MINUTE(Z611)=0,MINUTE(Z612)=0),1,""))),"")</f>
        <v/>
      </c>
      <c r="V612" s="68" t="str">
        <f t="shared" si="1090"/>
        <v/>
      </c>
      <c r="W612" s="68" t="str">
        <f t="shared" si="1091"/>
        <v/>
      </c>
      <c r="X612" s="69" t="str">
        <f>IFERROR(L612+VLOOKUP(J612,'Tiempos de ciclo'!$P$3:$Q$398,2,0),"")</f>
        <v/>
      </c>
      <c r="Y612" s="69" t="str">
        <f t="shared" si="1074"/>
        <v/>
      </c>
      <c r="Z612" s="70" t="str">
        <f t="shared" si="1092"/>
        <v/>
      </c>
      <c r="AA612" s="68" t="str">
        <f>IF(U612="","",IF(U612=MAX($U$3:$U$1002),IFERROR(VLOOKUP(MAX($U$3:U612)+1,$U$3:$V$1002,2,0),MAX(V612:V1611))-VLOOKUP(U612,$U$3:$V$1002,2,0)+1,IFERROR(VLOOKUP(MAX($U$3:U612)+1,$U$3:$V$1002,2,0),MAX(V612:V1611))-VLOOKUP(U612,$U$3:$V$1002,2,0)))</f>
        <v/>
      </c>
      <c r="AC612" s="68" t="str">
        <f t="shared" si="1093"/>
        <v/>
      </c>
      <c r="AD612" s="69" t="str">
        <f t="shared" si="1094"/>
        <v/>
      </c>
      <c r="AE612" s="69" t="str">
        <f t="shared" si="1095"/>
        <v/>
      </c>
      <c r="AF612" s="69" t="str">
        <f t="shared" si="1096"/>
        <v/>
      </c>
      <c r="AI612" s="3" t="str">
        <f t="shared" si="1047"/>
        <v/>
      </c>
      <c r="AJ612" s="8" t="str">
        <f t="shared" si="1075"/>
        <v/>
      </c>
      <c r="AK612" s="8" t="str">
        <f t="shared" si="1048"/>
        <v/>
      </c>
      <c r="AL612" s="8" t="str">
        <f t="shared" si="1049"/>
        <v/>
      </c>
      <c r="AM612" s="8" t="str">
        <f t="shared" si="1050"/>
        <v/>
      </c>
      <c r="AN612" s="9" t="str">
        <f t="shared" si="1076"/>
        <v/>
      </c>
      <c r="AO612" s="9" t="str">
        <f t="shared" si="1077"/>
        <v/>
      </c>
      <c r="AP612" s="8" t="str">
        <f t="shared" si="1097"/>
        <v/>
      </c>
      <c r="AQ612" s="9" t="str">
        <f t="shared" si="1078"/>
        <v/>
      </c>
      <c r="AR612" s="8" t="str">
        <f t="shared" si="1098"/>
        <v/>
      </c>
      <c r="AS612" s="2" t="str">
        <f t="shared" si="1051"/>
        <v/>
      </c>
      <c r="AT612" s="8" t="str">
        <f t="shared" si="1099"/>
        <v/>
      </c>
      <c r="AU612" s="8" t="str">
        <f t="shared" si="1052"/>
        <v/>
      </c>
      <c r="AV612" s="8" t="str">
        <f t="shared" si="1053"/>
        <v/>
      </c>
      <c r="AW612" s="8" t="str">
        <f t="shared" si="1054"/>
        <v/>
      </c>
      <c r="AX612" s="9" t="str">
        <f t="shared" si="1079"/>
        <v/>
      </c>
      <c r="AY612" s="9" t="str">
        <f t="shared" si="1080"/>
        <v/>
      </c>
      <c r="AZ612" s="8" t="str">
        <f t="shared" si="1100"/>
        <v/>
      </c>
      <c r="BA612" s="9" t="str">
        <f t="shared" si="1101"/>
        <v/>
      </c>
      <c r="BB612" s="8" t="str">
        <f t="shared" si="1102"/>
        <v/>
      </c>
      <c r="BD612" s="3" t="str">
        <f t="shared" si="1103"/>
        <v/>
      </c>
      <c r="BE612" s="8" t="str">
        <f t="shared" si="1055"/>
        <v/>
      </c>
      <c r="BF612" s="8" t="str">
        <f t="shared" si="1056"/>
        <v/>
      </c>
      <c r="BG612" s="86" t="str">
        <f t="shared" si="1057"/>
        <v/>
      </c>
      <c r="BH612" s="9" t="str">
        <f t="shared" si="1058"/>
        <v/>
      </c>
      <c r="BI612" s="9" t="str">
        <f t="shared" si="1059"/>
        <v/>
      </c>
      <c r="BJ612" s="82" t="e">
        <f t="shared" si="1081"/>
        <v>#VALUE!</v>
      </c>
      <c r="BK612" s="9" t="str">
        <f t="shared" si="1060"/>
        <v/>
      </c>
      <c r="BL612" s="9" t="str">
        <f t="shared" ref="BL612:BM612" si="1142">BK612</f>
        <v/>
      </c>
      <c r="BM612" s="9" t="str">
        <f t="shared" si="1142"/>
        <v/>
      </c>
      <c r="BN612" s="8" t="str">
        <f t="shared" si="1083"/>
        <v/>
      </c>
      <c r="BO612" s="8" t="str">
        <f t="shared" si="1105"/>
        <v/>
      </c>
      <c r="BP612" s="8" t="str">
        <f t="shared" si="1106"/>
        <v/>
      </c>
      <c r="BQ612" s="8" t="str">
        <f t="shared" si="1107"/>
        <v/>
      </c>
      <c r="BR612" s="8" t="str">
        <f t="shared" si="1062"/>
        <v/>
      </c>
      <c r="BS612" s="8" t="str">
        <f t="shared" si="1108"/>
        <v/>
      </c>
      <c r="BT612" s="8" t="str">
        <f t="shared" si="1109"/>
        <v/>
      </c>
      <c r="BU612" s="7" t="str">
        <f t="shared" si="1110"/>
        <v/>
      </c>
    </row>
    <row r="613" spans="8:73" x14ac:dyDescent="0.25">
      <c r="H613" s="35" t="str">
        <f>IFERROR(IF(MINUTE(M613)&lt;&gt;MINUTE(M612),MAX($H$2:H612)+1,IF(AND(MINUTE(M612)=0,MINUTE(M613)=0),1,"")),"")</f>
        <v/>
      </c>
      <c r="I613" s="35" t="str">
        <f t="shared" si="1045"/>
        <v/>
      </c>
      <c r="J613" s="35" t="str">
        <f t="shared" si="1084"/>
        <v/>
      </c>
      <c r="K613" s="67" t="str">
        <f>IFERROR(IF(VLOOKUP(J612,'Flota Variable'!$AS$4:$AU$707,3,0)+K612&gt;$F$7,"",VLOOKUP(J612,'Flota Variable'!$AS$4:$AU$707,3,0)+K612),"")</f>
        <v/>
      </c>
      <c r="L613" s="67" t="str">
        <f t="shared" si="1046"/>
        <v/>
      </c>
      <c r="M613" s="36" t="str">
        <f t="shared" si="1085"/>
        <v/>
      </c>
      <c r="N613" s="35" t="str">
        <f>IF(H613="","",IF(H613=MAX($H$3:$H$1002),IFERROR(VLOOKUP(MAX($H$3:H613)+1,$H$3:$I$1002,2,0),MAX(I613:I1612))-VLOOKUP(H613,$H$3:$I$1002,2,0)+1,IFERROR(VLOOKUP(MAX($H$3:H613)+1,$H$3:$I$1002,2,0),MAX(I613:I1612))-VLOOKUP(H613,$H$3:$I$1002,2,0)))</f>
        <v/>
      </c>
      <c r="P613" s="35" t="str">
        <f t="shared" si="1086"/>
        <v/>
      </c>
      <c r="Q613" s="67" t="str">
        <f t="shared" si="1087"/>
        <v/>
      </c>
      <c r="R613" s="67" t="str">
        <f t="shared" si="1088"/>
        <v/>
      </c>
      <c r="S613" s="67" t="str">
        <f t="shared" si="1089"/>
        <v/>
      </c>
      <c r="U613" s="68" t="str">
        <f>IFERROR(IF(Z613=0,"",IF(MINUTE(Z613)&lt;&gt;MINUTE(Z612),MAX($U$2:U612)+1,IF(AND(MINUTE(Z612)=0,MINUTE(Z613)=0),1,""))),"")</f>
        <v/>
      </c>
      <c r="V613" s="68" t="str">
        <f t="shared" si="1090"/>
        <v/>
      </c>
      <c r="W613" s="68" t="str">
        <f t="shared" si="1091"/>
        <v/>
      </c>
      <c r="X613" s="69" t="str">
        <f>IFERROR(L613+VLOOKUP(J613,'Tiempos de ciclo'!$P$3:$Q$398,2,0),"")</f>
        <v/>
      </c>
      <c r="Y613" s="69" t="str">
        <f t="shared" si="1074"/>
        <v/>
      </c>
      <c r="Z613" s="70" t="str">
        <f t="shared" si="1092"/>
        <v/>
      </c>
      <c r="AA613" s="68" t="str">
        <f>IF(U613="","",IF(U613=MAX($U$3:$U$1002),IFERROR(VLOOKUP(MAX($U$3:U613)+1,$U$3:$V$1002,2,0),MAX(V613:V1612))-VLOOKUP(U613,$U$3:$V$1002,2,0)+1,IFERROR(VLOOKUP(MAX($U$3:U613)+1,$U$3:$V$1002,2,0),MAX(V613:V1612))-VLOOKUP(U613,$U$3:$V$1002,2,0)))</f>
        <v/>
      </c>
      <c r="AC613" s="68" t="str">
        <f t="shared" si="1093"/>
        <v/>
      </c>
      <c r="AD613" s="69" t="str">
        <f t="shared" si="1094"/>
        <v/>
      </c>
      <c r="AE613" s="69" t="str">
        <f t="shared" si="1095"/>
        <v/>
      </c>
      <c r="AF613" s="69" t="str">
        <f t="shared" si="1096"/>
        <v/>
      </c>
      <c r="AI613" s="3" t="str">
        <f t="shared" si="1047"/>
        <v/>
      </c>
      <c r="AJ613" s="8" t="str">
        <f t="shared" si="1075"/>
        <v/>
      </c>
      <c r="AK613" s="8" t="str">
        <f t="shared" si="1048"/>
        <v/>
      </c>
      <c r="AL613" s="8" t="str">
        <f t="shared" si="1049"/>
        <v/>
      </c>
      <c r="AM613" s="8" t="str">
        <f t="shared" si="1050"/>
        <v/>
      </c>
      <c r="AN613" s="9" t="str">
        <f t="shared" si="1076"/>
        <v/>
      </c>
      <c r="AO613" s="9" t="str">
        <f t="shared" si="1077"/>
        <v/>
      </c>
      <c r="AP613" s="8" t="str">
        <f t="shared" si="1097"/>
        <v/>
      </c>
      <c r="AQ613" s="9" t="str">
        <f t="shared" si="1078"/>
        <v/>
      </c>
      <c r="AR613" s="8" t="str">
        <f t="shared" si="1098"/>
        <v/>
      </c>
      <c r="AS613" s="2" t="str">
        <f t="shared" si="1051"/>
        <v/>
      </c>
      <c r="AT613" s="8" t="str">
        <f t="shared" si="1099"/>
        <v/>
      </c>
      <c r="AU613" s="8" t="str">
        <f t="shared" si="1052"/>
        <v/>
      </c>
      <c r="AV613" s="8" t="str">
        <f t="shared" si="1053"/>
        <v/>
      </c>
      <c r="AW613" s="8" t="str">
        <f t="shared" si="1054"/>
        <v/>
      </c>
      <c r="AX613" s="9" t="str">
        <f t="shared" si="1079"/>
        <v/>
      </c>
      <c r="AY613" s="9" t="str">
        <f t="shared" si="1080"/>
        <v/>
      </c>
      <c r="AZ613" s="8" t="str">
        <f t="shared" si="1100"/>
        <v/>
      </c>
      <c r="BA613" s="9" t="str">
        <f t="shared" si="1101"/>
        <v/>
      </c>
      <c r="BB613" s="8" t="str">
        <f t="shared" si="1102"/>
        <v/>
      </c>
      <c r="BD613" s="3" t="str">
        <f t="shared" si="1103"/>
        <v/>
      </c>
      <c r="BE613" s="8" t="str">
        <f t="shared" si="1055"/>
        <v/>
      </c>
      <c r="BF613" s="8" t="str">
        <f t="shared" si="1056"/>
        <v/>
      </c>
      <c r="BG613" s="86" t="str">
        <f t="shared" si="1057"/>
        <v/>
      </c>
      <c r="BH613" s="9" t="str">
        <f t="shared" si="1058"/>
        <v/>
      </c>
      <c r="BI613" s="9" t="str">
        <f t="shared" si="1059"/>
        <v/>
      </c>
      <c r="BJ613" s="82" t="e">
        <f t="shared" si="1081"/>
        <v>#VALUE!</v>
      </c>
      <c r="BK613" s="9" t="str">
        <f t="shared" si="1060"/>
        <v/>
      </c>
      <c r="BL613" s="9" t="str">
        <f t="shared" ref="BL613:BM613" si="1143">BK613</f>
        <v/>
      </c>
      <c r="BM613" s="9" t="str">
        <f t="shared" si="1143"/>
        <v/>
      </c>
      <c r="BN613" s="8" t="str">
        <f t="shared" si="1083"/>
        <v/>
      </c>
      <c r="BO613" s="8" t="str">
        <f t="shared" si="1105"/>
        <v/>
      </c>
      <c r="BP613" s="8" t="str">
        <f t="shared" si="1106"/>
        <v/>
      </c>
      <c r="BQ613" s="8" t="str">
        <f t="shared" si="1107"/>
        <v/>
      </c>
      <c r="BR613" s="8" t="str">
        <f t="shared" si="1062"/>
        <v/>
      </c>
      <c r="BS613" s="8" t="str">
        <f t="shared" si="1108"/>
        <v/>
      </c>
      <c r="BT613" s="8" t="str">
        <f t="shared" si="1109"/>
        <v/>
      </c>
      <c r="BU613" s="7" t="str">
        <f t="shared" si="1110"/>
        <v/>
      </c>
    </row>
    <row r="614" spans="8:73" x14ac:dyDescent="0.25">
      <c r="H614" s="35" t="str">
        <f>IFERROR(IF(MINUTE(M614)&lt;&gt;MINUTE(M613),MAX($H$2:H613)+1,IF(AND(MINUTE(M613)=0,MINUTE(M614)=0),1,"")),"")</f>
        <v/>
      </c>
      <c r="I614" s="35" t="str">
        <f t="shared" si="1045"/>
        <v/>
      </c>
      <c r="J614" s="35" t="str">
        <f t="shared" si="1084"/>
        <v/>
      </c>
      <c r="K614" s="67" t="str">
        <f>IFERROR(IF(VLOOKUP(J613,'Flota Variable'!$AS$4:$AU$707,3,0)+K613&gt;$F$7,"",VLOOKUP(J613,'Flota Variable'!$AS$4:$AU$707,3,0)+K613),"")</f>
        <v/>
      </c>
      <c r="L614" s="67" t="str">
        <f t="shared" si="1046"/>
        <v/>
      </c>
      <c r="M614" s="36" t="str">
        <f t="shared" si="1085"/>
        <v/>
      </c>
      <c r="N614" s="35" t="str">
        <f>IF(H614="","",IF(H614=MAX($H$3:$H$1002),IFERROR(VLOOKUP(MAX($H$3:H614)+1,$H$3:$I$1002,2,0),MAX(I614:I1613))-VLOOKUP(H614,$H$3:$I$1002,2,0)+1,IFERROR(VLOOKUP(MAX($H$3:H614)+1,$H$3:$I$1002,2,0),MAX(I614:I1613))-VLOOKUP(H614,$H$3:$I$1002,2,0)))</f>
        <v/>
      </c>
      <c r="P614" s="35" t="str">
        <f t="shared" si="1086"/>
        <v/>
      </c>
      <c r="Q614" s="67" t="str">
        <f t="shared" si="1087"/>
        <v/>
      </c>
      <c r="R614" s="67" t="str">
        <f t="shared" si="1088"/>
        <v/>
      </c>
      <c r="S614" s="67" t="str">
        <f t="shared" si="1089"/>
        <v/>
      </c>
      <c r="U614" s="68" t="str">
        <f>IFERROR(IF(Z614=0,"",IF(MINUTE(Z614)&lt;&gt;MINUTE(Z613),MAX($U$2:U613)+1,IF(AND(MINUTE(Z613)=0,MINUTE(Z614)=0),1,""))),"")</f>
        <v/>
      </c>
      <c r="V614" s="68" t="str">
        <f t="shared" si="1090"/>
        <v/>
      </c>
      <c r="W614" s="68" t="str">
        <f t="shared" si="1091"/>
        <v/>
      </c>
      <c r="X614" s="69" t="str">
        <f>IFERROR(L614+VLOOKUP(J614,'Tiempos de ciclo'!$P$3:$Q$398,2,0),"")</f>
        <v/>
      </c>
      <c r="Y614" s="69" t="str">
        <f t="shared" si="1074"/>
        <v/>
      </c>
      <c r="Z614" s="70" t="str">
        <f t="shared" si="1092"/>
        <v/>
      </c>
      <c r="AA614" s="68" t="str">
        <f>IF(U614="","",IF(U614=MAX($U$3:$U$1002),IFERROR(VLOOKUP(MAX($U$3:U614)+1,$U$3:$V$1002,2,0),MAX(V614:V1613))-VLOOKUP(U614,$U$3:$V$1002,2,0)+1,IFERROR(VLOOKUP(MAX($U$3:U614)+1,$U$3:$V$1002,2,0),MAX(V614:V1613))-VLOOKUP(U614,$U$3:$V$1002,2,0)))</f>
        <v/>
      </c>
      <c r="AC614" s="68" t="str">
        <f t="shared" si="1093"/>
        <v/>
      </c>
      <c r="AD614" s="69" t="str">
        <f t="shared" si="1094"/>
        <v/>
      </c>
      <c r="AE614" s="69" t="str">
        <f t="shared" si="1095"/>
        <v/>
      </c>
      <c r="AF614" s="69" t="str">
        <f t="shared" si="1096"/>
        <v/>
      </c>
      <c r="AI614" s="3" t="str">
        <f t="shared" si="1047"/>
        <v/>
      </c>
      <c r="AJ614" s="8" t="str">
        <f t="shared" si="1075"/>
        <v/>
      </c>
      <c r="AK614" s="8" t="str">
        <f t="shared" si="1048"/>
        <v/>
      </c>
      <c r="AL614" s="8" t="str">
        <f t="shared" si="1049"/>
        <v/>
      </c>
      <c r="AM614" s="8" t="str">
        <f t="shared" si="1050"/>
        <v/>
      </c>
      <c r="AN614" s="9" t="str">
        <f t="shared" si="1076"/>
        <v/>
      </c>
      <c r="AO614" s="9" t="str">
        <f t="shared" si="1077"/>
        <v/>
      </c>
      <c r="AP614" s="8" t="str">
        <f t="shared" si="1097"/>
        <v/>
      </c>
      <c r="AQ614" s="9" t="str">
        <f t="shared" si="1078"/>
        <v/>
      </c>
      <c r="AR614" s="8" t="str">
        <f t="shared" si="1098"/>
        <v/>
      </c>
      <c r="AS614" s="2" t="str">
        <f t="shared" si="1051"/>
        <v/>
      </c>
      <c r="AT614" s="8" t="str">
        <f t="shared" si="1099"/>
        <v/>
      </c>
      <c r="AU614" s="8" t="str">
        <f t="shared" si="1052"/>
        <v/>
      </c>
      <c r="AV614" s="8" t="str">
        <f t="shared" si="1053"/>
        <v/>
      </c>
      <c r="AW614" s="8" t="str">
        <f t="shared" si="1054"/>
        <v/>
      </c>
      <c r="AX614" s="9" t="str">
        <f t="shared" si="1079"/>
        <v/>
      </c>
      <c r="AY614" s="9" t="str">
        <f t="shared" si="1080"/>
        <v/>
      </c>
      <c r="AZ614" s="8" t="str">
        <f t="shared" si="1100"/>
        <v/>
      </c>
      <c r="BA614" s="9" t="str">
        <f t="shared" si="1101"/>
        <v/>
      </c>
      <c r="BB614" s="8" t="str">
        <f t="shared" si="1102"/>
        <v/>
      </c>
      <c r="BD614" s="3" t="str">
        <f t="shared" si="1103"/>
        <v/>
      </c>
      <c r="BE614" s="8" t="str">
        <f t="shared" si="1055"/>
        <v/>
      </c>
      <c r="BF614" s="8" t="str">
        <f t="shared" si="1056"/>
        <v/>
      </c>
      <c r="BG614" s="86" t="str">
        <f t="shared" si="1057"/>
        <v/>
      </c>
      <c r="BH614" s="9" t="str">
        <f t="shared" si="1058"/>
        <v/>
      </c>
      <c r="BI614" s="9" t="str">
        <f t="shared" si="1059"/>
        <v/>
      </c>
      <c r="BJ614" s="82" t="e">
        <f t="shared" si="1081"/>
        <v>#VALUE!</v>
      </c>
      <c r="BK614" s="9" t="str">
        <f t="shared" si="1060"/>
        <v/>
      </c>
      <c r="BL614" s="9" t="str">
        <f t="shared" ref="BL614:BM614" si="1144">BK614</f>
        <v/>
      </c>
      <c r="BM614" s="9" t="str">
        <f t="shared" si="1144"/>
        <v/>
      </c>
      <c r="BN614" s="8" t="str">
        <f t="shared" si="1083"/>
        <v/>
      </c>
      <c r="BO614" s="8" t="str">
        <f t="shared" si="1105"/>
        <v/>
      </c>
      <c r="BP614" s="8" t="str">
        <f t="shared" si="1106"/>
        <v/>
      </c>
      <c r="BQ614" s="8" t="str">
        <f t="shared" si="1107"/>
        <v/>
      </c>
      <c r="BR614" s="8" t="str">
        <f t="shared" si="1062"/>
        <v/>
      </c>
      <c r="BS614" s="8" t="str">
        <f t="shared" si="1108"/>
        <v/>
      </c>
      <c r="BT614" s="8" t="str">
        <f t="shared" si="1109"/>
        <v/>
      </c>
      <c r="BU614" s="7" t="str">
        <f t="shared" si="1110"/>
        <v/>
      </c>
    </row>
    <row r="615" spans="8:73" x14ac:dyDescent="0.25">
      <c r="H615" s="35" t="str">
        <f>IFERROR(IF(MINUTE(M615)&lt;&gt;MINUTE(M614),MAX($H$2:H614)+1,IF(AND(MINUTE(M614)=0,MINUTE(M615)=0),1,"")),"")</f>
        <v/>
      </c>
      <c r="I615" s="35" t="str">
        <f t="shared" si="1045"/>
        <v/>
      </c>
      <c r="J615" s="35" t="str">
        <f t="shared" si="1084"/>
        <v/>
      </c>
      <c r="K615" s="67" t="str">
        <f>IFERROR(IF(VLOOKUP(J614,'Flota Variable'!$AS$4:$AU$707,3,0)+K614&gt;$F$7,"",VLOOKUP(J614,'Flota Variable'!$AS$4:$AU$707,3,0)+K614),"")</f>
        <v/>
      </c>
      <c r="L615" s="67" t="str">
        <f t="shared" si="1046"/>
        <v/>
      </c>
      <c r="M615" s="36" t="str">
        <f t="shared" si="1085"/>
        <v/>
      </c>
      <c r="N615" s="35" t="str">
        <f>IF(H615="","",IF(H615=MAX($H$3:$H$1002),IFERROR(VLOOKUP(MAX($H$3:H615)+1,$H$3:$I$1002,2,0),MAX(I615:I1614))-VLOOKUP(H615,$H$3:$I$1002,2,0)+1,IFERROR(VLOOKUP(MAX($H$3:H615)+1,$H$3:$I$1002,2,0),MAX(I615:I1614))-VLOOKUP(H615,$H$3:$I$1002,2,0)))</f>
        <v/>
      </c>
      <c r="P615" s="35" t="str">
        <f t="shared" si="1086"/>
        <v/>
      </c>
      <c r="Q615" s="67" t="str">
        <f t="shared" si="1087"/>
        <v/>
      </c>
      <c r="R615" s="67" t="str">
        <f t="shared" si="1088"/>
        <v/>
      </c>
      <c r="S615" s="67" t="str">
        <f t="shared" si="1089"/>
        <v/>
      </c>
      <c r="U615" s="68" t="str">
        <f>IFERROR(IF(Z615=0,"",IF(MINUTE(Z615)&lt;&gt;MINUTE(Z614),MAX($U$2:U614)+1,IF(AND(MINUTE(Z614)=0,MINUTE(Z615)=0),1,""))),"")</f>
        <v/>
      </c>
      <c r="V615" s="68" t="str">
        <f t="shared" si="1090"/>
        <v/>
      </c>
      <c r="W615" s="68" t="str">
        <f t="shared" si="1091"/>
        <v/>
      </c>
      <c r="X615" s="69" t="str">
        <f>IFERROR(L615+VLOOKUP(J615,'Tiempos de ciclo'!$P$3:$Q$398,2,0),"")</f>
        <v/>
      </c>
      <c r="Y615" s="69" t="str">
        <f t="shared" si="1074"/>
        <v/>
      </c>
      <c r="Z615" s="70" t="str">
        <f t="shared" si="1092"/>
        <v/>
      </c>
      <c r="AA615" s="68" t="str">
        <f>IF(U615="","",IF(U615=MAX($U$3:$U$1002),IFERROR(VLOOKUP(MAX($U$3:U615)+1,$U$3:$V$1002,2,0),MAX(V615:V1614))-VLOOKUP(U615,$U$3:$V$1002,2,0)+1,IFERROR(VLOOKUP(MAX($U$3:U615)+1,$U$3:$V$1002,2,0),MAX(V615:V1614))-VLOOKUP(U615,$U$3:$V$1002,2,0)))</f>
        <v/>
      </c>
      <c r="AC615" s="68" t="str">
        <f t="shared" si="1093"/>
        <v/>
      </c>
      <c r="AD615" s="69" t="str">
        <f t="shared" si="1094"/>
        <v/>
      </c>
      <c r="AE615" s="69" t="str">
        <f t="shared" si="1095"/>
        <v/>
      </c>
      <c r="AF615" s="69" t="str">
        <f t="shared" si="1096"/>
        <v/>
      </c>
      <c r="AI615" s="3" t="str">
        <f t="shared" si="1047"/>
        <v/>
      </c>
      <c r="AJ615" s="8" t="str">
        <f t="shared" si="1075"/>
        <v/>
      </c>
      <c r="AK615" s="8" t="str">
        <f t="shared" si="1048"/>
        <v/>
      </c>
      <c r="AL615" s="8" t="str">
        <f t="shared" si="1049"/>
        <v/>
      </c>
      <c r="AM615" s="8" t="str">
        <f t="shared" si="1050"/>
        <v/>
      </c>
      <c r="AN615" s="9" t="str">
        <f t="shared" si="1076"/>
        <v/>
      </c>
      <c r="AO615" s="9" t="str">
        <f t="shared" si="1077"/>
        <v/>
      </c>
      <c r="AP615" s="8" t="str">
        <f t="shared" si="1097"/>
        <v/>
      </c>
      <c r="AQ615" s="9" t="str">
        <f t="shared" si="1078"/>
        <v/>
      </c>
      <c r="AR615" s="8" t="str">
        <f t="shared" si="1098"/>
        <v/>
      </c>
      <c r="AS615" s="2" t="str">
        <f t="shared" si="1051"/>
        <v/>
      </c>
      <c r="AT615" s="8" t="str">
        <f t="shared" si="1099"/>
        <v/>
      </c>
      <c r="AU615" s="8" t="str">
        <f t="shared" si="1052"/>
        <v/>
      </c>
      <c r="AV615" s="8" t="str">
        <f t="shared" si="1053"/>
        <v/>
      </c>
      <c r="AW615" s="8" t="str">
        <f t="shared" si="1054"/>
        <v/>
      </c>
      <c r="AX615" s="9" t="str">
        <f t="shared" si="1079"/>
        <v/>
      </c>
      <c r="AY615" s="9" t="str">
        <f t="shared" si="1080"/>
        <v/>
      </c>
      <c r="AZ615" s="8" t="str">
        <f t="shared" si="1100"/>
        <v/>
      </c>
      <c r="BA615" s="9" t="str">
        <f t="shared" si="1101"/>
        <v/>
      </c>
      <c r="BB615" s="8" t="str">
        <f t="shared" si="1102"/>
        <v/>
      </c>
      <c r="BD615" s="3" t="str">
        <f t="shared" si="1103"/>
        <v/>
      </c>
      <c r="BE615" s="8" t="str">
        <f t="shared" si="1055"/>
        <v/>
      </c>
      <c r="BF615" s="8" t="str">
        <f t="shared" si="1056"/>
        <v/>
      </c>
      <c r="BG615" s="86" t="str">
        <f t="shared" si="1057"/>
        <v/>
      </c>
      <c r="BH615" s="9" t="str">
        <f t="shared" si="1058"/>
        <v/>
      </c>
      <c r="BI615" s="9" t="str">
        <f t="shared" si="1059"/>
        <v/>
      </c>
      <c r="BJ615" s="82" t="e">
        <f t="shared" si="1081"/>
        <v>#VALUE!</v>
      </c>
      <c r="BK615" s="9" t="str">
        <f t="shared" si="1060"/>
        <v/>
      </c>
      <c r="BL615" s="9" t="str">
        <f t="shared" ref="BL615:BM615" si="1145">BK615</f>
        <v/>
      </c>
      <c r="BM615" s="9" t="str">
        <f t="shared" si="1145"/>
        <v/>
      </c>
      <c r="BN615" s="8" t="str">
        <f t="shared" si="1083"/>
        <v/>
      </c>
      <c r="BO615" s="8" t="str">
        <f t="shared" si="1105"/>
        <v/>
      </c>
      <c r="BP615" s="8" t="str">
        <f t="shared" si="1106"/>
        <v/>
      </c>
      <c r="BQ615" s="8" t="str">
        <f t="shared" si="1107"/>
        <v/>
      </c>
      <c r="BR615" s="8" t="str">
        <f t="shared" si="1062"/>
        <v/>
      </c>
      <c r="BS615" s="8" t="str">
        <f t="shared" si="1108"/>
        <v/>
      </c>
      <c r="BT615" s="8" t="str">
        <f t="shared" si="1109"/>
        <v/>
      </c>
      <c r="BU615" s="7" t="str">
        <f t="shared" si="1110"/>
        <v/>
      </c>
    </row>
    <row r="616" spans="8:73" x14ac:dyDescent="0.25">
      <c r="H616" s="35" t="str">
        <f>IFERROR(IF(MINUTE(M616)&lt;&gt;MINUTE(M615),MAX($H$2:H615)+1,IF(AND(MINUTE(M615)=0,MINUTE(M616)=0),1,"")),"")</f>
        <v/>
      </c>
      <c r="I616" s="35" t="str">
        <f t="shared" si="1045"/>
        <v/>
      </c>
      <c r="J616" s="35" t="str">
        <f t="shared" si="1084"/>
        <v/>
      </c>
      <c r="K616" s="67" t="str">
        <f>IFERROR(IF(VLOOKUP(J615,'Flota Variable'!$AS$4:$AU$707,3,0)+K615&gt;$F$7,"",VLOOKUP(J615,'Flota Variable'!$AS$4:$AU$707,3,0)+K615),"")</f>
        <v/>
      </c>
      <c r="L616" s="67" t="str">
        <f t="shared" si="1046"/>
        <v/>
      </c>
      <c r="M616" s="36" t="str">
        <f t="shared" si="1085"/>
        <v/>
      </c>
      <c r="N616" s="35" t="str">
        <f>IF(H616="","",IF(H616=MAX($H$3:$H$1002),IFERROR(VLOOKUP(MAX($H$3:H616)+1,$H$3:$I$1002,2,0),MAX(I616:I1615))-VLOOKUP(H616,$H$3:$I$1002,2,0)+1,IFERROR(VLOOKUP(MAX($H$3:H616)+1,$H$3:$I$1002,2,0),MAX(I616:I1615))-VLOOKUP(H616,$H$3:$I$1002,2,0)))</f>
        <v/>
      </c>
      <c r="P616" s="35" t="str">
        <f t="shared" si="1086"/>
        <v/>
      </c>
      <c r="Q616" s="67" t="str">
        <f t="shared" si="1087"/>
        <v/>
      </c>
      <c r="R616" s="67" t="str">
        <f t="shared" si="1088"/>
        <v/>
      </c>
      <c r="S616" s="67" t="str">
        <f t="shared" si="1089"/>
        <v/>
      </c>
      <c r="U616" s="68" t="str">
        <f>IFERROR(IF(Z616=0,"",IF(MINUTE(Z616)&lt;&gt;MINUTE(Z615),MAX($U$2:U615)+1,IF(AND(MINUTE(Z615)=0,MINUTE(Z616)=0),1,""))),"")</f>
        <v/>
      </c>
      <c r="V616" s="68" t="str">
        <f t="shared" si="1090"/>
        <v/>
      </c>
      <c r="W616" s="68" t="str">
        <f t="shared" si="1091"/>
        <v/>
      </c>
      <c r="X616" s="69" t="str">
        <f>IFERROR(L616+VLOOKUP(J616,'Tiempos de ciclo'!$P$3:$Q$398,2,0),"")</f>
        <v/>
      </c>
      <c r="Y616" s="69" t="str">
        <f t="shared" si="1074"/>
        <v/>
      </c>
      <c r="Z616" s="70" t="str">
        <f t="shared" si="1092"/>
        <v/>
      </c>
      <c r="AA616" s="68" t="str">
        <f>IF(U616="","",IF(U616=MAX($U$3:$U$1002),IFERROR(VLOOKUP(MAX($U$3:U616)+1,$U$3:$V$1002,2,0),MAX(V616:V1615))-VLOOKUP(U616,$U$3:$V$1002,2,0)+1,IFERROR(VLOOKUP(MAX($U$3:U616)+1,$U$3:$V$1002,2,0),MAX(V616:V1615))-VLOOKUP(U616,$U$3:$V$1002,2,0)))</f>
        <v/>
      </c>
      <c r="AC616" s="68" t="str">
        <f t="shared" si="1093"/>
        <v/>
      </c>
      <c r="AD616" s="69" t="str">
        <f t="shared" si="1094"/>
        <v/>
      </c>
      <c r="AE616" s="69" t="str">
        <f t="shared" si="1095"/>
        <v/>
      </c>
      <c r="AF616" s="69" t="str">
        <f t="shared" si="1096"/>
        <v/>
      </c>
      <c r="AI616" s="3" t="str">
        <f t="shared" si="1047"/>
        <v/>
      </c>
      <c r="AJ616" s="8" t="str">
        <f t="shared" si="1075"/>
        <v/>
      </c>
      <c r="AK616" s="8" t="str">
        <f t="shared" si="1048"/>
        <v/>
      </c>
      <c r="AL616" s="8" t="str">
        <f t="shared" si="1049"/>
        <v/>
      </c>
      <c r="AM616" s="8" t="str">
        <f t="shared" si="1050"/>
        <v/>
      </c>
      <c r="AN616" s="9" t="str">
        <f t="shared" si="1076"/>
        <v/>
      </c>
      <c r="AO616" s="9" t="str">
        <f t="shared" si="1077"/>
        <v/>
      </c>
      <c r="AP616" s="8" t="str">
        <f t="shared" si="1097"/>
        <v/>
      </c>
      <c r="AQ616" s="9" t="str">
        <f t="shared" si="1078"/>
        <v/>
      </c>
      <c r="AR616" s="8" t="str">
        <f t="shared" si="1098"/>
        <v/>
      </c>
      <c r="AS616" s="2" t="str">
        <f t="shared" si="1051"/>
        <v/>
      </c>
      <c r="AT616" s="8" t="str">
        <f t="shared" si="1099"/>
        <v/>
      </c>
      <c r="AU616" s="8" t="str">
        <f t="shared" si="1052"/>
        <v/>
      </c>
      <c r="AV616" s="8" t="str">
        <f t="shared" si="1053"/>
        <v/>
      </c>
      <c r="AW616" s="8" t="str">
        <f t="shared" si="1054"/>
        <v/>
      </c>
      <c r="AX616" s="9" t="str">
        <f t="shared" si="1079"/>
        <v/>
      </c>
      <c r="AY616" s="9" t="str">
        <f t="shared" si="1080"/>
        <v/>
      </c>
      <c r="AZ616" s="8" t="str">
        <f t="shared" si="1100"/>
        <v/>
      </c>
      <c r="BA616" s="9" t="str">
        <f t="shared" si="1101"/>
        <v/>
      </c>
      <c r="BB616" s="8" t="str">
        <f t="shared" si="1102"/>
        <v/>
      </c>
      <c r="BD616" s="3" t="str">
        <f t="shared" si="1103"/>
        <v/>
      </c>
      <c r="BE616" s="8" t="str">
        <f t="shared" si="1055"/>
        <v/>
      </c>
      <c r="BF616" s="8" t="str">
        <f t="shared" si="1056"/>
        <v/>
      </c>
      <c r="BG616" s="86" t="str">
        <f t="shared" si="1057"/>
        <v/>
      </c>
      <c r="BH616" s="9" t="str">
        <f t="shared" si="1058"/>
        <v/>
      </c>
      <c r="BI616" s="9" t="str">
        <f t="shared" si="1059"/>
        <v/>
      </c>
      <c r="BJ616" s="82" t="e">
        <f t="shared" si="1081"/>
        <v>#VALUE!</v>
      </c>
      <c r="BK616" s="9" t="str">
        <f t="shared" si="1060"/>
        <v/>
      </c>
      <c r="BL616" s="9" t="str">
        <f t="shared" ref="BL616:BM616" si="1146">BK616</f>
        <v/>
      </c>
      <c r="BM616" s="9" t="str">
        <f t="shared" si="1146"/>
        <v/>
      </c>
      <c r="BN616" s="8" t="str">
        <f t="shared" si="1083"/>
        <v/>
      </c>
      <c r="BO616" s="8" t="str">
        <f t="shared" si="1105"/>
        <v/>
      </c>
      <c r="BP616" s="8" t="str">
        <f t="shared" si="1106"/>
        <v/>
      </c>
      <c r="BQ616" s="8" t="str">
        <f t="shared" si="1107"/>
        <v/>
      </c>
      <c r="BR616" s="8" t="str">
        <f t="shared" si="1062"/>
        <v/>
      </c>
      <c r="BS616" s="8" t="str">
        <f t="shared" si="1108"/>
        <v/>
      </c>
      <c r="BT616" s="8" t="str">
        <f t="shared" si="1109"/>
        <v/>
      </c>
      <c r="BU616" s="7" t="str">
        <f t="shared" si="1110"/>
        <v/>
      </c>
    </row>
    <row r="617" spans="8:73" x14ac:dyDescent="0.25">
      <c r="H617" s="35" t="str">
        <f>IFERROR(IF(MINUTE(M617)&lt;&gt;MINUTE(M616),MAX($H$2:H616)+1,IF(AND(MINUTE(M616)=0,MINUTE(M617)=0),1,"")),"")</f>
        <v/>
      </c>
      <c r="I617" s="35" t="str">
        <f t="shared" si="1045"/>
        <v/>
      </c>
      <c r="J617" s="35" t="str">
        <f t="shared" si="1084"/>
        <v/>
      </c>
      <c r="K617" s="67" t="str">
        <f>IFERROR(IF(VLOOKUP(J616,'Flota Variable'!$AS$4:$AU$707,3,0)+K616&gt;$F$7,"",VLOOKUP(J616,'Flota Variable'!$AS$4:$AU$707,3,0)+K616),"")</f>
        <v/>
      </c>
      <c r="L617" s="67" t="str">
        <f t="shared" si="1046"/>
        <v/>
      </c>
      <c r="M617" s="36" t="str">
        <f t="shared" si="1085"/>
        <v/>
      </c>
      <c r="N617" s="35" t="str">
        <f>IF(H617="","",IF(H617=MAX($H$3:$H$1002),IFERROR(VLOOKUP(MAX($H$3:H617)+1,$H$3:$I$1002,2,0),MAX(I617:I1616))-VLOOKUP(H617,$H$3:$I$1002,2,0)+1,IFERROR(VLOOKUP(MAX($H$3:H617)+1,$H$3:$I$1002,2,0),MAX(I617:I1616))-VLOOKUP(H617,$H$3:$I$1002,2,0)))</f>
        <v/>
      </c>
      <c r="P617" s="35" t="str">
        <f t="shared" si="1086"/>
        <v/>
      </c>
      <c r="Q617" s="67" t="str">
        <f t="shared" si="1087"/>
        <v/>
      </c>
      <c r="R617" s="67" t="str">
        <f t="shared" si="1088"/>
        <v/>
      </c>
      <c r="S617" s="67" t="str">
        <f t="shared" si="1089"/>
        <v/>
      </c>
      <c r="U617" s="68" t="str">
        <f>IFERROR(IF(Z617=0,"",IF(MINUTE(Z617)&lt;&gt;MINUTE(Z616),MAX($U$2:U616)+1,IF(AND(MINUTE(Z616)=0,MINUTE(Z617)=0),1,""))),"")</f>
        <v/>
      </c>
      <c r="V617" s="68" t="str">
        <f t="shared" si="1090"/>
        <v/>
      </c>
      <c r="W617" s="68" t="str">
        <f t="shared" si="1091"/>
        <v/>
      </c>
      <c r="X617" s="69" t="str">
        <f>IFERROR(L617+VLOOKUP(J617,'Tiempos de ciclo'!$P$3:$Q$398,2,0),"")</f>
        <v/>
      </c>
      <c r="Y617" s="69" t="str">
        <f t="shared" si="1074"/>
        <v/>
      </c>
      <c r="Z617" s="70" t="str">
        <f t="shared" si="1092"/>
        <v/>
      </c>
      <c r="AA617" s="68" t="str">
        <f>IF(U617="","",IF(U617=MAX($U$3:$U$1002),IFERROR(VLOOKUP(MAX($U$3:U617)+1,$U$3:$V$1002,2,0),MAX(V617:V1616))-VLOOKUP(U617,$U$3:$V$1002,2,0)+1,IFERROR(VLOOKUP(MAX($U$3:U617)+1,$U$3:$V$1002,2,0),MAX(V617:V1616))-VLOOKUP(U617,$U$3:$V$1002,2,0)))</f>
        <v/>
      </c>
      <c r="AC617" s="68" t="str">
        <f t="shared" si="1093"/>
        <v/>
      </c>
      <c r="AD617" s="69" t="str">
        <f t="shared" si="1094"/>
        <v/>
      </c>
      <c r="AE617" s="69" t="str">
        <f t="shared" si="1095"/>
        <v/>
      </c>
      <c r="AF617" s="69" t="str">
        <f t="shared" si="1096"/>
        <v/>
      </c>
      <c r="AI617" s="3" t="str">
        <f t="shared" si="1047"/>
        <v/>
      </c>
      <c r="AJ617" s="8" t="str">
        <f t="shared" si="1075"/>
        <v/>
      </c>
      <c r="AK617" s="8" t="str">
        <f t="shared" si="1048"/>
        <v/>
      </c>
      <c r="AL617" s="8" t="str">
        <f t="shared" si="1049"/>
        <v/>
      </c>
      <c r="AM617" s="8" t="str">
        <f t="shared" si="1050"/>
        <v/>
      </c>
      <c r="AN617" s="9" t="str">
        <f t="shared" si="1076"/>
        <v/>
      </c>
      <c r="AO617" s="9" t="str">
        <f t="shared" si="1077"/>
        <v/>
      </c>
      <c r="AP617" s="8" t="str">
        <f t="shared" si="1097"/>
        <v/>
      </c>
      <c r="AQ617" s="9" t="str">
        <f t="shared" si="1078"/>
        <v/>
      </c>
      <c r="AR617" s="8" t="str">
        <f t="shared" si="1098"/>
        <v/>
      </c>
      <c r="AS617" s="2" t="str">
        <f t="shared" si="1051"/>
        <v/>
      </c>
      <c r="AT617" s="8" t="str">
        <f t="shared" si="1099"/>
        <v/>
      </c>
      <c r="AU617" s="8" t="str">
        <f t="shared" si="1052"/>
        <v/>
      </c>
      <c r="AV617" s="8" t="str">
        <f t="shared" si="1053"/>
        <v/>
      </c>
      <c r="AW617" s="8" t="str">
        <f t="shared" si="1054"/>
        <v/>
      </c>
      <c r="AX617" s="9" t="str">
        <f t="shared" si="1079"/>
        <v/>
      </c>
      <c r="AY617" s="9" t="str">
        <f t="shared" si="1080"/>
        <v/>
      </c>
      <c r="AZ617" s="8" t="str">
        <f t="shared" si="1100"/>
        <v/>
      </c>
      <c r="BA617" s="9" t="str">
        <f t="shared" si="1101"/>
        <v/>
      </c>
      <c r="BB617" s="8" t="str">
        <f t="shared" si="1102"/>
        <v/>
      </c>
      <c r="BD617" s="3" t="str">
        <f t="shared" si="1103"/>
        <v/>
      </c>
      <c r="BE617" s="8" t="str">
        <f t="shared" si="1055"/>
        <v/>
      </c>
      <c r="BF617" s="8" t="str">
        <f t="shared" si="1056"/>
        <v/>
      </c>
      <c r="BG617" s="86" t="str">
        <f t="shared" si="1057"/>
        <v/>
      </c>
      <c r="BH617" s="9" t="str">
        <f t="shared" si="1058"/>
        <v/>
      </c>
      <c r="BI617" s="9" t="str">
        <f t="shared" si="1059"/>
        <v/>
      </c>
      <c r="BJ617" s="82" t="e">
        <f t="shared" si="1081"/>
        <v>#VALUE!</v>
      </c>
      <c r="BK617" s="9" t="str">
        <f t="shared" si="1060"/>
        <v/>
      </c>
      <c r="BL617" s="9" t="str">
        <f t="shared" ref="BL617:BM617" si="1147">BK617</f>
        <v/>
      </c>
      <c r="BM617" s="9" t="str">
        <f t="shared" si="1147"/>
        <v/>
      </c>
      <c r="BN617" s="8" t="str">
        <f t="shared" si="1083"/>
        <v/>
      </c>
      <c r="BO617" s="8" t="str">
        <f t="shared" si="1105"/>
        <v/>
      </c>
      <c r="BP617" s="8" t="str">
        <f t="shared" si="1106"/>
        <v/>
      </c>
      <c r="BQ617" s="8" t="str">
        <f t="shared" si="1107"/>
        <v/>
      </c>
      <c r="BR617" s="8" t="str">
        <f t="shared" si="1062"/>
        <v/>
      </c>
      <c r="BS617" s="8" t="str">
        <f t="shared" si="1108"/>
        <v/>
      </c>
      <c r="BT617" s="8" t="str">
        <f t="shared" si="1109"/>
        <v/>
      </c>
      <c r="BU617" s="7" t="str">
        <f t="shared" si="1110"/>
        <v/>
      </c>
    </row>
    <row r="618" spans="8:73" x14ac:dyDescent="0.25">
      <c r="H618" s="35" t="str">
        <f>IFERROR(IF(MINUTE(M618)&lt;&gt;MINUTE(M617),MAX($H$2:H617)+1,IF(AND(MINUTE(M617)=0,MINUTE(M618)=0),1,"")),"")</f>
        <v/>
      </c>
      <c r="I618" s="35" t="str">
        <f t="shared" si="1045"/>
        <v/>
      </c>
      <c r="J618" s="35" t="str">
        <f t="shared" si="1084"/>
        <v/>
      </c>
      <c r="K618" s="67" t="str">
        <f>IFERROR(IF(VLOOKUP(J617,'Flota Variable'!$AS$4:$AU$707,3,0)+K617&gt;$F$7,"",VLOOKUP(J617,'Flota Variable'!$AS$4:$AU$707,3,0)+K617),"")</f>
        <v/>
      </c>
      <c r="L618" s="67" t="str">
        <f t="shared" si="1046"/>
        <v/>
      </c>
      <c r="M618" s="36" t="str">
        <f t="shared" si="1085"/>
        <v/>
      </c>
      <c r="N618" s="35" t="str">
        <f>IF(H618="","",IF(H618=MAX($H$3:$H$1002),IFERROR(VLOOKUP(MAX($H$3:H618)+1,$H$3:$I$1002,2,0),MAX(I618:I1617))-VLOOKUP(H618,$H$3:$I$1002,2,0)+1,IFERROR(VLOOKUP(MAX($H$3:H618)+1,$H$3:$I$1002,2,0),MAX(I618:I1617))-VLOOKUP(H618,$H$3:$I$1002,2,0)))</f>
        <v/>
      </c>
      <c r="P618" s="35" t="str">
        <f t="shared" si="1086"/>
        <v/>
      </c>
      <c r="Q618" s="67" t="str">
        <f t="shared" si="1087"/>
        <v/>
      </c>
      <c r="R618" s="67" t="str">
        <f t="shared" si="1088"/>
        <v/>
      </c>
      <c r="S618" s="67" t="str">
        <f t="shared" si="1089"/>
        <v/>
      </c>
      <c r="U618" s="68" t="str">
        <f>IFERROR(IF(Z618=0,"",IF(MINUTE(Z618)&lt;&gt;MINUTE(Z617),MAX($U$2:U617)+1,IF(AND(MINUTE(Z617)=0,MINUTE(Z618)=0),1,""))),"")</f>
        <v/>
      </c>
      <c r="V618" s="68" t="str">
        <f t="shared" si="1090"/>
        <v/>
      </c>
      <c r="W618" s="68" t="str">
        <f t="shared" si="1091"/>
        <v/>
      </c>
      <c r="X618" s="69" t="str">
        <f>IFERROR(L618+VLOOKUP(J618,'Tiempos de ciclo'!$P$3:$Q$398,2,0),"")</f>
        <v/>
      </c>
      <c r="Y618" s="69" t="str">
        <f t="shared" si="1074"/>
        <v/>
      </c>
      <c r="Z618" s="70" t="str">
        <f t="shared" si="1092"/>
        <v/>
      </c>
      <c r="AA618" s="68" t="str">
        <f>IF(U618="","",IF(U618=MAX($U$3:$U$1002),IFERROR(VLOOKUP(MAX($U$3:U618)+1,$U$3:$V$1002,2,0),MAX(V618:V1617))-VLOOKUP(U618,$U$3:$V$1002,2,0)+1,IFERROR(VLOOKUP(MAX($U$3:U618)+1,$U$3:$V$1002,2,0),MAX(V618:V1617))-VLOOKUP(U618,$U$3:$V$1002,2,0)))</f>
        <v/>
      </c>
      <c r="AC618" s="68" t="str">
        <f t="shared" si="1093"/>
        <v/>
      </c>
      <c r="AD618" s="69" t="str">
        <f t="shared" si="1094"/>
        <v/>
      </c>
      <c r="AE618" s="69" t="str">
        <f t="shared" si="1095"/>
        <v/>
      </c>
      <c r="AF618" s="69" t="str">
        <f t="shared" si="1096"/>
        <v/>
      </c>
      <c r="AI618" s="3" t="str">
        <f t="shared" si="1047"/>
        <v/>
      </c>
      <c r="AJ618" s="8" t="str">
        <f t="shared" si="1075"/>
        <v/>
      </c>
      <c r="AK618" s="8" t="str">
        <f t="shared" si="1048"/>
        <v/>
      </c>
      <c r="AL618" s="8" t="str">
        <f t="shared" si="1049"/>
        <v/>
      </c>
      <c r="AM618" s="8" t="str">
        <f t="shared" si="1050"/>
        <v/>
      </c>
      <c r="AN618" s="9" t="str">
        <f t="shared" si="1076"/>
        <v/>
      </c>
      <c r="AO618" s="9" t="str">
        <f t="shared" si="1077"/>
        <v/>
      </c>
      <c r="AP618" s="8" t="str">
        <f t="shared" si="1097"/>
        <v/>
      </c>
      <c r="AQ618" s="9" t="str">
        <f t="shared" si="1078"/>
        <v/>
      </c>
      <c r="AR618" s="8" t="str">
        <f t="shared" si="1098"/>
        <v/>
      </c>
      <c r="AS618" s="2" t="str">
        <f t="shared" si="1051"/>
        <v/>
      </c>
      <c r="AT618" s="8" t="str">
        <f t="shared" si="1099"/>
        <v/>
      </c>
      <c r="AU618" s="8" t="str">
        <f t="shared" si="1052"/>
        <v/>
      </c>
      <c r="AV618" s="8" t="str">
        <f t="shared" si="1053"/>
        <v/>
      </c>
      <c r="AW618" s="8" t="str">
        <f t="shared" si="1054"/>
        <v/>
      </c>
      <c r="AX618" s="9" t="str">
        <f t="shared" si="1079"/>
        <v/>
      </c>
      <c r="AY618" s="9" t="str">
        <f t="shared" si="1080"/>
        <v/>
      </c>
      <c r="AZ618" s="8" t="str">
        <f t="shared" si="1100"/>
        <v/>
      </c>
      <c r="BA618" s="9" t="str">
        <f t="shared" si="1101"/>
        <v/>
      </c>
      <c r="BB618" s="8" t="str">
        <f t="shared" si="1102"/>
        <v/>
      </c>
      <c r="BD618" s="3" t="str">
        <f t="shared" si="1103"/>
        <v/>
      </c>
      <c r="BE618" s="8" t="str">
        <f t="shared" si="1055"/>
        <v/>
      </c>
      <c r="BF618" s="8" t="str">
        <f t="shared" si="1056"/>
        <v/>
      </c>
      <c r="BG618" s="86" t="str">
        <f t="shared" si="1057"/>
        <v/>
      </c>
      <c r="BH618" s="9" t="str">
        <f t="shared" si="1058"/>
        <v/>
      </c>
      <c r="BI618" s="9" t="str">
        <f t="shared" si="1059"/>
        <v/>
      </c>
      <c r="BJ618" s="82" t="e">
        <f t="shared" si="1081"/>
        <v>#VALUE!</v>
      </c>
      <c r="BK618" s="9" t="str">
        <f t="shared" si="1060"/>
        <v/>
      </c>
      <c r="BL618" s="9" t="str">
        <f t="shared" ref="BL618:BM618" si="1148">BK618</f>
        <v/>
      </c>
      <c r="BM618" s="9" t="str">
        <f t="shared" si="1148"/>
        <v/>
      </c>
      <c r="BN618" s="8" t="str">
        <f t="shared" si="1083"/>
        <v/>
      </c>
      <c r="BO618" s="8" t="str">
        <f t="shared" si="1105"/>
        <v/>
      </c>
      <c r="BP618" s="8" t="str">
        <f t="shared" si="1106"/>
        <v/>
      </c>
      <c r="BQ618" s="8" t="str">
        <f t="shared" si="1107"/>
        <v/>
      </c>
      <c r="BR618" s="8" t="str">
        <f t="shared" si="1062"/>
        <v/>
      </c>
      <c r="BS618" s="8" t="str">
        <f t="shared" si="1108"/>
        <v/>
      </c>
      <c r="BT618" s="8" t="str">
        <f t="shared" si="1109"/>
        <v/>
      </c>
      <c r="BU618" s="7" t="str">
        <f t="shared" si="1110"/>
        <v/>
      </c>
    </row>
    <row r="619" spans="8:73" x14ac:dyDescent="0.25">
      <c r="H619" s="35" t="str">
        <f>IFERROR(IF(MINUTE(M619)&lt;&gt;MINUTE(M618),MAX($H$2:H618)+1,IF(AND(MINUTE(M618)=0,MINUTE(M619)=0),1,"")),"")</f>
        <v/>
      </c>
      <c r="I619" s="35" t="str">
        <f t="shared" si="1045"/>
        <v/>
      </c>
      <c r="J619" s="35" t="str">
        <f t="shared" si="1084"/>
        <v/>
      </c>
      <c r="K619" s="67" t="str">
        <f>IFERROR(IF(VLOOKUP(J618,'Flota Variable'!$AS$4:$AU$707,3,0)+K618&gt;$F$7,"",VLOOKUP(J618,'Flota Variable'!$AS$4:$AU$707,3,0)+K618),"")</f>
        <v/>
      </c>
      <c r="L619" s="67" t="str">
        <f t="shared" si="1046"/>
        <v/>
      </c>
      <c r="M619" s="36" t="str">
        <f t="shared" si="1085"/>
        <v/>
      </c>
      <c r="N619" s="35" t="str">
        <f>IF(H619="","",IF(H619=MAX($H$3:$H$1002),IFERROR(VLOOKUP(MAX($H$3:H619)+1,$H$3:$I$1002,2,0),MAX(I619:I1618))-VLOOKUP(H619,$H$3:$I$1002,2,0)+1,IFERROR(VLOOKUP(MAX($H$3:H619)+1,$H$3:$I$1002,2,0),MAX(I619:I1618))-VLOOKUP(H619,$H$3:$I$1002,2,0)))</f>
        <v/>
      </c>
      <c r="P619" s="35" t="str">
        <f t="shared" si="1086"/>
        <v/>
      </c>
      <c r="Q619" s="67" t="str">
        <f t="shared" si="1087"/>
        <v/>
      </c>
      <c r="R619" s="67" t="str">
        <f t="shared" si="1088"/>
        <v/>
      </c>
      <c r="S619" s="67" t="str">
        <f t="shared" si="1089"/>
        <v/>
      </c>
      <c r="U619" s="68" t="str">
        <f>IFERROR(IF(Z619=0,"",IF(MINUTE(Z619)&lt;&gt;MINUTE(Z618),MAX($U$2:U618)+1,IF(AND(MINUTE(Z618)=0,MINUTE(Z619)=0),1,""))),"")</f>
        <v/>
      </c>
      <c r="V619" s="68" t="str">
        <f t="shared" si="1090"/>
        <v/>
      </c>
      <c r="W619" s="68" t="str">
        <f t="shared" si="1091"/>
        <v/>
      </c>
      <c r="X619" s="69" t="str">
        <f>IFERROR(L619+VLOOKUP(J619,'Tiempos de ciclo'!$P$3:$Q$398,2,0),"")</f>
        <v/>
      </c>
      <c r="Y619" s="69" t="str">
        <f t="shared" si="1074"/>
        <v/>
      </c>
      <c r="Z619" s="70" t="str">
        <f t="shared" si="1092"/>
        <v/>
      </c>
      <c r="AA619" s="68" t="str">
        <f>IF(U619="","",IF(U619=MAX($U$3:$U$1002),IFERROR(VLOOKUP(MAX($U$3:U619)+1,$U$3:$V$1002,2,0),MAX(V619:V1618))-VLOOKUP(U619,$U$3:$V$1002,2,0)+1,IFERROR(VLOOKUP(MAX($U$3:U619)+1,$U$3:$V$1002,2,0),MAX(V619:V1618))-VLOOKUP(U619,$U$3:$V$1002,2,0)))</f>
        <v/>
      </c>
      <c r="AC619" s="68" t="str">
        <f t="shared" si="1093"/>
        <v/>
      </c>
      <c r="AD619" s="69" t="str">
        <f t="shared" si="1094"/>
        <v/>
      </c>
      <c r="AE619" s="69" t="str">
        <f t="shared" si="1095"/>
        <v/>
      </c>
      <c r="AF619" s="69" t="str">
        <f t="shared" si="1096"/>
        <v/>
      </c>
      <c r="AI619" s="3" t="str">
        <f t="shared" si="1047"/>
        <v/>
      </c>
      <c r="AJ619" s="8" t="str">
        <f t="shared" si="1075"/>
        <v/>
      </c>
      <c r="AK619" s="8" t="str">
        <f t="shared" si="1048"/>
        <v/>
      </c>
      <c r="AL619" s="8" t="str">
        <f t="shared" si="1049"/>
        <v/>
      </c>
      <c r="AM619" s="8" t="str">
        <f t="shared" si="1050"/>
        <v/>
      </c>
      <c r="AN619" s="9" t="str">
        <f t="shared" si="1076"/>
        <v/>
      </c>
      <c r="AO619" s="9" t="str">
        <f t="shared" si="1077"/>
        <v/>
      </c>
      <c r="AP619" s="8" t="str">
        <f t="shared" si="1097"/>
        <v/>
      </c>
      <c r="AQ619" s="9" t="str">
        <f t="shared" si="1078"/>
        <v/>
      </c>
      <c r="AR619" s="8" t="str">
        <f t="shared" si="1098"/>
        <v/>
      </c>
      <c r="AS619" s="2" t="str">
        <f t="shared" si="1051"/>
        <v/>
      </c>
      <c r="AT619" s="8" t="str">
        <f t="shared" si="1099"/>
        <v/>
      </c>
      <c r="AU619" s="8" t="str">
        <f t="shared" si="1052"/>
        <v/>
      </c>
      <c r="AV619" s="8" t="str">
        <f t="shared" si="1053"/>
        <v/>
      </c>
      <c r="AW619" s="8" t="str">
        <f t="shared" si="1054"/>
        <v/>
      </c>
      <c r="AX619" s="9" t="str">
        <f t="shared" si="1079"/>
        <v/>
      </c>
      <c r="AY619" s="9" t="str">
        <f t="shared" si="1080"/>
        <v/>
      </c>
      <c r="AZ619" s="8" t="str">
        <f t="shared" si="1100"/>
        <v/>
      </c>
      <c r="BA619" s="9" t="str">
        <f t="shared" si="1101"/>
        <v/>
      </c>
      <c r="BB619" s="8" t="str">
        <f t="shared" si="1102"/>
        <v/>
      </c>
      <c r="BD619" s="3" t="str">
        <f t="shared" si="1103"/>
        <v/>
      </c>
      <c r="BE619" s="8" t="str">
        <f t="shared" si="1055"/>
        <v/>
      </c>
      <c r="BF619" s="8" t="str">
        <f t="shared" si="1056"/>
        <v/>
      </c>
      <c r="BG619" s="86" t="str">
        <f t="shared" si="1057"/>
        <v/>
      </c>
      <c r="BH619" s="9" t="str">
        <f t="shared" si="1058"/>
        <v/>
      </c>
      <c r="BI619" s="9" t="str">
        <f t="shared" si="1059"/>
        <v/>
      </c>
      <c r="BJ619" s="82" t="e">
        <f t="shared" si="1081"/>
        <v>#VALUE!</v>
      </c>
      <c r="BK619" s="9" t="str">
        <f t="shared" si="1060"/>
        <v/>
      </c>
      <c r="BL619" s="9" t="str">
        <f t="shared" ref="BL619:BM619" si="1149">BK619</f>
        <v/>
      </c>
      <c r="BM619" s="9" t="str">
        <f t="shared" si="1149"/>
        <v/>
      </c>
      <c r="BN619" s="8" t="str">
        <f t="shared" si="1083"/>
        <v/>
      </c>
      <c r="BO619" s="8" t="str">
        <f t="shared" si="1105"/>
        <v/>
      </c>
      <c r="BP619" s="8" t="str">
        <f t="shared" si="1106"/>
        <v/>
      </c>
      <c r="BQ619" s="8" t="str">
        <f t="shared" si="1107"/>
        <v/>
      </c>
      <c r="BR619" s="8" t="str">
        <f t="shared" si="1062"/>
        <v/>
      </c>
      <c r="BS619" s="8" t="str">
        <f t="shared" si="1108"/>
        <v/>
      </c>
      <c r="BT619" s="8" t="str">
        <f t="shared" si="1109"/>
        <v/>
      </c>
      <c r="BU619" s="7" t="str">
        <f t="shared" si="1110"/>
        <v/>
      </c>
    </row>
    <row r="620" spans="8:73" x14ac:dyDescent="0.25">
      <c r="H620" s="35" t="str">
        <f>IFERROR(IF(MINUTE(M620)&lt;&gt;MINUTE(M619),MAX($H$2:H619)+1,IF(AND(MINUTE(M619)=0,MINUTE(M620)=0),1,"")),"")</f>
        <v/>
      </c>
      <c r="I620" s="35" t="str">
        <f t="shared" si="1045"/>
        <v/>
      </c>
      <c r="J620" s="35" t="str">
        <f t="shared" si="1084"/>
        <v/>
      </c>
      <c r="K620" s="67" t="str">
        <f>IFERROR(IF(VLOOKUP(J619,'Flota Variable'!$AS$4:$AU$707,3,0)+K619&gt;$F$7,"",VLOOKUP(J619,'Flota Variable'!$AS$4:$AU$707,3,0)+K619),"")</f>
        <v/>
      </c>
      <c r="L620" s="67" t="str">
        <f t="shared" si="1046"/>
        <v/>
      </c>
      <c r="M620" s="36" t="str">
        <f t="shared" si="1085"/>
        <v/>
      </c>
      <c r="N620" s="35" t="str">
        <f>IF(H620="","",IF(H620=MAX($H$3:$H$1002),IFERROR(VLOOKUP(MAX($H$3:H620)+1,$H$3:$I$1002,2,0),MAX(I620:I1619))-VLOOKUP(H620,$H$3:$I$1002,2,0)+1,IFERROR(VLOOKUP(MAX($H$3:H620)+1,$H$3:$I$1002,2,0),MAX(I620:I1619))-VLOOKUP(H620,$H$3:$I$1002,2,0)))</f>
        <v/>
      </c>
      <c r="P620" s="35" t="str">
        <f t="shared" si="1086"/>
        <v/>
      </c>
      <c r="Q620" s="67" t="str">
        <f t="shared" si="1087"/>
        <v/>
      </c>
      <c r="R620" s="67" t="str">
        <f t="shared" si="1088"/>
        <v/>
      </c>
      <c r="S620" s="67" t="str">
        <f t="shared" si="1089"/>
        <v/>
      </c>
      <c r="U620" s="68" t="str">
        <f>IFERROR(IF(Z620=0,"",IF(MINUTE(Z620)&lt;&gt;MINUTE(Z619),MAX($U$2:U619)+1,IF(AND(MINUTE(Z619)=0,MINUTE(Z620)=0),1,""))),"")</f>
        <v/>
      </c>
      <c r="V620" s="68" t="str">
        <f t="shared" si="1090"/>
        <v/>
      </c>
      <c r="W620" s="68" t="str">
        <f t="shared" si="1091"/>
        <v/>
      </c>
      <c r="X620" s="69" t="str">
        <f>IFERROR(L620+VLOOKUP(J620,'Tiempos de ciclo'!$P$3:$Q$398,2,0),"")</f>
        <v/>
      </c>
      <c r="Y620" s="69" t="str">
        <f t="shared" si="1074"/>
        <v/>
      </c>
      <c r="Z620" s="70" t="str">
        <f t="shared" si="1092"/>
        <v/>
      </c>
      <c r="AA620" s="68" t="str">
        <f>IF(U620="","",IF(U620=MAX($U$3:$U$1002),IFERROR(VLOOKUP(MAX($U$3:U620)+1,$U$3:$V$1002,2,0),MAX(V620:V1619))-VLOOKUP(U620,$U$3:$V$1002,2,0)+1,IFERROR(VLOOKUP(MAX($U$3:U620)+1,$U$3:$V$1002,2,0),MAX(V620:V1619))-VLOOKUP(U620,$U$3:$V$1002,2,0)))</f>
        <v/>
      </c>
      <c r="AC620" s="68" t="str">
        <f t="shared" si="1093"/>
        <v/>
      </c>
      <c r="AD620" s="69" t="str">
        <f t="shared" si="1094"/>
        <v/>
      </c>
      <c r="AE620" s="69" t="str">
        <f t="shared" si="1095"/>
        <v/>
      </c>
      <c r="AF620" s="69" t="str">
        <f t="shared" si="1096"/>
        <v/>
      </c>
      <c r="AI620" s="3" t="str">
        <f t="shared" si="1047"/>
        <v/>
      </c>
      <c r="AJ620" s="8" t="str">
        <f t="shared" si="1075"/>
        <v/>
      </c>
      <c r="AK620" s="8" t="str">
        <f t="shared" si="1048"/>
        <v/>
      </c>
      <c r="AL620" s="8" t="str">
        <f t="shared" si="1049"/>
        <v/>
      </c>
      <c r="AM620" s="8" t="str">
        <f t="shared" si="1050"/>
        <v/>
      </c>
      <c r="AN620" s="9" t="str">
        <f t="shared" si="1076"/>
        <v/>
      </c>
      <c r="AO620" s="9" t="str">
        <f t="shared" si="1077"/>
        <v/>
      </c>
      <c r="AP620" s="8" t="str">
        <f t="shared" si="1097"/>
        <v/>
      </c>
      <c r="AQ620" s="9" t="str">
        <f t="shared" si="1078"/>
        <v/>
      </c>
      <c r="AR620" s="8" t="str">
        <f t="shared" si="1098"/>
        <v/>
      </c>
      <c r="AS620" s="2" t="str">
        <f t="shared" si="1051"/>
        <v/>
      </c>
      <c r="AT620" s="8" t="str">
        <f t="shared" si="1099"/>
        <v/>
      </c>
      <c r="AU620" s="8" t="str">
        <f t="shared" si="1052"/>
        <v/>
      </c>
      <c r="AV620" s="8" t="str">
        <f t="shared" si="1053"/>
        <v/>
      </c>
      <c r="AW620" s="8" t="str">
        <f t="shared" si="1054"/>
        <v/>
      </c>
      <c r="AX620" s="9" t="str">
        <f t="shared" si="1079"/>
        <v/>
      </c>
      <c r="AY620" s="9" t="str">
        <f t="shared" si="1080"/>
        <v/>
      </c>
      <c r="AZ620" s="8" t="str">
        <f t="shared" si="1100"/>
        <v/>
      </c>
      <c r="BA620" s="9" t="str">
        <f t="shared" si="1101"/>
        <v/>
      </c>
      <c r="BB620" s="8" t="str">
        <f t="shared" si="1102"/>
        <v/>
      </c>
      <c r="BD620" s="3" t="str">
        <f t="shared" si="1103"/>
        <v/>
      </c>
      <c r="BE620" s="8" t="str">
        <f t="shared" si="1055"/>
        <v/>
      </c>
      <c r="BF620" s="8" t="str">
        <f t="shared" si="1056"/>
        <v/>
      </c>
      <c r="BG620" s="86" t="str">
        <f t="shared" si="1057"/>
        <v/>
      </c>
      <c r="BH620" s="9" t="str">
        <f t="shared" si="1058"/>
        <v/>
      </c>
      <c r="BI620" s="9" t="str">
        <f t="shared" si="1059"/>
        <v/>
      </c>
      <c r="BJ620" s="82" t="e">
        <f t="shared" si="1081"/>
        <v>#VALUE!</v>
      </c>
      <c r="BK620" s="9" t="str">
        <f t="shared" si="1060"/>
        <v/>
      </c>
      <c r="BL620" s="9" t="str">
        <f t="shared" ref="BL620:BM620" si="1150">BK620</f>
        <v/>
      </c>
      <c r="BM620" s="9" t="str">
        <f t="shared" si="1150"/>
        <v/>
      </c>
      <c r="BN620" s="8" t="str">
        <f t="shared" si="1083"/>
        <v/>
      </c>
      <c r="BO620" s="8" t="str">
        <f t="shared" si="1105"/>
        <v/>
      </c>
      <c r="BP620" s="8" t="str">
        <f t="shared" si="1106"/>
        <v/>
      </c>
      <c r="BQ620" s="8" t="str">
        <f t="shared" si="1107"/>
        <v/>
      </c>
      <c r="BR620" s="8" t="str">
        <f t="shared" si="1062"/>
        <v/>
      </c>
      <c r="BS620" s="8" t="str">
        <f t="shared" si="1108"/>
        <v/>
      </c>
      <c r="BT620" s="8" t="str">
        <f t="shared" si="1109"/>
        <v/>
      </c>
      <c r="BU620" s="7" t="str">
        <f t="shared" si="1110"/>
        <v/>
      </c>
    </row>
    <row r="621" spans="8:73" x14ac:dyDescent="0.25">
      <c r="H621" s="35" t="str">
        <f>IFERROR(IF(MINUTE(M621)&lt;&gt;MINUTE(M620),MAX($H$2:H620)+1,IF(AND(MINUTE(M620)=0,MINUTE(M621)=0),1,"")),"")</f>
        <v/>
      </c>
      <c r="I621" s="35" t="str">
        <f t="shared" si="1045"/>
        <v/>
      </c>
      <c r="J621" s="35" t="str">
        <f t="shared" si="1084"/>
        <v/>
      </c>
      <c r="K621" s="67" t="str">
        <f>IFERROR(IF(VLOOKUP(J620,'Flota Variable'!$AS$4:$AU$707,3,0)+K620&gt;$F$7,"",VLOOKUP(J620,'Flota Variable'!$AS$4:$AU$707,3,0)+K620),"")</f>
        <v/>
      </c>
      <c r="L621" s="67" t="str">
        <f t="shared" si="1046"/>
        <v/>
      </c>
      <c r="M621" s="36" t="str">
        <f t="shared" si="1085"/>
        <v/>
      </c>
      <c r="N621" s="35" t="str">
        <f>IF(H621="","",IF(H621=MAX($H$3:$H$1002),IFERROR(VLOOKUP(MAX($H$3:H621)+1,$H$3:$I$1002,2,0),MAX(I621:I1620))-VLOOKUP(H621,$H$3:$I$1002,2,0)+1,IFERROR(VLOOKUP(MAX($H$3:H621)+1,$H$3:$I$1002,2,0),MAX(I621:I1620))-VLOOKUP(H621,$H$3:$I$1002,2,0)))</f>
        <v/>
      </c>
      <c r="P621" s="35" t="str">
        <f t="shared" si="1086"/>
        <v/>
      </c>
      <c r="Q621" s="67" t="str">
        <f t="shared" si="1087"/>
        <v/>
      </c>
      <c r="R621" s="67" t="str">
        <f t="shared" si="1088"/>
        <v/>
      </c>
      <c r="S621" s="67" t="str">
        <f t="shared" si="1089"/>
        <v/>
      </c>
      <c r="U621" s="68" t="str">
        <f>IFERROR(IF(Z621=0,"",IF(MINUTE(Z621)&lt;&gt;MINUTE(Z620),MAX($U$2:U620)+1,IF(AND(MINUTE(Z620)=0,MINUTE(Z621)=0),1,""))),"")</f>
        <v/>
      </c>
      <c r="V621" s="68" t="str">
        <f t="shared" si="1090"/>
        <v/>
      </c>
      <c r="W621" s="68" t="str">
        <f t="shared" si="1091"/>
        <v/>
      </c>
      <c r="X621" s="69" t="str">
        <f>IFERROR(L621+VLOOKUP(J621,'Tiempos de ciclo'!$P$3:$Q$398,2,0),"")</f>
        <v/>
      </c>
      <c r="Y621" s="69" t="str">
        <f t="shared" si="1074"/>
        <v/>
      </c>
      <c r="Z621" s="70" t="str">
        <f t="shared" si="1092"/>
        <v/>
      </c>
      <c r="AA621" s="68" t="str">
        <f>IF(U621="","",IF(U621=MAX($U$3:$U$1002),IFERROR(VLOOKUP(MAX($U$3:U621)+1,$U$3:$V$1002,2,0),MAX(V621:V1620))-VLOOKUP(U621,$U$3:$V$1002,2,0)+1,IFERROR(VLOOKUP(MAX($U$3:U621)+1,$U$3:$V$1002,2,0),MAX(V621:V1620))-VLOOKUP(U621,$U$3:$V$1002,2,0)))</f>
        <v/>
      </c>
      <c r="AC621" s="68" t="str">
        <f t="shared" si="1093"/>
        <v/>
      </c>
      <c r="AD621" s="69" t="str">
        <f t="shared" si="1094"/>
        <v/>
      </c>
      <c r="AE621" s="69" t="str">
        <f t="shared" si="1095"/>
        <v/>
      </c>
      <c r="AF621" s="69" t="str">
        <f t="shared" si="1096"/>
        <v/>
      </c>
      <c r="AI621" s="3" t="str">
        <f t="shared" si="1047"/>
        <v/>
      </c>
      <c r="AJ621" s="8" t="str">
        <f t="shared" si="1075"/>
        <v/>
      </c>
      <c r="AK621" s="8" t="str">
        <f t="shared" si="1048"/>
        <v/>
      </c>
      <c r="AL621" s="8" t="str">
        <f t="shared" si="1049"/>
        <v/>
      </c>
      <c r="AM621" s="8" t="str">
        <f t="shared" si="1050"/>
        <v/>
      </c>
      <c r="AN621" s="9" t="str">
        <f t="shared" si="1076"/>
        <v/>
      </c>
      <c r="AO621" s="9" t="str">
        <f t="shared" si="1077"/>
        <v/>
      </c>
      <c r="AP621" s="8" t="str">
        <f t="shared" si="1097"/>
        <v/>
      </c>
      <c r="AQ621" s="9" t="str">
        <f t="shared" si="1078"/>
        <v/>
      </c>
      <c r="AR621" s="8" t="str">
        <f t="shared" si="1098"/>
        <v/>
      </c>
      <c r="AS621" s="2" t="str">
        <f t="shared" si="1051"/>
        <v/>
      </c>
      <c r="AT621" s="8" t="str">
        <f t="shared" si="1099"/>
        <v/>
      </c>
      <c r="AU621" s="8" t="str">
        <f t="shared" si="1052"/>
        <v/>
      </c>
      <c r="AV621" s="8" t="str">
        <f t="shared" si="1053"/>
        <v/>
      </c>
      <c r="AW621" s="8" t="str">
        <f t="shared" si="1054"/>
        <v/>
      </c>
      <c r="AX621" s="9" t="str">
        <f t="shared" si="1079"/>
        <v/>
      </c>
      <c r="AY621" s="9" t="str">
        <f t="shared" si="1080"/>
        <v/>
      </c>
      <c r="AZ621" s="8" t="str">
        <f t="shared" si="1100"/>
        <v/>
      </c>
      <c r="BA621" s="9" t="str">
        <f t="shared" si="1101"/>
        <v/>
      </c>
      <c r="BB621" s="8" t="str">
        <f t="shared" si="1102"/>
        <v/>
      </c>
      <c r="BD621" s="3" t="str">
        <f t="shared" si="1103"/>
        <v/>
      </c>
      <c r="BE621" s="8" t="str">
        <f t="shared" si="1055"/>
        <v/>
      </c>
      <c r="BF621" s="8" t="str">
        <f t="shared" si="1056"/>
        <v/>
      </c>
      <c r="BG621" s="86" t="str">
        <f t="shared" si="1057"/>
        <v/>
      </c>
      <c r="BH621" s="9" t="str">
        <f t="shared" si="1058"/>
        <v/>
      </c>
      <c r="BI621" s="9" t="str">
        <f t="shared" si="1059"/>
        <v/>
      </c>
      <c r="BJ621" s="82" t="e">
        <f t="shared" si="1081"/>
        <v>#VALUE!</v>
      </c>
      <c r="BK621" s="9" t="str">
        <f t="shared" si="1060"/>
        <v/>
      </c>
      <c r="BL621" s="9" t="str">
        <f t="shared" ref="BL621:BM621" si="1151">BK621</f>
        <v/>
      </c>
      <c r="BM621" s="9" t="str">
        <f t="shared" si="1151"/>
        <v/>
      </c>
      <c r="BN621" s="8" t="str">
        <f t="shared" si="1083"/>
        <v/>
      </c>
      <c r="BO621" s="8" t="str">
        <f t="shared" si="1105"/>
        <v/>
      </c>
      <c r="BP621" s="8" t="str">
        <f t="shared" si="1106"/>
        <v/>
      </c>
      <c r="BQ621" s="8" t="str">
        <f t="shared" si="1107"/>
        <v/>
      </c>
      <c r="BR621" s="8" t="str">
        <f t="shared" si="1062"/>
        <v/>
      </c>
      <c r="BS621" s="8" t="str">
        <f t="shared" si="1108"/>
        <v/>
      </c>
      <c r="BT621" s="8" t="str">
        <f t="shared" si="1109"/>
        <v/>
      </c>
      <c r="BU621" s="7" t="str">
        <f t="shared" si="1110"/>
        <v/>
      </c>
    </row>
    <row r="622" spans="8:73" x14ac:dyDescent="0.25">
      <c r="H622" s="35" t="str">
        <f>IFERROR(IF(MINUTE(M622)&lt;&gt;MINUTE(M621),MAX($H$2:H621)+1,IF(AND(MINUTE(M621)=0,MINUTE(M622)=0),1,"")),"")</f>
        <v/>
      </c>
      <c r="I622" s="35" t="str">
        <f t="shared" si="1045"/>
        <v/>
      </c>
      <c r="J622" s="35" t="str">
        <f t="shared" si="1084"/>
        <v/>
      </c>
      <c r="K622" s="67" t="str">
        <f>IFERROR(IF(VLOOKUP(J621,'Flota Variable'!$AS$4:$AU$707,3,0)+K621&gt;$F$7,"",VLOOKUP(J621,'Flota Variable'!$AS$4:$AU$707,3,0)+K621),"")</f>
        <v/>
      </c>
      <c r="L622" s="67" t="str">
        <f t="shared" si="1046"/>
        <v/>
      </c>
      <c r="M622" s="36" t="str">
        <f t="shared" si="1085"/>
        <v/>
      </c>
      <c r="N622" s="35" t="str">
        <f>IF(H622="","",IF(H622=MAX($H$3:$H$1002),IFERROR(VLOOKUP(MAX($H$3:H622)+1,$H$3:$I$1002,2,0),MAX(I622:I1621))-VLOOKUP(H622,$H$3:$I$1002,2,0)+1,IFERROR(VLOOKUP(MAX($H$3:H622)+1,$H$3:$I$1002,2,0),MAX(I622:I1621))-VLOOKUP(H622,$H$3:$I$1002,2,0)))</f>
        <v/>
      </c>
      <c r="P622" s="35" t="str">
        <f t="shared" si="1086"/>
        <v/>
      </c>
      <c r="Q622" s="67" t="str">
        <f t="shared" si="1087"/>
        <v/>
      </c>
      <c r="R622" s="67" t="str">
        <f t="shared" si="1088"/>
        <v/>
      </c>
      <c r="S622" s="67" t="str">
        <f t="shared" si="1089"/>
        <v/>
      </c>
      <c r="U622" s="68" t="str">
        <f>IFERROR(IF(Z622=0,"",IF(MINUTE(Z622)&lt;&gt;MINUTE(Z621),MAX($U$2:U621)+1,IF(AND(MINUTE(Z621)=0,MINUTE(Z622)=0),1,""))),"")</f>
        <v/>
      </c>
      <c r="V622" s="68" t="str">
        <f t="shared" si="1090"/>
        <v/>
      </c>
      <c r="W622" s="68" t="str">
        <f t="shared" si="1091"/>
        <v/>
      </c>
      <c r="X622" s="69" t="str">
        <f>IFERROR(L622+VLOOKUP(J622,'Tiempos de ciclo'!$P$3:$Q$398,2,0),"")</f>
        <v/>
      </c>
      <c r="Y622" s="69" t="str">
        <f t="shared" si="1074"/>
        <v/>
      </c>
      <c r="Z622" s="70" t="str">
        <f t="shared" si="1092"/>
        <v/>
      </c>
      <c r="AA622" s="68" t="str">
        <f>IF(U622="","",IF(U622=MAX($U$3:$U$1002),IFERROR(VLOOKUP(MAX($U$3:U622)+1,$U$3:$V$1002,2,0),MAX(V622:V1621))-VLOOKUP(U622,$U$3:$V$1002,2,0)+1,IFERROR(VLOOKUP(MAX($U$3:U622)+1,$U$3:$V$1002,2,0),MAX(V622:V1621))-VLOOKUP(U622,$U$3:$V$1002,2,0)))</f>
        <v/>
      </c>
      <c r="AC622" s="68" t="str">
        <f t="shared" si="1093"/>
        <v/>
      </c>
      <c r="AD622" s="69" t="str">
        <f t="shared" si="1094"/>
        <v/>
      </c>
      <c r="AE622" s="69" t="str">
        <f t="shared" si="1095"/>
        <v/>
      </c>
      <c r="AF622" s="69" t="str">
        <f t="shared" si="1096"/>
        <v/>
      </c>
      <c r="AI622" s="3" t="str">
        <f t="shared" si="1047"/>
        <v/>
      </c>
      <c r="AJ622" s="8" t="str">
        <f t="shared" si="1075"/>
        <v/>
      </c>
      <c r="AK622" s="8" t="str">
        <f t="shared" si="1048"/>
        <v/>
      </c>
      <c r="AL622" s="8" t="str">
        <f t="shared" si="1049"/>
        <v/>
      </c>
      <c r="AM622" s="8" t="str">
        <f t="shared" si="1050"/>
        <v/>
      </c>
      <c r="AN622" s="9" t="str">
        <f t="shared" si="1076"/>
        <v/>
      </c>
      <c r="AO622" s="9" t="str">
        <f t="shared" si="1077"/>
        <v/>
      </c>
      <c r="AP622" s="8" t="str">
        <f t="shared" si="1097"/>
        <v/>
      </c>
      <c r="AQ622" s="9" t="str">
        <f t="shared" si="1078"/>
        <v/>
      </c>
      <c r="AR622" s="8" t="str">
        <f t="shared" si="1098"/>
        <v/>
      </c>
      <c r="AS622" s="2" t="str">
        <f t="shared" si="1051"/>
        <v/>
      </c>
      <c r="AT622" s="8" t="str">
        <f t="shared" si="1099"/>
        <v/>
      </c>
      <c r="AU622" s="8" t="str">
        <f t="shared" si="1052"/>
        <v/>
      </c>
      <c r="AV622" s="8" t="str">
        <f t="shared" si="1053"/>
        <v/>
      </c>
      <c r="AW622" s="8" t="str">
        <f t="shared" si="1054"/>
        <v/>
      </c>
      <c r="AX622" s="9" t="str">
        <f t="shared" si="1079"/>
        <v/>
      </c>
      <c r="AY622" s="9" t="str">
        <f t="shared" si="1080"/>
        <v/>
      </c>
      <c r="AZ622" s="8" t="str">
        <f t="shared" si="1100"/>
        <v/>
      </c>
      <c r="BA622" s="9" t="str">
        <f t="shared" si="1101"/>
        <v/>
      </c>
      <c r="BB622" s="8" t="str">
        <f t="shared" si="1102"/>
        <v/>
      </c>
      <c r="BD622" s="3" t="str">
        <f t="shared" si="1103"/>
        <v/>
      </c>
      <c r="BE622" s="8" t="str">
        <f t="shared" si="1055"/>
        <v/>
      </c>
      <c r="BF622" s="8" t="str">
        <f t="shared" si="1056"/>
        <v/>
      </c>
      <c r="BG622" s="86" t="str">
        <f t="shared" si="1057"/>
        <v/>
      </c>
      <c r="BH622" s="9" t="str">
        <f t="shared" si="1058"/>
        <v/>
      </c>
      <c r="BI622" s="9" t="str">
        <f t="shared" si="1059"/>
        <v/>
      </c>
      <c r="BJ622" s="82" t="e">
        <f t="shared" si="1081"/>
        <v>#VALUE!</v>
      </c>
      <c r="BK622" s="9" t="str">
        <f t="shared" si="1060"/>
        <v/>
      </c>
      <c r="BL622" s="9" t="str">
        <f t="shared" ref="BL622:BM622" si="1152">BK622</f>
        <v/>
      </c>
      <c r="BM622" s="9" t="str">
        <f t="shared" si="1152"/>
        <v/>
      </c>
      <c r="BN622" s="8" t="str">
        <f t="shared" si="1083"/>
        <v/>
      </c>
      <c r="BO622" s="8" t="str">
        <f t="shared" si="1105"/>
        <v/>
      </c>
      <c r="BP622" s="8" t="str">
        <f t="shared" si="1106"/>
        <v/>
      </c>
      <c r="BQ622" s="8" t="str">
        <f t="shared" si="1107"/>
        <v/>
      </c>
      <c r="BR622" s="8" t="str">
        <f t="shared" si="1062"/>
        <v/>
      </c>
      <c r="BS622" s="8" t="str">
        <f t="shared" si="1108"/>
        <v/>
      </c>
      <c r="BT622" s="8" t="str">
        <f t="shared" si="1109"/>
        <v/>
      </c>
      <c r="BU622" s="7" t="str">
        <f t="shared" si="1110"/>
        <v/>
      </c>
    </row>
    <row r="623" spans="8:73" x14ac:dyDescent="0.25">
      <c r="H623" s="35" t="str">
        <f>IFERROR(IF(MINUTE(M623)&lt;&gt;MINUTE(M622),MAX($H$2:H622)+1,IF(AND(MINUTE(M622)=0,MINUTE(M623)=0),1,"")),"")</f>
        <v/>
      </c>
      <c r="I623" s="35" t="str">
        <f t="shared" si="1045"/>
        <v/>
      </c>
      <c r="J623" s="35" t="str">
        <f t="shared" si="1084"/>
        <v/>
      </c>
      <c r="K623" s="67" t="str">
        <f>IFERROR(IF(VLOOKUP(J622,'Flota Variable'!$AS$4:$AU$707,3,0)+K622&gt;$F$7,"",VLOOKUP(J622,'Flota Variable'!$AS$4:$AU$707,3,0)+K622),"")</f>
        <v/>
      </c>
      <c r="L623" s="67" t="str">
        <f t="shared" si="1046"/>
        <v/>
      </c>
      <c r="M623" s="36" t="str">
        <f t="shared" si="1085"/>
        <v/>
      </c>
      <c r="N623" s="35" t="str">
        <f>IF(H623="","",IF(H623=MAX($H$3:$H$1002),IFERROR(VLOOKUP(MAX($H$3:H623)+1,$H$3:$I$1002,2,0),MAX(I623:I1622))-VLOOKUP(H623,$H$3:$I$1002,2,0)+1,IFERROR(VLOOKUP(MAX($H$3:H623)+1,$H$3:$I$1002,2,0),MAX(I623:I1622))-VLOOKUP(H623,$H$3:$I$1002,2,0)))</f>
        <v/>
      </c>
      <c r="P623" s="35" t="str">
        <f t="shared" si="1086"/>
        <v/>
      </c>
      <c r="Q623" s="67" t="str">
        <f t="shared" si="1087"/>
        <v/>
      </c>
      <c r="R623" s="67" t="str">
        <f t="shared" si="1088"/>
        <v/>
      </c>
      <c r="S623" s="67" t="str">
        <f t="shared" si="1089"/>
        <v/>
      </c>
      <c r="U623" s="68" t="str">
        <f>IFERROR(IF(Z623=0,"",IF(MINUTE(Z623)&lt;&gt;MINUTE(Z622),MAX($U$2:U622)+1,IF(AND(MINUTE(Z622)=0,MINUTE(Z623)=0),1,""))),"")</f>
        <v/>
      </c>
      <c r="V623" s="68" t="str">
        <f t="shared" si="1090"/>
        <v/>
      </c>
      <c r="W623" s="68" t="str">
        <f t="shared" si="1091"/>
        <v/>
      </c>
      <c r="X623" s="69" t="str">
        <f>IFERROR(L623+VLOOKUP(J623,'Tiempos de ciclo'!$P$3:$Q$398,2,0),"")</f>
        <v/>
      </c>
      <c r="Y623" s="69" t="str">
        <f t="shared" si="1074"/>
        <v/>
      </c>
      <c r="Z623" s="70" t="str">
        <f t="shared" si="1092"/>
        <v/>
      </c>
      <c r="AA623" s="68" t="str">
        <f>IF(U623="","",IF(U623=MAX($U$3:$U$1002),IFERROR(VLOOKUP(MAX($U$3:U623)+1,$U$3:$V$1002,2,0),MAX(V623:V1622))-VLOOKUP(U623,$U$3:$V$1002,2,0)+1,IFERROR(VLOOKUP(MAX($U$3:U623)+1,$U$3:$V$1002,2,0),MAX(V623:V1622))-VLOOKUP(U623,$U$3:$V$1002,2,0)))</f>
        <v/>
      </c>
      <c r="AC623" s="68" t="str">
        <f t="shared" si="1093"/>
        <v/>
      </c>
      <c r="AD623" s="69" t="str">
        <f t="shared" si="1094"/>
        <v/>
      </c>
      <c r="AE623" s="69" t="str">
        <f t="shared" si="1095"/>
        <v/>
      </c>
      <c r="AF623" s="69" t="str">
        <f t="shared" si="1096"/>
        <v/>
      </c>
      <c r="AI623" s="3" t="str">
        <f t="shared" si="1047"/>
        <v/>
      </c>
      <c r="AJ623" s="8" t="str">
        <f t="shared" si="1075"/>
        <v/>
      </c>
      <c r="AK623" s="8" t="str">
        <f t="shared" si="1048"/>
        <v/>
      </c>
      <c r="AL623" s="8" t="str">
        <f t="shared" si="1049"/>
        <v/>
      </c>
      <c r="AM623" s="8" t="str">
        <f t="shared" si="1050"/>
        <v/>
      </c>
      <c r="AN623" s="9" t="str">
        <f t="shared" si="1076"/>
        <v/>
      </c>
      <c r="AO623" s="9" t="str">
        <f t="shared" si="1077"/>
        <v/>
      </c>
      <c r="AP623" s="8" t="str">
        <f t="shared" si="1097"/>
        <v/>
      </c>
      <c r="AQ623" s="9" t="str">
        <f t="shared" si="1078"/>
        <v/>
      </c>
      <c r="AR623" s="8" t="str">
        <f t="shared" si="1098"/>
        <v/>
      </c>
      <c r="AS623" s="2" t="str">
        <f t="shared" si="1051"/>
        <v/>
      </c>
      <c r="AT623" s="8" t="str">
        <f t="shared" si="1099"/>
        <v/>
      </c>
      <c r="AU623" s="8" t="str">
        <f t="shared" si="1052"/>
        <v/>
      </c>
      <c r="AV623" s="8" t="str">
        <f t="shared" si="1053"/>
        <v/>
      </c>
      <c r="AW623" s="8" t="str">
        <f t="shared" si="1054"/>
        <v/>
      </c>
      <c r="AX623" s="9" t="str">
        <f t="shared" si="1079"/>
        <v/>
      </c>
      <c r="AY623" s="9" t="str">
        <f t="shared" si="1080"/>
        <v/>
      </c>
      <c r="AZ623" s="8" t="str">
        <f t="shared" si="1100"/>
        <v/>
      </c>
      <c r="BA623" s="9" t="str">
        <f t="shared" si="1101"/>
        <v/>
      </c>
      <c r="BB623" s="8" t="str">
        <f t="shared" si="1102"/>
        <v/>
      </c>
      <c r="BD623" s="3" t="str">
        <f t="shared" si="1103"/>
        <v/>
      </c>
      <c r="BE623" s="8" t="str">
        <f t="shared" si="1055"/>
        <v/>
      </c>
      <c r="BF623" s="8" t="str">
        <f t="shared" si="1056"/>
        <v/>
      </c>
      <c r="BG623" s="86" t="str">
        <f t="shared" si="1057"/>
        <v/>
      </c>
      <c r="BH623" s="9" t="str">
        <f t="shared" si="1058"/>
        <v/>
      </c>
      <c r="BI623" s="9" t="str">
        <f t="shared" si="1059"/>
        <v/>
      </c>
      <c r="BJ623" s="82" t="e">
        <f t="shared" si="1081"/>
        <v>#VALUE!</v>
      </c>
      <c r="BK623" s="9" t="str">
        <f t="shared" si="1060"/>
        <v/>
      </c>
      <c r="BL623" s="9" t="str">
        <f t="shared" ref="BL623:BM623" si="1153">BK623</f>
        <v/>
      </c>
      <c r="BM623" s="9" t="str">
        <f t="shared" si="1153"/>
        <v/>
      </c>
      <c r="BN623" s="8" t="str">
        <f t="shared" si="1083"/>
        <v/>
      </c>
      <c r="BO623" s="8" t="str">
        <f t="shared" si="1105"/>
        <v/>
      </c>
      <c r="BP623" s="8" t="str">
        <f t="shared" si="1106"/>
        <v/>
      </c>
      <c r="BQ623" s="8" t="str">
        <f t="shared" si="1107"/>
        <v/>
      </c>
      <c r="BR623" s="8" t="str">
        <f t="shared" si="1062"/>
        <v/>
      </c>
      <c r="BS623" s="8" t="str">
        <f t="shared" si="1108"/>
        <v/>
      </c>
      <c r="BT623" s="8" t="str">
        <f t="shared" si="1109"/>
        <v/>
      </c>
      <c r="BU623" s="7" t="str">
        <f t="shared" si="1110"/>
        <v/>
      </c>
    </row>
    <row r="624" spans="8:73" x14ac:dyDescent="0.25">
      <c r="H624" s="35" t="str">
        <f>IFERROR(IF(MINUTE(M624)&lt;&gt;MINUTE(M623),MAX($H$2:H623)+1,IF(AND(MINUTE(M623)=0,MINUTE(M624)=0),1,"")),"")</f>
        <v/>
      </c>
      <c r="I624" s="35" t="str">
        <f t="shared" si="1045"/>
        <v/>
      </c>
      <c r="J624" s="35" t="str">
        <f t="shared" si="1084"/>
        <v/>
      </c>
      <c r="K624" s="67" t="str">
        <f>IFERROR(IF(VLOOKUP(J623,'Flota Variable'!$AS$4:$AU$707,3,0)+K623&gt;$F$7,"",VLOOKUP(J623,'Flota Variable'!$AS$4:$AU$707,3,0)+K623),"")</f>
        <v/>
      </c>
      <c r="L624" s="67" t="str">
        <f t="shared" si="1046"/>
        <v/>
      </c>
      <c r="M624" s="36" t="str">
        <f t="shared" si="1085"/>
        <v/>
      </c>
      <c r="N624" s="35" t="str">
        <f>IF(H624="","",IF(H624=MAX($H$3:$H$1002),IFERROR(VLOOKUP(MAX($H$3:H624)+1,$H$3:$I$1002,2,0),MAX(I624:I1623))-VLOOKUP(H624,$H$3:$I$1002,2,0)+1,IFERROR(VLOOKUP(MAX($H$3:H624)+1,$H$3:$I$1002,2,0),MAX(I624:I1623))-VLOOKUP(H624,$H$3:$I$1002,2,0)))</f>
        <v/>
      </c>
      <c r="P624" s="35" t="str">
        <f t="shared" si="1086"/>
        <v/>
      </c>
      <c r="Q624" s="67" t="str">
        <f t="shared" si="1087"/>
        <v/>
      </c>
      <c r="R624" s="67" t="str">
        <f t="shared" si="1088"/>
        <v/>
      </c>
      <c r="S624" s="67" t="str">
        <f t="shared" si="1089"/>
        <v/>
      </c>
      <c r="U624" s="68" t="str">
        <f>IFERROR(IF(Z624=0,"",IF(MINUTE(Z624)&lt;&gt;MINUTE(Z623),MAX($U$2:U623)+1,IF(AND(MINUTE(Z623)=0,MINUTE(Z624)=0),1,""))),"")</f>
        <v/>
      </c>
      <c r="V624" s="68" t="str">
        <f t="shared" si="1090"/>
        <v/>
      </c>
      <c r="W624" s="68" t="str">
        <f t="shared" si="1091"/>
        <v/>
      </c>
      <c r="X624" s="69" t="str">
        <f>IFERROR(L624+VLOOKUP(J624,'Tiempos de ciclo'!$P$3:$Q$398,2,0),"")</f>
        <v/>
      </c>
      <c r="Y624" s="69" t="str">
        <f t="shared" si="1074"/>
        <v/>
      </c>
      <c r="Z624" s="70" t="str">
        <f t="shared" si="1092"/>
        <v/>
      </c>
      <c r="AA624" s="68" t="str">
        <f>IF(U624="","",IF(U624=MAX($U$3:$U$1002),IFERROR(VLOOKUP(MAX($U$3:U624)+1,$U$3:$V$1002,2,0),MAX(V624:V1623))-VLOOKUP(U624,$U$3:$V$1002,2,0)+1,IFERROR(VLOOKUP(MAX($U$3:U624)+1,$U$3:$V$1002,2,0),MAX(V624:V1623))-VLOOKUP(U624,$U$3:$V$1002,2,0)))</f>
        <v/>
      </c>
      <c r="AC624" s="68" t="str">
        <f t="shared" si="1093"/>
        <v/>
      </c>
      <c r="AD624" s="69" t="str">
        <f t="shared" si="1094"/>
        <v/>
      </c>
      <c r="AE624" s="69" t="str">
        <f t="shared" si="1095"/>
        <v/>
      </c>
      <c r="AF624" s="69" t="str">
        <f t="shared" si="1096"/>
        <v/>
      </c>
      <c r="AI624" s="3" t="str">
        <f t="shared" si="1047"/>
        <v/>
      </c>
      <c r="AJ624" s="8" t="str">
        <f t="shared" si="1075"/>
        <v/>
      </c>
      <c r="AK624" s="8" t="str">
        <f t="shared" si="1048"/>
        <v/>
      </c>
      <c r="AL624" s="8" t="str">
        <f t="shared" si="1049"/>
        <v/>
      </c>
      <c r="AM624" s="8" t="str">
        <f t="shared" si="1050"/>
        <v/>
      </c>
      <c r="AN624" s="9" t="str">
        <f t="shared" si="1076"/>
        <v/>
      </c>
      <c r="AO624" s="9" t="str">
        <f t="shared" si="1077"/>
        <v/>
      </c>
      <c r="AP624" s="8" t="str">
        <f t="shared" si="1097"/>
        <v/>
      </c>
      <c r="AQ624" s="9" t="str">
        <f t="shared" si="1078"/>
        <v/>
      </c>
      <c r="AR624" s="8" t="str">
        <f t="shared" si="1098"/>
        <v/>
      </c>
      <c r="AS624" s="2" t="str">
        <f t="shared" si="1051"/>
        <v/>
      </c>
      <c r="AT624" s="8" t="str">
        <f t="shared" si="1099"/>
        <v/>
      </c>
      <c r="AU624" s="8" t="str">
        <f t="shared" si="1052"/>
        <v/>
      </c>
      <c r="AV624" s="8" t="str">
        <f t="shared" si="1053"/>
        <v/>
      </c>
      <c r="AW624" s="8" t="str">
        <f t="shared" si="1054"/>
        <v/>
      </c>
      <c r="AX624" s="9" t="str">
        <f t="shared" si="1079"/>
        <v/>
      </c>
      <c r="AY624" s="9" t="str">
        <f t="shared" si="1080"/>
        <v/>
      </c>
      <c r="AZ624" s="8" t="str">
        <f t="shared" si="1100"/>
        <v/>
      </c>
      <c r="BA624" s="9" t="str">
        <f t="shared" si="1101"/>
        <v/>
      </c>
      <c r="BB624" s="8" t="str">
        <f t="shared" si="1102"/>
        <v/>
      </c>
      <c r="BD624" s="3" t="str">
        <f t="shared" si="1103"/>
        <v/>
      </c>
      <c r="BE624" s="8" t="str">
        <f t="shared" si="1055"/>
        <v/>
      </c>
      <c r="BF624" s="8" t="str">
        <f t="shared" si="1056"/>
        <v/>
      </c>
      <c r="BG624" s="86" t="str">
        <f t="shared" si="1057"/>
        <v/>
      </c>
      <c r="BH624" s="9" t="str">
        <f t="shared" si="1058"/>
        <v/>
      </c>
      <c r="BI624" s="9" t="str">
        <f t="shared" si="1059"/>
        <v/>
      </c>
      <c r="BJ624" s="82" t="e">
        <f t="shared" si="1081"/>
        <v>#VALUE!</v>
      </c>
      <c r="BK624" s="9" t="str">
        <f t="shared" si="1060"/>
        <v/>
      </c>
      <c r="BL624" s="9" t="str">
        <f t="shared" ref="BL624:BM624" si="1154">BK624</f>
        <v/>
      </c>
      <c r="BM624" s="9" t="str">
        <f t="shared" si="1154"/>
        <v/>
      </c>
      <c r="BN624" s="8" t="str">
        <f t="shared" si="1083"/>
        <v/>
      </c>
      <c r="BO624" s="8" t="str">
        <f t="shared" si="1105"/>
        <v/>
      </c>
      <c r="BP624" s="8" t="str">
        <f t="shared" si="1106"/>
        <v/>
      </c>
      <c r="BQ624" s="8" t="str">
        <f t="shared" si="1107"/>
        <v/>
      </c>
      <c r="BR624" s="8" t="str">
        <f t="shared" si="1062"/>
        <v/>
      </c>
      <c r="BS624" s="8" t="str">
        <f t="shared" si="1108"/>
        <v/>
      </c>
      <c r="BT624" s="8" t="str">
        <f t="shared" si="1109"/>
        <v/>
      </c>
      <c r="BU624" s="7" t="str">
        <f t="shared" si="1110"/>
        <v/>
      </c>
    </row>
    <row r="625" spans="8:73" x14ac:dyDescent="0.25">
      <c r="H625" s="35" t="str">
        <f>IFERROR(IF(MINUTE(M625)&lt;&gt;MINUTE(M624),MAX($H$2:H624)+1,IF(AND(MINUTE(M624)=0,MINUTE(M625)=0),1,"")),"")</f>
        <v/>
      </c>
      <c r="I625" s="35" t="str">
        <f t="shared" si="1045"/>
        <v/>
      </c>
      <c r="J625" s="35" t="str">
        <f t="shared" si="1084"/>
        <v/>
      </c>
      <c r="K625" s="67" t="str">
        <f>IFERROR(IF(VLOOKUP(J624,'Flota Variable'!$AS$4:$AU$707,3,0)+K624&gt;$F$7,"",VLOOKUP(J624,'Flota Variable'!$AS$4:$AU$707,3,0)+K624),"")</f>
        <v/>
      </c>
      <c r="L625" s="67" t="str">
        <f t="shared" si="1046"/>
        <v/>
      </c>
      <c r="M625" s="36" t="str">
        <f t="shared" si="1085"/>
        <v/>
      </c>
      <c r="N625" s="35" t="str">
        <f>IF(H625="","",IF(H625=MAX($H$3:$H$1002),IFERROR(VLOOKUP(MAX($H$3:H625)+1,$H$3:$I$1002,2,0),MAX(I625:I1624))-VLOOKUP(H625,$H$3:$I$1002,2,0)+1,IFERROR(VLOOKUP(MAX($H$3:H625)+1,$H$3:$I$1002,2,0),MAX(I625:I1624))-VLOOKUP(H625,$H$3:$I$1002,2,0)))</f>
        <v/>
      </c>
      <c r="P625" s="35" t="str">
        <f t="shared" si="1086"/>
        <v/>
      </c>
      <c r="Q625" s="67" t="str">
        <f t="shared" si="1087"/>
        <v/>
      </c>
      <c r="R625" s="67" t="str">
        <f t="shared" si="1088"/>
        <v/>
      </c>
      <c r="S625" s="67" t="str">
        <f t="shared" si="1089"/>
        <v/>
      </c>
      <c r="U625" s="68" t="str">
        <f>IFERROR(IF(Z625=0,"",IF(MINUTE(Z625)&lt;&gt;MINUTE(Z624),MAX($U$2:U624)+1,IF(AND(MINUTE(Z624)=0,MINUTE(Z625)=0),1,""))),"")</f>
        <v/>
      </c>
      <c r="V625" s="68" t="str">
        <f t="shared" si="1090"/>
        <v/>
      </c>
      <c r="W625" s="68" t="str">
        <f t="shared" si="1091"/>
        <v/>
      </c>
      <c r="X625" s="69" t="str">
        <f>IFERROR(L625+VLOOKUP(J625,'Tiempos de ciclo'!$P$3:$Q$398,2,0),"")</f>
        <v/>
      </c>
      <c r="Y625" s="69" t="str">
        <f t="shared" si="1074"/>
        <v/>
      </c>
      <c r="Z625" s="70" t="str">
        <f t="shared" si="1092"/>
        <v/>
      </c>
      <c r="AA625" s="68" t="str">
        <f>IF(U625="","",IF(U625=MAX($U$3:$U$1002),IFERROR(VLOOKUP(MAX($U$3:U625)+1,$U$3:$V$1002,2,0),MAX(V625:V1624))-VLOOKUP(U625,$U$3:$V$1002,2,0)+1,IFERROR(VLOOKUP(MAX($U$3:U625)+1,$U$3:$V$1002,2,0),MAX(V625:V1624))-VLOOKUP(U625,$U$3:$V$1002,2,0)))</f>
        <v/>
      </c>
      <c r="AC625" s="68" t="str">
        <f t="shared" si="1093"/>
        <v/>
      </c>
      <c r="AD625" s="69" t="str">
        <f t="shared" si="1094"/>
        <v/>
      </c>
      <c r="AE625" s="69" t="str">
        <f t="shared" si="1095"/>
        <v/>
      </c>
      <c r="AF625" s="69" t="str">
        <f t="shared" si="1096"/>
        <v/>
      </c>
      <c r="AI625" s="3" t="str">
        <f t="shared" si="1047"/>
        <v/>
      </c>
      <c r="AJ625" s="8" t="str">
        <f t="shared" si="1075"/>
        <v/>
      </c>
      <c r="AK625" s="8" t="str">
        <f t="shared" si="1048"/>
        <v/>
      </c>
      <c r="AL625" s="8" t="str">
        <f t="shared" si="1049"/>
        <v/>
      </c>
      <c r="AM625" s="8" t="str">
        <f t="shared" si="1050"/>
        <v/>
      </c>
      <c r="AN625" s="9" t="str">
        <f t="shared" si="1076"/>
        <v/>
      </c>
      <c r="AO625" s="9" t="str">
        <f t="shared" si="1077"/>
        <v/>
      </c>
      <c r="AP625" s="8" t="str">
        <f t="shared" si="1097"/>
        <v/>
      </c>
      <c r="AQ625" s="9" t="str">
        <f t="shared" si="1078"/>
        <v/>
      </c>
      <c r="AR625" s="8" t="str">
        <f t="shared" si="1098"/>
        <v/>
      </c>
      <c r="AS625" s="2" t="str">
        <f t="shared" si="1051"/>
        <v/>
      </c>
      <c r="AT625" s="8" t="str">
        <f t="shared" si="1099"/>
        <v/>
      </c>
      <c r="AU625" s="8" t="str">
        <f t="shared" si="1052"/>
        <v/>
      </c>
      <c r="AV625" s="8" t="str">
        <f t="shared" si="1053"/>
        <v/>
      </c>
      <c r="AW625" s="8" t="str">
        <f t="shared" si="1054"/>
        <v/>
      </c>
      <c r="AX625" s="9" t="str">
        <f t="shared" si="1079"/>
        <v/>
      </c>
      <c r="AY625" s="9" t="str">
        <f t="shared" si="1080"/>
        <v/>
      </c>
      <c r="AZ625" s="8" t="str">
        <f t="shared" si="1100"/>
        <v/>
      </c>
      <c r="BA625" s="9" t="str">
        <f t="shared" si="1101"/>
        <v/>
      </c>
      <c r="BB625" s="8" t="str">
        <f t="shared" si="1102"/>
        <v/>
      </c>
      <c r="BD625" s="3" t="str">
        <f t="shared" si="1103"/>
        <v/>
      </c>
      <c r="BE625" s="8" t="str">
        <f t="shared" si="1055"/>
        <v/>
      </c>
      <c r="BF625" s="8" t="str">
        <f t="shared" si="1056"/>
        <v/>
      </c>
      <c r="BG625" s="86" t="str">
        <f t="shared" si="1057"/>
        <v/>
      </c>
      <c r="BH625" s="9" t="str">
        <f t="shared" si="1058"/>
        <v/>
      </c>
      <c r="BI625" s="9" t="str">
        <f t="shared" si="1059"/>
        <v/>
      </c>
      <c r="BJ625" s="82" t="e">
        <f t="shared" si="1081"/>
        <v>#VALUE!</v>
      </c>
      <c r="BK625" s="9" t="str">
        <f t="shared" si="1060"/>
        <v/>
      </c>
      <c r="BL625" s="9" t="str">
        <f t="shared" ref="BL625:BM625" si="1155">BK625</f>
        <v/>
      </c>
      <c r="BM625" s="9" t="str">
        <f t="shared" si="1155"/>
        <v/>
      </c>
      <c r="BN625" s="8" t="str">
        <f t="shared" si="1083"/>
        <v/>
      </c>
      <c r="BO625" s="8" t="str">
        <f t="shared" si="1105"/>
        <v/>
      </c>
      <c r="BP625" s="8" t="str">
        <f t="shared" si="1106"/>
        <v/>
      </c>
      <c r="BQ625" s="8" t="str">
        <f t="shared" si="1107"/>
        <v/>
      </c>
      <c r="BR625" s="8" t="str">
        <f t="shared" si="1062"/>
        <v/>
      </c>
      <c r="BS625" s="8" t="str">
        <f t="shared" si="1108"/>
        <v/>
      </c>
      <c r="BT625" s="8" t="str">
        <f t="shared" si="1109"/>
        <v/>
      </c>
      <c r="BU625" s="7" t="str">
        <f t="shared" si="1110"/>
        <v/>
      </c>
    </row>
    <row r="626" spans="8:73" x14ac:dyDescent="0.25">
      <c r="H626" s="35" t="str">
        <f>IFERROR(IF(MINUTE(M626)&lt;&gt;MINUTE(M625),MAX($H$2:H625)+1,IF(AND(MINUTE(M625)=0,MINUTE(M626)=0),1,"")),"")</f>
        <v/>
      </c>
      <c r="I626" s="35" t="str">
        <f t="shared" si="1045"/>
        <v/>
      </c>
      <c r="J626" s="35" t="str">
        <f t="shared" si="1084"/>
        <v/>
      </c>
      <c r="K626" s="67" t="str">
        <f>IFERROR(IF(VLOOKUP(J625,'Flota Variable'!$AS$4:$AU$707,3,0)+K625&gt;$F$7,"",VLOOKUP(J625,'Flota Variable'!$AS$4:$AU$707,3,0)+K625),"")</f>
        <v/>
      </c>
      <c r="L626" s="67" t="str">
        <f t="shared" si="1046"/>
        <v/>
      </c>
      <c r="M626" s="36" t="str">
        <f t="shared" si="1085"/>
        <v/>
      </c>
      <c r="N626" s="35" t="str">
        <f>IF(H626="","",IF(H626=MAX($H$3:$H$1002),IFERROR(VLOOKUP(MAX($H$3:H626)+1,$H$3:$I$1002,2,0),MAX(I626:I1625))-VLOOKUP(H626,$H$3:$I$1002,2,0)+1,IFERROR(VLOOKUP(MAX($H$3:H626)+1,$H$3:$I$1002,2,0),MAX(I626:I1625))-VLOOKUP(H626,$H$3:$I$1002,2,0)))</f>
        <v/>
      </c>
      <c r="P626" s="35" t="str">
        <f t="shared" si="1086"/>
        <v/>
      </c>
      <c r="Q626" s="67" t="str">
        <f t="shared" si="1087"/>
        <v/>
      </c>
      <c r="R626" s="67" t="str">
        <f t="shared" si="1088"/>
        <v/>
      </c>
      <c r="S626" s="67" t="str">
        <f t="shared" si="1089"/>
        <v/>
      </c>
      <c r="U626" s="68" t="str">
        <f>IFERROR(IF(Z626=0,"",IF(MINUTE(Z626)&lt;&gt;MINUTE(Z625),MAX($U$2:U625)+1,IF(AND(MINUTE(Z625)=0,MINUTE(Z626)=0),1,""))),"")</f>
        <v/>
      </c>
      <c r="V626" s="68" t="str">
        <f t="shared" si="1090"/>
        <v/>
      </c>
      <c r="W626" s="68" t="str">
        <f t="shared" si="1091"/>
        <v/>
      </c>
      <c r="X626" s="69" t="str">
        <f>IFERROR(L626+VLOOKUP(J626,'Tiempos de ciclo'!$P$3:$Q$398,2,0),"")</f>
        <v/>
      </c>
      <c r="Y626" s="69" t="str">
        <f t="shared" si="1074"/>
        <v/>
      </c>
      <c r="Z626" s="70" t="str">
        <f t="shared" si="1092"/>
        <v/>
      </c>
      <c r="AA626" s="68" t="str">
        <f>IF(U626="","",IF(U626=MAX($U$3:$U$1002),IFERROR(VLOOKUP(MAX($U$3:U626)+1,$U$3:$V$1002,2,0),MAX(V626:V1625))-VLOOKUP(U626,$U$3:$V$1002,2,0)+1,IFERROR(VLOOKUP(MAX($U$3:U626)+1,$U$3:$V$1002,2,0),MAX(V626:V1625))-VLOOKUP(U626,$U$3:$V$1002,2,0)))</f>
        <v/>
      </c>
      <c r="AC626" s="68" t="str">
        <f t="shared" si="1093"/>
        <v/>
      </c>
      <c r="AD626" s="69" t="str">
        <f t="shared" si="1094"/>
        <v/>
      </c>
      <c r="AE626" s="69" t="str">
        <f t="shared" si="1095"/>
        <v/>
      </c>
      <c r="AF626" s="69" t="str">
        <f t="shared" si="1096"/>
        <v/>
      </c>
      <c r="AI626" s="3" t="str">
        <f t="shared" si="1047"/>
        <v/>
      </c>
      <c r="AJ626" s="8" t="str">
        <f t="shared" si="1075"/>
        <v/>
      </c>
      <c r="AK626" s="8" t="str">
        <f t="shared" si="1048"/>
        <v/>
      </c>
      <c r="AL626" s="8" t="str">
        <f t="shared" si="1049"/>
        <v/>
      </c>
      <c r="AM626" s="8" t="str">
        <f t="shared" si="1050"/>
        <v/>
      </c>
      <c r="AN626" s="9" t="str">
        <f t="shared" si="1076"/>
        <v/>
      </c>
      <c r="AO626" s="9" t="str">
        <f t="shared" si="1077"/>
        <v/>
      </c>
      <c r="AP626" s="8" t="str">
        <f t="shared" si="1097"/>
        <v/>
      </c>
      <c r="AQ626" s="9" t="str">
        <f t="shared" si="1078"/>
        <v/>
      </c>
      <c r="AR626" s="8" t="str">
        <f t="shared" si="1098"/>
        <v/>
      </c>
      <c r="AS626" s="2" t="str">
        <f t="shared" si="1051"/>
        <v/>
      </c>
      <c r="AT626" s="8" t="str">
        <f t="shared" si="1099"/>
        <v/>
      </c>
      <c r="AU626" s="8" t="str">
        <f t="shared" si="1052"/>
        <v/>
      </c>
      <c r="AV626" s="8" t="str">
        <f t="shared" si="1053"/>
        <v/>
      </c>
      <c r="AW626" s="8" t="str">
        <f t="shared" si="1054"/>
        <v/>
      </c>
      <c r="AX626" s="9" t="str">
        <f t="shared" si="1079"/>
        <v/>
      </c>
      <c r="AY626" s="9" t="str">
        <f t="shared" si="1080"/>
        <v/>
      </c>
      <c r="AZ626" s="8" t="str">
        <f t="shared" si="1100"/>
        <v/>
      </c>
      <c r="BA626" s="9" t="str">
        <f t="shared" si="1101"/>
        <v/>
      </c>
      <c r="BB626" s="8" t="str">
        <f t="shared" si="1102"/>
        <v/>
      </c>
      <c r="BD626" s="3" t="str">
        <f t="shared" si="1103"/>
        <v/>
      </c>
      <c r="BE626" s="8" t="str">
        <f t="shared" si="1055"/>
        <v/>
      </c>
      <c r="BF626" s="8" t="str">
        <f t="shared" si="1056"/>
        <v/>
      </c>
      <c r="BG626" s="86" t="str">
        <f t="shared" si="1057"/>
        <v/>
      </c>
      <c r="BH626" s="9" t="str">
        <f t="shared" si="1058"/>
        <v/>
      </c>
      <c r="BI626" s="9" t="str">
        <f t="shared" si="1059"/>
        <v/>
      </c>
      <c r="BJ626" s="82" t="e">
        <f t="shared" si="1081"/>
        <v>#VALUE!</v>
      </c>
      <c r="BK626" s="9" t="str">
        <f t="shared" si="1060"/>
        <v/>
      </c>
      <c r="BL626" s="9" t="str">
        <f t="shared" ref="BL626:BM626" si="1156">BK626</f>
        <v/>
      </c>
      <c r="BM626" s="9" t="str">
        <f t="shared" si="1156"/>
        <v/>
      </c>
      <c r="BN626" s="8" t="str">
        <f t="shared" si="1083"/>
        <v/>
      </c>
      <c r="BO626" s="8" t="str">
        <f t="shared" si="1105"/>
        <v/>
      </c>
      <c r="BP626" s="8" t="str">
        <f t="shared" si="1106"/>
        <v/>
      </c>
      <c r="BQ626" s="8" t="str">
        <f t="shared" si="1107"/>
        <v/>
      </c>
      <c r="BR626" s="8" t="str">
        <f t="shared" si="1062"/>
        <v/>
      </c>
      <c r="BS626" s="8" t="str">
        <f t="shared" si="1108"/>
        <v/>
      </c>
      <c r="BT626" s="8" t="str">
        <f t="shared" si="1109"/>
        <v/>
      </c>
      <c r="BU626" s="7" t="str">
        <f t="shared" si="1110"/>
        <v/>
      </c>
    </row>
    <row r="627" spans="8:73" x14ac:dyDescent="0.25">
      <c r="H627" s="35" t="str">
        <f>IFERROR(IF(MINUTE(M627)&lt;&gt;MINUTE(M626),MAX($H$2:H626)+1,IF(AND(MINUTE(M626)=0,MINUTE(M627)=0),1,"")),"")</f>
        <v/>
      </c>
      <c r="I627" s="35" t="str">
        <f t="shared" si="1045"/>
        <v/>
      </c>
      <c r="J627" s="35" t="str">
        <f t="shared" si="1084"/>
        <v/>
      </c>
      <c r="K627" s="67" t="str">
        <f>IFERROR(IF(VLOOKUP(J626,'Flota Variable'!$AS$4:$AU$707,3,0)+K626&gt;$F$7,"",VLOOKUP(J626,'Flota Variable'!$AS$4:$AU$707,3,0)+K626),"")</f>
        <v/>
      </c>
      <c r="L627" s="67" t="str">
        <f t="shared" si="1046"/>
        <v/>
      </c>
      <c r="M627" s="36" t="str">
        <f t="shared" si="1085"/>
        <v/>
      </c>
      <c r="N627" s="35" t="str">
        <f>IF(H627="","",IF(H627=MAX($H$3:$H$1002),IFERROR(VLOOKUP(MAX($H$3:H627)+1,$H$3:$I$1002,2,0),MAX(I627:I1626))-VLOOKUP(H627,$H$3:$I$1002,2,0)+1,IFERROR(VLOOKUP(MAX($H$3:H627)+1,$H$3:$I$1002,2,0),MAX(I627:I1626))-VLOOKUP(H627,$H$3:$I$1002,2,0)))</f>
        <v/>
      </c>
      <c r="P627" s="35" t="str">
        <f t="shared" si="1086"/>
        <v/>
      </c>
      <c r="Q627" s="67" t="str">
        <f t="shared" si="1087"/>
        <v/>
      </c>
      <c r="R627" s="67" t="str">
        <f t="shared" si="1088"/>
        <v/>
      </c>
      <c r="S627" s="67" t="str">
        <f t="shared" si="1089"/>
        <v/>
      </c>
      <c r="U627" s="68" t="str">
        <f>IFERROR(IF(Z627=0,"",IF(MINUTE(Z627)&lt;&gt;MINUTE(Z626),MAX($U$2:U626)+1,IF(AND(MINUTE(Z626)=0,MINUTE(Z627)=0),1,""))),"")</f>
        <v/>
      </c>
      <c r="V627" s="68" t="str">
        <f t="shared" si="1090"/>
        <v/>
      </c>
      <c r="W627" s="68" t="str">
        <f t="shared" si="1091"/>
        <v/>
      </c>
      <c r="X627" s="69" t="str">
        <f>IFERROR(L627+VLOOKUP(J627,'Tiempos de ciclo'!$P$3:$Q$398,2,0),"")</f>
        <v/>
      </c>
      <c r="Y627" s="69" t="str">
        <f t="shared" si="1074"/>
        <v/>
      </c>
      <c r="Z627" s="70" t="str">
        <f t="shared" si="1092"/>
        <v/>
      </c>
      <c r="AA627" s="68" t="str">
        <f>IF(U627="","",IF(U627=MAX($U$3:$U$1002),IFERROR(VLOOKUP(MAX($U$3:U627)+1,$U$3:$V$1002,2,0),MAX(V627:V1626))-VLOOKUP(U627,$U$3:$V$1002,2,0)+1,IFERROR(VLOOKUP(MAX($U$3:U627)+1,$U$3:$V$1002,2,0),MAX(V627:V1626))-VLOOKUP(U627,$U$3:$V$1002,2,0)))</f>
        <v/>
      </c>
      <c r="AC627" s="68" t="str">
        <f t="shared" si="1093"/>
        <v/>
      </c>
      <c r="AD627" s="69" t="str">
        <f t="shared" si="1094"/>
        <v/>
      </c>
      <c r="AE627" s="69" t="str">
        <f t="shared" si="1095"/>
        <v/>
      </c>
      <c r="AF627" s="69" t="str">
        <f t="shared" si="1096"/>
        <v/>
      </c>
      <c r="AI627" s="3" t="str">
        <f t="shared" si="1047"/>
        <v/>
      </c>
      <c r="AJ627" s="8" t="str">
        <f t="shared" si="1075"/>
        <v/>
      </c>
      <c r="AK627" s="8" t="str">
        <f t="shared" si="1048"/>
        <v/>
      </c>
      <c r="AL627" s="8" t="str">
        <f t="shared" si="1049"/>
        <v/>
      </c>
      <c r="AM627" s="8" t="str">
        <f t="shared" si="1050"/>
        <v/>
      </c>
      <c r="AN627" s="9" t="str">
        <f t="shared" si="1076"/>
        <v/>
      </c>
      <c r="AO627" s="9" t="str">
        <f t="shared" si="1077"/>
        <v/>
      </c>
      <c r="AP627" s="8" t="str">
        <f t="shared" si="1097"/>
        <v/>
      </c>
      <c r="AQ627" s="9" t="str">
        <f t="shared" si="1078"/>
        <v/>
      </c>
      <c r="AR627" s="8" t="str">
        <f t="shared" si="1098"/>
        <v/>
      </c>
      <c r="AS627" s="2" t="str">
        <f t="shared" si="1051"/>
        <v/>
      </c>
      <c r="AT627" s="8" t="str">
        <f t="shared" si="1099"/>
        <v/>
      </c>
      <c r="AU627" s="8" t="str">
        <f t="shared" si="1052"/>
        <v/>
      </c>
      <c r="AV627" s="8" t="str">
        <f t="shared" si="1053"/>
        <v/>
      </c>
      <c r="AW627" s="8" t="str">
        <f t="shared" si="1054"/>
        <v/>
      </c>
      <c r="AX627" s="9" t="str">
        <f t="shared" si="1079"/>
        <v/>
      </c>
      <c r="AY627" s="9" t="str">
        <f t="shared" si="1080"/>
        <v/>
      </c>
      <c r="AZ627" s="8" t="str">
        <f t="shared" si="1100"/>
        <v/>
      </c>
      <c r="BA627" s="9" t="str">
        <f t="shared" si="1101"/>
        <v/>
      </c>
      <c r="BB627" s="8" t="str">
        <f t="shared" si="1102"/>
        <v/>
      </c>
      <c r="BD627" s="3" t="str">
        <f t="shared" si="1103"/>
        <v/>
      </c>
      <c r="BE627" s="8" t="str">
        <f t="shared" si="1055"/>
        <v/>
      </c>
      <c r="BF627" s="8" t="str">
        <f t="shared" si="1056"/>
        <v/>
      </c>
      <c r="BG627" s="86" t="str">
        <f t="shared" si="1057"/>
        <v/>
      </c>
      <c r="BH627" s="9" t="str">
        <f t="shared" si="1058"/>
        <v/>
      </c>
      <c r="BI627" s="9" t="str">
        <f t="shared" si="1059"/>
        <v/>
      </c>
      <c r="BJ627" s="82" t="e">
        <f t="shared" si="1081"/>
        <v>#VALUE!</v>
      </c>
      <c r="BK627" s="9" t="str">
        <f t="shared" si="1060"/>
        <v/>
      </c>
      <c r="BL627" s="9" t="str">
        <f t="shared" ref="BL627:BM627" si="1157">BK627</f>
        <v/>
      </c>
      <c r="BM627" s="9" t="str">
        <f t="shared" si="1157"/>
        <v/>
      </c>
      <c r="BN627" s="8" t="str">
        <f t="shared" si="1083"/>
        <v/>
      </c>
      <c r="BO627" s="8" t="str">
        <f t="shared" si="1105"/>
        <v/>
      </c>
      <c r="BP627" s="8" t="str">
        <f t="shared" si="1106"/>
        <v/>
      </c>
      <c r="BQ627" s="8" t="str">
        <f t="shared" si="1107"/>
        <v/>
      </c>
      <c r="BR627" s="8" t="str">
        <f t="shared" si="1062"/>
        <v/>
      </c>
      <c r="BS627" s="8" t="str">
        <f t="shared" si="1108"/>
        <v/>
      </c>
      <c r="BT627" s="8" t="str">
        <f t="shared" si="1109"/>
        <v/>
      </c>
      <c r="BU627" s="7" t="str">
        <f t="shared" si="1110"/>
        <v/>
      </c>
    </row>
    <row r="628" spans="8:73" x14ac:dyDescent="0.25">
      <c r="H628" s="35" t="str">
        <f>IFERROR(IF(MINUTE(M628)&lt;&gt;MINUTE(M627),MAX($H$2:H627)+1,IF(AND(MINUTE(M627)=0,MINUTE(M628)=0),1,"")),"")</f>
        <v/>
      </c>
      <c r="I628" s="35" t="str">
        <f t="shared" si="1045"/>
        <v/>
      </c>
      <c r="J628" s="35" t="str">
        <f t="shared" si="1084"/>
        <v/>
      </c>
      <c r="K628" s="67" t="str">
        <f>IFERROR(IF(VLOOKUP(J627,'Flota Variable'!$AS$4:$AU$707,3,0)+K627&gt;$F$7,"",VLOOKUP(J627,'Flota Variable'!$AS$4:$AU$707,3,0)+K627),"")</f>
        <v/>
      </c>
      <c r="L628" s="67" t="str">
        <f t="shared" si="1046"/>
        <v/>
      </c>
      <c r="M628" s="36" t="str">
        <f t="shared" si="1085"/>
        <v/>
      </c>
      <c r="N628" s="35" t="str">
        <f>IF(H628="","",IF(H628=MAX($H$3:$H$1002),IFERROR(VLOOKUP(MAX($H$3:H628)+1,$H$3:$I$1002,2,0),MAX(I628:I1627))-VLOOKUP(H628,$H$3:$I$1002,2,0)+1,IFERROR(VLOOKUP(MAX($H$3:H628)+1,$H$3:$I$1002,2,0),MAX(I628:I1627))-VLOOKUP(H628,$H$3:$I$1002,2,0)))</f>
        <v/>
      </c>
      <c r="P628" s="35" t="str">
        <f t="shared" si="1086"/>
        <v/>
      </c>
      <c r="Q628" s="67" t="str">
        <f t="shared" si="1087"/>
        <v/>
      </c>
      <c r="R628" s="67" t="str">
        <f t="shared" si="1088"/>
        <v/>
      </c>
      <c r="S628" s="67" t="str">
        <f t="shared" si="1089"/>
        <v/>
      </c>
      <c r="U628" s="68" t="str">
        <f>IFERROR(IF(Z628=0,"",IF(MINUTE(Z628)&lt;&gt;MINUTE(Z627),MAX($U$2:U627)+1,IF(AND(MINUTE(Z627)=0,MINUTE(Z628)=0),1,""))),"")</f>
        <v/>
      </c>
      <c r="V628" s="68" t="str">
        <f t="shared" si="1090"/>
        <v/>
      </c>
      <c r="W628" s="68" t="str">
        <f t="shared" si="1091"/>
        <v/>
      </c>
      <c r="X628" s="69" t="str">
        <f>IFERROR(L628+VLOOKUP(J628,'Tiempos de ciclo'!$P$3:$Q$398,2,0),"")</f>
        <v/>
      </c>
      <c r="Y628" s="69" t="str">
        <f t="shared" si="1074"/>
        <v/>
      </c>
      <c r="Z628" s="70" t="str">
        <f t="shared" si="1092"/>
        <v/>
      </c>
      <c r="AA628" s="68" t="str">
        <f>IF(U628="","",IF(U628=MAX($U$3:$U$1002),IFERROR(VLOOKUP(MAX($U$3:U628)+1,$U$3:$V$1002,2,0),MAX(V628:V1627))-VLOOKUP(U628,$U$3:$V$1002,2,0)+1,IFERROR(VLOOKUP(MAX($U$3:U628)+1,$U$3:$V$1002,2,0),MAX(V628:V1627))-VLOOKUP(U628,$U$3:$V$1002,2,0)))</f>
        <v/>
      </c>
      <c r="AC628" s="68" t="str">
        <f t="shared" si="1093"/>
        <v/>
      </c>
      <c r="AD628" s="69" t="str">
        <f t="shared" si="1094"/>
        <v/>
      </c>
      <c r="AE628" s="69" t="str">
        <f t="shared" si="1095"/>
        <v/>
      </c>
      <c r="AF628" s="69" t="str">
        <f t="shared" si="1096"/>
        <v/>
      </c>
      <c r="AI628" s="3" t="str">
        <f t="shared" si="1047"/>
        <v/>
      </c>
      <c r="AJ628" s="8" t="str">
        <f t="shared" si="1075"/>
        <v/>
      </c>
      <c r="AK628" s="8" t="str">
        <f t="shared" si="1048"/>
        <v/>
      </c>
      <c r="AL628" s="8" t="str">
        <f t="shared" si="1049"/>
        <v/>
      </c>
      <c r="AM628" s="8" t="str">
        <f t="shared" si="1050"/>
        <v/>
      </c>
      <c r="AN628" s="9" t="str">
        <f t="shared" si="1076"/>
        <v/>
      </c>
      <c r="AO628" s="9" t="str">
        <f t="shared" si="1077"/>
        <v/>
      </c>
      <c r="AP628" s="8" t="str">
        <f t="shared" si="1097"/>
        <v/>
      </c>
      <c r="AQ628" s="9" t="str">
        <f t="shared" si="1078"/>
        <v/>
      </c>
      <c r="AR628" s="8" t="str">
        <f t="shared" si="1098"/>
        <v/>
      </c>
      <c r="AS628" s="2" t="str">
        <f t="shared" si="1051"/>
        <v/>
      </c>
      <c r="AT628" s="8" t="str">
        <f t="shared" si="1099"/>
        <v/>
      </c>
      <c r="AU628" s="8" t="str">
        <f t="shared" si="1052"/>
        <v/>
      </c>
      <c r="AV628" s="8" t="str">
        <f t="shared" si="1053"/>
        <v/>
      </c>
      <c r="AW628" s="8" t="str">
        <f t="shared" si="1054"/>
        <v/>
      </c>
      <c r="AX628" s="9" t="str">
        <f t="shared" si="1079"/>
        <v/>
      </c>
      <c r="AY628" s="9" t="str">
        <f t="shared" si="1080"/>
        <v/>
      </c>
      <c r="AZ628" s="8" t="str">
        <f t="shared" si="1100"/>
        <v/>
      </c>
      <c r="BA628" s="9" t="str">
        <f t="shared" si="1101"/>
        <v/>
      </c>
      <c r="BB628" s="8" t="str">
        <f t="shared" si="1102"/>
        <v/>
      </c>
      <c r="BD628" s="3" t="str">
        <f t="shared" si="1103"/>
        <v/>
      </c>
      <c r="BE628" s="8" t="str">
        <f t="shared" si="1055"/>
        <v/>
      </c>
      <c r="BF628" s="8" t="str">
        <f t="shared" si="1056"/>
        <v/>
      </c>
      <c r="BG628" s="86" t="str">
        <f t="shared" si="1057"/>
        <v/>
      </c>
      <c r="BH628" s="9" t="str">
        <f t="shared" si="1058"/>
        <v/>
      </c>
      <c r="BI628" s="9" t="str">
        <f t="shared" si="1059"/>
        <v/>
      </c>
      <c r="BJ628" s="82" t="e">
        <f t="shared" si="1081"/>
        <v>#VALUE!</v>
      </c>
      <c r="BK628" s="9" t="str">
        <f t="shared" si="1060"/>
        <v/>
      </c>
      <c r="BL628" s="9" t="str">
        <f t="shared" ref="BL628:BM628" si="1158">BK628</f>
        <v/>
      </c>
      <c r="BM628" s="9" t="str">
        <f t="shared" si="1158"/>
        <v/>
      </c>
      <c r="BN628" s="8" t="str">
        <f t="shared" si="1083"/>
        <v/>
      </c>
      <c r="BO628" s="8" t="str">
        <f t="shared" si="1105"/>
        <v/>
      </c>
      <c r="BP628" s="8" t="str">
        <f t="shared" si="1106"/>
        <v/>
      </c>
      <c r="BQ628" s="8" t="str">
        <f t="shared" si="1107"/>
        <v/>
      </c>
      <c r="BR628" s="8" t="str">
        <f t="shared" si="1062"/>
        <v/>
      </c>
      <c r="BS628" s="8" t="str">
        <f t="shared" si="1108"/>
        <v/>
      </c>
      <c r="BT628" s="8" t="str">
        <f t="shared" si="1109"/>
        <v/>
      </c>
      <c r="BU628" s="7" t="str">
        <f t="shared" si="1110"/>
        <v/>
      </c>
    </row>
    <row r="629" spans="8:73" x14ac:dyDescent="0.25">
      <c r="H629" s="35" t="str">
        <f>IFERROR(IF(MINUTE(M629)&lt;&gt;MINUTE(M628),MAX($H$2:H628)+1,IF(AND(MINUTE(M628)=0,MINUTE(M629)=0),1,"")),"")</f>
        <v/>
      </c>
      <c r="I629" s="35" t="str">
        <f t="shared" si="1045"/>
        <v/>
      </c>
      <c r="J629" s="35" t="str">
        <f t="shared" si="1084"/>
        <v/>
      </c>
      <c r="K629" s="67" t="str">
        <f>IFERROR(IF(VLOOKUP(J628,'Flota Variable'!$AS$4:$AU$707,3,0)+K628&gt;$F$7,"",VLOOKUP(J628,'Flota Variable'!$AS$4:$AU$707,3,0)+K628),"")</f>
        <v/>
      </c>
      <c r="L629" s="67" t="str">
        <f t="shared" si="1046"/>
        <v/>
      </c>
      <c r="M629" s="36" t="str">
        <f t="shared" si="1085"/>
        <v/>
      </c>
      <c r="N629" s="35" t="str">
        <f>IF(H629="","",IF(H629=MAX($H$3:$H$1002),IFERROR(VLOOKUP(MAX($H$3:H629)+1,$H$3:$I$1002,2,0),MAX(I629:I1628))-VLOOKUP(H629,$H$3:$I$1002,2,0)+1,IFERROR(VLOOKUP(MAX($H$3:H629)+1,$H$3:$I$1002,2,0),MAX(I629:I1628))-VLOOKUP(H629,$H$3:$I$1002,2,0)))</f>
        <v/>
      </c>
      <c r="P629" s="35" t="str">
        <f t="shared" si="1086"/>
        <v/>
      </c>
      <c r="Q629" s="67" t="str">
        <f t="shared" si="1087"/>
        <v/>
      </c>
      <c r="R629" s="67" t="str">
        <f t="shared" si="1088"/>
        <v/>
      </c>
      <c r="S629" s="67" t="str">
        <f t="shared" si="1089"/>
        <v/>
      </c>
      <c r="U629" s="68" t="str">
        <f>IFERROR(IF(Z629=0,"",IF(MINUTE(Z629)&lt;&gt;MINUTE(Z628),MAX($U$2:U628)+1,IF(AND(MINUTE(Z628)=0,MINUTE(Z629)=0),1,""))),"")</f>
        <v/>
      </c>
      <c r="V629" s="68" t="str">
        <f t="shared" si="1090"/>
        <v/>
      </c>
      <c r="W629" s="68" t="str">
        <f t="shared" si="1091"/>
        <v/>
      </c>
      <c r="X629" s="69" t="str">
        <f>IFERROR(L629+VLOOKUP(J629,'Tiempos de ciclo'!$P$3:$Q$398,2,0),"")</f>
        <v/>
      </c>
      <c r="Y629" s="69" t="str">
        <f t="shared" si="1074"/>
        <v/>
      </c>
      <c r="Z629" s="70" t="str">
        <f t="shared" si="1092"/>
        <v/>
      </c>
      <c r="AA629" s="68" t="str">
        <f>IF(U629="","",IF(U629=MAX($U$3:$U$1002),IFERROR(VLOOKUP(MAX($U$3:U629)+1,$U$3:$V$1002,2,0),MAX(V629:V1628))-VLOOKUP(U629,$U$3:$V$1002,2,0)+1,IFERROR(VLOOKUP(MAX($U$3:U629)+1,$U$3:$V$1002,2,0),MAX(V629:V1628))-VLOOKUP(U629,$U$3:$V$1002,2,0)))</f>
        <v/>
      </c>
      <c r="AC629" s="68" t="str">
        <f t="shared" si="1093"/>
        <v/>
      </c>
      <c r="AD629" s="69" t="str">
        <f t="shared" si="1094"/>
        <v/>
      </c>
      <c r="AE629" s="69" t="str">
        <f t="shared" si="1095"/>
        <v/>
      </c>
      <c r="AF629" s="69" t="str">
        <f t="shared" si="1096"/>
        <v/>
      </c>
      <c r="AI629" s="3" t="str">
        <f t="shared" si="1047"/>
        <v/>
      </c>
      <c r="AJ629" s="8" t="str">
        <f t="shared" si="1075"/>
        <v/>
      </c>
      <c r="AK629" s="8" t="str">
        <f t="shared" si="1048"/>
        <v/>
      </c>
      <c r="AL629" s="8" t="str">
        <f t="shared" si="1049"/>
        <v/>
      </c>
      <c r="AM629" s="8" t="str">
        <f t="shared" si="1050"/>
        <v/>
      </c>
      <c r="AN629" s="9" t="str">
        <f t="shared" si="1076"/>
        <v/>
      </c>
      <c r="AO629" s="9" t="str">
        <f t="shared" si="1077"/>
        <v/>
      </c>
      <c r="AP629" s="8" t="str">
        <f t="shared" si="1097"/>
        <v/>
      </c>
      <c r="AQ629" s="9" t="str">
        <f t="shared" si="1078"/>
        <v/>
      </c>
      <c r="AR629" s="8" t="str">
        <f t="shared" si="1098"/>
        <v/>
      </c>
      <c r="AS629" s="2" t="str">
        <f t="shared" si="1051"/>
        <v/>
      </c>
      <c r="AT629" s="8" t="str">
        <f t="shared" si="1099"/>
        <v/>
      </c>
      <c r="AU629" s="8" t="str">
        <f t="shared" si="1052"/>
        <v/>
      </c>
      <c r="AV629" s="8" t="str">
        <f t="shared" si="1053"/>
        <v/>
      </c>
      <c r="AW629" s="8" t="str">
        <f t="shared" si="1054"/>
        <v/>
      </c>
      <c r="AX629" s="9" t="str">
        <f t="shared" si="1079"/>
        <v/>
      </c>
      <c r="AY629" s="9" t="str">
        <f t="shared" si="1080"/>
        <v/>
      </c>
      <c r="AZ629" s="8" t="str">
        <f t="shared" si="1100"/>
        <v/>
      </c>
      <c r="BA629" s="9" t="str">
        <f t="shared" si="1101"/>
        <v/>
      </c>
      <c r="BB629" s="8" t="str">
        <f t="shared" si="1102"/>
        <v/>
      </c>
      <c r="BD629" s="3" t="str">
        <f t="shared" si="1103"/>
        <v/>
      </c>
      <c r="BE629" s="8" t="str">
        <f t="shared" si="1055"/>
        <v/>
      </c>
      <c r="BF629" s="8" t="str">
        <f t="shared" si="1056"/>
        <v/>
      </c>
      <c r="BG629" s="86" t="str">
        <f t="shared" si="1057"/>
        <v/>
      </c>
      <c r="BH629" s="9" t="str">
        <f t="shared" si="1058"/>
        <v/>
      </c>
      <c r="BI629" s="9" t="str">
        <f t="shared" si="1059"/>
        <v/>
      </c>
      <c r="BJ629" s="82" t="e">
        <f t="shared" si="1081"/>
        <v>#VALUE!</v>
      </c>
      <c r="BK629" s="9" t="str">
        <f t="shared" si="1060"/>
        <v/>
      </c>
      <c r="BL629" s="9" t="str">
        <f t="shared" ref="BL629:BM629" si="1159">BK629</f>
        <v/>
      </c>
      <c r="BM629" s="9" t="str">
        <f t="shared" si="1159"/>
        <v/>
      </c>
      <c r="BN629" s="8" t="str">
        <f t="shared" si="1083"/>
        <v/>
      </c>
      <c r="BO629" s="8" t="str">
        <f t="shared" si="1105"/>
        <v/>
      </c>
      <c r="BP629" s="8" t="str">
        <f t="shared" si="1106"/>
        <v/>
      </c>
      <c r="BQ629" s="8" t="str">
        <f t="shared" si="1107"/>
        <v/>
      </c>
      <c r="BR629" s="8" t="str">
        <f t="shared" si="1062"/>
        <v/>
      </c>
      <c r="BS629" s="8" t="str">
        <f t="shared" si="1108"/>
        <v/>
      </c>
      <c r="BT629" s="8" t="str">
        <f t="shared" si="1109"/>
        <v/>
      </c>
      <c r="BU629" s="7" t="str">
        <f t="shared" si="1110"/>
        <v/>
      </c>
    </row>
    <row r="630" spans="8:73" x14ac:dyDescent="0.25">
      <c r="H630" s="35" t="str">
        <f>IFERROR(IF(MINUTE(M630)&lt;&gt;MINUTE(M629),MAX($H$2:H629)+1,IF(AND(MINUTE(M629)=0,MINUTE(M630)=0),1,"")),"")</f>
        <v/>
      </c>
      <c r="I630" s="35" t="str">
        <f t="shared" si="1045"/>
        <v/>
      </c>
      <c r="J630" s="35" t="str">
        <f t="shared" si="1084"/>
        <v/>
      </c>
      <c r="K630" s="67" t="str">
        <f>IFERROR(IF(VLOOKUP(J629,'Flota Variable'!$AS$4:$AU$707,3,0)+K629&gt;$F$7,"",VLOOKUP(J629,'Flota Variable'!$AS$4:$AU$707,3,0)+K629),"")</f>
        <v/>
      </c>
      <c r="L630" s="67" t="str">
        <f t="shared" si="1046"/>
        <v/>
      </c>
      <c r="M630" s="36" t="str">
        <f t="shared" si="1085"/>
        <v/>
      </c>
      <c r="N630" s="35" t="str">
        <f>IF(H630="","",IF(H630=MAX($H$3:$H$1002),IFERROR(VLOOKUP(MAX($H$3:H630)+1,$H$3:$I$1002,2,0),MAX(I630:I1629))-VLOOKUP(H630,$H$3:$I$1002,2,0)+1,IFERROR(VLOOKUP(MAX($H$3:H630)+1,$H$3:$I$1002,2,0),MAX(I630:I1629))-VLOOKUP(H630,$H$3:$I$1002,2,0)))</f>
        <v/>
      </c>
      <c r="P630" s="35" t="str">
        <f t="shared" si="1086"/>
        <v/>
      </c>
      <c r="Q630" s="67" t="str">
        <f t="shared" si="1087"/>
        <v/>
      </c>
      <c r="R630" s="67" t="str">
        <f t="shared" si="1088"/>
        <v/>
      </c>
      <c r="S630" s="67" t="str">
        <f t="shared" si="1089"/>
        <v/>
      </c>
      <c r="U630" s="68" t="str">
        <f>IFERROR(IF(Z630=0,"",IF(MINUTE(Z630)&lt;&gt;MINUTE(Z629),MAX($U$2:U629)+1,IF(AND(MINUTE(Z629)=0,MINUTE(Z630)=0),1,""))),"")</f>
        <v/>
      </c>
      <c r="V630" s="68" t="str">
        <f t="shared" si="1090"/>
        <v/>
      </c>
      <c r="W630" s="68" t="str">
        <f t="shared" si="1091"/>
        <v/>
      </c>
      <c r="X630" s="69" t="str">
        <f>IFERROR(L630+VLOOKUP(J630,'Tiempos de ciclo'!$P$3:$Q$398,2,0),"")</f>
        <v/>
      </c>
      <c r="Y630" s="69" t="str">
        <f t="shared" si="1074"/>
        <v/>
      </c>
      <c r="Z630" s="70" t="str">
        <f t="shared" si="1092"/>
        <v/>
      </c>
      <c r="AA630" s="68" t="str">
        <f>IF(U630="","",IF(U630=MAX($U$3:$U$1002),IFERROR(VLOOKUP(MAX($U$3:U630)+1,$U$3:$V$1002,2,0),MAX(V630:V1629))-VLOOKUP(U630,$U$3:$V$1002,2,0)+1,IFERROR(VLOOKUP(MAX($U$3:U630)+1,$U$3:$V$1002,2,0),MAX(V630:V1629))-VLOOKUP(U630,$U$3:$V$1002,2,0)))</f>
        <v/>
      </c>
      <c r="AC630" s="68" t="str">
        <f t="shared" si="1093"/>
        <v/>
      </c>
      <c r="AD630" s="69" t="str">
        <f t="shared" si="1094"/>
        <v/>
      </c>
      <c r="AE630" s="69" t="str">
        <f t="shared" si="1095"/>
        <v/>
      </c>
      <c r="AF630" s="69" t="str">
        <f t="shared" si="1096"/>
        <v/>
      </c>
      <c r="AI630" s="3" t="str">
        <f t="shared" si="1047"/>
        <v/>
      </c>
      <c r="AJ630" s="8" t="str">
        <f t="shared" si="1075"/>
        <v/>
      </c>
      <c r="AK630" s="8" t="str">
        <f t="shared" si="1048"/>
        <v/>
      </c>
      <c r="AL630" s="8" t="str">
        <f t="shared" si="1049"/>
        <v/>
      </c>
      <c r="AM630" s="8" t="str">
        <f t="shared" si="1050"/>
        <v/>
      </c>
      <c r="AN630" s="9" t="str">
        <f t="shared" si="1076"/>
        <v/>
      </c>
      <c r="AO630" s="9" t="str">
        <f t="shared" si="1077"/>
        <v/>
      </c>
      <c r="AP630" s="8" t="str">
        <f t="shared" si="1097"/>
        <v/>
      </c>
      <c r="AQ630" s="9" t="str">
        <f t="shared" si="1078"/>
        <v/>
      </c>
      <c r="AR630" s="8" t="str">
        <f t="shared" si="1098"/>
        <v/>
      </c>
      <c r="AS630" s="2" t="str">
        <f t="shared" si="1051"/>
        <v/>
      </c>
      <c r="AT630" s="8" t="str">
        <f t="shared" si="1099"/>
        <v/>
      </c>
      <c r="AU630" s="8" t="str">
        <f t="shared" si="1052"/>
        <v/>
      </c>
      <c r="AV630" s="8" t="str">
        <f t="shared" si="1053"/>
        <v/>
      </c>
      <c r="AW630" s="8" t="str">
        <f t="shared" si="1054"/>
        <v/>
      </c>
      <c r="AX630" s="9" t="str">
        <f t="shared" si="1079"/>
        <v/>
      </c>
      <c r="AY630" s="9" t="str">
        <f t="shared" si="1080"/>
        <v/>
      </c>
      <c r="AZ630" s="8" t="str">
        <f t="shared" si="1100"/>
        <v/>
      </c>
      <c r="BA630" s="9" t="str">
        <f t="shared" si="1101"/>
        <v/>
      </c>
      <c r="BB630" s="8" t="str">
        <f t="shared" si="1102"/>
        <v/>
      </c>
      <c r="BD630" s="3" t="str">
        <f t="shared" si="1103"/>
        <v/>
      </c>
      <c r="BE630" s="8" t="str">
        <f t="shared" si="1055"/>
        <v/>
      </c>
      <c r="BF630" s="8" t="str">
        <f t="shared" si="1056"/>
        <v/>
      </c>
      <c r="BG630" s="86" t="str">
        <f t="shared" si="1057"/>
        <v/>
      </c>
      <c r="BH630" s="9" t="str">
        <f t="shared" si="1058"/>
        <v/>
      </c>
      <c r="BI630" s="9" t="str">
        <f t="shared" si="1059"/>
        <v/>
      </c>
      <c r="BJ630" s="82" t="e">
        <f t="shared" si="1081"/>
        <v>#VALUE!</v>
      </c>
      <c r="BK630" s="9" t="str">
        <f t="shared" si="1060"/>
        <v/>
      </c>
      <c r="BL630" s="9" t="str">
        <f t="shared" ref="BL630:BM630" si="1160">BK630</f>
        <v/>
      </c>
      <c r="BM630" s="9" t="str">
        <f t="shared" si="1160"/>
        <v/>
      </c>
      <c r="BN630" s="8" t="str">
        <f t="shared" si="1083"/>
        <v/>
      </c>
      <c r="BO630" s="8" t="str">
        <f t="shared" si="1105"/>
        <v/>
      </c>
      <c r="BP630" s="8" t="str">
        <f t="shared" si="1106"/>
        <v/>
      </c>
      <c r="BQ630" s="8" t="str">
        <f t="shared" si="1107"/>
        <v/>
      </c>
      <c r="BR630" s="8" t="str">
        <f t="shared" si="1062"/>
        <v/>
      </c>
      <c r="BS630" s="8" t="str">
        <f t="shared" si="1108"/>
        <v/>
      </c>
      <c r="BT630" s="8" t="str">
        <f t="shared" si="1109"/>
        <v/>
      </c>
      <c r="BU630" s="7" t="str">
        <f t="shared" si="1110"/>
        <v/>
      </c>
    </row>
    <row r="631" spans="8:73" x14ac:dyDescent="0.25">
      <c r="H631" s="35" t="str">
        <f>IFERROR(IF(MINUTE(M631)&lt;&gt;MINUTE(M630),MAX($H$2:H630)+1,IF(AND(MINUTE(M630)=0,MINUTE(M631)=0),1,"")),"")</f>
        <v/>
      </c>
      <c r="I631" s="35" t="str">
        <f t="shared" ref="I631:I694" si="1161">IF(K631="","",I630+1)</f>
        <v/>
      </c>
      <c r="J631" s="35" t="str">
        <f t="shared" si="1084"/>
        <v/>
      </c>
      <c r="K631" s="67" t="str">
        <f>IFERROR(IF(VLOOKUP(J630,'Flota Variable'!$AS$4:$AU$707,3,0)+K630&gt;$F$7,"",VLOOKUP(J630,'Flota Variable'!$AS$4:$AU$707,3,0)+K630),"")</f>
        <v/>
      </c>
      <c r="L631" s="67" t="str">
        <f t="shared" ref="L631:L694" si="1162">IFERROR(HOUR(K631)*$E$16+MINUTE(K631)*$E$17+IF(SECOND(K631)&lt;30,0,$E$17),"")</f>
        <v/>
      </c>
      <c r="M631" s="36" t="str">
        <f t="shared" si="1085"/>
        <v/>
      </c>
      <c r="N631" s="35" t="str">
        <f>IF(H631="","",IF(H631=MAX($H$3:$H$1002),IFERROR(VLOOKUP(MAX($H$3:H631)+1,$H$3:$I$1002,2,0),MAX(I631:I1630))-VLOOKUP(H631,$H$3:$I$1002,2,0)+1,IFERROR(VLOOKUP(MAX($H$3:H631)+1,$H$3:$I$1002,2,0),MAX(I631:I1630))-VLOOKUP(H631,$H$3:$I$1002,2,0)))</f>
        <v/>
      </c>
      <c r="P631" s="35" t="str">
        <f t="shared" si="1086"/>
        <v/>
      </c>
      <c r="Q631" s="67" t="str">
        <f t="shared" si="1087"/>
        <v/>
      </c>
      <c r="R631" s="67" t="str">
        <f t="shared" si="1088"/>
        <v/>
      </c>
      <c r="S631" s="67" t="str">
        <f t="shared" si="1089"/>
        <v/>
      </c>
      <c r="U631" s="68" t="str">
        <f>IFERROR(IF(Z631=0,"",IF(MINUTE(Z631)&lt;&gt;MINUTE(Z630),MAX($U$2:U630)+1,IF(AND(MINUTE(Z630)=0,MINUTE(Z631)=0),1,""))),"")</f>
        <v/>
      </c>
      <c r="V631" s="68" t="str">
        <f t="shared" si="1090"/>
        <v/>
      </c>
      <c r="W631" s="68" t="str">
        <f t="shared" si="1091"/>
        <v/>
      </c>
      <c r="X631" s="69" t="str">
        <f>IFERROR(L631+VLOOKUP(J631,'Tiempos de ciclo'!$P$3:$Q$398,2,0),"")</f>
        <v/>
      </c>
      <c r="Y631" s="69" t="str">
        <f t="shared" si="1074"/>
        <v/>
      </c>
      <c r="Z631" s="70" t="str">
        <f t="shared" si="1092"/>
        <v/>
      </c>
      <c r="AA631" s="68" t="str">
        <f>IF(U631="","",IF(U631=MAX($U$3:$U$1002),IFERROR(VLOOKUP(MAX($U$3:U631)+1,$U$3:$V$1002,2,0),MAX(V631:V1630))-VLOOKUP(U631,$U$3:$V$1002,2,0)+1,IFERROR(VLOOKUP(MAX($U$3:U631)+1,$U$3:$V$1002,2,0),MAX(V631:V1630))-VLOOKUP(U631,$U$3:$V$1002,2,0)))</f>
        <v/>
      </c>
      <c r="AC631" s="68" t="str">
        <f t="shared" si="1093"/>
        <v/>
      </c>
      <c r="AD631" s="69" t="str">
        <f t="shared" si="1094"/>
        <v/>
      </c>
      <c r="AE631" s="69" t="str">
        <f t="shared" si="1095"/>
        <v/>
      </c>
      <c r="AF631" s="69" t="str">
        <f t="shared" si="1096"/>
        <v/>
      </c>
      <c r="AI631" s="3" t="str">
        <f t="shared" ref="AI631:AI694" si="1163">IF(AJ631="","",AI630+1)</f>
        <v/>
      </c>
      <c r="AJ631" s="8" t="str">
        <f t="shared" si="1075"/>
        <v/>
      </c>
      <c r="AK631" s="8" t="str">
        <f t="shared" ref="AK631:AK694" si="1164">AJ631</f>
        <v/>
      </c>
      <c r="AL631" s="8" t="str">
        <f t="shared" ref="AL631:AL694" si="1165">IFERROR(IF(AM631="","",1),"")</f>
        <v/>
      </c>
      <c r="AM631" s="8" t="str">
        <f t="shared" ref="AM631:AM694" si="1166">IFERROR(IF(AQ631="","",$F$8),"")</f>
        <v/>
      </c>
      <c r="AN631" s="9" t="str">
        <f t="shared" si="1076"/>
        <v/>
      </c>
      <c r="AO631" s="9" t="str">
        <f t="shared" si="1077"/>
        <v/>
      </c>
      <c r="AP631" s="8" t="str">
        <f t="shared" si="1097"/>
        <v/>
      </c>
      <c r="AQ631" s="9" t="str">
        <f t="shared" si="1078"/>
        <v/>
      </c>
      <c r="AR631" s="8" t="str">
        <f t="shared" si="1098"/>
        <v/>
      </c>
      <c r="AS631" s="2" t="str">
        <f t="shared" ref="AS631:AS694" si="1167">IF(AT631="","",AS630+1)</f>
        <v/>
      </c>
      <c r="AT631" s="8" t="str">
        <f t="shared" si="1099"/>
        <v/>
      </c>
      <c r="AU631" s="8" t="str">
        <f t="shared" ref="AU631:AU694" si="1168">AT631</f>
        <v/>
      </c>
      <c r="AV631" s="8" t="str">
        <f t="shared" ref="AV631:AV694" si="1169">IF(AW631="","",2)</f>
        <v/>
      </c>
      <c r="AW631" s="8" t="str">
        <f t="shared" ref="AW631:AW694" si="1170">IF(BA631="","",$F$10)</f>
        <v/>
      </c>
      <c r="AX631" s="9" t="str">
        <f t="shared" si="1079"/>
        <v/>
      </c>
      <c r="AY631" s="9" t="str">
        <f t="shared" si="1080"/>
        <v/>
      </c>
      <c r="AZ631" s="8" t="str">
        <f t="shared" si="1100"/>
        <v/>
      </c>
      <c r="BA631" s="9" t="str">
        <f t="shared" si="1101"/>
        <v/>
      </c>
      <c r="BB631" s="8" t="str">
        <f t="shared" si="1102"/>
        <v/>
      </c>
      <c r="BD631" s="3" t="str">
        <f t="shared" si="1103"/>
        <v/>
      </c>
      <c r="BE631" s="8" t="str">
        <f t="shared" ref="BE631:BE694" si="1171">IFERROR(VLOOKUP(BD631,$AI$3:$AR$1003,2,0),VLOOKUP(BD631,$AS$3:$BB$1003,2,0))</f>
        <v/>
      </c>
      <c r="BF631" s="8" t="str">
        <f t="shared" ref="BF631:BF694" si="1172">IFERROR(VLOOKUP(BD631,$AI$3:$AR$1003,3,0),VLOOKUP(BD631,$AS$3:$BB$1003,3,0))</f>
        <v/>
      </c>
      <c r="BG631" s="86" t="str">
        <f t="shared" ref="BG631:BG694" si="1173">IFERROR(VLOOKUP(BD631,$AI$3:$AR$1003,4,0),VLOOKUP(BD631,$AS$3:$BB$1003,4,0))</f>
        <v/>
      </c>
      <c r="BH631" s="9" t="str">
        <f t="shared" ref="BH631:BH694" si="1174">IFERROR(VLOOKUP(BD631,$AI$3:$AR$1003,6,0),VLOOKUP(BD631,$AS$3:$BB$1003,6,0))</f>
        <v/>
      </c>
      <c r="BI631" s="9" t="str">
        <f t="shared" ref="BI631:BI694" si="1175">IFERROR(VLOOKUP(BD631,$AI$3:$AR$1003,7,0),VLOOKUP(BD631,$AS$3:$BB$1003,7,0))</f>
        <v/>
      </c>
      <c r="BJ631" s="82" t="e">
        <f t="shared" si="1081"/>
        <v>#VALUE!</v>
      </c>
      <c r="BK631" s="9" t="str">
        <f t="shared" ref="BK631:BK694" si="1176">IFERROR(VLOOKUP(BD631,$AI$3:$AR$1003,8,0),VLOOKUP(BD631,$AS$3:$BB$1003,8,0))</f>
        <v/>
      </c>
      <c r="BL631" s="9" t="str">
        <f t="shared" ref="BL631:BM631" si="1177">BK631</f>
        <v/>
      </c>
      <c r="BM631" s="9" t="str">
        <f t="shared" si="1177"/>
        <v/>
      </c>
      <c r="BN631" s="8" t="str">
        <f t="shared" si="1083"/>
        <v/>
      </c>
      <c r="BO631" s="8" t="str">
        <f t="shared" si="1105"/>
        <v/>
      </c>
      <c r="BP631" s="8" t="str">
        <f t="shared" si="1106"/>
        <v/>
      </c>
      <c r="BQ631" s="8" t="str">
        <f t="shared" si="1107"/>
        <v/>
      </c>
      <c r="BR631" s="8" t="str">
        <f t="shared" ref="BR631:BR694" si="1178">IFERROR(VLOOKUP(BD631,$AI$3:$AR$1003,9,0),VLOOKUP(BD631,$AS$3:$BB$1003,9,0))</f>
        <v/>
      </c>
      <c r="BS631" s="8" t="str">
        <f t="shared" si="1108"/>
        <v/>
      </c>
      <c r="BT631" s="8" t="str">
        <f t="shared" si="1109"/>
        <v/>
      </c>
      <c r="BU631" s="7" t="str">
        <f t="shared" si="1110"/>
        <v/>
      </c>
    </row>
    <row r="632" spans="8:73" x14ac:dyDescent="0.25">
      <c r="H632" s="35" t="str">
        <f>IFERROR(IF(MINUTE(M632)&lt;&gt;MINUTE(M631),MAX($H$2:H631)+1,IF(AND(MINUTE(M631)=0,MINUTE(M632)=0),1,"")),"")</f>
        <v/>
      </c>
      <c r="I632" s="35" t="str">
        <f t="shared" si="1161"/>
        <v/>
      </c>
      <c r="J632" s="35" t="str">
        <f t="shared" si="1084"/>
        <v/>
      </c>
      <c r="K632" s="67" t="str">
        <f>IFERROR(IF(VLOOKUP(J631,'Flota Variable'!$AS$4:$AU$707,3,0)+K631&gt;$F$7,"",VLOOKUP(J631,'Flota Variable'!$AS$4:$AU$707,3,0)+K631),"")</f>
        <v/>
      </c>
      <c r="L632" s="67" t="str">
        <f t="shared" si="1162"/>
        <v/>
      </c>
      <c r="M632" s="36" t="str">
        <f t="shared" si="1085"/>
        <v/>
      </c>
      <c r="N632" s="35" t="str">
        <f>IF(H632="","",IF(H632=MAX($H$3:$H$1002),IFERROR(VLOOKUP(MAX($H$3:H632)+1,$H$3:$I$1002,2,0),MAX(I632:I1631))-VLOOKUP(H632,$H$3:$I$1002,2,0)+1,IFERROR(VLOOKUP(MAX($H$3:H632)+1,$H$3:$I$1002,2,0),MAX(I632:I1631))-VLOOKUP(H632,$H$3:$I$1002,2,0)))</f>
        <v/>
      </c>
      <c r="P632" s="35" t="str">
        <f t="shared" si="1086"/>
        <v/>
      </c>
      <c r="Q632" s="67" t="str">
        <f t="shared" si="1087"/>
        <v/>
      </c>
      <c r="R632" s="67" t="str">
        <f t="shared" si="1088"/>
        <v/>
      </c>
      <c r="S632" s="67" t="str">
        <f t="shared" si="1089"/>
        <v/>
      </c>
      <c r="U632" s="68" t="str">
        <f>IFERROR(IF(Z632=0,"",IF(MINUTE(Z632)&lt;&gt;MINUTE(Z631),MAX($U$2:U631)+1,IF(AND(MINUTE(Z631)=0,MINUTE(Z632)=0),1,""))),"")</f>
        <v/>
      </c>
      <c r="V632" s="68" t="str">
        <f t="shared" si="1090"/>
        <v/>
      </c>
      <c r="W632" s="68" t="str">
        <f t="shared" si="1091"/>
        <v/>
      </c>
      <c r="X632" s="69" t="str">
        <f>IFERROR(L632+VLOOKUP(J632,'Tiempos de ciclo'!$P$3:$Q$398,2,0),"")</f>
        <v/>
      </c>
      <c r="Y632" s="69" t="str">
        <f t="shared" si="1074"/>
        <v/>
      </c>
      <c r="Z632" s="70" t="str">
        <f t="shared" si="1092"/>
        <v/>
      </c>
      <c r="AA632" s="68" t="str">
        <f>IF(U632="","",IF(U632=MAX($U$3:$U$1002),IFERROR(VLOOKUP(MAX($U$3:U632)+1,$U$3:$V$1002,2,0),MAX(V632:V1631))-VLOOKUP(U632,$U$3:$V$1002,2,0)+1,IFERROR(VLOOKUP(MAX($U$3:U632)+1,$U$3:$V$1002,2,0),MAX(V632:V1631))-VLOOKUP(U632,$U$3:$V$1002,2,0)))</f>
        <v/>
      </c>
      <c r="AC632" s="68" t="str">
        <f t="shared" si="1093"/>
        <v/>
      </c>
      <c r="AD632" s="69" t="str">
        <f t="shared" si="1094"/>
        <v/>
      </c>
      <c r="AE632" s="69" t="str">
        <f t="shared" si="1095"/>
        <v/>
      </c>
      <c r="AF632" s="69" t="str">
        <f t="shared" si="1096"/>
        <v/>
      </c>
      <c r="AI632" s="3" t="str">
        <f t="shared" si="1163"/>
        <v/>
      </c>
      <c r="AJ632" s="8" t="str">
        <f t="shared" si="1075"/>
        <v/>
      </c>
      <c r="AK632" s="8" t="str">
        <f t="shared" si="1164"/>
        <v/>
      </c>
      <c r="AL632" s="8" t="str">
        <f t="shared" si="1165"/>
        <v/>
      </c>
      <c r="AM632" s="8" t="str">
        <f t="shared" si="1166"/>
        <v/>
      </c>
      <c r="AN632" s="9" t="str">
        <f t="shared" si="1076"/>
        <v/>
      </c>
      <c r="AO632" s="9" t="str">
        <f t="shared" si="1077"/>
        <v/>
      </c>
      <c r="AP632" s="8" t="str">
        <f t="shared" si="1097"/>
        <v/>
      </c>
      <c r="AQ632" s="9" t="str">
        <f t="shared" si="1078"/>
        <v/>
      </c>
      <c r="AR632" s="8" t="str">
        <f t="shared" si="1098"/>
        <v/>
      </c>
      <c r="AS632" s="2" t="str">
        <f t="shared" si="1167"/>
        <v/>
      </c>
      <c r="AT632" s="8" t="str">
        <f t="shared" si="1099"/>
        <v/>
      </c>
      <c r="AU632" s="8" t="str">
        <f t="shared" si="1168"/>
        <v/>
      </c>
      <c r="AV632" s="8" t="str">
        <f t="shared" si="1169"/>
        <v/>
      </c>
      <c r="AW632" s="8" t="str">
        <f t="shared" si="1170"/>
        <v/>
      </c>
      <c r="AX632" s="9" t="str">
        <f t="shared" si="1079"/>
        <v/>
      </c>
      <c r="AY632" s="9" t="str">
        <f t="shared" si="1080"/>
        <v/>
      </c>
      <c r="AZ632" s="8" t="str">
        <f t="shared" si="1100"/>
        <v/>
      </c>
      <c r="BA632" s="9" t="str">
        <f t="shared" si="1101"/>
        <v/>
      </c>
      <c r="BB632" s="8" t="str">
        <f t="shared" si="1102"/>
        <v/>
      </c>
      <c r="BD632" s="3" t="str">
        <f t="shared" si="1103"/>
        <v/>
      </c>
      <c r="BE632" s="8" t="str">
        <f t="shared" si="1171"/>
        <v/>
      </c>
      <c r="BF632" s="8" t="str">
        <f t="shared" si="1172"/>
        <v/>
      </c>
      <c r="BG632" s="86" t="str">
        <f t="shared" si="1173"/>
        <v/>
      </c>
      <c r="BH632" s="9" t="str">
        <f t="shared" si="1174"/>
        <v/>
      </c>
      <c r="BI632" s="9" t="str">
        <f t="shared" si="1175"/>
        <v/>
      </c>
      <c r="BJ632" s="82" t="e">
        <f t="shared" si="1081"/>
        <v>#VALUE!</v>
      </c>
      <c r="BK632" s="9" t="str">
        <f t="shared" si="1176"/>
        <v/>
      </c>
      <c r="BL632" s="9" t="str">
        <f t="shared" ref="BL632:BM632" si="1179">BK632</f>
        <v/>
      </c>
      <c r="BM632" s="9" t="str">
        <f t="shared" si="1179"/>
        <v/>
      </c>
      <c r="BN632" s="8" t="str">
        <f t="shared" si="1083"/>
        <v/>
      </c>
      <c r="BO632" s="8" t="str">
        <f t="shared" si="1105"/>
        <v/>
      </c>
      <c r="BP632" s="8" t="str">
        <f t="shared" si="1106"/>
        <v/>
      </c>
      <c r="BQ632" s="8" t="str">
        <f t="shared" si="1107"/>
        <v/>
      </c>
      <c r="BR632" s="8" t="str">
        <f t="shared" si="1178"/>
        <v/>
      </c>
      <c r="BS632" s="8" t="str">
        <f t="shared" si="1108"/>
        <v/>
      </c>
      <c r="BT632" s="8" t="str">
        <f t="shared" si="1109"/>
        <v/>
      </c>
      <c r="BU632" s="7" t="str">
        <f t="shared" si="1110"/>
        <v/>
      </c>
    </row>
    <row r="633" spans="8:73" x14ac:dyDescent="0.25">
      <c r="H633" s="35" t="str">
        <f>IFERROR(IF(MINUTE(M633)&lt;&gt;MINUTE(M632),MAX($H$2:H632)+1,IF(AND(MINUTE(M632)=0,MINUTE(M633)=0),1,"")),"")</f>
        <v/>
      </c>
      <c r="I633" s="35" t="str">
        <f t="shared" si="1161"/>
        <v/>
      </c>
      <c r="J633" s="35" t="str">
        <f t="shared" si="1084"/>
        <v/>
      </c>
      <c r="K633" s="67" t="str">
        <f>IFERROR(IF(VLOOKUP(J632,'Flota Variable'!$AS$4:$AU$707,3,0)+K632&gt;$F$7,"",VLOOKUP(J632,'Flota Variable'!$AS$4:$AU$707,3,0)+K632),"")</f>
        <v/>
      </c>
      <c r="L633" s="67" t="str">
        <f t="shared" si="1162"/>
        <v/>
      </c>
      <c r="M633" s="36" t="str">
        <f t="shared" si="1085"/>
        <v/>
      </c>
      <c r="N633" s="35" t="str">
        <f>IF(H633="","",IF(H633=MAX($H$3:$H$1002),IFERROR(VLOOKUP(MAX($H$3:H633)+1,$H$3:$I$1002,2,0),MAX(I633:I1632))-VLOOKUP(H633,$H$3:$I$1002,2,0)+1,IFERROR(VLOOKUP(MAX($H$3:H633)+1,$H$3:$I$1002,2,0),MAX(I633:I1632))-VLOOKUP(H633,$H$3:$I$1002,2,0)))</f>
        <v/>
      </c>
      <c r="P633" s="35" t="str">
        <f t="shared" si="1086"/>
        <v/>
      </c>
      <c r="Q633" s="67" t="str">
        <f t="shared" si="1087"/>
        <v/>
      </c>
      <c r="R633" s="67" t="str">
        <f t="shared" si="1088"/>
        <v/>
      </c>
      <c r="S633" s="67" t="str">
        <f t="shared" si="1089"/>
        <v/>
      </c>
      <c r="U633" s="68" t="str">
        <f>IFERROR(IF(Z633=0,"",IF(MINUTE(Z633)&lt;&gt;MINUTE(Z632),MAX($U$2:U632)+1,IF(AND(MINUTE(Z632)=0,MINUTE(Z633)=0),1,""))),"")</f>
        <v/>
      </c>
      <c r="V633" s="68" t="str">
        <f t="shared" si="1090"/>
        <v/>
      </c>
      <c r="W633" s="68" t="str">
        <f t="shared" si="1091"/>
        <v/>
      </c>
      <c r="X633" s="69" t="str">
        <f>IFERROR(L633+VLOOKUP(J633,'Tiempos de ciclo'!$P$3:$Q$398,2,0),"")</f>
        <v/>
      </c>
      <c r="Y633" s="69" t="str">
        <f t="shared" si="1074"/>
        <v/>
      </c>
      <c r="Z633" s="70" t="str">
        <f t="shared" si="1092"/>
        <v/>
      </c>
      <c r="AA633" s="68" t="str">
        <f>IF(U633="","",IF(U633=MAX($U$3:$U$1002),IFERROR(VLOOKUP(MAX($U$3:U633)+1,$U$3:$V$1002,2,0),MAX(V633:V1632))-VLOOKUP(U633,$U$3:$V$1002,2,0)+1,IFERROR(VLOOKUP(MAX($U$3:U633)+1,$U$3:$V$1002,2,0),MAX(V633:V1632))-VLOOKUP(U633,$U$3:$V$1002,2,0)))</f>
        <v/>
      </c>
      <c r="AC633" s="68" t="str">
        <f t="shared" si="1093"/>
        <v/>
      </c>
      <c r="AD633" s="69" t="str">
        <f t="shared" si="1094"/>
        <v/>
      </c>
      <c r="AE633" s="69" t="str">
        <f t="shared" si="1095"/>
        <v/>
      </c>
      <c r="AF633" s="69" t="str">
        <f t="shared" si="1096"/>
        <v/>
      </c>
      <c r="AI633" s="3" t="str">
        <f t="shared" si="1163"/>
        <v/>
      </c>
      <c r="AJ633" s="8" t="str">
        <f t="shared" si="1075"/>
        <v/>
      </c>
      <c r="AK633" s="8" t="str">
        <f t="shared" si="1164"/>
        <v/>
      </c>
      <c r="AL633" s="8" t="str">
        <f t="shared" si="1165"/>
        <v/>
      </c>
      <c r="AM633" s="8" t="str">
        <f t="shared" si="1166"/>
        <v/>
      </c>
      <c r="AN633" s="9" t="str">
        <f t="shared" si="1076"/>
        <v/>
      </c>
      <c r="AO633" s="9" t="str">
        <f t="shared" si="1077"/>
        <v/>
      </c>
      <c r="AP633" s="8" t="str">
        <f t="shared" si="1097"/>
        <v/>
      </c>
      <c r="AQ633" s="9" t="str">
        <f t="shared" si="1078"/>
        <v/>
      </c>
      <c r="AR633" s="8" t="str">
        <f t="shared" si="1098"/>
        <v/>
      </c>
      <c r="AS633" s="2" t="str">
        <f t="shared" si="1167"/>
        <v/>
      </c>
      <c r="AT633" s="8" t="str">
        <f t="shared" si="1099"/>
        <v/>
      </c>
      <c r="AU633" s="8" t="str">
        <f t="shared" si="1168"/>
        <v/>
      </c>
      <c r="AV633" s="8" t="str">
        <f t="shared" si="1169"/>
        <v/>
      </c>
      <c r="AW633" s="8" t="str">
        <f t="shared" si="1170"/>
        <v/>
      </c>
      <c r="AX633" s="9" t="str">
        <f t="shared" si="1079"/>
        <v/>
      </c>
      <c r="AY633" s="9" t="str">
        <f t="shared" si="1080"/>
        <v/>
      </c>
      <c r="AZ633" s="8" t="str">
        <f t="shared" si="1100"/>
        <v/>
      </c>
      <c r="BA633" s="9" t="str">
        <f t="shared" si="1101"/>
        <v/>
      </c>
      <c r="BB633" s="8" t="str">
        <f t="shared" si="1102"/>
        <v/>
      </c>
      <c r="BD633" s="3" t="str">
        <f t="shared" si="1103"/>
        <v/>
      </c>
      <c r="BE633" s="8" t="str">
        <f t="shared" si="1171"/>
        <v/>
      </c>
      <c r="BF633" s="8" t="str">
        <f t="shared" si="1172"/>
        <v/>
      </c>
      <c r="BG633" s="86" t="str">
        <f t="shared" si="1173"/>
        <v/>
      </c>
      <c r="BH633" s="9" t="str">
        <f t="shared" si="1174"/>
        <v/>
      </c>
      <c r="BI633" s="9" t="str">
        <f t="shared" si="1175"/>
        <v/>
      </c>
      <c r="BJ633" s="82" t="e">
        <f t="shared" si="1081"/>
        <v>#VALUE!</v>
      </c>
      <c r="BK633" s="9" t="str">
        <f t="shared" si="1176"/>
        <v/>
      </c>
      <c r="BL633" s="9" t="str">
        <f t="shared" ref="BL633:BM633" si="1180">BK633</f>
        <v/>
      </c>
      <c r="BM633" s="9" t="str">
        <f t="shared" si="1180"/>
        <v/>
      </c>
      <c r="BN633" s="8" t="str">
        <f t="shared" si="1083"/>
        <v/>
      </c>
      <c r="BO633" s="8" t="str">
        <f t="shared" si="1105"/>
        <v/>
      </c>
      <c r="BP633" s="8" t="str">
        <f t="shared" si="1106"/>
        <v/>
      </c>
      <c r="BQ633" s="8" t="str">
        <f t="shared" si="1107"/>
        <v/>
      </c>
      <c r="BR633" s="8" t="str">
        <f t="shared" si="1178"/>
        <v/>
      </c>
      <c r="BS633" s="8" t="str">
        <f t="shared" si="1108"/>
        <v/>
      </c>
      <c r="BT633" s="8" t="str">
        <f t="shared" si="1109"/>
        <v/>
      </c>
      <c r="BU633" s="7" t="str">
        <f t="shared" si="1110"/>
        <v/>
      </c>
    </row>
    <row r="634" spans="8:73" x14ac:dyDescent="0.25">
      <c r="H634" s="35" t="str">
        <f>IFERROR(IF(MINUTE(M634)&lt;&gt;MINUTE(M633),MAX($H$2:H633)+1,IF(AND(MINUTE(M633)=0,MINUTE(M634)=0),1,"")),"")</f>
        <v/>
      </c>
      <c r="I634" s="35" t="str">
        <f t="shared" si="1161"/>
        <v/>
      </c>
      <c r="J634" s="35" t="str">
        <f t="shared" si="1084"/>
        <v/>
      </c>
      <c r="K634" s="67" t="str">
        <f>IFERROR(IF(VLOOKUP(J633,'Flota Variable'!$AS$4:$AU$707,3,0)+K633&gt;$F$7,"",VLOOKUP(J633,'Flota Variable'!$AS$4:$AU$707,3,0)+K633),"")</f>
        <v/>
      </c>
      <c r="L634" s="67" t="str">
        <f t="shared" si="1162"/>
        <v/>
      </c>
      <c r="M634" s="36" t="str">
        <f t="shared" si="1085"/>
        <v/>
      </c>
      <c r="N634" s="35" t="str">
        <f>IF(H634="","",IF(H634=MAX($H$3:$H$1002),IFERROR(VLOOKUP(MAX($H$3:H634)+1,$H$3:$I$1002,2,0),MAX(I634:I1633))-VLOOKUP(H634,$H$3:$I$1002,2,0)+1,IFERROR(VLOOKUP(MAX($H$3:H634)+1,$H$3:$I$1002,2,0),MAX(I634:I1633))-VLOOKUP(H634,$H$3:$I$1002,2,0)))</f>
        <v/>
      </c>
      <c r="P634" s="35" t="str">
        <f t="shared" si="1086"/>
        <v/>
      </c>
      <c r="Q634" s="67" t="str">
        <f t="shared" si="1087"/>
        <v/>
      </c>
      <c r="R634" s="67" t="str">
        <f t="shared" si="1088"/>
        <v/>
      </c>
      <c r="S634" s="67" t="str">
        <f t="shared" si="1089"/>
        <v/>
      </c>
      <c r="U634" s="68" t="str">
        <f>IFERROR(IF(Z634=0,"",IF(MINUTE(Z634)&lt;&gt;MINUTE(Z633),MAX($U$2:U633)+1,IF(AND(MINUTE(Z633)=0,MINUTE(Z634)=0),1,""))),"")</f>
        <v/>
      </c>
      <c r="V634" s="68" t="str">
        <f t="shared" si="1090"/>
        <v/>
      </c>
      <c r="W634" s="68" t="str">
        <f t="shared" si="1091"/>
        <v/>
      </c>
      <c r="X634" s="69" t="str">
        <f>IFERROR(L634+VLOOKUP(J634,'Tiempos de ciclo'!$P$3:$Q$398,2,0),"")</f>
        <v/>
      </c>
      <c r="Y634" s="69" t="str">
        <f t="shared" si="1074"/>
        <v/>
      </c>
      <c r="Z634" s="70" t="str">
        <f t="shared" si="1092"/>
        <v/>
      </c>
      <c r="AA634" s="68" t="str">
        <f>IF(U634="","",IF(U634=MAX($U$3:$U$1002),IFERROR(VLOOKUP(MAX($U$3:U634)+1,$U$3:$V$1002,2,0),MAX(V634:V1633))-VLOOKUP(U634,$U$3:$V$1002,2,0)+1,IFERROR(VLOOKUP(MAX($U$3:U634)+1,$U$3:$V$1002,2,0),MAX(V634:V1633))-VLOOKUP(U634,$U$3:$V$1002,2,0)))</f>
        <v/>
      </c>
      <c r="AC634" s="68" t="str">
        <f t="shared" si="1093"/>
        <v/>
      </c>
      <c r="AD634" s="69" t="str">
        <f t="shared" si="1094"/>
        <v/>
      </c>
      <c r="AE634" s="69" t="str">
        <f t="shared" si="1095"/>
        <v/>
      </c>
      <c r="AF634" s="69" t="str">
        <f t="shared" si="1096"/>
        <v/>
      </c>
      <c r="AI634" s="3" t="str">
        <f t="shared" si="1163"/>
        <v/>
      </c>
      <c r="AJ634" s="8" t="str">
        <f t="shared" si="1075"/>
        <v/>
      </c>
      <c r="AK634" s="8" t="str">
        <f t="shared" si="1164"/>
        <v/>
      </c>
      <c r="AL634" s="8" t="str">
        <f t="shared" si="1165"/>
        <v/>
      </c>
      <c r="AM634" s="8" t="str">
        <f t="shared" si="1166"/>
        <v/>
      </c>
      <c r="AN634" s="9" t="str">
        <f t="shared" si="1076"/>
        <v/>
      </c>
      <c r="AO634" s="9" t="str">
        <f t="shared" si="1077"/>
        <v/>
      </c>
      <c r="AP634" s="8" t="str">
        <f t="shared" si="1097"/>
        <v/>
      </c>
      <c r="AQ634" s="9" t="str">
        <f t="shared" si="1078"/>
        <v/>
      </c>
      <c r="AR634" s="8" t="str">
        <f t="shared" si="1098"/>
        <v/>
      </c>
      <c r="AS634" s="2" t="str">
        <f t="shared" si="1167"/>
        <v/>
      </c>
      <c r="AT634" s="8" t="str">
        <f t="shared" si="1099"/>
        <v/>
      </c>
      <c r="AU634" s="8" t="str">
        <f t="shared" si="1168"/>
        <v/>
      </c>
      <c r="AV634" s="8" t="str">
        <f t="shared" si="1169"/>
        <v/>
      </c>
      <c r="AW634" s="8" t="str">
        <f t="shared" si="1170"/>
        <v/>
      </c>
      <c r="AX634" s="9" t="str">
        <f t="shared" si="1079"/>
        <v/>
      </c>
      <c r="AY634" s="9" t="str">
        <f t="shared" si="1080"/>
        <v/>
      </c>
      <c r="AZ634" s="8" t="str">
        <f t="shared" si="1100"/>
        <v/>
      </c>
      <c r="BA634" s="9" t="str">
        <f t="shared" si="1101"/>
        <v/>
      </c>
      <c r="BB634" s="8" t="str">
        <f t="shared" si="1102"/>
        <v/>
      </c>
      <c r="BD634" s="3" t="str">
        <f t="shared" si="1103"/>
        <v/>
      </c>
      <c r="BE634" s="8" t="str">
        <f t="shared" si="1171"/>
        <v/>
      </c>
      <c r="BF634" s="8" t="str">
        <f t="shared" si="1172"/>
        <v/>
      </c>
      <c r="BG634" s="86" t="str">
        <f t="shared" si="1173"/>
        <v/>
      </c>
      <c r="BH634" s="9" t="str">
        <f t="shared" si="1174"/>
        <v/>
      </c>
      <c r="BI634" s="9" t="str">
        <f t="shared" si="1175"/>
        <v/>
      </c>
      <c r="BJ634" s="82" t="e">
        <f t="shared" si="1081"/>
        <v>#VALUE!</v>
      </c>
      <c r="BK634" s="9" t="str">
        <f t="shared" si="1176"/>
        <v/>
      </c>
      <c r="BL634" s="9" t="str">
        <f t="shared" ref="BL634:BM634" si="1181">BK634</f>
        <v/>
      </c>
      <c r="BM634" s="9" t="str">
        <f t="shared" si="1181"/>
        <v/>
      </c>
      <c r="BN634" s="8" t="str">
        <f t="shared" si="1083"/>
        <v/>
      </c>
      <c r="BO634" s="8" t="str">
        <f t="shared" si="1105"/>
        <v/>
      </c>
      <c r="BP634" s="8" t="str">
        <f t="shared" si="1106"/>
        <v/>
      </c>
      <c r="BQ634" s="8" t="str">
        <f t="shared" si="1107"/>
        <v/>
      </c>
      <c r="BR634" s="8" t="str">
        <f t="shared" si="1178"/>
        <v/>
      </c>
      <c r="BS634" s="8" t="str">
        <f t="shared" si="1108"/>
        <v/>
      </c>
      <c r="BT634" s="8" t="str">
        <f t="shared" si="1109"/>
        <v/>
      </c>
      <c r="BU634" s="7" t="str">
        <f t="shared" si="1110"/>
        <v/>
      </c>
    </row>
    <row r="635" spans="8:73" x14ac:dyDescent="0.25">
      <c r="H635" s="35" t="str">
        <f>IFERROR(IF(MINUTE(M635)&lt;&gt;MINUTE(M634),MAX($H$2:H634)+1,IF(AND(MINUTE(M634)=0,MINUTE(M635)=0),1,"")),"")</f>
        <v/>
      </c>
      <c r="I635" s="35" t="str">
        <f t="shared" si="1161"/>
        <v/>
      </c>
      <c r="J635" s="35" t="str">
        <f t="shared" si="1084"/>
        <v/>
      </c>
      <c r="K635" s="67" t="str">
        <f>IFERROR(IF(VLOOKUP(J634,'Flota Variable'!$AS$4:$AU$707,3,0)+K634&gt;$F$7,"",VLOOKUP(J634,'Flota Variable'!$AS$4:$AU$707,3,0)+K634),"")</f>
        <v/>
      </c>
      <c r="L635" s="67" t="str">
        <f t="shared" si="1162"/>
        <v/>
      </c>
      <c r="M635" s="36" t="str">
        <f t="shared" si="1085"/>
        <v/>
      </c>
      <c r="N635" s="35" t="str">
        <f>IF(H635="","",IF(H635=MAX($H$3:$H$1002),IFERROR(VLOOKUP(MAX($H$3:H635)+1,$H$3:$I$1002,2,0),MAX(I635:I1634))-VLOOKUP(H635,$H$3:$I$1002,2,0)+1,IFERROR(VLOOKUP(MAX($H$3:H635)+1,$H$3:$I$1002,2,0),MAX(I635:I1634))-VLOOKUP(H635,$H$3:$I$1002,2,0)))</f>
        <v/>
      </c>
      <c r="P635" s="35" t="str">
        <f t="shared" si="1086"/>
        <v/>
      </c>
      <c r="Q635" s="67" t="str">
        <f t="shared" si="1087"/>
        <v/>
      </c>
      <c r="R635" s="67" t="str">
        <f t="shared" si="1088"/>
        <v/>
      </c>
      <c r="S635" s="67" t="str">
        <f t="shared" si="1089"/>
        <v/>
      </c>
      <c r="U635" s="68" t="str">
        <f>IFERROR(IF(Z635=0,"",IF(MINUTE(Z635)&lt;&gt;MINUTE(Z634),MAX($U$2:U634)+1,IF(AND(MINUTE(Z634)=0,MINUTE(Z635)=0),1,""))),"")</f>
        <v/>
      </c>
      <c r="V635" s="68" t="str">
        <f t="shared" si="1090"/>
        <v/>
      </c>
      <c r="W635" s="68" t="str">
        <f t="shared" si="1091"/>
        <v/>
      </c>
      <c r="X635" s="69" t="str">
        <f>IFERROR(L635+VLOOKUP(J635,'Tiempos de ciclo'!$P$3:$Q$398,2,0),"")</f>
        <v/>
      </c>
      <c r="Y635" s="69" t="str">
        <f t="shared" si="1074"/>
        <v/>
      </c>
      <c r="Z635" s="70" t="str">
        <f t="shared" si="1092"/>
        <v/>
      </c>
      <c r="AA635" s="68" t="str">
        <f>IF(U635="","",IF(U635=MAX($U$3:$U$1002),IFERROR(VLOOKUP(MAX($U$3:U635)+1,$U$3:$V$1002,2,0),MAX(V635:V1634))-VLOOKUP(U635,$U$3:$V$1002,2,0)+1,IFERROR(VLOOKUP(MAX($U$3:U635)+1,$U$3:$V$1002,2,0),MAX(V635:V1634))-VLOOKUP(U635,$U$3:$V$1002,2,0)))</f>
        <v/>
      </c>
      <c r="AC635" s="68" t="str">
        <f t="shared" si="1093"/>
        <v/>
      </c>
      <c r="AD635" s="69" t="str">
        <f t="shared" si="1094"/>
        <v/>
      </c>
      <c r="AE635" s="69" t="str">
        <f t="shared" si="1095"/>
        <v/>
      </c>
      <c r="AF635" s="69" t="str">
        <f t="shared" si="1096"/>
        <v/>
      </c>
      <c r="AI635" s="3" t="str">
        <f t="shared" si="1163"/>
        <v/>
      </c>
      <c r="AJ635" s="8" t="str">
        <f t="shared" si="1075"/>
        <v/>
      </c>
      <c r="AK635" s="8" t="str">
        <f t="shared" si="1164"/>
        <v/>
      </c>
      <c r="AL635" s="8" t="str">
        <f t="shared" si="1165"/>
        <v/>
      </c>
      <c r="AM635" s="8" t="str">
        <f t="shared" si="1166"/>
        <v/>
      </c>
      <c r="AN635" s="9" t="str">
        <f t="shared" si="1076"/>
        <v/>
      </c>
      <c r="AO635" s="9" t="str">
        <f t="shared" si="1077"/>
        <v/>
      </c>
      <c r="AP635" s="8" t="str">
        <f t="shared" si="1097"/>
        <v/>
      </c>
      <c r="AQ635" s="9" t="str">
        <f t="shared" si="1078"/>
        <v/>
      </c>
      <c r="AR635" s="8" t="str">
        <f t="shared" si="1098"/>
        <v/>
      </c>
      <c r="AS635" s="2" t="str">
        <f t="shared" si="1167"/>
        <v/>
      </c>
      <c r="AT635" s="8" t="str">
        <f t="shared" si="1099"/>
        <v/>
      </c>
      <c r="AU635" s="8" t="str">
        <f t="shared" si="1168"/>
        <v/>
      </c>
      <c r="AV635" s="8" t="str">
        <f t="shared" si="1169"/>
        <v/>
      </c>
      <c r="AW635" s="8" t="str">
        <f t="shared" si="1170"/>
        <v/>
      </c>
      <c r="AX635" s="9" t="str">
        <f t="shared" si="1079"/>
        <v/>
      </c>
      <c r="AY635" s="9" t="str">
        <f t="shared" si="1080"/>
        <v/>
      </c>
      <c r="AZ635" s="8" t="str">
        <f t="shared" si="1100"/>
        <v/>
      </c>
      <c r="BA635" s="9" t="str">
        <f t="shared" si="1101"/>
        <v/>
      </c>
      <c r="BB635" s="8" t="str">
        <f t="shared" si="1102"/>
        <v/>
      </c>
      <c r="BD635" s="3" t="str">
        <f t="shared" si="1103"/>
        <v/>
      </c>
      <c r="BE635" s="8" t="str">
        <f t="shared" si="1171"/>
        <v/>
      </c>
      <c r="BF635" s="8" t="str">
        <f t="shared" si="1172"/>
        <v/>
      </c>
      <c r="BG635" s="86" t="str">
        <f t="shared" si="1173"/>
        <v/>
      </c>
      <c r="BH635" s="9" t="str">
        <f t="shared" si="1174"/>
        <v/>
      </c>
      <c r="BI635" s="9" t="str">
        <f t="shared" si="1175"/>
        <v/>
      </c>
      <c r="BJ635" s="82" t="e">
        <f t="shared" si="1081"/>
        <v>#VALUE!</v>
      </c>
      <c r="BK635" s="9" t="str">
        <f t="shared" si="1176"/>
        <v/>
      </c>
      <c r="BL635" s="9" t="str">
        <f t="shared" ref="BL635:BM635" si="1182">BK635</f>
        <v/>
      </c>
      <c r="BM635" s="9" t="str">
        <f t="shared" si="1182"/>
        <v/>
      </c>
      <c r="BN635" s="8" t="str">
        <f t="shared" si="1083"/>
        <v/>
      </c>
      <c r="BO635" s="8" t="str">
        <f t="shared" si="1105"/>
        <v/>
      </c>
      <c r="BP635" s="8" t="str">
        <f t="shared" si="1106"/>
        <v/>
      </c>
      <c r="BQ635" s="8" t="str">
        <f t="shared" si="1107"/>
        <v/>
      </c>
      <c r="BR635" s="8" t="str">
        <f t="shared" si="1178"/>
        <v/>
      </c>
      <c r="BS635" s="8" t="str">
        <f t="shared" si="1108"/>
        <v/>
      </c>
      <c r="BT635" s="8" t="str">
        <f t="shared" si="1109"/>
        <v/>
      </c>
      <c r="BU635" s="7" t="str">
        <f t="shared" si="1110"/>
        <v/>
      </c>
    </row>
    <row r="636" spans="8:73" x14ac:dyDescent="0.25">
      <c r="H636" s="35" t="str">
        <f>IFERROR(IF(MINUTE(M636)&lt;&gt;MINUTE(M635),MAX($H$2:H635)+1,IF(AND(MINUTE(M635)=0,MINUTE(M636)=0),1,"")),"")</f>
        <v/>
      </c>
      <c r="I636" s="35" t="str">
        <f t="shared" si="1161"/>
        <v/>
      </c>
      <c r="J636" s="35" t="str">
        <f t="shared" si="1084"/>
        <v/>
      </c>
      <c r="K636" s="67" t="str">
        <f>IFERROR(IF(VLOOKUP(J635,'Flota Variable'!$AS$4:$AU$707,3,0)+K635&gt;$F$7,"",VLOOKUP(J635,'Flota Variable'!$AS$4:$AU$707,3,0)+K635),"")</f>
        <v/>
      </c>
      <c r="L636" s="67" t="str">
        <f t="shared" si="1162"/>
        <v/>
      </c>
      <c r="M636" s="36" t="str">
        <f t="shared" si="1085"/>
        <v/>
      </c>
      <c r="N636" s="35" t="str">
        <f>IF(H636="","",IF(H636=MAX($H$3:$H$1002),IFERROR(VLOOKUP(MAX($H$3:H636)+1,$H$3:$I$1002,2,0),MAX(I636:I1635))-VLOOKUP(H636,$H$3:$I$1002,2,0)+1,IFERROR(VLOOKUP(MAX($H$3:H636)+1,$H$3:$I$1002,2,0),MAX(I636:I1635))-VLOOKUP(H636,$H$3:$I$1002,2,0)))</f>
        <v/>
      </c>
      <c r="P636" s="35" t="str">
        <f t="shared" si="1086"/>
        <v/>
      </c>
      <c r="Q636" s="67" t="str">
        <f t="shared" si="1087"/>
        <v/>
      </c>
      <c r="R636" s="67" t="str">
        <f t="shared" si="1088"/>
        <v/>
      </c>
      <c r="S636" s="67" t="str">
        <f t="shared" si="1089"/>
        <v/>
      </c>
      <c r="U636" s="68" t="str">
        <f>IFERROR(IF(Z636=0,"",IF(MINUTE(Z636)&lt;&gt;MINUTE(Z635),MAX($U$2:U635)+1,IF(AND(MINUTE(Z635)=0,MINUTE(Z636)=0),1,""))),"")</f>
        <v/>
      </c>
      <c r="V636" s="68" t="str">
        <f t="shared" si="1090"/>
        <v/>
      </c>
      <c r="W636" s="68" t="str">
        <f t="shared" si="1091"/>
        <v/>
      </c>
      <c r="X636" s="69" t="str">
        <f>IFERROR(L636+VLOOKUP(J636,'Tiempos de ciclo'!$P$3:$Q$398,2,0),"")</f>
        <v/>
      </c>
      <c r="Y636" s="69" t="str">
        <f t="shared" si="1074"/>
        <v/>
      </c>
      <c r="Z636" s="70" t="str">
        <f t="shared" si="1092"/>
        <v/>
      </c>
      <c r="AA636" s="68" t="str">
        <f>IF(U636="","",IF(U636=MAX($U$3:$U$1002),IFERROR(VLOOKUP(MAX($U$3:U636)+1,$U$3:$V$1002,2,0),MAX(V636:V1635))-VLOOKUP(U636,$U$3:$V$1002,2,0)+1,IFERROR(VLOOKUP(MAX($U$3:U636)+1,$U$3:$V$1002,2,0),MAX(V636:V1635))-VLOOKUP(U636,$U$3:$V$1002,2,0)))</f>
        <v/>
      </c>
      <c r="AC636" s="68" t="str">
        <f t="shared" si="1093"/>
        <v/>
      </c>
      <c r="AD636" s="69" t="str">
        <f t="shared" si="1094"/>
        <v/>
      </c>
      <c r="AE636" s="69" t="str">
        <f t="shared" si="1095"/>
        <v/>
      </c>
      <c r="AF636" s="69" t="str">
        <f t="shared" si="1096"/>
        <v/>
      </c>
      <c r="AI636" s="3" t="str">
        <f t="shared" si="1163"/>
        <v/>
      </c>
      <c r="AJ636" s="8" t="str">
        <f t="shared" si="1075"/>
        <v/>
      </c>
      <c r="AK636" s="8" t="str">
        <f t="shared" si="1164"/>
        <v/>
      </c>
      <c r="AL636" s="8" t="str">
        <f t="shared" si="1165"/>
        <v/>
      </c>
      <c r="AM636" s="8" t="str">
        <f t="shared" si="1166"/>
        <v/>
      </c>
      <c r="AN636" s="9" t="str">
        <f t="shared" si="1076"/>
        <v/>
      </c>
      <c r="AO636" s="9" t="str">
        <f t="shared" si="1077"/>
        <v/>
      </c>
      <c r="AP636" s="8" t="str">
        <f t="shared" si="1097"/>
        <v/>
      </c>
      <c r="AQ636" s="9" t="str">
        <f t="shared" si="1078"/>
        <v/>
      </c>
      <c r="AR636" s="8" t="str">
        <f t="shared" si="1098"/>
        <v/>
      </c>
      <c r="AS636" s="2" t="str">
        <f t="shared" si="1167"/>
        <v/>
      </c>
      <c r="AT636" s="8" t="str">
        <f t="shared" si="1099"/>
        <v/>
      </c>
      <c r="AU636" s="8" t="str">
        <f t="shared" si="1168"/>
        <v/>
      </c>
      <c r="AV636" s="8" t="str">
        <f t="shared" si="1169"/>
        <v/>
      </c>
      <c r="AW636" s="8" t="str">
        <f t="shared" si="1170"/>
        <v/>
      </c>
      <c r="AX636" s="9" t="str">
        <f t="shared" si="1079"/>
        <v/>
      </c>
      <c r="AY636" s="9" t="str">
        <f t="shared" si="1080"/>
        <v/>
      </c>
      <c r="AZ636" s="8" t="str">
        <f t="shared" si="1100"/>
        <v/>
      </c>
      <c r="BA636" s="9" t="str">
        <f t="shared" si="1101"/>
        <v/>
      </c>
      <c r="BB636" s="8" t="str">
        <f t="shared" si="1102"/>
        <v/>
      </c>
      <c r="BD636" s="3" t="str">
        <f t="shared" si="1103"/>
        <v/>
      </c>
      <c r="BE636" s="8" t="str">
        <f t="shared" si="1171"/>
        <v/>
      </c>
      <c r="BF636" s="8" t="str">
        <f t="shared" si="1172"/>
        <v/>
      </c>
      <c r="BG636" s="86" t="str">
        <f t="shared" si="1173"/>
        <v/>
      </c>
      <c r="BH636" s="9" t="str">
        <f t="shared" si="1174"/>
        <v/>
      </c>
      <c r="BI636" s="9" t="str">
        <f t="shared" si="1175"/>
        <v/>
      </c>
      <c r="BJ636" s="82" t="e">
        <f t="shared" si="1081"/>
        <v>#VALUE!</v>
      </c>
      <c r="BK636" s="9" t="str">
        <f t="shared" si="1176"/>
        <v/>
      </c>
      <c r="BL636" s="9" t="str">
        <f t="shared" ref="BL636:BM636" si="1183">BK636</f>
        <v/>
      </c>
      <c r="BM636" s="9" t="str">
        <f t="shared" si="1183"/>
        <v/>
      </c>
      <c r="BN636" s="8" t="str">
        <f t="shared" si="1083"/>
        <v/>
      </c>
      <c r="BO636" s="8" t="str">
        <f t="shared" si="1105"/>
        <v/>
      </c>
      <c r="BP636" s="8" t="str">
        <f t="shared" si="1106"/>
        <v/>
      </c>
      <c r="BQ636" s="8" t="str">
        <f t="shared" si="1107"/>
        <v/>
      </c>
      <c r="BR636" s="8" t="str">
        <f t="shared" si="1178"/>
        <v/>
      </c>
      <c r="BS636" s="8" t="str">
        <f t="shared" si="1108"/>
        <v/>
      </c>
      <c r="BT636" s="8" t="str">
        <f t="shared" si="1109"/>
        <v/>
      </c>
      <c r="BU636" s="7" t="str">
        <f t="shared" si="1110"/>
        <v/>
      </c>
    </row>
    <row r="637" spans="8:73" x14ac:dyDescent="0.25">
      <c r="H637" s="35" t="str">
        <f>IFERROR(IF(MINUTE(M637)&lt;&gt;MINUTE(M636),MAX($H$2:H636)+1,IF(AND(MINUTE(M636)=0,MINUTE(M637)=0),1,"")),"")</f>
        <v/>
      </c>
      <c r="I637" s="35" t="str">
        <f t="shared" si="1161"/>
        <v/>
      </c>
      <c r="J637" s="35" t="str">
        <f t="shared" si="1084"/>
        <v/>
      </c>
      <c r="K637" s="67" t="str">
        <f>IFERROR(IF(VLOOKUP(J636,'Flota Variable'!$AS$4:$AU$707,3,0)+K636&gt;$F$7,"",VLOOKUP(J636,'Flota Variable'!$AS$4:$AU$707,3,0)+K636),"")</f>
        <v/>
      </c>
      <c r="L637" s="67" t="str">
        <f t="shared" si="1162"/>
        <v/>
      </c>
      <c r="M637" s="36" t="str">
        <f t="shared" si="1085"/>
        <v/>
      </c>
      <c r="N637" s="35" t="str">
        <f>IF(H637="","",IF(H637=MAX($H$3:$H$1002),IFERROR(VLOOKUP(MAX($H$3:H637)+1,$H$3:$I$1002,2,0),MAX(I637:I1636))-VLOOKUP(H637,$H$3:$I$1002,2,0)+1,IFERROR(VLOOKUP(MAX($H$3:H637)+1,$H$3:$I$1002,2,0),MAX(I637:I1636))-VLOOKUP(H637,$H$3:$I$1002,2,0)))</f>
        <v/>
      </c>
      <c r="P637" s="35" t="str">
        <f t="shared" si="1086"/>
        <v/>
      </c>
      <c r="Q637" s="67" t="str">
        <f t="shared" si="1087"/>
        <v/>
      </c>
      <c r="R637" s="67" t="str">
        <f t="shared" si="1088"/>
        <v/>
      </c>
      <c r="S637" s="67" t="str">
        <f t="shared" si="1089"/>
        <v/>
      </c>
      <c r="U637" s="68" t="str">
        <f>IFERROR(IF(Z637=0,"",IF(MINUTE(Z637)&lt;&gt;MINUTE(Z636),MAX($U$2:U636)+1,IF(AND(MINUTE(Z636)=0,MINUTE(Z637)=0),1,""))),"")</f>
        <v/>
      </c>
      <c r="V637" s="68" t="str">
        <f t="shared" si="1090"/>
        <v/>
      </c>
      <c r="W637" s="68" t="str">
        <f t="shared" si="1091"/>
        <v/>
      </c>
      <c r="X637" s="69" t="str">
        <f>IFERROR(L637+VLOOKUP(J637,'Tiempos de ciclo'!$P$3:$Q$398,2,0),"")</f>
        <v/>
      </c>
      <c r="Y637" s="69" t="str">
        <f t="shared" si="1074"/>
        <v/>
      </c>
      <c r="Z637" s="70" t="str">
        <f t="shared" si="1092"/>
        <v/>
      </c>
      <c r="AA637" s="68" t="str">
        <f>IF(U637="","",IF(U637=MAX($U$3:$U$1002),IFERROR(VLOOKUP(MAX($U$3:U637)+1,$U$3:$V$1002,2,0),MAX(V637:V1636))-VLOOKUP(U637,$U$3:$V$1002,2,0)+1,IFERROR(VLOOKUP(MAX($U$3:U637)+1,$U$3:$V$1002,2,0),MAX(V637:V1636))-VLOOKUP(U637,$U$3:$V$1002,2,0)))</f>
        <v/>
      </c>
      <c r="AC637" s="68" t="str">
        <f t="shared" si="1093"/>
        <v/>
      </c>
      <c r="AD637" s="69" t="str">
        <f t="shared" si="1094"/>
        <v/>
      </c>
      <c r="AE637" s="69" t="str">
        <f t="shared" si="1095"/>
        <v/>
      </c>
      <c r="AF637" s="69" t="str">
        <f t="shared" si="1096"/>
        <v/>
      </c>
      <c r="AI637" s="3" t="str">
        <f t="shared" si="1163"/>
        <v/>
      </c>
      <c r="AJ637" s="8" t="str">
        <f t="shared" si="1075"/>
        <v/>
      </c>
      <c r="AK637" s="8" t="str">
        <f t="shared" si="1164"/>
        <v/>
      </c>
      <c r="AL637" s="8" t="str">
        <f t="shared" si="1165"/>
        <v/>
      </c>
      <c r="AM637" s="8" t="str">
        <f t="shared" si="1166"/>
        <v/>
      </c>
      <c r="AN637" s="9" t="str">
        <f t="shared" si="1076"/>
        <v/>
      </c>
      <c r="AO637" s="9" t="str">
        <f t="shared" si="1077"/>
        <v/>
      </c>
      <c r="AP637" s="8" t="str">
        <f t="shared" si="1097"/>
        <v/>
      </c>
      <c r="AQ637" s="9" t="str">
        <f t="shared" si="1078"/>
        <v/>
      </c>
      <c r="AR637" s="8" t="str">
        <f t="shared" si="1098"/>
        <v/>
      </c>
      <c r="AS637" s="2" t="str">
        <f t="shared" si="1167"/>
        <v/>
      </c>
      <c r="AT637" s="8" t="str">
        <f t="shared" si="1099"/>
        <v/>
      </c>
      <c r="AU637" s="8" t="str">
        <f t="shared" si="1168"/>
        <v/>
      </c>
      <c r="AV637" s="8" t="str">
        <f t="shared" si="1169"/>
        <v/>
      </c>
      <c r="AW637" s="8" t="str">
        <f t="shared" si="1170"/>
        <v/>
      </c>
      <c r="AX637" s="9" t="str">
        <f t="shared" si="1079"/>
        <v/>
      </c>
      <c r="AY637" s="9" t="str">
        <f t="shared" si="1080"/>
        <v/>
      </c>
      <c r="AZ637" s="8" t="str">
        <f t="shared" si="1100"/>
        <v/>
      </c>
      <c r="BA637" s="9" t="str">
        <f t="shared" si="1101"/>
        <v/>
      </c>
      <c r="BB637" s="8" t="str">
        <f t="shared" si="1102"/>
        <v/>
      </c>
      <c r="BD637" s="3" t="str">
        <f t="shared" si="1103"/>
        <v/>
      </c>
      <c r="BE637" s="8" t="str">
        <f t="shared" si="1171"/>
        <v/>
      </c>
      <c r="BF637" s="8" t="str">
        <f t="shared" si="1172"/>
        <v/>
      </c>
      <c r="BG637" s="86" t="str">
        <f t="shared" si="1173"/>
        <v/>
      </c>
      <c r="BH637" s="9" t="str">
        <f t="shared" si="1174"/>
        <v/>
      </c>
      <c r="BI637" s="9" t="str">
        <f t="shared" si="1175"/>
        <v/>
      </c>
      <c r="BJ637" s="82" t="e">
        <f t="shared" si="1081"/>
        <v>#VALUE!</v>
      </c>
      <c r="BK637" s="9" t="str">
        <f t="shared" si="1176"/>
        <v/>
      </c>
      <c r="BL637" s="9" t="str">
        <f t="shared" ref="BL637:BM637" si="1184">BK637</f>
        <v/>
      </c>
      <c r="BM637" s="9" t="str">
        <f t="shared" si="1184"/>
        <v/>
      </c>
      <c r="BN637" s="8" t="str">
        <f t="shared" si="1083"/>
        <v/>
      </c>
      <c r="BO637" s="8" t="str">
        <f t="shared" si="1105"/>
        <v/>
      </c>
      <c r="BP637" s="8" t="str">
        <f t="shared" si="1106"/>
        <v/>
      </c>
      <c r="BQ637" s="8" t="str">
        <f t="shared" si="1107"/>
        <v/>
      </c>
      <c r="BR637" s="8" t="str">
        <f t="shared" si="1178"/>
        <v/>
      </c>
      <c r="BS637" s="8" t="str">
        <f t="shared" si="1108"/>
        <v/>
      </c>
      <c r="BT637" s="8" t="str">
        <f t="shared" si="1109"/>
        <v/>
      </c>
      <c r="BU637" s="7" t="str">
        <f t="shared" si="1110"/>
        <v/>
      </c>
    </row>
    <row r="638" spans="8:73" x14ac:dyDescent="0.25">
      <c r="H638" s="35" t="str">
        <f>IFERROR(IF(MINUTE(M638)&lt;&gt;MINUTE(M637),MAX($H$2:H637)+1,IF(AND(MINUTE(M637)=0,MINUTE(M638)=0),1,"")),"")</f>
        <v/>
      </c>
      <c r="I638" s="35" t="str">
        <f t="shared" si="1161"/>
        <v/>
      </c>
      <c r="J638" s="35" t="str">
        <f t="shared" si="1084"/>
        <v/>
      </c>
      <c r="K638" s="67" t="str">
        <f>IFERROR(IF(VLOOKUP(J637,'Flota Variable'!$AS$4:$AU$707,3,0)+K637&gt;$F$7,"",VLOOKUP(J637,'Flota Variable'!$AS$4:$AU$707,3,0)+K637),"")</f>
        <v/>
      </c>
      <c r="L638" s="67" t="str">
        <f t="shared" si="1162"/>
        <v/>
      </c>
      <c r="M638" s="36" t="str">
        <f t="shared" si="1085"/>
        <v/>
      </c>
      <c r="N638" s="35" t="str">
        <f>IF(H638="","",IF(H638=MAX($H$3:$H$1002),IFERROR(VLOOKUP(MAX($H$3:H638)+1,$H$3:$I$1002,2,0),MAX(I638:I1637))-VLOOKUP(H638,$H$3:$I$1002,2,0)+1,IFERROR(VLOOKUP(MAX($H$3:H638)+1,$H$3:$I$1002,2,0),MAX(I638:I1637))-VLOOKUP(H638,$H$3:$I$1002,2,0)))</f>
        <v/>
      </c>
      <c r="P638" s="35" t="str">
        <f t="shared" si="1086"/>
        <v/>
      </c>
      <c r="Q638" s="67" t="str">
        <f t="shared" si="1087"/>
        <v/>
      </c>
      <c r="R638" s="67" t="str">
        <f t="shared" si="1088"/>
        <v/>
      </c>
      <c r="S638" s="67" t="str">
        <f t="shared" si="1089"/>
        <v/>
      </c>
      <c r="U638" s="68" t="str">
        <f>IFERROR(IF(Z638=0,"",IF(MINUTE(Z638)&lt;&gt;MINUTE(Z637),MAX($U$2:U637)+1,IF(AND(MINUTE(Z637)=0,MINUTE(Z638)=0),1,""))),"")</f>
        <v/>
      </c>
      <c r="V638" s="68" t="str">
        <f t="shared" si="1090"/>
        <v/>
      </c>
      <c r="W638" s="68" t="str">
        <f t="shared" si="1091"/>
        <v/>
      </c>
      <c r="X638" s="69" t="str">
        <f>IFERROR(L638+VLOOKUP(J638,'Tiempos de ciclo'!$P$3:$Q$398,2,0),"")</f>
        <v/>
      </c>
      <c r="Y638" s="69" t="str">
        <f t="shared" si="1074"/>
        <v/>
      </c>
      <c r="Z638" s="70" t="str">
        <f t="shared" si="1092"/>
        <v/>
      </c>
      <c r="AA638" s="68" t="str">
        <f>IF(U638="","",IF(U638=MAX($U$3:$U$1002),IFERROR(VLOOKUP(MAX($U$3:U638)+1,$U$3:$V$1002,2,0),MAX(V638:V1637))-VLOOKUP(U638,$U$3:$V$1002,2,0)+1,IFERROR(VLOOKUP(MAX($U$3:U638)+1,$U$3:$V$1002,2,0),MAX(V638:V1637))-VLOOKUP(U638,$U$3:$V$1002,2,0)))</f>
        <v/>
      </c>
      <c r="AC638" s="68" t="str">
        <f t="shared" si="1093"/>
        <v/>
      </c>
      <c r="AD638" s="69" t="str">
        <f t="shared" si="1094"/>
        <v/>
      </c>
      <c r="AE638" s="69" t="str">
        <f t="shared" si="1095"/>
        <v/>
      </c>
      <c r="AF638" s="69" t="str">
        <f t="shared" si="1096"/>
        <v/>
      </c>
      <c r="AI638" s="3" t="str">
        <f t="shared" si="1163"/>
        <v/>
      </c>
      <c r="AJ638" s="8" t="str">
        <f t="shared" si="1075"/>
        <v/>
      </c>
      <c r="AK638" s="8" t="str">
        <f t="shared" si="1164"/>
        <v/>
      </c>
      <c r="AL638" s="8" t="str">
        <f t="shared" si="1165"/>
        <v/>
      </c>
      <c r="AM638" s="8" t="str">
        <f t="shared" si="1166"/>
        <v/>
      </c>
      <c r="AN638" s="9" t="str">
        <f t="shared" si="1076"/>
        <v/>
      </c>
      <c r="AO638" s="9" t="str">
        <f t="shared" si="1077"/>
        <v/>
      </c>
      <c r="AP638" s="8" t="str">
        <f t="shared" si="1097"/>
        <v/>
      </c>
      <c r="AQ638" s="9" t="str">
        <f t="shared" si="1078"/>
        <v/>
      </c>
      <c r="AR638" s="8" t="str">
        <f t="shared" si="1098"/>
        <v/>
      </c>
      <c r="AS638" s="2" t="str">
        <f t="shared" si="1167"/>
        <v/>
      </c>
      <c r="AT638" s="8" t="str">
        <f t="shared" si="1099"/>
        <v/>
      </c>
      <c r="AU638" s="8" t="str">
        <f t="shared" si="1168"/>
        <v/>
      </c>
      <c r="AV638" s="8" t="str">
        <f t="shared" si="1169"/>
        <v/>
      </c>
      <c r="AW638" s="8" t="str">
        <f t="shared" si="1170"/>
        <v/>
      </c>
      <c r="AX638" s="9" t="str">
        <f t="shared" si="1079"/>
        <v/>
      </c>
      <c r="AY638" s="9" t="str">
        <f t="shared" si="1080"/>
        <v/>
      </c>
      <c r="AZ638" s="8" t="str">
        <f t="shared" si="1100"/>
        <v/>
      </c>
      <c r="BA638" s="9" t="str">
        <f t="shared" si="1101"/>
        <v/>
      </c>
      <c r="BB638" s="8" t="str">
        <f t="shared" si="1102"/>
        <v/>
      </c>
      <c r="BD638" s="3" t="str">
        <f t="shared" si="1103"/>
        <v/>
      </c>
      <c r="BE638" s="8" t="str">
        <f t="shared" si="1171"/>
        <v/>
      </c>
      <c r="BF638" s="8" t="str">
        <f t="shared" si="1172"/>
        <v/>
      </c>
      <c r="BG638" s="86" t="str">
        <f t="shared" si="1173"/>
        <v/>
      </c>
      <c r="BH638" s="9" t="str">
        <f t="shared" si="1174"/>
        <v/>
      </c>
      <c r="BI638" s="9" t="str">
        <f t="shared" si="1175"/>
        <v/>
      </c>
      <c r="BJ638" s="82" t="e">
        <f t="shared" si="1081"/>
        <v>#VALUE!</v>
      </c>
      <c r="BK638" s="9" t="str">
        <f t="shared" si="1176"/>
        <v/>
      </c>
      <c r="BL638" s="9" t="str">
        <f t="shared" ref="BL638:BM638" si="1185">BK638</f>
        <v/>
      </c>
      <c r="BM638" s="9" t="str">
        <f t="shared" si="1185"/>
        <v/>
      </c>
      <c r="BN638" s="8" t="str">
        <f t="shared" si="1083"/>
        <v/>
      </c>
      <c r="BO638" s="8" t="str">
        <f t="shared" si="1105"/>
        <v/>
      </c>
      <c r="BP638" s="8" t="str">
        <f t="shared" si="1106"/>
        <v/>
      </c>
      <c r="BQ638" s="8" t="str">
        <f t="shared" si="1107"/>
        <v/>
      </c>
      <c r="BR638" s="8" t="str">
        <f t="shared" si="1178"/>
        <v/>
      </c>
      <c r="BS638" s="8" t="str">
        <f t="shared" si="1108"/>
        <v/>
      </c>
      <c r="BT638" s="8" t="str">
        <f t="shared" si="1109"/>
        <v/>
      </c>
      <c r="BU638" s="7" t="str">
        <f t="shared" si="1110"/>
        <v/>
      </c>
    </row>
    <row r="639" spans="8:73" x14ac:dyDescent="0.25">
      <c r="H639" s="35" t="str">
        <f>IFERROR(IF(MINUTE(M639)&lt;&gt;MINUTE(M638),MAX($H$2:H638)+1,IF(AND(MINUTE(M638)=0,MINUTE(M639)=0),1,"")),"")</f>
        <v/>
      </c>
      <c r="I639" s="35" t="str">
        <f t="shared" si="1161"/>
        <v/>
      </c>
      <c r="J639" s="35" t="str">
        <f t="shared" si="1084"/>
        <v/>
      </c>
      <c r="K639" s="67" t="str">
        <f>IFERROR(IF(VLOOKUP(J638,'Flota Variable'!$AS$4:$AU$707,3,0)+K638&gt;$F$7,"",VLOOKUP(J638,'Flota Variable'!$AS$4:$AU$707,3,0)+K638),"")</f>
        <v/>
      </c>
      <c r="L639" s="67" t="str">
        <f t="shared" si="1162"/>
        <v/>
      </c>
      <c r="M639" s="36" t="str">
        <f t="shared" si="1085"/>
        <v/>
      </c>
      <c r="N639" s="35" t="str">
        <f>IF(H639="","",IF(H639=MAX($H$3:$H$1002),IFERROR(VLOOKUP(MAX($H$3:H639)+1,$H$3:$I$1002,2,0),MAX(I639:I1638))-VLOOKUP(H639,$H$3:$I$1002,2,0)+1,IFERROR(VLOOKUP(MAX($H$3:H639)+1,$H$3:$I$1002,2,0),MAX(I639:I1638))-VLOOKUP(H639,$H$3:$I$1002,2,0)))</f>
        <v/>
      </c>
      <c r="P639" s="35" t="str">
        <f t="shared" si="1086"/>
        <v/>
      </c>
      <c r="Q639" s="67" t="str">
        <f t="shared" si="1087"/>
        <v/>
      </c>
      <c r="R639" s="67" t="str">
        <f t="shared" si="1088"/>
        <v/>
      </c>
      <c r="S639" s="67" t="str">
        <f t="shared" si="1089"/>
        <v/>
      </c>
      <c r="U639" s="68" t="str">
        <f>IFERROR(IF(Z639=0,"",IF(MINUTE(Z639)&lt;&gt;MINUTE(Z638),MAX($U$2:U638)+1,IF(AND(MINUTE(Z638)=0,MINUTE(Z639)=0),1,""))),"")</f>
        <v/>
      </c>
      <c r="V639" s="68" t="str">
        <f t="shared" si="1090"/>
        <v/>
      </c>
      <c r="W639" s="68" t="str">
        <f t="shared" si="1091"/>
        <v/>
      </c>
      <c r="X639" s="69" t="str">
        <f>IFERROR(L639+VLOOKUP(J639,'Tiempos de ciclo'!$P$3:$Q$398,2,0),"")</f>
        <v/>
      </c>
      <c r="Y639" s="69" t="str">
        <f t="shared" si="1074"/>
        <v/>
      </c>
      <c r="Z639" s="70" t="str">
        <f t="shared" si="1092"/>
        <v/>
      </c>
      <c r="AA639" s="68" t="str">
        <f>IF(U639="","",IF(U639=MAX($U$3:$U$1002),IFERROR(VLOOKUP(MAX($U$3:U639)+1,$U$3:$V$1002,2,0),MAX(V639:V1638))-VLOOKUP(U639,$U$3:$V$1002,2,0)+1,IFERROR(VLOOKUP(MAX($U$3:U639)+1,$U$3:$V$1002,2,0),MAX(V639:V1638))-VLOOKUP(U639,$U$3:$V$1002,2,0)))</f>
        <v/>
      </c>
      <c r="AC639" s="68" t="str">
        <f t="shared" si="1093"/>
        <v/>
      </c>
      <c r="AD639" s="69" t="str">
        <f t="shared" si="1094"/>
        <v/>
      </c>
      <c r="AE639" s="69" t="str">
        <f t="shared" si="1095"/>
        <v/>
      </c>
      <c r="AF639" s="69" t="str">
        <f t="shared" si="1096"/>
        <v/>
      </c>
      <c r="AI639" s="3" t="str">
        <f t="shared" si="1163"/>
        <v/>
      </c>
      <c r="AJ639" s="8" t="str">
        <f t="shared" si="1075"/>
        <v/>
      </c>
      <c r="AK639" s="8" t="str">
        <f t="shared" si="1164"/>
        <v/>
      </c>
      <c r="AL639" s="8" t="str">
        <f t="shared" si="1165"/>
        <v/>
      </c>
      <c r="AM639" s="8" t="str">
        <f t="shared" si="1166"/>
        <v/>
      </c>
      <c r="AN639" s="9" t="str">
        <f t="shared" si="1076"/>
        <v/>
      </c>
      <c r="AO639" s="9" t="str">
        <f t="shared" si="1077"/>
        <v/>
      </c>
      <c r="AP639" s="8" t="str">
        <f t="shared" si="1097"/>
        <v/>
      </c>
      <c r="AQ639" s="9" t="str">
        <f t="shared" si="1078"/>
        <v/>
      </c>
      <c r="AR639" s="8" t="str">
        <f t="shared" si="1098"/>
        <v/>
      </c>
      <c r="AS639" s="2" t="str">
        <f t="shared" si="1167"/>
        <v/>
      </c>
      <c r="AT639" s="8" t="str">
        <f t="shared" si="1099"/>
        <v/>
      </c>
      <c r="AU639" s="8" t="str">
        <f t="shared" si="1168"/>
        <v/>
      </c>
      <c r="AV639" s="8" t="str">
        <f t="shared" si="1169"/>
        <v/>
      </c>
      <c r="AW639" s="8" t="str">
        <f t="shared" si="1170"/>
        <v/>
      </c>
      <c r="AX639" s="9" t="str">
        <f t="shared" si="1079"/>
        <v/>
      </c>
      <c r="AY639" s="9" t="str">
        <f t="shared" si="1080"/>
        <v/>
      </c>
      <c r="AZ639" s="8" t="str">
        <f t="shared" si="1100"/>
        <v/>
      </c>
      <c r="BA639" s="9" t="str">
        <f t="shared" si="1101"/>
        <v/>
      </c>
      <c r="BB639" s="8" t="str">
        <f t="shared" si="1102"/>
        <v/>
      </c>
      <c r="BD639" s="3" t="str">
        <f t="shared" si="1103"/>
        <v/>
      </c>
      <c r="BE639" s="8" t="str">
        <f t="shared" si="1171"/>
        <v/>
      </c>
      <c r="BF639" s="8" t="str">
        <f t="shared" si="1172"/>
        <v/>
      </c>
      <c r="BG639" s="86" t="str">
        <f t="shared" si="1173"/>
        <v/>
      </c>
      <c r="BH639" s="9" t="str">
        <f t="shared" si="1174"/>
        <v/>
      </c>
      <c r="BI639" s="9" t="str">
        <f t="shared" si="1175"/>
        <v/>
      </c>
      <c r="BJ639" s="82" t="e">
        <f t="shared" si="1081"/>
        <v>#VALUE!</v>
      </c>
      <c r="BK639" s="9" t="str">
        <f t="shared" si="1176"/>
        <v/>
      </c>
      <c r="BL639" s="9" t="str">
        <f t="shared" ref="BL639:BM639" si="1186">BK639</f>
        <v/>
      </c>
      <c r="BM639" s="9" t="str">
        <f t="shared" si="1186"/>
        <v/>
      </c>
      <c r="BN639" s="8" t="str">
        <f t="shared" si="1083"/>
        <v/>
      </c>
      <c r="BO639" s="8" t="str">
        <f t="shared" si="1105"/>
        <v/>
      </c>
      <c r="BP639" s="8" t="str">
        <f t="shared" si="1106"/>
        <v/>
      </c>
      <c r="BQ639" s="8" t="str">
        <f t="shared" si="1107"/>
        <v/>
      </c>
      <c r="BR639" s="8" t="str">
        <f t="shared" si="1178"/>
        <v/>
      </c>
      <c r="BS639" s="8" t="str">
        <f t="shared" si="1108"/>
        <v/>
      </c>
      <c r="BT639" s="8" t="str">
        <f t="shared" si="1109"/>
        <v/>
      </c>
      <c r="BU639" s="7" t="str">
        <f t="shared" si="1110"/>
        <v/>
      </c>
    </row>
    <row r="640" spans="8:73" x14ac:dyDescent="0.25">
      <c r="H640" s="35" t="str">
        <f>IFERROR(IF(MINUTE(M640)&lt;&gt;MINUTE(M639),MAX($H$2:H639)+1,IF(AND(MINUTE(M639)=0,MINUTE(M640)=0),1,"")),"")</f>
        <v/>
      </c>
      <c r="I640" s="35" t="str">
        <f t="shared" si="1161"/>
        <v/>
      </c>
      <c r="J640" s="35" t="str">
        <f t="shared" si="1084"/>
        <v/>
      </c>
      <c r="K640" s="67" t="str">
        <f>IFERROR(IF(VLOOKUP(J639,'Flota Variable'!$AS$4:$AU$707,3,0)+K639&gt;$F$7,"",VLOOKUP(J639,'Flota Variable'!$AS$4:$AU$707,3,0)+K639),"")</f>
        <v/>
      </c>
      <c r="L640" s="67" t="str">
        <f t="shared" si="1162"/>
        <v/>
      </c>
      <c r="M640" s="36" t="str">
        <f t="shared" si="1085"/>
        <v/>
      </c>
      <c r="N640" s="35" t="str">
        <f>IF(H640="","",IF(H640=MAX($H$3:$H$1002),IFERROR(VLOOKUP(MAX($H$3:H640)+1,$H$3:$I$1002,2,0),MAX(I640:I1639))-VLOOKUP(H640,$H$3:$I$1002,2,0)+1,IFERROR(VLOOKUP(MAX($H$3:H640)+1,$H$3:$I$1002,2,0),MAX(I640:I1639))-VLOOKUP(H640,$H$3:$I$1002,2,0)))</f>
        <v/>
      </c>
      <c r="P640" s="35" t="str">
        <f t="shared" si="1086"/>
        <v/>
      </c>
      <c r="Q640" s="67" t="str">
        <f t="shared" si="1087"/>
        <v/>
      </c>
      <c r="R640" s="67" t="str">
        <f t="shared" si="1088"/>
        <v/>
      </c>
      <c r="S640" s="67" t="str">
        <f t="shared" si="1089"/>
        <v/>
      </c>
      <c r="U640" s="68" t="str">
        <f>IFERROR(IF(Z640=0,"",IF(MINUTE(Z640)&lt;&gt;MINUTE(Z639),MAX($U$2:U639)+1,IF(AND(MINUTE(Z639)=0,MINUTE(Z640)=0),1,""))),"")</f>
        <v/>
      </c>
      <c r="V640" s="68" t="str">
        <f t="shared" si="1090"/>
        <v/>
      </c>
      <c r="W640" s="68" t="str">
        <f t="shared" si="1091"/>
        <v/>
      </c>
      <c r="X640" s="69" t="str">
        <f>IFERROR(L640+VLOOKUP(J640,'Tiempos de ciclo'!$P$3:$Q$398,2,0),"")</f>
        <v/>
      </c>
      <c r="Y640" s="69" t="str">
        <f t="shared" si="1074"/>
        <v/>
      </c>
      <c r="Z640" s="70" t="str">
        <f t="shared" si="1092"/>
        <v/>
      </c>
      <c r="AA640" s="68" t="str">
        <f>IF(U640="","",IF(U640=MAX($U$3:$U$1002),IFERROR(VLOOKUP(MAX($U$3:U640)+1,$U$3:$V$1002,2,0),MAX(V640:V1639))-VLOOKUP(U640,$U$3:$V$1002,2,0)+1,IFERROR(VLOOKUP(MAX($U$3:U640)+1,$U$3:$V$1002,2,0),MAX(V640:V1639))-VLOOKUP(U640,$U$3:$V$1002,2,0)))</f>
        <v/>
      </c>
      <c r="AC640" s="68" t="str">
        <f t="shared" si="1093"/>
        <v/>
      </c>
      <c r="AD640" s="69" t="str">
        <f t="shared" si="1094"/>
        <v/>
      </c>
      <c r="AE640" s="69" t="str">
        <f t="shared" si="1095"/>
        <v/>
      </c>
      <c r="AF640" s="69" t="str">
        <f t="shared" si="1096"/>
        <v/>
      </c>
      <c r="AI640" s="3" t="str">
        <f t="shared" si="1163"/>
        <v/>
      </c>
      <c r="AJ640" s="8" t="str">
        <f t="shared" si="1075"/>
        <v/>
      </c>
      <c r="AK640" s="8" t="str">
        <f t="shared" si="1164"/>
        <v/>
      </c>
      <c r="AL640" s="8" t="str">
        <f t="shared" si="1165"/>
        <v/>
      </c>
      <c r="AM640" s="8" t="str">
        <f t="shared" si="1166"/>
        <v/>
      </c>
      <c r="AN640" s="9" t="str">
        <f t="shared" si="1076"/>
        <v/>
      </c>
      <c r="AO640" s="9" t="str">
        <f t="shared" si="1077"/>
        <v/>
      </c>
      <c r="AP640" s="8" t="str">
        <f t="shared" si="1097"/>
        <v/>
      </c>
      <c r="AQ640" s="9" t="str">
        <f t="shared" si="1078"/>
        <v/>
      </c>
      <c r="AR640" s="8" t="str">
        <f t="shared" si="1098"/>
        <v/>
      </c>
      <c r="AS640" s="2" t="str">
        <f t="shared" si="1167"/>
        <v/>
      </c>
      <c r="AT640" s="8" t="str">
        <f t="shared" si="1099"/>
        <v/>
      </c>
      <c r="AU640" s="8" t="str">
        <f t="shared" si="1168"/>
        <v/>
      </c>
      <c r="AV640" s="8" t="str">
        <f t="shared" si="1169"/>
        <v/>
      </c>
      <c r="AW640" s="8" t="str">
        <f t="shared" si="1170"/>
        <v/>
      </c>
      <c r="AX640" s="9" t="str">
        <f t="shared" si="1079"/>
        <v/>
      </c>
      <c r="AY640" s="9" t="str">
        <f t="shared" si="1080"/>
        <v/>
      </c>
      <c r="AZ640" s="8" t="str">
        <f t="shared" si="1100"/>
        <v/>
      </c>
      <c r="BA640" s="9" t="str">
        <f t="shared" si="1101"/>
        <v/>
      </c>
      <c r="BB640" s="8" t="str">
        <f t="shared" si="1102"/>
        <v/>
      </c>
      <c r="BD640" s="3" t="str">
        <f t="shared" si="1103"/>
        <v/>
      </c>
      <c r="BE640" s="8" t="str">
        <f t="shared" si="1171"/>
        <v/>
      </c>
      <c r="BF640" s="8" t="str">
        <f t="shared" si="1172"/>
        <v/>
      </c>
      <c r="BG640" s="86" t="str">
        <f t="shared" si="1173"/>
        <v/>
      </c>
      <c r="BH640" s="9" t="str">
        <f t="shared" si="1174"/>
        <v/>
      </c>
      <c r="BI640" s="9" t="str">
        <f t="shared" si="1175"/>
        <v/>
      </c>
      <c r="BJ640" s="82" t="e">
        <f t="shared" si="1081"/>
        <v>#VALUE!</v>
      </c>
      <c r="BK640" s="9" t="str">
        <f t="shared" si="1176"/>
        <v/>
      </c>
      <c r="BL640" s="9" t="str">
        <f t="shared" ref="BL640:BM640" si="1187">BK640</f>
        <v/>
      </c>
      <c r="BM640" s="9" t="str">
        <f t="shared" si="1187"/>
        <v/>
      </c>
      <c r="BN640" s="8" t="str">
        <f t="shared" si="1083"/>
        <v/>
      </c>
      <c r="BO640" s="8" t="str">
        <f t="shared" si="1105"/>
        <v/>
      </c>
      <c r="BP640" s="8" t="str">
        <f t="shared" si="1106"/>
        <v/>
      </c>
      <c r="BQ640" s="8" t="str">
        <f t="shared" si="1107"/>
        <v/>
      </c>
      <c r="BR640" s="8" t="str">
        <f t="shared" si="1178"/>
        <v/>
      </c>
      <c r="BS640" s="8" t="str">
        <f t="shared" si="1108"/>
        <v/>
      </c>
      <c r="BT640" s="8" t="str">
        <f t="shared" si="1109"/>
        <v/>
      </c>
      <c r="BU640" s="7" t="str">
        <f t="shared" si="1110"/>
        <v/>
      </c>
    </row>
    <row r="641" spans="8:73" x14ac:dyDescent="0.25">
      <c r="H641" s="35" t="str">
        <f>IFERROR(IF(MINUTE(M641)&lt;&gt;MINUTE(M640),MAX($H$2:H640)+1,IF(AND(MINUTE(M640)=0,MINUTE(M641)=0),1,"")),"")</f>
        <v/>
      </c>
      <c r="I641" s="35" t="str">
        <f t="shared" si="1161"/>
        <v/>
      </c>
      <c r="J641" s="35" t="str">
        <f t="shared" si="1084"/>
        <v/>
      </c>
      <c r="K641" s="67" t="str">
        <f>IFERROR(IF(VLOOKUP(J640,'Flota Variable'!$AS$4:$AU$707,3,0)+K640&gt;$F$7,"",VLOOKUP(J640,'Flota Variable'!$AS$4:$AU$707,3,0)+K640),"")</f>
        <v/>
      </c>
      <c r="L641" s="67" t="str">
        <f t="shared" si="1162"/>
        <v/>
      </c>
      <c r="M641" s="36" t="str">
        <f t="shared" si="1085"/>
        <v/>
      </c>
      <c r="N641" s="35" t="str">
        <f>IF(H641="","",IF(H641=MAX($H$3:$H$1002),IFERROR(VLOOKUP(MAX($H$3:H641)+1,$H$3:$I$1002,2,0),MAX(I641:I1640))-VLOOKUP(H641,$H$3:$I$1002,2,0)+1,IFERROR(VLOOKUP(MAX($H$3:H641)+1,$H$3:$I$1002,2,0),MAX(I641:I1640))-VLOOKUP(H641,$H$3:$I$1002,2,0)))</f>
        <v/>
      </c>
      <c r="P641" s="35" t="str">
        <f t="shared" si="1086"/>
        <v/>
      </c>
      <c r="Q641" s="67" t="str">
        <f t="shared" si="1087"/>
        <v/>
      </c>
      <c r="R641" s="67" t="str">
        <f t="shared" si="1088"/>
        <v/>
      </c>
      <c r="S641" s="67" t="str">
        <f t="shared" si="1089"/>
        <v/>
      </c>
      <c r="U641" s="68" t="str">
        <f>IFERROR(IF(Z641=0,"",IF(MINUTE(Z641)&lt;&gt;MINUTE(Z640),MAX($U$2:U640)+1,IF(AND(MINUTE(Z640)=0,MINUTE(Z641)=0),1,""))),"")</f>
        <v/>
      </c>
      <c r="V641" s="68" t="str">
        <f t="shared" si="1090"/>
        <v/>
      </c>
      <c r="W641" s="68" t="str">
        <f t="shared" si="1091"/>
        <v/>
      </c>
      <c r="X641" s="69" t="str">
        <f>IFERROR(L641+VLOOKUP(J641,'Tiempos de ciclo'!$P$3:$Q$398,2,0),"")</f>
        <v/>
      </c>
      <c r="Y641" s="69" t="str">
        <f t="shared" si="1074"/>
        <v/>
      </c>
      <c r="Z641" s="70" t="str">
        <f t="shared" si="1092"/>
        <v/>
      </c>
      <c r="AA641" s="68" t="str">
        <f>IF(U641="","",IF(U641=MAX($U$3:$U$1002),IFERROR(VLOOKUP(MAX($U$3:U641)+1,$U$3:$V$1002,2,0),MAX(V641:V1640))-VLOOKUP(U641,$U$3:$V$1002,2,0)+1,IFERROR(VLOOKUP(MAX($U$3:U641)+1,$U$3:$V$1002,2,0),MAX(V641:V1640))-VLOOKUP(U641,$U$3:$V$1002,2,0)))</f>
        <v/>
      </c>
      <c r="AC641" s="68" t="str">
        <f t="shared" si="1093"/>
        <v/>
      </c>
      <c r="AD641" s="69" t="str">
        <f t="shared" si="1094"/>
        <v/>
      </c>
      <c r="AE641" s="69" t="str">
        <f t="shared" si="1095"/>
        <v/>
      </c>
      <c r="AF641" s="69" t="str">
        <f t="shared" si="1096"/>
        <v/>
      </c>
      <c r="AI641" s="3" t="str">
        <f t="shared" si="1163"/>
        <v/>
      </c>
      <c r="AJ641" s="8" t="str">
        <f t="shared" si="1075"/>
        <v/>
      </c>
      <c r="AK641" s="8" t="str">
        <f t="shared" si="1164"/>
        <v/>
      </c>
      <c r="AL641" s="8" t="str">
        <f t="shared" si="1165"/>
        <v/>
      </c>
      <c r="AM641" s="8" t="str">
        <f t="shared" si="1166"/>
        <v/>
      </c>
      <c r="AN641" s="9" t="str">
        <f t="shared" si="1076"/>
        <v/>
      </c>
      <c r="AO641" s="9" t="str">
        <f t="shared" si="1077"/>
        <v/>
      </c>
      <c r="AP641" s="8" t="str">
        <f t="shared" si="1097"/>
        <v/>
      </c>
      <c r="AQ641" s="9" t="str">
        <f t="shared" si="1078"/>
        <v/>
      </c>
      <c r="AR641" s="8" t="str">
        <f t="shared" si="1098"/>
        <v/>
      </c>
      <c r="AS641" s="2" t="str">
        <f t="shared" si="1167"/>
        <v/>
      </c>
      <c r="AT641" s="8" t="str">
        <f t="shared" si="1099"/>
        <v/>
      </c>
      <c r="AU641" s="8" t="str">
        <f t="shared" si="1168"/>
        <v/>
      </c>
      <c r="AV641" s="8" t="str">
        <f t="shared" si="1169"/>
        <v/>
      </c>
      <c r="AW641" s="8" t="str">
        <f t="shared" si="1170"/>
        <v/>
      </c>
      <c r="AX641" s="9" t="str">
        <f t="shared" si="1079"/>
        <v/>
      </c>
      <c r="AY641" s="9" t="str">
        <f t="shared" si="1080"/>
        <v/>
      </c>
      <c r="AZ641" s="8" t="str">
        <f t="shared" si="1100"/>
        <v/>
      </c>
      <c r="BA641" s="9" t="str">
        <f t="shared" si="1101"/>
        <v/>
      </c>
      <c r="BB641" s="8" t="str">
        <f t="shared" si="1102"/>
        <v/>
      </c>
      <c r="BD641" s="3" t="str">
        <f t="shared" si="1103"/>
        <v/>
      </c>
      <c r="BE641" s="8" t="str">
        <f t="shared" si="1171"/>
        <v/>
      </c>
      <c r="BF641" s="8" t="str">
        <f t="shared" si="1172"/>
        <v/>
      </c>
      <c r="BG641" s="86" t="str">
        <f t="shared" si="1173"/>
        <v/>
      </c>
      <c r="BH641" s="9" t="str">
        <f t="shared" si="1174"/>
        <v/>
      </c>
      <c r="BI641" s="9" t="str">
        <f t="shared" si="1175"/>
        <v/>
      </c>
      <c r="BJ641" s="82" t="e">
        <f t="shared" si="1081"/>
        <v>#VALUE!</v>
      </c>
      <c r="BK641" s="9" t="str">
        <f t="shared" si="1176"/>
        <v/>
      </c>
      <c r="BL641" s="9" t="str">
        <f t="shared" ref="BL641:BM641" si="1188">BK641</f>
        <v/>
      </c>
      <c r="BM641" s="9" t="str">
        <f t="shared" si="1188"/>
        <v/>
      </c>
      <c r="BN641" s="8" t="str">
        <f t="shared" si="1083"/>
        <v/>
      </c>
      <c r="BO641" s="8" t="str">
        <f t="shared" si="1105"/>
        <v/>
      </c>
      <c r="BP641" s="8" t="str">
        <f t="shared" si="1106"/>
        <v/>
      </c>
      <c r="BQ641" s="8" t="str">
        <f t="shared" si="1107"/>
        <v/>
      </c>
      <c r="BR641" s="8" t="str">
        <f t="shared" si="1178"/>
        <v/>
      </c>
      <c r="BS641" s="8" t="str">
        <f t="shared" si="1108"/>
        <v/>
      </c>
      <c r="BT641" s="8" t="str">
        <f t="shared" si="1109"/>
        <v/>
      </c>
      <c r="BU641" s="7" t="str">
        <f t="shared" si="1110"/>
        <v/>
      </c>
    </row>
    <row r="642" spans="8:73" x14ac:dyDescent="0.25">
      <c r="H642" s="35" t="str">
        <f>IFERROR(IF(MINUTE(M642)&lt;&gt;MINUTE(M641),MAX($H$2:H641)+1,IF(AND(MINUTE(M641)=0,MINUTE(M642)=0),1,"")),"")</f>
        <v/>
      </c>
      <c r="I642" s="35" t="str">
        <f t="shared" si="1161"/>
        <v/>
      </c>
      <c r="J642" s="35" t="str">
        <f t="shared" si="1084"/>
        <v/>
      </c>
      <c r="K642" s="67" t="str">
        <f>IFERROR(IF(VLOOKUP(J641,'Flota Variable'!$AS$4:$AU$707,3,0)+K641&gt;$F$7,"",VLOOKUP(J641,'Flota Variable'!$AS$4:$AU$707,3,0)+K641),"")</f>
        <v/>
      </c>
      <c r="L642" s="67" t="str">
        <f t="shared" si="1162"/>
        <v/>
      </c>
      <c r="M642" s="36" t="str">
        <f t="shared" si="1085"/>
        <v/>
      </c>
      <c r="N642" s="35" t="str">
        <f>IF(H642="","",IF(H642=MAX($H$3:$H$1002),IFERROR(VLOOKUP(MAX($H$3:H642)+1,$H$3:$I$1002,2,0),MAX(I642:I1641))-VLOOKUP(H642,$H$3:$I$1002,2,0)+1,IFERROR(VLOOKUP(MAX($H$3:H642)+1,$H$3:$I$1002,2,0),MAX(I642:I1641))-VLOOKUP(H642,$H$3:$I$1002,2,0)))</f>
        <v/>
      </c>
      <c r="P642" s="35" t="str">
        <f t="shared" si="1086"/>
        <v/>
      </c>
      <c r="Q642" s="67" t="str">
        <f t="shared" si="1087"/>
        <v/>
      </c>
      <c r="R642" s="67" t="str">
        <f t="shared" si="1088"/>
        <v/>
      </c>
      <c r="S642" s="67" t="str">
        <f t="shared" si="1089"/>
        <v/>
      </c>
      <c r="U642" s="68" t="str">
        <f>IFERROR(IF(Z642=0,"",IF(MINUTE(Z642)&lt;&gt;MINUTE(Z641),MAX($U$2:U641)+1,IF(AND(MINUTE(Z641)=0,MINUTE(Z642)=0),1,""))),"")</f>
        <v/>
      </c>
      <c r="V642" s="68" t="str">
        <f t="shared" si="1090"/>
        <v/>
      </c>
      <c r="W642" s="68" t="str">
        <f t="shared" si="1091"/>
        <v/>
      </c>
      <c r="X642" s="69" t="str">
        <f>IFERROR(L642+VLOOKUP(J642,'Tiempos de ciclo'!$P$3:$Q$398,2,0),"")</f>
        <v/>
      </c>
      <c r="Y642" s="69" t="str">
        <f t="shared" si="1074"/>
        <v/>
      </c>
      <c r="Z642" s="70" t="str">
        <f t="shared" si="1092"/>
        <v/>
      </c>
      <c r="AA642" s="68" t="str">
        <f>IF(U642="","",IF(U642=MAX($U$3:$U$1002),IFERROR(VLOOKUP(MAX($U$3:U642)+1,$U$3:$V$1002,2,0),MAX(V642:V1641))-VLOOKUP(U642,$U$3:$V$1002,2,0)+1,IFERROR(VLOOKUP(MAX($U$3:U642)+1,$U$3:$V$1002,2,0),MAX(V642:V1641))-VLOOKUP(U642,$U$3:$V$1002,2,0)))</f>
        <v/>
      </c>
      <c r="AC642" s="68" t="str">
        <f t="shared" si="1093"/>
        <v/>
      </c>
      <c r="AD642" s="69" t="str">
        <f t="shared" si="1094"/>
        <v/>
      </c>
      <c r="AE642" s="69" t="str">
        <f t="shared" si="1095"/>
        <v/>
      </c>
      <c r="AF642" s="69" t="str">
        <f t="shared" si="1096"/>
        <v/>
      </c>
      <c r="AI642" s="3" t="str">
        <f t="shared" si="1163"/>
        <v/>
      </c>
      <c r="AJ642" s="8" t="str">
        <f t="shared" si="1075"/>
        <v/>
      </c>
      <c r="AK642" s="8" t="str">
        <f t="shared" si="1164"/>
        <v/>
      </c>
      <c r="AL642" s="8" t="str">
        <f t="shared" si="1165"/>
        <v/>
      </c>
      <c r="AM642" s="8" t="str">
        <f t="shared" si="1166"/>
        <v/>
      </c>
      <c r="AN642" s="9" t="str">
        <f t="shared" si="1076"/>
        <v/>
      </c>
      <c r="AO642" s="9" t="str">
        <f t="shared" si="1077"/>
        <v/>
      </c>
      <c r="AP642" s="8" t="str">
        <f t="shared" si="1097"/>
        <v/>
      </c>
      <c r="AQ642" s="9" t="str">
        <f t="shared" si="1078"/>
        <v/>
      </c>
      <c r="AR642" s="8" t="str">
        <f t="shared" si="1098"/>
        <v/>
      </c>
      <c r="AS642" s="2" t="str">
        <f t="shared" si="1167"/>
        <v/>
      </c>
      <c r="AT642" s="8" t="str">
        <f t="shared" si="1099"/>
        <v/>
      </c>
      <c r="AU642" s="8" t="str">
        <f t="shared" si="1168"/>
        <v/>
      </c>
      <c r="AV642" s="8" t="str">
        <f t="shared" si="1169"/>
        <v/>
      </c>
      <c r="AW642" s="8" t="str">
        <f t="shared" si="1170"/>
        <v/>
      </c>
      <c r="AX642" s="9" t="str">
        <f t="shared" si="1079"/>
        <v/>
      </c>
      <c r="AY642" s="9" t="str">
        <f t="shared" si="1080"/>
        <v/>
      </c>
      <c r="AZ642" s="8" t="str">
        <f t="shared" si="1100"/>
        <v/>
      </c>
      <c r="BA642" s="9" t="str">
        <f t="shared" si="1101"/>
        <v/>
      </c>
      <c r="BB642" s="8" t="str">
        <f t="shared" si="1102"/>
        <v/>
      </c>
      <c r="BD642" s="3" t="str">
        <f t="shared" si="1103"/>
        <v/>
      </c>
      <c r="BE642" s="8" t="str">
        <f t="shared" si="1171"/>
        <v/>
      </c>
      <c r="BF642" s="8" t="str">
        <f t="shared" si="1172"/>
        <v/>
      </c>
      <c r="BG642" s="86" t="str">
        <f t="shared" si="1173"/>
        <v/>
      </c>
      <c r="BH642" s="9" t="str">
        <f t="shared" si="1174"/>
        <v/>
      </c>
      <c r="BI642" s="9" t="str">
        <f t="shared" si="1175"/>
        <v/>
      </c>
      <c r="BJ642" s="82" t="e">
        <f t="shared" si="1081"/>
        <v>#VALUE!</v>
      </c>
      <c r="BK642" s="9" t="str">
        <f t="shared" si="1176"/>
        <v/>
      </c>
      <c r="BL642" s="9" t="str">
        <f t="shared" ref="BL642:BM642" si="1189">BK642</f>
        <v/>
      </c>
      <c r="BM642" s="9" t="str">
        <f t="shared" si="1189"/>
        <v/>
      </c>
      <c r="BN642" s="8" t="str">
        <f t="shared" si="1083"/>
        <v/>
      </c>
      <c r="BO642" s="8" t="str">
        <f t="shared" si="1105"/>
        <v/>
      </c>
      <c r="BP642" s="8" t="str">
        <f t="shared" si="1106"/>
        <v/>
      </c>
      <c r="BQ642" s="8" t="str">
        <f t="shared" si="1107"/>
        <v/>
      </c>
      <c r="BR642" s="8" t="str">
        <f t="shared" si="1178"/>
        <v/>
      </c>
      <c r="BS642" s="8" t="str">
        <f t="shared" si="1108"/>
        <v/>
      </c>
      <c r="BT642" s="8" t="str">
        <f t="shared" si="1109"/>
        <v/>
      </c>
      <c r="BU642" s="7" t="str">
        <f t="shared" si="1110"/>
        <v/>
      </c>
    </row>
    <row r="643" spans="8:73" x14ac:dyDescent="0.25">
      <c r="H643" s="35" t="str">
        <f>IFERROR(IF(MINUTE(M643)&lt;&gt;MINUTE(M642),MAX($H$2:H642)+1,IF(AND(MINUTE(M642)=0,MINUTE(M643)=0),1,"")),"")</f>
        <v/>
      </c>
      <c r="I643" s="35" t="str">
        <f t="shared" si="1161"/>
        <v/>
      </c>
      <c r="J643" s="35" t="str">
        <f t="shared" si="1084"/>
        <v/>
      </c>
      <c r="K643" s="67" t="str">
        <f>IFERROR(IF(VLOOKUP(J642,'Flota Variable'!$AS$4:$AU$707,3,0)+K642&gt;$F$7,"",VLOOKUP(J642,'Flota Variable'!$AS$4:$AU$707,3,0)+K642),"")</f>
        <v/>
      </c>
      <c r="L643" s="67" t="str">
        <f t="shared" si="1162"/>
        <v/>
      </c>
      <c r="M643" s="36" t="str">
        <f t="shared" si="1085"/>
        <v/>
      </c>
      <c r="N643" s="35" t="str">
        <f>IF(H643="","",IF(H643=MAX($H$3:$H$1002),IFERROR(VLOOKUP(MAX($H$3:H643)+1,$H$3:$I$1002,2,0),MAX(I643:I1642))-VLOOKUP(H643,$H$3:$I$1002,2,0)+1,IFERROR(VLOOKUP(MAX($H$3:H643)+1,$H$3:$I$1002,2,0),MAX(I643:I1642))-VLOOKUP(H643,$H$3:$I$1002,2,0)))</f>
        <v/>
      </c>
      <c r="P643" s="35" t="str">
        <f t="shared" si="1086"/>
        <v/>
      </c>
      <c r="Q643" s="67" t="str">
        <f t="shared" si="1087"/>
        <v/>
      </c>
      <c r="R643" s="67" t="str">
        <f t="shared" si="1088"/>
        <v/>
      </c>
      <c r="S643" s="67" t="str">
        <f t="shared" si="1089"/>
        <v/>
      </c>
      <c r="U643" s="68" t="str">
        <f>IFERROR(IF(Z643=0,"",IF(MINUTE(Z643)&lt;&gt;MINUTE(Z642),MAX($U$2:U642)+1,IF(AND(MINUTE(Z642)=0,MINUTE(Z643)=0),1,""))),"")</f>
        <v/>
      </c>
      <c r="V643" s="68" t="str">
        <f t="shared" si="1090"/>
        <v/>
      </c>
      <c r="W643" s="68" t="str">
        <f t="shared" si="1091"/>
        <v/>
      </c>
      <c r="X643" s="69" t="str">
        <f>IFERROR(L643+VLOOKUP(J643,'Tiempos de ciclo'!$P$3:$Q$398,2,0),"")</f>
        <v/>
      </c>
      <c r="Y643" s="69" t="str">
        <f t="shared" ref="Y643:Y706" si="1190">IFERROR(HOUR(X643)*$E$16+MINUTE(X643)*$E$17+IF(SECOND(X643)&lt;30,0,$E$17),"")</f>
        <v/>
      </c>
      <c r="Z643" s="70" t="str">
        <f t="shared" si="1092"/>
        <v/>
      </c>
      <c r="AA643" s="68" t="str">
        <f>IF(U643="","",IF(U643=MAX($U$3:$U$1002),IFERROR(VLOOKUP(MAX($U$3:U643)+1,$U$3:$V$1002,2,0),MAX(V643:V1642))-VLOOKUP(U643,$U$3:$V$1002,2,0)+1,IFERROR(VLOOKUP(MAX($U$3:U643)+1,$U$3:$V$1002,2,0),MAX(V643:V1642))-VLOOKUP(U643,$U$3:$V$1002,2,0)))</f>
        <v/>
      </c>
      <c r="AC643" s="68" t="str">
        <f t="shared" si="1093"/>
        <v/>
      </c>
      <c r="AD643" s="69" t="str">
        <f t="shared" si="1094"/>
        <v/>
      </c>
      <c r="AE643" s="69" t="str">
        <f t="shared" si="1095"/>
        <v/>
      </c>
      <c r="AF643" s="69" t="str">
        <f t="shared" si="1096"/>
        <v/>
      </c>
      <c r="AI643" s="3" t="str">
        <f t="shared" si="1163"/>
        <v/>
      </c>
      <c r="AJ643" s="8" t="str">
        <f t="shared" ref="AJ643:AJ706" si="1191">IF(P643="","",$C$4)</f>
        <v/>
      </c>
      <c r="AK643" s="8" t="str">
        <f t="shared" si="1164"/>
        <v/>
      </c>
      <c r="AL643" s="8" t="str">
        <f t="shared" si="1165"/>
        <v/>
      </c>
      <c r="AM643" s="8" t="str">
        <f t="shared" si="1166"/>
        <v/>
      </c>
      <c r="AN643" s="9" t="str">
        <f t="shared" ref="AN643:AN706" si="1192">IF(Q643="","",CONCATENATE(IF(HOUR(Q643)&lt;2,HOUR(Q643)+24,IF(HOUR(Q643)&lt;10,CONCATENATE(0,HOUR(Q643)),HOUR(Q643))),":",IF(MINUTE(Q643)&lt;10,CONCATENATE(0,MINUTE(Q643)),MINUTE(Q643))))</f>
        <v/>
      </c>
      <c r="AO643" s="9" t="str">
        <f t="shared" ref="AO643:AO706" si="1193">IF(R643="","",CONCATENATE(IF(HOUR(R643)&lt;2,HOUR(R643)+24,IF(HOUR(R643)&lt;10,CONCATENATE(0,HOUR(R643)),HOUR(R643))),":",IF(MINUTE(R643)&lt;10,CONCATENATE(0,MINUTE(R643)),MINUTE(R643))))</f>
        <v/>
      </c>
      <c r="AP643" s="8" t="str">
        <f t="shared" si="1097"/>
        <v/>
      </c>
      <c r="AQ643" s="9" t="str">
        <f t="shared" ref="AQ643:AQ706" si="1194">S643</f>
        <v/>
      </c>
      <c r="AR643" s="8" t="str">
        <f t="shared" si="1098"/>
        <v/>
      </c>
      <c r="AS643" s="2" t="str">
        <f t="shared" si="1167"/>
        <v/>
      </c>
      <c r="AT643" s="8" t="str">
        <f t="shared" si="1099"/>
        <v/>
      </c>
      <c r="AU643" s="8" t="str">
        <f t="shared" si="1168"/>
        <v/>
      </c>
      <c r="AV643" s="8" t="str">
        <f t="shared" si="1169"/>
        <v/>
      </c>
      <c r="AW643" s="8" t="str">
        <f t="shared" si="1170"/>
        <v/>
      </c>
      <c r="AX643" s="9" t="str">
        <f t="shared" ref="AX643:AX706" si="1195">IFERROR(IF(AF643="","",CONCATENATE(IF(HOUR(AD643)&lt;2,HOUR(AD643)+24,IF(HOUR(AD643)&lt;10,CONCATENATE(0,HOUR(AD643)),HOUR(AD643))),":",IF(MINUTE(AD643)&lt;10,CONCATENATE(0,MINUTE(AD643)),MINUTE(AD643)))),"")</f>
        <v/>
      </c>
      <c r="AY643" s="9" t="str">
        <f t="shared" ref="AY643:AY706" si="1196">IFERROR(IF(AF643="","",CONCATENATE(IF(HOUR(AE643)&lt;2,HOUR(AE643)+24,IF(HOUR(AE643)&lt;10,CONCATENATE(0,HOUR(AE643)),HOUR(AE643))),":",IF(MINUTE(AE643)&lt;10,CONCATENATE(0,MINUTE(AE643)),MINUTE(AE643)))),"")</f>
        <v/>
      </c>
      <c r="AZ643" s="8" t="str">
        <f t="shared" si="1100"/>
        <v/>
      </c>
      <c r="BA643" s="9" t="str">
        <f t="shared" si="1101"/>
        <v/>
      </c>
      <c r="BB643" s="8" t="str">
        <f t="shared" si="1102"/>
        <v/>
      </c>
      <c r="BD643" s="3" t="str">
        <f t="shared" si="1103"/>
        <v/>
      </c>
      <c r="BE643" s="8" t="str">
        <f t="shared" si="1171"/>
        <v/>
      </c>
      <c r="BF643" s="8" t="str">
        <f t="shared" si="1172"/>
        <v/>
      </c>
      <c r="BG643" s="86" t="str">
        <f t="shared" si="1173"/>
        <v/>
      </c>
      <c r="BH643" s="9" t="str">
        <f t="shared" si="1174"/>
        <v/>
      </c>
      <c r="BI643" s="9" t="str">
        <f t="shared" si="1175"/>
        <v/>
      </c>
      <c r="BJ643" s="82" t="e">
        <f t="shared" ref="BJ643:BJ706" si="1197">BK643*1440</f>
        <v>#VALUE!</v>
      </c>
      <c r="BK643" s="9" t="str">
        <f t="shared" si="1176"/>
        <v/>
      </c>
      <c r="BL643" s="9" t="str">
        <f t="shared" ref="BL643:BM643" si="1198">BK643</f>
        <v/>
      </c>
      <c r="BM643" s="9" t="str">
        <f t="shared" si="1198"/>
        <v/>
      </c>
      <c r="BN643" s="8" t="str">
        <f t="shared" ref="BN643:BN706" si="1199">IFERROR(VLOOKUP(BD643,$AI$3:$AR$1003,5,0),VLOOKUP(BD643,$AS$3:$BB$1003,5,0))</f>
        <v/>
      </c>
      <c r="BO643" s="8" t="str">
        <f t="shared" si="1105"/>
        <v/>
      </c>
      <c r="BP643" s="8" t="str">
        <f t="shared" si="1106"/>
        <v/>
      </c>
      <c r="BQ643" s="8" t="str">
        <f t="shared" si="1107"/>
        <v/>
      </c>
      <c r="BR643" s="8" t="str">
        <f t="shared" si="1178"/>
        <v/>
      </c>
      <c r="BS643" s="8" t="str">
        <f t="shared" si="1108"/>
        <v/>
      </c>
      <c r="BT643" s="8" t="str">
        <f t="shared" si="1109"/>
        <v/>
      </c>
      <c r="BU643" s="7" t="str">
        <f t="shared" si="1110"/>
        <v/>
      </c>
    </row>
    <row r="644" spans="8:73" x14ac:dyDescent="0.25">
      <c r="H644" s="35" t="str">
        <f>IFERROR(IF(MINUTE(M644)&lt;&gt;MINUTE(M643),MAX($H$2:H643)+1,IF(AND(MINUTE(M643)=0,MINUTE(M644)=0),1,"")),"")</f>
        <v/>
      </c>
      <c r="I644" s="35" t="str">
        <f t="shared" si="1161"/>
        <v/>
      </c>
      <c r="J644" s="35" t="str">
        <f t="shared" ref="J644:J707" si="1200">IFERROR($C$4&amp;"_"&amp;IF(HOUR(L644)&lt;1,HOUR(L644)+24,HOUR(L644)),"")</f>
        <v/>
      </c>
      <c r="K644" s="67" t="str">
        <f>IFERROR(IF(VLOOKUP(J643,'Flota Variable'!$AS$4:$AU$707,3,0)+K643&gt;$F$7,"",VLOOKUP(J643,'Flota Variable'!$AS$4:$AU$707,3,0)+K643),"")</f>
        <v/>
      </c>
      <c r="L644" s="67" t="str">
        <f t="shared" si="1162"/>
        <v/>
      </c>
      <c r="M644" s="36" t="str">
        <f t="shared" ref="M644:M707" si="1201">IFERROR(IF(L645&lt;L644,L645+$E$18,L645)-L644,"")</f>
        <v/>
      </c>
      <c r="N644" s="35" t="str">
        <f>IF(H644="","",IF(H644=MAX($H$3:$H$1002),IFERROR(VLOOKUP(MAX($H$3:H644)+1,$H$3:$I$1002,2,0),MAX(I644:I1643))-VLOOKUP(H644,$H$3:$I$1002,2,0)+1,IFERROR(VLOOKUP(MAX($H$3:H644)+1,$H$3:$I$1002,2,0),MAX(I644:I1643))-VLOOKUP(H644,$H$3:$I$1002,2,0)))</f>
        <v/>
      </c>
      <c r="P644" s="35" t="str">
        <f t="shared" ref="P644:P707" si="1202">IFERROR(IF(P643+1&lt;=MAX($H$3:$H$1002),P643+1,""),"")</f>
        <v/>
      </c>
      <c r="Q644" s="67" t="str">
        <f t="shared" ref="Q644:Q707" si="1203">IF(P644="","",VLOOKUP(P644,$H$3:$L$1002,5,0))</f>
        <v/>
      </c>
      <c r="R644" s="67" t="str">
        <f t="shared" ref="R644:R707" si="1204">IF(P644="","",IF(Q645="",VLOOKUP(MAX($I$3:$I$1002),$I$3:$L$1002,4,0),Q645))</f>
        <v/>
      </c>
      <c r="S644" s="67" t="str">
        <f t="shared" ref="S644:S707" si="1205">IF(P644="","",VLOOKUP(P644,$H$3:$N$1002,6,0))</f>
        <v/>
      </c>
      <c r="U644" s="68" t="str">
        <f>IFERROR(IF(Z644=0,"",IF(MINUTE(Z644)&lt;&gt;MINUTE(Z643),MAX($U$2:U643)+1,IF(AND(MINUTE(Z643)=0,MINUTE(Z644)=0),1,""))),"")</f>
        <v/>
      </c>
      <c r="V644" s="68" t="str">
        <f t="shared" ref="V644:V707" si="1206">IF(X644="","",V643+1)</f>
        <v/>
      </c>
      <c r="W644" s="68" t="str">
        <f t="shared" ref="W644:W707" si="1207">IFERROR($C$4&amp;"_"&amp;IF(HOUR(Y644)&lt;1,HOUR(Y644)+24,HOUR(Y644)),"")</f>
        <v/>
      </c>
      <c r="X644" s="69" t="str">
        <f>IFERROR(L644+VLOOKUP(J644,'Tiempos de ciclo'!$P$3:$Q$398,2,0),"")</f>
        <v/>
      </c>
      <c r="Y644" s="69" t="str">
        <f t="shared" si="1190"/>
        <v/>
      </c>
      <c r="Z644" s="70" t="str">
        <f t="shared" ref="Z644:Z707" si="1208">IFERROR(IF(Y645&lt;Y644,Y645+$E$18,Y645)-Y644,"")</f>
        <v/>
      </c>
      <c r="AA644" s="68" t="str">
        <f>IF(U644="","",IF(U644=MAX($U$3:$U$1002),IFERROR(VLOOKUP(MAX($U$3:U644)+1,$U$3:$V$1002,2,0),MAX(V644:V1643))-VLOOKUP(U644,$U$3:$V$1002,2,0)+1,IFERROR(VLOOKUP(MAX($U$3:U644)+1,$U$3:$V$1002,2,0),MAX(V644:V1643))-VLOOKUP(U644,$U$3:$V$1002,2,0)))</f>
        <v/>
      </c>
      <c r="AC644" s="68" t="str">
        <f t="shared" ref="AC644:AC707" si="1209">IFERROR(IF(AC643+1&lt;=MAX($U$3:$U$1002),AC643+1,""),"")</f>
        <v/>
      </c>
      <c r="AD644" s="69" t="str">
        <f t="shared" ref="AD644:AD707" si="1210">IF(AC644="","",VLOOKUP(AC644,$U$3:$Y$1002,5,0))</f>
        <v/>
      </c>
      <c r="AE644" s="69" t="str">
        <f t="shared" ref="AE644:AE707" si="1211">IF(AC644="","",IF(AD645="",VLOOKUP(MAX($V$3:$V$1002),$V$3:$Y$1002,4,0),AD645))</f>
        <v/>
      </c>
      <c r="AF644" s="69" t="str">
        <f t="shared" ref="AF644:AF707" si="1212">IF(AC644="","",VLOOKUP(AC644,$U$3:$AA$1002,6,0))</f>
        <v/>
      </c>
      <c r="AI644" s="3" t="str">
        <f t="shared" si="1163"/>
        <v/>
      </c>
      <c r="AJ644" s="8" t="str">
        <f t="shared" si="1191"/>
        <v/>
      </c>
      <c r="AK644" s="8" t="str">
        <f t="shared" si="1164"/>
        <v/>
      </c>
      <c r="AL644" s="8" t="str">
        <f t="shared" si="1165"/>
        <v/>
      </c>
      <c r="AM644" s="8" t="str">
        <f t="shared" si="1166"/>
        <v/>
      </c>
      <c r="AN644" s="9" t="str">
        <f t="shared" si="1192"/>
        <v/>
      </c>
      <c r="AO644" s="9" t="str">
        <f t="shared" si="1193"/>
        <v/>
      </c>
      <c r="AP644" s="8" t="str">
        <f t="shared" ref="AP644:AP707" si="1213">+IFERROR(AQ644*1440,"")</f>
        <v/>
      </c>
      <c r="AQ644" s="9" t="str">
        <f t="shared" si="1194"/>
        <v/>
      </c>
      <c r="AR644" s="8" t="str">
        <f t="shared" ref="AR644:AR707" si="1214">IF(AM644="","",$F$12)</f>
        <v/>
      </c>
      <c r="AS644" s="2" t="str">
        <f t="shared" si="1167"/>
        <v/>
      </c>
      <c r="AT644" s="8" t="str">
        <f t="shared" ref="AT644:AT707" si="1215">IF(AD644="","",$C$4)</f>
        <v/>
      </c>
      <c r="AU644" s="8" t="str">
        <f t="shared" si="1168"/>
        <v/>
      </c>
      <c r="AV644" s="8" t="str">
        <f t="shared" si="1169"/>
        <v/>
      </c>
      <c r="AW644" s="8" t="str">
        <f t="shared" si="1170"/>
        <v/>
      </c>
      <c r="AX644" s="9" t="str">
        <f t="shared" si="1195"/>
        <v/>
      </c>
      <c r="AY644" s="9" t="str">
        <f t="shared" si="1196"/>
        <v/>
      </c>
      <c r="AZ644" s="8" t="str">
        <f t="shared" ref="AZ644:AZ707" si="1216">+IFERROR(BA644*1440,"")</f>
        <v/>
      </c>
      <c r="BA644" s="9" t="str">
        <f t="shared" ref="BA644:BA707" si="1217">AF644</f>
        <v/>
      </c>
      <c r="BB644" s="8" t="str">
        <f t="shared" ref="BB644:BB707" si="1218">IF(AW644="","",$F$12)</f>
        <v/>
      </c>
      <c r="BD644" s="3" t="str">
        <f t="shared" ref="BD644:BD707" si="1219">IFERROR(IF(BD643+1&gt;$BC$2,"",BD643+1),"")</f>
        <v/>
      </c>
      <c r="BE644" s="8" t="str">
        <f t="shared" si="1171"/>
        <v/>
      </c>
      <c r="BF644" s="8" t="str">
        <f t="shared" si="1172"/>
        <v/>
      </c>
      <c r="BG644" s="86" t="str">
        <f t="shared" si="1173"/>
        <v/>
      </c>
      <c r="BH644" s="9" t="str">
        <f t="shared" si="1174"/>
        <v/>
      </c>
      <c r="BI644" s="9" t="str">
        <f t="shared" si="1175"/>
        <v/>
      </c>
      <c r="BJ644" s="82" t="e">
        <f t="shared" si="1197"/>
        <v>#VALUE!</v>
      </c>
      <c r="BK644" s="9" t="str">
        <f t="shared" si="1176"/>
        <v/>
      </c>
      <c r="BL644" s="9" t="str">
        <f t="shared" ref="BL644:BM644" si="1220">BK644</f>
        <v/>
      </c>
      <c r="BM644" s="9" t="str">
        <f t="shared" si="1220"/>
        <v/>
      </c>
      <c r="BN644" s="8" t="str">
        <f t="shared" si="1199"/>
        <v/>
      </c>
      <c r="BO644" s="8" t="str">
        <f t="shared" ref="BO644:BO707" si="1221">IF(BD644="","",0)</f>
        <v/>
      </c>
      <c r="BP644" s="8" t="str">
        <f t="shared" ref="BP644:BP707" si="1222">IF(BD644="","",0)</f>
        <v/>
      </c>
      <c r="BQ644" s="8" t="str">
        <f t="shared" ref="BQ644:BQ707" si="1223">IF(BD644="","",0)</f>
        <v/>
      </c>
      <c r="BR644" s="8" t="str">
        <f t="shared" si="1178"/>
        <v/>
      </c>
      <c r="BS644" s="8" t="str">
        <f t="shared" ref="BS644:BS707" si="1224">IF(BD644="","",0)</f>
        <v/>
      </c>
      <c r="BT644" s="8" t="str">
        <f t="shared" ref="BT644:BT707" si="1225">IF(BD644="","",0)</f>
        <v/>
      </c>
      <c r="BU644" s="7" t="str">
        <f t="shared" ref="BU644:BU707" si="1226">IF(BF644="","","="&amp;""""&amp;BF644&amp;""""&amp;","&amp;"="&amp;""""&amp;BG644&amp;""""&amp;","&amp;"="&amp;""""&amp;BH644&amp;""""&amp;","&amp;"="&amp;""""&amp;BI644&amp;""""&amp;","&amp;"="&amp;""""&amp;TEXT(BK644,"hh:mm")&amp;""""&amp;","&amp;"="&amp;""""&amp;TEXT(BL644,"hh:mm")&amp;""""&amp;","&amp;"="&amp;""""&amp;TEXT(BM644,"hh:mm")&amp;""""&amp;","&amp;"="&amp;""""&amp;BN644&amp;""""&amp;","&amp;"="&amp;""""&amp;BO644&amp;""""&amp;","&amp;"="&amp;""""&amp;BP644&amp;""""&amp;","&amp;"="&amp;""""&amp;BQ644&amp;""""&amp;","&amp;"="&amp;""""&amp;BR644&amp;""""&amp;","&amp;"="&amp;""""&amp;BS644&amp;""""&amp;","&amp;"="&amp;""""&amp;BT644&amp;""""&amp;",")</f>
        <v/>
      </c>
    </row>
    <row r="645" spans="8:73" x14ac:dyDescent="0.25">
      <c r="H645" s="35" t="str">
        <f>IFERROR(IF(MINUTE(M645)&lt;&gt;MINUTE(M644),MAX($H$2:H644)+1,IF(AND(MINUTE(M644)=0,MINUTE(M645)=0),1,"")),"")</f>
        <v/>
      </c>
      <c r="I645" s="35" t="str">
        <f t="shared" si="1161"/>
        <v/>
      </c>
      <c r="J645" s="35" t="str">
        <f t="shared" si="1200"/>
        <v/>
      </c>
      <c r="K645" s="67" t="str">
        <f>IFERROR(IF(VLOOKUP(J644,'Flota Variable'!$AS$4:$AU$707,3,0)+K644&gt;$F$7,"",VLOOKUP(J644,'Flota Variable'!$AS$4:$AU$707,3,0)+K644),"")</f>
        <v/>
      </c>
      <c r="L645" s="67" t="str">
        <f t="shared" si="1162"/>
        <v/>
      </c>
      <c r="M645" s="36" t="str">
        <f t="shared" si="1201"/>
        <v/>
      </c>
      <c r="N645" s="35" t="str">
        <f>IF(H645="","",IF(H645=MAX($H$3:$H$1002),IFERROR(VLOOKUP(MAX($H$3:H645)+1,$H$3:$I$1002,2,0),MAX(I645:I1644))-VLOOKUP(H645,$H$3:$I$1002,2,0)+1,IFERROR(VLOOKUP(MAX($H$3:H645)+1,$H$3:$I$1002,2,0),MAX(I645:I1644))-VLOOKUP(H645,$H$3:$I$1002,2,0)))</f>
        <v/>
      </c>
      <c r="P645" s="35" t="str">
        <f t="shared" si="1202"/>
        <v/>
      </c>
      <c r="Q645" s="67" t="str">
        <f t="shared" si="1203"/>
        <v/>
      </c>
      <c r="R645" s="67" t="str">
        <f t="shared" si="1204"/>
        <v/>
      </c>
      <c r="S645" s="67" t="str">
        <f t="shared" si="1205"/>
        <v/>
      </c>
      <c r="U645" s="68" t="str">
        <f>IFERROR(IF(Z645=0,"",IF(MINUTE(Z645)&lt;&gt;MINUTE(Z644),MAX($U$2:U644)+1,IF(AND(MINUTE(Z644)=0,MINUTE(Z645)=0),1,""))),"")</f>
        <v/>
      </c>
      <c r="V645" s="68" t="str">
        <f t="shared" si="1206"/>
        <v/>
      </c>
      <c r="W645" s="68" t="str">
        <f t="shared" si="1207"/>
        <v/>
      </c>
      <c r="X645" s="69" t="str">
        <f>IFERROR(L645+VLOOKUP(J645,'Tiempos de ciclo'!$P$3:$Q$398,2,0),"")</f>
        <v/>
      </c>
      <c r="Y645" s="69" t="str">
        <f t="shared" si="1190"/>
        <v/>
      </c>
      <c r="Z645" s="70" t="str">
        <f t="shared" si="1208"/>
        <v/>
      </c>
      <c r="AA645" s="68" t="str">
        <f>IF(U645="","",IF(U645=MAX($U$3:$U$1002),IFERROR(VLOOKUP(MAX($U$3:U645)+1,$U$3:$V$1002,2,0),MAX(V645:V1644))-VLOOKUP(U645,$U$3:$V$1002,2,0)+1,IFERROR(VLOOKUP(MAX($U$3:U645)+1,$U$3:$V$1002,2,0),MAX(V645:V1644))-VLOOKUP(U645,$U$3:$V$1002,2,0)))</f>
        <v/>
      </c>
      <c r="AC645" s="68" t="str">
        <f t="shared" si="1209"/>
        <v/>
      </c>
      <c r="AD645" s="69" t="str">
        <f t="shared" si="1210"/>
        <v/>
      </c>
      <c r="AE645" s="69" t="str">
        <f t="shared" si="1211"/>
        <v/>
      </c>
      <c r="AF645" s="69" t="str">
        <f t="shared" si="1212"/>
        <v/>
      </c>
      <c r="AI645" s="3" t="str">
        <f t="shared" si="1163"/>
        <v/>
      </c>
      <c r="AJ645" s="8" t="str">
        <f t="shared" si="1191"/>
        <v/>
      </c>
      <c r="AK645" s="8" t="str">
        <f t="shared" si="1164"/>
        <v/>
      </c>
      <c r="AL645" s="8" t="str">
        <f t="shared" si="1165"/>
        <v/>
      </c>
      <c r="AM645" s="8" t="str">
        <f t="shared" si="1166"/>
        <v/>
      </c>
      <c r="AN645" s="9" t="str">
        <f t="shared" si="1192"/>
        <v/>
      </c>
      <c r="AO645" s="9" t="str">
        <f t="shared" si="1193"/>
        <v/>
      </c>
      <c r="AP645" s="8" t="str">
        <f t="shared" si="1213"/>
        <v/>
      </c>
      <c r="AQ645" s="9" t="str">
        <f t="shared" si="1194"/>
        <v/>
      </c>
      <c r="AR645" s="8" t="str">
        <f t="shared" si="1214"/>
        <v/>
      </c>
      <c r="AS645" s="2" t="str">
        <f t="shared" si="1167"/>
        <v/>
      </c>
      <c r="AT645" s="8" t="str">
        <f t="shared" si="1215"/>
        <v/>
      </c>
      <c r="AU645" s="8" t="str">
        <f t="shared" si="1168"/>
        <v/>
      </c>
      <c r="AV645" s="8" t="str">
        <f t="shared" si="1169"/>
        <v/>
      </c>
      <c r="AW645" s="8" t="str">
        <f t="shared" si="1170"/>
        <v/>
      </c>
      <c r="AX645" s="9" t="str">
        <f t="shared" si="1195"/>
        <v/>
      </c>
      <c r="AY645" s="9" t="str">
        <f t="shared" si="1196"/>
        <v/>
      </c>
      <c r="AZ645" s="8" t="str">
        <f t="shared" si="1216"/>
        <v/>
      </c>
      <c r="BA645" s="9" t="str">
        <f t="shared" si="1217"/>
        <v/>
      </c>
      <c r="BB645" s="8" t="str">
        <f t="shared" si="1218"/>
        <v/>
      </c>
      <c r="BD645" s="3" t="str">
        <f t="shared" si="1219"/>
        <v/>
      </c>
      <c r="BE645" s="8" t="str">
        <f t="shared" si="1171"/>
        <v/>
      </c>
      <c r="BF645" s="8" t="str">
        <f t="shared" si="1172"/>
        <v/>
      </c>
      <c r="BG645" s="86" t="str">
        <f t="shared" si="1173"/>
        <v/>
      </c>
      <c r="BH645" s="9" t="str">
        <f t="shared" si="1174"/>
        <v/>
      </c>
      <c r="BI645" s="9" t="str">
        <f t="shared" si="1175"/>
        <v/>
      </c>
      <c r="BJ645" s="82" t="e">
        <f t="shared" si="1197"/>
        <v>#VALUE!</v>
      </c>
      <c r="BK645" s="9" t="str">
        <f t="shared" si="1176"/>
        <v/>
      </c>
      <c r="BL645" s="9" t="str">
        <f t="shared" ref="BL645:BM645" si="1227">BK645</f>
        <v/>
      </c>
      <c r="BM645" s="9" t="str">
        <f t="shared" si="1227"/>
        <v/>
      </c>
      <c r="BN645" s="8" t="str">
        <f t="shared" si="1199"/>
        <v/>
      </c>
      <c r="BO645" s="8" t="str">
        <f t="shared" si="1221"/>
        <v/>
      </c>
      <c r="BP645" s="8" t="str">
        <f t="shared" si="1222"/>
        <v/>
      </c>
      <c r="BQ645" s="8" t="str">
        <f t="shared" si="1223"/>
        <v/>
      </c>
      <c r="BR645" s="8" t="str">
        <f t="shared" si="1178"/>
        <v/>
      </c>
      <c r="BS645" s="8" t="str">
        <f t="shared" si="1224"/>
        <v/>
      </c>
      <c r="BT645" s="8" t="str">
        <f t="shared" si="1225"/>
        <v/>
      </c>
      <c r="BU645" s="7" t="str">
        <f t="shared" si="1226"/>
        <v/>
      </c>
    </row>
    <row r="646" spans="8:73" x14ac:dyDescent="0.25">
      <c r="H646" s="35" t="str">
        <f>IFERROR(IF(MINUTE(M646)&lt;&gt;MINUTE(M645),MAX($H$2:H645)+1,IF(AND(MINUTE(M645)=0,MINUTE(M646)=0),1,"")),"")</f>
        <v/>
      </c>
      <c r="I646" s="35" t="str">
        <f t="shared" si="1161"/>
        <v/>
      </c>
      <c r="J646" s="35" t="str">
        <f t="shared" si="1200"/>
        <v/>
      </c>
      <c r="K646" s="67" t="str">
        <f>IFERROR(IF(VLOOKUP(J645,'Flota Variable'!$AS$4:$AU$707,3,0)+K645&gt;$F$7,"",VLOOKUP(J645,'Flota Variable'!$AS$4:$AU$707,3,0)+K645),"")</f>
        <v/>
      </c>
      <c r="L646" s="67" t="str">
        <f t="shared" si="1162"/>
        <v/>
      </c>
      <c r="M646" s="36" t="str">
        <f t="shared" si="1201"/>
        <v/>
      </c>
      <c r="N646" s="35" t="str">
        <f>IF(H646="","",IF(H646=MAX($H$3:$H$1002),IFERROR(VLOOKUP(MAX($H$3:H646)+1,$H$3:$I$1002,2,0),MAX(I646:I1645))-VLOOKUP(H646,$H$3:$I$1002,2,0)+1,IFERROR(VLOOKUP(MAX($H$3:H646)+1,$H$3:$I$1002,2,0),MAX(I646:I1645))-VLOOKUP(H646,$H$3:$I$1002,2,0)))</f>
        <v/>
      </c>
      <c r="P646" s="35" t="str">
        <f t="shared" si="1202"/>
        <v/>
      </c>
      <c r="Q646" s="67" t="str">
        <f t="shared" si="1203"/>
        <v/>
      </c>
      <c r="R646" s="67" t="str">
        <f t="shared" si="1204"/>
        <v/>
      </c>
      <c r="S646" s="67" t="str">
        <f t="shared" si="1205"/>
        <v/>
      </c>
      <c r="U646" s="68" t="str">
        <f>IFERROR(IF(Z646=0,"",IF(MINUTE(Z646)&lt;&gt;MINUTE(Z645),MAX($U$2:U645)+1,IF(AND(MINUTE(Z645)=0,MINUTE(Z646)=0),1,""))),"")</f>
        <v/>
      </c>
      <c r="V646" s="68" t="str">
        <f t="shared" si="1206"/>
        <v/>
      </c>
      <c r="W646" s="68" t="str">
        <f t="shared" si="1207"/>
        <v/>
      </c>
      <c r="X646" s="69" t="str">
        <f>IFERROR(L646+VLOOKUP(J646,'Tiempos de ciclo'!$P$3:$Q$398,2,0),"")</f>
        <v/>
      </c>
      <c r="Y646" s="69" t="str">
        <f t="shared" si="1190"/>
        <v/>
      </c>
      <c r="Z646" s="70" t="str">
        <f t="shared" si="1208"/>
        <v/>
      </c>
      <c r="AA646" s="68" t="str">
        <f>IF(U646="","",IF(U646=MAX($U$3:$U$1002),IFERROR(VLOOKUP(MAX($U$3:U646)+1,$U$3:$V$1002,2,0),MAX(V646:V1645))-VLOOKUP(U646,$U$3:$V$1002,2,0)+1,IFERROR(VLOOKUP(MAX($U$3:U646)+1,$U$3:$V$1002,2,0),MAX(V646:V1645))-VLOOKUP(U646,$U$3:$V$1002,2,0)))</f>
        <v/>
      </c>
      <c r="AC646" s="68" t="str">
        <f t="shared" si="1209"/>
        <v/>
      </c>
      <c r="AD646" s="69" t="str">
        <f t="shared" si="1210"/>
        <v/>
      </c>
      <c r="AE646" s="69" t="str">
        <f t="shared" si="1211"/>
        <v/>
      </c>
      <c r="AF646" s="69" t="str">
        <f t="shared" si="1212"/>
        <v/>
      </c>
      <c r="AI646" s="3" t="str">
        <f t="shared" si="1163"/>
        <v/>
      </c>
      <c r="AJ646" s="8" t="str">
        <f t="shared" si="1191"/>
        <v/>
      </c>
      <c r="AK646" s="8" t="str">
        <f t="shared" si="1164"/>
        <v/>
      </c>
      <c r="AL646" s="8" t="str">
        <f t="shared" si="1165"/>
        <v/>
      </c>
      <c r="AM646" s="8" t="str">
        <f t="shared" si="1166"/>
        <v/>
      </c>
      <c r="AN646" s="9" t="str">
        <f t="shared" si="1192"/>
        <v/>
      </c>
      <c r="AO646" s="9" t="str">
        <f t="shared" si="1193"/>
        <v/>
      </c>
      <c r="AP646" s="8" t="str">
        <f t="shared" si="1213"/>
        <v/>
      </c>
      <c r="AQ646" s="9" t="str">
        <f t="shared" si="1194"/>
        <v/>
      </c>
      <c r="AR646" s="8" t="str">
        <f t="shared" si="1214"/>
        <v/>
      </c>
      <c r="AS646" s="2" t="str">
        <f t="shared" si="1167"/>
        <v/>
      </c>
      <c r="AT646" s="8" t="str">
        <f t="shared" si="1215"/>
        <v/>
      </c>
      <c r="AU646" s="8" t="str">
        <f t="shared" si="1168"/>
        <v/>
      </c>
      <c r="AV646" s="8" t="str">
        <f t="shared" si="1169"/>
        <v/>
      </c>
      <c r="AW646" s="8" t="str">
        <f t="shared" si="1170"/>
        <v/>
      </c>
      <c r="AX646" s="9" t="str">
        <f t="shared" si="1195"/>
        <v/>
      </c>
      <c r="AY646" s="9" t="str">
        <f t="shared" si="1196"/>
        <v/>
      </c>
      <c r="AZ646" s="8" t="str">
        <f t="shared" si="1216"/>
        <v/>
      </c>
      <c r="BA646" s="9" t="str">
        <f t="shared" si="1217"/>
        <v/>
      </c>
      <c r="BB646" s="8" t="str">
        <f t="shared" si="1218"/>
        <v/>
      </c>
      <c r="BD646" s="3" t="str">
        <f t="shared" si="1219"/>
        <v/>
      </c>
      <c r="BE646" s="8" t="str">
        <f t="shared" si="1171"/>
        <v/>
      </c>
      <c r="BF646" s="8" t="str">
        <f t="shared" si="1172"/>
        <v/>
      </c>
      <c r="BG646" s="86" t="str">
        <f t="shared" si="1173"/>
        <v/>
      </c>
      <c r="BH646" s="9" t="str">
        <f t="shared" si="1174"/>
        <v/>
      </c>
      <c r="BI646" s="9" t="str">
        <f t="shared" si="1175"/>
        <v/>
      </c>
      <c r="BJ646" s="82" t="e">
        <f t="shared" si="1197"/>
        <v>#VALUE!</v>
      </c>
      <c r="BK646" s="9" t="str">
        <f t="shared" si="1176"/>
        <v/>
      </c>
      <c r="BL646" s="9" t="str">
        <f t="shared" ref="BL646:BM646" si="1228">BK646</f>
        <v/>
      </c>
      <c r="BM646" s="9" t="str">
        <f t="shared" si="1228"/>
        <v/>
      </c>
      <c r="BN646" s="8" t="str">
        <f t="shared" si="1199"/>
        <v/>
      </c>
      <c r="BO646" s="8" t="str">
        <f t="shared" si="1221"/>
        <v/>
      </c>
      <c r="BP646" s="8" t="str">
        <f t="shared" si="1222"/>
        <v/>
      </c>
      <c r="BQ646" s="8" t="str">
        <f t="shared" si="1223"/>
        <v/>
      </c>
      <c r="BR646" s="8" t="str">
        <f t="shared" si="1178"/>
        <v/>
      </c>
      <c r="BS646" s="8" t="str">
        <f t="shared" si="1224"/>
        <v/>
      </c>
      <c r="BT646" s="8" t="str">
        <f t="shared" si="1225"/>
        <v/>
      </c>
      <c r="BU646" s="7" t="str">
        <f t="shared" si="1226"/>
        <v/>
      </c>
    </row>
    <row r="647" spans="8:73" x14ac:dyDescent="0.25">
      <c r="H647" s="35" t="str">
        <f>IFERROR(IF(MINUTE(M647)&lt;&gt;MINUTE(M646),MAX($H$2:H646)+1,IF(AND(MINUTE(M646)=0,MINUTE(M647)=0),1,"")),"")</f>
        <v/>
      </c>
      <c r="I647" s="35" t="str">
        <f t="shared" si="1161"/>
        <v/>
      </c>
      <c r="J647" s="35" t="str">
        <f t="shared" si="1200"/>
        <v/>
      </c>
      <c r="K647" s="67" t="str">
        <f>IFERROR(IF(VLOOKUP(J646,'Flota Variable'!$AS$4:$AU$707,3,0)+K646&gt;$F$7,"",VLOOKUP(J646,'Flota Variable'!$AS$4:$AU$707,3,0)+K646),"")</f>
        <v/>
      </c>
      <c r="L647" s="67" t="str">
        <f t="shared" si="1162"/>
        <v/>
      </c>
      <c r="M647" s="36" t="str">
        <f t="shared" si="1201"/>
        <v/>
      </c>
      <c r="N647" s="35" t="str">
        <f>IF(H647="","",IF(H647=MAX($H$3:$H$1002),IFERROR(VLOOKUP(MAX($H$3:H647)+1,$H$3:$I$1002,2,0),MAX(I647:I1646))-VLOOKUP(H647,$H$3:$I$1002,2,0)+1,IFERROR(VLOOKUP(MAX($H$3:H647)+1,$H$3:$I$1002,2,0),MAX(I647:I1646))-VLOOKUP(H647,$H$3:$I$1002,2,0)))</f>
        <v/>
      </c>
      <c r="P647" s="35" t="str">
        <f t="shared" si="1202"/>
        <v/>
      </c>
      <c r="Q647" s="67" t="str">
        <f t="shared" si="1203"/>
        <v/>
      </c>
      <c r="R647" s="67" t="str">
        <f t="shared" si="1204"/>
        <v/>
      </c>
      <c r="S647" s="67" t="str">
        <f t="shared" si="1205"/>
        <v/>
      </c>
      <c r="U647" s="68" t="str">
        <f>IFERROR(IF(Z647=0,"",IF(MINUTE(Z647)&lt;&gt;MINUTE(Z646),MAX($U$2:U646)+1,IF(AND(MINUTE(Z646)=0,MINUTE(Z647)=0),1,""))),"")</f>
        <v/>
      </c>
      <c r="V647" s="68" t="str">
        <f t="shared" si="1206"/>
        <v/>
      </c>
      <c r="W647" s="68" t="str">
        <f t="shared" si="1207"/>
        <v/>
      </c>
      <c r="X647" s="69" t="str">
        <f>IFERROR(L647+VLOOKUP(J647,'Tiempos de ciclo'!$P$3:$Q$398,2,0),"")</f>
        <v/>
      </c>
      <c r="Y647" s="69" t="str">
        <f t="shared" si="1190"/>
        <v/>
      </c>
      <c r="Z647" s="70" t="str">
        <f t="shared" si="1208"/>
        <v/>
      </c>
      <c r="AA647" s="68" t="str">
        <f>IF(U647="","",IF(U647=MAX($U$3:$U$1002),IFERROR(VLOOKUP(MAX($U$3:U647)+1,$U$3:$V$1002,2,0),MAX(V647:V1646))-VLOOKUP(U647,$U$3:$V$1002,2,0)+1,IFERROR(VLOOKUP(MAX($U$3:U647)+1,$U$3:$V$1002,2,0),MAX(V647:V1646))-VLOOKUP(U647,$U$3:$V$1002,2,0)))</f>
        <v/>
      </c>
      <c r="AC647" s="68" t="str">
        <f t="shared" si="1209"/>
        <v/>
      </c>
      <c r="AD647" s="69" t="str">
        <f t="shared" si="1210"/>
        <v/>
      </c>
      <c r="AE647" s="69" t="str">
        <f t="shared" si="1211"/>
        <v/>
      </c>
      <c r="AF647" s="69" t="str">
        <f t="shared" si="1212"/>
        <v/>
      </c>
      <c r="AI647" s="3" t="str">
        <f t="shared" si="1163"/>
        <v/>
      </c>
      <c r="AJ647" s="8" t="str">
        <f t="shared" si="1191"/>
        <v/>
      </c>
      <c r="AK647" s="8" t="str">
        <f t="shared" si="1164"/>
        <v/>
      </c>
      <c r="AL647" s="8" t="str">
        <f t="shared" si="1165"/>
        <v/>
      </c>
      <c r="AM647" s="8" t="str">
        <f t="shared" si="1166"/>
        <v/>
      </c>
      <c r="AN647" s="9" t="str">
        <f t="shared" si="1192"/>
        <v/>
      </c>
      <c r="AO647" s="9" t="str">
        <f t="shared" si="1193"/>
        <v/>
      </c>
      <c r="AP647" s="8" t="str">
        <f t="shared" si="1213"/>
        <v/>
      </c>
      <c r="AQ647" s="9" t="str">
        <f t="shared" si="1194"/>
        <v/>
      </c>
      <c r="AR647" s="8" t="str">
        <f t="shared" si="1214"/>
        <v/>
      </c>
      <c r="AS647" s="2" t="str">
        <f t="shared" si="1167"/>
        <v/>
      </c>
      <c r="AT647" s="8" t="str">
        <f t="shared" si="1215"/>
        <v/>
      </c>
      <c r="AU647" s="8" t="str">
        <f t="shared" si="1168"/>
        <v/>
      </c>
      <c r="AV647" s="8" t="str">
        <f t="shared" si="1169"/>
        <v/>
      </c>
      <c r="AW647" s="8" t="str">
        <f t="shared" si="1170"/>
        <v/>
      </c>
      <c r="AX647" s="9" t="str">
        <f t="shared" si="1195"/>
        <v/>
      </c>
      <c r="AY647" s="9" t="str">
        <f t="shared" si="1196"/>
        <v/>
      </c>
      <c r="AZ647" s="8" t="str">
        <f t="shared" si="1216"/>
        <v/>
      </c>
      <c r="BA647" s="9" t="str">
        <f t="shared" si="1217"/>
        <v/>
      </c>
      <c r="BB647" s="8" t="str">
        <f t="shared" si="1218"/>
        <v/>
      </c>
      <c r="BD647" s="3" t="str">
        <f t="shared" si="1219"/>
        <v/>
      </c>
      <c r="BE647" s="8" t="str">
        <f t="shared" si="1171"/>
        <v/>
      </c>
      <c r="BF647" s="8" t="str">
        <f t="shared" si="1172"/>
        <v/>
      </c>
      <c r="BG647" s="86" t="str">
        <f t="shared" si="1173"/>
        <v/>
      </c>
      <c r="BH647" s="9" t="str">
        <f t="shared" si="1174"/>
        <v/>
      </c>
      <c r="BI647" s="9" t="str">
        <f t="shared" si="1175"/>
        <v/>
      </c>
      <c r="BJ647" s="82" t="e">
        <f t="shared" si="1197"/>
        <v>#VALUE!</v>
      </c>
      <c r="BK647" s="9" t="str">
        <f t="shared" si="1176"/>
        <v/>
      </c>
      <c r="BL647" s="9" t="str">
        <f t="shared" ref="BL647:BM647" si="1229">BK647</f>
        <v/>
      </c>
      <c r="BM647" s="9" t="str">
        <f t="shared" si="1229"/>
        <v/>
      </c>
      <c r="BN647" s="8" t="str">
        <f t="shared" si="1199"/>
        <v/>
      </c>
      <c r="BO647" s="8" t="str">
        <f t="shared" si="1221"/>
        <v/>
      </c>
      <c r="BP647" s="8" t="str">
        <f t="shared" si="1222"/>
        <v/>
      </c>
      <c r="BQ647" s="8" t="str">
        <f t="shared" si="1223"/>
        <v/>
      </c>
      <c r="BR647" s="8" t="str">
        <f t="shared" si="1178"/>
        <v/>
      </c>
      <c r="BS647" s="8" t="str">
        <f t="shared" si="1224"/>
        <v/>
      </c>
      <c r="BT647" s="8" t="str">
        <f t="shared" si="1225"/>
        <v/>
      </c>
      <c r="BU647" s="7" t="str">
        <f t="shared" si="1226"/>
        <v/>
      </c>
    </row>
    <row r="648" spans="8:73" x14ac:dyDescent="0.25">
      <c r="H648" s="35" t="str">
        <f>IFERROR(IF(MINUTE(M648)&lt;&gt;MINUTE(M647),MAX($H$2:H647)+1,IF(AND(MINUTE(M647)=0,MINUTE(M648)=0),1,"")),"")</f>
        <v/>
      </c>
      <c r="I648" s="35" t="str">
        <f t="shared" si="1161"/>
        <v/>
      </c>
      <c r="J648" s="35" t="str">
        <f t="shared" si="1200"/>
        <v/>
      </c>
      <c r="K648" s="67" t="str">
        <f>IFERROR(IF(VLOOKUP(J647,'Flota Variable'!$AS$4:$AU$707,3,0)+K647&gt;$F$7,"",VLOOKUP(J647,'Flota Variable'!$AS$4:$AU$707,3,0)+K647),"")</f>
        <v/>
      </c>
      <c r="L648" s="67" t="str">
        <f t="shared" si="1162"/>
        <v/>
      </c>
      <c r="M648" s="36" t="str">
        <f t="shared" si="1201"/>
        <v/>
      </c>
      <c r="N648" s="35" t="str">
        <f>IF(H648="","",IF(H648=MAX($H$3:$H$1002),IFERROR(VLOOKUP(MAX($H$3:H648)+1,$H$3:$I$1002,2,0),MAX(I648:I1647))-VLOOKUP(H648,$H$3:$I$1002,2,0)+1,IFERROR(VLOOKUP(MAX($H$3:H648)+1,$H$3:$I$1002,2,0),MAX(I648:I1647))-VLOOKUP(H648,$H$3:$I$1002,2,0)))</f>
        <v/>
      </c>
      <c r="P648" s="35" t="str">
        <f t="shared" si="1202"/>
        <v/>
      </c>
      <c r="Q648" s="67" t="str">
        <f t="shared" si="1203"/>
        <v/>
      </c>
      <c r="R648" s="67" t="str">
        <f t="shared" si="1204"/>
        <v/>
      </c>
      <c r="S648" s="67" t="str">
        <f t="shared" si="1205"/>
        <v/>
      </c>
      <c r="U648" s="68" t="str">
        <f>IFERROR(IF(Z648=0,"",IF(MINUTE(Z648)&lt;&gt;MINUTE(Z647),MAX($U$2:U647)+1,IF(AND(MINUTE(Z647)=0,MINUTE(Z648)=0),1,""))),"")</f>
        <v/>
      </c>
      <c r="V648" s="68" t="str">
        <f t="shared" si="1206"/>
        <v/>
      </c>
      <c r="W648" s="68" t="str">
        <f t="shared" si="1207"/>
        <v/>
      </c>
      <c r="X648" s="69" t="str">
        <f>IFERROR(L648+VLOOKUP(J648,'Tiempos de ciclo'!$P$3:$Q$398,2,0),"")</f>
        <v/>
      </c>
      <c r="Y648" s="69" t="str">
        <f t="shared" si="1190"/>
        <v/>
      </c>
      <c r="Z648" s="70" t="str">
        <f t="shared" si="1208"/>
        <v/>
      </c>
      <c r="AA648" s="68" t="str">
        <f>IF(U648="","",IF(U648=MAX($U$3:$U$1002),IFERROR(VLOOKUP(MAX($U$3:U648)+1,$U$3:$V$1002,2,0),MAX(V648:V1647))-VLOOKUP(U648,$U$3:$V$1002,2,0)+1,IFERROR(VLOOKUP(MAX($U$3:U648)+1,$U$3:$V$1002,2,0),MAX(V648:V1647))-VLOOKUP(U648,$U$3:$V$1002,2,0)))</f>
        <v/>
      </c>
      <c r="AC648" s="68" t="str">
        <f t="shared" si="1209"/>
        <v/>
      </c>
      <c r="AD648" s="69" t="str">
        <f t="shared" si="1210"/>
        <v/>
      </c>
      <c r="AE648" s="69" t="str">
        <f t="shared" si="1211"/>
        <v/>
      </c>
      <c r="AF648" s="69" t="str">
        <f t="shared" si="1212"/>
        <v/>
      </c>
      <c r="AI648" s="3" t="str">
        <f t="shared" si="1163"/>
        <v/>
      </c>
      <c r="AJ648" s="8" t="str">
        <f t="shared" si="1191"/>
        <v/>
      </c>
      <c r="AK648" s="8" t="str">
        <f t="shared" si="1164"/>
        <v/>
      </c>
      <c r="AL648" s="8" t="str">
        <f t="shared" si="1165"/>
        <v/>
      </c>
      <c r="AM648" s="8" t="str">
        <f t="shared" si="1166"/>
        <v/>
      </c>
      <c r="AN648" s="9" t="str">
        <f t="shared" si="1192"/>
        <v/>
      </c>
      <c r="AO648" s="9" t="str">
        <f t="shared" si="1193"/>
        <v/>
      </c>
      <c r="AP648" s="8" t="str">
        <f t="shared" si="1213"/>
        <v/>
      </c>
      <c r="AQ648" s="9" t="str">
        <f t="shared" si="1194"/>
        <v/>
      </c>
      <c r="AR648" s="8" t="str">
        <f t="shared" si="1214"/>
        <v/>
      </c>
      <c r="AS648" s="2" t="str">
        <f t="shared" si="1167"/>
        <v/>
      </c>
      <c r="AT648" s="8" t="str">
        <f t="shared" si="1215"/>
        <v/>
      </c>
      <c r="AU648" s="8" t="str">
        <f t="shared" si="1168"/>
        <v/>
      </c>
      <c r="AV648" s="8" t="str">
        <f t="shared" si="1169"/>
        <v/>
      </c>
      <c r="AW648" s="8" t="str">
        <f t="shared" si="1170"/>
        <v/>
      </c>
      <c r="AX648" s="9" t="str">
        <f t="shared" si="1195"/>
        <v/>
      </c>
      <c r="AY648" s="9" t="str">
        <f t="shared" si="1196"/>
        <v/>
      </c>
      <c r="AZ648" s="8" t="str">
        <f t="shared" si="1216"/>
        <v/>
      </c>
      <c r="BA648" s="9" t="str">
        <f t="shared" si="1217"/>
        <v/>
      </c>
      <c r="BB648" s="8" t="str">
        <f t="shared" si="1218"/>
        <v/>
      </c>
      <c r="BD648" s="3" t="str">
        <f t="shared" si="1219"/>
        <v/>
      </c>
      <c r="BE648" s="8" t="str">
        <f t="shared" si="1171"/>
        <v/>
      </c>
      <c r="BF648" s="8" t="str">
        <f t="shared" si="1172"/>
        <v/>
      </c>
      <c r="BG648" s="86" t="str">
        <f t="shared" si="1173"/>
        <v/>
      </c>
      <c r="BH648" s="9" t="str">
        <f t="shared" si="1174"/>
        <v/>
      </c>
      <c r="BI648" s="9" t="str">
        <f t="shared" si="1175"/>
        <v/>
      </c>
      <c r="BJ648" s="82" t="e">
        <f t="shared" si="1197"/>
        <v>#VALUE!</v>
      </c>
      <c r="BK648" s="9" t="str">
        <f t="shared" si="1176"/>
        <v/>
      </c>
      <c r="BL648" s="9" t="str">
        <f t="shared" ref="BL648:BM648" si="1230">BK648</f>
        <v/>
      </c>
      <c r="BM648" s="9" t="str">
        <f t="shared" si="1230"/>
        <v/>
      </c>
      <c r="BN648" s="8" t="str">
        <f t="shared" si="1199"/>
        <v/>
      </c>
      <c r="BO648" s="8" t="str">
        <f t="shared" si="1221"/>
        <v/>
      </c>
      <c r="BP648" s="8" t="str">
        <f t="shared" si="1222"/>
        <v/>
      </c>
      <c r="BQ648" s="8" t="str">
        <f t="shared" si="1223"/>
        <v/>
      </c>
      <c r="BR648" s="8" t="str">
        <f t="shared" si="1178"/>
        <v/>
      </c>
      <c r="BS648" s="8" t="str">
        <f t="shared" si="1224"/>
        <v/>
      </c>
      <c r="BT648" s="8" t="str">
        <f t="shared" si="1225"/>
        <v/>
      </c>
      <c r="BU648" s="7" t="str">
        <f t="shared" si="1226"/>
        <v/>
      </c>
    </row>
    <row r="649" spans="8:73" x14ac:dyDescent="0.25">
      <c r="H649" s="35" t="str">
        <f>IFERROR(IF(MINUTE(M649)&lt;&gt;MINUTE(M648),MAX($H$2:H648)+1,IF(AND(MINUTE(M648)=0,MINUTE(M649)=0),1,"")),"")</f>
        <v/>
      </c>
      <c r="I649" s="35" t="str">
        <f t="shared" si="1161"/>
        <v/>
      </c>
      <c r="J649" s="35" t="str">
        <f t="shared" si="1200"/>
        <v/>
      </c>
      <c r="K649" s="67" t="str">
        <f>IFERROR(IF(VLOOKUP(J648,'Flota Variable'!$AS$4:$AU$707,3,0)+K648&gt;$F$7,"",VLOOKUP(J648,'Flota Variable'!$AS$4:$AU$707,3,0)+K648),"")</f>
        <v/>
      </c>
      <c r="L649" s="67" t="str">
        <f t="shared" si="1162"/>
        <v/>
      </c>
      <c r="M649" s="36" t="str">
        <f t="shared" si="1201"/>
        <v/>
      </c>
      <c r="N649" s="35" t="str">
        <f>IF(H649="","",IF(H649=MAX($H$3:$H$1002),IFERROR(VLOOKUP(MAX($H$3:H649)+1,$H$3:$I$1002,2,0),MAX(I649:I1648))-VLOOKUP(H649,$H$3:$I$1002,2,0)+1,IFERROR(VLOOKUP(MAX($H$3:H649)+1,$H$3:$I$1002,2,0),MAX(I649:I1648))-VLOOKUP(H649,$H$3:$I$1002,2,0)))</f>
        <v/>
      </c>
      <c r="P649" s="35" t="str">
        <f t="shared" si="1202"/>
        <v/>
      </c>
      <c r="Q649" s="67" t="str">
        <f t="shared" si="1203"/>
        <v/>
      </c>
      <c r="R649" s="67" t="str">
        <f t="shared" si="1204"/>
        <v/>
      </c>
      <c r="S649" s="67" t="str">
        <f t="shared" si="1205"/>
        <v/>
      </c>
      <c r="U649" s="68" t="str">
        <f>IFERROR(IF(Z649=0,"",IF(MINUTE(Z649)&lt;&gt;MINUTE(Z648),MAX($U$2:U648)+1,IF(AND(MINUTE(Z648)=0,MINUTE(Z649)=0),1,""))),"")</f>
        <v/>
      </c>
      <c r="V649" s="68" t="str">
        <f t="shared" si="1206"/>
        <v/>
      </c>
      <c r="W649" s="68" t="str">
        <f t="shared" si="1207"/>
        <v/>
      </c>
      <c r="X649" s="69" t="str">
        <f>IFERROR(L649+VLOOKUP(J649,'Tiempos de ciclo'!$P$3:$Q$398,2,0),"")</f>
        <v/>
      </c>
      <c r="Y649" s="69" t="str">
        <f t="shared" si="1190"/>
        <v/>
      </c>
      <c r="Z649" s="70" t="str">
        <f t="shared" si="1208"/>
        <v/>
      </c>
      <c r="AA649" s="68" t="str">
        <f>IF(U649="","",IF(U649=MAX($U$3:$U$1002),IFERROR(VLOOKUP(MAX($U$3:U649)+1,$U$3:$V$1002,2,0),MAX(V649:V1648))-VLOOKUP(U649,$U$3:$V$1002,2,0)+1,IFERROR(VLOOKUP(MAX($U$3:U649)+1,$U$3:$V$1002,2,0),MAX(V649:V1648))-VLOOKUP(U649,$U$3:$V$1002,2,0)))</f>
        <v/>
      </c>
      <c r="AC649" s="68" t="str">
        <f t="shared" si="1209"/>
        <v/>
      </c>
      <c r="AD649" s="69" t="str">
        <f t="shared" si="1210"/>
        <v/>
      </c>
      <c r="AE649" s="69" t="str">
        <f t="shared" si="1211"/>
        <v/>
      </c>
      <c r="AF649" s="69" t="str">
        <f t="shared" si="1212"/>
        <v/>
      </c>
      <c r="AI649" s="3" t="str">
        <f t="shared" si="1163"/>
        <v/>
      </c>
      <c r="AJ649" s="8" t="str">
        <f t="shared" si="1191"/>
        <v/>
      </c>
      <c r="AK649" s="8" t="str">
        <f t="shared" si="1164"/>
        <v/>
      </c>
      <c r="AL649" s="8" t="str">
        <f t="shared" si="1165"/>
        <v/>
      </c>
      <c r="AM649" s="8" t="str">
        <f t="shared" si="1166"/>
        <v/>
      </c>
      <c r="AN649" s="9" t="str">
        <f t="shared" si="1192"/>
        <v/>
      </c>
      <c r="AO649" s="9" t="str">
        <f t="shared" si="1193"/>
        <v/>
      </c>
      <c r="AP649" s="8" t="str">
        <f t="shared" si="1213"/>
        <v/>
      </c>
      <c r="AQ649" s="9" t="str">
        <f t="shared" si="1194"/>
        <v/>
      </c>
      <c r="AR649" s="8" t="str">
        <f t="shared" si="1214"/>
        <v/>
      </c>
      <c r="AS649" s="2" t="str">
        <f t="shared" si="1167"/>
        <v/>
      </c>
      <c r="AT649" s="8" t="str">
        <f t="shared" si="1215"/>
        <v/>
      </c>
      <c r="AU649" s="8" t="str">
        <f t="shared" si="1168"/>
        <v/>
      </c>
      <c r="AV649" s="8" t="str">
        <f t="shared" si="1169"/>
        <v/>
      </c>
      <c r="AW649" s="8" t="str">
        <f t="shared" si="1170"/>
        <v/>
      </c>
      <c r="AX649" s="9" t="str">
        <f t="shared" si="1195"/>
        <v/>
      </c>
      <c r="AY649" s="9" t="str">
        <f t="shared" si="1196"/>
        <v/>
      </c>
      <c r="AZ649" s="8" t="str">
        <f t="shared" si="1216"/>
        <v/>
      </c>
      <c r="BA649" s="9" t="str">
        <f t="shared" si="1217"/>
        <v/>
      </c>
      <c r="BB649" s="8" t="str">
        <f t="shared" si="1218"/>
        <v/>
      </c>
      <c r="BD649" s="3" t="str">
        <f t="shared" si="1219"/>
        <v/>
      </c>
      <c r="BE649" s="8" t="str">
        <f t="shared" si="1171"/>
        <v/>
      </c>
      <c r="BF649" s="8" t="str">
        <f t="shared" si="1172"/>
        <v/>
      </c>
      <c r="BG649" s="86" t="str">
        <f t="shared" si="1173"/>
        <v/>
      </c>
      <c r="BH649" s="9" t="str">
        <f t="shared" si="1174"/>
        <v/>
      </c>
      <c r="BI649" s="9" t="str">
        <f t="shared" si="1175"/>
        <v/>
      </c>
      <c r="BJ649" s="82" t="e">
        <f t="shared" si="1197"/>
        <v>#VALUE!</v>
      </c>
      <c r="BK649" s="9" t="str">
        <f t="shared" si="1176"/>
        <v/>
      </c>
      <c r="BL649" s="9" t="str">
        <f t="shared" ref="BL649:BM649" si="1231">BK649</f>
        <v/>
      </c>
      <c r="BM649" s="9" t="str">
        <f t="shared" si="1231"/>
        <v/>
      </c>
      <c r="BN649" s="8" t="str">
        <f t="shared" si="1199"/>
        <v/>
      </c>
      <c r="BO649" s="8" t="str">
        <f t="shared" si="1221"/>
        <v/>
      </c>
      <c r="BP649" s="8" t="str">
        <f t="shared" si="1222"/>
        <v/>
      </c>
      <c r="BQ649" s="8" t="str">
        <f t="shared" si="1223"/>
        <v/>
      </c>
      <c r="BR649" s="8" t="str">
        <f t="shared" si="1178"/>
        <v/>
      </c>
      <c r="BS649" s="8" t="str">
        <f t="shared" si="1224"/>
        <v/>
      </c>
      <c r="BT649" s="8" t="str">
        <f t="shared" si="1225"/>
        <v/>
      </c>
      <c r="BU649" s="7" t="str">
        <f t="shared" si="1226"/>
        <v/>
      </c>
    </row>
    <row r="650" spans="8:73" x14ac:dyDescent="0.25">
      <c r="H650" s="35" t="str">
        <f>IFERROR(IF(MINUTE(M650)&lt;&gt;MINUTE(M649),MAX($H$2:H649)+1,IF(AND(MINUTE(M649)=0,MINUTE(M650)=0),1,"")),"")</f>
        <v/>
      </c>
      <c r="I650" s="35" t="str">
        <f t="shared" si="1161"/>
        <v/>
      </c>
      <c r="J650" s="35" t="str">
        <f t="shared" si="1200"/>
        <v/>
      </c>
      <c r="K650" s="67" t="str">
        <f>IFERROR(IF(VLOOKUP(J649,'Flota Variable'!$AS$4:$AU$707,3,0)+K649&gt;$F$7,"",VLOOKUP(J649,'Flota Variable'!$AS$4:$AU$707,3,0)+K649),"")</f>
        <v/>
      </c>
      <c r="L650" s="67" t="str">
        <f t="shared" si="1162"/>
        <v/>
      </c>
      <c r="M650" s="36" t="str">
        <f t="shared" si="1201"/>
        <v/>
      </c>
      <c r="N650" s="35" t="str">
        <f>IF(H650="","",IF(H650=MAX($H$3:$H$1002),IFERROR(VLOOKUP(MAX($H$3:H650)+1,$H$3:$I$1002,2,0),MAX(I650:I1649))-VLOOKUP(H650,$H$3:$I$1002,2,0)+1,IFERROR(VLOOKUP(MAX($H$3:H650)+1,$H$3:$I$1002,2,0),MAX(I650:I1649))-VLOOKUP(H650,$H$3:$I$1002,2,0)))</f>
        <v/>
      </c>
      <c r="P650" s="35" t="str">
        <f t="shared" si="1202"/>
        <v/>
      </c>
      <c r="Q650" s="67" t="str">
        <f t="shared" si="1203"/>
        <v/>
      </c>
      <c r="R650" s="67" t="str">
        <f t="shared" si="1204"/>
        <v/>
      </c>
      <c r="S650" s="67" t="str">
        <f t="shared" si="1205"/>
        <v/>
      </c>
      <c r="U650" s="68" t="str">
        <f>IFERROR(IF(Z650=0,"",IF(MINUTE(Z650)&lt;&gt;MINUTE(Z649),MAX($U$2:U649)+1,IF(AND(MINUTE(Z649)=0,MINUTE(Z650)=0),1,""))),"")</f>
        <v/>
      </c>
      <c r="V650" s="68" t="str">
        <f t="shared" si="1206"/>
        <v/>
      </c>
      <c r="W650" s="68" t="str">
        <f t="shared" si="1207"/>
        <v/>
      </c>
      <c r="X650" s="69" t="str">
        <f>IFERROR(L650+VLOOKUP(J650,'Tiempos de ciclo'!$P$3:$Q$398,2,0),"")</f>
        <v/>
      </c>
      <c r="Y650" s="69" t="str">
        <f t="shared" si="1190"/>
        <v/>
      </c>
      <c r="Z650" s="70" t="str">
        <f t="shared" si="1208"/>
        <v/>
      </c>
      <c r="AA650" s="68" t="str">
        <f>IF(U650="","",IF(U650=MAX($U$3:$U$1002),IFERROR(VLOOKUP(MAX($U$3:U650)+1,$U$3:$V$1002,2,0),MAX(V650:V1649))-VLOOKUP(U650,$U$3:$V$1002,2,0)+1,IFERROR(VLOOKUP(MAX($U$3:U650)+1,$U$3:$V$1002,2,0),MAX(V650:V1649))-VLOOKUP(U650,$U$3:$V$1002,2,0)))</f>
        <v/>
      </c>
      <c r="AC650" s="68" t="str">
        <f t="shared" si="1209"/>
        <v/>
      </c>
      <c r="AD650" s="69" t="str">
        <f t="shared" si="1210"/>
        <v/>
      </c>
      <c r="AE650" s="69" t="str">
        <f t="shared" si="1211"/>
        <v/>
      </c>
      <c r="AF650" s="69" t="str">
        <f t="shared" si="1212"/>
        <v/>
      </c>
      <c r="AI650" s="3" t="str">
        <f t="shared" si="1163"/>
        <v/>
      </c>
      <c r="AJ650" s="8" t="str">
        <f t="shared" si="1191"/>
        <v/>
      </c>
      <c r="AK650" s="8" t="str">
        <f t="shared" si="1164"/>
        <v/>
      </c>
      <c r="AL650" s="8" t="str">
        <f t="shared" si="1165"/>
        <v/>
      </c>
      <c r="AM650" s="8" t="str">
        <f t="shared" si="1166"/>
        <v/>
      </c>
      <c r="AN650" s="9" t="str">
        <f t="shared" si="1192"/>
        <v/>
      </c>
      <c r="AO650" s="9" t="str">
        <f t="shared" si="1193"/>
        <v/>
      </c>
      <c r="AP650" s="8" t="str">
        <f t="shared" si="1213"/>
        <v/>
      </c>
      <c r="AQ650" s="9" t="str">
        <f t="shared" si="1194"/>
        <v/>
      </c>
      <c r="AR650" s="8" t="str">
        <f t="shared" si="1214"/>
        <v/>
      </c>
      <c r="AS650" s="2" t="str">
        <f t="shared" si="1167"/>
        <v/>
      </c>
      <c r="AT650" s="8" t="str">
        <f t="shared" si="1215"/>
        <v/>
      </c>
      <c r="AU650" s="8" t="str">
        <f t="shared" si="1168"/>
        <v/>
      </c>
      <c r="AV650" s="8" t="str">
        <f t="shared" si="1169"/>
        <v/>
      </c>
      <c r="AW650" s="8" t="str">
        <f t="shared" si="1170"/>
        <v/>
      </c>
      <c r="AX650" s="9" t="str">
        <f t="shared" si="1195"/>
        <v/>
      </c>
      <c r="AY650" s="9" t="str">
        <f t="shared" si="1196"/>
        <v/>
      </c>
      <c r="AZ650" s="8" t="str">
        <f t="shared" si="1216"/>
        <v/>
      </c>
      <c r="BA650" s="9" t="str">
        <f t="shared" si="1217"/>
        <v/>
      </c>
      <c r="BB650" s="8" t="str">
        <f t="shared" si="1218"/>
        <v/>
      </c>
      <c r="BD650" s="3" t="str">
        <f t="shared" si="1219"/>
        <v/>
      </c>
      <c r="BE650" s="8" t="str">
        <f t="shared" si="1171"/>
        <v/>
      </c>
      <c r="BF650" s="8" t="str">
        <f t="shared" si="1172"/>
        <v/>
      </c>
      <c r="BG650" s="86" t="str">
        <f t="shared" si="1173"/>
        <v/>
      </c>
      <c r="BH650" s="9" t="str">
        <f t="shared" si="1174"/>
        <v/>
      </c>
      <c r="BI650" s="9" t="str">
        <f t="shared" si="1175"/>
        <v/>
      </c>
      <c r="BJ650" s="82" t="e">
        <f t="shared" si="1197"/>
        <v>#VALUE!</v>
      </c>
      <c r="BK650" s="9" t="str">
        <f t="shared" si="1176"/>
        <v/>
      </c>
      <c r="BL650" s="9" t="str">
        <f t="shared" ref="BL650:BM650" si="1232">BK650</f>
        <v/>
      </c>
      <c r="BM650" s="9" t="str">
        <f t="shared" si="1232"/>
        <v/>
      </c>
      <c r="BN650" s="8" t="str">
        <f t="shared" si="1199"/>
        <v/>
      </c>
      <c r="BO650" s="8" t="str">
        <f t="shared" si="1221"/>
        <v/>
      </c>
      <c r="BP650" s="8" t="str">
        <f t="shared" si="1222"/>
        <v/>
      </c>
      <c r="BQ650" s="8" t="str">
        <f t="shared" si="1223"/>
        <v/>
      </c>
      <c r="BR650" s="8" t="str">
        <f t="shared" si="1178"/>
        <v/>
      </c>
      <c r="BS650" s="8" t="str">
        <f t="shared" si="1224"/>
        <v/>
      </c>
      <c r="BT650" s="8" t="str">
        <f t="shared" si="1225"/>
        <v/>
      </c>
      <c r="BU650" s="7" t="str">
        <f t="shared" si="1226"/>
        <v/>
      </c>
    </row>
    <row r="651" spans="8:73" x14ac:dyDescent="0.25">
      <c r="H651" s="35" t="str">
        <f>IFERROR(IF(MINUTE(M651)&lt;&gt;MINUTE(M650),MAX($H$2:H650)+1,IF(AND(MINUTE(M650)=0,MINUTE(M651)=0),1,"")),"")</f>
        <v/>
      </c>
      <c r="I651" s="35" t="str">
        <f t="shared" si="1161"/>
        <v/>
      </c>
      <c r="J651" s="35" t="str">
        <f t="shared" si="1200"/>
        <v/>
      </c>
      <c r="K651" s="67" t="str">
        <f>IFERROR(IF(VLOOKUP(J650,'Flota Variable'!$AS$4:$AU$707,3,0)+K650&gt;$F$7,"",VLOOKUP(J650,'Flota Variable'!$AS$4:$AU$707,3,0)+K650),"")</f>
        <v/>
      </c>
      <c r="L651" s="67" t="str">
        <f t="shared" si="1162"/>
        <v/>
      </c>
      <c r="M651" s="36" t="str">
        <f t="shared" si="1201"/>
        <v/>
      </c>
      <c r="N651" s="35" t="str">
        <f>IF(H651="","",IF(H651=MAX($H$3:$H$1002),IFERROR(VLOOKUP(MAX($H$3:H651)+1,$H$3:$I$1002,2,0),MAX(I651:I1650))-VLOOKUP(H651,$H$3:$I$1002,2,0)+1,IFERROR(VLOOKUP(MAX($H$3:H651)+1,$H$3:$I$1002,2,0),MAX(I651:I1650))-VLOOKUP(H651,$H$3:$I$1002,2,0)))</f>
        <v/>
      </c>
      <c r="P651" s="35" t="str">
        <f t="shared" si="1202"/>
        <v/>
      </c>
      <c r="Q651" s="67" t="str">
        <f t="shared" si="1203"/>
        <v/>
      </c>
      <c r="R651" s="67" t="str">
        <f t="shared" si="1204"/>
        <v/>
      </c>
      <c r="S651" s="67" t="str">
        <f t="shared" si="1205"/>
        <v/>
      </c>
      <c r="U651" s="68" t="str">
        <f>IFERROR(IF(Z651=0,"",IF(MINUTE(Z651)&lt;&gt;MINUTE(Z650),MAX($U$2:U650)+1,IF(AND(MINUTE(Z650)=0,MINUTE(Z651)=0),1,""))),"")</f>
        <v/>
      </c>
      <c r="V651" s="68" t="str">
        <f t="shared" si="1206"/>
        <v/>
      </c>
      <c r="W651" s="68" t="str">
        <f t="shared" si="1207"/>
        <v/>
      </c>
      <c r="X651" s="69" t="str">
        <f>IFERROR(L651+VLOOKUP(J651,'Tiempos de ciclo'!$P$3:$Q$398,2,0),"")</f>
        <v/>
      </c>
      <c r="Y651" s="69" t="str">
        <f t="shared" si="1190"/>
        <v/>
      </c>
      <c r="Z651" s="70" t="str">
        <f t="shared" si="1208"/>
        <v/>
      </c>
      <c r="AA651" s="68" t="str">
        <f>IF(U651="","",IF(U651=MAX($U$3:$U$1002),IFERROR(VLOOKUP(MAX($U$3:U651)+1,$U$3:$V$1002,2,0),MAX(V651:V1650))-VLOOKUP(U651,$U$3:$V$1002,2,0)+1,IFERROR(VLOOKUP(MAX($U$3:U651)+1,$U$3:$V$1002,2,0),MAX(V651:V1650))-VLOOKUP(U651,$U$3:$V$1002,2,0)))</f>
        <v/>
      </c>
      <c r="AC651" s="68" t="str">
        <f t="shared" si="1209"/>
        <v/>
      </c>
      <c r="AD651" s="69" t="str">
        <f t="shared" si="1210"/>
        <v/>
      </c>
      <c r="AE651" s="69" t="str">
        <f t="shared" si="1211"/>
        <v/>
      </c>
      <c r="AF651" s="69" t="str">
        <f t="shared" si="1212"/>
        <v/>
      </c>
      <c r="AI651" s="3" t="str">
        <f t="shared" si="1163"/>
        <v/>
      </c>
      <c r="AJ651" s="8" t="str">
        <f t="shared" si="1191"/>
        <v/>
      </c>
      <c r="AK651" s="8" t="str">
        <f t="shared" si="1164"/>
        <v/>
      </c>
      <c r="AL651" s="8" t="str">
        <f t="shared" si="1165"/>
        <v/>
      </c>
      <c r="AM651" s="8" t="str">
        <f t="shared" si="1166"/>
        <v/>
      </c>
      <c r="AN651" s="9" t="str">
        <f t="shared" si="1192"/>
        <v/>
      </c>
      <c r="AO651" s="9" t="str">
        <f t="shared" si="1193"/>
        <v/>
      </c>
      <c r="AP651" s="8" t="str">
        <f t="shared" si="1213"/>
        <v/>
      </c>
      <c r="AQ651" s="9" t="str">
        <f t="shared" si="1194"/>
        <v/>
      </c>
      <c r="AR651" s="8" t="str">
        <f t="shared" si="1214"/>
        <v/>
      </c>
      <c r="AS651" s="2" t="str">
        <f t="shared" si="1167"/>
        <v/>
      </c>
      <c r="AT651" s="8" t="str">
        <f t="shared" si="1215"/>
        <v/>
      </c>
      <c r="AU651" s="8" t="str">
        <f t="shared" si="1168"/>
        <v/>
      </c>
      <c r="AV651" s="8" t="str">
        <f t="shared" si="1169"/>
        <v/>
      </c>
      <c r="AW651" s="8" t="str">
        <f t="shared" si="1170"/>
        <v/>
      </c>
      <c r="AX651" s="9" t="str">
        <f t="shared" si="1195"/>
        <v/>
      </c>
      <c r="AY651" s="9" t="str">
        <f t="shared" si="1196"/>
        <v/>
      </c>
      <c r="AZ651" s="8" t="str">
        <f t="shared" si="1216"/>
        <v/>
      </c>
      <c r="BA651" s="9" t="str">
        <f t="shared" si="1217"/>
        <v/>
      </c>
      <c r="BB651" s="8" t="str">
        <f t="shared" si="1218"/>
        <v/>
      </c>
      <c r="BD651" s="3" t="str">
        <f t="shared" si="1219"/>
        <v/>
      </c>
      <c r="BE651" s="8" t="str">
        <f t="shared" si="1171"/>
        <v/>
      </c>
      <c r="BF651" s="8" t="str">
        <f t="shared" si="1172"/>
        <v/>
      </c>
      <c r="BG651" s="86" t="str">
        <f t="shared" si="1173"/>
        <v/>
      </c>
      <c r="BH651" s="9" t="str">
        <f t="shared" si="1174"/>
        <v/>
      </c>
      <c r="BI651" s="9" t="str">
        <f t="shared" si="1175"/>
        <v/>
      </c>
      <c r="BJ651" s="82" t="e">
        <f t="shared" si="1197"/>
        <v>#VALUE!</v>
      </c>
      <c r="BK651" s="9" t="str">
        <f t="shared" si="1176"/>
        <v/>
      </c>
      <c r="BL651" s="9" t="str">
        <f t="shared" ref="BL651:BM651" si="1233">BK651</f>
        <v/>
      </c>
      <c r="BM651" s="9" t="str">
        <f t="shared" si="1233"/>
        <v/>
      </c>
      <c r="BN651" s="8" t="str">
        <f t="shared" si="1199"/>
        <v/>
      </c>
      <c r="BO651" s="8" t="str">
        <f t="shared" si="1221"/>
        <v/>
      </c>
      <c r="BP651" s="8" t="str">
        <f t="shared" si="1222"/>
        <v/>
      </c>
      <c r="BQ651" s="8" t="str">
        <f t="shared" si="1223"/>
        <v/>
      </c>
      <c r="BR651" s="8" t="str">
        <f t="shared" si="1178"/>
        <v/>
      </c>
      <c r="BS651" s="8" t="str">
        <f t="shared" si="1224"/>
        <v/>
      </c>
      <c r="BT651" s="8" t="str">
        <f t="shared" si="1225"/>
        <v/>
      </c>
      <c r="BU651" s="7" t="str">
        <f t="shared" si="1226"/>
        <v/>
      </c>
    </row>
    <row r="652" spans="8:73" x14ac:dyDescent="0.25">
      <c r="H652" s="35" t="str">
        <f>IFERROR(IF(MINUTE(M652)&lt;&gt;MINUTE(M651),MAX($H$2:H651)+1,IF(AND(MINUTE(M651)=0,MINUTE(M652)=0),1,"")),"")</f>
        <v/>
      </c>
      <c r="I652" s="35" t="str">
        <f t="shared" si="1161"/>
        <v/>
      </c>
      <c r="J652" s="35" t="str">
        <f t="shared" si="1200"/>
        <v/>
      </c>
      <c r="K652" s="67" t="str">
        <f>IFERROR(IF(VLOOKUP(J651,'Flota Variable'!$AS$4:$AU$707,3,0)+K651&gt;$F$7,"",VLOOKUP(J651,'Flota Variable'!$AS$4:$AU$707,3,0)+K651),"")</f>
        <v/>
      </c>
      <c r="L652" s="67" t="str">
        <f t="shared" si="1162"/>
        <v/>
      </c>
      <c r="M652" s="36" t="str">
        <f t="shared" si="1201"/>
        <v/>
      </c>
      <c r="N652" s="35" t="str">
        <f>IF(H652="","",IF(H652=MAX($H$3:$H$1002),IFERROR(VLOOKUP(MAX($H$3:H652)+1,$H$3:$I$1002,2,0),MAX(I652:I1651))-VLOOKUP(H652,$H$3:$I$1002,2,0)+1,IFERROR(VLOOKUP(MAX($H$3:H652)+1,$H$3:$I$1002,2,0),MAX(I652:I1651))-VLOOKUP(H652,$H$3:$I$1002,2,0)))</f>
        <v/>
      </c>
      <c r="P652" s="35" t="str">
        <f t="shared" si="1202"/>
        <v/>
      </c>
      <c r="Q652" s="67" t="str">
        <f t="shared" si="1203"/>
        <v/>
      </c>
      <c r="R652" s="67" t="str">
        <f t="shared" si="1204"/>
        <v/>
      </c>
      <c r="S652" s="67" t="str">
        <f t="shared" si="1205"/>
        <v/>
      </c>
      <c r="U652" s="68" t="str">
        <f>IFERROR(IF(Z652=0,"",IF(MINUTE(Z652)&lt;&gt;MINUTE(Z651),MAX($U$2:U651)+1,IF(AND(MINUTE(Z651)=0,MINUTE(Z652)=0),1,""))),"")</f>
        <v/>
      </c>
      <c r="V652" s="68" t="str">
        <f t="shared" si="1206"/>
        <v/>
      </c>
      <c r="W652" s="68" t="str">
        <f t="shared" si="1207"/>
        <v/>
      </c>
      <c r="X652" s="69" t="str">
        <f>IFERROR(L652+VLOOKUP(J652,'Tiempos de ciclo'!$P$3:$Q$398,2,0),"")</f>
        <v/>
      </c>
      <c r="Y652" s="69" t="str">
        <f t="shared" si="1190"/>
        <v/>
      </c>
      <c r="Z652" s="70" t="str">
        <f t="shared" si="1208"/>
        <v/>
      </c>
      <c r="AA652" s="68" t="str">
        <f>IF(U652="","",IF(U652=MAX($U$3:$U$1002),IFERROR(VLOOKUP(MAX($U$3:U652)+1,$U$3:$V$1002,2,0),MAX(V652:V1651))-VLOOKUP(U652,$U$3:$V$1002,2,0)+1,IFERROR(VLOOKUP(MAX($U$3:U652)+1,$U$3:$V$1002,2,0),MAX(V652:V1651))-VLOOKUP(U652,$U$3:$V$1002,2,0)))</f>
        <v/>
      </c>
      <c r="AC652" s="68" t="str">
        <f t="shared" si="1209"/>
        <v/>
      </c>
      <c r="AD652" s="69" t="str">
        <f t="shared" si="1210"/>
        <v/>
      </c>
      <c r="AE652" s="69" t="str">
        <f t="shared" si="1211"/>
        <v/>
      </c>
      <c r="AF652" s="69" t="str">
        <f t="shared" si="1212"/>
        <v/>
      </c>
      <c r="AI652" s="3" t="str">
        <f t="shared" si="1163"/>
        <v/>
      </c>
      <c r="AJ652" s="8" t="str">
        <f t="shared" si="1191"/>
        <v/>
      </c>
      <c r="AK652" s="8" t="str">
        <f t="shared" si="1164"/>
        <v/>
      </c>
      <c r="AL652" s="8" t="str">
        <f t="shared" si="1165"/>
        <v/>
      </c>
      <c r="AM652" s="8" t="str">
        <f t="shared" si="1166"/>
        <v/>
      </c>
      <c r="AN652" s="9" t="str">
        <f t="shared" si="1192"/>
        <v/>
      </c>
      <c r="AO652" s="9" t="str">
        <f t="shared" si="1193"/>
        <v/>
      </c>
      <c r="AP652" s="8" t="str">
        <f t="shared" si="1213"/>
        <v/>
      </c>
      <c r="AQ652" s="9" t="str">
        <f t="shared" si="1194"/>
        <v/>
      </c>
      <c r="AR652" s="8" t="str">
        <f t="shared" si="1214"/>
        <v/>
      </c>
      <c r="AS652" s="2" t="str">
        <f t="shared" si="1167"/>
        <v/>
      </c>
      <c r="AT652" s="8" t="str">
        <f t="shared" si="1215"/>
        <v/>
      </c>
      <c r="AU652" s="8" t="str">
        <f t="shared" si="1168"/>
        <v/>
      </c>
      <c r="AV652" s="8" t="str">
        <f t="shared" si="1169"/>
        <v/>
      </c>
      <c r="AW652" s="8" t="str">
        <f t="shared" si="1170"/>
        <v/>
      </c>
      <c r="AX652" s="9" t="str">
        <f t="shared" si="1195"/>
        <v/>
      </c>
      <c r="AY652" s="9" t="str">
        <f t="shared" si="1196"/>
        <v/>
      </c>
      <c r="AZ652" s="8" t="str">
        <f t="shared" si="1216"/>
        <v/>
      </c>
      <c r="BA652" s="9" t="str">
        <f t="shared" si="1217"/>
        <v/>
      </c>
      <c r="BB652" s="8" t="str">
        <f t="shared" si="1218"/>
        <v/>
      </c>
      <c r="BD652" s="3" t="str">
        <f t="shared" si="1219"/>
        <v/>
      </c>
      <c r="BE652" s="8" t="str">
        <f t="shared" si="1171"/>
        <v/>
      </c>
      <c r="BF652" s="8" t="str">
        <f t="shared" si="1172"/>
        <v/>
      </c>
      <c r="BG652" s="86" t="str">
        <f t="shared" si="1173"/>
        <v/>
      </c>
      <c r="BH652" s="9" t="str">
        <f t="shared" si="1174"/>
        <v/>
      </c>
      <c r="BI652" s="9" t="str">
        <f t="shared" si="1175"/>
        <v/>
      </c>
      <c r="BJ652" s="82" t="e">
        <f t="shared" si="1197"/>
        <v>#VALUE!</v>
      </c>
      <c r="BK652" s="9" t="str">
        <f t="shared" si="1176"/>
        <v/>
      </c>
      <c r="BL652" s="9" t="str">
        <f t="shared" ref="BL652:BM652" si="1234">BK652</f>
        <v/>
      </c>
      <c r="BM652" s="9" t="str">
        <f t="shared" si="1234"/>
        <v/>
      </c>
      <c r="BN652" s="8" t="str">
        <f t="shared" si="1199"/>
        <v/>
      </c>
      <c r="BO652" s="8" t="str">
        <f t="shared" si="1221"/>
        <v/>
      </c>
      <c r="BP652" s="8" t="str">
        <f t="shared" si="1222"/>
        <v/>
      </c>
      <c r="BQ652" s="8" t="str">
        <f t="shared" si="1223"/>
        <v/>
      </c>
      <c r="BR652" s="8" t="str">
        <f t="shared" si="1178"/>
        <v/>
      </c>
      <c r="BS652" s="8" t="str">
        <f t="shared" si="1224"/>
        <v/>
      </c>
      <c r="BT652" s="8" t="str">
        <f t="shared" si="1225"/>
        <v/>
      </c>
      <c r="BU652" s="7" t="str">
        <f t="shared" si="1226"/>
        <v/>
      </c>
    </row>
    <row r="653" spans="8:73" x14ac:dyDescent="0.25">
      <c r="H653" s="35" t="str">
        <f>IFERROR(IF(MINUTE(M653)&lt;&gt;MINUTE(M652),MAX($H$2:H652)+1,IF(AND(MINUTE(M652)=0,MINUTE(M653)=0),1,"")),"")</f>
        <v/>
      </c>
      <c r="I653" s="35" t="str">
        <f t="shared" si="1161"/>
        <v/>
      </c>
      <c r="J653" s="35" t="str">
        <f t="shared" si="1200"/>
        <v/>
      </c>
      <c r="K653" s="67" t="str">
        <f>IFERROR(IF(VLOOKUP(J652,'Flota Variable'!$AS$4:$AU$707,3,0)+K652&gt;$F$7,"",VLOOKUP(J652,'Flota Variable'!$AS$4:$AU$707,3,0)+K652),"")</f>
        <v/>
      </c>
      <c r="L653" s="67" t="str">
        <f t="shared" si="1162"/>
        <v/>
      </c>
      <c r="M653" s="36" t="str">
        <f t="shared" si="1201"/>
        <v/>
      </c>
      <c r="N653" s="35" t="str">
        <f>IF(H653="","",IF(H653=MAX($H$3:$H$1002),IFERROR(VLOOKUP(MAX($H$3:H653)+1,$H$3:$I$1002,2,0),MAX(I653:I1652))-VLOOKUP(H653,$H$3:$I$1002,2,0)+1,IFERROR(VLOOKUP(MAX($H$3:H653)+1,$H$3:$I$1002,2,0),MAX(I653:I1652))-VLOOKUP(H653,$H$3:$I$1002,2,0)))</f>
        <v/>
      </c>
      <c r="P653" s="35" t="str">
        <f t="shared" si="1202"/>
        <v/>
      </c>
      <c r="Q653" s="67" t="str">
        <f t="shared" si="1203"/>
        <v/>
      </c>
      <c r="R653" s="67" t="str">
        <f t="shared" si="1204"/>
        <v/>
      </c>
      <c r="S653" s="67" t="str">
        <f t="shared" si="1205"/>
        <v/>
      </c>
      <c r="U653" s="68" t="str">
        <f>IFERROR(IF(Z653=0,"",IF(MINUTE(Z653)&lt;&gt;MINUTE(Z652),MAX($U$2:U652)+1,IF(AND(MINUTE(Z652)=0,MINUTE(Z653)=0),1,""))),"")</f>
        <v/>
      </c>
      <c r="V653" s="68" t="str">
        <f t="shared" si="1206"/>
        <v/>
      </c>
      <c r="W653" s="68" t="str">
        <f t="shared" si="1207"/>
        <v/>
      </c>
      <c r="X653" s="69" t="str">
        <f>IFERROR(L653+VLOOKUP(J653,'Tiempos de ciclo'!$P$3:$Q$398,2,0),"")</f>
        <v/>
      </c>
      <c r="Y653" s="69" t="str">
        <f t="shared" si="1190"/>
        <v/>
      </c>
      <c r="Z653" s="70" t="str">
        <f t="shared" si="1208"/>
        <v/>
      </c>
      <c r="AA653" s="68" t="str">
        <f>IF(U653="","",IF(U653=MAX($U$3:$U$1002),IFERROR(VLOOKUP(MAX($U$3:U653)+1,$U$3:$V$1002,2,0),MAX(V653:V1652))-VLOOKUP(U653,$U$3:$V$1002,2,0)+1,IFERROR(VLOOKUP(MAX($U$3:U653)+1,$U$3:$V$1002,2,0),MAX(V653:V1652))-VLOOKUP(U653,$U$3:$V$1002,2,0)))</f>
        <v/>
      </c>
      <c r="AC653" s="68" t="str">
        <f t="shared" si="1209"/>
        <v/>
      </c>
      <c r="AD653" s="69" t="str">
        <f t="shared" si="1210"/>
        <v/>
      </c>
      <c r="AE653" s="69" t="str">
        <f t="shared" si="1211"/>
        <v/>
      </c>
      <c r="AF653" s="69" t="str">
        <f t="shared" si="1212"/>
        <v/>
      </c>
      <c r="AI653" s="3" t="str">
        <f t="shared" si="1163"/>
        <v/>
      </c>
      <c r="AJ653" s="8" t="str">
        <f t="shared" si="1191"/>
        <v/>
      </c>
      <c r="AK653" s="8" t="str">
        <f t="shared" si="1164"/>
        <v/>
      </c>
      <c r="AL653" s="8" t="str">
        <f t="shared" si="1165"/>
        <v/>
      </c>
      <c r="AM653" s="8" t="str">
        <f t="shared" si="1166"/>
        <v/>
      </c>
      <c r="AN653" s="9" t="str">
        <f t="shared" si="1192"/>
        <v/>
      </c>
      <c r="AO653" s="9" t="str">
        <f t="shared" si="1193"/>
        <v/>
      </c>
      <c r="AP653" s="8" t="str">
        <f t="shared" si="1213"/>
        <v/>
      </c>
      <c r="AQ653" s="9" t="str">
        <f t="shared" si="1194"/>
        <v/>
      </c>
      <c r="AR653" s="8" t="str">
        <f t="shared" si="1214"/>
        <v/>
      </c>
      <c r="AS653" s="2" t="str">
        <f t="shared" si="1167"/>
        <v/>
      </c>
      <c r="AT653" s="8" t="str">
        <f t="shared" si="1215"/>
        <v/>
      </c>
      <c r="AU653" s="8" t="str">
        <f t="shared" si="1168"/>
        <v/>
      </c>
      <c r="AV653" s="8" t="str">
        <f t="shared" si="1169"/>
        <v/>
      </c>
      <c r="AW653" s="8" t="str">
        <f t="shared" si="1170"/>
        <v/>
      </c>
      <c r="AX653" s="9" t="str">
        <f t="shared" si="1195"/>
        <v/>
      </c>
      <c r="AY653" s="9" t="str">
        <f t="shared" si="1196"/>
        <v/>
      </c>
      <c r="AZ653" s="8" t="str">
        <f t="shared" si="1216"/>
        <v/>
      </c>
      <c r="BA653" s="9" t="str">
        <f t="shared" si="1217"/>
        <v/>
      </c>
      <c r="BB653" s="8" t="str">
        <f t="shared" si="1218"/>
        <v/>
      </c>
      <c r="BD653" s="3" t="str">
        <f t="shared" si="1219"/>
        <v/>
      </c>
      <c r="BE653" s="8" t="str">
        <f t="shared" si="1171"/>
        <v/>
      </c>
      <c r="BF653" s="8" t="str">
        <f t="shared" si="1172"/>
        <v/>
      </c>
      <c r="BG653" s="86" t="str">
        <f t="shared" si="1173"/>
        <v/>
      </c>
      <c r="BH653" s="9" t="str">
        <f t="shared" si="1174"/>
        <v/>
      </c>
      <c r="BI653" s="9" t="str">
        <f t="shared" si="1175"/>
        <v/>
      </c>
      <c r="BJ653" s="82" t="e">
        <f t="shared" si="1197"/>
        <v>#VALUE!</v>
      </c>
      <c r="BK653" s="9" t="str">
        <f t="shared" si="1176"/>
        <v/>
      </c>
      <c r="BL653" s="9" t="str">
        <f t="shared" ref="BL653:BM653" si="1235">BK653</f>
        <v/>
      </c>
      <c r="BM653" s="9" t="str">
        <f t="shared" si="1235"/>
        <v/>
      </c>
      <c r="BN653" s="8" t="str">
        <f t="shared" si="1199"/>
        <v/>
      </c>
      <c r="BO653" s="8" t="str">
        <f t="shared" si="1221"/>
        <v/>
      </c>
      <c r="BP653" s="8" t="str">
        <f t="shared" si="1222"/>
        <v/>
      </c>
      <c r="BQ653" s="8" t="str">
        <f t="shared" si="1223"/>
        <v/>
      </c>
      <c r="BR653" s="8" t="str">
        <f t="shared" si="1178"/>
        <v/>
      </c>
      <c r="BS653" s="8" t="str">
        <f t="shared" si="1224"/>
        <v/>
      </c>
      <c r="BT653" s="8" t="str">
        <f t="shared" si="1225"/>
        <v/>
      </c>
      <c r="BU653" s="7" t="str">
        <f t="shared" si="1226"/>
        <v/>
      </c>
    </row>
    <row r="654" spans="8:73" x14ac:dyDescent="0.25">
      <c r="H654" s="35" t="str">
        <f>IFERROR(IF(MINUTE(M654)&lt;&gt;MINUTE(M653),MAX($H$2:H653)+1,IF(AND(MINUTE(M653)=0,MINUTE(M654)=0),1,"")),"")</f>
        <v/>
      </c>
      <c r="I654" s="35" t="str">
        <f t="shared" si="1161"/>
        <v/>
      </c>
      <c r="J654" s="35" t="str">
        <f t="shared" si="1200"/>
        <v/>
      </c>
      <c r="K654" s="67" t="str">
        <f>IFERROR(IF(VLOOKUP(J653,'Flota Variable'!$AS$4:$AU$707,3,0)+K653&gt;$F$7,"",VLOOKUP(J653,'Flota Variable'!$AS$4:$AU$707,3,0)+K653),"")</f>
        <v/>
      </c>
      <c r="L654" s="67" t="str">
        <f t="shared" si="1162"/>
        <v/>
      </c>
      <c r="M654" s="36" t="str">
        <f t="shared" si="1201"/>
        <v/>
      </c>
      <c r="N654" s="35" t="str">
        <f>IF(H654="","",IF(H654=MAX($H$3:$H$1002),IFERROR(VLOOKUP(MAX($H$3:H654)+1,$H$3:$I$1002,2,0),MAX(I654:I1653))-VLOOKUP(H654,$H$3:$I$1002,2,0)+1,IFERROR(VLOOKUP(MAX($H$3:H654)+1,$H$3:$I$1002,2,0),MAX(I654:I1653))-VLOOKUP(H654,$H$3:$I$1002,2,0)))</f>
        <v/>
      </c>
      <c r="P654" s="35" t="str">
        <f t="shared" si="1202"/>
        <v/>
      </c>
      <c r="Q654" s="67" t="str">
        <f t="shared" si="1203"/>
        <v/>
      </c>
      <c r="R654" s="67" t="str">
        <f t="shared" si="1204"/>
        <v/>
      </c>
      <c r="S654" s="67" t="str">
        <f t="shared" si="1205"/>
        <v/>
      </c>
      <c r="U654" s="68" t="str">
        <f>IFERROR(IF(Z654=0,"",IF(MINUTE(Z654)&lt;&gt;MINUTE(Z653),MAX($U$2:U653)+1,IF(AND(MINUTE(Z653)=0,MINUTE(Z654)=0),1,""))),"")</f>
        <v/>
      </c>
      <c r="V654" s="68" t="str">
        <f t="shared" si="1206"/>
        <v/>
      </c>
      <c r="W654" s="68" t="str">
        <f t="shared" si="1207"/>
        <v/>
      </c>
      <c r="X654" s="69" t="str">
        <f>IFERROR(L654+VLOOKUP(J654,'Tiempos de ciclo'!$P$3:$Q$398,2,0),"")</f>
        <v/>
      </c>
      <c r="Y654" s="69" t="str">
        <f t="shared" si="1190"/>
        <v/>
      </c>
      <c r="Z654" s="70" t="str">
        <f t="shared" si="1208"/>
        <v/>
      </c>
      <c r="AA654" s="68" t="str">
        <f>IF(U654="","",IF(U654=MAX($U$3:$U$1002),IFERROR(VLOOKUP(MAX($U$3:U654)+1,$U$3:$V$1002,2,0),MAX(V654:V1653))-VLOOKUP(U654,$U$3:$V$1002,2,0)+1,IFERROR(VLOOKUP(MAX($U$3:U654)+1,$U$3:$V$1002,2,0),MAX(V654:V1653))-VLOOKUP(U654,$U$3:$V$1002,2,0)))</f>
        <v/>
      </c>
      <c r="AC654" s="68" t="str">
        <f t="shared" si="1209"/>
        <v/>
      </c>
      <c r="AD654" s="69" t="str">
        <f t="shared" si="1210"/>
        <v/>
      </c>
      <c r="AE654" s="69" t="str">
        <f t="shared" si="1211"/>
        <v/>
      </c>
      <c r="AF654" s="69" t="str">
        <f t="shared" si="1212"/>
        <v/>
      </c>
      <c r="AI654" s="3" t="str">
        <f t="shared" si="1163"/>
        <v/>
      </c>
      <c r="AJ654" s="8" t="str">
        <f t="shared" si="1191"/>
        <v/>
      </c>
      <c r="AK654" s="8" t="str">
        <f t="shared" si="1164"/>
        <v/>
      </c>
      <c r="AL654" s="8" t="str">
        <f t="shared" si="1165"/>
        <v/>
      </c>
      <c r="AM654" s="8" t="str">
        <f t="shared" si="1166"/>
        <v/>
      </c>
      <c r="AN654" s="9" t="str">
        <f t="shared" si="1192"/>
        <v/>
      </c>
      <c r="AO654" s="9" t="str">
        <f t="shared" si="1193"/>
        <v/>
      </c>
      <c r="AP654" s="8" t="str">
        <f t="shared" si="1213"/>
        <v/>
      </c>
      <c r="AQ654" s="9" t="str">
        <f t="shared" si="1194"/>
        <v/>
      </c>
      <c r="AR654" s="8" t="str">
        <f t="shared" si="1214"/>
        <v/>
      </c>
      <c r="AS654" s="2" t="str">
        <f t="shared" si="1167"/>
        <v/>
      </c>
      <c r="AT654" s="8" t="str">
        <f t="shared" si="1215"/>
        <v/>
      </c>
      <c r="AU654" s="8" t="str">
        <f t="shared" si="1168"/>
        <v/>
      </c>
      <c r="AV654" s="8" t="str">
        <f t="shared" si="1169"/>
        <v/>
      </c>
      <c r="AW654" s="8" t="str">
        <f t="shared" si="1170"/>
        <v/>
      </c>
      <c r="AX654" s="9" t="str">
        <f t="shared" si="1195"/>
        <v/>
      </c>
      <c r="AY654" s="9" t="str">
        <f t="shared" si="1196"/>
        <v/>
      </c>
      <c r="AZ654" s="8" t="str">
        <f t="shared" si="1216"/>
        <v/>
      </c>
      <c r="BA654" s="9" t="str">
        <f t="shared" si="1217"/>
        <v/>
      </c>
      <c r="BB654" s="8" t="str">
        <f t="shared" si="1218"/>
        <v/>
      </c>
      <c r="BD654" s="3" t="str">
        <f t="shared" si="1219"/>
        <v/>
      </c>
      <c r="BE654" s="8" t="str">
        <f t="shared" si="1171"/>
        <v/>
      </c>
      <c r="BF654" s="8" t="str">
        <f t="shared" si="1172"/>
        <v/>
      </c>
      <c r="BG654" s="86" t="str">
        <f t="shared" si="1173"/>
        <v/>
      </c>
      <c r="BH654" s="9" t="str">
        <f t="shared" si="1174"/>
        <v/>
      </c>
      <c r="BI654" s="9" t="str">
        <f t="shared" si="1175"/>
        <v/>
      </c>
      <c r="BJ654" s="82" t="e">
        <f t="shared" si="1197"/>
        <v>#VALUE!</v>
      </c>
      <c r="BK654" s="9" t="str">
        <f t="shared" si="1176"/>
        <v/>
      </c>
      <c r="BL654" s="9" t="str">
        <f t="shared" ref="BL654:BM654" si="1236">BK654</f>
        <v/>
      </c>
      <c r="BM654" s="9" t="str">
        <f t="shared" si="1236"/>
        <v/>
      </c>
      <c r="BN654" s="8" t="str">
        <f t="shared" si="1199"/>
        <v/>
      </c>
      <c r="BO654" s="8" t="str">
        <f t="shared" si="1221"/>
        <v/>
      </c>
      <c r="BP654" s="8" t="str">
        <f t="shared" si="1222"/>
        <v/>
      </c>
      <c r="BQ654" s="8" t="str">
        <f t="shared" si="1223"/>
        <v/>
      </c>
      <c r="BR654" s="8" t="str">
        <f t="shared" si="1178"/>
        <v/>
      </c>
      <c r="BS654" s="8" t="str">
        <f t="shared" si="1224"/>
        <v/>
      </c>
      <c r="BT654" s="8" t="str">
        <f t="shared" si="1225"/>
        <v/>
      </c>
      <c r="BU654" s="7" t="str">
        <f t="shared" si="1226"/>
        <v/>
      </c>
    </row>
    <row r="655" spans="8:73" x14ac:dyDescent="0.25">
      <c r="H655" s="35" t="str">
        <f>IFERROR(IF(MINUTE(M655)&lt;&gt;MINUTE(M654),MAX($H$2:H654)+1,IF(AND(MINUTE(M654)=0,MINUTE(M655)=0),1,"")),"")</f>
        <v/>
      </c>
      <c r="I655" s="35" t="str">
        <f t="shared" si="1161"/>
        <v/>
      </c>
      <c r="J655" s="35" t="str">
        <f t="shared" si="1200"/>
        <v/>
      </c>
      <c r="K655" s="67" t="str">
        <f>IFERROR(IF(VLOOKUP(J654,'Flota Variable'!$AS$4:$AU$707,3,0)+K654&gt;$F$7,"",VLOOKUP(J654,'Flota Variable'!$AS$4:$AU$707,3,0)+K654),"")</f>
        <v/>
      </c>
      <c r="L655" s="67" t="str">
        <f t="shared" si="1162"/>
        <v/>
      </c>
      <c r="M655" s="36" t="str">
        <f t="shared" si="1201"/>
        <v/>
      </c>
      <c r="N655" s="35" t="str">
        <f>IF(H655="","",IF(H655=MAX($H$3:$H$1002),IFERROR(VLOOKUP(MAX($H$3:H655)+1,$H$3:$I$1002,2,0),MAX(I655:I1654))-VLOOKUP(H655,$H$3:$I$1002,2,0)+1,IFERROR(VLOOKUP(MAX($H$3:H655)+1,$H$3:$I$1002,2,0),MAX(I655:I1654))-VLOOKUP(H655,$H$3:$I$1002,2,0)))</f>
        <v/>
      </c>
      <c r="P655" s="35" t="str">
        <f t="shared" si="1202"/>
        <v/>
      </c>
      <c r="Q655" s="67" t="str">
        <f t="shared" si="1203"/>
        <v/>
      </c>
      <c r="R655" s="67" t="str">
        <f t="shared" si="1204"/>
        <v/>
      </c>
      <c r="S655" s="67" t="str">
        <f t="shared" si="1205"/>
        <v/>
      </c>
      <c r="U655" s="68" t="str">
        <f>IFERROR(IF(Z655=0,"",IF(MINUTE(Z655)&lt;&gt;MINUTE(Z654),MAX($U$2:U654)+1,IF(AND(MINUTE(Z654)=0,MINUTE(Z655)=0),1,""))),"")</f>
        <v/>
      </c>
      <c r="V655" s="68" t="str">
        <f t="shared" si="1206"/>
        <v/>
      </c>
      <c r="W655" s="68" t="str">
        <f t="shared" si="1207"/>
        <v/>
      </c>
      <c r="X655" s="69" t="str">
        <f>IFERROR(L655+VLOOKUP(J655,'Tiempos de ciclo'!$P$3:$Q$398,2,0),"")</f>
        <v/>
      </c>
      <c r="Y655" s="69" t="str">
        <f t="shared" si="1190"/>
        <v/>
      </c>
      <c r="Z655" s="70" t="str">
        <f t="shared" si="1208"/>
        <v/>
      </c>
      <c r="AA655" s="68" t="str">
        <f>IF(U655="","",IF(U655=MAX($U$3:$U$1002),IFERROR(VLOOKUP(MAX($U$3:U655)+1,$U$3:$V$1002,2,0),MAX(V655:V1654))-VLOOKUP(U655,$U$3:$V$1002,2,0)+1,IFERROR(VLOOKUP(MAX($U$3:U655)+1,$U$3:$V$1002,2,0),MAX(V655:V1654))-VLOOKUP(U655,$U$3:$V$1002,2,0)))</f>
        <v/>
      </c>
      <c r="AC655" s="68" t="str">
        <f t="shared" si="1209"/>
        <v/>
      </c>
      <c r="AD655" s="69" t="str">
        <f t="shared" si="1210"/>
        <v/>
      </c>
      <c r="AE655" s="69" t="str">
        <f t="shared" si="1211"/>
        <v/>
      </c>
      <c r="AF655" s="69" t="str">
        <f t="shared" si="1212"/>
        <v/>
      </c>
      <c r="AI655" s="3" t="str">
        <f t="shared" si="1163"/>
        <v/>
      </c>
      <c r="AJ655" s="8" t="str">
        <f t="shared" si="1191"/>
        <v/>
      </c>
      <c r="AK655" s="8" t="str">
        <f t="shared" si="1164"/>
        <v/>
      </c>
      <c r="AL655" s="8" t="str">
        <f t="shared" si="1165"/>
        <v/>
      </c>
      <c r="AM655" s="8" t="str">
        <f t="shared" si="1166"/>
        <v/>
      </c>
      <c r="AN655" s="9" t="str">
        <f t="shared" si="1192"/>
        <v/>
      </c>
      <c r="AO655" s="9" t="str">
        <f t="shared" si="1193"/>
        <v/>
      </c>
      <c r="AP655" s="8" t="str">
        <f t="shared" si="1213"/>
        <v/>
      </c>
      <c r="AQ655" s="9" t="str">
        <f t="shared" si="1194"/>
        <v/>
      </c>
      <c r="AR655" s="8" t="str">
        <f t="shared" si="1214"/>
        <v/>
      </c>
      <c r="AS655" s="2" t="str">
        <f t="shared" si="1167"/>
        <v/>
      </c>
      <c r="AT655" s="8" t="str">
        <f t="shared" si="1215"/>
        <v/>
      </c>
      <c r="AU655" s="8" t="str">
        <f t="shared" si="1168"/>
        <v/>
      </c>
      <c r="AV655" s="8" t="str">
        <f t="shared" si="1169"/>
        <v/>
      </c>
      <c r="AW655" s="8" t="str">
        <f t="shared" si="1170"/>
        <v/>
      </c>
      <c r="AX655" s="9" t="str">
        <f t="shared" si="1195"/>
        <v/>
      </c>
      <c r="AY655" s="9" t="str">
        <f t="shared" si="1196"/>
        <v/>
      </c>
      <c r="AZ655" s="8" t="str">
        <f t="shared" si="1216"/>
        <v/>
      </c>
      <c r="BA655" s="9" t="str">
        <f t="shared" si="1217"/>
        <v/>
      </c>
      <c r="BB655" s="8" t="str">
        <f t="shared" si="1218"/>
        <v/>
      </c>
      <c r="BD655" s="3" t="str">
        <f t="shared" si="1219"/>
        <v/>
      </c>
      <c r="BE655" s="8" t="str">
        <f t="shared" si="1171"/>
        <v/>
      </c>
      <c r="BF655" s="8" t="str">
        <f t="shared" si="1172"/>
        <v/>
      </c>
      <c r="BG655" s="86" t="str">
        <f t="shared" si="1173"/>
        <v/>
      </c>
      <c r="BH655" s="9" t="str">
        <f t="shared" si="1174"/>
        <v/>
      </c>
      <c r="BI655" s="9" t="str">
        <f t="shared" si="1175"/>
        <v/>
      </c>
      <c r="BJ655" s="82" t="e">
        <f t="shared" si="1197"/>
        <v>#VALUE!</v>
      </c>
      <c r="BK655" s="9" t="str">
        <f t="shared" si="1176"/>
        <v/>
      </c>
      <c r="BL655" s="9" t="str">
        <f t="shared" ref="BL655:BM655" si="1237">BK655</f>
        <v/>
      </c>
      <c r="BM655" s="9" t="str">
        <f t="shared" si="1237"/>
        <v/>
      </c>
      <c r="BN655" s="8" t="str">
        <f t="shared" si="1199"/>
        <v/>
      </c>
      <c r="BO655" s="8" t="str">
        <f t="shared" si="1221"/>
        <v/>
      </c>
      <c r="BP655" s="8" t="str">
        <f t="shared" si="1222"/>
        <v/>
      </c>
      <c r="BQ655" s="8" t="str">
        <f t="shared" si="1223"/>
        <v/>
      </c>
      <c r="BR655" s="8" t="str">
        <f t="shared" si="1178"/>
        <v/>
      </c>
      <c r="BS655" s="8" t="str">
        <f t="shared" si="1224"/>
        <v/>
      </c>
      <c r="BT655" s="8" t="str">
        <f t="shared" si="1225"/>
        <v/>
      </c>
      <c r="BU655" s="7" t="str">
        <f t="shared" si="1226"/>
        <v/>
      </c>
    </row>
    <row r="656" spans="8:73" x14ac:dyDescent="0.25">
      <c r="H656" s="35" t="str">
        <f>IFERROR(IF(MINUTE(M656)&lt;&gt;MINUTE(M655),MAX($H$2:H655)+1,IF(AND(MINUTE(M655)=0,MINUTE(M656)=0),1,"")),"")</f>
        <v/>
      </c>
      <c r="I656" s="35" t="str">
        <f t="shared" si="1161"/>
        <v/>
      </c>
      <c r="J656" s="35" t="str">
        <f t="shared" si="1200"/>
        <v/>
      </c>
      <c r="K656" s="67" t="str">
        <f>IFERROR(IF(VLOOKUP(J655,'Flota Variable'!$AS$4:$AU$707,3,0)+K655&gt;$F$7,"",VLOOKUP(J655,'Flota Variable'!$AS$4:$AU$707,3,0)+K655),"")</f>
        <v/>
      </c>
      <c r="L656" s="67" t="str">
        <f t="shared" si="1162"/>
        <v/>
      </c>
      <c r="M656" s="36" t="str">
        <f t="shared" si="1201"/>
        <v/>
      </c>
      <c r="N656" s="35" t="str">
        <f>IF(H656="","",IF(H656=MAX($H$3:$H$1002),IFERROR(VLOOKUP(MAX($H$3:H656)+1,$H$3:$I$1002,2,0),MAX(I656:I1655))-VLOOKUP(H656,$H$3:$I$1002,2,0)+1,IFERROR(VLOOKUP(MAX($H$3:H656)+1,$H$3:$I$1002,2,0),MAX(I656:I1655))-VLOOKUP(H656,$H$3:$I$1002,2,0)))</f>
        <v/>
      </c>
      <c r="P656" s="35" t="str">
        <f t="shared" si="1202"/>
        <v/>
      </c>
      <c r="Q656" s="67" t="str">
        <f t="shared" si="1203"/>
        <v/>
      </c>
      <c r="R656" s="67" t="str">
        <f t="shared" si="1204"/>
        <v/>
      </c>
      <c r="S656" s="67" t="str">
        <f t="shared" si="1205"/>
        <v/>
      </c>
      <c r="U656" s="68" t="str">
        <f>IFERROR(IF(Z656=0,"",IF(MINUTE(Z656)&lt;&gt;MINUTE(Z655),MAX($U$2:U655)+1,IF(AND(MINUTE(Z655)=0,MINUTE(Z656)=0),1,""))),"")</f>
        <v/>
      </c>
      <c r="V656" s="68" t="str">
        <f t="shared" si="1206"/>
        <v/>
      </c>
      <c r="W656" s="68" t="str">
        <f t="shared" si="1207"/>
        <v/>
      </c>
      <c r="X656" s="69" t="str">
        <f>IFERROR(L656+VLOOKUP(J656,'Tiempos de ciclo'!$P$3:$Q$398,2,0),"")</f>
        <v/>
      </c>
      <c r="Y656" s="69" t="str">
        <f t="shared" si="1190"/>
        <v/>
      </c>
      <c r="Z656" s="70" t="str">
        <f t="shared" si="1208"/>
        <v/>
      </c>
      <c r="AA656" s="68" t="str">
        <f>IF(U656="","",IF(U656=MAX($U$3:$U$1002),IFERROR(VLOOKUP(MAX($U$3:U656)+1,$U$3:$V$1002,2,0),MAX(V656:V1655))-VLOOKUP(U656,$U$3:$V$1002,2,0)+1,IFERROR(VLOOKUP(MAX($U$3:U656)+1,$U$3:$V$1002,2,0),MAX(V656:V1655))-VLOOKUP(U656,$U$3:$V$1002,2,0)))</f>
        <v/>
      </c>
      <c r="AC656" s="68" t="str">
        <f t="shared" si="1209"/>
        <v/>
      </c>
      <c r="AD656" s="69" t="str">
        <f t="shared" si="1210"/>
        <v/>
      </c>
      <c r="AE656" s="69" t="str">
        <f t="shared" si="1211"/>
        <v/>
      </c>
      <c r="AF656" s="69" t="str">
        <f t="shared" si="1212"/>
        <v/>
      </c>
      <c r="AI656" s="3" t="str">
        <f t="shared" si="1163"/>
        <v/>
      </c>
      <c r="AJ656" s="8" t="str">
        <f t="shared" si="1191"/>
        <v/>
      </c>
      <c r="AK656" s="8" t="str">
        <f t="shared" si="1164"/>
        <v/>
      </c>
      <c r="AL656" s="8" t="str">
        <f t="shared" si="1165"/>
        <v/>
      </c>
      <c r="AM656" s="8" t="str">
        <f t="shared" si="1166"/>
        <v/>
      </c>
      <c r="AN656" s="9" t="str">
        <f t="shared" si="1192"/>
        <v/>
      </c>
      <c r="AO656" s="9" t="str">
        <f t="shared" si="1193"/>
        <v/>
      </c>
      <c r="AP656" s="8" t="str">
        <f t="shared" si="1213"/>
        <v/>
      </c>
      <c r="AQ656" s="9" t="str">
        <f t="shared" si="1194"/>
        <v/>
      </c>
      <c r="AR656" s="8" t="str">
        <f t="shared" si="1214"/>
        <v/>
      </c>
      <c r="AS656" s="2" t="str">
        <f t="shared" si="1167"/>
        <v/>
      </c>
      <c r="AT656" s="8" t="str">
        <f t="shared" si="1215"/>
        <v/>
      </c>
      <c r="AU656" s="8" t="str">
        <f t="shared" si="1168"/>
        <v/>
      </c>
      <c r="AV656" s="8" t="str">
        <f t="shared" si="1169"/>
        <v/>
      </c>
      <c r="AW656" s="8" t="str">
        <f t="shared" si="1170"/>
        <v/>
      </c>
      <c r="AX656" s="9" t="str">
        <f t="shared" si="1195"/>
        <v/>
      </c>
      <c r="AY656" s="9" t="str">
        <f t="shared" si="1196"/>
        <v/>
      </c>
      <c r="AZ656" s="8" t="str">
        <f t="shared" si="1216"/>
        <v/>
      </c>
      <c r="BA656" s="9" t="str">
        <f t="shared" si="1217"/>
        <v/>
      </c>
      <c r="BB656" s="8" t="str">
        <f t="shared" si="1218"/>
        <v/>
      </c>
      <c r="BD656" s="3" t="str">
        <f t="shared" si="1219"/>
        <v/>
      </c>
      <c r="BE656" s="8" t="str">
        <f t="shared" si="1171"/>
        <v/>
      </c>
      <c r="BF656" s="8" t="str">
        <f t="shared" si="1172"/>
        <v/>
      </c>
      <c r="BG656" s="86" t="str">
        <f t="shared" si="1173"/>
        <v/>
      </c>
      <c r="BH656" s="9" t="str">
        <f t="shared" si="1174"/>
        <v/>
      </c>
      <c r="BI656" s="9" t="str">
        <f t="shared" si="1175"/>
        <v/>
      </c>
      <c r="BJ656" s="82" t="e">
        <f t="shared" si="1197"/>
        <v>#VALUE!</v>
      </c>
      <c r="BK656" s="9" t="str">
        <f t="shared" si="1176"/>
        <v/>
      </c>
      <c r="BL656" s="9" t="str">
        <f t="shared" ref="BL656:BM656" si="1238">BK656</f>
        <v/>
      </c>
      <c r="BM656" s="9" t="str">
        <f t="shared" si="1238"/>
        <v/>
      </c>
      <c r="BN656" s="8" t="str">
        <f t="shared" si="1199"/>
        <v/>
      </c>
      <c r="BO656" s="8" t="str">
        <f t="shared" si="1221"/>
        <v/>
      </c>
      <c r="BP656" s="8" t="str">
        <f t="shared" si="1222"/>
        <v/>
      </c>
      <c r="BQ656" s="8" t="str">
        <f t="shared" si="1223"/>
        <v/>
      </c>
      <c r="BR656" s="8" t="str">
        <f t="shared" si="1178"/>
        <v/>
      </c>
      <c r="BS656" s="8" t="str">
        <f t="shared" si="1224"/>
        <v/>
      </c>
      <c r="BT656" s="8" t="str">
        <f t="shared" si="1225"/>
        <v/>
      </c>
      <c r="BU656" s="7" t="str">
        <f t="shared" si="1226"/>
        <v/>
      </c>
    </row>
    <row r="657" spans="8:73" x14ac:dyDescent="0.25">
      <c r="H657" s="35" t="str">
        <f>IFERROR(IF(MINUTE(M657)&lt;&gt;MINUTE(M656),MAX($H$2:H656)+1,IF(AND(MINUTE(M656)=0,MINUTE(M657)=0),1,"")),"")</f>
        <v/>
      </c>
      <c r="I657" s="35" t="str">
        <f t="shared" si="1161"/>
        <v/>
      </c>
      <c r="J657" s="35" t="str">
        <f t="shared" si="1200"/>
        <v/>
      </c>
      <c r="K657" s="67" t="str">
        <f>IFERROR(IF(VLOOKUP(J656,'Flota Variable'!$AS$4:$AU$707,3,0)+K656&gt;$F$7,"",VLOOKUP(J656,'Flota Variable'!$AS$4:$AU$707,3,0)+K656),"")</f>
        <v/>
      </c>
      <c r="L657" s="67" t="str">
        <f t="shared" si="1162"/>
        <v/>
      </c>
      <c r="M657" s="36" t="str">
        <f t="shared" si="1201"/>
        <v/>
      </c>
      <c r="N657" s="35" t="str">
        <f>IF(H657="","",IF(H657=MAX($H$3:$H$1002),IFERROR(VLOOKUP(MAX($H$3:H657)+1,$H$3:$I$1002,2,0),MAX(I657:I1656))-VLOOKUP(H657,$H$3:$I$1002,2,0)+1,IFERROR(VLOOKUP(MAX($H$3:H657)+1,$H$3:$I$1002,2,0),MAX(I657:I1656))-VLOOKUP(H657,$H$3:$I$1002,2,0)))</f>
        <v/>
      </c>
      <c r="P657" s="35" t="str">
        <f t="shared" si="1202"/>
        <v/>
      </c>
      <c r="Q657" s="67" t="str">
        <f t="shared" si="1203"/>
        <v/>
      </c>
      <c r="R657" s="67" t="str">
        <f t="shared" si="1204"/>
        <v/>
      </c>
      <c r="S657" s="67" t="str">
        <f t="shared" si="1205"/>
        <v/>
      </c>
      <c r="U657" s="68" t="str">
        <f>IFERROR(IF(Z657=0,"",IF(MINUTE(Z657)&lt;&gt;MINUTE(Z656),MAX($U$2:U656)+1,IF(AND(MINUTE(Z656)=0,MINUTE(Z657)=0),1,""))),"")</f>
        <v/>
      </c>
      <c r="V657" s="68" t="str">
        <f t="shared" si="1206"/>
        <v/>
      </c>
      <c r="W657" s="68" t="str">
        <f t="shared" si="1207"/>
        <v/>
      </c>
      <c r="X657" s="69" t="str">
        <f>IFERROR(L657+VLOOKUP(J657,'Tiempos de ciclo'!$P$3:$Q$398,2,0),"")</f>
        <v/>
      </c>
      <c r="Y657" s="69" t="str">
        <f t="shared" si="1190"/>
        <v/>
      </c>
      <c r="Z657" s="70" t="str">
        <f t="shared" si="1208"/>
        <v/>
      </c>
      <c r="AA657" s="68" t="str">
        <f>IF(U657="","",IF(U657=MAX($U$3:$U$1002),IFERROR(VLOOKUP(MAX($U$3:U657)+1,$U$3:$V$1002,2,0),MAX(V657:V1656))-VLOOKUP(U657,$U$3:$V$1002,2,0)+1,IFERROR(VLOOKUP(MAX($U$3:U657)+1,$U$3:$V$1002,2,0),MAX(V657:V1656))-VLOOKUP(U657,$U$3:$V$1002,2,0)))</f>
        <v/>
      </c>
      <c r="AC657" s="68" t="str">
        <f t="shared" si="1209"/>
        <v/>
      </c>
      <c r="AD657" s="69" t="str">
        <f t="shared" si="1210"/>
        <v/>
      </c>
      <c r="AE657" s="69" t="str">
        <f t="shared" si="1211"/>
        <v/>
      </c>
      <c r="AF657" s="69" t="str">
        <f t="shared" si="1212"/>
        <v/>
      </c>
      <c r="AI657" s="3" t="str">
        <f t="shared" si="1163"/>
        <v/>
      </c>
      <c r="AJ657" s="8" t="str">
        <f t="shared" si="1191"/>
        <v/>
      </c>
      <c r="AK657" s="8" t="str">
        <f t="shared" si="1164"/>
        <v/>
      </c>
      <c r="AL657" s="8" t="str">
        <f t="shared" si="1165"/>
        <v/>
      </c>
      <c r="AM657" s="8" t="str">
        <f t="shared" si="1166"/>
        <v/>
      </c>
      <c r="AN657" s="9" t="str">
        <f t="shared" si="1192"/>
        <v/>
      </c>
      <c r="AO657" s="9" t="str">
        <f t="shared" si="1193"/>
        <v/>
      </c>
      <c r="AP657" s="8" t="str">
        <f t="shared" si="1213"/>
        <v/>
      </c>
      <c r="AQ657" s="9" t="str">
        <f t="shared" si="1194"/>
        <v/>
      </c>
      <c r="AR657" s="8" t="str">
        <f t="shared" si="1214"/>
        <v/>
      </c>
      <c r="AS657" s="2" t="str">
        <f t="shared" si="1167"/>
        <v/>
      </c>
      <c r="AT657" s="8" t="str">
        <f t="shared" si="1215"/>
        <v/>
      </c>
      <c r="AU657" s="8" t="str">
        <f t="shared" si="1168"/>
        <v/>
      </c>
      <c r="AV657" s="8" t="str">
        <f t="shared" si="1169"/>
        <v/>
      </c>
      <c r="AW657" s="8" t="str">
        <f t="shared" si="1170"/>
        <v/>
      </c>
      <c r="AX657" s="9" t="str">
        <f t="shared" si="1195"/>
        <v/>
      </c>
      <c r="AY657" s="9" t="str">
        <f t="shared" si="1196"/>
        <v/>
      </c>
      <c r="AZ657" s="8" t="str">
        <f t="shared" si="1216"/>
        <v/>
      </c>
      <c r="BA657" s="9" t="str">
        <f t="shared" si="1217"/>
        <v/>
      </c>
      <c r="BB657" s="8" t="str">
        <f t="shared" si="1218"/>
        <v/>
      </c>
      <c r="BD657" s="3" t="str">
        <f t="shared" si="1219"/>
        <v/>
      </c>
      <c r="BE657" s="8" t="str">
        <f t="shared" si="1171"/>
        <v/>
      </c>
      <c r="BF657" s="8" t="str">
        <f t="shared" si="1172"/>
        <v/>
      </c>
      <c r="BG657" s="86" t="str">
        <f t="shared" si="1173"/>
        <v/>
      </c>
      <c r="BH657" s="9" t="str">
        <f t="shared" si="1174"/>
        <v/>
      </c>
      <c r="BI657" s="9" t="str">
        <f t="shared" si="1175"/>
        <v/>
      </c>
      <c r="BJ657" s="82" t="e">
        <f t="shared" si="1197"/>
        <v>#VALUE!</v>
      </c>
      <c r="BK657" s="9" t="str">
        <f t="shared" si="1176"/>
        <v/>
      </c>
      <c r="BL657" s="9" t="str">
        <f t="shared" ref="BL657:BM657" si="1239">BK657</f>
        <v/>
      </c>
      <c r="BM657" s="9" t="str">
        <f t="shared" si="1239"/>
        <v/>
      </c>
      <c r="BN657" s="8" t="str">
        <f t="shared" si="1199"/>
        <v/>
      </c>
      <c r="BO657" s="8" t="str">
        <f t="shared" si="1221"/>
        <v/>
      </c>
      <c r="BP657" s="8" t="str">
        <f t="shared" si="1222"/>
        <v/>
      </c>
      <c r="BQ657" s="8" t="str">
        <f t="shared" si="1223"/>
        <v/>
      </c>
      <c r="BR657" s="8" t="str">
        <f t="shared" si="1178"/>
        <v/>
      </c>
      <c r="BS657" s="8" t="str">
        <f t="shared" si="1224"/>
        <v/>
      </c>
      <c r="BT657" s="8" t="str">
        <f t="shared" si="1225"/>
        <v/>
      </c>
      <c r="BU657" s="7" t="str">
        <f t="shared" si="1226"/>
        <v/>
      </c>
    </row>
    <row r="658" spans="8:73" x14ac:dyDescent="0.25">
      <c r="H658" s="35" t="str">
        <f>IFERROR(IF(MINUTE(M658)&lt;&gt;MINUTE(M657),MAX($H$2:H657)+1,IF(AND(MINUTE(M657)=0,MINUTE(M658)=0),1,"")),"")</f>
        <v/>
      </c>
      <c r="I658" s="35" t="str">
        <f t="shared" si="1161"/>
        <v/>
      </c>
      <c r="J658" s="35" t="str">
        <f t="shared" si="1200"/>
        <v/>
      </c>
      <c r="K658" s="67" t="str">
        <f>IFERROR(IF(VLOOKUP(J657,'Flota Variable'!$AS$4:$AU$707,3,0)+K657&gt;$F$7,"",VLOOKUP(J657,'Flota Variable'!$AS$4:$AU$707,3,0)+K657),"")</f>
        <v/>
      </c>
      <c r="L658" s="67" t="str">
        <f t="shared" si="1162"/>
        <v/>
      </c>
      <c r="M658" s="36" t="str">
        <f t="shared" si="1201"/>
        <v/>
      </c>
      <c r="N658" s="35" t="str">
        <f>IF(H658="","",IF(H658=MAX($H$3:$H$1002),IFERROR(VLOOKUP(MAX($H$3:H658)+1,$H$3:$I$1002,2,0),MAX(I658:I1657))-VLOOKUP(H658,$H$3:$I$1002,2,0)+1,IFERROR(VLOOKUP(MAX($H$3:H658)+1,$H$3:$I$1002,2,0),MAX(I658:I1657))-VLOOKUP(H658,$H$3:$I$1002,2,0)))</f>
        <v/>
      </c>
      <c r="P658" s="35" t="str">
        <f t="shared" si="1202"/>
        <v/>
      </c>
      <c r="Q658" s="67" t="str">
        <f t="shared" si="1203"/>
        <v/>
      </c>
      <c r="R658" s="67" t="str">
        <f t="shared" si="1204"/>
        <v/>
      </c>
      <c r="S658" s="67" t="str">
        <f t="shared" si="1205"/>
        <v/>
      </c>
      <c r="U658" s="68" t="str">
        <f>IFERROR(IF(Z658=0,"",IF(MINUTE(Z658)&lt;&gt;MINUTE(Z657),MAX($U$2:U657)+1,IF(AND(MINUTE(Z657)=0,MINUTE(Z658)=0),1,""))),"")</f>
        <v/>
      </c>
      <c r="V658" s="68" t="str">
        <f t="shared" si="1206"/>
        <v/>
      </c>
      <c r="W658" s="68" t="str">
        <f t="shared" si="1207"/>
        <v/>
      </c>
      <c r="X658" s="69" t="str">
        <f>IFERROR(L658+VLOOKUP(J658,'Tiempos de ciclo'!$P$3:$Q$398,2,0),"")</f>
        <v/>
      </c>
      <c r="Y658" s="69" t="str">
        <f t="shared" si="1190"/>
        <v/>
      </c>
      <c r="Z658" s="70" t="str">
        <f t="shared" si="1208"/>
        <v/>
      </c>
      <c r="AA658" s="68" t="str">
        <f>IF(U658="","",IF(U658=MAX($U$3:$U$1002),IFERROR(VLOOKUP(MAX($U$3:U658)+1,$U$3:$V$1002,2,0),MAX(V658:V1657))-VLOOKUP(U658,$U$3:$V$1002,2,0)+1,IFERROR(VLOOKUP(MAX($U$3:U658)+1,$U$3:$V$1002,2,0),MAX(V658:V1657))-VLOOKUP(U658,$U$3:$V$1002,2,0)))</f>
        <v/>
      </c>
      <c r="AC658" s="68" t="str">
        <f t="shared" si="1209"/>
        <v/>
      </c>
      <c r="AD658" s="69" t="str">
        <f t="shared" si="1210"/>
        <v/>
      </c>
      <c r="AE658" s="69" t="str">
        <f t="shared" si="1211"/>
        <v/>
      </c>
      <c r="AF658" s="69" t="str">
        <f t="shared" si="1212"/>
        <v/>
      </c>
      <c r="AI658" s="3" t="str">
        <f t="shared" si="1163"/>
        <v/>
      </c>
      <c r="AJ658" s="8" t="str">
        <f t="shared" si="1191"/>
        <v/>
      </c>
      <c r="AK658" s="8" t="str">
        <f t="shared" si="1164"/>
        <v/>
      </c>
      <c r="AL658" s="8" t="str">
        <f t="shared" si="1165"/>
        <v/>
      </c>
      <c r="AM658" s="8" t="str">
        <f t="shared" si="1166"/>
        <v/>
      </c>
      <c r="AN658" s="9" t="str">
        <f t="shared" si="1192"/>
        <v/>
      </c>
      <c r="AO658" s="9" t="str">
        <f t="shared" si="1193"/>
        <v/>
      </c>
      <c r="AP658" s="8" t="str">
        <f t="shared" si="1213"/>
        <v/>
      </c>
      <c r="AQ658" s="9" t="str">
        <f t="shared" si="1194"/>
        <v/>
      </c>
      <c r="AR658" s="8" t="str">
        <f t="shared" si="1214"/>
        <v/>
      </c>
      <c r="AS658" s="2" t="str">
        <f t="shared" si="1167"/>
        <v/>
      </c>
      <c r="AT658" s="8" t="str">
        <f t="shared" si="1215"/>
        <v/>
      </c>
      <c r="AU658" s="8" t="str">
        <f t="shared" si="1168"/>
        <v/>
      </c>
      <c r="AV658" s="8" t="str">
        <f t="shared" si="1169"/>
        <v/>
      </c>
      <c r="AW658" s="8" t="str">
        <f t="shared" si="1170"/>
        <v/>
      </c>
      <c r="AX658" s="9" t="str">
        <f t="shared" si="1195"/>
        <v/>
      </c>
      <c r="AY658" s="9" t="str">
        <f t="shared" si="1196"/>
        <v/>
      </c>
      <c r="AZ658" s="8" t="str">
        <f t="shared" si="1216"/>
        <v/>
      </c>
      <c r="BA658" s="9" t="str">
        <f t="shared" si="1217"/>
        <v/>
      </c>
      <c r="BB658" s="8" t="str">
        <f t="shared" si="1218"/>
        <v/>
      </c>
      <c r="BD658" s="3" t="str">
        <f t="shared" si="1219"/>
        <v/>
      </c>
      <c r="BE658" s="8" t="str">
        <f t="shared" si="1171"/>
        <v/>
      </c>
      <c r="BF658" s="8" t="str">
        <f t="shared" si="1172"/>
        <v/>
      </c>
      <c r="BG658" s="86" t="str">
        <f t="shared" si="1173"/>
        <v/>
      </c>
      <c r="BH658" s="9" t="str">
        <f t="shared" si="1174"/>
        <v/>
      </c>
      <c r="BI658" s="9" t="str">
        <f t="shared" si="1175"/>
        <v/>
      </c>
      <c r="BJ658" s="82" t="e">
        <f t="shared" si="1197"/>
        <v>#VALUE!</v>
      </c>
      <c r="BK658" s="9" t="str">
        <f t="shared" si="1176"/>
        <v/>
      </c>
      <c r="BL658" s="9" t="str">
        <f t="shared" ref="BL658:BM658" si="1240">BK658</f>
        <v/>
      </c>
      <c r="BM658" s="9" t="str">
        <f t="shared" si="1240"/>
        <v/>
      </c>
      <c r="BN658" s="8" t="str">
        <f t="shared" si="1199"/>
        <v/>
      </c>
      <c r="BO658" s="8" t="str">
        <f t="shared" si="1221"/>
        <v/>
      </c>
      <c r="BP658" s="8" t="str">
        <f t="shared" si="1222"/>
        <v/>
      </c>
      <c r="BQ658" s="8" t="str">
        <f t="shared" si="1223"/>
        <v/>
      </c>
      <c r="BR658" s="8" t="str">
        <f t="shared" si="1178"/>
        <v/>
      </c>
      <c r="BS658" s="8" t="str">
        <f t="shared" si="1224"/>
        <v/>
      </c>
      <c r="BT658" s="8" t="str">
        <f t="shared" si="1225"/>
        <v/>
      </c>
      <c r="BU658" s="7" t="str">
        <f t="shared" si="1226"/>
        <v/>
      </c>
    </row>
    <row r="659" spans="8:73" x14ac:dyDescent="0.25">
      <c r="H659" s="35" t="str">
        <f>IFERROR(IF(MINUTE(M659)&lt;&gt;MINUTE(M658),MAX($H$2:H658)+1,IF(AND(MINUTE(M658)=0,MINUTE(M659)=0),1,"")),"")</f>
        <v/>
      </c>
      <c r="I659" s="35" t="str">
        <f t="shared" si="1161"/>
        <v/>
      </c>
      <c r="J659" s="35" t="str">
        <f t="shared" si="1200"/>
        <v/>
      </c>
      <c r="K659" s="67" t="str">
        <f>IFERROR(IF(VLOOKUP(J658,'Flota Variable'!$AS$4:$AU$707,3,0)+K658&gt;$F$7,"",VLOOKUP(J658,'Flota Variable'!$AS$4:$AU$707,3,0)+K658),"")</f>
        <v/>
      </c>
      <c r="L659" s="67" t="str">
        <f t="shared" si="1162"/>
        <v/>
      </c>
      <c r="M659" s="36" t="str">
        <f t="shared" si="1201"/>
        <v/>
      </c>
      <c r="N659" s="35" t="str">
        <f>IF(H659="","",IF(H659=MAX($H$3:$H$1002),IFERROR(VLOOKUP(MAX($H$3:H659)+1,$H$3:$I$1002,2,0),MAX(I659:I1658))-VLOOKUP(H659,$H$3:$I$1002,2,0)+1,IFERROR(VLOOKUP(MAX($H$3:H659)+1,$H$3:$I$1002,2,0),MAX(I659:I1658))-VLOOKUP(H659,$H$3:$I$1002,2,0)))</f>
        <v/>
      </c>
      <c r="P659" s="35" t="str">
        <f t="shared" si="1202"/>
        <v/>
      </c>
      <c r="Q659" s="67" t="str">
        <f t="shared" si="1203"/>
        <v/>
      </c>
      <c r="R659" s="67" t="str">
        <f t="shared" si="1204"/>
        <v/>
      </c>
      <c r="S659" s="67" t="str">
        <f t="shared" si="1205"/>
        <v/>
      </c>
      <c r="U659" s="68" t="str">
        <f>IFERROR(IF(Z659=0,"",IF(MINUTE(Z659)&lt;&gt;MINUTE(Z658),MAX($U$2:U658)+1,IF(AND(MINUTE(Z658)=0,MINUTE(Z659)=0),1,""))),"")</f>
        <v/>
      </c>
      <c r="V659" s="68" t="str">
        <f t="shared" si="1206"/>
        <v/>
      </c>
      <c r="W659" s="68" t="str">
        <f t="shared" si="1207"/>
        <v/>
      </c>
      <c r="X659" s="69" t="str">
        <f>IFERROR(L659+VLOOKUP(J659,'Tiempos de ciclo'!$P$3:$Q$398,2,0),"")</f>
        <v/>
      </c>
      <c r="Y659" s="69" t="str">
        <f t="shared" si="1190"/>
        <v/>
      </c>
      <c r="Z659" s="70" t="str">
        <f t="shared" si="1208"/>
        <v/>
      </c>
      <c r="AA659" s="68" t="str">
        <f>IF(U659="","",IF(U659=MAX($U$3:$U$1002),IFERROR(VLOOKUP(MAX($U$3:U659)+1,$U$3:$V$1002,2,0),MAX(V659:V1658))-VLOOKUP(U659,$U$3:$V$1002,2,0)+1,IFERROR(VLOOKUP(MAX($U$3:U659)+1,$U$3:$V$1002,2,0),MAX(V659:V1658))-VLOOKUP(U659,$U$3:$V$1002,2,0)))</f>
        <v/>
      </c>
      <c r="AC659" s="68" t="str">
        <f t="shared" si="1209"/>
        <v/>
      </c>
      <c r="AD659" s="69" t="str">
        <f t="shared" si="1210"/>
        <v/>
      </c>
      <c r="AE659" s="69" t="str">
        <f t="shared" si="1211"/>
        <v/>
      </c>
      <c r="AF659" s="69" t="str">
        <f t="shared" si="1212"/>
        <v/>
      </c>
      <c r="AI659" s="3" t="str">
        <f t="shared" si="1163"/>
        <v/>
      </c>
      <c r="AJ659" s="8" t="str">
        <f t="shared" si="1191"/>
        <v/>
      </c>
      <c r="AK659" s="8" t="str">
        <f t="shared" si="1164"/>
        <v/>
      </c>
      <c r="AL659" s="8" t="str">
        <f t="shared" si="1165"/>
        <v/>
      </c>
      <c r="AM659" s="8" t="str">
        <f t="shared" si="1166"/>
        <v/>
      </c>
      <c r="AN659" s="9" t="str">
        <f t="shared" si="1192"/>
        <v/>
      </c>
      <c r="AO659" s="9" t="str">
        <f t="shared" si="1193"/>
        <v/>
      </c>
      <c r="AP659" s="8" t="str">
        <f t="shared" si="1213"/>
        <v/>
      </c>
      <c r="AQ659" s="9" t="str">
        <f t="shared" si="1194"/>
        <v/>
      </c>
      <c r="AR659" s="8" t="str">
        <f t="shared" si="1214"/>
        <v/>
      </c>
      <c r="AS659" s="2" t="str">
        <f t="shared" si="1167"/>
        <v/>
      </c>
      <c r="AT659" s="8" t="str">
        <f t="shared" si="1215"/>
        <v/>
      </c>
      <c r="AU659" s="8" t="str">
        <f t="shared" si="1168"/>
        <v/>
      </c>
      <c r="AV659" s="8" t="str">
        <f t="shared" si="1169"/>
        <v/>
      </c>
      <c r="AW659" s="8" t="str">
        <f t="shared" si="1170"/>
        <v/>
      </c>
      <c r="AX659" s="9" t="str">
        <f t="shared" si="1195"/>
        <v/>
      </c>
      <c r="AY659" s="9" t="str">
        <f t="shared" si="1196"/>
        <v/>
      </c>
      <c r="AZ659" s="8" t="str">
        <f t="shared" si="1216"/>
        <v/>
      </c>
      <c r="BA659" s="9" t="str">
        <f t="shared" si="1217"/>
        <v/>
      </c>
      <c r="BB659" s="8" t="str">
        <f t="shared" si="1218"/>
        <v/>
      </c>
      <c r="BD659" s="3" t="str">
        <f t="shared" si="1219"/>
        <v/>
      </c>
      <c r="BE659" s="8" t="str">
        <f t="shared" si="1171"/>
        <v/>
      </c>
      <c r="BF659" s="8" t="str">
        <f t="shared" si="1172"/>
        <v/>
      </c>
      <c r="BG659" s="86" t="str">
        <f t="shared" si="1173"/>
        <v/>
      </c>
      <c r="BH659" s="9" t="str">
        <f t="shared" si="1174"/>
        <v/>
      </c>
      <c r="BI659" s="9" t="str">
        <f t="shared" si="1175"/>
        <v/>
      </c>
      <c r="BJ659" s="82" t="e">
        <f t="shared" si="1197"/>
        <v>#VALUE!</v>
      </c>
      <c r="BK659" s="9" t="str">
        <f t="shared" si="1176"/>
        <v/>
      </c>
      <c r="BL659" s="9" t="str">
        <f t="shared" ref="BL659:BM659" si="1241">BK659</f>
        <v/>
      </c>
      <c r="BM659" s="9" t="str">
        <f t="shared" si="1241"/>
        <v/>
      </c>
      <c r="BN659" s="8" t="str">
        <f t="shared" si="1199"/>
        <v/>
      </c>
      <c r="BO659" s="8" t="str">
        <f t="shared" si="1221"/>
        <v/>
      </c>
      <c r="BP659" s="8" t="str">
        <f t="shared" si="1222"/>
        <v/>
      </c>
      <c r="BQ659" s="8" t="str">
        <f t="shared" si="1223"/>
        <v/>
      </c>
      <c r="BR659" s="8" t="str">
        <f t="shared" si="1178"/>
        <v/>
      </c>
      <c r="BS659" s="8" t="str">
        <f t="shared" si="1224"/>
        <v/>
      </c>
      <c r="BT659" s="8" t="str">
        <f t="shared" si="1225"/>
        <v/>
      </c>
      <c r="BU659" s="7" t="str">
        <f t="shared" si="1226"/>
        <v/>
      </c>
    </row>
    <row r="660" spans="8:73" x14ac:dyDescent="0.25">
      <c r="H660" s="35" t="str">
        <f>IFERROR(IF(MINUTE(M660)&lt;&gt;MINUTE(M659),MAX($H$2:H659)+1,IF(AND(MINUTE(M659)=0,MINUTE(M660)=0),1,"")),"")</f>
        <v/>
      </c>
      <c r="I660" s="35" t="str">
        <f t="shared" si="1161"/>
        <v/>
      </c>
      <c r="J660" s="35" t="str">
        <f t="shared" si="1200"/>
        <v/>
      </c>
      <c r="K660" s="67" t="str">
        <f>IFERROR(IF(VLOOKUP(J659,'Flota Variable'!$AS$4:$AU$707,3,0)+K659&gt;$F$7,"",VLOOKUP(J659,'Flota Variable'!$AS$4:$AU$707,3,0)+K659),"")</f>
        <v/>
      </c>
      <c r="L660" s="67" t="str">
        <f t="shared" si="1162"/>
        <v/>
      </c>
      <c r="M660" s="36" t="str">
        <f t="shared" si="1201"/>
        <v/>
      </c>
      <c r="N660" s="35" t="str">
        <f>IF(H660="","",IF(H660=MAX($H$3:$H$1002),IFERROR(VLOOKUP(MAX($H$3:H660)+1,$H$3:$I$1002,2,0),MAX(I660:I1659))-VLOOKUP(H660,$H$3:$I$1002,2,0)+1,IFERROR(VLOOKUP(MAX($H$3:H660)+1,$H$3:$I$1002,2,0),MAX(I660:I1659))-VLOOKUP(H660,$H$3:$I$1002,2,0)))</f>
        <v/>
      </c>
      <c r="P660" s="35" t="str">
        <f t="shared" si="1202"/>
        <v/>
      </c>
      <c r="Q660" s="67" t="str">
        <f t="shared" si="1203"/>
        <v/>
      </c>
      <c r="R660" s="67" t="str">
        <f t="shared" si="1204"/>
        <v/>
      </c>
      <c r="S660" s="67" t="str">
        <f t="shared" si="1205"/>
        <v/>
      </c>
      <c r="U660" s="68" t="str">
        <f>IFERROR(IF(Z660=0,"",IF(MINUTE(Z660)&lt;&gt;MINUTE(Z659),MAX($U$2:U659)+1,IF(AND(MINUTE(Z659)=0,MINUTE(Z660)=0),1,""))),"")</f>
        <v/>
      </c>
      <c r="V660" s="68" t="str">
        <f t="shared" si="1206"/>
        <v/>
      </c>
      <c r="W660" s="68" t="str">
        <f t="shared" si="1207"/>
        <v/>
      </c>
      <c r="X660" s="69" t="str">
        <f>IFERROR(L660+VLOOKUP(J660,'Tiempos de ciclo'!$P$3:$Q$398,2,0),"")</f>
        <v/>
      </c>
      <c r="Y660" s="69" t="str">
        <f t="shared" si="1190"/>
        <v/>
      </c>
      <c r="Z660" s="70" t="str">
        <f t="shared" si="1208"/>
        <v/>
      </c>
      <c r="AA660" s="68" t="str">
        <f>IF(U660="","",IF(U660=MAX($U$3:$U$1002),IFERROR(VLOOKUP(MAX($U$3:U660)+1,$U$3:$V$1002,2,0),MAX(V660:V1659))-VLOOKUP(U660,$U$3:$V$1002,2,0)+1,IFERROR(VLOOKUP(MAX($U$3:U660)+1,$U$3:$V$1002,2,0),MAX(V660:V1659))-VLOOKUP(U660,$U$3:$V$1002,2,0)))</f>
        <v/>
      </c>
      <c r="AC660" s="68" t="str">
        <f t="shared" si="1209"/>
        <v/>
      </c>
      <c r="AD660" s="69" t="str">
        <f t="shared" si="1210"/>
        <v/>
      </c>
      <c r="AE660" s="69" t="str">
        <f t="shared" si="1211"/>
        <v/>
      </c>
      <c r="AF660" s="69" t="str">
        <f t="shared" si="1212"/>
        <v/>
      </c>
      <c r="AI660" s="3" t="str">
        <f t="shared" si="1163"/>
        <v/>
      </c>
      <c r="AJ660" s="8" t="str">
        <f t="shared" si="1191"/>
        <v/>
      </c>
      <c r="AK660" s="8" t="str">
        <f t="shared" si="1164"/>
        <v/>
      </c>
      <c r="AL660" s="8" t="str">
        <f t="shared" si="1165"/>
        <v/>
      </c>
      <c r="AM660" s="8" t="str">
        <f t="shared" si="1166"/>
        <v/>
      </c>
      <c r="AN660" s="9" t="str">
        <f t="shared" si="1192"/>
        <v/>
      </c>
      <c r="AO660" s="9" t="str">
        <f t="shared" si="1193"/>
        <v/>
      </c>
      <c r="AP660" s="8" t="str">
        <f t="shared" si="1213"/>
        <v/>
      </c>
      <c r="AQ660" s="9" t="str">
        <f t="shared" si="1194"/>
        <v/>
      </c>
      <c r="AR660" s="8" t="str">
        <f t="shared" si="1214"/>
        <v/>
      </c>
      <c r="AS660" s="2" t="str">
        <f t="shared" si="1167"/>
        <v/>
      </c>
      <c r="AT660" s="8" t="str">
        <f t="shared" si="1215"/>
        <v/>
      </c>
      <c r="AU660" s="8" t="str">
        <f t="shared" si="1168"/>
        <v/>
      </c>
      <c r="AV660" s="8" t="str">
        <f t="shared" si="1169"/>
        <v/>
      </c>
      <c r="AW660" s="8" t="str">
        <f t="shared" si="1170"/>
        <v/>
      </c>
      <c r="AX660" s="9" t="str">
        <f t="shared" si="1195"/>
        <v/>
      </c>
      <c r="AY660" s="9" t="str">
        <f t="shared" si="1196"/>
        <v/>
      </c>
      <c r="AZ660" s="8" t="str">
        <f t="shared" si="1216"/>
        <v/>
      </c>
      <c r="BA660" s="9" t="str">
        <f t="shared" si="1217"/>
        <v/>
      </c>
      <c r="BB660" s="8" t="str">
        <f t="shared" si="1218"/>
        <v/>
      </c>
      <c r="BD660" s="3" t="str">
        <f t="shared" si="1219"/>
        <v/>
      </c>
      <c r="BE660" s="8" t="str">
        <f t="shared" si="1171"/>
        <v/>
      </c>
      <c r="BF660" s="8" t="str">
        <f t="shared" si="1172"/>
        <v/>
      </c>
      <c r="BG660" s="86" t="str">
        <f t="shared" si="1173"/>
        <v/>
      </c>
      <c r="BH660" s="9" t="str">
        <f t="shared" si="1174"/>
        <v/>
      </c>
      <c r="BI660" s="9" t="str">
        <f t="shared" si="1175"/>
        <v/>
      </c>
      <c r="BJ660" s="82" t="e">
        <f t="shared" si="1197"/>
        <v>#VALUE!</v>
      </c>
      <c r="BK660" s="9" t="str">
        <f t="shared" si="1176"/>
        <v/>
      </c>
      <c r="BL660" s="9" t="str">
        <f t="shared" ref="BL660:BM660" si="1242">BK660</f>
        <v/>
      </c>
      <c r="BM660" s="9" t="str">
        <f t="shared" si="1242"/>
        <v/>
      </c>
      <c r="BN660" s="8" t="str">
        <f t="shared" si="1199"/>
        <v/>
      </c>
      <c r="BO660" s="8" t="str">
        <f t="shared" si="1221"/>
        <v/>
      </c>
      <c r="BP660" s="8" t="str">
        <f t="shared" si="1222"/>
        <v/>
      </c>
      <c r="BQ660" s="8" t="str">
        <f t="shared" si="1223"/>
        <v/>
      </c>
      <c r="BR660" s="8" t="str">
        <f t="shared" si="1178"/>
        <v/>
      </c>
      <c r="BS660" s="8" t="str">
        <f t="shared" si="1224"/>
        <v/>
      </c>
      <c r="BT660" s="8" t="str">
        <f t="shared" si="1225"/>
        <v/>
      </c>
      <c r="BU660" s="7" t="str">
        <f t="shared" si="1226"/>
        <v/>
      </c>
    </row>
    <row r="661" spans="8:73" x14ac:dyDescent="0.25">
      <c r="H661" s="35" t="str">
        <f>IFERROR(IF(MINUTE(M661)&lt;&gt;MINUTE(M660),MAX($H$2:H660)+1,IF(AND(MINUTE(M660)=0,MINUTE(M661)=0),1,"")),"")</f>
        <v/>
      </c>
      <c r="I661" s="35" t="str">
        <f t="shared" si="1161"/>
        <v/>
      </c>
      <c r="J661" s="35" t="str">
        <f t="shared" si="1200"/>
        <v/>
      </c>
      <c r="K661" s="67" t="str">
        <f>IFERROR(IF(VLOOKUP(J660,'Flota Variable'!$AS$4:$AU$707,3,0)+K660&gt;$F$7,"",VLOOKUP(J660,'Flota Variable'!$AS$4:$AU$707,3,0)+K660),"")</f>
        <v/>
      </c>
      <c r="L661" s="67" t="str">
        <f t="shared" si="1162"/>
        <v/>
      </c>
      <c r="M661" s="36" t="str">
        <f t="shared" si="1201"/>
        <v/>
      </c>
      <c r="N661" s="35" t="str">
        <f>IF(H661="","",IF(H661=MAX($H$3:$H$1002),IFERROR(VLOOKUP(MAX($H$3:H661)+1,$H$3:$I$1002,2,0),MAX(I661:I1660))-VLOOKUP(H661,$H$3:$I$1002,2,0)+1,IFERROR(VLOOKUP(MAX($H$3:H661)+1,$H$3:$I$1002,2,0),MAX(I661:I1660))-VLOOKUP(H661,$H$3:$I$1002,2,0)))</f>
        <v/>
      </c>
      <c r="P661" s="35" t="str">
        <f t="shared" si="1202"/>
        <v/>
      </c>
      <c r="Q661" s="67" t="str">
        <f t="shared" si="1203"/>
        <v/>
      </c>
      <c r="R661" s="67" t="str">
        <f t="shared" si="1204"/>
        <v/>
      </c>
      <c r="S661" s="67" t="str">
        <f t="shared" si="1205"/>
        <v/>
      </c>
      <c r="U661" s="68" t="str">
        <f>IFERROR(IF(Z661=0,"",IF(MINUTE(Z661)&lt;&gt;MINUTE(Z660),MAX($U$2:U660)+1,IF(AND(MINUTE(Z660)=0,MINUTE(Z661)=0),1,""))),"")</f>
        <v/>
      </c>
      <c r="V661" s="68" t="str">
        <f t="shared" si="1206"/>
        <v/>
      </c>
      <c r="W661" s="68" t="str">
        <f t="shared" si="1207"/>
        <v/>
      </c>
      <c r="X661" s="69" t="str">
        <f>IFERROR(L661+VLOOKUP(J661,'Tiempos de ciclo'!$P$3:$Q$398,2,0),"")</f>
        <v/>
      </c>
      <c r="Y661" s="69" t="str">
        <f t="shared" si="1190"/>
        <v/>
      </c>
      <c r="Z661" s="70" t="str">
        <f t="shared" si="1208"/>
        <v/>
      </c>
      <c r="AA661" s="68" t="str">
        <f>IF(U661="","",IF(U661=MAX($U$3:$U$1002),IFERROR(VLOOKUP(MAX($U$3:U661)+1,$U$3:$V$1002,2,0),MAX(V661:V1660))-VLOOKUP(U661,$U$3:$V$1002,2,0)+1,IFERROR(VLOOKUP(MAX($U$3:U661)+1,$U$3:$V$1002,2,0),MAX(V661:V1660))-VLOOKUP(U661,$U$3:$V$1002,2,0)))</f>
        <v/>
      </c>
      <c r="AC661" s="68" t="str">
        <f t="shared" si="1209"/>
        <v/>
      </c>
      <c r="AD661" s="69" t="str">
        <f t="shared" si="1210"/>
        <v/>
      </c>
      <c r="AE661" s="69" t="str">
        <f t="shared" si="1211"/>
        <v/>
      </c>
      <c r="AF661" s="69" t="str">
        <f t="shared" si="1212"/>
        <v/>
      </c>
      <c r="AI661" s="3" t="str">
        <f t="shared" si="1163"/>
        <v/>
      </c>
      <c r="AJ661" s="8" t="str">
        <f t="shared" si="1191"/>
        <v/>
      </c>
      <c r="AK661" s="8" t="str">
        <f t="shared" si="1164"/>
        <v/>
      </c>
      <c r="AL661" s="8" t="str">
        <f t="shared" si="1165"/>
        <v/>
      </c>
      <c r="AM661" s="8" t="str">
        <f t="shared" si="1166"/>
        <v/>
      </c>
      <c r="AN661" s="9" t="str">
        <f t="shared" si="1192"/>
        <v/>
      </c>
      <c r="AO661" s="9" t="str">
        <f t="shared" si="1193"/>
        <v/>
      </c>
      <c r="AP661" s="8" t="str">
        <f t="shared" si="1213"/>
        <v/>
      </c>
      <c r="AQ661" s="9" t="str">
        <f t="shared" si="1194"/>
        <v/>
      </c>
      <c r="AR661" s="8" t="str">
        <f t="shared" si="1214"/>
        <v/>
      </c>
      <c r="AS661" s="2" t="str">
        <f t="shared" si="1167"/>
        <v/>
      </c>
      <c r="AT661" s="8" t="str">
        <f t="shared" si="1215"/>
        <v/>
      </c>
      <c r="AU661" s="8" t="str">
        <f t="shared" si="1168"/>
        <v/>
      </c>
      <c r="AV661" s="8" t="str">
        <f t="shared" si="1169"/>
        <v/>
      </c>
      <c r="AW661" s="8" t="str">
        <f t="shared" si="1170"/>
        <v/>
      </c>
      <c r="AX661" s="9" t="str">
        <f t="shared" si="1195"/>
        <v/>
      </c>
      <c r="AY661" s="9" t="str">
        <f t="shared" si="1196"/>
        <v/>
      </c>
      <c r="AZ661" s="8" t="str">
        <f t="shared" si="1216"/>
        <v/>
      </c>
      <c r="BA661" s="9" t="str">
        <f t="shared" si="1217"/>
        <v/>
      </c>
      <c r="BB661" s="8" t="str">
        <f t="shared" si="1218"/>
        <v/>
      </c>
      <c r="BD661" s="3" t="str">
        <f t="shared" si="1219"/>
        <v/>
      </c>
      <c r="BE661" s="8" t="str">
        <f t="shared" si="1171"/>
        <v/>
      </c>
      <c r="BF661" s="8" t="str">
        <f t="shared" si="1172"/>
        <v/>
      </c>
      <c r="BG661" s="86" t="str">
        <f t="shared" si="1173"/>
        <v/>
      </c>
      <c r="BH661" s="9" t="str">
        <f t="shared" si="1174"/>
        <v/>
      </c>
      <c r="BI661" s="9" t="str">
        <f t="shared" si="1175"/>
        <v/>
      </c>
      <c r="BJ661" s="82" t="e">
        <f t="shared" si="1197"/>
        <v>#VALUE!</v>
      </c>
      <c r="BK661" s="9" t="str">
        <f t="shared" si="1176"/>
        <v/>
      </c>
      <c r="BL661" s="9" t="str">
        <f t="shared" ref="BL661:BM661" si="1243">BK661</f>
        <v/>
      </c>
      <c r="BM661" s="9" t="str">
        <f t="shared" si="1243"/>
        <v/>
      </c>
      <c r="BN661" s="8" t="str">
        <f t="shared" si="1199"/>
        <v/>
      </c>
      <c r="BO661" s="8" t="str">
        <f t="shared" si="1221"/>
        <v/>
      </c>
      <c r="BP661" s="8" t="str">
        <f t="shared" si="1222"/>
        <v/>
      </c>
      <c r="BQ661" s="8" t="str">
        <f t="shared" si="1223"/>
        <v/>
      </c>
      <c r="BR661" s="8" t="str">
        <f t="shared" si="1178"/>
        <v/>
      </c>
      <c r="BS661" s="8" t="str">
        <f t="shared" si="1224"/>
        <v/>
      </c>
      <c r="BT661" s="8" t="str">
        <f t="shared" si="1225"/>
        <v/>
      </c>
      <c r="BU661" s="7" t="str">
        <f t="shared" si="1226"/>
        <v/>
      </c>
    </row>
    <row r="662" spans="8:73" x14ac:dyDescent="0.25">
      <c r="H662" s="35" t="str">
        <f>IFERROR(IF(MINUTE(M662)&lt;&gt;MINUTE(M661),MAX($H$2:H661)+1,IF(AND(MINUTE(M661)=0,MINUTE(M662)=0),1,"")),"")</f>
        <v/>
      </c>
      <c r="I662" s="35" t="str">
        <f t="shared" si="1161"/>
        <v/>
      </c>
      <c r="J662" s="35" t="str">
        <f t="shared" si="1200"/>
        <v/>
      </c>
      <c r="K662" s="67" t="str">
        <f>IFERROR(IF(VLOOKUP(J661,'Flota Variable'!$AS$4:$AU$707,3,0)+K661&gt;$F$7,"",VLOOKUP(J661,'Flota Variable'!$AS$4:$AU$707,3,0)+K661),"")</f>
        <v/>
      </c>
      <c r="L662" s="67" t="str">
        <f t="shared" si="1162"/>
        <v/>
      </c>
      <c r="M662" s="36" t="str">
        <f t="shared" si="1201"/>
        <v/>
      </c>
      <c r="N662" s="35" t="str">
        <f>IF(H662="","",IF(H662=MAX($H$3:$H$1002),IFERROR(VLOOKUP(MAX($H$3:H662)+1,$H$3:$I$1002,2,0),MAX(I662:I1661))-VLOOKUP(H662,$H$3:$I$1002,2,0)+1,IFERROR(VLOOKUP(MAX($H$3:H662)+1,$H$3:$I$1002,2,0),MAX(I662:I1661))-VLOOKUP(H662,$H$3:$I$1002,2,0)))</f>
        <v/>
      </c>
      <c r="P662" s="35" t="str">
        <f t="shared" si="1202"/>
        <v/>
      </c>
      <c r="Q662" s="67" t="str">
        <f t="shared" si="1203"/>
        <v/>
      </c>
      <c r="R662" s="67" t="str">
        <f t="shared" si="1204"/>
        <v/>
      </c>
      <c r="S662" s="67" t="str">
        <f t="shared" si="1205"/>
        <v/>
      </c>
      <c r="U662" s="68" t="str">
        <f>IFERROR(IF(Z662=0,"",IF(MINUTE(Z662)&lt;&gt;MINUTE(Z661),MAX($U$2:U661)+1,IF(AND(MINUTE(Z661)=0,MINUTE(Z662)=0),1,""))),"")</f>
        <v/>
      </c>
      <c r="V662" s="68" t="str">
        <f t="shared" si="1206"/>
        <v/>
      </c>
      <c r="W662" s="68" t="str">
        <f t="shared" si="1207"/>
        <v/>
      </c>
      <c r="X662" s="69" t="str">
        <f>IFERROR(L662+VLOOKUP(J662,'Tiempos de ciclo'!$P$3:$Q$398,2,0),"")</f>
        <v/>
      </c>
      <c r="Y662" s="69" t="str">
        <f t="shared" si="1190"/>
        <v/>
      </c>
      <c r="Z662" s="70" t="str">
        <f t="shared" si="1208"/>
        <v/>
      </c>
      <c r="AA662" s="68" t="str">
        <f>IF(U662="","",IF(U662=MAX($U$3:$U$1002),IFERROR(VLOOKUP(MAX($U$3:U662)+1,$U$3:$V$1002,2,0),MAX(V662:V1661))-VLOOKUP(U662,$U$3:$V$1002,2,0)+1,IFERROR(VLOOKUP(MAX($U$3:U662)+1,$U$3:$V$1002,2,0),MAX(V662:V1661))-VLOOKUP(U662,$U$3:$V$1002,2,0)))</f>
        <v/>
      </c>
      <c r="AC662" s="68" t="str">
        <f t="shared" si="1209"/>
        <v/>
      </c>
      <c r="AD662" s="69" t="str">
        <f t="shared" si="1210"/>
        <v/>
      </c>
      <c r="AE662" s="69" t="str">
        <f t="shared" si="1211"/>
        <v/>
      </c>
      <c r="AF662" s="69" t="str">
        <f t="shared" si="1212"/>
        <v/>
      </c>
      <c r="AI662" s="3" t="str">
        <f t="shared" si="1163"/>
        <v/>
      </c>
      <c r="AJ662" s="8" t="str">
        <f t="shared" si="1191"/>
        <v/>
      </c>
      <c r="AK662" s="8" t="str">
        <f t="shared" si="1164"/>
        <v/>
      </c>
      <c r="AL662" s="8" t="str">
        <f t="shared" si="1165"/>
        <v/>
      </c>
      <c r="AM662" s="8" t="str">
        <f t="shared" si="1166"/>
        <v/>
      </c>
      <c r="AN662" s="9" t="str">
        <f t="shared" si="1192"/>
        <v/>
      </c>
      <c r="AO662" s="9" t="str">
        <f t="shared" si="1193"/>
        <v/>
      </c>
      <c r="AP662" s="8" t="str">
        <f t="shared" si="1213"/>
        <v/>
      </c>
      <c r="AQ662" s="9" t="str">
        <f t="shared" si="1194"/>
        <v/>
      </c>
      <c r="AR662" s="8" t="str">
        <f t="shared" si="1214"/>
        <v/>
      </c>
      <c r="AS662" s="2" t="str">
        <f t="shared" si="1167"/>
        <v/>
      </c>
      <c r="AT662" s="8" t="str">
        <f t="shared" si="1215"/>
        <v/>
      </c>
      <c r="AU662" s="8" t="str">
        <f t="shared" si="1168"/>
        <v/>
      </c>
      <c r="AV662" s="8" t="str">
        <f t="shared" si="1169"/>
        <v/>
      </c>
      <c r="AW662" s="8" t="str">
        <f t="shared" si="1170"/>
        <v/>
      </c>
      <c r="AX662" s="9" t="str">
        <f t="shared" si="1195"/>
        <v/>
      </c>
      <c r="AY662" s="9" t="str">
        <f t="shared" si="1196"/>
        <v/>
      </c>
      <c r="AZ662" s="8" t="str">
        <f t="shared" si="1216"/>
        <v/>
      </c>
      <c r="BA662" s="9" t="str">
        <f t="shared" si="1217"/>
        <v/>
      </c>
      <c r="BB662" s="8" t="str">
        <f t="shared" si="1218"/>
        <v/>
      </c>
      <c r="BD662" s="3" t="str">
        <f t="shared" si="1219"/>
        <v/>
      </c>
      <c r="BE662" s="8" t="str">
        <f t="shared" si="1171"/>
        <v/>
      </c>
      <c r="BF662" s="8" t="str">
        <f t="shared" si="1172"/>
        <v/>
      </c>
      <c r="BG662" s="86" t="str">
        <f t="shared" si="1173"/>
        <v/>
      </c>
      <c r="BH662" s="9" t="str">
        <f t="shared" si="1174"/>
        <v/>
      </c>
      <c r="BI662" s="9" t="str">
        <f t="shared" si="1175"/>
        <v/>
      </c>
      <c r="BJ662" s="82" t="e">
        <f t="shared" si="1197"/>
        <v>#VALUE!</v>
      </c>
      <c r="BK662" s="9" t="str">
        <f t="shared" si="1176"/>
        <v/>
      </c>
      <c r="BL662" s="9" t="str">
        <f t="shared" ref="BL662:BM662" si="1244">BK662</f>
        <v/>
      </c>
      <c r="BM662" s="9" t="str">
        <f t="shared" si="1244"/>
        <v/>
      </c>
      <c r="BN662" s="8" t="str">
        <f t="shared" si="1199"/>
        <v/>
      </c>
      <c r="BO662" s="8" t="str">
        <f t="shared" si="1221"/>
        <v/>
      </c>
      <c r="BP662" s="8" t="str">
        <f t="shared" si="1222"/>
        <v/>
      </c>
      <c r="BQ662" s="8" t="str">
        <f t="shared" si="1223"/>
        <v/>
      </c>
      <c r="BR662" s="8" t="str">
        <f t="shared" si="1178"/>
        <v/>
      </c>
      <c r="BS662" s="8" t="str">
        <f t="shared" si="1224"/>
        <v/>
      </c>
      <c r="BT662" s="8" t="str">
        <f t="shared" si="1225"/>
        <v/>
      </c>
      <c r="BU662" s="7" t="str">
        <f t="shared" si="1226"/>
        <v/>
      </c>
    </row>
    <row r="663" spans="8:73" x14ac:dyDescent="0.25">
      <c r="H663" s="35" t="str">
        <f>IFERROR(IF(MINUTE(M663)&lt;&gt;MINUTE(M662),MAX($H$2:H662)+1,IF(AND(MINUTE(M662)=0,MINUTE(M663)=0),1,"")),"")</f>
        <v/>
      </c>
      <c r="I663" s="35" t="str">
        <f t="shared" si="1161"/>
        <v/>
      </c>
      <c r="J663" s="35" t="str">
        <f t="shared" si="1200"/>
        <v/>
      </c>
      <c r="K663" s="67" t="str">
        <f>IFERROR(IF(VLOOKUP(J662,'Flota Variable'!$AS$4:$AU$707,3,0)+K662&gt;$F$7,"",VLOOKUP(J662,'Flota Variable'!$AS$4:$AU$707,3,0)+K662),"")</f>
        <v/>
      </c>
      <c r="L663" s="67" t="str">
        <f t="shared" si="1162"/>
        <v/>
      </c>
      <c r="M663" s="36" t="str">
        <f t="shared" si="1201"/>
        <v/>
      </c>
      <c r="N663" s="35" t="str">
        <f>IF(H663="","",IF(H663=MAX($H$3:$H$1002),IFERROR(VLOOKUP(MAX($H$3:H663)+1,$H$3:$I$1002,2,0),MAX(I663:I1662))-VLOOKUP(H663,$H$3:$I$1002,2,0)+1,IFERROR(VLOOKUP(MAX($H$3:H663)+1,$H$3:$I$1002,2,0),MAX(I663:I1662))-VLOOKUP(H663,$H$3:$I$1002,2,0)))</f>
        <v/>
      </c>
      <c r="P663" s="35" t="str">
        <f t="shared" si="1202"/>
        <v/>
      </c>
      <c r="Q663" s="67" t="str">
        <f t="shared" si="1203"/>
        <v/>
      </c>
      <c r="R663" s="67" t="str">
        <f t="shared" si="1204"/>
        <v/>
      </c>
      <c r="S663" s="67" t="str">
        <f t="shared" si="1205"/>
        <v/>
      </c>
      <c r="U663" s="68" t="str">
        <f>IFERROR(IF(Z663=0,"",IF(MINUTE(Z663)&lt;&gt;MINUTE(Z662),MAX($U$2:U662)+1,IF(AND(MINUTE(Z662)=0,MINUTE(Z663)=0),1,""))),"")</f>
        <v/>
      </c>
      <c r="V663" s="68" t="str">
        <f t="shared" si="1206"/>
        <v/>
      </c>
      <c r="W663" s="68" t="str">
        <f t="shared" si="1207"/>
        <v/>
      </c>
      <c r="X663" s="69" t="str">
        <f>IFERROR(L663+VLOOKUP(J663,'Tiempos de ciclo'!$P$3:$Q$398,2,0),"")</f>
        <v/>
      </c>
      <c r="Y663" s="69" t="str">
        <f t="shared" si="1190"/>
        <v/>
      </c>
      <c r="Z663" s="70" t="str">
        <f t="shared" si="1208"/>
        <v/>
      </c>
      <c r="AA663" s="68" t="str">
        <f>IF(U663="","",IF(U663=MAX($U$3:$U$1002),IFERROR(VLOOKUP(MAX($U$3:U663)+1,$U$3:$V$1002,2,0),MAX(V663:V1662))-VLOOKUP(U663,$U$3:$V$1002,2,0)+1,IFERROR(VLOOKUP(MAX($U$3:U663)+1,$U$3:$V$1002,2,0),MAX(V663:V1662))-VLOOKUP(U663,$U$3:$V$1002,2,0)))</f>
        <v/>
      </c>
      <c r="AC663" s="68" t="str">
        <f t="shared" si="1209"/>
        <v/>
      </c>
      <c r="AD663" s="69" t="str">
        <f t="shared" si="1210"/>
        <v/>
      </c>
      <c r="AE663" s="69" t="str">
        <f t="shared" si="1211"/>
        <v/>
      </c>
      <c r="AF663" s="69" t="str">
        <f t="shared" si="1212"/>
        <v/>
      </c>
      <c r="AI663" s="3" t="str">
        <f t="shared" si="1163"/>
        <v/>
      </c>
      <c r="AJ663" s="8" t="str">
        <f t="shared" si="1191"/>
        <v/>
      </c>
      <c r="AK663" s="8" t="str">
        <f t="shared" si="1164"/>
        <v/>
      </c>
      <c r="AL663" s="8" t="str">
        <f t="shared" si="1165"/>
        <v/>
      </c>
      <c r="AM663" s="8" t="str">
        <f t="shared" si="1166"/>
        <v/>
      </c>
      <c r="AN663" s="9" t="str">
        <f t="shared" si="1192"/>
        <v/>
      </c>
      <c r="AO663" s="9" t="str">
        <f t="shared" si="1193"/>
        <v/>
      </c>
      <c r="AP663" s="8" t="str">
        <f t="shared" si="1213"/>
        <v/>
      </c>
      <c r="AQ663" s="9" t="str">
        <f t="shared" si="1194"/>
        <v/>
      </c>
      <c r="AR663" s="8" t="str">
        <f t="shared" si="1214"/>
        <v/>
      </c>
      <c r="AS663" s="2" t="str">
        <f t="shared" si="1167"/>
        <v/>
      </c>
      <c r="AT663" s="8" t="str">
        <f t="shared" si="1215"/>
        <v/>
      </c>
      <c r="AU663" s="8" t="str">
        <f t="shared" si="1168"/>
        <v/>
      </c>
      <c r="AV663" s="8" t="str">
        <f t="shared" si="1169"/>
        <v/>
      </c>
      <c r="AW663" s="8" t="str">
        <f t="shared" si="1170"/>
        <v/>
      </c>
      <c r="AX663" s="9" t="str">
        <f t="shared" si="1195"/>
        <v/>
      </c>
      <c r="AY663" s="9" t="str">
        <f t="shared" si="1196"/>
        <v/>
      </c>
      <c r="AZ663" s="8" t="str">
        <f t="shared" si="1216"/>
        <v/>
      </c>
      <c r="BA663" s="9" t="str">
        <f t="shared" si="1217"/>
        <v/>
      </c>
      <c r="BB663" s="8" t="str">
        <f t="shared" si="1218"/>
        <v/>
      </c>
      <c r="BD663" s="3" t="str">
        <f t="shared" si="1219"/>
        <v/>
      </c>
      <c r="BE663" s="8" t="str">
        <f t="shared" si="1171"/>
        <v/>
      </c>
      <c r="BF663" s="8" t="str">
        <f t="shared" si="1172"/>
        <v/>
      </c>
      <c r="BG663" s="86" t="str">
        <f t="shared" si="1173"/>
        <v/>
      </c>
      <c r="BH663" s="9" t="str">
        <f t="shared" si="1174"/>
        <v/>
      </c>
      <c r="BI663" s="9" t="str">
        <f t="shared" si="1175"/>
        <v/>
      </c>
      <c r="BJ663" s="82" t="e">
        <f t="shared" si="1197"/>
        <v>#VALUE!</v>
      </c>
      <c r="BK663" s="9" t="str">
        <f t="shared" si="1176"/>
        <v/>
      </c>
      <c r="BL663" s="9" t="str">
        <f t="shared" ref="BL663:BM663" si="1245">BK663</f>
        <v/>
      </c>
      <c r="BM663" s="9" t="str">
        <f t="shared" si="1245"/>
        <v/>
      </c>
      <c r="BN663" s="8" t="str">
        <f t="shared" si="1199"/>
        <v/>
      </c>
      <c r="BO663" s="8" t="str">
        <f t="shared" si="1221"/>
        <v/>
      </c>
      <c r="BP663" s="8" t="str">
        <f t="shared" si="1222"/>
        <v/>
      </c>
      <c r="BQ663" s="8" t="str">
        <f t="shared" si="1223"/>
        <v/>
      </c>
      <c r="BR663" s="8" t="str">
        <f t="shared" si="1178"/>
        <v/>
      </c>
      <c r="BS663" s="8" t="str">
        <f t="shared" si="1224"/>
        <v/>
      </c>
      <c r="BT663" s="8" t="str">
        <f t="shared" si="1225"/>
        <v/>
      </c>
      <c r="BU663" s="7" t="str">
        <f t="shared" si="1226"/>
        <v/>
      </c>
    </row>
    <row r="664" spans="8:73" x14ac:dyDescent="0.25">
      <c r="H664" s="35" t="str">
        <f>IFERROR(IF(MINUTE(M664)&lt;&gt;MINUTE(M663),MAX($H$2:H663)+1,IF(AND(MINUTE(M663)=0,MINUTE(M664)=0),1,"")),"")</f>
        <v/>
      </c>
      <c r="I664" s="35" t="str">
        <f t="shared" si="1161"/>
        <v/>
      </c>
      <c r="J664" s="35" t="str">
        <f t="shared" si="1200"/>
        <v/>
      </c>
      <c r="K664" s="67" t="str">
        <f>IFERROR(IF(VLOOKUP(J663,'Flota Variable'!$AS$4:$AU$707,3,0)+K663&gt;$F$7,"",VLOOKUP(J663,'Flota Variable'!$AS$4:$AU$707,3,0)+K663),"")</f>
        <v/>
      </c>
      <c r="L664" s="67" t="str">
        <f t="shared" si="1162"/>
        <v/>
      </c>
      <c r="M664" s="36" t="str">
        <f t="shared" si="1201"/>
        <v/>
      </c>
      <c r="N664" s="35" t="str">
        <f>IF(H664="","",IF(H664=MAX($H$3:$H$1002),IFERROR(VLOOKUP(MAX($H$3:H664)+1,$H$3:$I$1002,2,0),MAX(I664:I1663))-VLOOKUP(H664,$H$3:$I$1002,2,0)+1,IFERROR(VLOOKUP(MAX($H$3:H664)+1,$H$3:$I$1002,2,0),MAX(I664:I1663))-VLOOKUP(H664,$H$3:$I$1002,2,0)))</f>
        <v/>
      </c>
      <c r="P664" s="35" t="str">
        <f t="shared" si="1202"/>
        <v/>
      </c>
      <c r="Q664" s="67" t="str">
        <f t="shared" si="1203"/>
        <v/>
      </c>
      <c r="R664" s="67" t="str">
        <f t="shared" si="1204"/>
        <v/>
      </c>
      <c r="S664" s="67" t="str">
        <f t="shared" si="1205"/>
        <v/>
      </c>
      <c r="U664" s="68" t="str">
        <f>IFERROR(IF(Z664=0,"",IF(MINUTE(Z664)&lt;&gt;MINUTE(Z663),MAX($U$2:U663)+1,IF(AND(MINUTE(Z663)=0,MINUTE(Z664)=0),1,""))),"")</f>
        <v/>
      </c>
      <c r="V664" s="68" t="str">
        <f t="shared" si="1206"/>
        <v/>
      </c>
      <c r="W664" s="68" t="str">
        <f t="shared" si="1207"/>
        <v/>
      </c>
      <c r="X664" s="69" t="str">
        <f>IFERROR(L664+VLOOKUP(J664,'Tiempos de ciclo'!$P$3:$Q$398,2,0),"")</f>
        <v/>
      </c>
      <c r="Y664" s="69" t="str">
        <f t="shared" si="1190"/>
        <v/>
      </c>
      <c r="Z664" s="70" t="str">
        <f t="shared" si="1208"/>
        <v/>
      </c>
      <c r="AA664" s="68" t="str">
        <f>IF(U664="","",IF(U664=MAX($U$3:$U$1002),IFERROR(VLOOKUP(MAX($U$3:U664)+1,$U$3:$V$1002,2,0),MAX(V664:V1663))-VLOOKUP(U664,$U$3:$V$1002,2,0)+1,IFERROR(VLOOKUP(MAX($U$3:U664)+1,$U$3:$V$1002,2,0),MAX(V664:V1663))-VLOOKUP(U664,$U$3:$V$1002,2,0)))</f>
        <v/>
      </c>
      <c r="AC664" s="68" t="str">
        <f t="shared" si="1209"/>
        <v/>
      </c>
      <c r="AD664" s="69" t="str">
        <f t="shared" si="1210"/>
        <v/>
      </c>
      <c r="AE664" s="69" t="str">
        <f t="shared" si="1211"/>
        <v/>
      </c>
      <c r="AF664" s="69" t="str">
        <f t="shared" si="1212"/>
        <v/>
      </c>
      <c r="AI664" s="3" t="str">
        <f t="shared" si="1163"/>
        <v/>
      </c>
      <c r="AJ664" s="8" t="str">
        <f t="shared" si="1191"/>
        <v/>
      </c>
      <c r="AK664" s="8" t="str">
        <f t="shared" si="1164"/>
        <v/>
      </c>
      <c r="AL664" s="8" t="str">
        <f t="shared" si="1165"/>
        <v/>
      </c>
      <c r="AM664" s="8" t="str">
        <f t="shared" si="1166"/>
        <v/>
      </c>
      <c r="AN664" s="9" t="str">
        <f t="shared" si="1192"/>
        <v/>
      </c>
      <c r="AO664" s="9" t="str">
        <f t="shared" si="1193"/>
        <v/>
      </c>
      <c r="AP664" s="8" t="str">
        <f t="shared" si="1213"/>
        <v/>
      </c>
      <c r="AQ664" s="9" t="str">
        <f t="shared" si="1194"/>
        <v/>
      </c>
      <c r="AR664" s="8" t="str">
        <f t="shared" si="1214"/>
        <v/>
      </c>
      <c r="AS664" s="2" t="str">
        <f t="shared" si="1167"/>
        <v/>
      </c>
      <c r="AT664" s="8" t="str">
        <f t="shared" si="1215"/>
        <v/>
      </c>
      <c r="AU664" s="8" t="str">
        <f t="shared" si="1168"/>
        <v/>
      </c>
      <c r="AV664" s="8" t="str">
        <f t="shared" si="1169"/>
        <v/>
      </c>
      <c r="AW664" s="8" t="str">
        <f t="shared" si="1170"/>
        <v/>
      </c>
      <c r="AX664" s="9" t="str">
        <f t="shared" si="1195"/>
        <v/>
      </c>
      <c r="AY664" s="9" t="str">
        <f t="shared" si="1196"/>
        <v/>
      </c>
      <c r="AZ664" s="8" t="str">
        <f t="shared" si="1216"/>
        <v/>
      </c>
      <c r="BA664" s="9" t="str">
        <f t="shared" si="1217"/>
        <v/>
      </c>
      <c r="BB664" s="8" t="str">
        <f t="shared" si="1218"/>
        <v/>
      </c>
      <c r="BD664" s="3" t="str">
        <f t="shared" si="1219"/>
        <v/>
      </c>
      <c r="BE664" s="8" t="str">
        <f t="shared" si="1171"/>
        <v/>
      </c>
      <c r="BF664" s="8" t="str">
        <f t="shared" si="1172"/>
        <v/>
      </c>
      <c r="BG664" s="86" t="str">
        <f t="shared" si="1173"/>
        <v/>
      </c>
      <c r="BH664" s="9" t="str">
        <f t="shared" si="1174"/>
        <v/>
      </c>
      <c r="BI664" s="9" t="str">
        <f t="shared" si="1175"/>
        <v/>
      </c>
      <c r="BJ664" s="82" t="e">
        <f t="shared" si="1197"/>
        <v>#VALUE!</v>
      </c>
      <c r="BK664" s="9" t="str">
        <f t="shared" si="1176"/>
        <v/>
      </c>
      <c r="BL664" s="9" t="str">
        <f t="shared" ref="BL664:BM664" si="1246">BK664</f>
        <v/>
      </c>
      <c r="BM664" s="9" t="str">
        <f t="shared" si="1246"/>
        <v/>
      </c>
      <c r="BN664" s="8" t="str">
        <f t="shared" si="1199"/>
        <v/>
      </c>
      <c r="BO664" s="8" t="str">
        <f t="shared" si="1221"/>
        <v/>
      </c>
      <c r="BP664" s="8" t="str">
        <f t="shared" si="1222"/>
        <v/>
      </c>
      <c r="BQ664" s="8" t="str">
        <f t="shared" si="1223"/>
        <v/>
      </c>
      <c r="BR664" s="8" t="str">
        <f t="shared" si="1178"/>
        <v/>
      </c>
      <c r="BS664" s="8" t="str">
        <f t="shared" si="1224"/>
        <v/>
      </c>
      <c r="BT664" s="8" t="str">
        <f t="shared" si="1225"/>
        <v/>
      </c>
      <c r="BU664" s="7" t="str">
        <f t="shared" si="1226"/>
        <v/>
      </c>
    </row>
    <row r="665" spans="8:73" x14ac:dyDescent="0.25">
      <c r="H665" s="35" t="str">
        <f>IFERROR(IF(MINUTE(M665)&lt;&gt;MINUTE(M664),MAX($H$2:H664)+1,IF(AND(MINUTE(M664)=0,MINUTE(M665)=0),1,"")),"")</f>
        <v/>
      </c>
      <c r="I665" s="35" t="str">
        <f t="shared" si="1161"/>
        <v/>
      </c>
      <c r="J665" s="35" t="str">
        <f t="shared" si="1200"/>
        <v/>
      </c>
      <c r="K665" s="67" t="str">
        <f>IFERROR(IF(VLOOKUP(J664,'Flota Variable'!$AS$4:$AU$707,3,0)+K664&gt;$F$7,"",VLOOKUP(J664,'Flota Variable'!$AS$4:$AU$707,3,0)+K664),"")</f>
        <v/>
      </c>
      <c r="L665" s="67" t="str">
        <f t="shared" si="1162"/>
        <v/>
      </c>
      <c r="M665" s="36" t="str">
        <f t="shared" si="1201"/>
        <v/>
      </c>
      <c r="N665" s="35" t="str">
        <f>IF(H665="","",IF(H665=MAX($H$3:$H$1002),IFERROR(VLOOKUP(MAX($H$3:H665)+1,$H$3:$I$1002,2,0),MAX(I665:I1664))-VLOOKUP(H665,$H$3:$I$1002,2,0)+1,IFERROR(VLOOKUP(MAX($H$3:H665)+1,$H$3:$I$1002,2,0),MAX(I665:I1664))-VLOOKUP(H665,$H$3:$I$1002,2,0)))</f>
        <v/>
      </c>
      <c r="P665" s="35" t="str">
        <f t="shared" si="1202"/>
        <v/>
      </c>
      <c r="Q665" s="67" t="str">
        <f t="shared" si="1203"/>
        <v/>
      </c>
      <c r="R665" s="67" t="str">
        <f t="shared" si="1204"/>
        <v/>
      </c>
      <c r="S665" s="67" t="str">
        <f t="shared" si="1205"/>
        <v/>
      </c>
      <c r="U665" s="68" t="str">
        <f>IFERROR(IF(Z665=0,"",IF(MINUTE(Z665)&lt;&gt;MINUTE(Z664),MAX($U$2:U664)+1,IF(AND(MINUTE(Z664)=0,MINUTE(Z665)=0),1,""))),"")</f>
        <v/>
      </c>
      <c r="V665" s="68" t="str">
        <f t="shared" si="1206"/>
        <v/>
      </c>
      <c r="W665" s="68" t="str">
        <f t="shared" si="1207"/>
        <v/>
      </c>
      <c r="X665" s="69" t="str">
        <f>IFERROR(L665+VLOOKUP(J665,'Tiempos de ciclo'!$P$3:$Q$398,2,0),"")</f>
        <v/>
      </c>
      <c r="Y665" s="69" t="str">
        <f t="shared" si="1190"/>
        <v/>
      </c>
      <c r="Z665" s="70" t="str">
        <f t="shared" si="1208"/>
        <v/>
      </c>
      <c r="AA665" s="68" t="str">
        <f>IF(U665="","",IF(U665=MAX($U$3:$U$1002),IFERROR(VLOOKUP(MAX($U$3:U665)+1,$U$3:$V$1002,2,0),MAX(V665:V1664))-VLOOKUP(U665,$U$3:$V$1002,2,0)+1,IFERROR(VLOOKUP(MAX($U$3:U665)+1,$U$3:$V$1002,2,0),MAX(V665:V1664))-VLOOKUP(U665,$U$3:$V$1002,2,0)))</f>
        <v/>
      </c>
      <c r="AC665" s="68" t="str">
        <f t="shared" si="1209"/>
        <v/>
      </c>
      <c r="AD665" s="69" t="str">
        <f t="shared" si="1210"/>
        <v/>
      </c>
      <c r="AE665" s="69" t="str">
        <f t="shared" si="1211"/>
        <v/>
      </c>
      <c r="AF665" s="69" t="str">
        <f t="shared" si="1212"/>
        <v/>
      </c>
      <c r="AI665" s="3" t="str">
        <f t="shared" si="1163"/>
        <v/>
      </c>
      <c r="AJ665" s="8" t="str">
        <f t="shared" si="1191"/>
        <v/>
      </c>
      <c r="AK665" s="8" t="str">
        <f t="shared" si="1164"/>
        <v/>
      </c>
      <c r="AL665" s="8" t="str">
        <f t="shared" si="1165"/>
        <v/>
      </c>
      <c r="AM665" s="8" t="str">
        <f t="shared" si="1166"/>
        <v/>
      </c>
      <c r="AN665" s="9" t="str">
        <f t="shared" si="1192"/>
        <v/>
      </c>
      <c r="AO665" s="9" t="str">
        <f t="shared" si="1193"/>
        <v/>
      </c>
      <c r="AP665" s="8" t="str">
        <f t="shared" si="1213"/>
        <v/>
      </c>
      <c r="AQ665" s="9" t="str">
        <f t="shared" si="1194"/>
        <v/>
      </c>
      <c r="AR665" s="8" t="str">
        <f t="shared" si="1214"/>
        <v/>
      </c>
      <c r="AS665" s="2" t="str">
        <f t="shared" si="1167"/>
        <v/>
      </c>
      <c r="AT665" s="8" t="str">
        <f t="shared" si="1215"/>
        <v/>
      </c>
      <c r="AU665" s="8" t="str">
        <f t="shared" si="1168"/>
        <v/>
      </c>
      <c r="AV665" s="8" t="str">
        <f t="shared" si="1169"/>
        <v/>
      </c>
      <c r="AW665" s="8" t="str">
        <f t="shared" si="1170"/>
        <v/>
      </c>
      <c r="AX665" s="9" t="str">
        <f t="shared" si="1195"/>
        <v/>
      </c>
      <c r="AY665" s="9" t="str">
        <f t="shared" si="1196"/>
        <v/>
      </c>
      <c r="AZ665" s="8" t="str">
        <f t="shared" si="1216"/>
        <v/>
      </c>
      <c r="BA665" s="9" t="str">
        <f t="shared" si="1217"/>
        <v/>
      </c>
      <c r="BB665" s="8" t="str">
        <f t="shared" si="1218"/>
        <v/>
      </c>
      <c r="BD665" s="3" t="str">
        <f t="shared" si="1219"/>
        <v/>
      </c>
      <c r="BE665" s="8" t="str">
        <f t="shared" si="1171"/>
        <v/>
      </c>
      <c r="BF665" s="8" t="str">
        <f t="shared" si="1172"/>
        <v/>
      </c>
      <c r="BG665" s="86" t="str">
        <f t="shared" si="1173"/>
        <v/>
      </c>
      <c r="BH665" s="9" t="str">
        <f t="shared" si="1174"/>
        <v/>
      </c>
      <c r="BI665" s="9" t="str">
        <f t="shared" si="1175"/>
        <v/>
      </c>
      <c r="BJ665" s="82" t="e">
        <f t="shared" si="1197"/>
        <v>#VALUE!</v>
      </c>
      <c r="BK665" s="9" t="str">
        <f t="shared" si="1176"/>
        <v/>
      </c>
      <c r="BL665" s="9" t="str">
        <f t="shared" ref="BL665:BM665" si="1247">BK665</f>
        <v/>
      </c>
      <c r="BM665" s="9" t="str">
        <f t="shared" si="1247"/>
        <v/>
      </c>
      <c r="BN665" s="8" t="str">
        <f t="shared" si="1199"/>
        <v/>
      </c>
      <c r="BO665" s="8" t="str">
        <f t="shared" si="1221"/>
        <v/>
      </c>
      <c r="BP665" s="8" t="str">
        <f t="shared" si="1222"/>
        <v/>
      </c>
      <c r="BQ665" s="8" t="str">
        <f t="shared" si="1223"/>
        <v/>
      </c>
      <c r="BR665" s="8" t="str">
        <f t="shared" si="1178"/>
        <v/>
      </c>
      <c r="BS665" s="8" t="str">
        <f t="shared" si="1224"/>
        <v/>
      </c>
      <c r="BT665" s="8" t="str">
        <f t="shared" si="1225"/>
        <v/>
      </c>
      <c r="BU665" s="7" t="str">
        <f t="shared" si="1226"/>
        <v/>
      </c>
    </row>
    <row r="666" spans="8:73" x14ac:dyDescent="0.25">
      <c r="H666" s="35" t="str">
        <f>IFERROR(IF(MINUTE(M666)&lt;&gt;MINUTE(M665),MAX($H$2:H665)+1,IF(AND(MINUTE(M665)=0,MINUTE(M666)=0),1,"")),"")</f>
        <v/>
      </c>
      <c r="I666" s="35" t="str">
        <f t="shared" si="1161"/>
        <v/>
      </c>
      <c r="J666" s="35" t="str">
        <f t="shared" si="1200"/>
        <v/>
      </c>
      <c r="K666" s="67" t="str">
        <f>IFERROR(IF(VLOOKUP(J665,'Flota Variable'!$AS$4:$AU$707,3,0)+K665&gt;$F$7,"",VLOOKUP(J665,'Flota Variable'!$AS$4:$AU$707,3,0)+K665),"")</f>
        <v/>
      </c>
      <c r="L666" s="67" t="str">
        <f t="shared" si="1162"/>
        <v/>
      </c>
      <c r="M666" s="36" t="str">
        <f t="shared" si="1201"/>
        <v/>
      </c>
      <c r="N666" s="35" t="str">
        <f>IF(H666="","",IF(H666=MAX($H$3:$H$1002),IFERROR(VLOOKUP(MAX($H$3:H666)+1,$H$3:$I$1002,2,0),MAX(I666:I1665))-VLOOKUP(H666,$H$3:$I$1002,2,0)+1,IFERROR(VLOOKUP(MAX($H$3:H666)+1,$H$3:$I$1002,2,0),MAX(I666:I1665))-VLOOKUP(H666,$H$3:$I$1002,2,0)))</f>
        <v/>
      </c>
      <c r="P666" s="35" t="str">
        <f t="shared" si="1202"/>
        <v/>
      </c>
      <c r="Q666" s="67" t="str">
        <f t="shared" si="1203"/>
        <v/>
      </c>
      <c r="R666" s="67" t="str">
        <f t="shared" si="1204"/>
        <v/>
      </c>
      <c r="S666" s="67" t="str">
        <f t="shared" si="1205"/>
        <v/>
      </c>
      <c r="U666" s="68" t="str">
        <f>IFERROR(IF(Z666=0,"",IF(MINUTE(Z666)&lt;&gt;MINUTE(Z665),MAX($U$2:U665)+1,IF(AND(MINUTE(Z665)=0,MINUTE(Z666)=0),1,""))),"")</f>
        <v/>
      </c>
      <c r="V666" s="68" t="str">
        <f t="shared" si="1206"/>
        <v/>
      </c>
      <c r="W666" s="68" t="str">
        <f t="shared" si="1207"/>
        <v/>
      </c>
      <c r="X666" s="69" t="str">
        <f>IFERROR(L666+VLOOKUP(J666,'Tiempos de ciclo'!$P$3:$Q$398,2,0),"")</f>
        <v/>
      </c>
      <c r="Y666" s="69" t="str">
        <f t="shared" si="1190"/>
        <v/>
      </c>
      <c r="Z666" s="70" t="str">
        <f t="shared" si="1208"/>
        <v/>
      </c>
      <c r="AA666" s="68" t="str">
        <f>IF(U666="","",IF(U666=MAX($U$3:$U$1002),IFERROR(VLOOKUP(MAX($U$3:U666)+1,$U$3:$V$1002,2,0),MAX(V666:V1665))-VLOOKUP(U666,$U$3:$V$1002,2,0)+1,IFERROR(VLOOKUP(MAX($U$3:U666)+1,$U$3:$V$1002,2,0),MAX(V666:V1665))-VLOOKUP(U666,$U$3:$V$1002,2,0)))</f>
        <v/>
      </c>
      <c r="AC666" s="68" t="str">
        <f t="shared" si="1209"/>
        <v/>
      </c>
      <c r="AD666" s="69" t="str">
        <f t="shared" si="1210"/>
        <v/>
      </c>
      <c r="AE666" s="69" t="str">
        <f t="shared" si="1211"/>
        <v/>
      </c>
      <c r="AF666" s="69" t="str">
        <f t="shared" si="1212"/>
        <v/>
      </c>
      <c r="AI666" s="3" t="str">
        <f t="shared" si="1163"/>
        <v/>
      </c>
      <c r="AJ666" s="8" t="str">
        <f t="shared" si="1191"/>
        <v/>
      </c>
      <c r="AK666" s="8" t="str">
        <f t="shared" si="1164"/>
        <v/>
      </c>
      <c r="AL666" s="8" t="str">
        <f t="shared" si="1165"/>
        <v/>
      </c>
      <c r="AM666" s="8" t="str">
        <f t="shared" si="1166"/>
        <v/>
      </c>
      <c r="AN666" s="9" t="str">
        <f t="shared" si="1192"/>
        <v/>
      </c>
      <c r="AO666" s="9" t="str">
        <f t="shared" si="1193"/>
        <v/>
      </c>
      <c r="AP666" s="8" t="str">
        <f t="shared" si="1213"/>
        <v/>
      </c>
      <c r="AQ666" s="9" t="str">
        <f t="shared" si="1194"/>
        <v/>
      </c>
      <c r="AR666" s="8" t="str">
        <f t="shared" si="1214"/>
        <v/>
      </c>
      <c r="AS666" s="2" t="str">
        <f t="shared" si="1167"/>
        <v/>
      </c>
      <c r="AT666" s="8" t="str">
        <f t="shared" si="1215"/>
        <v/>
      </c>
      <c r="AU666" s="8" t="str">
        <f t="shared" si="1168"/>
        <v/>
      </c>
      <c r="AV666" s="8" t="str">
        <f t="shared" si="1169"/>
        <v/>
      </c>
      <c r="AW666" s="8" t="str">
        <f t="shared" si="1170"/>
        <v/>
      </c>
      <c r="AX666" s="9" t="str">
        <f t="shared" si="1195"/>
        <v/>
      </c>
      <c r="AY666" s="9" t="str">
        <f t="shared" si="1196"/>
        <v/>
      </c>
      <c r="AZ666" s="8" t="str">
        <f t="shared" si="1216"/>
        <v/>
      </c>
      <c r="BA666" s="9" t="str">
        <f t="shared" si="1217"/>
        <v/>
      </c>
      <c r="BB666" s="8" t="str">
        <f t="shared" si="1218"/>
        <v/>
      </c>
      <c r="BD666" s="3" t="str">
        <f t="shared" si="1219"/>
        <v/>
      </c>
      <c r="BE666" s="8" t="str">
        <f t="shared" si="1171"/>
        <v/>
      </c>
      <c r="BF666" s="8" t="str">
        <f t="shared" si="1172"/>
        <v/>
      </c>
      <c r="BG666" s="86" t="str">
        <f t="shared" si="1173"/>
        <v/>
      </c>
      <c r="BH666" s="9" t="str">
        <f t="shared" si="1174"/>
        <v/>
      </c>
      <c r="BI666" s="9" t="str">
        <f t="shared" si="1175"/>
        <v/>
      </c>
      <c r="BJ666" s="82" t="e">
        <f t="shared" si="1197"/>
        <v>#VALUE!</v>
      </c>
      <c r="BK666" s="9" t="str">
        <f t="shared" si="1176"/>
        <v/>
      </c>
      <c r="BL666" s="9" t="str">
        <f t="shared" ref="BL666:BM666" si="1248">BK666</f>
        <v/>
      </c>
      <c r="BM666" s="9" t="str">
        <f t="shared" si="1248"/>
        <v/>
      </c>
      <c r="BN666" s="8" t="str">
        <f t="shared" si="1199"/>
        <v/>
      </c>
      <c r="BO666" s="8" t="str">
        <f t="shared" si="1221"/>
        <v/>
      </c>
      <c r="BP666" s="8" t="str">
        <f t="shared" si="1222"/>
        <v/>
      </c>
      <c r="BQ666" s="8" t="str">
        <f t="shared" si="1223"/>
        <v/>
      </c>
      <c r="BR666" s="8" t="str">
        <f t="shared" si="1178"/>
        <v/>
      </c>
      <c r="BS666" s="8" t="str">
        <f t="shared" si="1224"/>
        <v/>
      </c>
      <c r="BT666" s="8" t="str">
        <f t="shared" si="1225"/>
        <v/>
      </c>
      <c r="BU666" s="7" t="str">
        <f t="shared" si="1226"/>
        <v/>
      </c>
    </row>
    <row r="667" spans="8:73" x14ac:dyDescent="0.25">
      <c r="H667" s="35" t="str">
        <f>IFERROR(IF(MINUTE(M667)&lt;&gt;MINUTE(M666),MAX($H$2:H666)+1,IF(AND(MINUTE(M666)=0,MINUTE(M667)=0),1,"")),"")</f>
        <v/>
      </c>
      <c r="I667" s="35" t="str">
        <f t="shared" si="1161"/>
        <v/>
      </c>
      <c r="J667" s="35" t="str">
        <f t="shared" si="1200"/>
        <v/>
      </c>
      <c r="K667" s="67" t="str">
        <f>IFERROR(IF(VLOOKUP(J666,'Flota Variable'!$AS$4:$AU$707,3,0)+K666&gt;$F$7,"",VLOOKUP(J666,'Flota Variable'!$AS$4:$AU$707,3,0)+K666),"")</f>
        <v/>
      </c>
      <c r="L667" s="67" t="str">
        <f t="shared" si="1162"/>
        <v/>
      </c>
      <c r="M667" s="36" t="str">
        <f t="shared" si="1201"/>
        <v/>
      </c>
      <c r="N667" s="35" t="str">
        <f>IF(H667="","",IF(H667=MAX($H$3:$H$1002),IFERROR(VLOOKUP(MAX($H$3:H667)+1,$H$3:$I$1002,2,0),MAX(I667:I1666))-VLOOKUP(H667,$H$3:$I$1002,2,0)+1,IFERROR(VLOOKUP(MAX($H$3:H667)+1,$H$3:$I$1002,2,0),MAX(I667:I1666))-VLOOKUP(H667,$H$3:$I$1002,2,0)))</f>
        <v/>
      </c>
      <c r="P667" s="35" t="str">
        <f t="shared" si="1202"/>
        <v/>
      </c>
      <c r="Q667" s="67" t="str">
        <f t="shared" si="1203"/>
        <v/>
      </c>
      <c r="R667" s="67" t="str">
        <f t="shared" si="1204"/>
        <v/>
      </c>
      <c r="S667" s="67" t="str">
        <f t="shared" si="1205"/>
        <v/>
      </c>
      <c r="U667" s="68" t="str">
        <f>IFERROR(IF(Z667=0,"",IF(MINUTE(Z667)&lt;&gt;MINUTE(Z666),MAX($U$2:U666)+1,IF(AND(MINUTE(Z666)=0,MINUTE(Z667)=0),1,""))),"")</f>
        <v/>
      </c>
      <c r="V667" s="68" t="str">
        <f t="shared" si="1206"/>
        <v/>
      </c>
      <c r="W667" s="68" t="str">
        <f t="shared" si="1207"/>
        <v/>
      </c>
      <c r="X667" s="69" t="str">
        <f>IFERROR(L667+VLOOKUP(J667,'Tiempos de ciclo'!$P$3:$Q$398,2,0),"")</f>
        <v/>
      </c>
      <c r="Y667" s="69" t="str">
        <f t="shared" si="1190"/>
        <v/>
      </c>
      <c r="Z667" s="70" t="str">
        <f t="shared" si="1208"/>
        <v/>
      </c>
      <c r="AA667" s="68" t="str">
        <f>IF(U667="","",IF(U667=MAX($U$3:$U$1002),IFERROR(VLOOKUP(MAX($U$3:U667)+1,$U$3:$V$1002,2,0),MAX(V667:V1666))-VLOOKUP(U667,$U$3:$V$1002,2,0)+1,IFERROR(VLOOKUP(MAX($U$3:U667)+1,$U$3:$V$1002,2,0),MAX(V667:V1666))-VLOOKUP(U667,$U$3:$V$1002,2,0)))</f>
        <v/>
      </c>
      <c r="AC667" s="68" t="str">
        <f t="shared" si="1209"/>
        <v/>
      </c>
      <c r="AD667" s="69" t="str">
        <f t="shared" si="1210"/>
        <v/>
      </c>
      <c r="AE667" s="69" t="str">
        <f t="shared" si="1211"/>
        <v/>
      </c>
      <c r="AF667" s="69" t="str">
        <f t="shared" si="1212"/>
        <v/>
      </c>
      <c r="AI667" s="3" t="str">
        <f t="shared" si="1163"/>
        <v/>
      </c>
      <c r="AJ667" s="8" t="str">
        <f t="shared" si="1191"/>
        <v/>
      </c>
      <c r="AK667" s="8" t="str">
        <f t="shared" si="1164"/>
        <v/>
      </c>
      <c r="AL667" s="8" t="str">
        <f t="shared" si="1165"/>
        <v/>
      </c>
      <c r="AM667" s="8" t="str">
        <f t="shared" si="1166"/>
        <v/>
      </c>
      <c r="AN667" s="9" t="str">
        <f t="shared" si="1192"/>
        <v/>
      </c>
      <c r="AO667" s="9" t="str">
        <f t="shared" si="1193"/>
        <v/>
      </c>
      <c r="AP667" s="8" t="str">
        <f t="shared" si="1213"/>
        <v/>
      </c>
      <c r="AQ667" s="9" t="str">
        <f t="shared" si="1194"/>
        <v/>
      </c>
      <c r="AR667" s="8" t="str">
        <f t="shared" si="1214"/>
        <v/>
      </c>
      <c r="AS667" s="2" t="str">
        <f t="shared" si="1167"/>
        <v/>
      </c>
      <c r="AT667" s="8" t="str">
        <f t="shared" si="1215"/>
        <v/>
      </c>
      <c r="AU667" s="8" t="str">
        <f t="shared" si="1168"/>
        <v/>
      </c>
      <c r="AV667" s="8" t="str">
        <f t="shared" si="1169"/>
        <v/>
      </c>
      <c r="AW667" s="8" t="str">
        <f t="shared" si="1170"/>
        <v/>
      </c>
      <c r="AX667" s="9" t="str">
        <f t="shared" si="1195"/>
        <v/>
      </c>
      <c r="AY667" s="9" t="str">
        <f t="shared" si="1196"/>
        <v/>
      </c>
      <c r="AZ667" s="8" t="str">
        <f t="shared" si="1216"/>
        <v/>
      </c>
      <c r="BA667" s="9" t="str">
        <f t="shared" si="1217"/>
        <v/>
      </c>
      <c r="BB667" s="8" t="str">
        <f t="shared" si="1218"/>
        <v/>
      </c>
      <c r="BD667" s="3" t="str">
        <f t="shared" si="1219"/>
        <v/>
      </c>
      <c r="BE667" s="8" t="str">
        <f t="shared" si="1171"/>
        <v/>
      </c>
      <c r="BF667" s="8" t="str">
        <f t="shared" si="1172"/>
        <v/>
      </c>
      <c r="BG667" s="86" t="str">
        <f t="shared" si="1173"/>
        <v/>
      </c>
      <c r="BH667" s="9" t="str">
        <f t="shared" si="1174"/>
        <v/>
      </c>
      <c r="BI667" s="9" t="str">
        <f t="shared" si="1175"/>
        <v/>
      </c>
      <c r="BJ667" s="82" t="e">
        <f t="shared" si="1197"/>
        <v>#VALUE!</v>
      </c>
      <c r="BK667" s="9" t="str">
        <f t="shared" si="1176"/>
        <v/>
      </c>
      <c r="BL667" s="9" t="str">
        <f t="shared" ref="BL667:BM667" si="1249">BK667</f>
        <v/>
      </c>
      <c r="BM667" s="9" t="str">
        <f t="shared" si="1249"/>
        <v/>
      </c>
      <c r="BN667" s="8" t="str">
        <f t="shared" si="1199"/>
        <v/>
      </c>
      <c r="BO667" s="8" t="str">
        <f t="shared" si="1221"/>
        <v/>
      </c>
      <c r="BP667" s="8" t="str">
        <f t="shared" si="1222"/>
        <v/>
      </c>
      <c r="BQ667" s="8" t="str">
        <f t="shared" si="1223"/>
        <v/>
      </c>
      <c r="BR667" s="8" t="str">
        <f t="shared" si="1178"/>
        <v/>
      </c>
      <c r="BS667" s="8" t="str">
        <f t="shared" si="1224"/>
        <v/>
      </c>
      <c r="BT667" s="8" t="str">
        <f t="shared" si="1225"/>
        <v/>
      </c>
      <c r="BU667" s="7" t="str">
        <f t="shared" si="1226"/>
        <v/>
      </c>
    </row>
    <row r="668" spans="8:73" x14ac:dyDescent="0.25">
      <c r="H668" s="35" t="str">
        <f>IFERROR(IF(MINUTE(M668)&lt;&gt;MINUTE(M667),MAX($H$2:H667)+1,IF(AND(MINUTE(M667)=0,MINUTE(M668)=0),1,"")),"")</f>
        <v/>
      </c>
      <c r="I668" s="35" t="str">
        <f t="shared" si="1161"/>
        <v/>
      </c>
      <c r="J668" s="35" t="str">
        <f t="shared" si="1200"/>
        <v/>
      </c>
      <c r="K668" s="67" t="str">
        <f>IFERROR(IF(VLOOKUP(J667,'Flota Variable'!$AS$4:$AU$707,3,0)+K667&gt;$F$7,"",VLOOKUP(J667,'Flota Variable'!$AS$4:$AU$707,3,0)+K667),"")</f>
        <v/>
      </c>
      <c r="L668" s="67" t="str">
        <f t="shared" si="1162"/>
        <v/>
      </c>
      <c r="M668" s="36" t="str">
        <f t="shared" si="1201"/>
        <v/>
      </c>
      <c r="N668" s="35" t="str">
        <f>IF(H668="","",IF(H668=MAX($H$3:$H$1002),IFERROR(VLOOKUP(MAX($H$3:H668)+1,$H$3:$I$1002,2,0),MAX(I668:I1667))-VLOOKUP(H668,$H$3:$I$1002,2,0)+1,IFERROR(VLOOKUP(MAX($H$3:H668)+1,$H$3:$I$1002,2,0),MAX(I668:I1667))-VLOOKUP(H668,$H$3:$I$1002,2,0)))</f>
        <v/>
      </c>
      <c r="P668" s="35" t="str">
        <f t="shared" si="1202"/>
        <v/>
      </c>
      <c r="Q668" s="67" t="str">
        <f t="shared" si="1203"/>
        <v/>
      </c>
      <c r="R668" s="67" t="str">
        <f t="shared" si="1204"/>
        <v/>
      </c>
      <c r="S668" s="67" t="str">
        <f t="shared" si="1205"/>
        <v/>
      </c>
      <c r="U668" s="68" t="str">
        <f>IFERROR(IF(Z668=0,"",IF(MINUTE(Z668)&lt;&gt;MINUTE(Z667),MAX($U$2:U667)+1,IF(AND(MINUTE(Z667)=0,MINUTE(Z668)=0),1,""))),"")</f>
        <v/>
      </c>
      <c r="V668" s="68" t="str">
        <f t="shared" si="1206"/>
        <v/>
      </c>
      <c r="W668" s="68" t="str">
        <f t="shared" si="1207"/>
        <v/>
      </c>
      <c r="X668" s="69" t="str">
        <f>IFERROR(L668+VLOOKUP(J668,'Tiempos de ciclo'!$P$3:$Q$398,2,0),"")</f>
        <v/>
      </c>
      <c r="Y668" s="69" t="str">
        <f t="shared" si="1190"/>
        <v/>
      </c>
      <c r="Z668" s="70" t="str">
        <f t="shared" si="1208"/>
        <v/>
      </c>
      <c r="AA668" s="68" t="str">
        <f>IF(U668="","",IF(U668=MAX($U$3:$U$1002),IFERROR(VLOOKUP(MAX($U$3:U668)+1,$U$3:$V$1002,2,0),MAX(V668:V1667))-VLOOKUP(U668,$U$3:$V$1002,2,0)+1,IFERROR(VLOOKUP(MAX($U$3:U668)+1,$U$3:$V$1002,2,0),MAX(V668:V1667))-VLOOKUP(U668,$U$3:$V$1002,2,0)))</f>
        <v/>
      </c>
      <c r="AC668" s="68" t="str">
        <f t="shared" si="1209"/>
        <v/>
      </c>
      <c r="AD668" s="69" t="str">
        <f t="shared" si="1210"/>
        <v/>
      </c>
      <c r="AE668" s="69" t="str">
        <f t="shared" si="1211"/>
        <v/>
      </c>
      <c r="AF668" s="69" t="str">
        <f t="shared" si="1212"/>
        <v/>
      </c>
      <c r="AI668" s="3" t="str">
        <f t="shared" si="1163"/>
        <v/>
      </c>
      <c r="AJ668" s="8" t="str">
        <f t="shared" si="1191"/>
        <v/>
      </c>
      <c r="AK668" s="8" t="str">
        <f t="shared" si="1164"/>
        <v/>
      </c>
      <c r="AL668" s="8" t="str">
        <f t="shared" si="1165"/>
        <v/>
      </c>
      <c r="AM668" s="8" t="str">
        <f t="shared" si="1166"/>
        <v/>
      </c>
      <c r="AN668" s="9" t="str">
        <f t="shared" si="1192"/>
        <v/>
      </c>
      <c r="AO668" s="9" t="str">
        <f t="shared" si="1193"/>
        <v/>
      </c>
      <c r="AP668" s="8" t="str">
        <f t="shared" si="1213"/>
        <v/>
      </c>
      <c r="AQ668" s="9" t="str">
        <f t="shared" si="1194"/>
        <v/>
      </c>
      <c r="AR668" s="8" t="str">
        <f t="shared" si="1214"/>
        <v/>
      </c>
      <c r="AS668" s="2" t="str">
        <f t="shared" si="1167"/>
        <v/>
      </c>
      <c r="AT668" s="8" t="str">
        <f t="shared" si="1215"/>
        <v/>
      </c>
      <c r="AU668" s="8" t="str">
        <f t="shared" si="1168"/>
        <v/>
      </c>
      <c r="AV668" s="8" t="str">
        <f t="shared" si="1169"/>
        <v/>
      </c>
      <c r="AW668" s="8" t="str">
        <f t="shared" si="1170"/>
        <v/>
      </c>
      <c r="AX668" s="9" t="str">
        <f t="shared" si="1195"/>
        <v/>
      </c>
      <c r="AY668" s="9" t="str">
        <f t="shared" si="1196"/>
        <v/>
      </c>
      <c r="AZ668" s="8" t="str">
        <f t="shared" si="1216"/>
        <v/>
      </c>
      <c r="BA668" s="9" t="str">
        <f t="shared" si="1217"/>
        <v/>
      </c>
      <c r="BB668" s="8" t="str">
        <f t="shared" si="1218"/>
        <v/>
      </c>
      <c r="BD668" s="3" t="str">
        <f t="shared" si="1219"/>
        <v/>
      </c>
      <c r="BE668" s="8" t="str">
        <f t="shared" si="1171"/>
        <v/>
      </c>
      <c r="BF668" s="8" t="str">
        <f t="shared" si="1172"/>
        <v/>
      </c>
      <c r="BG668" s="86" t="str">
        <f t="shared" si="1173"/>
        <v/>
      </c>
      <c r="BH668" s="9" t="str">
        <f t="shared" si="1174"/>
        <v/>
      </c>
      <c r="BI668" s="9" t="str">
        <f t="shared" si="1175"/>
        <v/>
      </c>
      <c r="BJ668" s="82" t="e">
        <f t="shared" si="1197"/>
        <v>#VALUE!</v>
      </c>
      <c r="BK668" s="9" t="str">
        <f t="shared" si="1176"/>
        <v/>
      </c>
      <c r="BL668" s="9" t="str">
        <f t="shared" ref="BL668:BM668" si="1250">BK668</f>
        <v/>
      </c>
      <c r="BM668" s="9" t="str">
        <f t="shared" si="1250"/>
        <v/>
      </c>
      <c r="BN668" s="8" t="str">
        <f t="shared" si="1199"/>
        <v/>
      </c>
      <c r="BO668" s="8" t="str">
        <f t="shared" si="1221"/>
        <v/>
      </c>
      <c r="BP668" s="8" t="str">
        <f t="shared" si="1222"/>
        <v/>
      </c>
      <c r="BQ668" s="8" t="str">
        <f t="shared" si="1223"/>
        <v/>
      </c>
      <c r="BR668" s="8" t="str">
        <f t="shared" si="1178"/>
        <v/>
      </c>
      <c r="BS668" s="8" t="str">
        <f t="shared" si="1224"/>
        <v/>
      </c>
      <c r="BT668" s="8" t="str">
        <f t="shared" si="1225"/>
        <v/>
      </c>
      <c r="BU668" s="7" t="str">
        <f t="shared" si="1226"/>
        <v/>
      </c>
    </row>
    <row r="669" spans="8:73" x14ac:dyDescent="0.25">
      <c r="H669" s="35" t="str">
        <f>IFERROR(IF(MINUTE(M669)&lt;&gt;MINUTE(M668),MAX($H$2:H668)+1,IF(AND(MINUTE(M668)=0,MINUTE(M669)=0),1,"")),"")</f>
        <v/>
      </c>
      <c r="I669" s="35" t="str">
        <f t="shared" si="1161"/>
        <v/>
      </c>
      <c r="J669" s="35" t="str">
        <f t="shared" si="1200"/>
        <v/>
      </c>
      <c r="K669" s="67" t="str">
        <f>IFERROR(IF(VLOOKUP(J668,'Flota Variable'!$AS$4:$AU$707,3,0)+K668&gt;$F$7,"",VLOOKUP(J668,'Flota Variable'!$AS$4:$AU$707,3,0)+K668),"")</f>
        <v/>
      </c>
      <c r="L669" s="67" t="str">
        <f t="shared" si="1162"/>
        <v/>
      </c>
      <c r="M669" s="36" t="str">
        <f t="shared" si="1201"/>
        <v/>
      </c>
      <c r="N669" s="35" t="str">
        <f>IF(H669="","",IF(H669=MAX($H$3:$H$1002),IFERROR(VLOOKUP(MAX($H$3:H669)+1,$H$3:$I$1002,2,0),MAX(I669:I1668))-VLOOKUP(H669,$H$3:$I$1002,2,0)+1,IFERROR(VLOOKUP(MAX($H$3:H669)+1,$H$3:$I$1002,2,0),MAX(I669:I1668))-VLOOKUP(H669,$H$3:$I$1002,2,0)))</f>
        <v/>
      </c>
      <c r="P669" s="35" t="str">
        <f t="shared" si="1202"/>
        <v/>
      </c>
      <c r="Q669" s="67" t="str">
        <f t="shared" si="1203"/>
        <v/>
      </c>
      <c r="R669" s="67" t="str">
        <f t="shared" si="1204"/>
        <v/>
      </c>
      <c r="S669" s="67" t="str">
        <f t="shared" si="1205"/>
        <v/>
      </c>
      <c r="U669" s="68" t="str">
        <f>IFERROR(IF(Z669=0,"",IF(MINUTE(Z669)&lt;&gt;MINUTE(Z668),MAX($U$2:U668)+1,IF(AND(MINUTE(Z668)=0,MINUTE(Z669)=0),1,""))),"")</f>
        <v/>
      </c>
      <c r="V669" s="68" t="str">
        <f t="shared" si="1206"/>
        <v/>
      </c>
      <c r="W669" s="68" t="str">
        <f t="shared" si="1207"/>
        <v/>
      </c>
      <c r="X669" s="69" t="str">
        <f>IFERROR(L669+VLOOKUP(J669,'Tiempos de ciclo'!$P$3:$Q$398,2,0),"")</f>
        <v/>
      </c>
      <c r="Y669" s="69" t="str">
        <f t="shared" si="1190"/>
        <v/>
      </c>
      <c r="Z669" s="70" t="str">
        <f t="shared" si="1208"/>
        <v/>
      </c>
      <c r="AA669" s="68" t="str">
        <f>IF(U669="","",IF(U669=MAX($U$3:$U$1002),IFERROR(VLOOKUP(MAX($U$3:U669)+1,$U$3:$V$1002,2,0),MAX(V669:V1668))-VLOOKUP(U669,$U$3:$V$1002,2,0)+1,IFERROR(VLOOKUP(MAX($U$3:U669)+1,$U$3:$V$1002,2,0),MAX(V669:V1668))-VLOOKUP(U669,$U$3:$V$1002,2,0)))</f>
        <v/>
      </c>
      <c r="AC669" s="68" t="str">
        <f t="shared" si="1209"/>
        <v/>
      </c>
      <c r="AD669" s="69" t="str">
        <f t="shared" si="1210"/>
        <v/>
      </c>
      <c r="AE669" s="69" t="str">
        <f t="shared" si="1211"/>
        <v/>
      </c>
      <c r="AF669" s="69" t="str">
        <f t="shared" si="1212"/>
        <v/>
      </c>
      <c r="AI669" s="3" t="str">
        <f t="shared" si="1163"/>
        <v/>
      </c>
      <c r="AJ669" s="8" t="str">
        <f t="shared" si="1191"/>
        <v/>
      </c>
      <c r="AK669" s="8" t="str">
        <f t="shared" si="1164"/>
        <v/>
      </c>
      <c r="AL669" s="8" t="str">
        <f t="shared" si="1165"/>
        <v/>
      </c>
      <c r="AM669" s="8" t="str">
        <f t="shared" si="1166"/>
        <v/>
      </c>
      <c r="AN669" s="9" t="str">
        <f t="shared" si="1192"/>
        <v/>
      </c>
      <c r="AO669" s="9" t="str">
        <f t="shared" si="1193"/>
        <v/>
      </c>
      <c r="AP669" s="8" t="str">
        <f t="shared" si="1213"/>
        <v/>
      </c>
      <c r="AQ669" s="9" t="str">
        <f t="shared" si="1194"/>
        <v/>
      </c>
      <c r="AR669" s="8" t="str">
        <f t="shared" si="1214"/>
        <v/>
      </c>
      <c r="AS669" s="2" t="str">
        <f t="shared" si="1167"/>
        <v/>
      </c>
      <c r="AT669" s="8" t="str">
        <f t="shared" si="1215"/>
        <v/>
      </c>
      <c r="AU669" s="8" t="str">
        <f t="shared" si="1168"/>
        <v/>
      </c>
      <c r="AV669" s="8" t="str">
        <f t="shared" si="1169"/>
        <v/>
      </c>
      <c r="AW669" s="8" t="str">
        <f t="shared" si="1170"/>
        <v/>
      </c>
      <c r="AX669" s="9" t="str">
        <f t="shared" si="1195"/>
        <v/>
      </c>
      <c r="AY669" s="9" t="str">
        <f t="shared" si="1196"/>
        <v/>
      </c>
      <c r="AZ669" s="8" t="str">
        <f t="shared" si="1216"/>
        <v/>
      </c>
      <c r="BA669" s="9" t="str">
        <f t="shared" si="1217"/>
        <v/>
      </c>
      <c r="BB669" s="8" t="str">
        <f t="shared" si="1218"/>
        <v/>
      </c>
      <c r="BD669" s="3" t="str">
        <f t="shared" si="1219"/>
        <v/>
      </c>
      <c r="BE669" s="8" t="str">
        <f t="shared" si="1171"/>
        <v/>
      </c>
      <c r="BF669" s="8" t="str">
        <f t="shared" si="1172"/>
        <v/>
      </c>
      <c r="BG669" s="86" t="str">
        <f t="shared" si="1173"/>
        <v/>
      </c>
      <c r="BH669" s="9" t="str">
        <f t="shared" si="1174"/>
        <v/>
      </c>
      <c r="BI669" s="9" t="str">
        <f t="shared" si="1175"/>
        <v/>
      </c>
      <c r="BJ669" s="82" t="e">
        <f t="shared" si="1197"/>
        <v>#VALUE!</v>
      </c>
      <c r="BK669" s="9" t="str">
        <f t="shared" si="1176"/>
        <v/>
      </c>
      <c r="BL669" s="9" t="str">
        <f t="shared" ref="BL669:BM669" si="1251">BK669</f>
        <v/>
      </c>
      <c r="BM669" s="9" t="str">
        <f t="shared" si="1251"/>
        <v/>
      </c>
      <c r="BN669" s="8" t="str">
        <f t="shared" si="1199"/>
        <v/>
      </c>
      <c r="BO669" s="8" t="str">
        <f t="shared" si="1221"/>
        <v/>
      </c>
      <c r="BP669" s="8" t="str">
        <f t="shared" si="1222"/>
        <v/>
      </c>
      <c r="BQ669" s="8" t="str">
        <f t="shared" si="1223"/>
        <v/>
      </c>
      <c r="BR669" s="8" t="str">
        <f t="shared" si="1178"/>
        <v/>
      </c>
      <c r="BS669" s="8" t="str">
        <f t="shared" si="1224"/>
        <v/>
      </c>
      <c r="BT669" s="8" t="str">
        <f t="shared" si="1225"/>
        <v/>
      </c>
      <c r="BU669" s="7" t="str">
        <f t="shared" si="1226"/>
        <v/>
      </c>
    </row>
    <row r="670" spans="8:73" x14ac:dyDescent="0.25">
      <c r="H670" s="35" t="str">
        <f>IFERROR(IF(MINUTE(M670)&lt;&gt;MINUTE(M669),MAX($H$2:H669)+1,IF(AND(MINUTE(M669)=0,MINUTE(M670)=0),1,"")),"")</f>
        <v/>
      </c>
      <c r="I670" s="35" t="str">
        <f t="shared" si="1161"/>
        <v/>
      </c>
      <c r="J670" s="35" t="str">
        <f t="shared" si="1200"/>
        <v/>
      </c>
      <c r="K670" s="67" t="str">
        <f>IFERROR(IF(VLOOKUP(J669,'Flota Variable'!$AS$4:$AU$707,3,0)+K669&gt;$F$7,"",VLOOKUP(J669,'Flota Variable'!$AS$4:$AU$707,3,0)+K669),"")</f>
        <v/>
      </c>
      <c r="L670" s="67" t="str">
        <f t="shared" si="1162"/>
        <v/>
      </c>
      <c r="M670" s="36" t="str">
        <f t="shared" si="1201"/>
        <v/>
      </c>
      <c r="N670" s="35" t="str">
        <f>IF(H670="","",IF(H670=MAX($H$3:$H$1002),IFERROR(VLOOKUP(MAX($H$3:H670)+1,$H$3:$I$1002,2,0),MAX(I670:I1669))-VLOOKUP(H670,$H$3:$I$1002,2,0)+1,IFERROR(VLOOKUP(MAX($H$3:H670)+1,$H$3:$I$1002,2,0),MAX(I670:I1669))-VLOOKUP(H670,$H$3:$I$1002,2,0)))</f>
        <v/>
      </c>
      <c r="P670" s="35" t="str">
        <f t="shared" si="1202"/>
        <v/>
      </c>
      <c r="Q670" s="67" t="str">
        <f t="shared" si="1203"/>
        <v/>
      </c>
      <c r="R670" s="67" t="str">
        <f t="shared" si="1204"/>
        <v/>
      </c>
      <c r="S670" s="67" t="str">
        <f t="shared" si="1205"/>
        <v/>
      </c>
      <c r="U670" s="68" t="str">
        <f>IFERROR(IF(Z670=0,"",IF(MINUTE(Z670)&lt;&gt;MINUTE(Z669),MAX($U$2:U669)+1,IF(AND(MINUTE(Z669)=0,MINUTE(Z670)=0),1,""))),"")</f>
        <v/>
      </c>
      <c r="V670" s="68" t="str">
        <f t="shared" si="1206"/>
        <v/>
      </c>
      <c r="W670" s="68" t="str">
        <f t="shared" si="1207"/>
        <v/>
      </c>
      <c r="X670" s="69" t="str">
        <f>IFERROR(L670+VLOOKUP(J670,'Tiempos de ciclo'!$P$3:$Q$398,2,0),"")</f>
        <v/>
      </c>
      <c r="Y670" s="69" t="str">
        <f t="shared" si="1190"/>
        <v/>
      </c>
      <c r="Z670" s="70" t="str">
        <f t="shared" si="1208"/>
        <v/>
      </c>
      <c r="AA670" s="68" t="str">
        <f>IF(U670="","",IF(U670=MAX($U$3:$U$1002),IFERROR(VLOOKUP(MAX($U$3:U670)+1,$U$3:$V$1002,2,0),MAX(V670:V1669))-VLOOKUP(U670,$U$3:$V$1002,2,0)+1,IFERROR(VLOOKUP(MAX($U$3:U670)+1,$U$3:$V$1002,2,0),MAX(V670:V1669))-VLOOKUP(U670,$U$3:$V$1002,2,0)))</f>
        <v/>
      </c>
      <c r="AC670" s="68" t="str">
        <f t="shared" si="1209"/>
        <v/>
      </c>
      <c r="AD670" s="69" t="str">
        <f t="shared" si="1210"/>
        <v/>
      </c>
      <c r="AE670" s="69" t="str">
        <f t="shared" si="1211"/>
        <v/>
      </c>
      <c r="AF670" s="69" t="str">
        <f t="shared" si="1212"/>
        <v/>
      </c>
      <c r="AI670" s="3" t="str">
        <f t="shared" si="1163"/>
        <v/>
      </c>
      <c r="AJ670" s="8" t="str">
        <f t="shared" si="1191"/>
        <v/>
      </c>
      <c r="AK670" s="8" t="str">
        <f t="shared" si="1164"/>
        <v/>
      </c>
      <c r="AL670" s="8" t="str">
        <f t="shared" si="1165"/>
        <v/>
      </c>
      <c r="AM670" s="8" t="str">
        <f t="shared" si="1166"/>
        <v/>
      </c>
      <c r="AN670" s="9" t="str">
        <f t="shared" si="1192"/>
        <v/>
      </c>
      <c r="AO670" s="9" t="str">
        <f t="shared" si="1193"/>
        <v/>
      </c>
      <c r="AP670" s="8" t="str">
        <f t="shared" si="1213"/>
        <v/>
      </c>
      <c r="AQ670" s="9" t="str">
        <f t="shared" si="1194"/>
        <v/>
      </c>
      <c r="AR670" s="8" t="str">
        <f t="shared" si="1214"/>
        <v/>
      </c>
      <c r="AS670" s="2" t="str">
        <f t="shared" si="1167"/>
        <v/>
      </c>
      <c r="AT670" s="8" t="str">
        <f t="shared" si="1215"/>
        <v/>
      </c>
      <c r="AU670" s="8" t="str">
        <f t="shared" si="1168"/>
        <v/>
      </c>
      <c r="AV670" s="8" t="str">
        <f t="shared" si="1169"/>
        <v/>
      </c>
      <c r="AW670" s="8" t="str">
        <f t="shared" si="1170"/>
        <v/>
      </c>
      <c r="AX670" s="9" t="str">
        <f t="shared" si="1195"/>
        <v/>
      </c>
      <c r="AY670" s="9" t="str">
        <f t="shared" si="1196"/>
        <v/>
      </c>
      <c r="AZ670" s="8" t="str">
        <f t="shared" si="1216"/>
        <v/>
      </c>
      <c r="BA670" s="9" t="str">
        <f t="shared" si="1217"/>
        <v/>
      </c>
      <c r="BB670" s="8" t="str">
        <f t="shared" si="1218"/>
        <v/>
      </c>
      <c r="BD670" s="3" t="str">
        <f t="shared" si="1219"/>
        <v/>
      </c>
      <c r="BE670" s="8" t="str">
        <f t="shared" si="1171"/>
        <v/>
      </c>
      <c r="BF670" s="8" t="str">
        <f t="shared" si="1172"/>
        <v/>
      </c>
      <c r="BG670" s="86" t="str">
        <f t="shared" si="1173"/>
        <v/>
      </c>
      <c r="BH670" s="9" t="str">
        <f t="shared" si="1174"/>
        <v/>
      </c>
      <c r="BI670" s="9" t="str">
        <f t="shared" si="1175"/>
        <v/>
      </c>
      <c r="BJ670" s="82" t="e">
        <f t="shared" si="1197"/>
        <v>#VALUE!</v>
      </c>
      <c r="BK670" s="9" t="str">
        <f t="shared" si="1176"/>
        <v/>
      </c>
      <c r="BL670" s="9" t="str">
        <f t="shared" ref="BL670:BM670" si="1252">BK670</f>
        <v/>
      </c>
      <c r="BM670" s="9" t="str">
        <f t="shared" si="1252"/>
        <v/>
      </c>
      <c r="BN670" s="8" t="str">
        <f t="shared" si="1199"/>
        <v/>
      </c>
      <c r="BO670" s="8" t="str">
        <f t="shared" si="1221"/>
        <v/>
      </c>
      <c r="BP670" s="8" t="str">
        <f t="shared" si="1222"/>
        <v/>
      </c>
      <c r="BQ670" s="8" t="str">
        <f t="shared" si="1223"/>
        <v/>
      </c>
      <c r="BR670" s="8" t="str">
        <f t="shared" si="1178"/>
        <v/>
      </c>
      <c r="BS670" s="8" t="str">
        <f t="shared" si="1224"/>
        <v/>
      </c>
      <c r="BT670" s="8" t="str">
        <f t="shared" si="1225"/>
        <v/>
      </c>
      <c r="BU670" s="7" t="str">
        <f t="shared" si="1226"/>
        <v/>
      </c>
    </row>
    <row r="671" spans="8:73" x14ac:dyDescent="0.25">
      <c r="H671" s="35" t="str">
        <f>IFERROR(IF(MINUTE(M671)&lt;&gt;MINUTE(M670),MAX($H$2:H670)+1,IF(AND(MINUTE(M670)=0,MINUTE(M671)=0),1,"")),"")</f>
        <v/>
      </c>
      <c r="I671" s="35" t="str">
        <f t="shared" si="1161"/>
        <v/>
      </c>
      <c r="J671" s="35" t="str">
        <f t="shared" si="1200"/>
        <v/>
      </c>
      <c r="K671" s="67" t="str">
        <f>IFERROR(IF(VLOOKUP(J670,'Flota Variable'!$AS$4:$AU$707,3,0)+K670&gt;$F$7,"",VLOOKUP(J670,'Flota Variable'!$AS$4:$AU$707,3,0)+K670),"")</f>
        <v/>
      </c>
      <c r="L671" s="67" t="str">
        <f t="shared" si="1162"/>
        <v/>
      </c>
      <c r="M671" s="36" t="str">
        <f t="shared" si="1201"/>
        <v/>
      </c>
      <c r="N671" s="35" t="str">
        <f>IF(H671="","",IF(H671=MAX($H$3:$H$1002),IFERROR(VLOOKUP(MAX($H$3:H671)+1,$H$3:$I$1002,2,0),MAX(I671:I1670))-VLOOKUP(H671,$H$3:$I$1002,2,0)+1,IFERROR(VLOOKUP(MAX($H$3:H671)+1,$H$3:$I$1002,2,0),MAX(I671:I1670))-VLOOKUP(H671,$H$3:$I$1002,2,0)))</f>
        <v/>
      </c>
      <c r="P671" s="35" t="str">
        <f t="shared" si="1202"/>
        <v/>
      </c>
      <c r="Q671" s="67" t="str">
        <f t="shared" si="1203"/>
        <v/>
      </c>
      <c r="R671" s="67" t="str">
        <f t="shared" si="1204"/>
        <v/>
      </c>
      <c r="S671" s="67" t="str">
        <f t="shared" si="1205"/>
        <v/>
      </c>
      <c r="U671" s="68" t="str">
        <f>IFERROR(IF(Z671=0,"",IF(MINUTE(Z671)&lt;&gt;MINUTE(Z670),MAX($U$2:U670)+1,IF(AND(MINUTE(Z670)=0,MINUTE(Z671)=0),1,""))),"")</f>
        <v/>
      </c>
      <c r="V671" s="68" t="str">
        <f t="shared" si="1206"/>
        <v/>
      </c>
      <c r="W671" s="68" t="str">
        <f t="shared" si="1207"/>
        <v/>
      </c>
      <c r="X671" s="69" t="str">
        <f>IFERROR(L671+VLOOKUP(J671,'Tiempos de ciclo'!$P$3:$Q$398,2,0),"")</f>
        <v/>
      </c>
      <c r="Y671" s="69" t="str">
        <f t="shared" si="1190"/>
        <v/>
      </c>
      <c r="Z671" s="70" t="str">
        <f t="shared" si="1208"/>
        <v/>
      </c>
      <c r="AA671" s="68" t="str">
        <f>IF(U671="","",IF(U671=MAX($U$3:$U$1002),IFERROR(VLOOKUP(MAX($U$3:U671)+1,$U$3:$V$1002,2,0),MAX(V671:V1670))-VLOOKUP(U671,$U$3:$V$1002,2,0)+1,IFERROR(VLOOKUP(MAX($U$3:U671)+1,$U$3:$V$1002,2,0),MAX(V671:V1670))-VLOOKUP(U671,$U$3:$V$1002,2,0)))</f>
        <v/>
      </c>
      <c r="AC671" s="68" t="str">
        <f t="shared" si="1209"/>
        <v/>
      </c>
      <c r="AD671" s="69" t="str">
        <f t="shared" si="1210"/>
        <v/>
      </c>
      <c r="AE671" s="69" t="str">
        <f t="shared" si="1211"/>
        <v/>
      </c>
      <c r="AF671" s="69" t="str">
        <f t="shared" si="1212"/>
        <v/>
      </c>
      <c r="AI671" s="3" t="str">
        <f t="shared" si="1163"/>
        <v/>
      </c>
      <c r="AJ671" s="8" t="str">
        <f t="shared" si="1191"/>
        <v/>
      </c>
      <c r="AK671" s="8" t="str">
        <f t="shared" si="1164"/>
        <v/>
      </c>
      <c r="AL671" s="8" t="str">
        <f t="shared" si="1165"/>
        <v/>
      </c>
      <c r="AM671" s="8" t="str">
        <f t="shared" si="1166"/>
        <v/>
      </c>
      <c r="AN671" s="9" t="str">
        <f t="shared" si="1192"/>
        <v/>
      </c>
      <c r="AO671" s="9" t="str">
        <f t="shared" si="1193"/>
        <v/>
      </c>
      <c r="AP671" s="8" t="str">
        <f t="shared" si="1213"/>
        <v/>
      </c>
      <c r="AQ671" s="9" t="str">
        <f t="shared" si="1194"/>
        <v/>
      </c>
      <c r="AR671" s="8" t="str">
        <f t="shared" si="1214"/>
        <v/>
      </c>
      <c r="AS671" s="2" t="str">
        <f t="shared" si="1167"/>
        <v/>
      </c>
      <c r="AT671" s="8" t="str">
        <f t="shared" si="1215"/>
        <v/>
      </c>
      <c r="AU671" s="8" t="str">
        <f t="shared" si="1168"/>
        <v/>
      </c>
      <c r="AV671" s="8" t="str">
        <f t="shared" si="1169"/>
        <v/>
      </c>
      <c r="AW671" s="8" t="str">
        <f t="shared" si="1170"/>
        <v/>
      </c>
      <c r="AX671" s="9" t="str">
        <f t="shared" si="1195"/>
        <v/>
      </c>
      <c r="AY671" s="9" t="str">
        <f t="shared" si="1196"/>
        <v/>
      </c>
      <c r="AZ671" s="8" t="str">
        <f t="shared" si="1216"/>
        <v/>
      </c>
      <c r="BA671" s="9" t="str">
        <f t="shared" si="1217"/>
        <v/>
      </c>
      <c r="BB671" s="8" t="str">
        <f t="shared" si="1218"/>
        <v/>
      </c>
      <c r="BD671" s="3" t="str">
        <f t="shared" si="1219"/>
        <v/>
      </c>
      <c r="BE671" s="8" t="str">
        <f t="shared" si="1171"/>
        <v/>
      </c>
      <c r="BF671" s="8" t="str">
        <f t="shared" si="1172"/>
        <v/>
      </c>
      <c r="BG671" s="86" t="str">
        <f t="shared" si="1173"/>
        <v/>
      </c>
      <c r="BH671" s="9" t="str">
        <f t="shared" si="1174"/>
        <v/>
      </c>
      <c r="BI671" s="9" t="str">
        <f t="shared" si="1175"/>
        <v/>
      </c>
      <c r="BJ671" s="82" t="e">
        <f t="shared" si="1197"/>
        <v>#VALUE!</v>
      </c>
      <c r="BK671" s="9" t="str">
        <f t="shared" si="1176"/>
        <v/>
      </c>
      <c r="BL671" s="9" t="str">
        <f t="shared" ref="BL671:BM671" si="1253">BK671</f>
        <v/>
      </c>
      <c r="BM671" s="9" t="str">
        <f t="shared" si="1253"/>
        <v/>
      </c>
      <c r="BN671" s="8" t="str">
        <f t="shared" si="1199"/>
        <v/>
      </c>
      <c r="BO671" s="8" t="str">
        <f t="shared" si="1221"/>
        <v/>
      </c>
      <c r="BP671" s="8" t="str">
        <f t="shared" si="1222"/>
        <v/>
      </c>
      <c r="BQ671" s="8" t="str">
        <f t="shared" si="1223"/>
        <v/>
      </c>
      <c r="BR671" s="8" t="str">
        <f t="shared" si="1178"/>
        <v/>
      </c>
      <c r="BS671" s="8" t="str">
        <f t="shared" si="1224"/>
        <v/>
      </c>
      <c r="BT671" s="8" t="str">
        <f t="shared" si="1225"/>
        <v/>
      </c>
      <c r="BU671" s="7" t="str">
        <f t="shared" si="1226"/>
        <v/>
      </c>
    </row>
    <row r="672" spans="8:73" x14ac:dyDescent="0.25">
      <c r="H672" s="35" t="str">
        <f>IFERROR(IF(MINUTE(M672)&lt;&gt;MINUTE(M671),MAX($H$2:H671)+1,IF(AND(MINUTE(M671)=0,MINUTE(M672)=0),1,"")),"")</f>
        <v/>
      </c>
      <c r="I672" s="35" t="str">
        <f t="shared" si="1161"/>
        <v/>
      </c>
      <c r="J672" s="35" t="str">
        <f t="shared" si="1200"/>
        <v/>
      </c>
      <c r="K672" s="67" t="str">
        <f>IFERROR(IF(VLOOKUP(J671,'Flota Variable'!$AS$4:$AU$707,3,0)+K671&gt;$F$7,"",VLOOKUP(J671,'Flota Variable'!$AS$4:$AU$707,3,0)+K671),"")</f>
        <v/>
      </c>
      <c r="L672" s="67" t="str">
        <f t="shared" si="1162"/>
        <v/>
      </c>
      <c r="M672" s="36" t="str">
        <f t="shared" si="1201"/>
        <v/>
      </c>
      <c r="N672" s="35" t="str">
        <f>IF(H672="","",IF(H672=MAX($H$3:$H$1002),IFERROR(VLOOKUP(MAX($H$3:H672)+1,$H$3:$I$1002,2,0),MAX(I672:I1671))-VLOOKUP(H672,$H$3:$I$1002,2,0)+1,IFERROR(VLOOKUP(MAX($H$3:H672)+1,$H$3:$I$1002,2,0),MAX(I672:I1671))-VLOOKUP(H672,$H$3:$I$1002,2,0)))</f>
        <v/>
      </c>
      <c r="P672" s="35" t="str">
        <f t="shared" si="1202"/>
        <v/>
      </c>
      <c r="Q672" s="67" t="str">
        <f t="shared" si="1203"/>
        <v/>
      </c>
      <c r="R672" s="67" t="str">
        <f t="shared" si="1204"/>
        <v/>
      </c>
      <c r="S672" s="67" t="str">
        <f t="shared" si="1205"/>
        <v/>
      </c>
      <c r="U672" s="68" t="str">
        <f>IFERROR(IF(Z672=0,"",IF(MINUTE(Z672)&lt;&gt;MINUTE(Z671),MAX($U$2:U671)+1,IF(AND(MINUTE(Z671)=0,MINUTE(Z672)=0),1,""))),"")</f>
        <v/>
      </c>
      <c r="V672" s="68" t="str">
        <f t="shared" si="1206"/>
        <v/>
      </c>
      <c r="W672" s="68" t="str">
        <f t="shared" si="1207"/>
        <v/>
      </c>
      <c r="X672" s="69" t="str">
        <f>IFERROR(L672+VLOOKUP(J672,'Tiempos de ciclo'!$P$3:$Q$398,2,0),"")</f>
        <v/>
      </c>
      <c r="Y672" s="69" t="str">
        <f t="shared" si="1190"/>
        <v/>
      </c>
      <c r="Z672" s="70" t="str">
        <f t="shared" si="1208"/>
        <v/>
      </c>
      <c r="AA672" s="68" t="str">
        <f>IF(U672="","",IF(U672=MAX($U$3:$U$1002),IFERROR(VLOOKUP(MAX($U$3:U672)+1,$U$3:$V$1002,2,0),MAX(V672:V1671))-VLOOKUP(U672,$U$3:$V$1002,2,0)+1,IFERROR(VLOOKUP(MAX($U$3:U672)+1,$U$3:$V$1002,2,0),MAX(V672:V1671))-VLOOKUP(U672,$U$3:$V$1002,2,0)))</f>
        <v/>
      </c>
      <c r="AC672" s="68" t="str">
        <f t="shared" si="1209"/>
        <v/>
      </c>
      <c r="AD672" s="69" t="str">
        <f t="shared" si="1210"/>
        <v/>
      </c>
      <c r="AE672" s="69" t="str">
        <f t="shared" si="1211"/>
        <v/>
      </c>
      <c r="AF672" s="69" t="str">
        <f t="shared" si="1212"/>
        <v/>
      </c>
      <c r="AI672" s="3" t="str">
        <f t="shared" si="1163"/>
        <v/>
      </c>
      <c r="AJ672" s="8" t="str">
        <f t="shared" si="1191"/>
        <v/>
      </c>
      <c r="AK672" s="8" t="str">
        <f t="shared" si="1164"/>
        <v/>
      </c>
      <c r="AL672" s="8" t="str">
        <f t="shared" si="1165"/>
        <v/>
      </c>
      <c r="AM672" s="8" t="str">
        <f t="shared" si="1166"/>
        <v/>
      </c>
      <c r="AN672" s="9" t="str">
        <f t="shared" si="1192"/>
        <v/>
      </c>
      <c r="AO672" s="9" t="str">
        <f t="shared" si="1193"/>
        <v/>
      </c>
      <c r="AP672" s="8" t="str">
        <f t="shared" si="1213"/>
        <v/>
      </c>
      <c r="AQ672" s="9" t="str">
        <f t="shared" si="1194"/>
        <v/>
      </c>
      <c r="AR672" s="8" t="str">
        <f t="shared" si="1214"/>
        <v/>
      </c>
      <c r="AS672" s="2" t="str">
        <f t="shared" si="1167"/>
        <v/>
      </c>
      <c r="AT672" s="8" t="str">
        <f t="shared" si="1215"/>
        <v/>
      </c>
      <c r="AU672" s="8" t="str">
        <f t="shared" si="1168"/>
        <v/>
      </c>
      <c r="AV672" s="8" t="str">
        <f t="shared" si="1169"/>
        <v/>
      </c>
      <c r="AW672" s="8" t="str">
        <f t="shared" si="1170"/>
        <v/>
      </c>
      <c r="AX672" s="9" t="str">
        <f t="shared" si="1195"/>
        <v/>
      </c>
      <c r="AY672" s="9" t="str">
        <f t="shared" si="1196"/>
        <v/>
      </c>
      <c r="AZ672" s="8" t="str">
        <f t="shared" si="1216"/>
        <v/>
      </c>
      <c r="BA672" s="9" t="str">
        <f t="shared" si="1217"/>
        <v/>
      </c>
      <c r="BB672" s="8" t="str">
        <f t="shared" si="1218"/>
        <v/>
      </c>
      <c r="BD672" s="3" t="str">
        <f t="shared" si="1219"/>
        <v/>
      </c>
      <c r="BE672" s="8" t="str">
        <f t="shared" si="1171"/>
        <v/>
      </c>
      <c r="BF672" s="8" t="str">
        <f t="shared" si="1172"/>
        <v/>
      </c>
      <c r="BG672" s="86" t="str">
        <f t="shared" si="1173"/>
        <v/>
      </c>
      <c r="BH672" s="9" t="str">
        <f t="shared" si="1174"/>
        <v/>
      </c>
      <c r="BI672" s="9" t="str">
        <f t="shared" si="1175"/>
        <v/>
      </c>
      <c r="BJ672" s="82" t="e">
        <f t="shared" si="1197"/>
        <v>#VALUE!</v>
      </c>
      <c r="BK672" s="9" t="str">
        <f t="shared" si="1176"/>
        <v/>
      </c>
      <c r="BL672" s="9" t="str">
        <f t="shared" ref="BL672:BM672" si="1254">BK672</f>
        <v/>
      </c>
      <c r="BM672" s="9" t="str">
        <f t="shared" si="1254"/>
        <v/>
      </c>
      <c r="BN672" s="8" t="str">
        <f t="shared" si="1199"/>
        <v/>
      </c>
      <c r="BO672" s="8" t="str">
        <f t="shared" si="1221"/>
        <v/>
      </c>
      <c r="BP672" s="8" t="str">
        <f t="shared" si="1222"/>
        <v/>
      </c>
      <c r="BQ672" s="8" t="str">
        <f t="shared" si="1223"/>
        <v/>
      </c>
      <c r="BR672" s="8" t="str">
        <f t="shared" si="1178"/>
        <v/>
      </c>
      <c r="BS672" s="8" t="str">
        <f t="shared" si="1224"/>
        <v/>
      </c>
      <c r="BT672" s="8" t="str">
        <f t="shared" si="1225"/>
        <v/>
      </c>
      <c r="BU672" s="7" t="str">
        <f t="shared" si="1226"/>
        <v/>
      </c>
    </row>
    <row r="673" spans="8:73" x14ac:dyDescent="0.25">
      <c r="H673" s="35" t="str">
        <f>IFERROR(IF(MINUTE(M673)&lt;&gt;MINUTE(M672),MAX($H$2:H672)+1,IF(AND(MINUTE(M672)=0,MINUTE(M673)=0),1,"")),"")</f>
        <v/>
      </c>
      <c r="I673" s="35" t="str">
        <f t="shared" si="1161"/>
        <v/>
      </c>
      <c r="J673" s="35" t="str">
        <f t="shared" si="1200"/>
        <v/>
      </c>
      <c r="K673" s="67" t="str">
        <f>IFERROR(IF(VLOOKUP(J672,'Flota Variable'!$AS$4:$AU$707,3,0)+K672&gt;$F$7,"",VLOOKUP(J672,'Flota Variable'!$AS$4:$AU$707,3,0)+K672),"")</f>
        <v/>
      </c>
      <c r="L673" s="67" t="str">
        <f t="shared" si="1162"/>
        <v/>
      </c>
      <c r="M673" s="36" t="str">
        <f t="shared" si="1201"/>
        <v/>
      </c>
      <c r="N673" s="35" t="str">
        <f>IF(H673="","",IF(H673=MAX($H$3:$H$1002),IFERROR(VLOOKUP(MAX($H$3:H673)+1,$H$3:$I$1002,2,0),MAX(I673:I1672))-VLOOKUP(H673,$H$3:$I$1002,2,0)+1,IFERROR(VLOOKUP(MAX($H$3:H673)+1,$H$3:$I$1002,2,0),MAX(I673:I1672))-VLOOKUP(H673,$H$3:$I$1002,2,0)))</f>
        <v/>
      </c>
      <c r="P673" s="35" t="str">
        <f t="shared" si="1202"/>
        <v/>
      </c>
      <c r="Q673" s="67" t="str">
        <f t="shared" si="1203"/>
        <v/>
      </c>
      <c r="R673" s="67" t="str">
        <f t="shared" si="1204"/>
        <v/>
      </c>
      <c r="S673" s="67" t="str">
        <f t="shared" si="1205"/>
        <v/>
      </c>
      <c r="U673" s="68" t="str">
        <f>IFERROR(IF(Z673=0,"",IF(MINUTE(Z673)&lt;&gt;MINUTE(Z672),MAX($U$2:U672)+1,IF(AND(MINUTE(Z672)=0,MINUTE(Z673)=0),1,""))),"")</f>
        <v/>
      </c>
      <c r="V673" s="68" t="str">
        <f t="shared" si="1206"/>
        <v/>
      </c>
      <c r="W673" s="68" t="str">
        <f t="shared" si="1207"/>
        <v/>
      </c>
      <c r="X673" s="69" t="str">
        <f>IFERROR(L673+VLOOKUP(J673,'Tiempos de ciclo'!$P$3:$Q$398,2,0),"")</f>
        <v/>
      </c>
      <c r="Y673" s="69" t="str">
        <f t="shared" si="1190"/>
        <v/>
      </c>
      <c r="Z673" s="70" t="str">
        <f t="shared" si="1208"/>
        <v/>
      </c>
      <c r="AA673" s="68" t="str">
        <f>IF(U673="","",IF(U673=MAX($U$3:$U$1002),IFERROR(VLOOKUP(MAX($U$3:U673)+1,$U$3:$V$1002,2,0),MAX(V673:V1672))-VLOOKUP(U673,$U$3:$V$1002,2,0)+1,IFERROR(VLOOKUP(MAX($U$3:U673)+1,$U$3:$V$1002,2,0),MAX(V673:V1672))-VLOOKUP(U673,$U$3:$V$1002,2,0)))</f>
        <v/>
      </c>
      <c r="AC673" s="68" t="str">
        <f t="shared" si="1209"/>
        <v/>
      </c>
      <c r="AD673" s="69" t="str">
        <f t="shared" si="1210"/>
        <v/>
      </c>
      <c r="AE673" s="69" t="str">
        <f t="shared" si="1211"/>
        <v/>
      </c>
      <c r="AF673" s="69" t="str">
        <f t="shared" si="1212"/>
        <v/>
      </c>
      <c r="AI673" s="3" t="str">
        <f t="shared" si="1163"/>
        <v/>
      </c>
      <c r="AJ673" s="8" t="str">
        <f t="shared" si="1191"/>
        <v/>
      </c>
      <c r="AK673" s="8" t="str">
        <f t="shared" si="1164"/>
        <v/>
      </c>
      <c r="AL673" s="8" t="str">
        <f t="shared" si="1165"/>
        <v/>
      </c>
      <c r="AM673" s="8" t="str">
        <f t="shared" si="1166"/>
        <v/>
      </c>
      <c r="AN673" s="9" t="str">
        <f t="shared" si="1192"/>
        <v/>
      </c>
      <c r="AO673" s="9" t="str">
        <f t="shared" si="1193"/>
        <v/>
      </c>
      <c r="AP673" s="8" t="str">
        <f t="shared" si="1213"/>
        <v/>
      </c>
      <c r="AQ673" s="9" t="str">
        <f t="shared" si="1194"/>
        <v/>
      </c>
      <c r="AR673" s="8" t="str">
        <f t="shared" si="1214"/>
        <v/>
      </c>
      <c r="AS673" s="2" t="str">
        <f t="shared" si="1167"/>
        <v/>
      </c>
      <c r="AT673" s="8" t="str">
        <f t="shared" si="1215"/>
        <v/>
      </c>
      <c r="AU673" s="8" t="str">
        <f t="shared" si="1168"/>
        <v/>
      </c>
      <c r="AV673" s="8" t="str">
        <f t="shared" si="1169"/>
        <v/>
      </c>
      <c r="AW673" s="8" t="str">
        <f t="shared" si="1170"/>
        <v/>
      </c>
      <c r="AX673" s="9" t="str">
        <f t="shared" si="1195"/>
        <v/>
      </c>
      <c r="AY673" s="9" t="str">
        <f t="shared" si="1196"/>
        <v/>
      </c>
      <c r="AZ673" s="8" t="str">
        <f t="shared" si="1216"/>
        <v/>
      </c>
      <c r="BA673" s="9" t="str">
        <f t="shared" si="1217"/>
        <v/>
      </c>
      <c r="BB673" s="8" t="str">
        <f t="shared" si="1218"/>
        <v/>
      </c>
      <c r="BD673" s="3" t="str">
        <f t="shared" si="1219"/>
        <v/>
      </c>
      <c r="BE673" s="8" t="str">
        <f t="shared" si="1171"/>
        <v/>
      </c>
      <c r="BF673" s="8" t="str">
        <f t="shared" si="1172"/>
        <v/>
      </c>
      <c r="BG673" s="86" t="str">
        <f t="shared" si="1173"/>
        <v/>
      </c>
      <c r="BH673" s="9" t="str">
        <f t="shared" si="1174"/>
        <v/>
      </c>
      <c r="BI673" s="9" t="str">
        <f t="shared" si="1175"/>
        <v/>
      </c>
      <c r="BJ673" s="82" t="e">
        <f t="shared" si="1197"/>
        <v>#VALUE!</v>
      </c>
      <c r="BK673" s="9" t="str">
        <f t="shared" si="1176"/>
        <v/>
      </c>
      <c r="BL673" s="9" t="str">
        <f t="shared" ref="BL673:BM673" si="1255">BK673</f>
        <v/>
      </c>
      <c r="BM673" s="9" t="str">
        <f t="shared" si="1255"/>
        <v/>
      </c>
      <c r="BN673" s="8" t="str">
        <f t="shared" si="1199"/>
        <v/>
      </c>
      <c r="BO673" s="8" t="str">
        <f t="shared" si="1221"/>
        <v/>
      </c>
      <c r="BP673" s="8" t="str">
        <f t="shared" si="1222"/>
        <v/>
      </c>
      <c r="BQ673" s="8" t="str">
        <f t="shared" si="1223"/>
        <v/>
      </c>
      <c r="BR673" s="8" t="str">
        <f t="shared" si="1178"/>
        <v/>
      </c>
      <c r="BS673" s="8" t="str">
        <f t="shared" si="1224"/>
        <v/>
      </c>
      <c r="BT673" s="8" t="str">
        <f t="shared" si="1225"/>
        <v/>
      </c>
      <c r="BU673" s="7" t="str">
        <f t="shared" si="1226"/>
        <v/>
      </c>
    </row>
    <row r="674" spans="8:73" x14ac:dyDescent="0.25">
      <c r="H674" s="35" t="str">
        <f>IFERROR(IF(MINUTE(M674)&lt;&gt;MINUTE(M673),MAX($H$2:H673)+1,IF(AND(MINUTE(M673)=0,MINUTE(M674)=0),1,"")),"")</f>
        <v/>
      </c>
      <c r="I674" s="35" t="str">
        <f t="shared" si="1161"/>
        <v/>
      </c>
      <c r="J674" s="35" t="str">
        <f t="shared" si="1200"/>
        <v/>
      </c>
      <c r="K674" s="67" t="str">
        <f>IFERROR(IF(VLOOKUP(J673,'Flota Variable'!$AS$4:$AU$707,3,0)+K673&gt;$F$7,"",VLOOKUP(J673,'Flota Variable'!$AS$4:$AU$707,3,0)+K673),"")</f>
        <v/>
      </c>
      <c r="L674" s="67" t="str">
        <f t="shared" si="1162"/>
        <v/>
      </c>
      <c r="M674" s="36" t="str">
        <f t="shared" si="1201"/>
        <v/>
      </c>
      <c r="N674" s="35" t="str">
        <f>IF(H674="","",IF(H674=MAX($H$3:$H$1002),IFERROR(VLOOKUP(MAX($H$3:H674)+1,$H$3:$I$1002,2,0),MAX(I674:I1673))-VLOOKUP(H674,$H$3:$I$1002,2,0)+1,IFERROR(VLOOKUP(MAX($H$3:H674)+1,$H$3:$I$1002,2,0),MAX(I674:I1673))-VLOOKUP(H674,$H$3:$I$1002,2,0)))</f>
        <v/>
      </c>
      <c r="P674" s="35" t="str">
        <f t="shared" si="1202"/>
        <v/>
      </c>
      <c r="Q674" s="67" t="str">
        <f t="shared" si="1203"/>
        <v/>
      </c>
      <c r="R674" s="67" t="str">
        <f t="shared" si="1204"/>
        <v/>
      </c>
      <c r="S674" s="67" t="str">
        <f t="shared" si="1205"/>
        <v/>
      </c>
      <c r="U674" s="68" t="str">
        <f>IFERROR(IF(Z674=0,"",IF(MINUTE(Z674)&lt;&gt;MINUTE(Z673),MAX($U$2:U673)+1,IF(AND(MINUTE(Z673)=0,MINUTE(Z674)=0),1,""))),"")</f>
        <v/>
      </c>
      <c r="V674" s="68" t="str">
        <f t="shared" si="1206"/>
        <v/>
      </c>
      <c r="W674" s="68" t="str">
        <f t="shared" si="1207"/>
        <v/>
      </c>
      <c r="X674" s="69" t="str">
        <f>IFERROR(L674+VLOOKUP(J674,'Tiempos de ciclo'!$P$3:$Q$398,2,0),"")</f>
        <v/>
      </c>
      <c r="Y674" s="69" t="str">
        <f t="shared" si="1190"/>
        <v/>
      </c>
      <c r="Z674" s="70" t="str">
        <f t="shared" si="1208"/>
        <v/>
      </c>
      <c r="AA674" s="68" t="str">
        <f>IF(U674="","",IF(U674=MAX($U$3:$U$1002),IFERROR(VLOOKUP(MAX($U$3:U674)+1,$U$3:$V$1002,2,0),MAX(V674:V1673))-VLOOKUP(U674,$U$3:$V$1002,2,0)+1,IFERROR(VLOOKUP(MAX($U$3:U674)+1,$U$3:$V$1002,2,0),MAX(V674:V1673))-VLOOKUP(U674,$U$3:$V$1002,2,0)))</f>
        <v/>
      </c>
      <c r="AC674" s="68" t="str">
        <f t="shared" si="1209"/>
        <v/>
      </c>
      <c r="AD674" s="69" t="str">
        <f t="shared" si="1210"/>
        <v/>
      </c>
      <c r="AE674" s="69" t="str">
        <f t="shared" si="1211"/>
        <v/>
      </c>
      <c r="AF674" s="69" t="str">
        <f t="shared" si="1212"/>
        <v/>
      </c>
      <c r="AI674" s="3" t="str">
        <f t="shared" si="1163"/>
        <v/>
      </c>
      <c r="AJ674" s="8" t="str">
        <f t="shared" si="1191"/>
        <v/>
      </c>
      <c r="AK674" s="8" t="str">
        <f t="shared" si="1164"/>
        <v/>
      </c>
      <c r="AL674" s="8" t="str">
        <f t="shared" si="1165"/>
        <v/>
      </c>
      <c r="AM674" s="8" t="str">
        <f t="shared" si="1166"/>
        <v/>
      </c>
      <c r="AN674" s="9" t="str">
        <f t="shared" si="1192"/>
        <v/>
      </c>
      <c r="AO674" s="9" t="str">
        <f t="shared" si="1193"/>
        <v/>
      </c>
      <c r="AP674" s="8" t="str">
        <f t="shared" si="1213"/>
        <v/>
      </c>
      <c r="AQ674" s="9" t="str">
        <f t="shared" si="1194"/>
        <v/>
      </c>
      <c r="AR674" s="8" t="str">
        <f t="shared" si="1214"/>
        <v/>
      </c>
      <c r="AS674" s="2" t="str">
        <f t="shared" si="1167"/>
        <v/>
      </c>
      <c r="AT674" s="8" t="str">
        <f t="shared" si="1215"/>
        <v/>
      </c>
      <c r="AU674" s="8" t="str">
        <f t="shared" si="1168"/>
        <v/>
      </c>
      <c r="AV674" s="8" t="str">
        <f t="shared" si="1169"/>
        <v/>
      </c>
      <c r="AW674" s="8" t="str">
        <f t="shared" si="1170"/>
        <v/>
      </c>
      <c r="AX674" s="9" t="str">
        <f t="shared" si="1195"/>
        <v/>
      </c>
      <c r="AY674" s="9" t="str">
        <f t="shared" si="1196"/>
        <v/>
      </c>
      <c r="AZ674" s="8" t="str">
        <f t="shared" si="1216"/>
        <v/>
      </c>
      <c r="BA674" s="9" t="str">
        <f t="shared" si="1217"/>
        <v/>
      </c>
      <c r="BB674" s="8" t="str">
        <f t="shared" si="1218"/>
        <v/>
      </c>
      <c r="BD674" s="3" t="str">
        <f t="shared" si="1219"/>
        <v/>
      </c>
      <c r="BE674" s="8" t="str">
        <f t="shared" si="1171"/>
        <v/>
      </c>
      <c r="BF674" s="8" t="str">
        <f t="shared" si="1172"/>
        <v/>
      </c>
      <c r="BG674" s="86" t="str">
        <f t="shared" si="1173"/>
        <v/>
      </c>
      <c r="BH674" s="9" t="str">
        <f t="shared" si="1174"/>
        <v/>
      </c>
      <c r="BI674" s="9" t="str">
        <f t="shared" si="1175"/>
        <v/>
      </c>
      <c r="BJ674" s="82" t="e">
        <f t="shared" si="1197"/>
        <v>#VALUE!</v>
      </c>
      <c r="BK674" s="9" t="str">
        <f t="shared" si="1176"/>
        <v/>
      </c>
      <c r="BL674" s="9" t="str">
        <f t="shared" ref="BL674:BM674" si="1256">BK674</f>
        <v/>
      </c>
      <c r="BM674" s="9" t="str">
        <f t="shared" si="1256"/>
        <v/>
      </c>
      <c r="BN674" s="8" t="str">
        <f t="shared" si="1199"/>
        <v/>
      </c>
      <c r="BO674" s="8" t="str">
        <f t="shared" si="1221"/>
        <v/>
      </c>
      <c r="BP674" s="8" t="str">
        <f t="shared" si="1222"/>
        <v/>
      </c>
      <c r="BQ674" s="8" t="str">
        <f t="shared" si="1223"/>
        <v/>
      </c>
      <c r="BR674" s="8" t="str">
        <f t="shared" si="1178"/>
        <v/>
      </c>
      <c r="BS674" s="8" t="str">
        <f t="shared" si="1224"/>
        <v/>
      </c>
      <c r="BT674" s="8" t="str">
        <f t="shared" si="1225"/>
        <v/>
      </c>
      <c r="BU674" s="7" t="str">
        <f t="shared" si="1226"/>
        <v/>
      </c>
    </row>
    <row r="675" spans="8:73" x14ac:dyDescent="0.25">
      <c r="H675" s="35" t="str">
        <f>IFERROR(IF(MINUTE(M675)&lt;&gt;MINUTE(M674),MAX($H$2:H674)+1,IF(AND(MINUTE(M674)=0,MINUTE(M675)=0),1,"")),"")</f>
        <v/>
      </c>
      <c r="I675" s="35" t="str">
        <f t="shared" si="1161"/>
        <v/>
      </c>
      <c r="J675" s="35" t="str">
        <f t="shared" si="1200"/>
        <v/>
      </c>
      <c r="K675" s="67" t="str">
        <f>IFERROR(IF(VLOOKUP(J674,'Flota Variable'!$AS$4:$AU$707,3,0)+K674&gt;$F$7,"",VLOOKUP(J674,'Flota Variable'!$AS$4:$AU$707,3,0)+K674),"")</f>
        <v/>
      </c>
      <c r="L675" s="67" t="str">
        <f t="shared" si="1162"/>
        <v/>
      </c>
      <c r="M675" s="36" t="str">
        <f t="shared" si="1201"/>
        <v/>
      </c>
      <c r="N675" s="35" t="str">
        <f>IF(H675="","",IF(H675=MAX($H$3:$H$1002),IFERROR(VLOOKUP(MAX($H$3:H675)+1,$H$3:$I$1002,2,0),MAX(I675:I1674))-VLOOKUP(H675,$H$3:$I$1002,2,0)+1,IFERROR(VLOOKUP(MAX($H$3:H675)+1,$H$3:$I$1002,2,0),MAX(I675:I1674))-VLOOKUP(H675,$H$3:$I$1002,2,0)))</f>
        <v/>
      </c>
      <c r="P675" s="35" t="str">
        <f t="shared" si="1202"/>
        <v/>
      </c>
      <c r="Q675" s="67" t="str">
        <f t="shared" si="1203"/>
        <v/>
      </c>
      <c r="R675" s="67" t="str">
        <f t="shared" si="1204"/>
        <v/>
      </c>
      <c r="S675" s="67" t="str">
        <f t="shared" si="1205"/>
        <v/>
      </c>
      <c r="U675" s="68" t="str">
        <f>IFERROR(IF(Z675=0,"",IF(MINUTE(Z675)&lt;&gt;MINUTE(Z674),MAX($U$2:U674)+1,IF(AND(MINUTE(Z674)=0,MINUTE(Z675)=0),1,""))),"")</f>
        <v/>
      </c>
      <c r="V675" s="68" t="str">
        <f t="shared" si="1206"/>
        <v/>
      </c>
      <c r="W675" s="68" t="str">
        <f t="shared" si="1207"/>
        <v/>
      </c>
      <c r="X675" s="69" t="str">
        <f>IFERROR(L675+VLOOKUP(J675,'Tiempos de ciclo'!$P$3:$Q$398,2,0),"")</f>
        <v/>
      </c>
      <c r="Y675" s="69" t="str">
        <f t="shared" si="1190"/>
        <v/>
      </c>
      <c r="Z675" s="70" t="str">
        <f t="shared" si="1208"/>
        <v/>
      </c>
      <c r="AA675" s="68" t="str">
        <f>IF(U675="","",IF(U675=MAX($U$3:$U$1002),IFERROR(VLOOKUP(MAX($U$3:U675)+1,$U$3:$V$1002,2,0),MAX(V675:V1674))-VLOOKUP(U675,$U$3:$V$1002,2,0)+1,IFERROR(VLOOKUP(MAX($U$3:U675)+1,$U$3:$V$1002,2,0),MAX(V675:V1674))-VLOOKUP(U675,$U$3:$V$1002,2,0)))</f>
        <v/>
      </c>
      <c r="AC675" s="68" t="str">
        <f t="shared" si="1209"/>
        <v/>
      </c>
      <c r="AD675" s="69" t="str">
        <f t="shared" si="1210"/>
        <v/>
      </c>
      <c r="AE675" s="69" t="str">
        <f t="shared" si="1211"/>
        <v/>
      </c>
      <c r="AF675" s="69" t="str">
        <f t="shared" si="1212"/>
        <v/>
      </c>
      <c r="AI675" s="3" t="str">
        <f t="shared" si="1163"/>
        <v/>
      </c>
      <c r="AJ675" s="8" t="str">
        <f t="shared" si="1191"/>
        <v/>
      </c>
      <c r="AK675" s="8" t="str">
        <f t="shared" si="1164"/>
        <v/>
      </c>
      <c r="AL675" s="8" t="str">
        <f t="shared" si="1165"/>
        <v/>
      </c>
      <c r="AM675" s="8" t="str">
        <f t="shared" si="1166"/>
        <v/>
      </c>
      <c r="AN675" s="9" t="str">
        <f t="shared" si="1192"/>
        <v/>
      </c>
      <c r="AO675" s="9" t="str">
        <f t="shared" si="1193"/>
        <v/>
      </c>
      <c r="AP675" s="8" t="str">
        <f t="shared" si="1213"/>
        <v/>
      </c>
      <c r="AQ675" s="9" t="str">
        <f t="shared" si="1194"/>
        <v/>
      </c>
      <c r="AR675" s="8" t="str">
        <f t="shared" si="1214"/>
        <v/>
      </c>
      <c r="AS675" s="2" t="str">
        <f t="shared" si="1167"/>
        <v/>
      </c>
      <c r="AT675" s="8" t="str">
        <f t="shared" si="1215"/>
        <v/>
      </c>
      <c r="AU675" s="8" t="str">
        <f t="shared" si="1168"/>
        <v/>
      </c>
      <c r="AV675" s="8" t="str">
        <f t="shared" si="1169"/>
        <v/>
      </c>
      <c r="AW675" s="8" t="str">
        <f t="shared" si="1170"/>
        <v/>
      </c>
      <c r="AX675" s="9" t="str">
        <f t="shared" si="1195"/>
        <v/>
      </c>
      <c r="AY675" s="9" t="str">
        <f t="shared" si="1196"/>
        <v/>
      </c>
      <c r="AZ675" s="8" t="str">
        <f t="shared" si="1216"/>
        <v/>
      </c>
      <c r="BA675" s="9" t="str">
        <f t="shared" si="1217"/>
        <v/>
      </c>
      <c r="BB675" s="8" t="str">
        <f t="shared" si="1218"/>
        <v/>
      </c>
      <c r="BD675" s="3" t="str">
        <f t="shared" si="1219"/>
        <v/>
      </c>
      <c r="BE675" s="8" t="str">
        <f t="shared" si="1171"/>
        <v/>
      </c>
      <c r="BF675" s="8" t="str">
        <f t="shared" si="1172"/>
        <v/>
      </c>
      <c r="BG675" s="86" t="str">
        <f t="shared" si="1173"/>
        <v/>
      </c>
      <c r="BH675" s="9" t="str">
        <f t="shared" si="1174"/>
        <v/>
      </c>
      <c r="BI675" s="9" t="str">
        <f t="shared" si="1175"/>
        <v/>
      </c>
      <c r="BJ675" s="82" t="e">
        <f t="shared" si="1197"/>
        <v>#VALUE!</v>
      </c>
      <c r="BK675" s="9" t="str">
        <f t="shared" si="1176"/>
        <v/>
      </c>
      <c r="BL675" s="9" t="str">
        <f t="shared" ref="BL675:BM675" si="1257">BK675</f>
        <v/>
      </c>
      <c r="BM675" s="9" t="str">
        <f t="shared" si="1257"/>
        <v/>
      </c>
      <c r="BN675" s="8" t="str">
        <f t="shared" si="1199"/>
        <v/>
      </c>
      <c r="BO675" s="8" t="str">
        <f t="shared" si="1221"/>
        <v/>
      </c>
      <c r="BP675" s="8" t="str">
        <f t="shared" si="1222"/>
        <v/>
      </c>
      <c r="BQ675" s="8" t="str">
        <f t="shared" si="1223"/>
        <v/>
      </c>
      <c r="BR675" s="8" t="str">
        <f t="shared" si="1178"/>
        <v/>
      </c>
      <c r="BS675" s="8" t="str">
        <f t="shared" si="1224"/>
        <v/>
      </c>
      <c r="BT675" s="8" t="str">
        <f t="shared" si="1225"/>
        <v/>
      </c>
      <c r="BU675" s="7" t="str">
        <f t="shared" si="1226"/>
        <v/>
      </c>
    </row>
    <row r="676" spans="8:73" x14ac:dyDescent="0.25">
      <c r="H676" s="35" t="str">
        <f>IFERROR(IF(MINUTE(M676)&lt;&gt;MINUTE(M675),MAX($H$2:H675)+1,IF(AND(MINUTE(M675)=0,MINUTE(M676)=0),1,"")),"")</f>
        <v/>
      </c>
      <c r="I676" s="35" t="str">
        <f t="shared" si="1161"/>
        <v/>
      </c>
      <c r="J676" s="35" t="str">
        <f t="shared" si="1200"/>
        <v/>
      </c>
      <c r="K676" s="67" t="str">
        <f>IFERROR(IF(VLOOKUP(J675,'Flota Variable'!$AS$4:$AU$707,3,0)+K675&gt;$F$7,"",VLOOKUP(J675,'Flota Variable'!$AS$4:$AU$707,3,0)+K675),"")</f>
        <v/>
      </c>
      <c r="L676" s="67" t="str">
        <f t="shared" si="1162"/>
        <v/>
      </c>
      <c r="M676" s="36" t="str">
        <f t="shared" si="1201"/>
        <v/>
      </c>
      <c r="N676" s="35" t="str">
        <f>IF(H676="","",IF(H676=MAX($H$3:$H$1002),IFERROR(VLOOKUP(MAX($H$3:H676)+1,$H$3:$I$1002,2,0),MAX(I676:I1675))-VLOOKUP(H676,$H$3:$I$1002,2,0)+1,IFERROR(VLOOKUP(MAX($H$3:H676)+1,$H$3:$I$1002,2,0),MAX(I676:I1675))-VLOOKUP(H676,$H$3:$I$1002,2,0)))</f>
        <v/>
      </c>
      <c r="P676" s="35" t="str">
        <f t="shared" si="1202"/>
        <v/>
      </c>
      <c r="Q676" s="67" t="str">
        <f t="shared" si="1203"/>
        <v/>
      </c>
      <c r="R676" s="67" t="str">
        <f t="shared" si="1204"/>
        <v/>
      </c>
      <c r="S676" s="67" t="str">
        <f t="shared" si="1205"/>
        <v/>
      </c>
      <c r="U676" s="68" t="str">
        <f>IFERROR(IF(Z676=0,"",IF(MINUTE(Z676)&lt;&gt;MINUTE(Z675),MAX($U$2:U675)+1,IF(AND(MINUTE(Z675)=0,MINUTE(Z676)=0),1,""))),"")</f>
        <v/>
      </c>
      <c r="V676" s="68" t="str">
        <f t="shared" si="1206"/>
        <v/>
      </c>
      <c r="W676" s="68" t="str">
        <f t="shared" si="1207"/>
        <v/>
      </c>
      <c r="X676" s="69" t="str">
        <f>IFERROR(L676+VLOOKUP(J676,'Tiempos de ciclo'!$P$3:$Q$398,2,0),"")</f>
        <v/>
      </c>
      <c r="Y676" s="69" t="str">
        <f t="shared" si="1190"/>
        <v/>
      </c>
      <c r="Z676" s="70" t="str">
        <f t="shared" si="1208"/>
        <v/>
      </c>
      <c r="AA676" s="68" t="str">
        <f>IF(U676="","",IF(U676=MAX($U$3:$U$1002),IFERROR(VLOOKUP(MAX($U$3:U676)+1,$U$3:$V$1002,2,0),MAX(V676:V1675))-VLOOKUP(U676,$U$3:$V$1002,2,0)+1,IFERROR(VLOOKUP(MAX($U$3:U676)+1,$U$3:$V$1002,2,0),MAX(V676:V1675))-VLOOKUP(U676,$U$3:$V$1002,2,0)))</f>
        <v/>
      </c>
      <c r="AC676" s="68" t="str">
        <f t="shared" si="1209"/>
        <v/>
      </c>
      <c r="AD676" s="69" t="str">
        <f t="shared" si="1210"/>
        <v/>
      </c>
      <c r="AE676" s="69" t="str">
        <f t="shared" si="1211"/>
        <v/>
      </c>
      <c r="AF676" s="69" t="str">
        <f t="shared" si="1212"/>
        <v/>
      </c>
      <c r="AI676" s="3" t="str">
        <f t="shared" si="1163"/>
        <v/>
      </c>
      <c r="AJ676" s="8" t="str">
        <f t="shared" si="1191"/>
        <v/>
      </c>
      <c r="AK676" s="8" t="str">
        <f t="shared" si="1164"/>
        <v/>
      </c>
      <c r="AL676" s="8" t="str">
        <f t="shared" si="1165"/>
        <v/>
      </c>
      <c r="AM676" s="8" t="str">
        <f t="shared" si="1166"/>
        <v/>
      </c>
      <c r="AN676" s="9" t="str">
        <f t="shared" si="1192"/>
        <v/>
      </c>
      <c r="AO676" s="9" t="str">
        <f t="shared" si="1193"/>
        <v/>
      </c>
      <c r="AP676" s="8" t="str">
        <f t="shared" si="1213"/>
        <v/>
      </c>
      <c r="AQ676" s="9" t="str">
        <f t="shared" si="1194"/>
        <v/>
      </c>
      <c r="AR676" s="8" t="str">
        <f t="shared" si="1214"/>
        <v/>
      </c>
      <c r="AS676" s="2" t="str">
        <f t="shared" si="1167"/>
        <v/>
      </c>
      <c r="AT676" s="8" t="str">
        <f t="shared" si="1215"/>
        <v/>
      </c>
      <c r="AU676" s="8" t="str">
        <f t="shared" si="1168"/>
        <v/>
      </c>
      <c r="AV676" s="8" t="str">
        <f t="shared" si="1169"/>
        <v/>
      </c>
      <c r="AW676" s="8" t="str">
        <f t="shared" si="1170"/>
        <v/>
      </c>
      <c r="AX676" s="9" t="str">
        <f t="shared" si="1195"/>
        <v/>
      </c>
      <c r="AY676" s="9" t="str">
        <f t="shared" si="1196"/>
        <v/>
      </c>
      <c r="AZ676" s="8" t="str">
        <f t="shared" si="1216"/>
        <v/>
      </c>
      <c r="BA676" s="9" t="str">
        <f t="shared" si="1217"/>
        <v/>
      </c>
      <c r="BB676" s="8" t="str">
        <f t="shared" si="1218"/>
        <v/>
      </c>
      <c r="BD676" s="3" t="str">
        <f t="shared" si="1219"/>
        <v/>
      </c>
      <c r="BE676" s="8" t="str">
        <f t="shared" si="1171"/>
        <v/>
      </c>
      <c r="BF676" s="8" t="str">
        <f t="shared" si="1172"/>
        <v/>
      </c>
      <c r="BG676" s="86" t="str">
        <f t="shared" si="1173"/>
        <v/>
      </c>
      <c r="BH676" s="9" t="str">
        <f t="shared" si="1174"/>
        <v/>
      </c>
      <c r="BI676" s="9" t="str">
        <f t="shared" si="1175"/>
        <v/>
      </c>
      <c r="BJ676" s="82" t="e">
        <f t="shared" si="1197"/>
        <v>#VALUE!</v>
      </c>
      <c r="BK676" s="9" t="str">
        <f t="shared" si="1176"/>
        <v/>
      </c>
      <c r="BL676" s="9" t="str">
        <f t="shared" ref="BL676:BM676" si="1258">BK676</f>
        <v/>
      </c>
      <c r="BM676" s="9" t="str">
        <f t="shared" si="1258"/>
        <v/>
      </c>
      <c r="BN676" s="8" t="str">
        <f t="shared" si="1199"/>
        <v/>
      </c>
      <c r="BO676" s="8" t="str">
        <f t="shared" si="1221"/>
        <v/>
      </c>
      <c r="BP676" s="8" t="str">
        <f t="shared" si="1222"/>
        <v/>
      </c>
      <c r="BQ676" s="8" t="str">
        <f t="shared" si="1223"/>
        <v/>
      </c>
      <c r="BR676" s="8" t="str">
        <f t="shared" si="1178"/>
        <v/>
      </c>
      <c r="BS676" s="8" t="str">
        <f t="shared" si="1224"/>
        <v/>
      </c>
      <c r="BT676" s="8" t="str">
        <f t="shared" si="1225"/>
        <v/>
      </c>
      <c r="BU676" s="7" t="str">
        <f t="shared" si="1226"/>
        <v/>
      </c>
    </row>
    <row r="677" spans="8:73" x14ac:dyDescent="0.25">
      <c r="H677" s="35" t="str">
        <f>IFERROR(IF(MINUTE(M677)&lt;&gt;MINUTE(M676),MAX($H$2:H676)+1,IF(AND(MINUTE(M676)=0,MINUTE(M677)=0),1,"")),"")</f>
        <v/>
      </c>
      <c r="I677" s="35" t="str">
        <f t="shared" si="1161"/>
        <v/>
      </c>
      <c r="J677" s="35" t="str">
        <f t="shared" si="1200"/>
        <v/>
      </c>
      <c r="K677" s="67" t="str">
        <f>IFERROR(IF(VLOOKUP(J676,'Flota Variable'!$AS$4:$AU$707,3,0)+K676&gt;$F$7,"",VLOOKUP(J676,'Flota Variable'!$AS$4:$AU$707,3,0)+K676),"")</f>
        <v/>
      </c>
      <c r="L677" s="67" t="str">
        <f t="shared" si="1162"/>
        <v/>
      </c>
      <c r="M677" s="36" t="str">
        <f t="shared" si="1201"/>
        <v/>
      </c>
      <c r="N677" s="35" t="str">
        <f>IF(H677="","",IF(H677=MAX($H$3:$H$1002),IFERROR(VLOOKUP(MAX($H$3:H677)+1,$H$3:$I$1002,2,0),MAX(I677:I1676))-VLOOKUP(H677,$H$3:$I$1002,2,0)+1,IFERROR(VLOOKUP(MAX($H$3:H677)+1,$H$3:$I$1002,2,0),MAX(I677:I1676))-VLOOKUP(H677,$H$3:$I$1002,2,0)))</f>
        <v/>
      </c>
      <c r="P677" s="35" t="str">
        <f t="shared" si="1202"/>
        <v/>
      </c>
      <c r="Q677" s="67" t="str">
        <f t="shared" si="1203"/>
        <v/>
      </c>
      <c r="R677" s="67" t="str">
        <f t="shared" si="1204"/>
        <v/>
      </c>
      <c r="S677" s="67" t="str">
        <f t="shared" si="1205"/>
        <v/>
      </c>
      <c r="U677" s="68" t="str">
        <f>IFERROR(IF(Z677=0,"",IF(MINUTE(Z677)&lt;&gt;MINUTE(Z676),MAX($U$2:U676)+1,IF(AND(MINUTE(Z676)=0,MINUTE(Z677)=0),1,""))),"")</f>
        <v/>
      </c>
      <c r="V677" s="68" t="str">
        <f t="shared" si="1206"/>
        <v/>
      </c>
      <c r="W677" s="68" t="str">
        <f t="shared" si="1207"/>
        <v/>
      </c>
      <c r="X677" s="69" t="str">
        <f>IFERROR(L677+VLOOKUP(J677,'Tiempos de ciclo'!$P$3:$Q$398,2,0),"")</f>
        <v/>
      </c>
      <c r="Y677" s="69" t="str">
        <f t="shared" si="1190"/>
        <v/>
      </c>
      <c r="Z677" s="70" t="str">
        <f t="shared" si="1208"/>
        <v/>
      </c>
      <c r="AA677" s="68" t="str">
        <f>IF(U677="","",IF(U677=MAX($U$3:$U$1002),IFERROR(VLOOKUP(MAX($U$3:U677)+1,$U$3:$V$1002,2,0),MAX(V677:V1676))-VLOOKUP(U677,$U$3:$V$1002,2,0)+1,IFERROR(VLOOKUP(MAX($U$3:U677)+1,$U$3:$V$1002,2,0),MAX(V677:V1676))-VLOOKUP(U677,$U$3:$V$1002,2,0)))</f>
        <v/>
      </c>
      <c r="AC677" s="68" t="str">
        <f t="shared" si="1209"/>
        <v/>
      </c>
      <c r="AD677" s="69" t="str">
        <f t="shared" si="1210"/>
        <v/>
      </c>
      <c r="AE677" s="69" t="str">
        <f t="shared" si="1211"/>
        <v/>
      </c>
      <c r="AF677" s="69" t="str">
        <f t="shared" si="1212"/>
        <v/>
      </c>
      <c r="AI677" s="3" t="str">
        <f t="shared" si="1163"/>
        <v/>
      </c>
      <c r="AJ677" s="8" t="str">
        <f t="shared" si="1191"/>
        <v/>
      </c>
      <c r="AK677" s="8" t="str">
        <f t="shared" si="1164"/>
        <v/>
      </c>
      <c r="AL677" s="8" t="str">
        <f t="shared" si="1165"/>
        <v/>
      </c>
      <c r="AM677" s="8" t="str">
        <f t="shared" si="1166"/>
        <v/>
      </c>
      <c r="AN677" s="9" t="str">
        <f t="shared" si="1192"/>
        <v/>
      </c>
      <c r="AO677" s="9" t="str">
        <f t="shared" si="1193"/>
        <v/>
      </c>
      <c r="AP677" s="8" t="str">
        <f t="shared" si="1213"/>
        <v/>
      </c>
      <c r="AQ677" s="9" t="str">
        <f t="shared" si="1194"/>
        <v/>
      </c>
      <c r="AR677" s="8" t="str">
        <f t="shared" si="1214"/>
        <v/>
      </c>
      <c r="AS677" s="2" t="str">
        <f t="shared" si="1167"/>
        <v/>
      </c>
      <c r="AT677" s="8" t="str">
        <f t="shared" si="1215"/>
        <v/>
      </c>
      <c r="AU677" s="8" t="str">
        <f t="shared" si="1168"/>
        <v/>
      </c>
      <c r="AV677" s="8" t="str">
        <f t="shared" si="1169"/>
        <v/>
      </c>
      <c r="AW677" s="8" t="str">
        <f t="shared" si="1170"/>
        <v/>
      </c>
      <c r="AX677" s="9" t="str">
        <f t="shared" si="1195"/>
        <v/>
      </c>
      <c r="AY677" s="9" t="str">
        <f t="shared" si="1196"/>
        <v/>
      </c>
      <c r="AZ677" s="8" t="str">
        <f t="shared" si="1216"/>
        <v/>
      </c>
      <c r="BA677" s="9" t="str">
        <f t="shared" si="1217"/>
        <v/>
      </c>
      <c r="BB677" s="8" t="str">
        <f t="shared" si="1218"/>
        <v/>
      </c>
      <c r="BD677" s="3" t="str">
        <f t="shared" si="1219"/>
        <v/>
      </c>
      <c r="BE677" s="8" t="str">
        <f t="shared" si="1171"/>
        <v/>
      </c>
      <c r="BF677" s="8" t="str">
        <f t="shared" si="1172"/>
        <v/>
      </c>
      <c r="BG677" s="86" t="str">
        <f t="shared" si="1173"/>
        <v/>
      </c>
      <c r="BH677" s="9" t="str">
        <f t="shared" si="1174"/>
        <v/>
      </c>
      <c r="BI677" s="9" t="str">
        <f t="shared" si="1175"/>
        <v/>
      </c>
      <c r="BJ677" s="82" t="e">
        <f t="shared" si="1197"/>
        <v>#VALUE!</v>
      </c>
      <c r="BK677" s="9" t="str">
        <f t="shared" si="1176"/>
        <v/>
      </c>
      <c r="BL677" s="9" t="str">
        <f t="shared" ref="BL677:BM677" si="1259">BK677</f>
        <v/>
      </c>
      <c r="BM677" s="9" t="str">
        <f t="shared" si="1259"/>
        <v/>
      </c>
      <c r="BN677" s="8" t="str">
        <f t="shared" si="1199"/>
        <v/>
      </c>
      <c r="BO677" s="8" t="str">
        <f t="shared" si="1221"/>
        <v/>
      </c>
      <c r="BP677" s="8" t="str">
        <f t="shared" si="1222"/>
        <v/>
      </c>
      <c r="BQ677" s="8" t="str">
        <f t="shared" si="1223"/>
        <v/>
      </c>
      <c r="BR677" s="8" t="str">
        <f t="shared" si="1178"/>
        <v/>
      </c>
      <c r="BS677" s="8" t="str">
        <f t="shared" si="1224"/>
        <v/>
      </c>
      <c r="BT677" s="8" t="str">
        <f t="shared" si="1225"/>
        <v/>
      </c>
      <c r="BU677" s="7" t="str">
        <f t="shared" si="1226"/>
        <v/>
      </c>
    </row>
    <row r="678" spans="8:73" x14ac:dyDescent="0.25">
      <c r="H678" s="35" t="str">
        <f>IFERROR(IF(MINUTE(M678)&lt;&gt;MINUTE(M677),MAX($H$2:H677)+1,IF(AND(MINUTE(M677)=0,MINUTE(M678)=0),1,"")),"")</f>
        <v/>
      </c>
      <c r="I678" s="35" t="str">
        <f t="shared" si="1161"/>
        <v/>
      </c>
      <c r="J678" s="35" t="str">
        <f t="shared" si="1200"/>
        <v/>
      </c>
      <c r="K678" s="67" t="str">
        <f>IFERROR(IF(VLOOKUP(J677,'Flota Variable'!$AS$4:$AU$707,3,0)+K677&gt;$F$7,"",VLOOKUP(J677,'Flota Variable'!$AS$4:$AU$707,3,0)+K677),"")</f>
        <v/>
      </c>
      <c r="L678" s="67" t="str">
        <f t="shared" si="1162"/>
        <v/>
      </c>
      <c r="M678" s="36" t="str">
        <f t="shared" si="1201"/>
        <v/>
      </c>
      <c r="N678" s="35" t="str">
        <f>IF(H678="","",IF(H678=MAX($H$3:$H$1002),IFERROR(VLOOKUP(MAX($H$3:H678)+1,$H$3:$I$1002,2,0),MAX(I678:I1677))-VLOOKUP(H678,$H$3:$I$1002,2,0)+1,IFERROR(VLOOKUP(MAX($H$3:H678)+1,$H$3:$I$1002,2,0),MAX(I678:I1677))-VLOOKUP(H678,$H$3:$I$1002,2,0)))</f>
        <v/>
      </c>
      <c r="P678" s="35" t="str">
        <f t="shared" si="1202"/>
        <v/>
      </c>
      <c r="Q678" s="67" t="str">
        <f t="shared" si="1203"/>
        <v/>
      </c>
      <c r="R678" s="67" t="str">
        <f t="shared" si="1204"/>
        <v/>
      </c>
      <c r="S678" s="67" t="str">
        <f t="shared" si="1205"/>
        <v/>
      </c>
      <c r="U678" s="68" t="str">
        <f>IFERROR(IF(Z678=0,"",IF(MINUTE(Z678)&lt;&gt;MINUTE(Z677),MAX($U$2:U677)+1,IF(AND(MINUTE(Z677)=0,MINUTE(Z678)=0),1,""))),"")</f>
        <v/>
      </c>
      <c r="V678" s="68" t="str">
        <f t="shared" si="1206"/>
        <v/>
      </c>
      <c r="W678" s="68" t="str">
        <f t="shared" si="1207"/>
        <v/>
      </c>
      <c r="X678" s="69" t="str">
        <f>IFERROR(L678+VLOOKUP(J678,'Tiempos de ciclo'!$P$3:$Q$398,2,0),"")</f>
        <v/>
      </c>
      <c r="Y678" s="69" t="str">
        <f t="shared" si="1190"/>
        <v/>
      </c>
      <c r="Z678" s="70" t="str">
        <f t="shared" si="1208"/>
        <v/>
      </c>
      <c r="AA678" s="68" t="str">
        <f>IF(U678="","",IF(U678=MAX($U$3:$U$1002),IFERROR(VLOOKUP(MAX($U$3:U678)+1,$U$3:$V$1002,2,0),MAX(V678:V1677))-VLOOKUP(U678,$U$3:$V$1002,2,0)+1,IFERROR(VLOOKUP(MAX($U$3:U678)+1,$U$3:$V$1002,2,0),MAX(V678:V1677))-VLOOKUP(U678,$U$3:$V$1002,2,0)))</f>
        <v/>
      </c>
      <c r="AC678" s="68" t="str">
        <f t="shared" si="1209"/>
        <v/>
      </c>
      <c r="AD678" s="69" t="str">
        <f t="shared" si="1210"/>
        <v/>
      </c>
      <c r="AE678" s="69" t="str">
        <f t="shared" si="1211"/>
        <v/>
      </c>
      <c r="AF678" s="69" t="str">
        <f t="shared" si="1212"/>
        <v/>
      </c>
      <c r="AI678" s="3" t="str">
        <f t="shared" si="1163"/>
        <v/>
      </c>
      <c r="AJ678" s="8" t="str">
        <f t="shared" si="1191"/>
        <v/>
      </c>
      <c r="AK678" s="8" t="str">
        <f t="shared" si="1164"/>
        <v/>
      </c>
      <c r="AL678" s="8" t="str">
        <f t="shared" si="1165"/>
        <v/>
      </c>
      <c r="AM678" s="8" t="str">
        <f t="shared" si="1166"/>
        <v/>
      </c>
      <c r="AN678" s="9" t="str">
        <f t="shared" si="1192"/>
        <v/>
      </c>
      <c r="AO678" s="9" t="str">
        <f t="shared" si="1193"/>
        <v/>
      </c>
      <c r="AP678" s="8" t="str">
        <f t="shared" si="1213"/>
        <v/>
      </c>
      <c r="AQ678" s="9" t="str">
        <f t="shared" si="1194"/>
        <v/>
      </c>
      <c r="AR678" s="8" t="str">
        <f t="shared" si="1214"/>
        <v/>
      </c>
      <c r="AS678" s="2" t="str">
        <f t="shared" si="1167"/>
        <v/>
      </c>
      <c r="AT678" s="8" t="str">
        <f t="shared" si="1215"/>
        <v/>
      </c>
      <c r="AU678" s="8" t="str">
        <f t="shared" si="1168"/>
        <v/>
      </c>
      <c r="AV678" s="8" t="str">
        <f t="shared" si="1169"/>
        <v/>
      </c>
      <c r="AW678" s="8" t="str">
        <f t="shared" si="1170"/>
        <v/>
      </c>
      <c r="AX678" s="9" t="str">
        <f t="shared" si="1195"/>
        <v/>
      </c>
      <c r="AY678" s="9" t="str">
        <f t="shared" si="1196"/>
        <v/>
      </c>
      <c r="AZ678" s="8" t="str">
        <f t="shared" si="1216"/>
        <v/>
      </c>
      <c r="BA678" s="9" t="str">
        <f t="shared" si="1217"/>
        <v/>
      </c>
      <c r="BB678" s="8" t="str">
        <f t="shared" si="1218"/>
        <v/>
      </c>
      <c r="BD678" s="3" t="str">
        <f t="shared" si="1219"/>
        <v/>
      </c>
      <c r="BE678" s="8" t="str">
        <f t="shared" si="1171"/>
        <v/>
      </c>
      <c r="BF678" s="8" t="str">
        <f t="shared" si="1172"/>
        <v/>
      </c>
      <c r="BG678" s="86" t="str">
        <f t="shared" si="1173"/>
        <v/>
      </c>
      <c r="BH678" s="9" t="str">
        <f t="shared" si="1174"/>
        <v/>
      </c>
      <c r="BI678" s="9" t="str">
        <f t="shared" si="1175"/>
        <v/>
      </c>
      <c r="BJ678" s="82" t="e">
        <f t="shared" si="1197"/>
        <v>#VALUE!</v>
      </c>
      <c r="BK678" s="9" t="str">
        <f t="shared" si="1176"/>
        <v/>
      </c>
      <c r="BL678" s="9" t="str">
        <f t="shared" ref="BL678:BM678" si="1260">BK678</f>
        <v/>
      </c>
      <c r="BM678" s="9" t="str">
        <f t="shared" si="1260"/>
        <v/>
      </c>
      <c r="BN678" s="8" t="str">
        <f t="shared" si="1199"/>
        <v/>
      </c>
      <c r="BO678" s="8" t="str">
        <f t="shared" si="1221"/>
        <v/>
      </c>
      <c r="BP678" s="8" t="str">
        <f t="shared" si="1222"/>
        <v/>
      </c>
      <c r="BQ678" s="8" t="str">
        <f t="shared" si="1223"/>
        <v/>
      </c>
      <c r="BR678" s="8" t="str">
        <f t="shared" si="1178"/>
        <v/>
      </c>
      <c r="BS678" s="8" t="str">
        <f t="shared" si="1224"/>
        <v/>
      </c>
      <c r="BT678" s="8" t="str">
        <f t="shared" si="1225"/>
        <v/>
      </c>
      <c r="BU678" s="7" t="str">
        <f t="shared" si="1226"/>
        <v/>
      </c>
    </row>
    <row r="679" spans="8:73" x14ac:dyDescent="0.25">
      <c r="H679" s="35" t="str">
        <f>IFERROR(IF(MINUTE(M679)&lt;&gt;MINUTE(M678),MAX($H$2:H678)+1,IF(AND(MINUTE(M678)=0,MINUTE(M679)=0),1,"")),"")</f>
        <v/>
      </c>
      <c r="I679" s="35" t="str">
        <f t="shared" si="1161"/>
        <v/>
      </c>
      <c r="J679" s="35" t="str">
        <f t="shared" si="1200"/>
        <v/>
      </c>
      <c r="K679" s="67" t="str">
        <f>IFERROR(IF(VLOOKUP(J678,'Flota Variable'!$AS$4:$AU$707,3,0)+K678&gt;$F$7,"",VLOOKUP(J678,'Flota Variable'!$AS$4:$AU$707,3,0)+K678),"")</f>
        <v/>
      </c>
      <c r="L679" s="67" t="str">
        <f t="shared" si="1162"/>
        <v/>
      </c>
      <c r="M679" s="36" t="str">
        <f t="shared" si="1201"/>
        <v/>
      </c>
      <c r="N679" s="35" t="str">
        <f>IF(H679="","",IF(H679=MAX($H$3:$H$1002),IFERROR(VLOOKUP(MAX($H$3:H679)+1,$H$3:$I$1002,2,0),MAX(I679:I1678))-VLOOKUP(H679,$H$3:$I$1002,2,0)+1,IFERROR(VLOOKUP(MAX($H$3:H679)+1,$H$3:$I$1002,2,0),MAX(I679:I1678))-VLOOKUP(H679,$H$3:$I$1002,2,0)))</f>
        <v/>
      </c>
      <c r="P679" s="35" t="str">
        <f t="shared" si="1202"/>
        <v/>
      </c>
      <c r="Q679" s="67" t="str">
        <f t="shared" si="1203"/>
        <v/>
      </c>
      <c r="R679" s="67" t="str">
        <f t="shared" si="1204"/>
        <v/>
      </c>
      <c r="S679" s="67" t="str">
        <f t="shared" si="1205"/>
        <v/>
      </c>
      <c r="U679" s="68" t="str">
        <f>IFERROR(IF(Z679=0,"",IF(MINUTE(Z679)&lt;&gt;MINUTE(Z678),MAX($U$2:U678)+1,IF(AND(MINUTE(Z678)=0,MINUTE(Z679)=0),1,""))),"")</f>
        <v/>
      </c>
      <c r="V679" s="68" t="str">
        <f t="shared" si="1206"/>
        <v/>
      </c>
      <c r="W679" s="68" t="str">
        <f t="shared" si="1207"/>
        <v/>
      </c>
      <c r="X679" s="69" t="str">
        <f>IFERROR(L679+VLOOKUP(J679,'Tiempos de ciclo'!$P$3:$Q$398,2,0),"")</f>
        <v/>
      </c>
      <c r="Y679" s="69" t="str">
        <f t="shared" si="1190"/>
        <v/>
      </c>
      <c r="Z679" s="70" t="str">
        <f t="shared" si="1208"/>
        <v/>
      </c>
      <c r="AA679" s="68" t="str">
        <f>IF(U679="","",IF(U679=MAX($U$3:$U$1002),IFERROR(VLOOKUP(MAX($U$3:U679)+1,$U$3:$V$1002,2,0),MAX(V679:V1678))-VLOOKUP(U679,$U$3:$V$1002,2,0)+1,IFERROR(VLOOKUP(MAX($U$3:U679)+1,$U$3:$V$1002,2,0),MAX(V679:V1678))-VLOOKUP(U679,$U$3:$V$1002,2,0)))</f>
        <v/>
      </c>
      <c r="AC679" s="68" t="str">
        <f t="shared" si="1209"/>
        <v/>
      </c>
      <c r="AD679" s="69" t="str">
        <f t="shared" si="1210"/>
        <v/>
      </c>
      <c r="AE679" s="69" t="str">
        <f t="shared" si="1211"/>
        <v/>
      </c>
      <c r="AF679" s="69" t="str">
        <f t="shared" si="1212"/>
        <v/>
      </c>
      <c r="AI679" s="3" t="str">
        <f t="shared" si="1163"/>
        <v/>
      </c>
      <c r="AJ679" s="8" t="str">
        <f t="shared" si="1191"/>
        <v/>
      </c>
      <c r="AK679" s="8" t="str">
        <f t="shared" si="1164"/>
        <v/>
      </c>
      <c r="AL679" s="8" t="str">
        <f t="shared" si="1165"/>
        <v/>
      </c>
      <c r="AM679" s="8" t="str">
        <f t="shared" si="1166"/>
        <v/>
      </c>
      <c r="AN679" s="9" t="str">
        <f t="shared" si="1192"/>
        <v/>
      </c>
      <c r="AO679" s="9" t="str">
        <f t="shared" si="1193"/>
        <v/>
      </c>
      <c r="AP679" s="8" t="str">
        <f t="shared" si="1213"/>
        <v/>
      </c>
      <c r="AQ679" s="9" t="str">
        <f t="shared" si="1194"/>
        <v/>
      </c>
      <c r="AR679" s="8" t="str">
        <f t="shared" si="1214"/>
        <v/>
      </c>
      <c r="AS679" s="2" t="str">
        <f t="shared" si="1167"/>
        <v/>
      </c>
      <c r="AT679" s="8" t="str">
        <f t="shared" si="1215"/>
        <v/>
      </c>
      <c r="AU679" s="8" t="str">
        <f t="shared" si="1168"/>
        <v/>
      </c>
      <c r="AV679" s="8" t="str">
        <f t="shared" si="1169"/>
        <v/>
      </c>
      <c r="AW679" s="8" t="str">
        <f t="shared" si="1170"/>
        <v/>
      </c>
      <c r="AX679" s="9" t="str">
        <f t="shared" si="1195"/>
        <v/>
      </c>
      <c r="AY679" s="9" t="str">
        <f t="shared" si="1196"/>
        <v/>
      </c>
      <c r="AZ679" s="8" t="str">
        <f t="shared" si="1216"/>
        <v/>
      </c>
      <c r="BA679" s="9" t="str">
        <f t="shared" si="1217"/>
        <v/>
      </c>
      <c r="BB679" s="8" t="str">
        <f t="shared" si="1218"/>
        <v/>
      </c>
      <c r="BD679" s="3" t="str">
        <f t="shared" si="1219"/>
        <v/>
      </c>
      <c r="BE679" s="8" t="str">
        <f t="shared" si="1171"/>
        <v/>
      </c>
      <c r="BF679" s="8" t="str">
        <f t="shared" si="1172"/>
        <v/>
      </c>
      <c r="BG679" s="86" t="str">
        <f t="shared" si="1173"/>
        <v/>
      </c>
      <c r="BH679" s="9" t="str">
        <f t="shared" si="1174"/>
        <v/>
      </c>
      <c r="BI679" s="9" t="str">
        <f t="shared" si="1175"/>
        <v/>
      </c>
      <c r="BJ679" s="82" t="e">
        <f t="shared" si="1197"/>
        <v>#VALUE!</v>
      </c>
      <c r="BK679" s="9" t="str">
        <f t="shared" si="1176"/>
        <v/>
      </c>
      <c r="BL679" s="9" t="str">
        <f t="shared" ref="BL679:BM679" si="1261">BK679</f>
        <v/>
      </c>
      <c r="BM679" s="9" t="str">
        <f t="shared" si="1261"/>
        <v/>
      </c>
      <c r="BN679" s="8" t="str">
        <f t="shared" si="1199"/>
        <v/>
      </c>
      <c r="BO679" s="8" t="str">
        <f t="shared" si="1221"/>
        <v/>
      </c>
      <c r="BP679" s="8" t="str">
        <f t="shared" si="1222"/>
        <v/>
      </c>
      <c r="BQ679" s="8" t="str">
        <f t="shared" si="1223"/>
        <v/>
      </c>
      <c r="BR679" s="8" t="str">
        <f t="shared" si="1178"/>
        <v/>
      </c>
      <c r="BS679" s="8" t="str">
        <f t="shared" si="1224"/>
        <v/>
      </c>
      <c r="BT679" s="8" t="str">
        <f t="shared" si="1225"/>
        <v/>
      </c>
      <c r="BU679" s="7" t="str">
        <f t="shared" si="1226"/>
        <v/>
      </c>
    </row>
    <row r="680" spans="8:73" x14ac:dyDescent="0.25">
      <c r="H680" s="35" t="str">
        <f>IFERROR(IF(MINUTE(M680)&lt;&gt;MINUTE(M679),MAX($H$2:H679)+1,IF(AND(MINUTE(M679)=0,MINUTE(M680)=0),1,"")),"")</f>
        <v/>
      </c>
      <c r="I680" s="35" t="str">
        <f t="shared" si="1161"/>
        <v/>
      </c>
      <c r="J680" s="35" t="str">
        <f t="shared" si="1200"/>
        <v/>
      </c>
      <c r="K680" s="67" t="str">
        <f>IFERROR(IF(VLOOKUP(J679,'Flota Variable'!$AS$4:$AU$707,3,0)+K679&gt;$F$7,"",VLOOKUP(J679,'Flota Variable'!$AS$4:$AU$707,3,0)+K679),"")</f>
        <v/>
      </c>
      <c r="L680" s="67" t="str">
        <f t="shared" si="1162"/>
        <v/>
      </c>
      <c r="M680" s="36" t="str">
        <f t="shared" si="1201"/>
        <v/>
      </c>
      <c r="N680" s="35" t="str">
        <f>IF(H680="","",IF(H680=MAX($H$3:$H$1002),IFERROR(VLOOKUP(MAX($H$3:H680)+1,$H$3:$I$1002,2,0),MAX(I680:I1679))-VLOOKUP(H680,$H$3:$I$1002,2,0)+1,IFERROR(VLOOKUP(MAX($H$3:H680)+1,$H$3:$I$1002,2,0),MAX(I680:I1679))-VLOOKUP(H680,$H$3:$I$1002,2,0)))</f>
        <v/>
      </c>
      <c r="P680" s="35" t="str">
        <f t="shared" si="1202"/>
        <v/>
      </c>
      <c r="Q680" s="67" t="str">
        <f t="shared" si="1203"/>
        <v/>
      </c>
      <c r="R680" s="67" t="str">
        <f t="shared" si="1204"/>
        <v/>
      </c>
      <c r="S680" s="67" t="str">
        <f t="shared" si="1205"/>
        <v/>
      </c>
      <c r="U680" s="68" t="str">
        <f>IFERROR(IF(Z680=0,"",IF(MINUTE(Z680)&lt;&gt;MINUTE(Z679),MAX($U$2:U679)+1,IF(AND(MINUTE(Z679)=0,MINUTE(Z680)=0),1,""))),"")</f>
        <v/>
      </c>
      <c r="V680" s="68" t="str">
        <f t="shared" si="1206"/>
        <v/>
      </c>
      <c r="W680" s="68" t="str">
        <f t="shared" si="1207"/>
        <v/>
      </c>
      <c r="X680" s="69" t="str">
        <f>IFERROR(L680+VLOOKUP(J680,'Tiempos de ciclo'!$P$3:$Q$398,2,0),"")</f>
        <v/>
      </c>
      <c r="Y680" s="69" t="str">
        <f t="shared" si="1190"/>
        <v/>
      </c>
      <c r="Z680" s="70" t="str">
        <f t="shared" si="1208"/>
        <v/>
      </c>
      <c r="AA680" s="68" t="str">
        <f>IF(U680="","",IF(U680=MAX($U$3:$U$1002),IFERROR(VLOOKUP(MAX($U$3:U680)+1,$U$3:$V$1002,2,0),MAX(V680:V1679))-VLOOKUP(U680,$U$3:$V$1002,2,0)+1,IFERROR(VLOOKUP(MAX($U$3:U680)+1,$U$3:$V$1002,2,0),MAX(V680:V1679))-VLOOKUP(U680,$U$3:$V$1002,2,0)))</f>
        <v/>
      </c>
      <c r="AC680" s="68" t="str">
        <f t="shared" si="1209"/>
        <v/>
      </c>
      <c r="AD680" s="69" t="str">
        <f t="shared" si="1210"/>
        <v/>
      </c>
      <c r="AE680" s="69" t="str">
        <f t="shared" si="1211"/>
        <v/>
      </c>
      <c r="AF680" s="69" t="str">
        <f t="shared" si="1212"/>
        <v/>
      </c>
      <c r="AI680" s="3" t="str">
        <f t="shared" si="1163"/>
        <v/>
      </c>
      <c r="AJ680" s="8" t="str">
        <f t="shared" si="1191"/>
        <v/>
      </c>
      <c r="AK680" s="8" t="str">
        <f t="shared" si="1164"/>
        <v/>
      </c>
      <c r="AL680" s="8" t="str">
        <f t="shared" si="1165"/>
        <v/>
      </c>
      <c r="AM680" s="8" t="str">
        <f t="shared" si="1166"/>
        <v/>
      </c>
      <c r="AN680" s="9" t="str">
        <f t="shared" si="1192"/>
        <v/>
      </c>
      <c r="AO680" s="9" t="str">
        <f t="shared" si="1193"/>
        <v/>
      </c>
      <c r="AP680" s="8" t="str">
        <f t="shared" si="1213"/>
        <v/>
      </c>
      <c r="AQ680" s="9" t="str">
        <f t="shared" si="1194"/>
        <v/>
      </c>
      <c r="AR680" s="8" t="str">
        <f t="shared" si="1214"/>
        <v/>
      </c>
      <c r="AS680" s="2" t="str">
        <f t="shared" si="1167"/>
        <v/>
      </c>
      <c r="AT680" s="8" t="str">
        <f t="shared" si="1215"/>
        <v/>
      </c>
      <c r="AU680" s="8" t="str">
        <f t="shared" si="1168"/>
        <v/>
      </c>
      <c r="AV680" s="8" t="str">
        <f t="shared" si="1169"/>
        <v/>
      </c>
      <c r="AW680" s="8" t="str">
        <f t="shared" si="1170"/>
        <v/>
      </c>
      <c r="AX680" s="9" t="str">
        <f t="shared" si="1195"/>
        <v/>
      </c>
      <c r="AY680" s="9" t="str">
        <f t="shared" si="1196"/>
        <v/>
      </c>
      <c r="AZ680" s="8" t="str">
        <f t="shared" si="1216"/>
        <v/>
      </c>
      <c r="BA680" s="9" t="str">
        <f t="shared" si="1217"/>
        <v/>
      </c>
      <c r="BB680" s="8" t="str">
        <f t="shared" si="1218"/>
        <v/>
      </c>
      <c r="BD680" s="3" t="str">
        <f t="shared" si="1219"/>
        <v/>
      </c>
      <c r="BE680" s="8" t="str">
        <f t="shared" si="1171"/>
        <v/>
      </c>
      <c r="BF680" s="8" t="str">
        <f t="shared" si="1172"/>
        <v/>
      </c>
      <c r="BG680" s="86" t="str">
        <f t="shared" si="1173"/>
        <v/>
      </c>
      <c r="BH680" s="9" t="str">
        <f t="shared" si="1174"/>
        <v/>
      </c>
      <c r="BI680" s="9" t="str">
        <f t="shared" si="1175"/>
        <v/>
      </c>
      <c r="BJ680" s="82" t="e">
        <f t="shared" si="1197"/>
        <v>#VALUE!</v>
      </c>
      <c r="BK680" s="9" t="str">
        <f t="shared" si="1176"/>
        <v/>
      </c>
      <c r="BL680" s="9" t="str">
        <f t="shared" ref="BL680:BM680" si="1262">BK680</f>
        <v/>
      </c>
      <c r="BM680" s="9" t="str">
        <f t="shared" si="1262"/>
        <v/>
      </c>
      <c r="BN680" s="8" t="str">
        <f t="shared" si="1199"/>
        <v/>
      </c>
      <c r="BO680" s="8" t="str">
        <f t="shared" si="1221"/>
        <v/>
      </c>
      <c r="BP680" s="8" t="str">
        <f t="shared" si="1222"/>
        <v/>
      </c>
      <c r="BQ680" s="8" t="str">
        <f t="shared" si="1223"/>
        <v/>
      </c>
      <c r="BR680" s="8" t="str">
        <f t="shared" si="1178"/>
        <v/>
      </c>
      <c r="BS680" s="8" t="str">
        <f t="shared" si="1224"/>
        <v/>
      </c>
      <c r="BT680" s="8" t="str">
        <f t="shared" si="1225"/>
        <v/>
      </c>
      <c r="BU680" s="7" t="str">
        <f t="shared" si="1226"/>
        <v/>
      </c>
    </row>
    <row r="681" spans="8:73" x14ac:dyDescent="0.25">
      <c r="H681" s="35" t="str">
        <f>IFERROR(IF(MINUTE(M681)&lt;&gt;MINUTE(M680),MAX($H$2:H680)+1,IF(AND(MINUTE(M680)=0,MINUTE(M681)=0),1,"")),"")</f>
        <v/>
      </c>
      <c r="I681" s="35" t="str">
        <f t="shared" si="1161"/>
        <v/>
      </c>
      <c r="J681" s="35" t="str">
        <f t="shared" si="1200"/>
        <v/>
      </c>
      <c r="K681" s="67" t="str">
        <f>IFERROR(IF(VLOOKUP(J680,'Flota Variable'!$AS$4:$AU$707,3,0)+K680&gt;$F$7,"",VLOOKUP(J680,'Flota Variable'!$AS$4:$AU$707,3,0)+K680),"")</f>
        <v/>
      </c>
      <c r="L681" s="67" t="str">
        <f t="shared" si="1162"/>
        <v/>
      </c>
      <c r="M681" s="36" t="str">
        <f t="shared" si="1201"/>
        <v/>
      </c>
      <c r="N681" s="35" t="str">
        <f>IF(H681="","",IF(H681=MAX($H$3:$H$1002),IFERROR(VLOOKUP(MAX($H$3:H681)+1,$H$3:$I$1002,2,0),MAX(I681:I1680))-VLOOKUP(H681,$H$3:$I$1002,2,0)+1,IFERROR(VLOOKUP(MAX($H$3:H681)+1,$H$3:$I$1002,2,0),MAX(I681:I1680))-VLOOKUP(H681,$H$3:$I$1002,2,0)))</f>
        <v/>
      </c>
      <c r="P681" s="35" t="str">
        <f t="shared" si="1202"/>
        <v/>
      </c>
      <c r="Q681" s="67" t="str">
        <f t="shared" si="1203"/>
        <v/>
      </c>
      <c r="R681" s="67" t="str">
        <f t="shared" si="1204"/>
        <v/>
      </c>
      <c r="S681" s="67" t="str">
        <f t="shared" si="1205"/>
        <v/>
      </c>
      <c r="U681" s="68" t="str">
        <f>IFERROR(IF(Z681=0,"",IF(MINUTE(Z681)&lt;&gt;MINUTE(Z680),MAX($U$2:U680)+1,IF(AND(MINUTE(Z680)=0,MINUTE(Z681)=0),1,""))),"")</f>
        <v/>
      </c>
      <c r="V681" s="68" t="str">
        <f t="shared" si="1206"/>
        <v/>
      </c>
      <c r="W681" s="68" t="str">
        <f t="shared" si="1207"/>
        <v/>
      </c>
      <c r="X681" s="69" t="str">
        <f>IFERROR(L681+VLOOKUP(J681,'Tiempos de ciclo'!$P$3:$Q$398,2,0),"")</f>
        <v/>
      </c>
      <c r="Y681" s="69" t="str">
        <f t="shared" si="1190"/>
        <v/>
      </c>
      <c r="Z681" s="70" t="str">
        <f t="shared" si="1208"/>
        <v/>
      </c>
      <c r="AA681" s="68" t="str">
        <f>IF(U681="","",IF(U681=MAX($U$3:$U$1002),IFERROR(VLOOKUP(MAX($U$3:U681)+1,$U$3:$V$1002,2,0),MAX(V681:V1680))-VLOOKUP(U681,$U$3:$V$1002,2,0)+1,IFERROR(VLOOKUP(MAX($U$3:U681)+1,$U$3:$V$1002,2,0),MAX(V681:V1680))-VLOOKUP(U681,$U$3:$V$1002,2,0)))</f>
        <v/>
      </c>
      <c r="AC681" s="68" t="str">
        <f t="shared" si="1209"/>
        <v/>
      </c>
      <c r="AD681" s="69" t="str">
        <f t="shared" si="1210"/>
        <v/>
      </c>
      <c r="AE681" s="69" t="str">
        <f t="shared" si="1211"/>
        <v/>
      </c>
      <c r="AF681" s="69" t="str">
        <f t="shared" si="1212"/>
        <v/>
      </c>
      <c r="AI681" s="3" t="str">
        <f t="shared" si="1163"/>
        <v/>
      </c>
      <c r="AJ681" s="8" t="str">
        <f t="shared" si="1191"/>
        <v/>
      </c>
      <c r="AK681" s="8" t="str">
        <f t="shared" si="1164"/>
        <v/>
      </c>
      <c r="AL681" s="8" t="str">
        <f t="shared" si="1165"/>
        <v/>
      </c>
      <c r="AM681" s="8" t="str">
        <f t="shared" si="1166"/>
        <v/>
      </c>
      <c r="AN681" s="9" t="str">
        <f t="shared" si="1192"/>
        <v/>
      </c>
      <c r="AO681" s="9" t="str">
        <f t="shared" si="1193"/>
        <v/>
      </c>
      <c r="AP681" s="8" t="str">
        <f t="shared" si="1213"/>
        <v/>
      </c>
      <c r="AQ681" s="9" t="str">
        <f t="shared" si="1194"/>
        <v/>
      </c>
      <c r="AR681" s="8" t="str">
        <f t="shared" si="1214"/>
        <v/>
      </c>
      <c r="AS681" s="2" t="str">
        <f t="shared" si="1167"/>
        <v/>
      </c>
      <c r="AT681" s="8" t="str">
        <f t="shared" si="1215"/>
        <v/>
      </c>
      <c r="AU681" s="8" t="str">
        <f t="shared" si="1168"/>
        <v/>
      </c>
      <c r="AV681" s="8" t="str">
        <f t="shared" si="1169"/>
        <v/>
      </c>
      <c r="AW681" s="8" t="str">
        <f t="shared" si="1170"/>
        <v/>
      </c>
      <c r="AX681" s="9" t="str">
        <f t="shared" si="1195"/>
        <v/>
      </c>
      <c r="AY681" s="9" t="str">
        <f t="shared" si="1196"/>
        <v/>
      </c>
      <c r="AZ681" s="8" t="str">
        <f t="shared" si="1216"/>
        <v/>
      </c>
      <c r="BA681" s="9" t="str">
        <f t="shared" si="1217"/>
        <v/>
      </c>
      <c r="BB681" s="8" t="str">
        <f t="shared" si="1218"/>
        <v/>
      </c>
      <c r="BD681" s="3" t="str">
        <f t="shared" si="1219"/>
        <v/>
      </c>
      <c r="BE681" s="8" t="str">
        <f t="shared" si="1171"/>
        <v/>
      </c>
      <c r="BF681" s="8" t="str">
        <f t="shared" si="1172"/>
        <v/>
      </c>
      <c r="BG681" s="86" t="str">
        <f t="shared" si="1173"/>
        <v/>
      </c>
      <c r="BH681" s="9" t="str">
        <f t="shared" si="1174"/>
        <v/>
      </c>
      <c r="BI681" s="9" t="str">
        <f t="shared" si="1175"/>
        <v/>
      </c>
      <c r="BJ681" s="82" t="e">
        <f t="shared" si="1197"/>
        <v>#VALUE!</v>
      </c>
      <c r="BK681" s="9" t="str">
        <f t="shared" si="1176"/>
        <v/>
      </c>
      <c r="BL681" s="9" t="str">
        <f t="shared" ref="BL681:BM681" si="1263">BK681</f>
        <v/>
      </c>
      <c r="BM681" s="9" t="str">
        <f t="shared" si="1263"/>
        <v/>
      </c>
      <c r="BN681" s="8" t="str">
        <f t="shared" si="1199"/>
        <v/>
      </c>
      <c r="BO681" s="8" t="str">
        <f t="shared" si="1221"/>
        <v/>
      </c>
      <c r="BP681" s="8" t="str">
        <f t="shared" si="1222"/>
        <v/>
      </c>
      <c r="BQ681" s="8" t="str">
        <f t="shared" si="1223"/>
        <v/>
      </c>
      <c r="BR681" s="8" t="str">
        <f t="shared" si="1178"/>
        <v/>
      </c>
      <c r="BS681" s="8" t="str">
        <f t="shared" si="1224"/>
        <v/>
      </c>
      <c r="BT681" s="8" t="str">
        <f t="shared" si="1225"/>
        <v/>
      </c>
      <c r="BU681" s="7" t="str">
        <f t="shared" si="1226"/>
        <v/>
      </c>
    </row>
    <row r="682" spans="8:73" x14ac:dyDescent="0.25">
      <c r="H682" s="35" t="str">
        <f>IFERROR(IF(MINUTE(M682)&lt;&gt;MINUTE(M681),MAX($H$2:H681)+1,IF(AND(MINUTE(M681)=0,MINUTE(M682)=0),1,"")),"")</f>
        <v/>
      </c>
      <c r="I682" s="35" t="str">
        <f t="shared" si="1161"/>
        <v/>
      </c>
      <c r="J682" s="35" t="str">
        <f t="shared" si="1200"/>
        <v/>
      </c>
      <c r="K682" s="67" t="str">
        <f>IFERROR(IF(VLOOKUP(J681,'Flota Variable'!$AS$4:$AU$707,3,0)+K681&gt;$F$7,"",VLOOKUP(J681,'Flota Variable'!$AS$4:$AU$707,3,0)+K681),"")</f>
        <v/>
      </c>
      <c r="L682" s="67" t="str">
        <f t="shared" si="1162"/>
        <v/>
      </c>
      <c r="M682" s="36" t="str">
        <f t="shared" si="1201"/>
        <v/>
      </c>
      <c r="N682" s="35" t="str">
        <f>IF(H682="","",IF(H682=MAX($H$3:$H$1002),IFERROR(VLOOKUP(MAX($H$3:H682)+1,$H$3:$I$1002,2,0),MAX(I682:I1681))-VLOOKUP(H682,$H$3:$I$1002,2,0)+1,IFERROR(VLOOKUP(MAX($H$3:H682)+1,$H$3:$I$1002,2,0),MAX(I682:I1681))-VLOOKUP(H682,$H$3:$I$1002,2,0)))</f>
        <v/>
      </c>
      <c r="P682" s="35" t="str">
        <f t="shared" si="1202"/>
        <v/>
      </c>
      <c r="Q682" s="67" t="str">
        <f t="shared" si="1203"/>
        <v/>
      </c>
      <c r="R682" s="67" t="str">
        <f t="shared" si="1204"/>
        <v/>
      </c>
      <c r="S682" s="67" t="str">
        <f t="shared" si="1205"/>
        <v/>
      </c>
      <c r="U682" s="68" t="str">
        <f>IFERROR(IF(Z682=0,"",IF(MINUTE(Z682)&lt;&gt;MINUTE(Z681),MAX($U$2:U681)+1,IF(AND(MINUTE(Z681)=0,MINUTE(Z682)=0),1,""))),"")</f>
        <v/>
      </c>
      <c r="V682" s="68" t="str">
        <f t="shared" si="1206"/>
        <v/>
      </c>
      <c r="W682" s="68" t="str">
        <f t="shared" si="1207"/>
        <v/>
      </c>
      <c r="X682" s="69" t="str">
        <f>IFERROR(L682+VLOOKUP(J682,'Tiempos de ciclo'!$P$3:$Q$398,2,0),"")</f>
        <v/>
      </c>
      <c r="Y682" s="69" t="str">
        <f t="shared" si="1190"/>
        <v/>
      </c>
      <c r="Z682" s="70" t="str">
        <f t="shared" si="1208"/>
        <v/>
      </c>
      <c r="AA682" s="68" t="str">
        <f>IF(U682="","",IF(U682=MAX($U$3:$U$1002),IFERROR(VLOOKUP(MAX($U$3:U682)+1,$U$3:$V$1002,2,0),MAX(V682:V1681))-VLOOKUP(U682,$U$3:$V$1002,2,0)+1,IFERROR(VLOOKUP(MAX($U$3:U682)+1,$U$3:$V$1002,2,0),MAX(V682:V1681))-VLOOKUP(U682,$U$3:$V$1002,2,0)))</f>
        <v/>
      </c>
      <c r="AC682" s="68" t="str">
        <f t="shared" si="1209"/>
        <v/>
      </c>
      <c r="AD682" s="69" t="str">
        <f t="shared" si="1210"/>
        <v/>
      </c>
      <c r="AE682" s="69" t="str">
        <f t="shared" si="1211"/>
        <v/>
      </c>
      <c r="AF682" s="69" t="str">
        <f t="shared" si="1212"/>
        <v/>
      </c>
      <c r="AI682" s="3" t="str">
        <f t="shared" si="1163"/>
        <v/>
      </c>
      <c r="AJ682" s="8" t="str">
        <f t="shared" si="1191"/>
        <v/>
      </c>
      <c r="AK682" s="8" t="str">
        <f t="shared" si="1164"/>
        <v/>
      </c>
      <c r="AL682" s="8" t="str">
        <f t="shared" si="1165"/>
        <v/>
      </c>
      <c r="AM682" s="8" t="str">
        <f t="shared" si="1166"/>
        <v/>
      </c>
      <c r="AN682" s="9" t="str">
        <f t="shared" si="1192"/>
        <v/>
      </c>
      <c r="AO682" s="9" t="str">
        <f t="shared" si="1193"/>
        <v/>
      </c>
      <c r="AP682" s="8" t="str">
        <f t="shared" si="1213"/>
        <v/>
      </c>
      <c r="AQ682" s="9" t="str">
        <f t="shared" si="1194"/>
        <v/>
      </c>
      <c r="AR682" s="8" t="str">
        <f t="shared" si="1214"/>
        <v/>
      </c>
      <c r="AS682" s="2" t="str">
        <f t="shared" si="1167"/>
        <v/>
      </c>
      <c r="AT682" s="8" t="str">
        <f t="shared" si="1215"/>
        <v/>
      </c>
      <c r="AU682" s="8" t="str">
        <f t="shared" si="1168"/>
        <v/>
      </c>
      <c r="AV682" s="8" t="str">
        <f t="shared" si="1169"/>
        <v/>
      </c>
      <c r="AW682" s="8" t="str">
        <f t="shared" si="1170"/>
        <v/>
      </c>
      <c r="AX682" s="9" t="str">
        <f t="shared" si="1195"/>
        <v/>
      </c>
      <c r="AY682" s="9" t="str">
        <f t="shared" si="1196"/>
        <v/>
      </c>
      <c r="AZ682" s="8" t="str">
        <f t="shared" si="1216"/>
        <v/>
      </c>
      <c r="BA682" s="9" t="str">
        <f t="shared" si="1217"/>
        <v/>
      </c>
      <c r="BB682" s="8" t="str">
        <f t="shared" si="1218"/>
        <v/>
      </c>
      <c r="BD682" s="3" t="str">
        <f t="shared" si="1219"/>
        <v/>
      </c>
      <c r="BE682" s="8" t="str">
        <f t="shared" si="1171"/>
        <v/>
      </c>
      <c r="BF682" s="8" t="str">
        <f t="shared" si="1172"/>
        <v/>
      </c>
      <c r="BG682" s="86" t="str">
        <f t="shared" si="1173"/>
        <v/>
      </c>
      <c r="BH682" s="9" t="str">
        <f t="shared" si="1174"/>
        <v/>
      </c>
      <c r="BI682" s="9" t="str">
        <f t="shared" si="1175"/>
        <v/>
      </c>
      <c r="BJ682" s="82" t="e">
        <f t="shared" si="1197"/>
        <v>#VALUE!</v>
      </c>
      <c r="BK682" s="9" t="str">
        <f t="shared" si="1176"/>
        <v/>
      </c>
      <c r="BL682" s="9" t="str">
        <f t="shared" ref="BL682:BM682" si="1264">BK682</f>
        <v/>
      </c>
      <c r="BM682" s="9" t="str">
        <f t="shared" si="1264"/>
        <v/>
      </c>
      <c r="BN682" s="8" t="str">
        <f t="shared" si="1199"/>
        <v/>
      </c>
      <c r="BO682" s="8" t="str">
        <f t="shared" si="1221"/>
        <v/>
      </c>
      <c r="BP682" s="8" t="str">
        <f t="shared" si="1222"/>
        <v/>
      </c>
      <c r="BQ682" s="8" t="str">
        <f t="shared" si="1223"/>
        <v/>
      </c>
      <c r="BR682" s="8" t="str">
        <f t="shared" si="1178"/>
        <v/>
      </c>
      <c r="BS682" s="8" t="str">
        <f t="shared" si="1224"/>
        <v/>
      </c>
      <c r="BT682" s="8" t="str">
        <f t="shared" si="1225"/>
        <v/>
      </c>
      <c r="BU682" s="7" t="str">
        <f t="shared" si="1226"/>
        <v/>
      </c>
    </row>
    <row r="683" spans="8:73" x14ac:dyDescent="0.25">
      <c r="H683" s="35" t="str">
        <f>IFERROR(IF(MINUTE(M683)&lt;&gt;MINUTE(M682),MAX($H$2:H682)+1,IF(AND(MINUTE(M682)=0,MINUTE(M683)=0),1,"")),"")</f>
        <v/>
      </c>
      <c r="I683" s="35" t="str">
        <f t="shared" si="1161"/>
        <v/>
      </c>
      <c r="J683" s="35" t="str">
        <f t="shared" si="1200"/>
        <v/>
      </c>
      <c r="K683" s="67" t="str">
        <f>IFERROR(IF(VLOOKUP(J682,'Flota Variable'!$AS$4:$AU$707,3,0)+K682&gt;$F$7,"",VLOOKUP(J682,'Flota Variable'!$AS$4:$AU$707,3,0)+K682),"")</f>
        <v/>
      </c>
      <c r="L683" s="67" t="str">
        <f t="shared" si="1162"/>
        <v/>
      </c>
      <c r="M683" s="36" t="str">
        <f t="shared" si="1201"/>
        <v/>
      </c>
      <c r="N683" s="35" t="str">
        <f>IF(H683="","",IF(H683=MAX($H$3:$H$1002),IFERROR(VLOOKUP(MAX($H$3:H683)+1,$H$3:$I$1002,2,0),MAX(I683:I1682))-VLOOKUP(H683,$H$3:$I$1002,2,0)+1,IFERROR(VLOOKUP(MAX($H$3:H683)+1,$H$3:$I$1002,2,0),MAX(I683:I1682))-VLOOKUP(H683,$H$3:$I$1002,2,0)))</f>
        <v/>
      </c>
      <c r="P683" s="35" t="str">
        <f t="shared" si="1202"/>
        <v/>
      </c>
      <c r="Q683" s="67" t="str">
        <f t="shared" si="1203"/>
        <v/>
      </c>
      <c r="R683" s="67" t="str">
        <f t="shared" si="1204"/>
        <v/>
      </c>
      <c r="S683" s="67" t="str">
        <f t="shared" si="1205"/>
        <v/>
      </c>
      <c r="U683" s="68" t="str">
        <f>IFERROR(IF(Z683=0,"",IF(MINUTE(Z683)&lt;&gt;MINUTE(Z682),MAX($U$2:U682)+1,IF(AND(MINUTE(Z682)=0,MINUTE(Z683)=0),1,""))),"")</f>
        <v/>
      </c>
      <c r="V683" s="68" t="str">
        <f t="shared" si="1206"/>
        <v/>
      </c>
      <c r="W683" s="68" t="str">
        <f t="shared" si="1207"/>
        <v/>
      </c>
      <c r="X683" s="69" t="str">
        <f>IFERROR(L683+VLOOKUP(J683,'Tiempos de ciclo'!$P$3:$Q$398,2,0),"")</f>
        <v/>
      </c>
      <c r="Y683" s="69" t="str">
        <f t="shared" si="1190"/>
        <v/>
      </c>
      <c r="Z683" s="70" t="str">
        <f t="shared" si="1208"/>
        <v/>
      </c>
      <c r="AA683" s="68" t="str">
        <f>IF(U683="","",IF(U683=MAX($U$3:$U$1002),IFERROR(VLOOKUP(MAX($U$3:U683)+1,$U$3:$V$1002,2,0),MAX(V683:V1682))-VLOOKUP(U683,$U$3:$V$1002,2,0)+1,IFERROR(VLOOKUP(MAX($U$3:U683)+1,$U$3:$V$1002,2,0),MAX(V683:V1682))-VLOOKUP(U683,$U$3:$V$1002,2,0)))</f>
        <v/>
      </c>
      <c r="AC683" s="68" t="str">
        <f t="shared" si="1209"/>
        <v/>
      </c>
      <c r="AD683" s="69" t="str">
        <f t="shared" si="1210"/>
        <v/>
      </c>
      <c r="AE683" s="69" t="str">
        <f t="shared" si="1211"/>
        <v/>
      </c>
      <c r="AF683" s="69" t="str">
        <f t="shared" si="1212"/>
        <v/>
      </c>
      <c r="AI683" s="3" t="str">
        <f t="shared" si="1163"/>
        <v/>
      </c>
      <c r="AJ683" s="8" t="str">
        <f t="shared" si="1191"/>
        <v/>
      </c>
      <c r="AK683" s="8" t="str">
        <f t="shared" si="1164"/>
        <v/>
      </c>
      <c r="AL683" s="8" t="str">
        <f t="shared" si="1165"/>
        <v/>
      </c>
      <c r="AM683" s="8" t="str">
        <f t="shared" si="1166"/>
        <v/>
      </c>
      <c r="AN683" s="9" t="str">
        <f t="shared" si="1192"/>
        <v/>
      </c>
      <c r="AO683" s="9" t="str">
        <f t="shared" si="1193"/>
        <v/>
      </c>
      <c r="AP683" s="8" t="str">
        <f t="shared" si="1213"/>
        <v/>
      </c>
      <c r="AQ683" s="9" t="str">
        <f t="shared" si="1194"/>
        <v/>
      </c>
      <c r="AR683" s="8" t="str">
        <f t="shared" si="1214"/>
        <v/>
      </c>
      <c r="AS683" s="2" t="str">
        <f t="shared" si="1167"/>
        <v/>
      </c>
      <c r="AT683" s="8" t="str">
        <f t="shared" si="1215"/>
        <v/>
      </c>
      <c r="AU683" s="8" t="str">
        <f t="shared" si="1168"/>
        <v/>
      </c>
      <c r="AV683" s="8" t="str">
        <f t="shared" si="1169"/>
        <v/>
      </c>
      <c r="AW683" s="8" t="str">
        <f t="shared" si="1170"/>
        <v/>
      </c>
      <c r="AX683" s="9" t="str">
        <f t="shared" si="1195"/>
        <v/>
      </c>
      <c r="AY683" s="9" t="str">
        <f t="shared" si="1196"/>
        <v/>
      </c>
      <c r="AZ683" s="8" t="str">
        <f t="shared" si="1216"/>
        <v/>
      </c>
      <c r="BA683" s="9" t="str">
        <f t="shared" si="1217"/>
        <v/>
      </c>
      <c r="BB683" s="8" t="str">
        <f t="shared" si="1218"/>
        <v/>
      </c>
      <c r="BD683" s="3" t="str">
        <f t="shared" si="1219"/>
        <v/>
      </c>
      <c r="BE683" s="8" t="str">
        <f t="shared" si="1171"/>
        <v/>
      </c>
      <c r="BF683" s="8" t="str">
        <f t="shared" si="1172"/>
        <v/>
      </c>
      <c r="BG683" s="86" t="str">
        <f t="shared" si="1173"/>
        <v/>
      </c>
      <c r="BH683" s="9" t="str">
        <f t="shared" si="1174"/>
        <v/>
      </c>
      <c r="BI683" s="9" t="str">
        <f t="shared" si="1175"/>
        <v/>
      </c>
      <c r="BJ683" s="82" t="e">
        <f t="shared" si="1197"/>
        <v>#VALUE!</v>
      </c>
      <c r="BK683" s="9" t="str">
        <f t="shared" si="1176"/>
        <v/>
      </c>
      <c r="BL683" s="9" t="str">
        <f t="shared" ref="BL683:BM683" si="1265">BK683</f>
        <v/>
      </c>
      <c r="BM683" s="9" t="str">
        <f t="shared" si="1265"/>
        <v/>
      </c>
      <c r="BN683" s="8" t="str">
        <f t="shared" si="1199"/>
        <v/>
      </c>
      <c r="BO683" s="8" t="str">
        <f t="shared" si="1221"/>
        <v/>
      </c>
      <c r="BP683" s="8" t="str">
        <f t="shared" si="1222"/>
        <v/>
      </c>
      <c r="BQ683" s="8" t="str">
        <f t="shared" si="1223"/>
        <v/>
      </c>
      <c r="BR683" s="8" t="str">
        <f t="shared" si="1178"/>
        <v/>
      </c>
      <c r="BS683" s="8" t="str">
        <f t="shared" si="1224"/>
        <v/>
      </c>
      <c r="BT683" s="8" t="str">
        <f t="shared" si="1225"/>
        <v/>
      </c>
      <c r="BU683" s="7" t="str">
        <f t="shared" si="1226"/>
        <v/>
      </c>
    </row>
    <row r="684" spans="8:73" x14ac:dyDescent="0.25">
      <c r="H684" s="35" t="str">
        <f>IFERROR(IF(MINUTE(M684)&lt;&gt;MINUTE(M683),MAX($H$2:H683)+1,IF(AND(MINUTE(M683)=0,MINUTE(M684)=0),1,"")),"")</f>
        <v/>
      </c>
      <c r="I684" s="35" t="str">
        <f t="shared" si="1161"/>
        <v/>
      </c>
      <c r="J684" s="35" t="str">
        <f t="shared" si="1200"/>
        <v/>
      </c>
      <c r="K684" s="67" t="str">
        <f>IFERROR(IF(VLOOKUP(J683,'Flota Variable'!$AS$4:$AU$707,3,0)+K683&gt;$F$7,"",VLOOKUP(J683,'Flota Variable'!$AS$4:$AU$707,3,0)+K683),"")</f>
        <v/>
      </c>
      <c r="L684" s="67" t="str">
        <f t="shared" si="1162"/>
        <v/>
      </c>
      <c r="M684" s="36" t="str">
        <f t="shared" si="1201"/>
        <v/>
      </c>
      <c r="N684" s="35" t="str">
        <f>IF(H684="","",IF(H684=MAX($H$3:$H$1002),IFERROR(VLOOKUP(MAX($H$3:H684)+1,$H$3:$I$1002,2,0),MAX(I684:I1683))-VLOOKUP(H684,$H$3:$I$1002,2,0)+1,IFERROR(VLOOKUP(MAX($H$3:H684)+1,$H$3:$I$1002,2,0),MAX(I684:I1683))-VLOOKUP(H684,$H$3:$I$1002,2,0)))</f>
        <v/>
      </c>
      <c r="P684" s="35" t="str">
        <f t="shared" si="1202"/>
        <v/>
      </c>
      <c r="Q684" s="67" t="str">
        <f t="shared" si="1203"/>
        <v/>
      </c>
      <c r="R684" s="67" t="str">
        <f t="shared" si="1204"/>
        <v/>
      </c>
      <c r="S684" s="67" t="str">
        <f t="shared" si="1205"/>
        <v/>
      </c>
      <c r="U684" s="68" t="str">
        <f>IFERROR(IF(Z684=0,"",IF(MINUTE(Z684)&lt;&gt;MINUTE(Z683),MAX($U$2:U683)+1,IF(AND(MINUTE(Z683)=0,MINUTE(Z684)=0),1,""))),"")</f>
        <v/>
      </c>
      <c r="V684" s="68" t="str">
        <f t="shared" si="1206"/>
        <v/>
      </c>
      <c r="W684" s="68" t="str">
        <f t="shared" si="1207"/>
        <v/>
      </c>
      <c r="X684" s="69" t="str">
        <f>IFERROR(L684+VLOOKUP(J684,'Tiempos de ciclo'!$P$3:$Q$398,2,0),"")</f>
        <v/>
      </c>
      <c r="Y684" s="69" t="str">
        <f t="shared" si="1190"/>
        <v/>
      </c>
      <c r="Z684" s="70" t="str">
        <f t="shared" si="1208"/>
        <v/>
      </c>
      <c r="AA684" s="68" t="str">
        <f>IF(U684="","",IF(U684=MAX($U$3:$U$1002),IFERROR(VLOOKUP(MAX($U$3:U684)+1,$U$3:$V$1002,2,0),MAX(V684:V1683))-VLOOKUP(U684,$U$3:$V$1002,2,0)+1,IFERROR(VLOOKUP(MAX($U$3:U684)+1,$U$3:$V$1002,2,0),MAX(V684:V1683))-VLOOKUP(U684,$U$3:$V$1002,2,0)))</f>
        <v/>
      </c>
      <c r="AC684" s="68" t="str">
        <f t="shared" si="1209"/>
        <v/>
      </c>
      <c r="AD684" s="69" t="str">
        <f t="shared" si="1210"/>
        <v/>
      </c>
      <c r="AE684" s="69" t="str">
        <f t="shared" si="1211"/>
        <v/>
      </c>
      <c r="AF684" s="69" t="str">
        <f t="shared" si="1212"/>
        <v/>
      </c>
      <c r="AI684" s="3" t="str">
        <f t="shared" si="1163"/>
        <v/>
      </c>
      <c r="AJ684" s="8" t="str">
        <f t="shared" si="1191"/>
        <v/>
      </c>
      <c r="AK684" s="8" t="str">
        <f t="shared" si="1164"/>
        <v/>
      </c>
      <c r="AL684" s="8" t="str">
        <f t="shared" si="1165"/>
        <v/>
      </c>
      <c r="AM684" s="8" t="str">
        <f t="shared" si="1166"/>
        <v/>
      </c>
      <c r="AN684" s="9" t="str">
        <f t="shared" si="1192"/>
        <v/>
      </c>
      <c r="AO684" s="9" t="str">
        <f t="shared" si="1193"/>
        <v/>
      </c>
      <c r="AP684" s="8" t="str">
        <f t="shared" si="1213"/>
        <v/>
      </c>
      <c r="AQ684" s="9" t="str">
        <f t="shared" si="1194"/>
        <v/>
      </c>
      <c r="AR684" s="8" t="str">
        <f t="shared" si="1214"/>
        <v/>
      </c>
      <c r="AS684" s="2" t="str">
        <f t="shared" si="1167"/>
        <v/>
      </c>
      <c r="AT684" s="8" t="str">
        <f t="shared" si="1215"/>
        <v/>
      </c>
      <c r="AU684" s="8" t="str">
        <f t="shared" si="1168"/>
        <v/>
      </c>
      <c r="AV684" s="8" t="str">
        <f t="shared" si="1169"/>
        <v/>
      </c>
      <c r="AW684" s="8" t="str">
        <f t="shared" si="1170"/>
        <v/>
      </c>
      <c r="AX684" s="9" t="str">
        <f t="shared" si="1195"/>
        <v/>
      </c>
      <c r="AY684" s="9" t="str">
        <f t="shared" si="1196"/>
        <v/>
      </c>
      <c r="AZ684" s="8" t="str">
        <f t="shared" si="1216"/>
        <v/>
      </c>
      <c r="BA684" s="9" t="str">
        <f t="shared" si="1217"/>
        <v/>
      </c>
      <c r="BB684" s="8" t="str">
        <f t="shared" si="1218"/>
        <v/>
      </c>
      <c r="BD684" s="3" t="str">
        <f t="shared" si="1219"/>
        <v/>
      </c>
      <c r="BE684" s="8" t="str">
        <f t="shared" si="1171"/>
        <v/>
      </c>
      <c r="BF684" s="8" t="str">
        <f t="shared" si="1172"/>
        <v/>
      </c>
      <c r="BG684" s="86" t="str">
        <f t="shared" si="1173"/>
        <v/>
      </c>
      <c r="BH684" s="9" t="str">
        <f t="shared" si="1174"/>
        <v/>
      </c>
      <c r="BI684" s="9" t="str">
        <f t="shared" si="1175"/>
        <v/>
      </c>
      <c r="BJ684" s="82" t="e">
        <f t="shared" si="1197"/>
        <v>#VALUE!</v>
      </c>
      <c r="BK684" s="9" t="str">
        <f t="shared" si="1176"/>
        <v/>
      </c>
      <c r="BL684" s="9" t="str">
        <f t="shared" ref="BL684:BM684" si="1266">BK684</f>
        <v/>
      </c>
      <c r="BM684" s="9" t="str">
        <f t="shared" si="1266"/>
        <v/>
      </c>
      <c r="BN684" s="8" t="str">
        <f t="shared" si="1199"/>
        <v/>
      </c>
      <c r="BO684" s="8" t="str">
        <f t="shared" si="1221"/>
        <v/>
      </c>
      <c r="BP684" s="8" t="str">
        <f t="shared" si="1222"/>
        <v/>
      </c>
      <c r="BQ684" s="8" t="str">
        <f t="shared" si="1223"/>
        <v/>
      </c>
      <c r="BR684" s="8" t="str">
        <f t="shared" si="1178"/>
        <v/>
      </c>
      <c r="BS684" s="8" t="str">
        <f t="shared" si="1224"/>
        <v/>
      </c>
      <c r="BT684" s="8" t="str">
        <f t="shared" si="1225"/>
        <v/>
      </c>
      <c r="BU684" s="7" t="str">
        <f t="shared" si="1226"/>
        <v/>
      </c>
    </row>
    <row r="685" spans="8:73" x14ac:dyDescent="0.25">
      <c r="H685" s="35" t="str">
        <f>IFERROR(IF(MINUTE(M685)&lt;&gt;MINUTE(M684),MAX($H$2:H684)+1,IF(AND(MINUTE(M684)=0,MINUTE(M685)=0),1,"")),"")</f>
        <v/>
      </c>
      <c r="I685" s="35" t="str">
        <f t="shared" si="1161"/>
        <v/>
      </c>
      <c r="J685" s="35" t="str">
        <f t="shared" si="1200"/>
        <v/>
      </c>
      <c r="K685" s="67" t="str">
        <f>IFERROR(IF(VLOOKUP(J684,'Flota Variable'!$AS$4:$AU$707,3,0)+K684&gt;$F$7,"",VLOOKUP(J684,'Flota Variable'!$AS$4:$AU$707,3,0)+K684),"")</f>
        <v/>
      </c>
      <c r="L685" s="67" t="str">
        <f t="shared" si="1162"/>
        <v/>
      </c>
      <c r="M685" s="36" t="str">
        <f t="shared" si="1201"/>
        <v/>
      </c>
      <c r="N685" s="35" t="str">
        <f>IF(H685="","",IF(H685=MAX($H$3:$H$1002),IFERROR(VLOOKUP(MAX($H$3:H685)+1,$H$3:$I$1002,2,0),MAX(I685:I1684))-VLOOKUP(H685,$H$3:$I$1002,2,0)+1,IFERROR(VLOOKUP(MAX($H$3:H685)+1,$H$3:$I$1002,2,0),MAX(I685:I1684))-VLOOKUP(H685,$H$3:$I$1002,2,0)))</f>
        <v/>
      </c>
      <c r="P685" s="35" t="str">
        <f t="shared" si="1202"/>
        <v/>
      </c>
      <c r="Q685" s="67" t="str">
        <f t="shared" si="1203"/>
        <v/>
      </c>
      <c r="R685" s="67" t="str">
        <f t="shared" si="1204"/>
        <v/>
      </c>
      <c r="S685" s="67" t="str">
        <f t="shared" si="1205"/>
        <v/>
      </c>
      <c r="U685" s="68" t="str">
        <f>IFERROR(IF(Z685=0,"",IF(MINUTE(Z685)&lt;&gt;MINUTE(Z684),MAX($U$2:U684)+1,IF(AND(MINUTE(Z684)=0,MINUTE(Z685)=0),1,""))),"")</f>
        <v/>
      </c>
      <c r="V685" s="68" t="str">
        <f t="shared" si="1206"/>
        <v/>
      </c>
      <c r="W685" s="68" t="str">
        <f t="shared" si="1207"/>
        <v/>
      </c>
      <c r="X685" s="69" t="str">
        <f>IFERROR(L685+VLOOKUP(J685,'Tiempos de ciclo'!$P$3:$Q$398,2,0),"")</f>
        <v/>
      </c>
      <c r="Y685" s="69" t="str">
        <f t="shared" si="1190"/>
        <v/>
      </c>
      <c r="Z685" s="70" t="str">
        <f t="shared" si="1208"/>
        <v/>
      </c>
      <c r="AA685" s="68" t="str">
        <f>IF(U685="","",IF(U685=MAX($U$3:$U$1002),IFERROR(VLOOKUP(MAX($U$3:U685)+1,$U$3:$V$1002,2,0),MAX(V685:V1684))-VLOOKUP(U685,$U$3:$V$1002,2,0)+1,IFERROR(VLOOKUP(MAX($U$3:U685)+1,$U$3:$V$1002,2,0),MAX(V685:V1684))-VLOOKUP(U685,$U$3:$V$1002,2,0)))</f>
        <v/>
      </c>
      <c r="AC685" s="68" t="str">
        <f t="shared" si="1209"/>
        <v/>
      </c>
      <c r="AD685" s="69" t="str">
        <f t="shared" si="1210"/>
        <v/>
      </c>
      <c r="AE685" s="69" t="str">
        <f t="shared" si="1211"/>
        <v/>
      </c>
      <c r="AF685" s="69" t="str">
        <f t="shared" si="1212"/>
        <v/>
      </c>
      <c r="AI685" s="3" t="str">
        <f t="shared" si="1163"/>
        <v/>
      </c>
      <c r="AJ685" s="8" t="str">
        <f t="shared" si="1191"/>
        <v/>
      </c>
      <c r="AK685" s="8" t="str">
        <f t="shared" si="1164"/>
        <v/>
      </c>
      <c r="AL685" s="8" t="str">
        <f t="shared" si="1165"/>
        <v/>
      </c>
      <c r="AM685" s="8" t="str">
        <f t="shared" si="1166"/>
        <v/>
      </c>
      <c r="AN685" s="9" t="str">
        <f t="shared" si="1192"/>
        <v/>
      </c>
      <c r="AO685" s="9" t="str">
        <f t="shared" si="1193"/>
        <v/>
      </c>
      <c r="AP685" s="8" t="str">
        <f t="shared" si="1213"/>
        <v/>
      </c>
      <c r="AQ685" s="9" t="str">
        <f t="shared" si="1194"/>
        <v/>
      </c>
      <c r="AR685" s="8" t="str">
        <f t="shared" si="1214"/>
        <v/>
      </c>
      <c r="AS685" s="2" t="str">
        <f t="shared" si="1167"/>
        <v/>
      </c>
      <c r="AT685" s="8" t="str">
        <f t="shared" si="1215"/>
        <v/>
      </c>
      <c r="AU685" s="8" t="str">
        <f t="shared" si="1168"/>
        <v/>
      </c>
      <c r="AV685" s="8" t="str">
        <f t="shared" si="1169"/>
        <v/>
      </c>
      <c r="AW685" s="8" t="str">
        <f t="shared" si="1170"/>
        <v/>
      </c>
      <c r="AX685" s="9" t="str">
        <f t="shared" si="1195"/>
        <v/>
      </c>
      <c r="AY685" s="9" t="str">
        <f t="shared" si="1196"/>
        <v/>
      </c>
      <c r="AZ685" s="8" t="str">
        <f t="shared" si="1216"/>
        <v/>
      </c>
      <c r="BA685" s="9" t="str">
        <f t="shared" si="1217"/>
        <v/>
      </c>
      <c r="BB685" s="8" t="str">
        <f t="shared" si="1218"/>
        <v/>
      </c>
      <c r="BD685" s="3" t="str">
        <f t="shared" si="1219"/>
        <v/>
      </c>
      <c r="BE685" s="8" t="str">
        <f t="shared" si="1171"/>
        <v/>
      </c>
      <c r="BF685" s="8" t="str">
        <f t="shared" si="1172"/>
        <v/>
      </c>
      <c r="BG685" s="86" t="str">
        <f t="shared" si="1173"/>
        <v/>
      </c>
      <c r="BH685" s="9" t="str">
        <f t="shared" si="1174"/>
        <v/>
      </c>
      <c r="BI685" s="9" t="str">
        <f t="shared" si="1175"/>
        <v/>
      </c>
      <c r="BJ685" s="82" t="e">
        <f t="shared" si="1197"/>
        <v>#VALUE!</v>
      </c>
      <c r="BK685" s="9" t="str">
        <f t="shared" si="1176"/>
        <v/>
      </c>
      <c r="BL685" s="9" t="str">
        <f t="shared" ref="BL685:BM685" si="1267">BK685</f>
        <v/>
      </c>
      <c r="BM685" s="9" t="str">
        <f t="shared" si="1267"/>
        <v/>
      </c>
      <c r="BN685" s="8" t="str">
        <f t="shared" si="1199"/>
        <v/>
      </c>
      <c r="BO685" s="8" t="str">
        <f t="shared" si="1221"/>
        <v/>
      </c>
      <c r="BP685" s="8" t="str">
        <f t="shared" si="1222"/>
        <v/>
      </c>
      <c r="BQ685" s="8" t="str">
        <f t="shared" si="1223"/>
        <v/>
      </c>
      <c r="BR685" s="8" t="str">
        <f t="shared" si="1178"/>
        <v/>
      </c>
      <c r="BS685" s="8" t="str">
        <f t="shared" si="1224"/>
        <v/>
      </c>
      <c r="BT685" s="8" t="str">
        <f t="shared" si="1225"/>
        <v/>
      </c>
      <c r="BU685" s="7" t="str">
        <f t="shared" si="1226"/>
        <v/>
      </c>
    </row>
    <row r="686" spans="8:73" x14ac:dyDescent="0.25">
      <c r="H686" s="35" t="str">
        <f>IFERROR(IF(MINUTE(M686)&lt;&gt;MINUTE(M685),MAX($H$2:H685)+1,IF(AND(MINUTE(M685)=0,MINUTE(M686)=0),1,"")),"")</f>
        <v/>
      </c>
      <c r="I686" s="35" t="str">
        <f t="shared" si="1161"/>
        <v/>
      </c>
      <c r="J686" s="35" t="str">
        <f t="shared" si="1200"/>
        <v/>
      </c>
      <c r="K686" s="67" t="str">
        <f>IFERROR(IF(VLOOKUP(J685,'Flota Variable'!$AS$4:$AU$707,3,0)+K685&gt;$F$7,"",VLOOKUP(J685,'Flota Variable'!$AS$4:$AU$707,3,0)+K685),"")</f>
        <v/>
      </c>
      <c r="L686" s="67" t="str">
        <f t="shared" si="1162"/>
        <v/>
      </c>
      <c r="M686" s="36" t="str">
        <f t="shared" si="1201"/>
        <v/>
      </c>
      <c r="N686" s="35" t="str">
        <f>IF(H686="","",IF(H686=MAX($H$3:$H$1002),IFERROR(VLOOKUP(MAX($H$3:H686)+1,$H$3:$I$1002,2,0),MAX(I686:I1685))-VLOOKUP(H686,$H$3:$I$1002,2,0)+1,IFERROR(VLOOKUP(MAX($H$3:H686)+1,$H$3:$I$1002,2,0),MAX(I686:I1685))-VLOOKUP(H686,$H$3:$I$1002,2,0)))</f>
        <v/>
      </c>
      <c r="P686" s="35" t="str">
        <f t="shared" si="1202"/>
        <v/>
      </c>
      <c r="Q686" s="67" t="str">
        <f t="shared" si="1203"/>
        <v/>
      </c>
      <c r="R686" s="67" t="str">
        <f t="shared" si="1204"/>
        <v/>
      </c>
      <c r="S686" s="67" t="str">
        <f t="shared" si="1205"/>
        <v/>
      </c>
      <c r="U686" s="68" t="str">
        <f>IFERROR(IF(Z686=0,"",IF(MINUTE(Z686)&lt;&gt;MINUTE(Z685),MAX($U$2:U685)+1,IF(AND(MINUTE(Z685)=0,MINUTE(Z686)=0),1,""))),"")</f>
        <v/>
      </c>
      <c r="V686" s="68" t="str">
        <f t="shared" si="1206"/>
        <v/>
      </c>
      <c r="W686" s="68" t="str">
        <f t="shared" si="1207"/>
        <v/>
      </c>
      <c r="X686" s="69" t="str">
        <f>IFERROR(L686+VLOOKUP(J686,'Tiempos de ciclo'!$P$3:$Q$398,2,0),"")</f>
        <v/>
      </c>
      <c r="Y686" s="69" t="str">
        <f t="shared" si="1190"/>
        <v/>
      </c>
      <c r="Z686" s="70" t="str">
        <f t="shared" si="1208"/>
        <v/>
      </c>
      <c r="AA686" s="68" t="str">
        <f>IF(U686="","",IF(U686=MAX($U$3:$U$1002),IFERROR(VLOOKUP(MAX($U$3:U686)+1,$U$3:$V$1002,2,0),MAX(V686:V1685))-VLOOKUP(U686,$U$3:$V$1002,2,0)+1,IFERROR(VLOOKUP(MAX($U$3:U686)+1,$U$3:$V$1002,2,0),MAX(V686:V1685))-VLOOKUP(U686,$U$3:$V$1002,2,0)))</f>
        <v/>
      </c>
      <c r="AC686" s="68" t="str">
        <f t="shared" si="1209"/>
        <v/>
      </c>
      <c r="AD686" s="69" t="str">
        <f t="shared" si="1210"/>
        <v/>
      </c>
      <c r="AE686" s="69" t="str">
        <f t="shared" si="1211"/>
        <v/>
      </c>
      <c r="AF686" s="69" t="str">
        <f t="shared" si="1212"/>
        <v/>
      </c>
      <c r="AI686" s="3" t="str">
        <f t="shared" si="1163"/>
        <v/>
      </c>
      <c r="AJ686" s="8" t="str">
        <f t="shared" si="1191"/>
        <v/>
      </c>
      <c r="AK686" s="8" t="str">
        <f t="shared" si="1164"/>
        <v/>
      </c>
      <c r="AL686" s="8" t="str">
        <f t="shared" si="1165"/>
        <v/>
      </c>
      <c r="AM686" s="8" t="str">
        <f t="shared" si="1166"/>
        <v/>
      </c>
      <c r="AN686" s="9" t="str">
        <f t="shared" si="1192"/>
        <v/>
      </c>
      <c r="AO686" s="9" t="str">
        <f t="shared" si="1193"/>
        <v/>
      </c>
      <c r="AP686" s="8" t="str">
        <f t="shared" si="1213"/>
        <v/>
      </c>
      <c r="AQ686" s="9" t="str">
        <f t="shared" si="1194"/>
        <v/>
      </c>
      <c r="AR686" s="8" t="str">
        <f t="shared" si="1214"/>
        <v/>
      </c>
      <c r="AS686" s="2" t="str">
        <f t="shared" si="1167"/>
        <v/>
      </c>
      <c r="AT686" s="8" t="str">
        <f t="shared" si="1215"/>
        <v/>
      </c>
      <c r="AU686" s="8" t="str">
        <f t="shared" si="1168"/>
        <v/>
      </c>
      <c r="AV686" s="8" t="str">
        <f t="shared" si="1169"/>
        <v/>
      </c>
      <c r="AW686" s="8" t="str">
        <f t="shared" si="1170"/>
        <v/>
      </c>
      <c r="AX686" s="9" t="str">
        <f t="shared" si="1195"/>
        <v/>
      </c>
      <c r="AY686" s="9" t="str">
        <f t="shared" si="1196"/>
        <v/>
      </c>
      <c r="AZ686" s="8" t="str">
        <f t="shared" si="1216"/>
        <v/>
      </c>
      <c r="BA686" s="9" t="str">
        <f t="shared" si="1217"/>
        <v/>
      </c>
      <c r="BB686" s="8" t="str">
        <f t="shared" si="1218"/>
        <v/>
      </c>
      <c r="BD686" s="3" t="str">
        <f t="shared" si="1219"/>
        <v/>
      </c>
      <c r="BE686" s="8" t="str">
        <f t="shared" si="1171"/>
        <v/>
      </c>
      <c r="BF686" s="8" t="str">
        <f t="shared" si="1172"/>
        <v/>
      </c>
      <c r="BG686" s="86" t="str">
        <f t="shared" si="1173"/>
        <v/>
      </c>
      <c r="BH686" s="9" t="str">
        <f t="shared" si="1174"/>
        <v/>
      </c>
      <c r="BI686" s="9" t="str">
        <f t="shared" si="1175"/>
        <v/>
      </c>
      <c r="BJ686" s="82" t="e">
        <f t="shared" si="1197"/>
        <v>#VALUE!</v>
      </c>
      <c r="BK686" s="9" t="str">
        <f t="shared" si="1176"/>
        <v/>
      </c>
      <c r="BL686" s="9" t="str">
        <f t="shared" ref="BL686:BM686" si="1268">BK686</f>
        <v/>
      </c>
      <c r="BM686" s="9" t="str">
        <f t="shared" si="1268"/>
        <v/>
      </c>
      <c r="BN686" s="8" t="str">
        <f t="shared" si="1199"/>
        <v/>
      </c>
      <c r="BO686" s="8" t="str">
        <f t="shared" si="1221"/>
        <v/>
      </c>
      <c r="BP686" s="8" t="str">
        <f t="shared" si="1222"/>
        <v/>
      </c>
      <c r="BQ686" s="8" t="str">
        <f t="shared" si="1223"/>
        <v/>
      </c>
      <c r="BR686" s="8" t="str">
        <f t="shared" si="1178"/>
        <v/>
      </c>
      <c r="BS686" s="8" t="str">
        <f t="shared" si="1224"/>
        <v/>
      </c>
      <c r="BT686" s="8" t="str">
        <f t="shared" si="1225"/>
        <v/>
      </c>
      <c r="BU686" s="7" t="str">
        <f t="shared" si="1226"/>
        <v/>
      </c>
    </row>
    <row r="687" spans="8:73" x14ac:dyDescent="0.25">
      <c r="H687" s="35" t="str">
        <f>IFERROR(IF(MINUTE(M687)&lt;&gt;MINUTE(M686),MAX($H$2:H686)+1,IF(AND(MINUTE(M686)=0,MINUTE(M687)=0),1,"")),"")</f>
        <v/>
      </c>
      <c r="I687" s="35" t="str">
        <f t="shared" si="1161"/>
        <v/>
      </c>
      <c r="J687" s="35" t="str">
        <f t="shared" si="1200"/>
        <v/>
      </c>
      <c r="K687" s="67" t="str">
        <f>IFERROR(IF(VLOOKUP(J686,'Flota Variable'!$AS$4:$AU$707,3,0)+K686&gt;$F$7,"",VLOOKUP(J686,'Flota Variable'!$AS$4:$AU$707,3,0)+K686),"")</f>
        <v/>
      </c>
      <c r="L687" s="67" t="str">
        <f t="shared" si="1162"/>
        <v/>
      </c>
      <c r="M687" s="36" t="str">
        <f t="shared" si="1201"/>
        <v/>
      </c>
      <c r="N687" s="35" t="str">
        <f>IF(H687="","",IF(H687=MAX($H$3:$H$1002),IFERROR(VLOOKUP(MAX($H$3:H687)+1,$H$3:$I$1002,2,0),MAX(I687:I1686))-VLOOKUP(H687,$H$3:$I$1002,2,0)+1,IFERROR(VLOOKUP(MAX($H$3:H687)+1,$H$3:$I$1002,2,0),MAX(I687:I1686))-VLOOKUP(H687,$H$3:$I$1002,2,0)))</f>
        <v/>
      </c>
      <c r="P687" s="35" t="str">
        <f t="shared" si="1202"/>
        <v/>
      </c>
      <c r="Q687" s="67" t="str">
        <f t="shared" si="1203"/>
        <v/>
      </c>
      <c r="R687" s="67" t="str">
        <f t="shared" si="1204"/>
        <v/>
      </c>
      <c r="S687" s="67" t="str">
        <f t="shared" si="1205"/>
        <v/>
      </c>
      <c r="U687" s="68" t="str">
        <f>IFERROR(IF(Z687=0,"",IF(MINUTE(Z687)&lt;&gt;MINUTE(Z686),MAX($U$2:U686)+1,IF(AND(MINUTE(Z686)=0,MINUTE(Z687)=0),1,""))),"")</f>
        <v/>
      </c>
      <c r="V687" s="68" t="str">
        <f t="shared" si="1206"/>
        <v/>
      </c>
      <c r="W687" s="68" t="str">
        <f t="shared" si="1207"/>
        <v/>
      </c>
      <c r="X687" s="69" t="str">
        <f>IFERROR(L687+VLOOKUP(J687,'Tiempos de ciclo'!$P$3:$Q$398,2,0),"")</f>
        <v/>
      </c>
      <c r="Y687" s="69" t="str">
        <f t="shared" si="1190"/>
        <v/>
      </c>
      <c r="Z687" s="70" t="str">
        <f t="shared" si="1208"/>
        <v/>
      </c>
      <c r="AA687" s="68" t="str">
        <f>IF(U687="","",IF(U687=MAX($U$3:$U$1002),IFERROR(VLOOKUP(MAX($U$3:U687)+1,$U$3:$V$1002,2,0),MAX(V687:V1686))-VLOOKUP(U687,$U$3:$V$1002,2,0)+1,IFERROR(VLOOKUP(MAX($U$3:U687)+1,$U$3:$V$1002,2,0),MAX(V687:V1686))-VLOOKUP(U687,$U$3:$V$1002,2,0)))</f>
        <v/>
      </c>
      <c r="AC687" s="68" t="str">
        <f t="shared" si="1209"/>
        <v/>
      </c>
      <c r="AD687" s="69" t="str">
        <f t="shared" si="1210"/>
        <v/>
      </c>
      <c r="AE687" s="69" t="str">
        <f t="shared" si="1211"/>
        <v/>
      </c>
      <c r="AF687" s="69" t="str">
        <f t="shared" si="1212"/>
        <v/>
      </c>
      <c r="AI687" s="3" t="str">
        <f t="shared" si="1163"/>
        <v/>
      </c>
      <c r="AJ687" s="8" t="str">
        <f t="shared" si="1191"/>
        <v/>
      </c>
      <c r="AK687" s="8" t="str">
        <f t="shared" si="1164"/>
        <v/>
      </c>
      <c r="AL687" s="8" t="str">
        <f t="shared" si="1165"/>
        <v/>
      </c>
      <c r="AM687" s="8" t="str">
        <f t="shared" si="1166"/>
        <v/>
      </c>
      <c r="AN687" s="9" t="str">
        <f t="shared" si="1192"/>
        <v/>
      </c>
      <c r="AO687" s="9" t="str">
        <f t="shared" si="1193"/>
        <v/>
      </c>
      <c r="AP687" s="8" t="str">
        <f t="shared" si="1213"/>
        <v/>
      </c>
      <c r="AQ687" s="9" t="str">
        <f t="shared" si="1194"/>
        <v/>
      </c>
      <c r="AR687" s="8" t="str">
        <f t="shared" si="1214"/>
        <v/>
      </c>
      <c r="AS687" s="2" t="str">
        <f t="shared" si="1167"/>
        <v/>
      </c>
      <c r="AT687" s="8" t="str">
        <f t="shared" si="1215"/>
        <v/>
      </c>
      <c r="AU687" s="8" t="str">
        <f t="shared" si="1168"/>
        <v/>
      </c>
      <c r="AV687" s="8" t="str">
        <f t="shared" si="1169"/>
        <v/>
      </c>
      <c r="AW687" s="8" t="str">
        <f t="shared" si="1170"/>
        <v/>
      </c>
      <c r="AX687" s="9" t="str">
        <f t="shared" si="1195"/>
        <v/>
      </c>
      <c r="AY687" s="9" t="str">
        <f t="shared" si="1196"/>
        <v/>
      </c>
      <c r="AZ687" s="8" t="str">
        <f t="shared" si="1216"/>
        <v/>
      </c>
      <c r="BA687" s="9" t="str">
        <f t="shared" si="1217"/>
        <v/>
      </c>
      <c r="BB687" s="8" t="str">
        <f t="shared" si="1218"/>
        <v/>
      </c>
      <c r="BD687" s="3" t="str">
        <f t="shared" si="1219"/>
        <v/>
      </c>
      <c r="BE687" s="8" t="str">
        <f t="shared" si="1171"/>
        <v/>
      </c>
      <c r="BF687" s="8" t="str">
        <f t="shared" si="1172"/>
        <v/>
      </c>
      <c r="BG687" s="86" t="str">
        <f t="shared" si="1173"/>
        <v/>
      </c>
      <c r="BH687" s="9" t="str">
        <f t="shared" si="1174"/>
        <v/>
      </c>
      <c r="BI687" s="9" t="str">
        <f t="shared" si="1175"/>
        <v/>
      </c>
      <c r="BJ687" s="82" t="e">
        <f t="shared" si="1197"/>
        <v>#VALUE!</v>
      </c>
      <c r="BK687" s="9" t="str">
        <f t="shared" si="1176"/>
        <v/>
      </c>
      <c r="BL687" s="9" t="str">
        <f t="shared" ref="BL687:BM687" si="1269">BK687</f>
        <v/>
      </c>
      <c r="BM687" s="9" t="str">
        <f t="shared" si="1269"/>
        <v/>
      </c>
      <c r="BN687" s="8" t="str">
        <f t="shared" si="1199"/>
        <v/>
      </c>
      <c r="BO687" s="8" t="str">
        <f t="shared" si="1221"/>
        <v/>
      </c>
      <c r="BP687" s="8" t="str">
        <f t="shared" si="1222"/>
        <v/>
      </c>
      <c r="BQ687" s="8" t="str">
        <f t="shared" si="1223"/>
        <v/>
      </c>
      <c r="BR687" s="8" t="str">
        <f t="shared" si="1178"/>
        <v/>
      </c>
      <c r="BS687" s="8" t="str">
        <f t="shared" si="1224"/>
        <v/>
      </c>
      <c r="BT687" s="8" t="str">
        <f t="shared" si="1225"/>
        <v/>
      </c>
      <c r="BU687" s="7" t="str">
        <f t="shared" si="1226"/>
        <v/>
      </c>
    </row>
    <row r="688" spans="8:73" x14ac:dyDescent="0.25">
      <c r="H688" s="35" t="str">
        <f>IFERROR(IF(MINUTE(M688)&lt;&gt;MINUTE(M687),MAX($H$2:H687)+1,IF(AND(MINUTE(M687)=0,MINUTE(M688)=0),1,"")),"")</f>
        <v/>
      </c>
      <c r="I688" s="35" t="str">
        <f t="shared" si="1161"/>
        <v/>
      </c>
      <c r="J688" s="35" t="str">
        <f t="shared" si="1200"/>
        <v/>
      </c>
      <c r="K688" s="67" t="str">
        <f>IFERROR(IF(VLOOKUP(J687,'Flota Variable'!$AS$4:$AU$707,3,0)+K687&gt;$F$7,"",VLOOKUP(J687,'Flota Variable'!$AS$4:$AU$707,3,0)+K687),"")</f>
        <v/>
      </c>
      <c r="L688" s="67" t="str">
        <f t="shared" si="1162"/>
        <v/>
      </c>
      <c r="M688" s="36" t="str">
        <f t="shared" si="1201"/>
        <v/>
      </c>
      <c r="N688" s="35" t="str">
        <f>IF(H688="","",IF(H688=MAX($H$3:$H$1002),IFERROR(VLOOKUP(MAX($H$3:H688)+1,$H$3:$I$1002,2,0),MAX(I688:I1687))-VLOOKUP(H688,$H$3:$I$1002,2,0)+1,IFERROR(VLOOKUP(MAX($H$3:H688)+1,$H$3:$I$1002,2,0),MAX(I688:I1687))-VLOOKUP(H688,$H$3:$I$1002,2,0)))</f>
        <v/>
      </c>
      <c r="P688" s="35" t="str">
        <f t="shared" si="1202"/>
        <v/>
      </c>
      <c r="Q688" s="67" t="str">
        <f t="shared" si="1203"/>
        <v/>
      </c>
      <c r="R688" s="67" t="str">
        <f t="shared" si="1204"/>
        <v/>
      </c>
      <c r="S688" s="67" t="str">
        <f t="shared" si="1205"/>
        <v/>
      </c>
      <c r="U688" s="68" t="str">
        <f>IFERROR(IF(Z688=0,"",IF(MINUTE(Z688)&lt;&gt;MINUTE(Z687),MAX($U$2:U687)+1,IF(AND(MINUTE(Z687)=0,MINUTE(Z688)=0),1,""))),"")</f>
        <v/>
      </c>
      <c r="V688" s="68" t="str">
        <f t="shared" si="1206"/>
        <v/>
      </c>
      <c r="W688" s="68" t="str">
        <f t="shared" si="1207"/>
        <v/>
      </c>
      <c r="X688" s="69" t="str">
        <f>IFERROR(L688+VLOOKUP(J688,'Tiempos de ciclo'!$P$3:$Q$398,2,0),"")</f>
        <v/>
      </c>
      <c r="Y688" s="69" t="str">
        <f t="shared" si="1190"/>
        <v/>
      </c>
      <c r="Z688" s="70" t="str">
        <f t="shared" si="1208"/>
        <v/>
      </c>
      <c r="AA688" s="68" t="str">
        <f>IF(U688="","",IF(U688=MAX($U$3:$U$1002),IFERROR(VLOOKUP(MAX($U$3:U688)+1,$U$3:$V$1002,2,0),MAX(V688:V1687))-VLOOKUP(U688,$U$3:$V$1002,2,0)+1,IFERROR(VLOOKUP(MAX($U$3:U688)+1,$U$3:$V$1002,2,0),MAX(V688:V1687))-VLOOKUP(U688,$U$3:$V$1002,2,0)))</f>
        <v/>
      </c>
      <c r="AC688" s="68" t="str">
        <f t="shared" si="1209"/>
        <v/>
      </c>
      <c r="AD688" s="69" t="str">
        <f t="shared" si="1210"/>
        <v/>
      </c>
      <c r="AE688" s="69" t="str">
        <f t="shared" si="1211"/>
        <v/>
      </c>
      <c r="AF688" s="69" t="str">
        <f t="shared" si="1212"/>
        <v/>
      </c>
      <c r="AI688" s="3" t="str">
        <f t="shared" si="1163"/>
        <v/>
      </c>
      <c r="AJ688" s="8" t="str">
        <f t="shared" si="1191"/>
        <v/>
      </c>
      <c r="AK688" s="8" t="str">
        <f t="shared" si="1164"/>
        <v/>
      </c>
      <c r="AL688" s="8" t="str">
        <f t="shared" si="1165"/>
        <v/>
      </c>
      <c r="AM688" s="8" t="str">
        <f t="shared" si="1166"/>
        <v/>
      </c>
      <c r="AN688" s="9" t="str">
        <f t="shared" si="1192"/>
        <v/>
      </c>
      <c r="AO688" s="9" t="str">
        <f t="shared" si="1193"/>
        <v/>
      </c>
      <c r="AP688" s="8" t="str">
        <f t="shared" si="1213"/>
        <v/>
      </c>
      <c r="AQ688" s="9" t="str">
        <f t="shared" si="1194"/>
        <v/>
      </c>
      <c r="AR688" s="8" t="str">
        <f t="shared" si="1214"/>
        <v/>
      </c>
      <c r="AS688" s="2" t="str">
        <f t="shared" si="1167"/>
        <v/>
      </c>
      <c r="AT688" s="8" t="str">
        <f t="shared" si="1215"/>
        <v/>
      </c>
      <c r="AU688" s="8" t="str">
        <f t="shared" si="1168"/>
        <v/>
      </c>
      <c r="AV688" s="8" t="str">
        <f t="shared" si="1169"/>
        <v/>
      </c>
      <c r="AW688" s="8" t="str">
        <f t="shared" si="1170"/>
        <v/>
      </c>
      <c r="AX688" s="9" t="str">
        <f t="shared" si="1195"/>
        <v/>
      </c>
      <c r="AY688" s="9" t="str">
        <f t="shared" si="1196"/>
        <v/>
      </c>
      <c r="AZ688" s="8" t="str">
        <f t="shared" si="1216"/>
        <v/>
      </c>
      <c r="BA688" s="9" t="str">
        <f t="shared" si="1217"/>
        <v/>
      </c>
      <c r="BB688" s="8" t="str">
        <f t="shared" si="1218"/>
        <v/>
      </c>
      <c r="BD688" s="3" t="str">
        <f t="shared" si="1219"/>
        <v/>
      </c>
      <c r="BE688" s="8" t="str">
        <f t="shared" si="1171"/>
        <v/>
      </c>
      <c r="BF688" s="8" t="str">
        <f t="shared" si="1172"/>
        <v/>
      </c>
      <c r="BG688" s="86" t="str">
        <f t="shared" si="1173"/>
        <v/>
      </c>
      <c r="BH688" s="9" t="str">
        <f t="shared" si="1174"/>
        <v/>
      </c>
      <c r="BI688" s="9" t="str">
        <f t="shared" si="1175"/>
        <v/>
      </c>
      <c r="BJ688" s="82" t="e">
        <f t="shared" si="1197"/>
        <v>#VALUE!</v>
      </c>
      <c r="BK688" s="9" t="str">
        <f t="shared" si="1176"/>
        <v/>
      </c>
      <c r="BL688" s="9" t="str">
        <f t="shared" ref="BL688:BM688" si="1270">BK688</f>
        <v/>
      </c>
      <c r="BM688" s="9" t="str">
        <f t="shared" si="1270"/>
        <v/>
      </c>
      <c r="BN688" s="8" t="str">
        <f t="shared" si="1199"/>
        <v/>
      </c>
      <c r="BO688" s="8" t="str">
        <f t="shared" si="1221"/>
        <v/>
      </c>
      <c r="BP688" s="8" t="str">
        <f t="shared" si="1222"/>
        <v/>
      </c>
      <c r="BQ688" s="8" t="str">
        <f t="shared" si="1223"/>
        <v/>
      </c>
      <c r="BR688" s="8" t="str">
        <f t="shared" si="1178"/>
        <v/>
      </c>
      <c r="BS688" s="8" t="str">
        <f t="shared" si="1224"/>
        <v/>
      </c>
      <c r="BT688" s="8" t="str">
        <f t="shared" si="1225"/>
        <v/>
      </c>
      <c r="BU688" s="7" t="str">
        <f t="shared" si="1226"/>
        <v/>
      </c>
    </row>
    <row r="689" spans="8:73" x14ac:dyDescent="0.25">
      <c r="H689" s="35" t="str">
        <f>IFERROR(IF(MINUTE(M689)&lt;&gt;MINUTE(M688),MAX($H$2:H688)+1,IF(AND(MINUTE(M688)=0,MINUTE(M689)=0),1,"")),"")</f>
        <v/>
      </c>
      <c r="I689" s="35" t="str">
        <f t="shared" si="1161"/>
        <v/>
      </c>
      <c r="J689" s="35" t="str">
        <f t="shared" si="1200"/>
        <v/>
      </c>
      <c r="K689" s="67" t="str">
        <f>IFERROR(IF(VLOOKUP(J688,'Flota Variable'!$AS$4:$AU$707,3,0)+K688&gt;$F$7,"",VLOOKUP(J688,'Flota Variable'!$AS$4:$AU$707,3,0)+K688),"")</f>
        <v/>
      </c>
      <c r="L689" s="67" t="str">
        <f t="shared" si="1162"/>
        <v/>
      </c>
      <c r="M689" s="36" t="str">
        <f t="shared" si="1201"/>
        <v/>
      </c>
      <c r="N689" s="35" t="str">
        <f>IF(H689="","",IF(H689=MAX($H$3:$H$1002),IFERROR(VLOOKUP(MAX($H$3:H689)+1,$H$3:$I$1002,2,0),MAX(I689:I1688))-VLOOKUP(H689,$H$3:$I$1002,2,0)+1,IFERROR(VLOOKUP(MAX($H$3:H689)+1,$H$3:$I$1002,2,0),MAX(I689:I1688))-VLOOKUP(H689,$H$3:$I$1002,2,0)))</f>
        <v/>
      </c>
      <c r="P689" s="35" t="str">
        <f t="shared" si="1202"/>
        <v/>
      </c>
      <c r="Q689" s="67" t="str">
        <f t="shared" si="1203"/>
        <v/>
      </c>
      <c r="R689" s="67" t="str">
        <f t="shared" si="1204"/>
        <v/>
      </c>
      <c r="S689" s="67" t="str">
        <f t="shared" si="1205"/>
        <v/>
      </c>
      <c r="U689" s="68" t="str">
        <f>IFERROR(IF(Z689=0,"",IF(MINUTE(Z689)&lt;&gt;MINUTE(Z688),MAX($U$2:U688)+1,IF(AND(MINUTE(Z688)=0,MINUTE(Z689)=0),1,""))),"")</f>
        <v/>
      </c>
      <c r="V689" s="68" t="str">
        <f t="shared" si="1206"/>
        <v/>
      </c>
      <c r="W689" s="68" t="str">
        <f t="shared" si="1207"/>
        <v/>
      </c>
      <c r="X689" s="69" t="str">
        <f>IFERROR(L689+VLOOKUP(J689,'Tiempos de ciclo'!$P$3:$Q$398,2,0),"")</f>
        <v/>
      </c>
      <c r="Y689" s="69" t="str">
        <f t="shared" si="1190"/>
        <v/>
      </c>
      <c r="Z689" s="70" t="str">
        <f t="shared" si="1208"/>
        <v/>
      </c>
      <c r="AA689" s="68" t="str">
        <f>IF(U689="","",IF(U689=MAX($U$3:$U$1002),IFERROR(VLOOKUP(MAX($U$3:U689)+1,$U$3:$V$1002,2,0),MAX(V689:V1688))-VLOOKUP(U689,$U$3:$V$1002,2,0)+1,IFERROR(VLOOKUP(MAX($U$3:U689)+1,$U$3:$V$1002,2,0),MAX(V689:V1688))-VLOOKUP(U689,$U$3:$V$1002,2,0)))</f>
        <v/>
      </c>
      <c r="AC689" s="68" t="str">
        <f t="shared" si="1209"/>
        <v/>
      </c>
      <c r="AD689" s="69" t="str">
        <f t="shared" si="1210"/>
        <v/>
      </c>
      <c r="AE689" s="69" t="str">
        <f t="shared" si="1211"/>
        <v/>
      </c>
      <c r="AF689" s="69" t="str">
        <f t="shared" si="1212"/>
        <v/>
      </c>
      <c r="AI689" s="3" t="str">
        <f t="shared" si="1163"/>
        <v/>
      </c>
      <c r="AJ689" s="8" t="str">
        <f t="shared" si="1191"/>
        <v/>
      </c>
      <c r="AK689" s="8" t="str">
        <f t="shared" si="1164"/>
        <v/>
      </c>
      <c r="AL689" s="8" t="str">
        <f t="shared" si="1165"/>
        <v/>
      </c>
      <c r="AM689" s="8" t="str">
        <f t="shared" si="1166"/>
        <v/>
      </c>
      <c r="AN689" s="9" t="str">
        <f t="shared" si="1192"/>
        <v/>
      </c>
      <c r="AO689" s="9" t="str">
        <f t="shared" si="1193"/>
        <v/>
      </c>
      <c r="AP689" s="8" t="str">
        <f t="shared" si="1213"/>
        <v/>
      </c>
      <c r="AQ689" s="9" t="str">
        <f t="shared" si="1194"/>
        <v/>
      </c>
      <c r="AR689" s="8" t="str">
        <f t="shared" si="1214"/>
        <v/>
      </c>
      <c r="AS689" s="2" t="str">
        <f t="shared" si="1167"/>
        <v/>
      </c>
      <c r="AT689" s="8" t="str">
        <f t="shared" si="1215"/>
        <v/>
      </c>
      <c r="AU689" s="8" t="str">
        <f t="shared" si="1168"/>
        <v/>
      </c>
      <c r="AV689" s="8" t="str">
        <f t="shared" si="1169"/>
        <v/>
      </c>
      <c r="AW689" s="8" t="str">
        <f t="shared" si="1170"/>
        <v/>
      </c>
      <c r="AX689" s="9" t="str">
        <f t="shared" si="1195"/>
        <v/>
      </c>
      <c r="AY689" s="9" t="str">
        <f t="shared" si="1196"/>
        <v/>
      </c>
      <c r="AZ689" s="8" t="str">
        <f t="shared" si="1216"/>
        <v/>
      </c>
      <c r="BA689" s="9" t="str">
        <f t="shared" si="1217"/>
        <v/>
      </c>
      <c r="BB689" s="8" t="str">
        <f t="shared" si="1218"/>
        <v/>
      </c>
      <c r="BD689" s="3" t="str">
        <f t="shared" si="1219"/>
        <v/>
      </c>
      <c r="BE689" s="8" t="str">
        <f t="shared" si="1171"/>
        <v/>
      </c>
      <c r="BF689" s="8" t="str">
        <f t="shared" si="1172"/>
        <v/>
      </c>
      <c r="BG689" s="86" t="str">
        <f t="shared" si="1173"/>
        <v/>
      </c>
      <c r="BH689" s="9" t="str">
        <f t="shared" si="1174"/>
        <v/>
      </c>
      <c r="BI689" s="9" t="str">
        <f t="shared" si="1175"/>
        <v/>
      </c>
      <c r="BJ689" s="82" t="e">
        <f t="shared" si="1197"/>
        <v>#VALUE!</v>
      </c>
      <c r="BK689" s="9" t="str">
        <f t="shared" si="1176"/>
        <v/>
      </c>
      <c r="BL689" s="9" t="str">
        <f t="shared" ref="BL689:BM689" si="1271">BK689</f>
        <v/>
      </c>
      <c r="BM689" s="9" t="str">
        <f t="shared" si="1271"/>
        <v/>
      </c>
      <c r="BN689" s="8" t="str">
        <f t="shared" si="1199"/>
        <v/>
      </c>
      <c r="BO689" s="8" t="str">
        <f t="shared" si="1221"/>
        <v/>
      </c>
      <c r="BP689" s="8" t="str">
        <f t="shared" si="1222"/>
        <v/>
      </c>
      <c r="BQ689" s="8" t="str">
        <f t="shared" si="1223"/>
        <v/>
      </c>
      <c r="BR689" s="8" t="str">
        <f t="shared" si="1178"/>
        <v/>
      </c>
      <c r="BS689" s="8" t="str">
        <f t="shared" si="1224"/>
        <v/>
      </c>
      <c r="BT689" s="8" t="str">
        <f t="shared" si="1225"/>
        <v/>
      </c>
      <c r="BU689" s="7" t="str">
        <f t="shared" si="1226"/>
        <v/>
      </c>
    </row>
    <row r="690" spans="8:73" x14ac:dyDescent="0.25">
      <c r="H690" s="35" t="str">
        <f>IFERROR(IF(MINUTE(M690)&lt;&gt;MINUTE(M689),MAX($H$2:H689)+1,IF(AND(MINUTE(M689)=0,MINUTE(M690)=0),1,"")),"")</f>
        <v/>
      </c>
      <c r="I690" s="35" t="str">
        <f t="shared" si="1161"/>
        <v/>
      </c>
      <c r="J690" s="35" t="str">
        <f t="shared" si="1200"/>
        <v/>
      </c>
      <c r="K690" s="67" t="str">
        <f>IFERROR(IF(VLOOKUP(J689,'Flota Variable'!$AS$4:$AU$707,3,0)+K689&gt;$F$7,"",VLOOKUP(J689,'Flota Variable'!$AS$4:$AU$707,3,0)+K689),"")</f>
        <v/>
      </c>
      <c r="L690" s="67" t="str">
        <f t="shared" si="1162"/>
        <v/>
      </c>
      <c r="M690" s="36" t="str">
        <f t="shared" si="1201"/>
        <v/>
      </c>
      <c r="N690" s="35" t="str">
        <f>IF(H690="","",IF(H690=MAX($H$3:$H$1002),IFERROR(VLOOKUP(MAX($H$3:H690)+1,$H$3:$I$1002,2,0),MAX(I690:I1689))-VLOOKUP(H690,$H$3:$I$1002,2,0)+1,IFERROR(VLOOKUP(MAX($H$3:H690)+1,$H$3:$I$1002,2,0),MAX(I690:I1689))-VLOOKUP(H690,$H$3:$I$1002,2,0)))</f>
        <v/>
      </c>
      <c r="P690" s="35" t="str">
        <f t="shared" si="1202"/>
        <v/>
      </c>
      <c r="Q690" s="67" t="str">
        <f t="shared" si="1203"/>
        <v/>
      </c>
      <c r="R690" s="67" t="str">
        <f t="shared" si="1204"/>
        <v/>
      </c>
      <c r="S690" s="67" t="str">
        <f t="shared" si="1205"/>
        <v/>
      </c>
      <c r="U690" s="68" t="str">
        <f>IFERROR(IF(Z690=0,"",IF(MINUTE(Z690)&lt;&gt;MINUTE(Z689),MAX($U$2:U689)+1,IF(AND(MINUTE(Z689)=0,MINUTE(Z690)=0),1,""))),"")</f>
        <v/>
      </c>
      <c r="V690" s="68" t="str">
        <f t="shared" si="1206"/>
        <v/>
      </c>
      <c r="W690" s="68" t="str">
        <f t="shared" si="1207"/>
        <v/>
      </c>
      <c r="X690" s="69" t="str">
        <f>IFERROR(L690+VLOOKUP(J690,'Tiempos de ciclo'!$P$3:$Q$398,2,0),"")</f>
        <v/>
      </c>
      <c r="Y690" s="69" t="str">
        <f t="shared" si="1190"/>
        <v/>
      </c>
      <c r="Z690" s="70" t="str">
        <f t="shared" si="1208"/>
        <v/>
      </c>
      <c r="AA690" s="68" t="str">
        <f>IF(U690="","",IF(U690=MAX($U$3:$U$1002),IFERROR(VLOOKUP(MAX($U$3:U690)+1,$U$3:$V$1002,2,0),MAX(V690:V1689))-VLOOKUP(U690,$U$3:$V$1002,2,0)+1,IFERROR(VLOOKUP(MAX($U$3:U690)+1,$U$3:$V$1002,2,0),MAX(V690:V1689))-VLOOKUP(U690,$U$3:$V$1002,2,0)))</f>
        <v/>
      </c>
      <c r="AC690" s="68" t="str">
        <f t="shared" si="1209"/>
        <v/>
      </c>
      <c r="AD690" s="69" t="str">
        <f t="shared" si="1210"/>
        <v/>
      </c>
      <c r="AE690" s="69" t="str">
        <f t="shared" si="1211"/>
        <v/>
      </c>
      <c r="AF690" s="69" t="str">
        <f t="shared" si="1212"/>
        <v/>
      </c>
      <c r="AI690" s="3" t="str">
        <f t="shared" si="1163"/>
        <v/>
      </c>
      <c r="AJ690" s="8" t="str">
        <f t="shared" si="1191"/>
        <v/>
      </c>
      <c r="AK690" s="8" t="str">
        <f t="shared" si="1164"/>
        <v/>
      </c>
      <c r="AL690" s="8" t="str">
        <f t="shared" si="1165"/>
        <v/>
      </c>
      <c r="AM690" s="8" t="str">
        <f t="shared" si="1166"/>
        <v/>
      </c>
      <c r="AN690" s="9" t="str">
        <f t="shared" si="1192"/>
        <v/>
      </c>
      <c r="AO690" s="9" t="str">
        <f t="shared" si="1193"/>
        <v/>
      </c>
      <c r="AP690" s="8" t="str">
        <f t="shared" si="1213"/>
        <v/>
      </c>
      <c r="AQ690" s="9" t="str">
        <f t="shared" si="1194"/>
        <v/>
      </c>
      <c r="AR690" s="8" t="str">
        <f t="shared" si="1214"/>
        <v/>
      </c>
      <c r="AS690" s="2" t="str">
        <f t="shared" si="1167"/>
        <v/>
      </c>
      <c r="AT690" s="8" t="str">
        <f t="shared" si="1215"/>
        <v/>
      </c>
      <c r="AU690" s="8" t="str">
        <f t="shared" si="1168"/>
        <v/>
      </c>
      <c r="AV690" s="8" t="str">
        <f t="shared" si="1169"/>
        <v/>
      </c>
      <c r="AW690" s="8" t="str">
        <f t="shared" si="1170"/>
        <v/>
      </c>
      <c r="AX690" s="9" t="str">
        <f t="shared" si="1195"/>
        <v/>
      </c>
      <c r="AY690" s="9" t="str">
        <f t="shared" si="1196"/>
        <v/>
      </c>
      <c r="AZ690" s="8" t="str">
        <f t="shared" si="1216"/>
        <v/>
      </c>
      <c r="BA690" s="9" t="str">
        <f t="shared" si="1217"/>
        <v/>
      </c>
      <c r="BB690" s="8" t="str">
        <f t="shared" si="1218"/>
        <v/>
      </c>
      <c r="BD690" s="3" t="str">
        <f t="shared" si="1219"/>
        <v/>
      </c>
      <c r="BE690" s="8" t="str">
        <f t="shared" si="1171"/>
        <v/>
      </c>
      <c r="BF690" s="8" t="str">
        <f t="shared" si="1172"/>
        <v/>
      </c>
      <c r="BG690" s="86" t="str">
        <f t="shared" si="1173"/>
        <v/>
      </c>
      <c r="BH690" s="9" t="str">
        <f t="shared" si="1174"/>
        <v/>
      </c>
      <c r="BI690" s="9" t="str">
        <f t="shared" si="1175"/>
        <v/>
      </c>
      <c r="BJ690" s="82" t="e">
        <f t="shared" si="1197"/>
        <v>#VALUE!</v>
      </c>
      <c r="BK690" s="9" t="str">
        <f t="shared" si="1176"/>
        <v/>
      </c>
      <c r="BL690" s="9" t="str">
        <f t="shared" ref="BL690:BM690" si="1272">BK690</f>
        <v/>
      </c>
      <c r="BM690" s="9" t="str">
        <f t="shared" si="1272"/>
        <v/>
      </c>
      <c r="BN690" s="8" t="str">
        <f t="shared" si="1199"/>
        <v/>
      </c>
      <c r="BO690" s="8" t="str">
        <f t="shared" si="1221"/>
        <v/>
      </c>
      <c r="BP690" s="8" t="str">
        <f t="shared" si="1222"/>
        <v/>
      </c>
      <c r="BQ690" s="8" t="str">
        <f t="shared" si="1223"/>
        <v/>
      </c>
      <c r="BR690" s="8" t="str">
        <f t="shared" si="1178"/>
        <v/>
      </c>
      <c r="BS690" s="8" t="str">
        <f t="shared" si="1224"/>
        <v/>
      </c>
      <c r="BT690" s="8" t="str">
        <f t="shared" si="1225"/>
        <v/>
      </c>
      <c r="BU690" s="7" t="str">
        <f t="shared" si="1226"/>
        <v/>
      </c>
    </row>
    <row r="691" spans="8:73" x14ac:dyDescent="0.25">
      <c r="H691" s="35" t="str">
        <f>IFERROR(IF(MINUTE(M691)&lt;&gt;MINUTE(M690),MAX($H$2:H690)+1,IF(AND(MINUTE(M690)=0,MINUTE(M691)=0),1,"")),"")</f>
        <v/>
      </c>
      <c r="I691" s="35" t="str">
        <f t="shared" si="1161"/>
        <v/>
      </c>
      <c r="J691" s="35" t="str">
        <f t="shared" si="1200"/>
        <v/>
      </c>
      <c r="K691" s="67" t="str">
        <f>IFERROR(IF(VLOOKUP(J690,'Flota Variable'!$AS$4:$AU$707,3,0)+K690&gt;$F$7,"",VLOOKUP(J690,'Flota Variable'!$AS$4:$AU$707,3,0)+K690),"")</f>
        <v/>
      </c>
      <c r="L691" s="67" t="str">
        <f t="shared" si="1162"/>
        <v/>
      </c>
      <c r="M691" s="36" t="str">
        <f t="shared" si="1201"/>
        <v/>
      </c>
      <c r="N691" s="35" t="str">
        <f>IF(H691="","",IF(H691=MAX($H$3:$H$1002),IFERROR(VLOOKUP(MAX($H$3:H691)+1,$H$3:$I$1002,2,0),MAX(I691:I1690))-VLOOKUP(H691,$H$3:$I$1002,2,0)+1,IFERROR(VLOOKUP(MAX($H$3:H691)+1,$H$3:$I$1002,2,0),MAX(I691:I1690))-VLOOKUP(H691,$H$3:$I$1002,2,0)))</f>
        <v/>
      </c>
      <c r="P691" s="35" t="str">
        <f t="shared" si="1202"/>
        <v/>
      </c>
      <c r="Q691" s="67" t="str">
        <f t="shared" si="1203"/>
        <v/>
      </c>
      <c r="R691" s="67" t="str">
        <f t="shared" si="1204"/>
        <v/>
      </c>
      <c r="S691" s="67" t="str">
        <f t="shared" si="1205"/>
        <v/>
      </c>
      <c r="U691" s="68" t="str">
        <f>IFERROR(IF(Z691=0,"",IF(MINUTE(Z691)&lt;&gt;MINUTE(Z690),MAX($U$2:U690)+1,IF(AND(MINUTE(Z690)=0,MINUTE(Z691)=0),1,""))),"")</f>
        <v/>
      </c>
      <c r="V691" s="68" t="str">
        <f t="shared" si="1206"/>
        <v/>
      </c>
      <c r="W691" s="68" t="str">
        <f t="shared" si="1207"/>
        <v/>
      </c>
      <c r="X691" s="69" t="str">
        <f>IFERROR(L691+VLOOKUP(J691,'Tiempos de ciclo'!$P$3:$Q$398,2,0),"")</f>
        <v/>
      </c>
      <c r="Y691" s="69" t="str">
        <f t="shared" si="1190"/>
        <v/>
      </c>
      <c r="Z691" s="70" t="str">
        <f t="shared" si="1208"/>
        <v/>
      </c>
      <c r="AA691" s="68" t="str">
        <f>IF(U691="","",IF(U691=MAX($U$3:$U$1002),IFERROR(VLOOKUP(MAX($U$3:U691)+1,$U$3:$V$1002,2,0),MAX(V691:V1690))-VLOOKUP(U691,$U$3:$V$1002,2,0)+1,IFERROR(VLOOKUP(MAX($U$3:U691)+1,$U$3:$V$1002,2,0),MAX(V691:V1690))-VLOOKUP(U691,$U$3:$V$1002,2,0)))</f>
        <v/>
      </c>
      <c r="AC691" s="68" t="str">
        <f t="shared" si="1209"/>
        <v/>
      </c>
      <c r="AD691" s="69" t="str">
        <f t="shared" si="1210"/>
        <v/>
      </c>
      <c r="AE691" s="69" t="str">
        <f t="shared" si="1211"/>
        <v/>
      </c>
      <c r="AF691" s="69" t="str">
        <f t="shared" si="1212"/>
        <v/>
      </c>
      <c r="AI691" s="3" t="str">
        <f t="shared" si="1163"/>
        <v/>
      </c>
      <c r="AJ691" s="8" t="str">
        <f t="shared" si="1191"/>
        <v/>
      </c>
      <c r="AK691" s="8" t="str">
        <f t="shared" si="1164"/>
        <v/>
      </c>
      <c r="AL691" s="8" t="str">
        <f t="shared" si="1165"/>
        <v/>
      </c>
      <c r="AM691" s="8" t="str">
        <f t="shared" si="1166"/>
        <v/>
      </c>
      <c r="AN691" s="9" t="str">
        <f t="shared" si="1192"/>
        <v/>
      </c>
      <c r="AO691" s="9" t="str">
        <f t="shared" si="1193"/>
        <v/>
      </c>
      <c r="AP691" s="8" t="str">
        <f t="shared" si="1213"/>
        <v/>
      </c>
      <c r="AQ691" s="9" t="str">
        <f t="shared" si="1194"/>
        <v/>
      </c>
      <c r="AR691" s="8" t="str">
        <f t="shared" si="1214"/>
        <v/>
      </c>
      <c r="AS691" s="2" t="str">
        <f t="shared" si="1167"/>
        <v/>
      </c>
      <c r="AT691" s="8" t="str">
        <f t="shared" si="1215"/>
        <v/>
      </c>
      <c r="AU691" s="8" t="str">
        <f t="shared" si="1168"/>
        <v/>
      </c>
      <c r="AV691" s="8" t="str">
        <f t="shared" si="1169"/>
        <v/>
      </c>
      <c r="AW691" s="8" t="str">
        <f t="shared" si="1170"/>
        <v/>
      </c>
      <c r="AX691" s="9" t="str">
        <f t="shared" si="1195"/>
        <v/>
      </c>
      <c r="AY691" s="9" t="str">
        <f t="shared" si="1196"/>
        <v/>
      </c>
      <c r="AZ691" s="8" t="str">
        <f t="shared" si="1216"/>
        <v/>
      </c>
      <c r="BA691" s="9" t="str">
        <f t="shared" si="1217"/>
        <v/>
      </c>
      <c r="BB691" s="8" t="str">
        <f t="shared" si="1218"/>
        <v/>
      </c>
      <c r="BD691" s="3" t="str">
        <f t="shared" si="1219"/>
        <v/>
      </c>
      <c r="BE691" s="8" t="str">
        <f t="shared" si="1171"/>
        <v/>
      </c>
      <c r="BF691" s="8" t="str">
        <f t="shared" si="1172"/>
        <v/>
      </c>
      <c r="BG691" s="86" t="str">
        <f t="shared" si="1173"/>
        <v/>
      </c>
      <c r="BH691" s="9" t="str">
        <f t="shared" si="1174"/>
        <v/>
      </c>
      <c r="BI691" s="9" t="str">
        <f t="shared" si="1175"/>
        <v/>
      </c>
      <c r="BJ691" s="82" t="e">
        <f t="shared" si="1197"/>
        <v>#VALUE!</v>
      </c>
      <c r="BK691" s="9" t="str">
        <f t="shared" si="1176"/>
        <v/>
      </c>
      <c r="BL691" s="9" t="str">
        <f t="shared" ref="BL691:BM691" si="1273">BK691</f>
        <v/>
      </c>
      <c r="BM691" s="9" t="str">
        <f t="shared" si="1273"/>
        <v/>
      </c>
      <c r="BN691" s="8" t="str">
        <f t="shared" si="1199"/>
        <v/>
      </c>
      <c r="BO691" s="8" t="str">
        <f t="shared" si="1221"/>
        <v/>
      </c>
      <c r="BP691" s="8" t="str">
        <f t="shared" si="1222"/>
        <v/>
      </c>
      <c r="BQ691" s="8" t="str">
        <f t="shared" si="1223"/>
        <v/>
      </c>
      <c r="BR691" s="8" t="str">
        <f t="shared" si="1178"/>
        <v/>
      </c>
      <c r="BS691" s="8" t="str">
        <f t="shared" si="1224"/>
        <v/>
      </c>
      <c r="BT691" s="8" t="str">
        <f t="shared" si="1225"/>
        <v/>
      </c>
      <c r="BU691" s="7" t="str">
        <f t="shared" si="1226"/>
        <v/>
      </c>
    </row>
    <row r="692" spans="8:73" x14ac:dyDescent="0.25">
      <c r="H692" s="35" t="str">
        <f>IFERROR(IF(MINUTE(M692)&lt;&gt;MINUTE(M691),MAX($H$2:H691)+1,IF(AND(MINUTE(M691)=0,MINUTE(M692)=0),1,"")),"")</f>
        <v/>
      </c>
      <c r="I692" s="35" t="str">
        <f t="shared" si="1161"/>
        <v/>
      </c>
      <c r="J692" s="35" t="str">
        <f t="shared" si="1200"/>
        <v/>
      </c>
      <c r="K692" s="67" t="str">
        <f>IFERROR(IF(VLOOKUP(J691,'Flota Variable'!$AS$4:$AU$707,3,0)+K691&gt;$F$7,"",VLOOKUP(J691,'Flota Variable'!$AS$4:$AU$707,3,0)+K691),"")</f>
        <v/>
      </c>
      <c r="L692" s="67" t="str">
        <f t="shared" si="1162"/>
        <v/>
      </c>
      <c r="M692" s="36" t="str">
        <f t="shared" si="1201"/>
        <v/>
      </c>
      <c r="N692" s="35" t="str">
        <f>IF(H692="","",IF(H692=MAX($H$3:$H$1002),IFERROR(VLOOKUP(MAX($H$3:H692)+1,$H$3:$I$1002,2,0),MAX(I692:I1691))-VLOOKUP(H692,$H$3:$I$1002,2,0)+1,IFERROR(VLOOKUP(MAX($H$3:H692)+1,$H$3:$I$1002,2,0),MAX(I692:I1691))-VLOOKUP(H692,$H$3:$I$1002,2,0)))</f>
        <v/>
      </c>
      <c r="P692" s="35" t="str">
        <f t="shared" si="1202"/>
        <v/>
      </c>
      <c r="Q692" s="67" t="str">
        <f t="shared" si="1203"/>
        <v/>
      </c>
      <c r="R692" s="67" t="str">
        <f t="shared" si="1204"/>
        <v/>
      </c>
      <c r="S692" s="67" t="str">
        <f t="shared" si="1205"/>
        <v/>
      </c>
      <c r="U692" s="68" t="str">
        <f>IFERROR(IF(Z692=0,"",IF(MINUTE(Z692)&lt;&gt;MINUTE(Z691),MAX($U$2:U691)+1,IF(AND(MINUTE(Z691)=0,MINUTE(Z692)=0),1,""))),"")</f>
        <v/>
      </c>
      <c r="V692" s="68" t="str">
        <f t="shared" si="1206"/>
        <v/>
      </c>
      <c r="W692" s="68" t="str">
        <f t="shared" si="1207"/>
        <v/>
      </c>
      <c r="X692" s="69" t="str">
        <f>IFERROR(L692+VLOOKUP(J692,'Tiempos de ciclo'!$P$3:$Q$398,2,0),"")</f>
        <v/>
      </c>
      <c r="Y692" s="69" t="str">
        <f t="shared" si="1190"/>
        <v/>
      </c>
      <c r="Z692" s="70" t="str">
        <f t="shared" si="1208"/>
        <v/>
      </c>
      <c r="AA692" s="68" t="str">
        <f>IF(U692="","",IF(U692=MAX($U$3:$U$1002),IFERROR(VLOOKUP(MAX($U$3:U692)+1,$U$3:$V$1002,2,0),MAX(V692:V1691))-VLOOKUP(U692,$U$3:$V$1002,2,0)+1,IFERROR(VLOOKUP(MAX($U$3:U692)+1,$U$3:$V$1002,2,0),MAX(V692:V1691))-VLOOKUP(U692,$U$3:$V$1002,2,0)))</f>
        <v/>
      </c>
      <c r="AC692" s="68" t="str">
        <f t="shared" si="1209"/>
        <v/>
      </c>
      <c r="AD692" s="69" t="str">
        <f t="shared" si="1210"/>
        <v/>
      </c>
      <c r="AE692" s="69" t="str">
        <f t="shared" si="1211"/>
        <v/>
      </c>
      <c r="AF692" s="69" t="str">
        <f t="shared" si="1212"/>
        <v/>
      </c>
      <c r="AI692" s="3" t="str">
        <f t="shared" si="1163"/>
        <v/>
      </c>
      <c r="AJ692" s="8" t="str">
        <f t="shared" si="1191"/>
        <v/>
      </c>
      <c r="AK692" s="8" t="str">
        <f t="shared" si="1164"/>
        <v/>
      </c>
      <c r="AL692" s="8" t="str">
        <f t="shared" si="1165"/>
        <v/>
      </c>
      <c r="AM692" s="8" t="str">
        <f t="shared" si="1166"/>
        <v/>
      </c>
      <c r="AN692" s="9" t="str">
        <f t="shared" si="1192"/>
        <v/>
      </c>
      <c r="AO692" s="9" t="str">
        <f t="shared" si="1193"/>
        <v/>
      </c>
      <c r="AP692" s="8" t="str">
        <f t="shared" si="1213"/>
        <v/>
      </c>
      <c r="AQ692" s="9" t="str">
        <f t="shared" si="1194"/>
        <v/>
      </c>
      <c r="AR692" s="8" t="str">
        <f t="shared" si="1214"/>
        <v/>
      </c>
      <c r="AS692" s="2" t="str">
        <f t="shared" si="1167"/>
        <v/>
      </c>
      <c r="AT692" s="8" t="str">
        <f t="shared" si="1215"/>
        <v/>
      </c>
      <c r="AU692" s="8" t="str">
        <f t="shared" si="1168"/>
        <v/>
      </c>
      <c r="AV692" s="8" t="str">
        <f t="shared" si="1169"/>
        <v/>
      </c>
      <c r="AW692" s="8" t="str">
        <f t="shared" si="1170"/>
        <v/>
      </c>
      <c r="AX692" s="9" t="str">
        <f t="shared" si="1195"/>
        <v/>
      </c>
      <c r="AY692" s="9" t="str">
        <f t="shared" si="1196"/>
        <v/>
      </c>
      <c r="AZ692" s="8" t="str">
        <f t="shared" si="1216"/>
        <v/>
      </c>
      <c r="BA692" s="9" t="str">
        <f t="shared" si="1217"/>
        <v/>
      </c>
      <c r="BB692" s="8" t="str">
        <f t="shared" si="1218"/>
        <v/>
      </c>
      <c r="BD692" s="3" t="str">
        <f t="shared" si="1219"/>
        <v/>
      </c>
      <c r="BE692" s="8" t="str">
        <f t="shared" si="1171"/>
        <v/>
      </c>
      <c r="BF692" s="8" t="str">
        <f t="shared" si="1172"/>
        <v/>
      </c>
      <c r="BG692" s="86" t="str">
        <f t="shared" si="1173"/>
        <v/>
      </c>
      <c r="BH692" s="9" t="str">
        <f t="shared" si="1174"/>
        <v/>
      </c>
      <c r="BI692" s="9" t="str">
        <f t="shared" si="1175"/>
        <v/>
      </c>
      <c r="BJ692" s="82" t="e">
        <f t="shared" si="1197"/>
        <v>#VALUE!</v>
      </c>
      <c r="BK692" s="9" t="str">
        <f t="shared" si="1176"/>
        <v/>
      </c>
      <c r="BL692" s="9" t="str">
        <f t="shared" ref="BL692:BM692" si="1274">BK692</f>
        <v/>
      </c>
      <c r="BM692" s="9" t="str">
        <f t="shared" si="1274"/>
        <v/>
      </c>
      <c r="BN692" s="8" t="str">
        <f t="shared" si="1199"/>
        <v/>
      </c>
      <c r="BO692" s="8" t="str">
        <f t="shared" si="1221"/>
        <v/>
      </c>
      <c r="BP692" s="8" t="str">
        <f t="shared" si="1222"/>
        <v/>
      </c>
      <c r="BQ692" s="8" t="str">
        <f t="shared" si="1223"/>
        <v/>
      </c>
      <c r="BR692" s="8" t="str">
        <f t="shared" si="1178"/>
        <v/>
      </c>
      <c r="BS692" s="8" t="str">
        <f t="shared" si="1224"/>
        <v/>
      </c>
      <c r="BT692" s="8" t="str">
        <f t="shared" si="1225"/>
        <v/>
      </c>
      <c r="BU692" s="7" t="str">
        <f t="shared" si="1226"/>
        <v/>
      </c>
    </row>
    <row r="693" spans="8:73" x14ac:dyDescent="0.25">
      <c r="H693" s="35" t="str">
        <f>IFERROR(IF(MINUTE(M693)&lt;&gt;MINUTE(M692),MAX($H$2:H692)+1,IF(AND(MINUTE(M692)=0,MINUTE(M693)=0),1,"")),"")</f>
        <v/>
      </c>
      <c r="I693" s="35" t="str">
        <f t="shared" si="1161"/>
        <v/>
      </c>
      <c r="J693" s="35" t="str">
        <f t="shared" si="1200"/>
        <v/>
      </c>
      <c r="K693" s="67" t="str">
        <f>IFERROR(IF(VLOOKUP(J692,'Flota Variable'!$AS$4:$AU$707,3,0)+K692&gt;$F$7,"",VLOOKUP(J692,'Flota Variable'!$AS$4:$AU$707,3,0)+K692),"")</f>
        <v/>
      </c>
      <c r="L693" s="67" t="str">
        <f t="shared" si="1162"/>
        <v/>
      </c>
      <c r="M693" s="36" t="str">
        <f t="shared" si="1201"/>
        <v/>
      </c>
      <c r="N693" s="35" t="str">
        <f>IF(H693="","",IF(H693=MAX($H$3:$H$1002),IFERROR(VLOOKUP(MAX($H$3:H693)+1,$H$3:$I$1002,2,0),MAX(I693:I1692))-VLOOKUP(H693,$H$3:$I$1002,2,0)+1,IFERROR(VLOOKUP(MAX($H$3:H693)+1,$H$3:$I$1002,2,0),MAX(I693:I1692))-VLOOKUP(H693,$H$3:$I$1002,2,0)))</f>
        <v/>
      </c>
      <c r="P693" s="35" t="str">
        <f t="shared" si="1202"/>
        <v/>
      </c>
      <c r="Q693" s="67" t="str">
        <f t="shared" si="1203"/>
        <v/>
      </c>
      <c r="R693" s="67" t="str">
        <f t="shared" si="1204"/>
        <v/>
      </c>
      <c r="S693" s="67" t="str">
        <f t="shared" si="1205"/>
        <v/>
      </c>
      <c r="U693" s="68" t="str">
        <f>IFERROR(IF(Z693=0,"",IF(MINUTE(Z693)&lt;&gt;MINUTE(Z692),MAX($U$2:U692)+1,IF(AND(MINUTE(Z692)=0,MINUTE(Z693)=0),1,""))),"")</f>
        <v/>
      </c>
      <c r="V693" s="68" t="str">
        <f t="shared" si="1206"/>
        <v/>
      </c>
      <c r="W693" s="68" t="str">
        <f t="shared" si="1207"/>
        <v/>
      </c>
      <c r="X693" s="69" t="str">
        <f>IFERROR(L693+VLOOKUP(J693,'Tiempos de ciclo'!$P$3:$Q$398,2,0),"")</f>
        <v/>
      </c>
      <c r="Y693" s="69" t="str">
        <f t="shared" si="1190"/>
        <v/>
      </c>
      <c r="Z693" s="70" t="str">
        <f t="shared" si="1208"/>
        <v/>
      </c>
      <c r="AA693" s="68" t="str">
        <f>IF(U693="","",IF(U693=MAX($U$3:$U$1002),IFERROR(VLOOKUP(MAX($U$3:U693)+1,$U$3:$V$1002,2,0),MAX(V693:V1692))-VLOOKUP(U693,$U$3:$V$1002,2,0)+1,IFERROR(VLOOKUP(MAX($U$3:U693)+1,$U$3:$V$1002,2,0),MAX(V693:V1692))-VLOOKUP(U693,$U$3:$V$1002,2,0)))</f>
        <v/>
      </c>
      <c r="AC693" s="68" t="str">
        <f t="shared" si="1209"/>
        <v/>
      </c>
      <c r="AD693" s="69" t="str">
        <f t="shared" si="1210"/>
        <v/>
      </c>
      <c r="AE693" s="69" t="str">
        <f t="shared" si="1211"/>
        <v/>
      </c>
      <c r="AF693" s="69" t="str">
        <f t="shared" si="1212"/>
        <v/>
      </c>
      <c r="AI693" s="3" t="str">
        <f t="shared" si="1163"/>
        <v/>
      </c>
      <c r="AJ693" s="8" t="str">
        <f t="shared" si="1191"/>
        <v/>
      </c>
      <c r="AK693" s="8" t="str">
        <f t="shared" si="1164"/>
        <v/>
      </c>
      <c r="AL693" s="8" t="str">
        <f t="shared" si="1165"/>
        <v/>
      </c>
      <c r="AM693" s="8" t="str">
        <f t="shared" si="1166"/>
        <v/>
      </c>
      <c r="AN693" s="9" t="str">
        <f t="shared" si="1192"/>
        <v/>
      </c>
      <c r="AO693" s="9" t="str">
        <f t="shared" si="1193"/>
        <v/>
      </c>
      <c r="AP693" s="8" t="str">
        <f t="shared" si="1213"/>
        <v/>
      </c>
      <c r="AQ693" s="9" t="str">
        <f t="shared" si="1194"/>
        <v/>
      </c>
      <c r="AR693" s="8" t="str">
        <f t="shared" si="1214"/>
        <v/>
      </c>
      <c r="AS693" s="2" t="str">
        <f t="shared" si="1167"/>
        <v/>
      </c>
      <c r="AT693" s="8" t="str">
        <f t="shared" si="1215"/>
        <v/>
      </c>
      <c r="AU693" s="8" t="str">
        <f t="shared" si="1168"/>
        <v/>
      </c>
      <c r="AV693" s="8" t="str">
        <f t="shared" si="1169"/>
        <v/>
      </c>
      <c r="AW693" s="8" t="str">
        <f t="shared" si="1170"/>
        <v/>
      </c>
      <c r="AX693" s="9" t="str">
        <f t="shared" si="1195"/>
        <v/>
      </c>
      <c r="AY693" s="9" t="str">
        <f t="shared" si="1196"/>
        <v/>
      </c>
      <c r="AZ693" s="8" t="str">
        <f t="shared" si="1216"/>
        <v/>
      </c>
      <c r="BA693" s="9" t="str">
        <f t="shared" si="1217"/>
        <v/>
      </c>
      <c r="BB693" s="8" t="str">
        <f t="shared" si="1218"/>
        <v/>
      </c>
      <c r="BD693" s="3" t="str">
        <f t="shared" si="1219"/>
        <v/>
      </c>
      <c r="BE693" s="8" t="str">
        <f t="shared" si="1171"/>
        <v/>
      </c>
      <c r="BF693" s="8" t="str">
        <f t="shared" si="1172"/>
        <v/>
      </c>
      <c r="BG693" s="86" t="str">
        <f t="shared" si="1173"/>
        <v/>
      </c>
      <c r="BH693" s="9" t="str">
        <f t="shared" si="1174"/>
        <v/>
      </c>
      <c r="BI693" s="9" t="str">
        <f t="shared" si="1175"/>
        <v/>
      </c>
      <c r="BJ693" s="82" t="e">
        <f t="shared" si="1197"/>
        <v>#VALUE!</v>
      </c>
      <c r="BK693" s="9" t="str">
        <f t="shared" si="1176"/>
        <v/>
      </c>
      <c r="BL693" s="9" t="str">
        <f t="shared" ref="BL693:BM693" si="1275">BK693</f>
        <v/>
      </c>
      <c r="BM693" s="9" t="str">
        <f t="shared" si="1275"/>
        <v/>
      </c>
      <c r="BN693" s="8" t="str">
        <f t="shared" si="1199"/>
        <v/>
      </c>
      <c r="BO693" s="8" t="str">
        <f t="shared" si="1221"/>
        <v/>
      </c>
      <c r="BP693" s="8" t="str">
        <f t="shared" si="1222"/>
        <v/>
      </c>
      <c r="BQ693" s="8" t="str">
        <f t="shared" si="1223"/>
        <v/>
      </c>
      <c r="BR693" s="8" t="str">
        <f t="shared" si="1178"/>
        <v/>
      </c>
      <c r="BS693" s="8" t="str">
        <f t="shared" si="1224"/>
        <v/>
      </c>
      <c r="BT693" s="8" t="str">
        <f t="shared" si="1225"/>
        <v/>
      </c>
      <c r="BU693" s="7" t="str">
        <f t="shared" si="1226"/>
        <v/>
      </c>
    </row>
    <row r="694" spans="8:73" x14ac:dyDescent="0.25">
      <c r="H694" s="35" t="str">
        <f>IFERROR(IF(MINUTE(M694)&lt;&gt;MINUTE(M693),MAX($H$2:H693)+1,IF(AND(MINUTE(M693)=0,MINUTE(M694)=0),1,"")),"")</f>
        <v/>
      </c>
      <c r="I694" s="35" t="str">
        <f t="shared" si="1161"/>
        <v/>
      </c>
      <c r="J694" s="35" t="str">
        <f t="shared" si="1200"/>
        <v/>
      </c>
      <c r="K694" s="67" t="str">
        <f>IFERROR(IF(VLOOKUP(J693,'Flota Variable'!$AS$4:$AU$707,3,0)+K693&gt;$F$7,"",VLOOKUP(J693,'Flota Variable'!$AS$4:$AU$707,3,0)+K693),"")</f>
        <v/>
      </c>
      <c r="L694" s="67" t="str">
        <f t="shared" si="1162"/>
        <v/>
      </c>
      <c r="M694" s="36" t="str">
        <f t="shared" si="1201"/>
        <v/>
      </c>
      <c r="N694" s="35" t="str">
        <f>IF(H694="","",IF(H694=MAX($H$3:$H$1002),IFERROR(VLOOKUP(MAX($H$3:H694)+1,$H$3:$I$1002,2,0),MAX(I694:I1693))-VLOOKUP(H694,$H$3:$I$1002,2,0)+1,IFERROR(VLOOKUP(MAX($H$3:H694)+1,$H$3:$I$1002,2,0),MAX(I694:I1693))-VLOOKUP(H694,$H$3:$I$1002,2,0)))</f>
        <v/>
      </c>
      <c r="P694" s="35" t="str">
        <f t="shared" si="1202"/>
        <v/>
      </c>
      <c r="Q694" s="67" t="str">
        <f t="shared" si="1203"/>
        <v/>
      </c>
      <c r="R694" s="67" t="str">
        <f t="shared" si="1204"/>
        <v/>
      </c>
      <c r="S694" s="67" t="str">
        <f t="shared" si="1205"/>
        <v/>
      </c>
      <c r="U694" s="68" t="str">
        <f>IFERROR(IF(Z694=0,"",IF(MINUTE(Z694)&lt;&gt;MINUTE(Z693),MAX($U$2:U693)+1,IF(AND(MINUTE(Z693)=0,MINUTE(Z694)=0),1,""))),"")</f>
        <v/>
      </c>
      <c r="V694" s="68" t="str">
        <f t="shared" si="1206"/>
        <v/>
      </c>
      <c r="W694" s="68" t="str">
        <f t="shared" si="1207"/>
        <v/>
      </c>
      <c r="X694" s="69" t="str">
        <f>IFERROR(L694+VLOOKUP(J694,'Tiempos de ciclo'!$P$3:$Q$398,2,0),"")</f>
        <v/>
      </c>
      <c r="Y694" s="69" t="str">
        <f t="shared" si="1190"/>
        <v/>
      </c>
      <c r="Z694" s="70" t="str">
        <f t="shared" si="1208"/>
        <v/>
      </c>
      <c r="AA694" s="68" t="str">
        <f>IF(U694="","",IF(U694=MAX($U$3:$U$1002),IFERROR(VLOOKUP(MAX($U$3:U694)+1,$U$3:$V$1002,2,0),MAX(V694:V1693))-VLOOKUP(U694,$U$3:$V$1002,2,0)+1,IFERROR(VLOOKUP(MAX($U$3:U694)+1,$U$3:$V$1002,2,0),MAX(V694:V1693))-VLOOKUP(U694,$U$3:$V$1002,2,0)))</f>
        <v/>
      </c>
      <c r="AC694" s="68" t="str">
        <f t="shared" si="1209"/>
        <v/>
      </c>
      <c r="AD694" s="69" t="str">
        <f t="shared" si="1210"/>
        <v/>
      </c>
      <c r="AE694" s="69" t="str">
        <f t="shared" si="1211"/>
        <v/>
      </c>
      <c r="AF694" s="69" t="str">
        <f t="shared" si="1212"/>
        <v/>
      </c>
      <c r="AI694" s="3" t="str">
        <f t="shared" si="1163"/>
        <v/>
      </c>
      <c r="AJ694" s="8" t="str">
        <f t="shared" si="1191"/>
        <v/>
      </c>
      <c r="AK694" s="8" t="str">
        <f t="shared" si="1164"/>
        <v/>
      </c>
      <c r="AL694" s="8" t="str">
        <f t="shared" si="1165"/>
        <v/>
      </c>
      <c r="AM694" s="8" t="str">
        <f t="shared" si="1166"/>
        <v/>
      </c>
      <c r="AN694" s="9" t="str">
        <f t="shared" si="1192"/>
        <v/>
      </c>
      <c r="AO694" s="9" t="str">
        <f t="shared" si="1193"/>
        <v/>
      </c>
      <c r="AP694" s="8" t="str">
        <f t="shared" si="1213"/>
        <v/>
      </c>
      <c r="AQ694" s="9" t="str">
        <f t="shared" si="1194"/>
        <v/>
      </c>
      <c r="AR694" s="8" t="str">
        <f t="shared" si="1214"/>
        <v/>
      </c>
      <c r="AS694" s="2" t="str">
        <f t="shared" si="1167"/>
        <v/>
      </c>
      <c r="AT694" s="8" t="str">
        <f t="shared" si="1215"/>
        <v/>
      </c>
      <c r="AU694" s="8" t="str">
        <f t="shared" si="1168"/>
        <v/>
      </c>
      <c r="AV694" s="8" t="str">
        <f t="shared" si="1169"/>
        <v/>
      </c>
      <c r="AW694" s="8" t="str">
        <f t="shared" si="1170"/>
        <v/>
      </c>
      <c r="AX694" s="9" t="str">
        <f t="shared" si="1195"/>
        <v/>
      </c>
      <c r="AY694" s="9" t="str">
        <f t="shared" si="1196"/>
        <v/>
      </c>
      <c r="AZ694" s="8" t="str">
        <f t="shared" si="1216"/>
        <v/>
      </c>
      <c r="BA694" s="9" t="str">
        <f t="shared" si="1217"/>
        <v/>
      </c>
      <c r="BB694" s="8" t="str">
        <f t="shared" si="1218"/>
        <v/>
      </c>
      <c r="BD694" s="3" t="str">
        <f t="shared" si="1219"/>
        <v/>
      </c>
      <c r="BE694" s="8" t="str">
        <f t="shared" si="1171"/>
        <v/>
      </c>
      <c r="BF694" s="8" t="str">
        <f t="shared" si="1172"/>
        <v/>
      </c>
      <c r="BG694" s="86" t="str">
        <f t="shared" si="1173"/>
        <v/>
      </c>
      <c r="BH694" s="9" t="str">
        <f t="shared" si="1174"/>
        <v/>
      </c>
      <c r="BI694" s="9" t="str">
        <f t="shared" si="1175"/>
        <v/>
      </c>
      <c r="BJ694" s="82" t="e">
        <f t="shared" si="1197"/>
        <v>#VALUE!</v>
      </c>
      <c r="BK694" s="9" t="str">
        <f t="shared" si="1176"/>
        <v/>
      </c>
      <c r="BL694" s="9" t="str">
        <f t="shared" ref="BL694:BM694" si="1276">BK694</f>
        <v/>
      </c>
      <c r="BM694" s="9" t="str">
        <f t="shared" si="1276"/>
        <v/>
      </c>
      <c r="BN694" s="8" t="str">
        <f t="shared" si="1199"/>
        <v/>
      </c>
      <c r="BO694" s="8" t="str">
        <f t="shared" si="1221"/>
        <v/>
      </c>
      <c r="BP694" s="8" t="str">
        <f t="shared" si="1222"/>
        <v/>
      </c>
      <c r="BQ694" s="8" t="str">
        <f t="shared" si="1223"/>
        <v/>
      </c>
      <c r="BR694" s="8" t="str">
        <f t="shared" si="1178"/>
        <v/>
      </c>
      <c r="BS694" s="8" t="str">
        <f t="shared" si="1224"/>
        <v/>
      </c>
      <c r="BT694" s="8" t="str">
        <f t="shared" si="1225"/>
        <v/>
      </c>
      <c r="BU694" s="7" t="str">
        <f t="shared" si="1226"/>
        <v/>
      </c>
    </row>
    <row r="695" spans="8:73" x14ac:dyDescent="0.25">
      <c r="H695" s="35" t="str">
        <f>IFERROR(IF(MINUTE(M695)&lt;&gt;MINUTE(M694),MAX($H$2:H694)+1,IF(AND(MINUTE(M694)=0,MINUTE(M695)=0),1,"")),"")</f>
        <v/>
      </c>
      <c r="I695" s="35" t="str">
        <f t="shared" ref="I695:I758" si="1277">IF(K695="","",I694+1)</f>
        <v/>
      </c>
      <c r="J695" s="35" t="str">
        <f t="shared" si="1200"/>
        <v/>
      </c>
      <c r="K695" s="67" t="str">
        <f>IFERROR(IF(VLOOKUP(J694,'Flota Variable'!$AS$4:$AU$707,3,0)+K694&gt;$F$7,"",VLOOKUP(J694,'Flota Variable'!$AS$4:$AU$707,3,0)+K694),"")</f>
        <v/>
      </c>
      <c r="L695" s="67" t="str">
        <f t="shared" ref="L695:L758" si="1278">IFERROR(HOUR(K695)*$E$16+MINUTE(K695)*$E$17+IF(SECOND(K695)&lt;30,0,$E$17),"")</f>
        <v/>
      </c>
      <c r="M695" s="36" t="str">
        <f t="shared" si="1201"/>
        <v/>
      </c>
      <c r="N695" s="35" t="str">
        <f>IF(H695="","",IF(H695=MAX($H$3:$H$1002),IFERROR(VLOOKUP(MAX($H$3:H695)+1,$H$3:$I$1002,2,0),MAX(I695:I1694))-VLOOKUP(H695,$H$3:$I$1002,2,0)+1,IFERROR(VLOOKUP(MAX($H$3:H695)+1,$H$3:$I$1002,2,0),MAX(I695:I1694))-VLOOKUP(H695,$H$3:$I$1002,2,0)))</f>
        <v/>
      </c>
      <c r="P695" s="35" t="str">
        <f t="shared" si="1202"/>
        <v/>
      </c>
      <c r="Q695" s="67" t="str">
        <f t="shared" si="1203"/>
        <v/>
      </c>
      <c r="R695" s="67" t="str">
        <f t="shared" si="1204"/>
        <v/>
      </c>
      <c r="S695" s="67" t="str">
        <f t="shared" si="1205"/>
        <v/>
      </c>
      <c r="U695" s="68" t="str">
        <f>IFERROR(IF(Z695=0,"",IF(MINUTE(Z695)&lt;&gt;MINUTE(Z694),MAX($U$2:U694)+1,IF(AND(MINUTE(Z694)=0,MINUTE(Z695)=0),1,""))),"")</f>
        <v/>
      </c>
      <c r="V695" s="68" t="str">
        <f t="shared" si="1206"/>
        <v/>
      </c>
      <c r="W695" s="68" t="str">
        <f t="shared" si="1207"/>
        <v/>
      </c>
      <c r="X695" s="69" t="str">
        <f>IFERROR(L695+VLOOKUP(J695,'Tiempos de ciclo'!$P$3:$Q$398,2,0),"")</f>
        <v/>
      </c>
      <c r="Y695" s="69" t="str">
        <f t="shared" si="1190"/>
        <v/>
      </c>
      <c r="Z695" s="70" t="str">
        <f t="shared" si="1208"/>
        <v/>
      </c>
      <c r="AA695" s="68" t="str">
        <f>IF(U695="","",IF(U695=MAX($U$3:$U$1002),IFERROR(VLOOKUP(MAX($U$3:U695)+1,$U$3:$V$1002,2,0),MAX(V695:V1694))-VLOOKUP(U695,$U$3:$V$1002,2,0)+1,IFERROR(VLOOKUP(MAX($U$3:U695)+1,$U$3:$V$1002,2,0),MAX(V695:V1694))-VLOOKUP(U695,$U$3:$V$1002,2,0)))</f>
        <v/>
      </c>
      <c r="AC695" s="68" t="str">
        <f t="shared" si="1209"/>
        <v/>
      </c>
      <c r="AD695" s="69" t="str">
        <f t="shared" si="1210"/>
        <v/>
      </c>
      <c r="AE695" s="69" t="str">
        <f t="shared" si="1211"/>
        <v/>
      </c>
      <c r="AF695" s="69" t="str">
        <f t="shared" si="1212"/>
        <v/>
      </c>
      <c r="AI695" s="3" t="str">
        <f t="shared" ref="AI695:AI758" si="1279">IF(AJ695="","",AI694+1)</f>
        <v/>
      </c>
      <c r="AJ695" s="8" t="str">
        <f t="shared" si="1191"/>
        <v/>
      </c>
      <c r="AK695" s="8" t="str">
        <f t="shared" ref="AK695:AK758" si="1280">AJ695</f>
        <v/>
      </c>
      <c r="AL695" s="8" t="str">
        <f t="shared" ref="AL695:AL758" si="1281">IFERROR(IF(AM695="","",1),"")</f>
        <v/>
      </c>
      <c r="AM695" s="8" t="str">
        <f t="shared" ref="AM695:AM758" si="1282">IFERROR(IF(AQ695="","",$F$8),"")</f>
        <v/>
      </c>
      <c r="AN695" s="9" t="str">
        <f t="shared" si="1192"/>
        <v/>
      </c>
      <c r="AO695" s="9" t="str">
        <f t="shared" si="1193"/>
        <v/>
      </c>
      <c r="AP695" s="8" t="str">
        <f t="shared" si="1213"/>
        <v/>
      </c>
      <c r="AQ695" s="9" t="str">
        <f t="shared" si="1194"/>
        <v/>
      </c>
      <c r="AR695" s="8" t="str">
        <f t="shared" si="1214"/>
        <v/>
      </c>
      <c r="AS695" s="2" t="str">
        <f t="shared" ref="AS695:AS758" si="1283">IF(AT695="","",AS694+1)</f>
        <v/>
      </c>
      <c r="AT695" s="8" t="str">
        <f t="shared" si="1215"/>
        <v/>
      </c>
      <c r="AU695" s="8" t="str">
        <f t="shared" ref="AU695:AU758" si="1284">AT695</f>
        <v/>
      </c>
      <c r="AV695" s="8" t="str">
        <f t="shared" ref="AV695:AV758" si="1285">IF(AW695="","",2)</f>
        <v/>
      </c>
      <c r="AW695" s="8" t="str">
        <f t="shared" ref="AW695:AW758" si="1286">IF(BA695="","",$F$10)</f>
        <v/>
      </c>
      <c r="AX695" s="9" t="str">
        <f t="shared" si="1195"/>
        <v/>
      </c>
      <c r="AY695" s="9" t="str">
        <f t="shared" si="1196"/>
        <v/>
      </c>
      <c r="AZ695" s="8" t="str">
        <f t="shared" si="1216"/>
        <v/>
      </c>
      <c r="BA695" s="9" t="str">
        <f t="shared" si="1217"/>
        <v/>
      </c>
      <c r="BB695" s="8" t="str">
        <f t="shared" si="1218"/>
        <v/>
      </c>
      <c r="BD695" s="3" t="str">
        <f t="shared" si="1219"/>
        <v/>
      </c>
      <c r="BE695" s="8" t="str">
        <f t="shared" ref="BE695:BE758" si="1287">IFERROR(VLOOKUP(BD695,$AI$3:$AR$1003,2,0),VLOOKUP(BD695,$AS$3:$BB$1003,2,0))</f>
        <v/>
      </c>
      <c r="BF695" s="8" t="str">
        <f t="shared" ref="BF695:BF758" si="1288">IFERROR(VLOOKUP(BD695,$AI$3:$AR$1003,3,0),VLOOKUP(BD695,$AS$3:$BB$1003,3,0))</f>
        <v/>
      </c>
      <c r="BG695" s="86" t="str">
        <f t="shared" ref="BG695:BG758" si="1289">IFERROR(VLOOKUP(BD695,$AI$3:$AR$1003,4,0),VLOOKUP(BD695,$AS$3:$BB$1003,4,0))</f>
        <v/>
      </c>
      <c r="BH695" s="9" t="str">
        <f t="shared" ref="BH695:BH758" si="1290">IFERROR(VLOOKUP(BD695,$AI$3:$AR$1003,6,0),VLOOKUP(BD695,$AS$3:$BB$1003,6,0))</f>
        <v/>
      </c>
      <c r="BI695" s="9" t="str">
        <f t="shared" ref="BI695:BI758" si="1291">IFERROR(VLOOKUP(BD695,$AI$3:$AR$1003,7,0),VLOOKUP(BD695,$AS$3:$BB$1003,7,0))</f>
        <v/>
      </c>
      <c r="BJ695" s="82" t="e">
        <f t="shared" si="1197"/>
        <v>#VALUE!</v>
      </c>
      <c r="BK695" s="9" t="str">
        <f t="shared" ref="BK695:BK758" si="1292">IFERROR(VLOOKUP(BD695,$AI$3:$AR$1003,8,0),VLOOKUP(BD695,$AS$3:$BB$1003,8,0))</f>
        <v/>
      </c>
      <c r="BL695" s="9" t="str">
        <f t="shared" ref="BL695:BM695" si="1293">BK695</f>
        <v/>
      </c>
      <c r="BM695" s="9" t="str">
        <f t="shared" si="1293"/>
        <v/>
      </c>
      <c r="BN695" s="8" t="str">
        <f t="shared" si="1199"/>
        <v/>
      </c>
      <c r="BO695" s="8" t="str">
        <f t="shared" si="1221"/>
        <v/>
      </c>
      <c r="BP695" s="8" t="str">
        <f t="shared" si="1222"/>
        <v/>
      </c>
      <c r="BQ695" s="8" t="str">
        <f t="shared" si="1223"/>
        <v/>
      </c>
      <c r="BR695" s="8" t="str">
        <f t="shared" ref="BR695:BR758" si="1294">IFERROR(VLOOKUP(BD695,$AI$3:$AR$1003,9,0),VLOOKUP(BD695,$AS$3:$BB$1003,9,0))</f>
        <v/>
      </c>
      <c r="BS695" s="8" t="str">
        <f t="shared" si="1224"/>
        <v/>
      </c>
      <c r="BT695" s="8" t="str">
        <f t="shared" si="1225"/>
        <v/>
      </c>
      <c r="BU695" s="7" t="str">
        <f t="shared" si="1226"/>
        <v/>
      </c>
    </row>
    <row r="696" spans="8:73" x14ac:dyDescent="0.25">
      <c r="H696" s="35" t="str">
        <f>IFERROR(IF(MINUTE(M696)&lt;&gt;MINUTE(M695),MAX($H$2:H695)+1,IF(AND(MINUTE(M695)=0,MINUTE(M696)=0),1,"")),"")</f>
        <v/>
      </c>
      <c r="I696" s="35" t="str">
        <f t="shared" si="1277"/>
        <v/>
      </c>
      <c r="J696" s="35" t="str">
        <f t="shared" si="1200"/>
        <v/>
      </c>
      <c r="K696" s="67" t="str">
        <f>IFERROR(IF(VLOOKUP(J695,'Flota Variable'!$AS$4:$AU$707,3,0)+K695&gt;$F$7,"",VLOOKUP(J695,'Flota Variable'!$AS$4:$AU$707,3,0)+K695),"")</f>
        <v/>
      </c>
      <c r="L696" s="67" t="str">
        <f t="shared" si="1278"/>
        <v/>
      </c>
      <c r="M696" s="36" t="str">
        <f t="shared" si="1201"/>
        <v/>
      </c>
      <c r="N696" s="35" t="str">
        <f>IF(H696="","",IF(H696=MAX($H$3:$H$1002),IFERROR(VLOOKUP(MAX($H$3:H696)+1,$H$3:$I$1002,2,0),MAX(I696:I1695))-VLOOKUP(H696,$H$3:$I$1002,2,0)+1,IFERROR(VLOOKUP(MAX($H$3:H696)+1,$H$3:$I$1002,2,0),MAX(I696:I1695))-VLOOKUP(H696,$H$3:$I$1002,2,0)))</f>
        <v/>
      </c>
      <c r="P696" s="35" t="str">
        <f t="shared" si="1202"/>
        <v/>
      </c>
      <c r="Q696" s="67" t="str">
        <f t="shared" si="1203"/>
        <v/>
      </c>
      <c r="R696" s="67" t="str">
        <f t="shared" si="1204"/>
        <v/>
      </c>
      <c r="S696" s="67" t="str">
        <f t="shared" si="1205"/>
        <v/>
      </c>
      <c r="U696" s="68" t="str">
        <f>IFERROR(IF(Z696=0,"",IF(MINUTE(Z696)&lt;&gt;MINUTE(Z695),MAX($U$2:U695)+1,IF(AND(MINUTE(Z695)=0,MINUTE(Z696)=0),1,""))),"")</f>
        <v/>
      </c>
      <c r="V696" s="68" t="str">
        <f t="shared" si="1206"/>
        <v/>
      </c>
      <c r="W696" s="68" t="str">
        <f t="shared" si="1207"/>
        <v/>
      </c>
      <c r="X696" s="69" t="str">
        <f>IFERROR(L696+VLOOKUP(J696,'Tiempos de ciclo'!$P$3:$Q$398,2,0),"")</f>
        <v/>
      </c>
      <c r="Y696" s="69" t="str">
        <f t="shared" si="1190"/>
        <v/>
      </c>
      <c r="Z696" s="70" t="str">
        <f t="shared" si="1208"/>
        <v/>
      </c>
      <c r="AA696" s="68" t="str">
        <f>IF(U696="","",IF(U696=MAX($U$3:$U$1002),IFERROR(VLOOKUP(MAX($U$3:U696)+1,$U$3:$V$1002,2,0),MAX(V696:V1695))-VLOOKUP(U696,$U$3:$V$1002,2,0)+1,IFERROR(VLOOKUP(MAX($U$3:U696)+1,$U$3:$V$1002,2,0),MAX(V696:V1695))-VLOOKUP(U696,$U$3:$V$1002,2,0)))</f>
        <v/>
      </c>
      <c r="AC696" s="68" t="str">
        <f t="shared" si="1209"/>
        <v/>
      </c>
      <c r="AD696" s="69" t="str">
        <f t="shared" si="1210"/>
        <v/>
      </c>
      <c r="AE696" s="69" t="str">
        <f t="shared" si="1211"/>
        <v/>
      </c>
      <c r="AF696" s="69" t="str">
        <f t="shared" si="1212"/>
        <v/>
      </c>
      <c r="AI696" s="3" t="str">
        <f t="shared" si="1279"/>
        <v/>
      </c>
      <c r="AJ696" s="8" t="str">
        <f t="shared" si="1191"/>
        <v/>
      </c>
      <c r="AK696" s="8" t="str">
        <f t="shared" si="1280"/>
        <v/>
      </c>
      <c r="AL696" s="8" t="str">
        <f t="shared" si="1281"/>
        <v/>
      </c>
      <c r="AM696" s="8" t="str">
        <f t="shared" si="1282"/>
        <v/>
      </c>
      <c r="AN696" s="9" t="str">
        <f t="shared" si="1192"/>
        <v/>
      </c>
      <c r="AO696" s="9" t="str">
        <f t="shared" si="1193"/>
        <v/>
      </c>
      <c r="AP696" s="8" t="str">
        <f t="shared" si="1213"/>
        <v/>
      </c>
      <c r="AQ696" s="9" t="str">
        <f t="shared" si="1194"/>
        <v/>
      </c>
      <c r="AR696" s="8" t="str">
        <f t="shared" si="1214"/>
        <v/>
      </c>
      <c r="AS696" s="2" t="str">
        <f t="shared" si="1283"/>
        <v/>
      </c>
      <c r="AT696" s="8" t="str">
        <f t="shared" si="1215"/>
        <v/>
      </c>
      <c r="AU696" s="8" t="str">
        <f t="shared" si="1284"/>
        <v/>
      </c>
      <c r="AV696" s="8" t="str">
        <f t="shared" si="1285"/>
        <v/>
      </c>
      <c r="AW696" s="8" t="str">
        <f t="shared" si="1286"/>
        <v/>
      </c>
      <c r="AX696" s="9" t="str">
        <f t="shared" si="1195"/>
        <v/>
      </c>
      <c r="AY696" s="9" t="str">
        <f t="shared" si="1196"/>
        <v/>
      </c>
      <c r="AZ696" s="8" t="str">
        <f t="shared" si="1216"/>
        <v/>
      </c>
      <c r="BA696" s="9" t="str">
        <f t="shared" si="1217"/>
        <v/>
      </c>
      <c r="BB696" s="8" t="str">
        <f t="shared" si="1218"/>
        <v/>
      </c>
      <c r="BD696" s="3" t="str">
        <f t="shared" si="1219"/>
        <v/>
      </c>
      <c r="BE696" s="8" t="str">
        <f t="shared" si="1287"/>
        <v/>
      </c>
      <c r="BF696" s="8" t="str">
        <f t="shared" si="1288"/>
        <v/>
      </c>
      <c r="BG696" s="86" t="str">
        <f t="shared" si="1289"/>
        <v/>
      </c>
      <c r="BH696" s="9" t="str">
        <f t="shared" si="1290"/>
        <v/>
      </c>
      <c r="BI696" s="9" t="str">
        <f t="shared" si="1291"/>
        <v/>
      </c>
      <c r="BJ696" s="82" t="e">
        <f t="shared" si="1197"/>
        <v>#VALUE!</v>
      </c>
      <c r="BK696" s="9" t="str">
        <f t="shared" si="1292"/>
        <v/>
      </c>
      <c r="BL696" s="9" t="str">
        <f t="shared" ref="BL696:BM696" si="1295">BK696</f>
        <v/>
      </c>
      <c r="BM696" s="9" t="str">
        <f t="shared" si="1295"/>
        <v/>
      </c>
      <c r="BN696" s="8" t="str">
        <f t="shared" si="1199"/>
        <v/>
      </c>
      <c r="BO696" s="8" t="str">
        <f t="shared" si="1221"/>
        <v/>
      </c>
      <c r="BP696" s="8" t="str">
        <f t="shared" si="1222"/>
        <v/>
      </c>
      <c r="BQ696" s="8" t="str">
        <f t="shared" si="1223"/>
        <v/>
      </c>
      <c r="BR696" s="8" t="str">
        <f t="shared" si="1294"/>
        <v/>
      </c>
      <c r="BS696" s="8" t="str">
        <f t="shared" si="1224"/>
        <v/>
      </c>
      <c r="BT696" s="8" t="str">
        <f t="shared" si="1225"/>
        <v/>
      </c>
      <c r="BU696" s="7" t="str">
        <f t="shared" si="1226"/>
        <v/>
      </c>
    </row>
    <row r="697" spans="8:73" x14ac:dyDescent="0.25">
      <c r="H697" s="35" t="str">
        <f>IFERROR(IF(MINUTE(M697)&lt;&gt;MINUTE(M696),MAX($H$2:H696)+1,IF(AND(MINUTE(M696)=0,MINUTE(M697)=0),1,"")),"")</f>
        <v/>
      </c>
      <c r="I697" s="35" t="str">
        <f t="shared" si="1277"/>
        <v/>
      </c>
      <c r="J697" s="35" t="str">
        <f t="shared" si="1200"/>
        <v/>
      </c>
      <c r="K697" s="67" t="str">
        <f>IFERROR(IF(VLOOKUP(J696,'Flota Variable'!$AS$4:$AU$707,3,0)+K696&gt;$F$7,"",VLOOKUP(J696,'Flota Variable'!$AS$4:$AU$707,3,0)+K696),"")</f>
        <v/>
      </c>
      <c r="L697" s="67" t="str">
        <f t="shared" si="1278"/>
        <v/>
      </c>
      <c r="M697" s="36" t="str">
        <f t="shared" si="1201"/>
        <v/>
      </c>
      <c r="N697" s="35" t="str">
        <f>IF(H697="","",IF(H697=MAX($H$3:$H$1002),IFERROR(VLOOKUP(MAX($H$3:H697)+1,$H$3:$I$1002,2,0),MAX(I697:I1696))-VLOOKUP(H697,$H$3:$I$1002,2,0)+1,IFERROR(VLOOKUP(MAX($H$3:H697)+1,$H$3:$I$1002,2,0),MAX(I697:I1696))-VLOOKUP(H697,$H$3:$I$1002,2,0)))</f>
        <v/>
      </c>
      <c r="P697" s="35" t="str">
        <f t="shared" si="1202"/>
        <v/>
      </c>
      <c r="Q697" s="67" t="str">
        <f t="shared" si="1203"/>
        <v/>
      </c>
      <c r="R697" s="67" t="str">
        <f t="shared" si="1204"/>
        <v/>
      </c>
      <c r="S697" s="67" t="str">
        <f t="shared" si="1205"/>
        <v/>
      </c>
      <c r="U697" s="68" t="str">
        <f>IFERROR(IF(Z697=0,"",IF(MINUTE(Z697)&lt;&gt;MINUTE(Z696),MAX($U$2:U696)+1,IF(AND(MINUTE(Z696)=0,MINUTE(Z697)=0),1,""))),"")</f>
        <v/>
      </c>
      <c r="V697" s="68" t="str">
        <f t="shared" si="1206"/>
        <v/>
      </c>
      <c r="W697" s="68" t="str">
        <f t="shared" si="1207"/>
        <v/>
      </c>
      <c r="X697" s="69" t="str">
        <f>IFERROR(L697+VLOOKUP(J697,'Tiempos de ciclo'!$P$3:$Q$398,2,0),"")</f>
        <v/>
      </c>
      <c r="Y697" s="69" t="str">
        <f t="shared" si="1190"/>
        <v/>
      </c>
      <c r="Z697" s="70" t="str">
        <f t="shared" si="1208"/>
        <v/>
      </c>
      <c r="AA697" s="68" t="str">
        <f>IF(U697="","",IF(U697=MAX($U$3:$U$1002),IFERROR(VLOOKUP(MAX($U$3:U697)+1,$U$3:$V$1002,2,0),MAX(V697:V1696))-VLOOKUP(U697,$U$3:$V$1002,2,0)+1,IFERROR(VLOOKUP(MAX($U$3:U697)+1,$U$3:$V$1002,2,0),MAX(V697:V1696))-VLOOKUP(U697,$U$3:$V$1002,2,0)))</f>
        <v/>
      </c>
      <c r="AC697" s="68" t="str">
        <f t="shared" si="1209"/>
        <v/>
      </c>
      <c r="AD697" s="69" t="str">
        <f t="shared" si="1210"/>
        <v/>
      </c>
      <c r="AE697" s="69" t="str">
        <f t="shared" si="1211"/>
        <v/>
      </c>
      <c r="AF697" s="69" t="str">
        <f t="shared" si="1212"/>
        <v/>
      </c>
      <c r="AI697" s="3" t="str">
        <f t="shared" si="1279"/>
        <v/>
      </c>
      <c r="AJ697" s="8" t="str">
        <f t="shared" si="1191"/>
        <v/>
      </c>
      <c r="AK697" s="8" t="str">
        <f t="shared" si="1280"/>
        <v/>
      </c>
      <c r="AL697" s="8" t="str">
        <f t="shared" si="1281"/>
        <v/>
      </c>
      <c r="AM697" s="8" t="str">
        <f t="shared" si="1282"/>
        <v/>
      </c>
      <c r="AN697" s="9" t="str">
        <f t="shared" si="1192"/>
        <v/>
      </c>
      <c r="AO697" s="9" t="str">
        <f t="shared" si="1193"/>
        <v/>
      </c>
      <c r="AP697" s="8" t="str">
        <f t="shared" si="1213"/>
        <v/>
      </c>
      <c r="AQ697" s="9" t="str">
        <f t="shared" si="1194"/>
        <v/>
      </c>
      <c r="AR697" s="8" t="str">
        <f t="shared" si="1214"/>
        <v/>
      </c>
      <c r="AS697" s="2" t="str">
        <f t="shared" si="1283"/>
        <v/>
      </c>
      <c r="AT697" s="8" t="str">
        <f t="shared" si="1215"/>
        <v/>
      </c>
      <c r="AU697" s="8" t="str">
        <f t="shared" si="1284"/>
        <v/>
      </c>
      <c r="AV697" s="8" t="str">
        <f t="shared" si="1285"/>
        <v/>
      </c>
      <c r="AW697" s="8" t="str">
        <f t="shared" si="1286"/>
        <v/>
      </c>
      <c r="AX697" s="9" t="str">
        <f t="shared" si="1195"/>
        <v/>
      </c>
      <c r="AY697" s="9" t="str">
        <f t="shared" si="1196"/>
        <v/>
      </c>
      <c r="AZ697" s="8" t="str">
        <f t="shared" si="1216"/>
        <v/>
      </c>
      <c r="BA697" s="9" t="str">
        <f t="shared" si="1217"/>
        <v/>
      </c>
      <c r="BB697" s="8" t="str">
        <f t="shared" si="1218"/>
        <v/>
      </c>
      <c r="BD697" s="3" t="str">
        <f t="shared" si="1219"/>
        <v/>
      </c>
      <c r="BE697" s="8" t="str">
        <f t="shared" si="1287"/>
        <v/>
      </c>
      <c r="BF697" s="8" t="str">
        <f t="shared" si="1288"/>
        <v/>
      </c>
      <c r="BG697" s="86" t="str">
        <f t="shared" si="1289"/>
        <v/>
      </c>
      <c r="BH697" s="9" t="str">
        <f t="shared" si="1290"/>
        <v/>
      </c>
      <c r="BI697" s="9" t="str">
        <f t="shared" si="1291"/>
        <v/>
      </c>
      <c r="BJ697" s="82" t="e">
        <f t="shared" si="1197"/>
        <v>#VALUE!</v>
      </c>
      <c r="BK697" s="9" t="str">
        <f t="shared" si="1292"/>
        <v/>
      </c>
      <c r="BL697" s="9" t="str">
        <f t="shared" ref="BL697:BM697" si="1296">BK697</f>
        <v/>
      </c>
      <c r="BM697" s="9" t="str">
        <f t="shared" si="1296"/>
        <v/>
      </c>
      <c r="BN697" s="8" t="str">
        <f t="shared" si="1199"/>
        <v/>
      </c>
      <c r="BO697" s="8" t="str">
        <f t="shared" si="1221"/>
        <v/>
      </c>
      <c r="BP697" s="8" t="str">
        <f t="shared" si="1222"/>
        <v/>
      </c>
      <c r="BQ697" s="8" t="str">
        <f t="shared" si="1223"/>
        <v/>
      </c>
      <c r="BR697" s="8" t="str">
        <f t="shared" si="1294"/>
        <v/>
      </c>
      <c r="BS697" s="8" t="str">
        <f t="shared" si="1224"/>
        <v/>
      </c>
      <c r="BT697" s="8" t="str">
        <f t="shared" si="1225"/>
        <v/>
      </c>
      <c r="BU697" s="7" t="str">
        <f t="shared" si="1226"/>
        <v/>
      </c>
    </row>
    <row r="698" spans="8:73" x14ac:dyDescent="0.25">
      <c r="H698" s="35" t="str">
        <f>IFERROR(IF(MINUTE(M698)&lt;&gt;MINUTE(M697),MAX($H$2:H697)+1,IF(AND(MINUTE(M697)=0,MINUTE(M698)=0),1,"")),"")</f>
        <v/>
      </c>
      <c r="I698" s="35" t="str">
        <f t="shared" si="1277"/>
        <v/>
      </c>
      <c r="J698" s="35" t="str">
        <f t="shared" si="1200"/>
        <v/>
      </c>
      <c r="K698" s="67" t="str">
        <f>IFERROR(IF(VLOOKUP(J697,'Flota Variable'!$AS$4:$AU$707,3,0)+K697&gt;$F$7,"",VLOOKUP(J697,'Flota Variable'!$AS$4:$AU$707,3,0)+K697),"")</f>
        <v/>
      </c>
      <c r="L698" s="67" t="str">
        <f t="shared" si="1278"/>
        <v/>
      </c>
      <c r="M698" s="36" t="str">
        <f t="shared" si="1201"/>
        <v/>
      </c>
      <c r="N698" s="35" t="str">
        <f>IF(H698="","",IF(H698=MAX($H$3:$H$1002),IFERROR(VLOOKUP(MAX($H$3:H698)+1,$H$3:$I$1002,2,0),MAX(I698:I1697))-VLOOKUP(H698,$H$3:$I$1002,2,0)+1,IFERROR(VLOOKUP(MAX($H$3:H698)+1,$H$3:$I$1002,2,0),MAX(I698:I1697))-VLOOKUP(H698,$H$3:$I$1002,2,0)))</f>
        <v/>
      </c>
      <c r="P698" s="35" t="str">
        <f t="shared" si="1202"/>
        <v/>
      </c>
      <c r="Q698" s="67" t="str">
        <f t="shared" si="1203"/>
        <v/>
      </c>
      <c r="R698" s="67" t="str">
        <f t="shared" si="1204"/>
        <v/>
      </c>
      <c r="S698" s="67" t="str">
        <f t="shared" si="1205"/>
        <v/>
      </c>
      <c r="U698" s="68" t="str">
        <f>IFERROR(IF(Z698=0,"",IF(MINUTE(Z698)&lt;&gt;MINUTE(Z697),MAX($U$2:U697)+1,IF(AND(MINUTE(Z697)=0,MINUTE(Z698)=0),1,""))),"")</f>
        <v/>
      </c>
      <c r="V698" s="68" t="str">
        <f t="shared" si="1206"/>
        <v/>
      </c>
      <c r="W698" s="68" t="str">
        <f t="shared" si="1207"/>
        <v/>
      </c>
      <c r="X698" s="69" t="str">
        <f>IFERROR(L698+VLOOKUP(J698,'Tiempos de ciclo'!$P$3:$Q$398,2,0),"")</f>
        <v/>
      </c>
      <c r="Y698" s="69" t="str">
        <f t="shared" si="1190"/>
        <v/>
      </c>
      <c r="Z698" s="70" t="str">
        <f t="shared" si="1208"/>
        <v/>
      </c>
      <c r="AA698" s="68" t="str">
        <f>IF(U698="","",IF(U698=MAX($U$3:$U$1002),IFERROR(VLOOKUP(MAX($U$3:U698)+1,$U$3:$V$1002,2,0),MAX(V698:V1697))-VLOOKUP(U698,$U$3:$V$1002,2,0)+1,IFERROR(VLOOKUP(MAX($U$3:U698)+1,$U$3:$V$1002,2,0),MAX(V698:V1697))-VLOOKUP(U698,$U$3:$V$1002,2,0)))</f>
        <v/>
      </c>
      <c r="AC698" s="68" t="str">
        <f t="shared" si="1209"/>
        <v/>
      </c>
      <c r="AD698" s="69" t="str">
        <f t="shared" si="1210"/>
        <v/>
      </c>
      <c r="AE698" s="69" t="str">
        <f t="shared" si="1211"/>
        <v/>
      </c>
      <c r="AF698" s="69" t="str">
        <f t="shared" si="1212"/>
        <v/>
      </c>
      <c r="AI698" s="3" t="str">
        <f t="shared" si="1279"/>
        <v/>
      </c>
      <c r="AJ698" s="8" t="str">
        <f t="shared" si="1191"/>
        <v/>
      </c>
      <c r="AK698" s="8" t="str">
        <f t="shared" si="1280"/>
        <v/>
      </c>
      <c r="AL698" s="8" t="str">
        <f t="shared" si="1281"/>
        <v/>
      </c>
      <c r="AM698" s="8" t="str">
        <f t="shared" si="1282"/>
        <v/>
      </c>
      <c r="AN698" s="9" t="str">
        <f t="shared" si="1192"/>
        <v/>
      </c>
      <c r="AO698" s="9" t="str">
        <f t="shared" si="1193"/>
        <v/>
      </c>
      <c r="AP698" s="8" t="str">
        <f t="shared" si="1213"/>
        <v/>
      </c>
      <c r="AQ698" s="9" t="str">
        <f t="shared" si="1194"/>
        <v/>
      </c>
      <c r="AR698" s="8" t="str">
        <f t="shared" si="1214"/>
        <v/>
      </c>
      <c r="AS698" s="2" t="str">
        <f t="shared" si="1283"/>
        <v/>
      </c>
      <c r="AT698" s="8" t="str">
        <f t="shared" si="1215"/>
        <v/>
      </c>
      <c r="AU698" s="8" t="str">
        <f t="shared" si="1284"/>
        <v/>
      </c>
      <c r="AV698" s="8" t="str">
        <f t="shared" si="1285"/>
        <v/>
      </c>
      <c r="AW698" s="8" t="str">
        <f t="shared" si="1286"/>
        <v/>
      </c>
      <c r="AX698" s="9" t="str">
        <f t="shared" si="1195"/>
        <v/>
      </c>
      <c r="AY698" s="9" t="str">
        <f t="shared" si="1196"/>
        <v/>
      </c>
      <c r="AZ698" s="8" t="str">
        <f t="shared" si="1216"/>
        <v/>
      </c>
      <c r="BA698" s="9" t="str">
        <f t="shared" si="1217"/>
        <v/>
      </c>
      <c r="BB698" s="8" t="str">
        <f t="shared" si="1218"/>
        <v/>
      </c>
      <c r="BD698" s="3" t="str">
        <f t="shared" si="1219"/>
        <v/>
      </c>
      <c r="BE698" s="8" t="str">
        <f t="shared" si="1287"/>
        <v/>
      </c>
      <c r="BF698" s="8" t="str">
        <f t="shared" si="1288"/>
        <v/>
      </c>
      <c r="BG698" s="86" t="str">
        <f t="shared" si="1289"/>
        <v/>
      </c>
      <c r="BH698" s="9" t="str">
        <f t="shared" si="1290"/>
        <v/>
      </c>
      <c r="BI698" s="9" t="str">
        <f t="shared" si="1291"/>
        <v/>
      </c>
      <c r="BJ698" s="82" t="e">
        <f t="shared" si="1197"/>
        <v>#VALUE!</v>
      </c>
      <c r="BK698" s="9" t="str">
        <f t="shared" si="1292"/>
        <v/>
      </c>
      <c r="BL698" s="9" t="str">
        <f t="shared" ref="BL698:BM698" si="1297">BK698</f>
        <v/>
      </c>
      <c r="BM698" s="9" t="str">
        <f t="shared" si="1297"/>
        <v/>
      </c>
      <c r="BN698" s="8" t="str">
        <f t="shared" si="1199"/>
        <v/>
      </c>
      <c r="BO698" s="8" t="str">
        <f t="shared" si="1221"/>
        <v/>
      </c>
      <c r="BP698" s="8" t="str">
        <f t="shared" si="1222"/>
        <v/>
      </c>
      <c r="BQ698" s="8" t="str">
        <f t="shared" si="1223"/>
        <v/>
      </c>
      <c r="BR698" s="8" t="str">
        <f t="shared" si="1294"/>
        <v/>
      </c>
      <c r="BS698" s="8" t="str">
        <f t="shared" si="1224"/>
        <v/>
      </c>
      <c r="BT698" s="8" t="str">
        <f t="shared" si="1225"/>
        <v/>
      </c>
      <c r="BU698" s="7" t="str">
        <f t="shared" si="1226"/>
        <v/>
      </c>
    </row>
    <row r="699" spans="8:73" x14ac:dyDescent="0.25">
      <c r="H699" s="35" t="str">
        <f>IFERROR(IF(MINUTE(M699)&lt;&gt;MINUTE(M698),MAX($H$2:H698)+1,IF(AND(MINUTE(M698)=0,MINUTE(M699)=0),1,"")),"")</f>
        <v/>
      </c>
      <c r="I699" s="35" t="str">
        <f t="shared" si="1277"/>
        <v/>
      </c>
      <c r="J699" s="35" t="str">
        <f t="shared" si="1200"/>
        <v/>
      </c>
      <c r="K699" s="67" t="str">
        <f>IFERROR(IF(VLOOKUP(J698,'Flota Variable'!$AS$4:$AU$707,3,0)+K698&gt;$F$7,"",VLOOKUP(J698,'Flota Variable'!$AS$4:$AU$707,3,0)+K698),"")</f>
        <v/>
      </c>
      <c r="L699" s="67" t="str">
        <f t="shared" si="1278"/>
        <v/>
      </c>
      <c r="M699" s="36" t="str">
        <f t="shared" si="1201"/>
        <v/>
      </c>
      <c r="N699" s="35" t="str">
        <f>IF(H699="","",IF(H699=MAX($H$3:$H$1002),IFERROR(VLOOKUP(MAX($H$3:H699)+1,$H$3:$I$1002,2,0),MAX(I699:I1698))-VLOOKUP(H699,$H$3:$I$1002,2,0)+1,IFERROR(VLOOKUP(MAX($H$3:H699)+1,$H$3:$I$1002,2,0),MAX(I699:I1698))-VLOOKUP(H699,$H$3:$I$1002,2,0)))</f>
        <v/>
      </c>
      <c r="P699" s="35" t="str">
        <f t="shared" si="1202"/>
        <v/>
      </c>
      <c r="Q699" s="67" t="str">
        <f t="shared" si="1203"/>
        <v/>
      </c>
      <c r="R699" s="67" t="str">
        <f t="shared" si="1204"/>
        <v/>
      </c>
      <c r="S699" s="67" t="str">
        <f t="shared" si="1205"/>
        <v/>
      </c>
      <c r="U699" s="68" t="str">
        <f>IFERROR(IF(Z699=0,"",IF(MINUTE(Z699)&lt;&gt;MINUTE(Z698),MAX($U$2:U698)+1,IF(AND(MINUTE(Z698)=0,MINUTE(Z699)=0),1,""))),"")</f>
        <v/>
      </c>
      <c r="V699" s="68" t="str">
        <f t="shared" si="1206"/>
        <v/>
      </c>
      <c r="W699" s="68" t="str">
        <f t="shared" si="1207"/>
        <v/>
      </c>
      <c r="X699" s="69" t="str">
        <f>IFERROR(L699+VLOOKUP(J699,'Tiempos de ciclo'!$P$3:$Q$398,2,0),"")</f>
        <v/>
      </c>
      <c r="Y699" s="69" t="str">
        <f t="shared" si="1190"/>
        <v/>
      </c>
      <c r="Z699" s="70" t="str">
        <f t="shared" si="1208"/>
        <v/>
      </c>
      <c r="AA699" s="68" t="str">
        <f>IF(U699="","",IF(U699=MAX($U$3:$U$1002),IFERROR(VLOOKUP(MAX($U$3:U699)+1,$U$3:$V$1002,2,0),MAX(V699:V1698))-VLOOKUP(U699,$U$3:$V$1002,2,0)+1,IFERROR(VLOOKUP(MAX($U$3:U699)+1,$U$3:$V$1002,2,0),MAX(V699:V1698))-VLOOKUP(U699,$U$3:$V$1002,2,0)))</f>
        <v/>
      </c>
      <c r="AC699" s="68" t="str">
        <f t="shared" si="1209"/>
        <v/>
      </c>
      <c r="AD699" s="69" t="str">
        <f t="shared" si="1210"/>
        <v/>
      </c>
      <c r="AE699" s="69" t="str">
        <f t="shared" si="1211"/>
        <v/>
      </c>
      <c r="AF699" s="69" t="str">
        <f t="shared" si="1212"/>
        <v/>
      </c>
      <c r="AI699" s="3" t="str">
        <f t="shared" si="1279"/>
        <v/>
      </c>
      <c r="AJ699" s="8" t="str">
        <f t="shared" si="1191"/>
        <v/>
      </c>
      <c r="AK699" s="8" t="str">
        <f t="shared" si="1280"/>
        <v/>
      </c>
      <c r="AL699" s="8" t="str">
        <f t="shared" si="1281"/>
        <v/>
      </c>
      <c r="AM699" s="8" t="str">
        <f t="shared" si="1282"/>
        <v/>
      </c>
      <c r="AN699" s="9" t="str">
        <f t="shared" si="1192"/>
        <v/>
      </c>
      <c r="AO699" s="9" t="str">
        <f t="shared" si="1193"/>
        <v/>
      </c>
      <c r="AP699" s="8" t="str">
        <f t="shared" si="1213"/>
        <v/>
      </c>
      <c r="AQ699" s="9" t="str">
        <f t="shared" si="1194"/>
        <v/>
      </c>
      <c r="AR699" s="8" t="str">
        <f t="shared" si="1214"/>
        <v/>
      </c>
      <c r="AS699" s="2" t="str">
        <f t="shared" si="1283"/>
        <v/>
      </c>
      <c r="AT699" s="8" t="str">
        <f t="shared" si="1215"/>
        <v/>
      </c>
      <c r="AU699" s="8" t="str">
        <f t="shared" si="1284"/>
        <v/>
      </c>
      <c r="AV699" s="8" t="str">
        <f t="shared" si="1285"/>
        <v/>
      </c>
      <c r="AW699" s="8" t="str">
        <f t="shared" si="1286"/>
        <v/>
      </c>
      <c r="AX699" s="9" t="str">
        <f t="shared" si="1195"/>
        <v/>
      </c>
      <c r="AY699" s="9" t="str">
        <f t="shared" si="1196"/>
        <v/>
      </c>
      <c r="AZ699" s="8" t="str">
        <f t="shared" si="1216"/>
        <v/>
      </c>
      <c r="BA699" s="9" t="str">
        <f t="shared" si="1217"/>
        <v/>
      </c>
      <c r="BB699" s="8" t="str">
        <f t="shared" si="1218"/>
        <v/>
      </c>
      <c r="BD699" s="3" t="str">
        <f t="shared" si="1219"/>
        <v/>
      </c>
      <c r="BE699" s="8" t="str">
        <f t="shared" si="1287"/>
        <v/>
      </c>
      <c r="BF699" s="8" t="str">
        <f t="shared" si="1288"/>
        <v/>
      </c>
      <c r="BG699" s="86" t="str">
        <f t="shared" si="1289"/>
        <v/>
      </c>
      <c r="BH699" s="9" t="str">
        <f t="shared" si="1290"/>
        <v/>
      </c>
      <c r="BI699" s="9" t="str">
        <f t="shared" si="1291"/>
        <v/>
      </c>
      <c r="BJ699" s="82" t="e">
        <f t="shared" si="1197"/>
        <v>#VALUE!</v>
      </c>
      <c r="BK699" s="9" t="str">
        <f t="shared" si="1292"/>
        <v/>
      </c>
      <c r="BL699" s="9" t="str">
        <f t="shared" ref="BL699:BM699" si="1298">BK699</f>
        <v/>
      </c>
      <c r="BM699" s="9" t="str">
        <f t="shared" si="1298"/>
        <v/>
      </c>
      <c r="BN699" s="8" t="str">
        <f t="shared" si="1199"/>
        <v/>
      </c>
      <c r="BO699" s="8" t="str">
        <f t="shared" si="1221"/>
        <v/>
      </c>
      <c r="BP699" s="8" t="str">
        <f t="shared" si="1222"/>
        <v/>
      </c>
      <c r="BQ699" s="8" t="str">
        <f t="shared" si="1223"/>
        <v/>
      </c>
      <c r="BR699" s="8" t="str">
        <f t="shared" si="1294"/>
        <v/>
      </c>
      <c r="BS699" s="8" t="str">
        <f t="shared" si="1224"/>
        <v/>
      </c>
      <c r="BT699" s="8" t="str">
        <f t="shared" si="1225"/>
        <v/>
      </c>
      <c r="BU699" s="7" t="str">
        <f t="shared" si="1226"/>
        <v/>
      </c>
    </row>
    <row r="700" spans="8:73" x14ac:dyDescent="0.25">
      <c r="H700" s="35" t="str">
        <f>IFERROR(IF(MINUTE(M700)&lt;&gt;MINUTE(M699),MAX($H$2:H699)+1,IF(AND(MINUTE(M699)=0,MINUTE(M700)=0),1,"")),"")</f>
        <v/>
      </c>
      <c r="I700" s="35" t="str">
        <f t="shared" si="1277"/>
        <v/>
      </c>
      <c r="J700" s="35" t="str">
        <f t="shared" si="1200"/>
        <v/>
      </c>
      <c r="K700" s="67" t="str">
        <f>IFERROR(IF(VLOOKUP(J699,'Flota Variable'!$AS$4:$AU$707,3,0)+K699&gt;$F$7,"",VLOOKUP(J699,'Flota Variable'!$AS$4:$AU$707,3,0)+K699),"")</f>
        <v/>
      </c>
      <c r="L700" s="67" t="str">
        <f t="shared" si="1278"/>
        <v/>
      </c>
      <c r="M700" s="36" t="str">
        <f t="shared" si="1201"/>
        <v/>
      </c>
      <c r="N700" s="35" t="str">
        <f>IF(H700="","",IF(H700=MAX($H$3:$H$1002),IFERROR(VLOOKUP(MAX($H$3:H700)+1,$H$3:$I$1002,2,0),MAX(I700:I1699))-VLOOKUP(H700,$H$3:$I$1002,2,0)+1,IFERROR(VLOOKUP(MAX($H$3:H700)+1,$H$3:$I$1002,2,0),MAX(I700:I1699))-VLOOKUP(H700,$H$3:$I$1002,2,0)))</f>
        <v/>
      </c>
      <c r="P700" s="35" t="str">
        <f t="shared" si="1202"/>
        <v/>
      </c>
      <c r="Q700" s="67" t="str">
        <f t="shared" si="1203"/>
        <v/>
      </c>
      <c r="R700" s="67" t="str">
        <f t="shared" si="1204"/>
        <v/>
      </c>
      <c r="S700" s="67" t="str">
        <f t="shared" si="1205"/>
        <v/>
      </c>
      <c r="U700" s="68" t="str">
        <f>IFERROR(IF(Z700=0,"",IF(MINUTE(Z700)&lt;&gt;MINUTE(Z699),MAX($U$2:U699)+1,IF(AND(MINUTE(Z699)=0,MINUTE(Z700)=0),1,""))),"")</f>
        <v/>
      </c>
      <c r="V700" s="68" t="str">
        <f t="shared" si="1206"/>
        <v/>
      </c>
      <c r="W700" s="68" t="str">
        <f t="shared" si="1207"/>
        <v/>
      </c>
      <c r="X700" s="69" t="str">
        <f>IFERROR(L700+VLOOKUP(J700,'Tiempos de ciclo'!$P$3:$Q$398,2,0),"")</f>
        <v/>
      </c>
      <c r="Y700" s="69" t="str">
        <f t="shared" si="1190"/>
        <v/>
      </c>
      <c r="Z700" s="70" t="str">
        <f t="shared" si="1208"/>
        <v/>
      </c>
      <c r="AA700" s="68" t="str">
        <f>IF(U700="","",IF(U700=MAX($U$3:$U$1002),IFERROR(VLOOKUP(MAX($U$3:U700)+1,$U$3:$V$1002,2,0),MAX(V700:V1699))-VLOOKUP(U700,$U$3:$V$1002,2,0)+1,IFERROR(VLOOKUP(MAX($U$3:U700)+1,$U$3:$V$1002,2,0),MAX(V700:V1699))-VLOOKUP(U700,$U$3:$V$1002,2,0)))</f>
        <v/>
      </c>
      <c r="AC700" s="68" t="str">
        <f t="shared" si="1209"/>
        <v/>
      </c>
      <c r="AD700" s="69" t="str">
        <f t="shared" si="1210"/>
        <v/>
      </c>
      <c r="AE700" s="69" t="str">
        <f t="shared" si="1211"/>
        <v/>
      </c>
      <c r="AF700" s="69" t="str">
        <f t="shared" si="1212"/>
        <v/>
      </c>
      <c r="AI700" s="3" t="str">
        <f t="shared" si="1279"/>
        <v/>
      </c>
      <c r="AJ700" s="8" t="str">
        <f t="shared" si="1191"/>
        <v/>
      </c>
      <c r="AK700" s="8" t="str">
        <f t="shared" si="1280"/>
        <v/>
      </c>
      <c r="AL700" s="8" t="str">
        <f t="shared" si="1281"/>
        <v/>
      </c>
      <c r="AM700" s="8" t="str">
        <f t="shared" si="1282"/>
        <v/>
      </c>
      <c r="AN700" s="9" t="str">
        <f t="shared" si="1192"/>
        <v/>
      </c>
      <c r="AO700" s="9" t="str">
        <f t="shared" si="1193"/>
        <v/>
      </c>
      <c r="AP700" s="8" t="str">
        <f t="shared" si="1213"/>
        <v/>
      </c>
      <c r="AQ700" s="9" t="str">
        <f t="shared" si="1194"/>
        <v/>
      </c>
      <c r="AR700" s="8" t="str">
        <f t="shared" si="1214"/>
        <v/>
      </c>
      <c r="AS700" s="2" t="str">
        <f t="shared" si="1283"/>
        <v/>
      </c>
      <c r="AT700" s="8" t="str">
        <f t="shared" si="1215"/>
        <v/>
      </c>
      <c r="AU700" s="8" t="str">
        <f t="shared" si="1284"/>
        <v/>
      </c>
      <c r="AV700" s="8" t="str">
        <f t="shared" si="1285"/>
        <v/>
      </c>
      <c r="AW700" s="8" t="str">
        <f t="shared" si="1286"/>
        <v/>
      </c>
      <c r="AX700" s="9" t="str">
        <f t="shared" si="1195"/>
        <v/>
      </c>
      <c r="AY700" s="9" t="str">
        <f t="shared" si="1196"/>
        <v/>
      </c>
      <c r="AZ700" s="8" t="str">
        <f t="shared" si="1216"/>
        <v/>
      </c>
      <c r="BA700" s="9" t="str">
        <f t="shared" si="1217"/>
        <v/>
      </c>
      <c r="BB700" s="8" t="str">
        <f t="shared" si="1218"/>
        <v/>
      </c>
      <c r="BD700" s="3" t="str">
        <f t="shared" si="1219"/>
        <v/>
      </c>
      <c r="BE700" s="8" t="str">
        <f t="shared" si="1287"/>
        <v/>
      </c>
      <c r="BF700" s="8" t="str">
        <f t="shared" si="1288"/>
        <v/>
      </c>
      <c r="BG700" s="86" t="str">
        <f t="shared" si="1289"/>
        <v/>
      </c>
      <c r="BH700" s="9" t="str">
        <f t="shared" si="1290"/>
        <v/>
      </c>
      <c r="BI700" s="9" t="str">
        <f t="shared" si="1291"/>
        <v/>
      </c>
      <c r="BJ700" s="82" t="e">
        <f t="shared" si="1197"/>
        <v>#VALUE!</v>
      </c>
      <c r="BK700" s="9" t="str">
        <f t="shared" si="1292"/>
        <v/>
      </c>
      <c r="BL700" s="9" t="str">
        <f t="shared" ref="BL700:BM700" si="1299">BK700</f>
        <v/>
      </c>
      <c r="BM700" s="9" t="str">
        <f t="shared" si="1299"/>
        <v/>
      </c>
      <c r="BN700" s="8" t="str">
        <f t="shared" si="1199"/>
        <v/>
      </c>
      <c r="BO700" s="8" t="str">
        <f t="shared" si="1221"/>
        <v/>
      </c>
      <c r="BP700" s="8" t="str">
        <f t="shared" si="1222"/>
        <v/>
      </c>
      <c r="BQ700" s="8" t="str">
        <f t="shared" si="1223"/>
        <v/>
      </c>
      <c r="BR700" s="8" t="str">
        <f t="shared" si="1294"/>
        <v/>
      </c>
      <c r="BS700" s="8" t="str">
        <f t="shared" si="1224"/>
        <v/>
      </c>
      <c r="BT700" s="8" t="str">
        <f t="shared" si="1225"/>
        <v/>
      </c>
      <c r="BU700" s="7" t="str">
        <f t="shared" si="1226"/>
        <v/>
      </c>
    </row>
    <row r="701" spans="8:73" x14ac:dyDescent="0.25">
      <c r="H701" s="35" t="str">
        <f>IFERROR(IF(MINUTE(M701)&lt;&gt;MINUTE(M700),MAX($H$2:H700)+1,IF(AND(MINUTE(M700)=0,MINUTE(M701)=0),1,"")),"")</f>
        <v/>
      </c>
      <c r="I701" s="35" t="str">
        <f t="shared" si="1277"/>
        <v/>
      </c>
      <c r="J701" s="35" t="str">
        <f t="shared" si="1200"/>
        <v/>
      </c>
      <c r="K701" s="67" t="str">
        <f>IFERROR(IF(VLOOKUP(J700,'Flota Variable'!$AS$4:$AU$707,3,0)+K700&gt;$F$7,"",VLOOKUP(J700,'Flota Variable'!$AS$4:$AU$707,3,0)+K700),"")</f>
        <v/>
      </c>
      <c r="L701" s="67" t="str">
        <f t="shared" si="1278"/>
        <v/>
      </c>
      <c r="M701" s="36" t="str">
        <f t="shared" si="1201"/>
        <v/>
      </c>
      <c r="N701" s="35" t="str">
        <f>IF(H701="","",IF(H701=MAX($H$3:$H$1002),IFERROR(VLOOKUP(MAX($H$3:H701)+1,$H$3:$I$1002,2,0),MAX(I701:I1700))-VLOOKUP(H701,$H$3:$I$1002,2,0)+1,IFERROR(VLOOKUP(MAX($H$3:H701)+1,$H$3:$I$1002,2,0),MAX(I701:I1700))-VLOOKUP(H701,$H$3:$I$1002,2,0)))</f>
        <v/>
      </c>
      <c r="P701" s="35" t="str">
        <f t="shared" si="1202"/>
        <v/>
      </c>
      <c r="Q701" s="67" t="str">
        <f t="shared" si="1203"/>
        <v/>
      </c>
      <c r="R701" s="67" t="str">
        <f t="shared" si="1204"/>
        <v/>
      </c>
      <c r="S701" s="67" t="str">
        <f t="shared" si="1205"/>
        <v/>
      </c>
      <c r="U701" s="68" t="str">
        <f>IFERROR(IF(Z701=0,"",IF(MINUTE(Z701)&lt;&gt;MINUTE(Z700),MAX($U$2:U700)+1,IF(AND(MINUTE(Z700)=0,MINUTE(Z701)=0),1,""))),"")</f>
        <v/>
      </c>
      <c r="V701" s="68" t="str">
        <f t="shared" si="1206"/>
        <v/>
      </c>
      <c r="W701" s="68" t="str">
        <f t="shared" si="1207"/>
        <v/>
      </c>
      <c r="X701" s="69" t="str">
        <f>IFERROR(L701+VLOOKUP(J701,'Tiempos de ciclo'!$P$3:$Q$398,2,0),"")</f>
        <v/>
      </c>
      <c r="Y701" s="69" t="str">
        <f t="shared" si="1190"/>
        <v/>
      </c>
      <c r="Z701" s="70" t="str">
        <f t="shared" si="1208"/>
        <v/>
      </c>
      <c r="AA701" s="68" t="str">
        <f>IF(U701="","",IF(U701=MAX($U$3:$U$1002),IFERROR(VLOOKUP(MAX($U$3:U701)+1,$U$3:$V$1002,2,0),MAX(V701:V1700))-VLOOKUP(U701,$U$3:$V$1002,2,0)+1,IFERROR(VLOOKUP(MAX($U$3:U701)+1,$U$3:$V$1002,2,0),MAX(V701:V1700))-VLOOKUP(U701,$U$3:$V$1002,2,0)))</f>
        <v/>
      </c>
      <c r="AC701" s="68" t="str">
        <f t="shared" si="1209"/>
        <v/>
      </c>
      <c r="AD701" s="69" t="str">
        <f t="shared" si="1210"/>
        <v/>
      </c>
      <c r="AE701" s="69" t="str">
        <f t="shared" si="1211"/>
        <v/>
      </c>
      <c r="AF701" s="69" t="str">
        <f t="shared" si="1212"/>
        <v/>
      </c>
      <c r="AI701" s="3" t="str">
        <f t="shared" si="1279"/>
        <v/>
      </c>
      <c r="AJ701" s="8" t="str">
        <f t="shared" si="1191"/>
        <v/>
      </c>
      <c r="AK701" s="8" t="str">
        <f t="shared" si="1280"/>
        <v/>
      </c>
      <c r="AL701" s="8" t="str">
        <f t="shared" si="1281"/>
        <v/>
      </c>
      <c r="AM701" s="8" t="str">
        <f t="shared" si="1282"/>
        <v/>
      </c>
      <c r="AN701" s="9" t="str">
        <f t="shared" si="1192"/>
        <v/>
      </c>
      <c r="AO701" s="9" t="str">
        <f t="shared" si="1193"/>
        <v/>
      </c>
      <c r="AP701" s="8" t="str">
        <f t="shared" si="1213"/>
        <v/>
      </c>
      <c r="AQ701" s="9" t="str">
        <f t="shared" si="1194"/>
        <v/>
      </c>
      <c r="AR701" s="8" t="str">
        <f t="shared" si="1214"/>
        <v/>
      </c>
      <c r="AS701" s="2" t="str">
        <f t="shared" si="1283"/>
        <v/>
      </c>
      <c r="AT701" s="8" t="str">
        <f t="shared" si="1215"/>
        <v/>
      </c>
      <c r="AU701" s="8" t="str">
        <f t="shared" si="1284"/>
        <v/>
      </c>
      <c r="AV701" s="8" t="str">
        <f t="shared" si="1285"/>
        <v/>
      </c>
      <c r="AW701" s="8" t="str">
        <f t="shared" si="1286"/>
        <v/>
      </c>
      <c r="AX701" s="9" t="str">
        <f t="shared" si="1195"/>
        <v/>
      </c>
      <c r="AY701" s="9" t="str">
        <f t="shared" si="1196"/>
        <v/>
      </c>
      <c r="AZ701" s="8" t="str">
        <f t="shared" si="1216"/>
        <v/>
      </c>
      <c r="BA701" s="9" t="str">
        <f t="shared" si="1217"/>
        <v/>
      </c>
      <c r="BB701" s="8" t="str">
        <f t="shared" si="1218"/>
        <v/>
      </c>
      <c r="BD701" s="3" t="str">
        <f t="shared" si="1219"/>
        <v/>
      </c>
      <c r="BE701" s="8" t="str">
        <f t="shared" si="1287"/>
        <v/>
      </c>
      <c r="BF701" s="8" t="str">
        <f t="shared" si="1288"/>
        <v/>
      </c>
      <c r="BG701" s="86" t="str">
        <f t="shared" si="1289"/>
        <v/>
      </c>
      <c r="BH701" s="9" t="str">
        <f t="shared" si="1290"/>
        <v/>
      </c>
      <c r="BI701" s="9" t="str">
        <f t="shared" si="1291"/>
        <v/>
      </c>
      <c r="BJ701" s="82" t="e">
        <f t="shared" si="1197"/>
        <v>#VALUE!</v>
      </c>
      <c r="BK701" s="9" t="str">
        <f t="shared" si="1292"/>
        <v/>
      </c>
      <c r="BL701" s="9" t="str">
        <f t="shared" ref="BL701:BM701" si="1300">BK701</f>
        <v/>
      </c>
      <c r="BM701" s="9" t="str">
        <f t="shared" si="1300"/>
        <v/>
      </c>
      <c r="BN701" s="8" t="str">
        <f t="shared" si="1199"/>
        <v/>
      </c>
      <c r="BO701" s="8" t="str">
        <f t="shared" si="1221"/>
        <v/>
      </c>
      <c r="BP701" s="8" t="str">
        <f t="shared" si="1222"/>
        <v/>
      </c>
      <c r="BQ701" s="8" t="str">
        <f t="shared" si="1223"/>
        <v/>
      </c>
      <c r="BR701" s="8" t="str">
        <f t="shared" si="1294"/>
        <v/>
      </c>
      <c r="BS701" s="8" t="str">
        <f t="shared" si="1224"/>
        <v/>
      </c>
      <c r="BT701" s="8" t="str">
        <f t="shared" si="1225"/>
        <v/>
      </c>
      <c r="BU701" s="7" t="str">
        <f t="shared" si="1226"/>
        <v/>
      </c>
    </row>
    <row r="702" spans="8:73" x14ac:dyDescent="0.25">
      <c r="H702" s="35" t="str">
        <f>IFERROR(IF(MINUTE(M702)&lt;&gt;MINUTE(M701),MAX($H$2:H701)+1,IF(AND(MINUTE(M701)=0,MINUTE(M702)=0),1,"")),"")</f>
        <v/>
      </c>
      <c r="I702" s="35" t="str">
        <f t="shared" si="1277"/>
        <v/>
      </c>
      <c r="J702" s="35" t="str">
        <f t="shared" si="1200"/>
        <v/>
      </c>
      <c r="K702" s="67" t="str">
        <f>IFERROR(IF(VLOOKUP(J701,'Flota Variable'!$AS$4:$AU$707,3,0)+K701&gt;$F$7,"",VLOOKUP(J701,'Flota Variable'!$AS$4:$AU$707,3,0)+K701),"")</f>
        <v/>
      </c>
      <c r="L702" s="67" t="str">
        <f t="shared" si="1278"/>
        <v/>
      </c>
      <c r="M702" s="36" t="str">
        <f t="shared" si="1201"/>
        <v/>
      </c>
      <c r="N702" s="35" t="str">
        <f>IF(H702="","",IF(H702=MAX($H$3:$H$1002),IFERROR(VLOOKUP(MAX($H$3:H702)+1,$H$3:$I$1002,2,0),MAX(I702:I1701))-VLOOKUP(H702,$H$3:$I$1002,2,0)+1,IFERROR(VLOOKUP(MAX($H$3:H702)+1,$H$3:$I$1002,2,0),MAX(I702:I1701))-VLOOKUP(H702,$H$3:$I$1002,2,0)))</f>
        <v/>
      </c>
      <c r="P702" s="35" t="str">
        <f t="shared" si="1202"/>
        <v/>
      </c>
      <c r="Q702" s="67" t="str">
        <f t="shared" si="1203"/>
        <v/>
      </c>
      <c r="R702" s="67" t="str">
        <f t="shared" si="1204"/>
        <v/>
      </c>
      <c r="S702" s="67" t="str">
        <f t="shared" si="1205"/>
        <v/>
      </c>
      <c r="U702" s="68" t="str">
        <f>IFERROR(IF(Z702=0,"",IF(MINUTE(Z702)&lt;&gt;MINUTE(Z701),MAX($U$2:U701)+1,IF(AND(MINUTE(Z701)=0,MINUTE(Z702)=0),1,""))),"")</f>
        <v/>
      </c>
      <c r="V702" s="68" t="str">
        <f t="shared" si="1206"/>
        <v/>
      </c>
      <c r="W702" s="68" t="str">
        <f t="shared" si="1207"/>
        <v/>
      </c>
      <c r="X702" s="69" t="str">
        <f>IFERROR(L702+VLOOKUP(J702,'Tiempos de ciclo'!$P$3:$Q$398,2,0),"")</f>
        <v/>
      </c>
      <c r="Y702" s="69" t="str">
        <f t="shared" si="1190"/>
        <v/>
      </c>
      <c r="Z702" s="70" t="str">
        <f t="shared" si="1208"/>
        <v/>
      </c>
      <c r="AA702" s="68" t="str">
        <f>IF(U702="","",IF(U702=MAX($U$3:$U$1002),IFERROR(VLOOKUP(MAX($U$3:U702)+1,$U$3:$V$1002,2,0),MAX(V702:V1701))-VLOOKUP(U702,$U$3:$V$1002,2,0)+1,IFERROR(VLOOKUP(MAX($U$3:U702)+1,$U$3:$V$1002,2,0),MAX(V702:V1701))-VLOOKUP(U702,$U$3:$V$1002,2,0)))</f>
        <v/>
      </c>
      <c r="AC702" s="68" t="str">
        <f t="shared" si="1209"/>
        <v/>
      </c>
      <c r="AD702" s="69" t="str">
        <f t="shared" si="1210"/>
        <v/>
      </c>
      <c r="AE702" s="69" t="str">
        <f t="shared" si="1211"/>
        <v/>
      </c>
      <c r="AF702" s="69" t="str">
        <f t="shared" si="1212"/>
        <v/>
      </c>
      <c r="AI702" s="3" t="str">
        <f t="shared" si="1279"/>
        <v/>
      </c>
      <c r="AJ702" s="8" t="str">
        <f t="shared" si="1191"/>
        <v/>
      </c>
      <c r="AK702" s="8" t="str">
        <f t="shared" si="1280"/>
        <v/>
      </c>
      <c r="AL702" s="8" t="str">
        <f t="shared" si="1281"/>
        <v/>
      </c>
      <c r="AM702" s="8" t="str">
        <f t="shared" si="1282"/>
        <v/>
      </c>
      <c r="AN702" s="9" t="str">
        <f t="shared" si="1192"/>
        <v/>
      </c>
      <c r="AO702" s="9" t="str">
        <f t="shared" si="1193"/>
        <v/>
      </c>
      <c r="AP702" s="8" t="str">
        <f t="shared" si="1213"/>
        <v/>
      </c>
      <c r="AQ702" s="9" t="str">
        <f t="shared" si="1194"/>
        <v/>
      </c>
      <c r="AR702" s="8" t="str">
        <f t="shared" si="1214"/>
        <v/>
      </c>
      <c r="AS702" s="2" t="str">
        <f t="shared" si="1283"/>
        <v/>
      </c>
      <c r="AT702" s="8" t="str">
        <f t="shared" si="1215"/>
        <v/>
      </c>
      <c r="AU702" s="8" t="str">
        <f t="shared" si="1284"/>
        <v/>
      </c>
      <c r="AV702" s="8" t="str">
        <f t="shared" si="1285"/>
        <v/>
      </c>
      <c r="AW702" s="8" t="str">
        <f t="shared" si="1286"/>
        <v/>
      </c>
      <c r="AX702" s="9" t="str">
        <f t="shared" si="1195"/>
        <v/>
      </c>
      <c r="AY702" s="9" t="str">
        <f t="shared" si="1196"/>
        <v/>
      </c>
      <c r="AZ702" s="8" t="str">
        <f t="shared" si="1216"/>
        <v/>
      </c>
      <c r="BA702" s="9" t="str">
        <f t="shared" si="1217"/>
        <v/>
      </c>
      <c r="BB702" s="8" t="str">
        <f t="shared" si="1218"/>
        <v/>
      </c>
      <c r="BD702" s="3" t="str">
        <f t="shared" si="1219"/>
        <v/>
      </c>
      <c r="BE702" s="8" t="str">
        <f t="shared" si="1287"/>
        <v/>
      </c>
      <c r="BF702" s="8" t="str">
        <f t="shared" si="1288"/>
        <v/>
      </c>
      <c r="BG702" s="86" t="str">
        <f t="shared" si="1289"/>
        <v/>
      </c>
      <c r="BH702" s="9" t="str">
        <f t="shared" si="1290"/>
        <v/>
      </c>
      <c r="BI702" s="9" t="str">
        <f t="shared" si="1291"/>
        <v/>
      </c>
      <c r="BJ702" s="82" t="e">
        <f t="shared" si="1197"/>
        <v>#VALUE!</v>
      </c>
      <c r="BK702" s="9" t="str">
        <f t="shared" si="1292"/>
        <v/>
      </c>
      <c r="BL702" s="9" t="str">
        <f t="shared" ref="BL702:BM702" si="1301">BK702</f>
        <v/>
      </c>
      <c r="BM702" s="9" t="str">
        <f t="shared" si="1301"/>
        <v/>
      </c>
      <c r="BN702" s="8" t="str">
        <f t="shared" si="1199"/>
        <v/>
      </c>
      <c r="BO702" s="8" t="str">
        <f t="shared" si="1221"/>
        <v/>
      </c>
      <c r="BP702" s="8" t="str">
        <f t="shared" si="1222"/>
        <v/>
      </c>
      <c r="BQ702" s="8" t="str">
        <f t="shared" si="1223"/>
        <v/>
      </c>
      <c r="BR702" s="8" t="str">
        <f t="shared" si="1294"/>
        <v/>
      </c>
      <c r="BS702" s="8" t="str">
        <f t="shared" si="1224"/>
        <v/>
      </c>
      <c r="BT702" s="8" t="str">
        <f t="shared" si="1225"/>
        <v/>
      </c>
      <c r="BU702" s="7" t="str">
        <f t="shared" si="1226"/>
        <v/>
      </c>
    </row>
    <row r="703" spans="8:73" x14ac:dyDescent="0.25">
      <c r="H703" s="35" t="str">
        <f>IFERROR(IF(MINUTE(M703)&lt;&gt;MINUTE(M702),MAX($H$2:H702)+1,IF(AND(MINUTE(M702)=0,MINUTE(M703)=0),1,"")),"")</f>
        <v/>
      </c>
      <c r="I703" s="35" t="str">
        <f t="shared" si="1277"/>
        <v/>
      </c>
      <c r="J703" s="35" t="str">
        <f t="shared" si="1200"/>
        <v/>
      </c>
      <c r="K703" s="67" t="str">
        <f>IFERROR(IF(VLOOKUP(J702,'Flota Variable'!$AS$4:$AU$707,3,0)+K702&gt;$F$7,"",VLOOKUP(J702,'Flota Variable'!$AS$4:$AU$707,3,0)+K702),"")</f>
        <v/>
      </c>
      <c r="L703" s="67" t="str">
        <f t="shared" si="1278"/>
        <v/>
      </c>
      <c r="M703" s="36" t="str">
        <f t="shared" si="1201"/>
        <v/>
      </c>
      <c r="N703" s="35" t="str">
        <f>IF(H703="","",IF(H703=MAX($H$3:$H$1002),IFERROR(VLOOKUP(MAX($H$3:H703)+1,$H$3:$I$1002,2,0),MAX(I703:I1702))-VLOOKUP(H703,$H$3:$I$1002,2,0)+1,IFERROR(VLOOKUP(MAX($H$3:H703)+1,$H$3:$I$1002,2,0),MAX(I703:I1702))-VLOOKUP(H703,$H$3:$I$1002,2,0)))</f>
        <v/>
      </c>
      <c r="P703" s="35" t="str">
        <f t="shared" si="1202"/>
        <v/>
      </c>
      <c r="Q703" s="67" t="str">
        <f t="shared" si="1203"/>
        <v/>
      </c>
      <c r="R703" s="67" t="str">
        <f t="shared" si="1204"/>
        <v/>
      </c>
      <c r="S703" s="67" t="str">
        <f t="shared" si="1205"/>
        <v/>
      </c>
      <c r="U703" s="68" t="str">
        <f>IFERROR(IF(Z703=0,"",IF(MINUTE(Z703)&lt;&gt;MINUTE(Z702),MAX($U$2:U702)+1,IF(AND(MINUTE(Z702)=0,MINUTE(Z703)=0),1,""))),"")</f>
        <v/>
      </c>
      <c r="V703" s="68" t="str">
        <f t="shared" si="1206"/>
        <v/>
      </c>
      <c r="W703" s="68" t="str">
        <f t="shared" si="1207"/>
        <v/>
      </c>
      <c r="X703" s="69" t="str">
        <f>IFERROR(L703+VLOOKUP(J703,'Tiempos de ciclo'!$P$3:$Q$398,2,0),"")</f>
        <v/>
      </c>
      <c r="Y703" s="69" t="str">
        <f t="shared" si="1190"/>
        <v/>
      </c>
      <c r="Z703" s="70" t="str">
        <f t="shared" si="1208"/>
        <v/>
      </c>
      <c r="AA703" s="68" t="str">
        <f>IF(U703="","",IF(U703=MAX($U$3:$U$1002),IFERROR(VLOOKUP(MAX($U$3:U703)+1,$U$3:$V$1002,2,0),MAX(V703:V1702))-VLOOKUP(U703,$U$3:$V$1002,2,0)+1,IFERROR(VLOOKUP(MAX($U$3:U703)+1,$U$3:$V$1002,2,0),MAX(V703:V1702))-VLOOKUP(U703,$U$3:$V$1002,2,0)))</f>
        <v/>
      </c>
      <c r="AC703" s="68" t="str">
        <f t="shared" si="1209"/>
        <v/>
      </c>
      <c r="AD703" s="69" t="str">
        <f t="shared" si="1210"/>
        <v/>
      </c>
      <c r="AE703" s="69" t="str">
        <f t="shared" si="1211"/>
        <v/>
      </c>
      <c r="AF703" s="69" t="str">
        <f t="shared" si="1212"/>
        <v/>
      </c>
      <c r="AI703" s="3" t="str">
        <f t="shared" si="1279"/>
        <v/>
      </c>
      <c r="AJ703" s="8" t="str">
        <f t="shared" si="1191"/>
        <v/>
      </c>
      <c r="AK703" s="8" t="str">
        <f t="shared" si="1280"/>
        <v/>
      </c>
      <c r="AL703" s="8" t="str">
        <f t="shared" si="1281"/>
        <v/>
      </c>
      <c r="AM703" s="8" t="str">
        <f t="shared" si="1282"/>
        <v/>
      </c>
      <c r="AN703" s="9" t="str">
        <f t="shared" si="1192"/>
        <v/>
      </c>
      <c r="AO703" s="9" t="str">
        <f t="shared" si="1193"/>
        <v/>
      </c>
      <c r="AP703" s="8" t="str">
        <f t="shared" si="1213"/>
        <v/>
      </c>
      <c r="AQ703" s="9" t="str">
        <f t="shared" si="1194"/>
        <v/>
      </c>
      <c r="AR703" s="8" t="str">
        <f t="shared" si="1214"/>
        <v/>
      </c>
      <c r="AS703" s="2" t="str">
        <f t="shared" si="1283"/>
        <v/>
      </c>
      <c r="AT703" s="8" t="str">
        <f t="shared" si="1215"/>
        <v/>
      </c>
      <c r="AU703" s="8" t="str">
        <f t="shared" si="1284"/>
        <v/>
      </c>
      <c r="AV703" s="8" t="str">
        <f t="shared" si="1285"/>
        <v/>
      </c>
      <c r="AW703" s="8" t="str">
        <f t="shared" si="1286"/>
        <v/>
      </c>
      <c r="AX703" s="9" t="str">
        <f t="shared" si="1195"/>
        <v/>
      </c>
      <c r="AY703" s="9" t="str">
        <f t="shared" si="1196"/>
        <v/>
      </c>
      <c r="AZ703" s="8" t="str">
        <f t="shared" si="1216"/>
        <v/>
      </c>
      <c r="BA703" s="9" t="str">
        <f t="shared" si="1217"/>
        <v/>
      </c>
      <c r="BB703" s="8" t="str">
        <f t="shared" si="1218"/>
        <v/>
      </c>
      <c r="BD703" s="3" t="str">
        <f t="shared" si="1219"/>
        <v/>
      </c>
      <c r="BE703" s="8" t="str">
        <f t="shared" si="1287"/>
        <v/>
      </c>
      <c r="BF703" s="8" t="str">
        <f t="shared" si="1288"/>
        <v/>
      </c>
      <c r="BG703" s="86" t="str">
        <f t="shared" si="1289"/>
        <v/>
      </c>
      <c r="BH703" s="9" t="str">
        <f t="shared" si="1290"/>
        <v/>
      </c>
      <c r="BI703" s="9" t="str">
        <f t="shared" si="1291"/>
        <v/>
      </c>
      <c r="BJ703" s="82" t="e">
        <f t="shared" si="1197"/>
        <v>#VALUE!</v>
      </c>
      <c r="BK703" s="9" t="str">
        <f t="shared" si="1292"/>
        <v/>
      </c>
      <c r="BL703" s="9" t="str">
        <f t="shared" ref="BL703:BM703" si="1302">BK703</f>
        <v/>
      </c>
      <c r="BM703" s="9" t="str">
        <f t="shared" si="1302"/>
        <v/>
      </c>
      <c r="BN703" s="8" t="str">
        <f t="shared" si="1199"/>
        <v/>
      </c>
      <c r="BO703" s="8" t="str">
        <f t="shared" si="1221"/>
        <v/>
      </c>
      <c r="BP703" s="8" t="str">
        <f t="shared" si="1222"/>
        <v/>
      </c>
      <c r="BQ703" s="8" t="str">
        <f t="shared" si="1223"/>
        <v/>
      </c>
      <c r="BR703" s="8" t="str">
        <f t="shared" si="1294"/>
        <v/>
      </c>
      <c r="BS703" s="8" t="str">
        <f t="shared" si="1224"/>
        <v/>
      </c>
      <c r="BT703" s="8" t="str">
        <f t="shared" si="1225"/>
        <v/>
      </c>
      <c r="BU703" s="7" t="str">
        <f t="shared" si="1226"/>
        <v/>
      </c>
    </row>
    <row r="704" spans="8:73" x14ac:dyDescent="0.25">
      <c r="H704" s="35" t="str">
        <f>IFERROR(IF(MINUTE(M704)&lt;&gt;MINUTE(M703),MAX($H$2:H703)+1,IF(AND(MINUTE(M703)=0,MINUTE(M704)=0),1,"")),"")</f>
        <v/>
      </c>
      <c r="I704" s="35" t="str">
        <f t="shared" si="1277"/>
        <v/>
      </c>
      <c r="J704" s="35" t="str">
        <f t="shared" si="1200"/>
        <v/>
      </c>
      <c r="K704" s="67" t="str">
        <f>IFERROR(IF(VLOOKUP(J703,'Flota Variable'!$AS$4:$AU$707,3,0)+K703&gt;$F$7,"",VLOOKUP(J703,'Flota Variable'!$AS$4:$AU$707,3,0)+K703),"")</f>
        <v/>
      </c>
      <c r="L704" s="67" t="str">
        <f t="shared" si="1278"/>
        <v/>
      </c>
      <c r="M704" s="36" t="str">
        <f t="shared" si="1201"/>
        <v/>
      </c>
      <c r="N704" s="35" t="str">
        <f>IF(H704="","",IF(H704=MAX($H$3:$H$1002),IFERROR(VLOOKUP(MAX($H$3:H704)+1,$H$3:$I$1002,2,0),MAX(I704:I1703))-VLOOKUP(H704,$H$3:$I$1002,2,0)+1,IFERROR(VLOOKUP(MAX($H$3:H704)+1,$H$3:$I$1002,2,0),MAX(I704:I1703))-VLOOKUP(H704,$H$3:$I$1002,2,0)))</f>
        <v/>
      </c>
      <c r="P704" s="35" t="str">
        <f t="shared" si="1202"/>
        <v/>
      </c>
      <c r="Q704" s="67" t="str">
        <f t="shared" si="1203"/>
        <v/>
      </c>
      <c r="R704" s="67" t="str">
        <f t="shared" si="1204"/>
        <v/>
      </c>
      <c r="S704" s="67" t="str">
        <f t="shared" si="1205"/>
        <v/>
      </c>
      <c r="U704" s="68" t="str">
        <f>IFERROR(IF(Z704=0,"",IF(MINUTE(Z704)&lt;&gt;MINUTE(Z703),MAX($U$2:U703)+1,IF(AND(MINUTE(Z703)=0,MINUTE(Z704)=0),1,""))),"")</f>
        <v/>
      </c>
      <c r="V704" s="68" t="str">
        <f t="shared" si="1206"/>
        <v/>
      </c>
      <c r="W704" s="68" t="str">
        <f t="shared" si="1207"/>
        <v/>
      </c>
      <c r="X704" s="69" t="str">
        <f>IFERROR(L704+VLOOKUP(J704,'Tiempos de ciclo'!$P$3:$Q$398,2,0),"")</f>
        <v/>
      </c>
      <c r="Y704" s="69" t="str">
        <f t="shared" si="1190"/>
        <v/>
      </c>
      <c r="Z704" s="70" t="str">
        <f t="shared" si="1208"/>
        <v/>
      </c>
      <c r="AA704" s="68" t="str">
        <f>IF(U704="","",IF(U704=MAX($U$3:$U$1002),IFERROR(VLOOKUP(MAX($U$3:U704)+1,$U$3:$V$1002,2,0),MAX(V704:V1703))-VLOOKUP(U704,$U$3:$V$1002,2,0)+1,IFERROR(VLOOKUP(MAX($U$3:U704)+1,$U$3:$V$1002,2,0),MAX(V704:V1703))-VLOOKUP(U704,$U$3:$V$1002,2,0)))</f>
        <v/>
      </c>
      <c r="AC704" s="68" t="str">
        <f t="shared" si="1209"/>
        <v/>
      </c>
      <c r="AD704" s="69" t="str">
        <f t="shared" si="1210"/>
        <v/>
      </c>
      <c r="AE704" s="69" t="str">
        <f t="shared" si="1211"/>
        <v/>
      </c>
      <c r="AF704" s="69" t="str">
        <f t="shared" si="1212"/>
        <v/>
      </c>
      <c r="AI704" s="3" t="str">
        <f t="shared" si="1279"/>
        <v/>
      </c>
      <c r="AJ704" s="8" t="str">
        <f t="shared" si="1191"/>
        <v/>
      </c>
      <c r="AK704" s="8" t="str">
        <f t="shared" si="1280"/>
        <v/>
      </c>
      <c r="AL704" s="8" t="str">
        <f t="shared" si="1281"/>
        <v/>
      </c>
      <c r="AM704" s="8" t="str">
        <f t="shared" si="1282"/>
        <v/>
      </c>
      <c r="AN704" s="9" t="str">
        <f t="shared" si="1192"/>
        <v/>
      </c>
      <c r="AO704" s="9" t="str">
        <f t="shared" si="1193"/>
        <v/>
      </c>
      <c r="AP704" s="8" t="str">
        <f t="shared" si="1213"/>
        <v/>
      </c>
      <c r="AQ704" s="9" t="str">
        <f t="shared" si="1194"/>
        <v/>
      </c>
      <c r="AR704" s="8" t="str">
        <f t="shared" si="1214"/>
        <v/>
      </c>
      <c r="AS704" s="2" t="str">
        <f t="shared" si="1283"/>
        <v/>
      </c>
      <c r="AT704" s="8" t="str">
        <f t="shared" si="1215"/>
        <v/>
      </c>
      <c r="AU704" s="8" t="str">
        <f t="shared" si="1284"/>
        <v/>
      </c>
      <c r="AV704" s="8" t="str">
        <f t="shared" si="1285"/>
        <v/>
      </c>
      <c r="AW704" s="8" t="str">
        <f t="shared" si="1286"/>
        <v/>
      </c>
      <c r="AX704" s="9" t="str">
        <f t="shared" si="1195"/>
        <v/>
      </c>
      <c r="AY704" s="9" t="str">
        <f t="shared" si="1196"/>
        <v/>
      </c>
      <c r="AZ704" s="8" t="str">
        <f t="shared" si="1216"/>
        <v/>
      </c>
      <c r="BA704" s="9" t="str">
        <f t="shared" si="1217"/>
        <v/>
      </c>
      <c r="BB704" s="8" t="str">
        <f t="shared" si="1218"/>
        <v/>
      </c>
      <c r="BD704" s="3" t="str">
        <f t="shared" si="1219"/>
        <v/>
      </c>
      <c r="BE704" s="8" t="str">
        <f t="shared" si="1287"/>
        <v/>
      </c>
      <c r="BF704" s="8" t="str">
        <f t="shared" si="1288"/>
        <v/>
      </c>
      <c r="BG704" s="86" t="str">
        <f t="shared" si="1289"/>
        <v/>
      </c>
      <c r="BH704" s="9" t="str">
        <f t="shared" si="1290"/>
        <v/>
      </c>
      <c r="BI704" s="9" t="str">
        <f t="shared" si="1291"/>
        <v/>
      </c>
      <c r="BJ704" s="82" t="e">
        <f t="shared" si="1197"/>
        <v>#VALUE!</v>
      </c>
      <c r="BK704" s="9" t="str">
        <f t="shared" si="1292"/>
        <v/>
      </c>
      <c r="BL704" s="9" t="str">
        <f t="shared" ref="BL704:BM704" si="1303">BK704</f>
        <v/>
      </c>
      <c r="BM704" s="9" t="str">
        <f t="shared" si="1303"/>
        <v/>
      </c>
      <c r="BN704" s="8" t="str">
        <f t="shared" si="1199"/>
        <v/>
      </c>
      <c r="BO704" s="8" t="str">
        <f t="shared" si="1221"/>
        <v/>
      </c>
      <c r="BP704" s="8" t="str">
        <f t="shared" si="1222"/>
        <v/>
      </c>
      <c r="BQ704" s="8" t="str">
        <f t="shared" si="1223"/>
        <v/>
      </c>
      <c r="BR704" s="8" t="str">
        <f t="shared" si="1294"/>
        <v/>
      </c>
      <c r="BS704" s="8" t="str">
        <f t="shared" si="1224"/>
        <v/>
      </c>
      <c r="BT704" s="8" t="str">
        <f t="shared" si="1225"/>
        <v/>
      </c>
      <c r="BU704" s="7" t="str">
        <f t="shared" si="1226"/>
        <v/>
      </c>
    </row>
    <row r="705" spans="8:73" x14ac:dyDescent="0.25">
      <c r="H705" s="35" t="str">
        <f>IFERROR(IF(MINUTE(M705)&lt;&gt;MINUTE(M704),MAX($H$2:H704)+1,IF(AND(MINUTE(M704)=0,MINUTE(M705)=0),1,"")),"")</f>
        <v/>
      </c>
      <c r="I705" s="35" t="str">
        <f t="shared" si="1277"/>
        <v/>
      </c>
      <c r="J705" s="35" t="str">
        <f t="shared" si="1200"/>
        <v/>
      </c>
      <c r="K705" s="67" t="str">
        <f>IFERROR(IF(VLOOKUP(J704,'Flota Variable'!$AS$4:$AU$707,3,0)+K704&gt;$F$7,"",VLOOKUP(J704,'Flota Variable'!$AS$4:$AU$707,3,0)+K704),"")</f>
        <v/>
      </c>
      <c r="L705" s="67" t="str">
        <f t="shared" si="1278"/>
        <v/>
      </c>
      <c r="M705" s="36" t="str">
        <f t="shared" si="1201"/>
        <v/>
      </c>
      <c r="N705" s="35" t="str">
        <f>IF(H705="","",IF(H705=MAX($H$3:$H$1002),IFERROR(VLOOKUP(MAX($H$3:H705)+1,$H$3:$I$1002,2,0),MAX(I705:I1704))-VLOOKUP(H705,$H$3:$I$1002,2,0)+1,IFERROR(VLOOKUP(MAX($H$3:H705)+1,$H$3:$I$1002,2,0),MAX(I705:I1704))-VLOOKUP(H705,$H$3:$I$1002,2,0)))</f>
        <v/>
      </c>
      <c r="P705" s="35" t="str">
        <f t="shared" si="1202"/>
        <v/>
      </c>
      <c r="Q705" s="67" t="str">
        <f t="shared" si="1203"/>
        <v/>
      </c>
      <c r="R705" s="67" t="str">
        <f t="shared" si="1204"/>
        <v/>
      </c>
      <c r="S705" s="67" t="str">
        <f t="shared" si="1205"/>
        <v/>
      </c>
      <c r="U705" s="68" t="str">
        <f>IFERROR(IF(Z705=0,"",IF(MINUTE(Z705)&lt;&gt;MINUTE(Z704),MAX($U$2:U704)+1,IF(AND(MINUTE(Z704)=0,MINUTE(Z705)=0),1,""))),"")</f>
        <v/>
      </c>
      <c r="V705" s="68" t="str">
        <f t="shared" si="1206"/>
        <v/>
      </c>
      <c r="W705" s="68" t="str">
        <f t="shared" si="1207"/>
        <v/>
      </c>
      <c r="X705" s="69" t="str">
        <f>IFERROR(L705+VLOOKUP(J705,'Tiempos de ciclo'!$P$3:$Q$398,2,0),"")</f>
        <v/>
      </c>
      <c r="Y705" s="69" t="str">
        <f t="shared" si="1190"/>
        <v/>
      </c>
      <c r="Z705" s="70" t="str">
        <f t="shared" si="1208"/>
        <v/>
      </c>
      <c r="AA705" s="68" t="str">
        <f>IF(U705="","",IF(U705=MAX($U$3:$U$1002),IFERROR(VLOOKUP(MAX($U$3:U705)+1,$U$3:$V$1002,2,0),MAX(V705:V1704))-VLOOKUP(U705,$U$3:$V$1002,2,0)+1,IFERROR(VLOOKUP(MAX($U$3:U705)+1,$U$3:$V$1002,2,0),MAX(V705:V1704))-VLOOKUP(U705,$U$3:$V$1002,2,0)))</f>
        <v/>
      </c>
      <c r="AC705" s="68" t="str">
        <f t="shared" si="1209"/>
        <v/>
      </c>
      <c r="AD705" s="69" t="str">
        <f t="shared" si="1210"/>
        <v/>
      </c>
      <c r="AE705" s="69" t="str">
        <f t="shared" si="1211"/>
        <v/>
      </c>
      <c r="AF705" s="69" t="str">
        <f t="shared" si="1212"/>
        <v/>
      </c>
      <c r="AI705" s="3" t="str">
        <f t="shared" si="1279"/>
        <v/>
      </c>
      <c r="AJ705" s="8" t="str">
        <f t="shared" si="1191"/>
        <v/>
      </c>
      <c r="AK705" s="8" t="str">
        <f t="shared" si="1280"/>
        <v/>
      </c>
      <c r="AL705" s="8" t="str">
        <f t="shared" si="1281"/>
        <v/>
      </c>
      <c r="AM705" s="8" t="str">
        <f t="shared" si="1282"/>
        <v/>
      </c>
      <c r="AN705" s="9" t="str">
        <f t="shared" si="1192"/>
        <v/>
      </c>
      <c r="AO705" s="9" t="str">
        <f t="shared" si="1193"/>
        <v/>
      </c>
      <c r="AP705" s="8" t="str">
        <f t="shared" si="1213"/>
        <v/>
      </c>
      <c r="AQ705" s="9" t="str">
        <f t="shared" si="1194"/>
        <v/>
      </c>
      <c r="AR705" s="8" t="str">
        <f t="shared" si="1214"/>
        <v/>
      </c>
      <c r="AS705" s="2" t="str">
        <f t="shared" si="1283"/>
        <v/>
      </c>
      <c r="AT705" s="8" t="str">
        <f t="shared" si="1215"/>
        <v/>
      </c>
      <c r="AU705" s="8" t="str">
        <f t="shared" si="1284"/>
        <v/>
      </c>
      <c r="AV705" s="8" t="str">
        <f t="shared" si="1285"/>
        <v/>
      </c>
      <c r="AW705" s="8" t="str">
        <f t="shared" si="1286"/>
        <v/>
      </c>
      <c r="AX705" s="9" t="str">
        <f t="shared" si="1195"/>
        <v/>
      </c>
      <c r="AY705" s="9" t="str">
        <f t="shared" si="1196"/>
        <v/>
      </c>
      <c r="AZ705" s="8" t="str">
        <f t="shared" si="1216"/>
        <v/>
      </c>
      <c r="BA705" s="9" t="str">
        <f t="shared" si="1217"/>
        <v/>
      </c>
      <c r="BB705" s="8" t="str">
        <f t="shared" si="1218"/>
        <v/>
      </c>
      <c r="BD705" s="3" t="str">
        <f t="shared" si="1219"/>
        <v/>
      </c>
      <c r="BE705" s="8" t="str">
        <f t="shared" si="1287"/>
        <v/>
      </c>
      <c r="BF705" s="8" t="str">
        <f t="shared" si="1288"/>
        <v/>
      </c>
      <c r="BG705" s="86" t="str">
        <f t="shared" si="1289"/>
        <v/>
      </c>
      <c r="BH705" s="9" t="str">
        <f t="shared" si="1290"/>
        <v/>
      </c>
      <c r="BI705" s="9" t="str">
        <f t="shared" si="1291"/>
        <v/>
      </c>
      <c r="BJ705" s="82" t="e">
        <f t="shared" si="1197"/>
        <v>#VALUE!</v>
      </c>
      <c r="BK705" s="9" t="str">
        <f t="shared" si="1292"/>
        <v/>
      </c>
      <c r="BL705" s="9" t="str">
        <f t="shared" ref="BL705:BM705" si="1304">BK705</f>
        <v/>
      </c>
      <c r="BM705" s="9" t="str">
        <f t="shared" si="1304"/>
        <v/>
      </c>
      <c r="BN705" s="8" t="str">
        <f t="shared" si="1199"/>
        <v/>
      </c>
      <c r="BO705" s="8" t="str">
        <f t="shared" si="1221"/>
        <v/>
      </c>
      <c r="BP705" s="8" t="str">
        <f t="shared" si="1222"/>
        <v/>
      </c>
      <c r="BQ705" s="8" t="str">
        <f t="shared" si="1223"/>
        <v/>
      </c>
      <c r="BR705" s="8" t="str">
        <f t="shared" si="1294"/>
        <v/>
      </c>
      <c r="BS705" s="8" t="str">
        <f t="shared" si="1224"/>
        <v/>
      </c>
      <c r="BT705" s="8" t="str">
        <f t="shared" si="1225"/>
        <v/>
      </c>
      <c r="BU705" s="7" t="str">
        <f t="shared" si="1226"/>
        <v/>
      </c>
    </row>
    <row r="706" spans="8:73" x14ac:dyDescent="0.25">
      <c r="H706" s="35" t="str">
        <f>IFERROR(IF(MINUTE(M706)&lt;&gt;MINUTE(M705),MAX($H$2:H705)+1,IF(AND(MINUTE(M705)=0,MINUTE(M706)=0),1,"")),"")</f>
        <v/>
      </c>
      <c r="I706" s="35" t="str">
        <f t="shared" si="1277"/>
        <v/>
      </c>
      <c r="J706" s="35" t="str">
        <f t="shared" si="1200"/>
        <v/>
      </c>
      <c r="K706" s="67" t="str">
        <f>IFERROR(IF(VLOOKUP(J705,'Flota Variable'!$AS$4:$AU$707,3,0)+K705&gt;$F$7,"",VLOOKUP(J705,'Flota Variable'!$AS$4:$AU$707,3,0)+K705),"")</f>
        <v/>
      </c>
      <c r="L706" s="67" t="str">
        <f t="shared" si="1278"/>
        <v/>
      </c>
      <c r="M706" s="36" t="str">
        <f t="shared" si="1201"/>
        <v/>
      </c>
      <c r="N706" s="35" t="str">
        <f>IF(H706="","",IF(H706=MAX($H$3:$H$1002),IFERROR(VLOOKUP(MAX($H$3:H706)+1,$H$3:$I$1002,2,0),MAX(I706:I1705))-VLOOKUP(H706,$H$3:$I$1002,2,0)+1,IFERROR(VLOOKUP(MAX($H$3:H706)+1,$H$3:$I$1002,2,0),MAX(I706:I1705))-VLOOKUP(H706,$H$3:$I$1002,2,0)))</f>
        <v/>
      </c>
      <c r="P706" s="35" t="str">
        <f t="shared" si="1202"/>
        <v/>
      </c>
      <c r="Q706" s="67" t="str">
        <f t="shared" si="1203"/>
        <v/>
      </c>
      <c r="R706" s="67" t="str">
        <f t="shared" si="1204"/>
        <v/>
      </c>
      <c r="S706" s="67" t="str">
        <f t="shared" si="1205"/>
        <v/>
      </c>
      <c r="U706" s="68" t="str">
        <f>IFERROR(IF(Z706=0,"",IF(MINUTE(Z706)&lt;&gt;MINUTE(Z705),MAX($U$2:U705)+1,IF(AND(MINUTE(Z705)=0,MINUTE(Z706)=0),1,""))),"")</f>
        <v/>
      </c>
      <c r="V706" s="68" t="str">
        <f t="shared" si="1206"/>
        <v/>
      </c>
      <c r="W706" s="68" t="str">
        <f t="shared" si="1207"/>
        <v/>
      </c>
      <c r="X706" s="69" t="str">
        <f>IFERROR(L706+VLOOKUP(J706,'Tiempos de ciclo'!$P$3:$Q$398,2,0),"")</f>
        <v/>
      </c>
      <c r="Y706" s="69" t="str">
        <f t="shared" si="1190"/>
        <v/>
      </c>
      <c r="Z706" s="70" t="str">
        <f t="shared" si="1208"/>
        <v/>
      </c>
      <c r="AA706" s="68" t="str">
        <f>IF(U706="","",IF(U706=MAX($U$3:$U$1002),IFERROR(VLOOKUP(MAX($U$3:U706)+1,$U$3:$V$1002,2,0),MAX(V706:V1705))-VLOOKUP(U706,$U$3:$V$1002,2,0)+1,IFERROR(VLOOKUP(MAX($U$3:U706)+1,$U$3:$V$1002,2,0),MAX(V706:V1705))-VLOOKUP(U706,$U$3:$V$1002,2,0)))</f>
        <v/>
      </c>
      <c r="AC706" s="68" t="str">
        <f t="shared" si="1209"/>
        <v/>
      </c>
      <c r="AD706" s="69" t="str">
        <f t="shared" si="1210"/>
        <v/>
      </c>
      <c r="AE706" s="69" t="str">
        <f t="shared" si="1211"/>
        <v/>
      </c>
      <c r="AF706" s="69" t="str">
        <f t="shared" si="1212"/>
        <v/>
      </c>
      <c r="AI706" s="3" t="str">
        <f t="shared" si="1279"/>
        <v/>
      </c>
      <c r="AJ706" s="8" t="str">
        <f t="shared" si="1191"/>
        <v/>
      </c>
      <c r="AK706" s="8" t="str">
        <f t="shared" si="1280"/>
        <v/>
      </c>
      <c r="AL706" s="8" t="str">
        <f t="shared" si="1281"/>
        <v/>
      </c>
      <c r="AM706" s="8" t="str">
        <f t="shared" si="1282"/>
        <v/>
      </c>
      <c r="AN706" s="9" t="str">
        <f t="shared" si="1192"/>
        <v/>
      </c>
      <c r="AO706" s="9" t="str">
        <f t="shared" si="1193"/>
        <v/>
      </c>
      <c r="AP706" s="8" t="str">
        <f t="shared" si="1213"/>
        <v/>
      </c>
      <c r="AQ706" s="9" t="str">
        <f t="shared" si="1194"/>
        <v/>
      </c>
      <c r="AR706" s="8" t="str">
        <f t="shared" si="1214"/>
        <v/>
      </c>
      <c r="AS706" s="2" t="str">
        <f t="shared" si="1283"/>
        <v/>
      </c>
      <c r="AT706" s="8" t="str">
        <f t="shared" si="1215"/>
        <v/>
      </c>
      <c r="AU706" s="8" t="str">
        <f t="shared" si="1284"/>
        <v/>
      </c>
      <c r="AV706" s="8" t="str">
        <f t="shared" si="1285"/>
        <v/>
      </c>
      <c r="AW706" s="8" t="str">
        <f t="shared" si="1286"/>
        <v/>
      </c>
      <c r="AX706" s="9" t="str">
        <f t="shared" si="1195"/>
        <v/>
      </c>
      <c r="AY706" s="9" t="str">
        <f t="shared" si="1196"/>
        <v/>
      </c>
      <c r="AZ706" s="8" t="str">
        <f t="shared" si="1216"/>
        <v/>
      </c>
      <c r="BA706" s="9" t="str">
        <f t="shared" si="1217"/>
        <v/>
      </c>
      <c r="BB706" s="8" t="str">
        <f t="shared" si="1218"/>
        <v/>
      </c>
      <c r="BD706" s="3" t="str">
        <f t="shared" si="1219"/>
        <v/>
      </c>
      <c r="BE706" s="8" t="str">
        <f t="shared" si="1287"/>
        <v/>
      </c>
      <c r="BF706" s="8" t="str">
        <f t="shared" si="1288"/>
        <v/>
      </c>
      <c r="BG706" s="86" t="str">
        <f t="shared" si="1289"/>
        <v/>
      </c>
      <c r="BH706" s="9" t="str">
        <f t="shared" si="1290"/>
        <v/>
      </c>
      <c r="BI706" s="9" t="str">
        <f t="shared" si="1291"/>
        <v/>
      </c>
      <c r="BJ706" s="82" t="e">
        <f t="shared" si="1197"/>
        <v>#VALUE!</v>
      </c>
      <c r="BK706" s="9" t="str">
        <f t="shared" si="1292"/>
        <v/>
      </c>
      <c r="BL706" s="9" t="str">
        <f t="shared" ref="BL706:BM706" si="1305">BK706</f>
        <v/>
      </c>
      <c r="BM706" s="9" t="str">
        <f t="shared" si="1305"/>
        <v/>
      </c>
      <c r="BN706" s="8" t="str">
        <f t="shared" si="1199"/>
        <v/>
      </c>
      <c r="BO706" s="8" t="str">
        <f t="shared" si="1221"/>
        <v/>
      </c>
      <c r="BP706" s="8" t="str">
        <f t="shared" si="1222"/>
        <v/>
      </c>
      <c r="BQ706" s="8" t="str">
        <f t="shared" si="1223"/>
        <v/>
      </c>
      <c r="BR706" s="8" t="str">
        <f t="shared" si="1294"/>
        <v/>
      </c>
      <c r="BS706" s="8" t="str">
        <f t="shared" si="1224"/>
        <v/>
      </c>
      <c r="BT706" s="8" t="str">
        <f t="shared" si="1225"/>
        <v/>
      </c>
      <c r="BU706" s="7" t="str">
        <f t="shared" si="1226"/>
        <v/>
      </c>
    </row>
    <row r="707" spans="8:73" x14ac:dyDescent="0.25">
      <c r="H707" s="35" t="str">
        <f>IFERROR(IF(MINUTE(M707)&lt;&gt;MINUTE(M706),MAX($H$2:H706)+1,IF(AND(MINUTE(M706)=0,MINUTE(M707)=0),1,"")),"")</f>
        <v/>
      </c>
      <c r="I707" s="35" t="str">
        <f t="shared" si="1277"/>
        <v/>
      </c>
      <c r="J707" s="35" t="str">
        <f t="shared" si="1200"/>
        <v/>
      </c>
      <c r="K707" s="67" t="str">
        <f>IFERROR(IF(VLOOKUP(J706,'Flota Variable'!$AS$4:$AU$707,3,0)+K706&gt;$F$7,"",VLOOKUP(J706,'Flota Variable'!$AS$4:$AU$707,3,0)+K706),"")</f>
        <v/>
      </c>
      <c r="L707" s="67" t="str">
        <f t="shared" si="1278"/>
        <v/>
      </c>
      <c r="M707" s="36" t="str">
        <f t="shared" si="1201"/>
        <v/>
      </c>
      <c r="N707" s="35" t="str">
        <f>IF(H707="","",IF(H707=MAX($H$3:$H$1002),IFERROR(VLOOKUP(MAX($H$3:H707)+1,$H$3:$I$1002,2,0),MAX(I707:I1706))-VLOOKUP(H707,$H$3:$I$1002,2,0)+1,IFERROR(VLOOKUP(MAX($H$3:H707)+1,$H$3:$I$1002,2,0),MAX(I707:I1706))-VLOOKUP(H707,$H$3:$I$1002,2,0)))</f>
        <v/>
      </c>
      <c r="P707" s="35" t="str">
        <f t="shared" si="1202"/>
        <v/>
      </c>
      <c r="Q707" s="67" t="str">
        <f t="shared" si="1203"/>
        <v/>
      </c>
      <c r="R707" s="67" t="str">
        <f t="shared" si="1204"/>
        <v/>
      </c>
      <c r="S707" s="67" t="str">
        <f t="shared" si="1205"/>
        <v/>
      </c>
      <c r="U707" s="68" t="str">
        <f>IFERROR(IF(Z707=0,"",IF(MINUTE(Z707)&lt;&gt;MINUTE(Z706),MAX($U$2:U706)+1,IF(AND(MINUTE(Z706)=0,MINUTE(Z707)=0),1,""))),"")</f>
        <v/>
      </c>
      <c r="V707" s="68" t="str">
        <f t="shared" si="1206"/>
        <v/>
      </c>
      <c r="W707" s="68" t="str">
        <f t="shared" si="1207"/>
        <v/>
      </c>
      <c r="X707" s="69" t="str">
        <f>IFERROR(L707+VLOOKUP(J707,'Tiempos de ciclo'!$P$3:$Q$398,2,0),"")</f>
        <v/>
      </c>
      <c r="Y707" s="69" t="str">
        <f t="shared" ref="Y707:Y770" si="1306">IFERROR(HOUR(X707)*$E$16+MINUTE(X707)*$E$17+IF(SECOND(X707)&lt;30,0,$E$17),"")</f>
        <v/>
      </c>
      <c r="Z707" s="70" t="str">
        <f t="shared" si="1208"/>
        <v/>
      </c>
      <c r="AA707" s="68" t="str">
        <f>IF(U707="","",IF(U707=MAX($U$3:$U$1002),IFERROR(VLOOKUP(MAX($U$3:U707)+1,$U$3:$V$1002,2,0),MAX(V707:V1706))-VLOOKUP(U707,$U$3:$V$1002,2,0)+1,IFERROR(VLOOKUP(MAX($U$3:U707)+1,$U$3:$V$1002,2,0),MAX(V707:V1706))-VLOOKUP(U707,$U$3:$V$1002,2,0)))</f>
        <v/>
      </c>
      <c r="AC707" s="68" t="str">
        <f t="shared" si="1209"/>
        <v/>
      </c>
      <c r="AD707" s="69" t="str">
        <f t="shared" si="1210"/>
        <v/>
      </c>
      <c r="AE707" s="69" t="str">
        <f t="shared" si="1211"/>
        <v/>
      </c>
      <c r="AF707" s="69" t="str">
        <f t="shared" si="1212"/>
        <v/>
      </c>
      <c r="AI707" s="3" t="str">
        <f t="shared" si="1279"/>
        <v/>
      </c>
      <c r="AJ707" s="8" t="str">
        <f t="shared" ref="AJ707:AJ770" si="1307">IF(P707="","",$C$4)</f>
        <v/>
      </c>
      <c r="AK707" s="8" t="str">
        <f t="shared" si="1280"/>
        <v/>
      </c>
      <c r="AL707" s="8" t="str">
        <f t="shared" si="1281"/>
        <v/>
      </c>
      <c r="AM707" s="8" t="str">
        <f t="shared" si="1282"/>
        <v/>
      </c>
      <c r="AN707" s="9" t="str">
        <f t="shared" ref="AN707:AN770" si="1308">IF(Q707="","",CONCATENATE(IF(HOUR(Q707)&lt;2,HOUR(Q707)+24,IF(HOUR(Q707)&lt;10,CONCATENATE(0,HOUR(Q707)),HOUR(Q707))),":",IF(MINUTE(Q707)&lt;10,CONCATENATE(0,MINUTE(Q707)),MINUTE(Q707))))</f>
        <v/>
      </c>
      <c r="AO707" s="9" t="str">
        <f t="shared" ref="AO707:AO770" si="1309">IF(R707="","",CONCATENATE(IF(HOUR(R707)&lt;2,HOUR(R707)+24,IF(HOUR(R707)&lt;10,CONCATENATE(0,HOUR(R707)),HOUR(R707))),":",IF(MINUTE(R707)&lt;10,CONCATENATE(0,MINUTE(R707)),MINUTE(R707))))</f>
        <v/>
      </c>
      <c r="AP707" s="8" t="str">
        <f t="shared" si="1213"/>
        <v/>
      </c>
      <c r="AQ707" s="9" t="str">
        <f t="shared" ref="AQ707:AQ770" si="1310">S707</f>
        <v/>
      </c>
      <c r="AR707" s="8" t="str">
        <f t="shared" si="1214"/>
        <v/>
      </c>
      <c r="AS707" s="2" t="str">
        <f t="shared" si="1283"/>
        <v/>
      </c>
      <c r="AT707" s="8" t="str">
        <f t="shared" si="1215"/>
        <v/>
      </c>
      <c r="AU707" s="8" t="str">
        <f t="shared" si="1284"/>
        <v/>
      </c>
      <c r="AV707" s="8" t="str">
        <f t="shared" si="1285"/>
        <v/>
      </c>
      <c r="AW707" s="8" t="str">
        <f t="shared" si="1286"/>
        <v/>
      </c>
      <c r="AX707" s="9" t="str">
        <f t="shared" ref="AX707:AX770" si="1311">IFERROR(IF(AF707="","",CONCATENATE(IF(HOUR(AD707)&lt;2,HOUR(AD707)+24,IF(HOUR(AD707)&lt;10,CONCATENATE(0,HOUR(AD707)),HOUR(AD707))),":",IF(MINUTE(AD707)&lt;10,CONCATENATE(0,MINUTE(AD707)),MINUTE(AD707)))),"")</f>
        <v/>
      </c>
      <c r="AY707" s="9" t="str">
        <f t="shared" ref="AY707:AY770" si="1312">IFERROR(IF(AF707="","",CONCATENATE(IF(HOUR(AE707)&lt;2,HOUR(AE707)+24,IF(HOUR(AE707)&lt;10,CONCATENATE(0,HOUR(AE707)),HOUR(AE707))),":",IF(MINUTE(AE707)&lt;10,CONCATENATE(0,MINUTE(AE707)),MINUTE(AE707)))),"")</f>
        <v/>
      </c>
      <c r="AZ707" s="8" t="str">
        <f t="shared" si="1216"/>
        <v/>
      </c>
      <c r="BA707" s="9" t="str">
        <f t="shared" si="1217"/>
        <v/>
      </c>
      <c r="BB707" s="8" t="str">
        <f t="shared" si="1218"/>
        <v/>
      </c>
      <c r="BD707" s="3" t="str">
        <f t="shared" si="1219"/>
        <v/>
      </c>
      <c r="BE707" s="8" t="str">
        <f t="shared" si="1287"/>
        <v/>
      </c>
      <c r="BF707" s="8" t="str">
        <f t="shared" si="1288"/>
        <v/>
      </c>
      <c r="BG707" s="86" t="str">
        <f t="shared" si="1289"/>
        <v/>
      </c>
      <c r="BH707" s="9" t="str">
        <f t="shared" si="1290"/>
        <v/>
      </c>
      <c r="BI707" s="9" t="str">
        <f t="shared" si="1291"/>
        <v/>
      </c>
      <c r="BJ707" s="82" t="e">
        <f t="shared" ref="BJ707:BJ770" si="1313">BK707*1440</f>
        <v>#VALUE!</v>
      </c>
      <c r="BK707" s="9" t="str">
        <f t="shared" si="1292"/>
        <v/>
      </c>
      <c r="BL707" s="9" t="str">
        <f t="shared" ref="BL707:BM707" si="1314">BK707</f>
        <v/>
      </c>
      <c r="BM707" s="9" t="str">
        <f t="shared" si="1314"/>
        <v/>
      </c>
      <c r="BN707" s="8" t="str">
        <f t="shared" ref="BN707:BN770" si="1315">IFERROR(VLOOKUP(BD707,$AI$3:$AR$1003,5,0),VLOOKUP(BD707,$AS$3:$BB$1003,5,0))</f>
        <v/>
      </c>
      <c r="BO707" s="8" t="str">
        <f t="shared" si="1221"/>
        <v/>
      </c>
      <c r="BP707" s="8" t="str">
        <f t="shared" si="1222"/>
        <v/>
      </c>
      <c r="BQ707" s="8" t="str">
        <f t="shared" si="1223"/>
        <v/>
      </c>
      <c r="BR707" s="8" t="str">
        <f t="shared" si="1294"/>
        <v/>
      </c>
      <c r="BS707" s="8" t="str">
        <f t="shared" si="1224"/>
        <v/>
      </c>
      <c r="BT707" s="8" t="str">
        <f t="shared" si="1225"/>
        <v/>
      </c>
      <c r="BU707" s="7" t="str">
        <f t="shared" si="1226"/>
        <v/>
      </c>
    </row>
    <row r="708" spans="8:73" x14ac:dyDescent="0.25">
      <c r="H708" s="35" t="str">
        <f>IFERROR(IF(MINUTE(M708)&lt;&gt;MINUTE(M707),MAX($H$2:H707)+1,IF(AND(MINUTE(M707)=0,MINUTE(M708)=0),1,"")),"")</f>
        <v/>
      </c>
      <c r="I708" s="35" t="str">
        <f t="shared" si="1277"/>
        <v/>
      </c>
      <c r="J708" s="35" t="str">
        <f t="shared" ref="J708:J771" si="1316">IFERROR($C$4&amp;"_"&amp;IF(HOUR(L708)&lt;1,HOUR(L708)+24,HOUR(L708)),"")</f>
        <v/>
      </c>
      <c r="K708" s="67" t="str">
        <f>IFERROR(IF(VLOOKUP(J707,'Flota Variable'!$AS$4:$AU$707,3,0)+K707&gt;$F$7,"",VLOOKUP(J707,'Flota Variable'!$AS$4:$AU$707,3,0)+K707),"")</f>
        <v/>
      </c>
      <c r="L708" s="67" t="str">
        <f t="shared" si="1278"/>
        <v/>
      </c>
      <c r="M708" s="36" t="str">
        <f t="shared" ref="M708:M771" si="1317">IFERROR(IF(L709&lt;L708,L709+$E$18,L709)-L708,"")</f>
        <v/>
      </c>
      <c r="N708" s="35" t="str">
        <f>IF(H708="","",IF(H708=MAX($H$3:$H$1002),IFERROR(VLOOKUP(MAX($H$3:H708)+1,$H$3:$I$1002,2,0),MAX(I708:I1707))-VLOOKUP(H708,$H$3:$I$1002,2,0)+1,IFERROR(VLOOKUP(MAX($H$3:H708)+1,$H$3:$I$1002,2,0),MAX(I708:I1707))-VLOOKUP(H708,$H$3:$I$1002,2,0)))</f>
        <v/>
      </c>
      <c r="P708" s="35" t="str">
        <f t="shared" ref="P708:P771" si="1318">IFERROR(IF(P707+1&lt;=MAX($H$3:$H$1002),P707+1,""),"")</f>
        <v/>
      </c>
      <c r="Q708" s="67" t="str">
        <f t="shared" ref="Q708:Q771" si="1319">IF(P708="","",VLOOKUP(P708,$H$3:$L$1002,5,0))</f>
        <v/>
      </c>
      <c r="R708" s="67" t="str">
        <f t="shared" ref="R708:R771" si="1320">IF(P708="","",IF(Q709="",VLOOKUP(MAX($I$3:$I$1002),$I$3:$L$1002,4,0),Q709))</f>
        <v/>
      </c>
      <c r="S708" s="67" t="str">
        <f t="shared" ref="S708:S771" si="1321">IF(P708="","",VLOOKUP(P708,$H$3:$N$1002,6,0))</f>
        <v/>
      </c>
      <c r="U708" s="68" t="str">
        <f>IFERROR(IF(Z708=0,"",IF(MINUTE(Z708)&lt;&gt;MINUTE(Z707),MAX($U$2:U707)+1,IF(AND(MINUTE(Z707)=0,MINUTE(Z708)=0),1,""))),"")</f>
        <v/>
      </c>
      <c r="V708" s="68" t="str">
        <f t="shared" ref="V708:V771" si="1322">IF(X708="","",V707+1)</f>
        <v/>
      </c>
      <c r="W708" s="68" t="str">
        <f t="shared" ref="W708:W771" si="1323">IFERROR($C$4&amp;"_"&amp;IF(HOUR(Y708)&lt;1,HOUR(Y708)+24,HOUR(Y708)),"")</f>
        <v/>
      </c>
      <c r="X708" s="69" t="str">
        <f>IFERROR(L708+VLOOKUP(J708,'Tiempos de ciclo'!$P$3:$Q$398,2,0),"")</f>
        <v/>
      </c>
      <c r="Y708" s="69" t="str">
        <f t="shared" si="1306"/>
        <v/>
      </c>
      <c r="Z708" s="70" t="str">
        <f t="shared" ref="Z708:Z771" si="1324">IFERROR(IF(Y709&lt;Y708,Y709+$E$18,Y709)-Y708,"")</f>
        <v/>
      </c>
      <c r="AA708" s="68" t="str">
        <f>IF(U708="","",IF(U708=MAX($U$3:$U$1002),IFERROR(VLOOKUP(MAX($U$3:U708)+1,$U$3:$V$1002,2,0),MAX(V708:V1707))-VLOOKUP(U708,$U$3:$V$1002,2,0)+1,IFERROR(VLOOKUP(MAX($U$3:U708)+1,$U$3:$V$1002,2,0),MAX(V708:V1707))-VLOOKUP(U708,$U$3:$V$1002,2,0)))</f>
        <v/>
      </c>
      <c r="AC708" s="68" t="str">
        <f t="shared" ref="AC708:AC771" si="1325">IFERROR(IF(AC707+1&lt;=MAX($U$3:$U$1002),AC707+1,""),"")</f>
        <v/>
      </c>
      <c r="AD708" s="69" t="str">
        <f t="shared" ref="AD708:AD771" si="1326">IF(AC708="","",VLOOKUP(AC708,$U$3:$Y$1002,5,0))</f>
        <v/>
      </c>
      <c r="AE708" s="69" t="str">
        <f t="shared" ref="AE708:AE771" si="1327">IF(AC708="","",IF(AD709="",VLOOKUP(MAX($V$3:$V$1002),$V$3:$Y$1002,4,0),AD709))</f>
        <v/>
      </c>
      <c r="AF708" s="69" t="str">
        <f t="shared" ref="AF708:AF771" si="1328">IF(AC708="","",VLOOKUP(AC708,$U$3:$AA$1002,6,0))</f>
        <v/>
      </c>
      <c r="AI708" s="3" t="str">
        <f t="shared" si="1279"/>
        <v/>
      </c>
      <c r="AJ708" s="8" t="str">
        <f t="shared" si="1307"/>
        <v/>
      </c>
      <c r="AK708" s="8" t="str">
        <f t="shared" si="1280"/>
        <v/>
      </c>
      <c r="AL708" s="8" t="str">
        <f t="shared" si="1281"/>
        <v/>
      </c>
      <c r="AM708" s="8" t="str">
        <f t="shared" si="1282"/>
        <v/>
      </c>
      <c r="AN708" s="9" t="str">
        <f t="shared" si="1308"/>
        <v/>
      </c>
      <c r="AO708" s="9" t="str">
        <f t="shared" si="1309"/>
        <v/>
      </c>
      <c r="AP708" s="8" t="str">
        <f t="shared" ref="AP708:AP771" si="1329">+IFERROR(AQ708*1440,"")</f>
        <v/>
      </c>
      <c r="AQ708" s="9" t="str">
        <f t="shared" si="1310"/>
        <v/>
      </c>
      <c r="AR708" s="8" t="str">
        <f t="shared" ref="AR708:AR771" si="1330">IF(AM708="","",$F$12)</f>
        <v/>
      </c>
      <c r="AS708" s="2" t="str">
        <f t="shared" si="1283"/>
        <v/>
      </c>
      <c r="AT708" s="8" t="str">
        <f t="shared" ref="AT708:AT771" si="1331">IF(AD708="","",$C$4)</f>
        <v/>
      </c>
      <c r="AU708" s="8" t="str">
        <f t="shared" si="1284"/>
        <v/>
      </c>
      <c r="AV708" s="8" t="str">
        <f t="shared" si="1285"/>
        <v/>
      </c>
      <c r="AW708" s="8" t="str">
        <f t="shared" si="1286"/>
        <v/>
      </c>
      <c r="AX708" s="9" t="str">
        <f t="shared" si="1311"/>
        <v/>
      </c>
      <c r="AY708" s="9" t="str">
        <f t="shared" si="1312"/>
        <v/>
      </c>
      <c r="AZ708" s="8" t="str">
        <f t="shared" ref="AZ708:AZ771" si="1332">+IFERROR(BA708*1440,"")</f>
        <v/>
      </c>
      <c r="BA708" s="9" t="str">
        <f t="shared" ref="BA708:BA771" si="1333">AF708</f>
        <v/>
      </c>
      <c r="BB708" s="8" t="str">
        <f t="shared" ref="BB708:BB771" si="1334">IF(AW708="","",$F$12)</f>
        <v/>
      </c>
      <c r="BD708" s="3" t="str">
        <f t="shared" ref="BD708:BD771" si="1335">IFERROR(IF(BD707+1&gt;$BC$2,"",BD707+1),"")</f>
        <v/>
      </c>
      <c r="BE708" s="8" t="str">
        <f t="shared" si="1287"/>
        <v/>
      </c>
      <c r="BF708" s="8" t="str">
        <f t="shared" si="1288"/>
        <v/>
      </c>
      <c r="BG708" s="86" t="str">
        <f t="shared" si="1289"/>
        <v/>
      </c>
      <c r="BH708" s="9" t="str">
        <f t="shared" si="1290"/>
        <v/>
      </c>
      <c r="BI708" s="9" t="str">
        <f t="shared" si="1291"/>
        <v/>
      </c>
      <c r="BJ708" s="82" t="e">
        <f t="shared" si="1313"/>
        <v>#VALUE!</v>
      </c>
      <c r="BK708" s="9" t="str">
        <f t="shared" si="1292"/>
        <v/>
      </c>
      <c r="BL708" s="9" t="str">
        <f t="shared" ref="BL708:BM708" si="1336">BK708</f>
        <v/>
      </c>
      <c r="BM708" s="9" t="str">
        <f t="shared" si="1336"/>
        <v/>
      </c>
      <c r="BN708" s="8" t="str">
        <f t="shared" si="1315"/>
        <v/>
      </c>
      <c r="BO708" s="8" t="str">
        <f t="shared" ref="BO708:BO771" si="1337">IF(BD708="","",0)</f>
        <v/>
      </c>
      <c r="BP708" s="8" t="str">
        <f t="shared" ref="BP708:BP771" si="1338">IF(BD708="","",0)</f>
        <v/>
      </c>
      <c r="BQ708" s="8" t="str">
        <f t="shared" ref="BQ708:BQ771" si="1339">IF(BD708="","",0)</f>
        <v/>
      </c>
      <c r="BR708" s="8" t="str">
        <f t="shared" si="1294"/>
        <v/>
      </c>
      <c r="BS708" s="8" t="str">
        <f t="shared" ref="BS708:BS771" si="1340">IF(BD708="","",0)</f>
        <v/>
      </c>
      <c r="BT708" s="8" t="str">
        <f t="shared" ref="BT708:BT771" si="1341">IF(BD708="","",0)</f>
        <v/>
      </c>
      <c r="BU708" s="7" t="str">
        <f t="shared" ref="BU708:BU771" si="1342">IF(BF708="","","="&amp;""""&amp;BF708&amp;""""&amp;","&amp;"="&amp;""""&amp;BG708&amp;""""&amp;","&amp;"="&amp;""""&amp;BH708&amp;""""&amp;","&amp;"="&amp;""""&amp;BI708&amp;""""&amp;","&amp;"="&amp;""""&amp;TEXT(BK708,"hh:mm")&amp;""""&amp;","&amp;"="&amp;""""&amp;TEXT(BL708,"hh:mm")&amp;""""&amp;","&amp;"="&amp;""""&amp;TEXT(BM708,"hh:mm")&amp;""""&amp;","&amp;"="&amp;""""&amp;BN708&amp;""""&amp;","&amp;"="&amp;""""&amp;BO708&amp;""""&amp;","&amp;"="&amp;""""&amp;BP708&amp;""""&amp;","&amp;"="&amp;""""&amp;BQ708&amp;""""&amp;","&amp;"="&amp;""""&amp;BR708&amp;""""&amp;","&amp;"="&amp;""""&amp;BS708&amp;""""&amp;","&amp;"="&amp;""""&amp;BT708&amp;""""&amp;",")</f>
        <v/>
      </c>
    </row>
    <row r="709" spans="8:73" x14ac:dyDescent="0.25">
      <c r="H709" s="35" t="str">
        <f>IFERROR(IF(MINUTE(M709)&lt;&gt;MINUTE(M708),MAX($H$2:H708)+1,IF(AND(MINUTE(M708)=0,MINUTE(M709)=0),1,"")),"")</f>
        <v/>
      </c>
      <c r="I709" s="35" t="str">
        <f t="shared" si="1277"/>
        <v/>
      </c>
      <c r="J709" s="35" t="str">
        <f t="shared" si="1316"/>
        <v/>
      </c>
      <c r="K709" s="67" t="str">
        <f>IFERROR(IF(VLOOKUP(J708,'Flota Variable'!$AS$4:$AU$707,3,0)+K708&gt;$F$7,"",VLOOKUP(J708,'Flota Variable'!$AS$4:$AU$707,3,0)+K708),"")</f>
        <v/>
      </c>
      <c r="L709" s="67" t="str">
        <f t="shared" si="1278"/>
        <v/>
      </c>
      <c r="M709" s="36" t="str">
        <f t="shared" si="1317"/>
        <v/>
      </c>
      <c r="N709" s="35" t="str">
        <f>IF(H709="","",IF(H709=MAX($H$3:$H$1002),IFERROR(VLOOKUP(MAX($H$3:H709)+1,$H$3:$I$1002,2,0),MAX(I709:I1708))-VLOOKUP(H709,$H$3:$I$1002,2,0)+1,IFERROR(VLOOKUP(MAX($H$3:H709)+1,$H$3:$I$1002,2,0),MAX(I709:I1708))-VLOOKUP(H709,$H$3:$I$1002,2,0)))</f>
        <v/>
      </c>
      <c r="P709" s="35" t="str">
        <f t="shared" si="1318"/>
        <v/>
      </c>
      <c r="Q709" s="67" t="str">
        <f t="shared" si="1319"/>
        <v/>
      </c>
      <c r="R709" s="67" t="str">
        <f t="shared" si="1320"/>
        <v/>
      </c>
      <c r="S709" s="67" t="str">
        <f t="shared" si="1321"/>
        <v/>
      </c>
      <c r="U709" s="68" t="str">
        <f>IFERROR(IF(Z709=0,"",IF(MINUTE(Z709)&lt;&gt;MINUTE(Z708),MAX($U$2:U708)+1,IF(AND(MINUTE(Z708)=0,MINUTE(Z709)=0),1,""))),"")</f>
        <v/>
      </c>
      <c r="V709" s="68" t="str">
        <f t="shared" si="1322"/>
        <v/>
      </c>
      <c r="W709" s="68" t="str">
        <f t="shared" si="1323"/>
        <v/>
      </c>
      <c r="X709" s="69" t="str">
        <f>IFERROR(L709+VLOOKUP(J709,'Tiempos de ciclo'!$P$3:$Q$398,2,0),"")</f>
        <v/>
      </c>
      <c r="Y709" s="69" t="str">
        <f t="shared" si="1306"/>
        <v/>
      </c>
      <c r="Z709" s="70" t="str">
        <f t="shared" si="1324"/>
        <v/>
      </c>
      <c r="AA709" s="68" t="str">
        <f>IF(U709="","",IF(U709=MAX($U$3:$U$1002),IFERROR(VLOOKUP(MAX($U$3:U709)+1,$U$3:$V$1002,2,0),MAX(V709:V1708))-VLOOKUP(U709,$U$3:$V$1002,2,0)+1,IFERROR(VLOOKUP(MAX($U$3:U709)+1,$U$3:$V$1002,2,0),MAX(V709:V1708))-VLOOKUP(U709,$U$3:$V$1002,2,0)))</f>
        <v/>
      </c>
      <c r="AC709" s="68" t="str">
        <f t="shared" si="1325"/>
        <v/>
      </c>
      <c r="AD709" s="69" t="str">
        <f t="shared" si="1326"/>
        <v/>
      </c>
      <c r="AE709" s="69" t="str">
        <f t="shared" si="1327"/>
        <v/>
      </c>
      <c r="AF709" s="69" t="str">
        <f t="shared" si="1328"/>
        <v/>
      </c>
      <c r="AI709" s="3" t="str">
        <f t="shared" si="1279"/>
        <v/>
      </c>
      <c r="AJ709" s="8" t="str">
        <f t="shared" si="1307"/>
        <v/>
      </c>
      <c r="AK709" s="8" t="str">
        <f t="shared" si="1280"/>
        <v/>
      </c>
      <c r="AL709" s="8" t="str">
        <f t="shared" si="1281"/>
        <v/>
      </c>
      <c r="AM709" s="8" t="str">
        <f t="shared" si="1282"/>
        <v/>
      </c>
      <c r="AN709" s="9" t="str">
        <f t="shared" si="1308"/>
        <v/>
      </c>
      <c r="AO709" s="9" t="str">
        <f t="shared" si="1309"/>
        <v/>
      </c>
      <c r="AP709" s="8" t="str">
        <f t="shared" si="1329"/>
        <v/>
      </c>
      <c r="AQ709" s="9" t="str">
        <f t="shared" si="1310"/>
        <v/>
      </c>
      <c r="AR709" s="8" t="str">
        <f t="shared" si="1330"/>
        <v/>
      </c>
      <c r="AS709" s="2" t="str">
        <f t="shared" si="1283"/>
        <v/>
      </c>
      <c r="AT709" s="8" t="str">
        <f t="shared" si="1331"/>
        <v/>
      </c>
      <c r="AU709" s="8" t="str">
        <f t="shared" si="1284"/>
        <v/>
      </c>
      <c r="AV709" s="8" t="str">
        <f t="shared" si="1285"/>
        <v/>
      </c>
      <c r="AW709" s="8" t="str">
        <f t="shared" si="1286"/>
        <v/>
      </c>
      <c r="AX709" s="9" t="str">
        <f t="shared" si="1311"/>
        <v/>
      </c>
      <c r="AY709" s="9" t="str">
        <f t="shared" si="1312"/>
        <v/>
      </c>
      <c r="AZ709" s="8" t="str">
        <f t="shared" si="1332"/>
        <v/>
      </c>
      <c r="BA709" s="9" t="str">
        <f t="shared" si="1333"/>
        <v/>
      </c>
      <c r="BB709" s="8" t="str">
        <f t="shared" si="1334"/>
        <v/>
      </c>
      <c r="BD709" s="3" t="str">
        <f t="shared" si="1335"/>
        <v/>
      </c>
      <c r="BE709" s="8" t="str">
        <f t="shared" si="1287"/>
        <v/>
      </c>
      <c r="BF709" s="8" t="str">
        <f t="shared" si="1288"/>
        <v/>
      </c>
      <c r="BG709" s="86" t="str">
        <f t="shared" si="1289"/>
        <v/>
      </c>
      <c r="BH709" s="9" t="str">
        <f t="shared" si="1290"/>
        <v/>
      </c>
      <c r="BI709" s="9" t="str">
        <f t="shared" si="1291"/>
        <v/>
      </c>
      <c r="BJ709" s="82" t="e">
        <f t="shared" si="1313"/>
        <v>#VALUE!</v>
      </c>
      <c r="BK709" s="9" t="str">
        <f t="shared" si="1292"/>
        <v/>
      </c>
      <c r="BL709" s="9" t="str">
        <f t="shared" ref="BL709:BM709" si="1343">BK709</f>
        <v/>
      </c>
      <c r="BM709" s="9" t="str">
        <f t="shared" si="1343"/>
        <v/>
      </c>
      <c r="BN709" s="8" t="str">
        <f t="shared" si="1315"/>
        <v/>
      </c>
      <c r="BO709" s="8" t="str">
        <f t="shared" si="1337"/>
        <v/>
      </c>
      <c r="BP709" s="8" t="str">
        <f t="shared" si="1338"/>
        <v/>
      </c>
      <c r="BQ709" s="8" t="str">
        <f t="shared" si="1339"/>
        <v/>
      </c>
      <c r="BR709" s="8" t="str">
        <f t="shared" si="1294"/>
        <v/>
      </c>
      <c r="BS709" s="8" t="str">
        <f t="shared" si="1340"/>
        <v/>
      </c>
      <c r="BT709" s="8" t="str">
        <f t="shared" si="1341"/>
        <v/>
      </c>
      <c r="BU709" s="7" t="str">
        <f t="shared" si="1342"/>
        <v/>
      </c>
    </row>
    <row r="710" spans="8:73" x14ac:dyDescent="0.25">
      <c r="H710" s="35" t="str">
        <f>IFERROR(IF(MINUTE(M710)&lt;&gt;MINUTE(M709),MAX($H$2:H709)+1,IF(AND(MINUTE(M709)=0,MINUTE(M710)=0),1,"")),"")</f>
        <v/>
      </c>
      <c r="I710" s="35" t="str">
        <f t="shared" si="1277"/>
        <v/>
      </c>
      <c r="J710" s="35" t="str">
        <f t="shared" si="1316"/>
        <v/>
      </c>
      <c r="K710" s="67" t="str">
        <f>IFERROR(IF(VLOOKUP(J709,'Flota Variable'!$AS$4:$AU$707,3,0)+K709&gt;$F$7,"",VLOOKUP(J709,'Flota Variable'!$AS$4:$AU$707,3,0)+K709),"")</f>
        <v/>
      </c>
      <c r="L710" s="67" t="str">
        <f t="shared" si="1278"/>
        <v/>
      </c>
      <c r="M710" s="36" t="str">
        <f t="shared" si="1317"/>
        <v/>
      </c>
      <c r="N710" s="35" t="str">
        <f>IF(H710="","",IF(H710=MAX($H$3:$H$1002),IFERROR(VLOOKUP(MAX($H$3:H710)+1,$H$3:$I$1002,2,0),MAX(I710:I1709))-VLOOKUP(H710,$H$3:$I$1002,2,0)+1,IFERROR(VLOOKUP(MAX($H$3:H710)+1,$H$3:$I$1002,2,0),MAX(I710:I1709))-VLOOKUP(H710,$H$3:$I$1002,2,0)))</f>
        <v/>
      </c>
      <c r="P710" s="35" t="str">
        <f t="shared" si="1318"/>
        <v/>
      </c>
      <c r="Q710" s="67" t="str">
        <f t="shared" si="1319"/>
        <v/>
      </c>
      <c r="R710" s="67" t="str">
        <f t="shared" si="1320"/>
        <v/>
      </c>
      <c r="S710" s="67" t="str">
        <f t="shared" si="1321"/>
        <v/>
      </c>
      <c r="U710" s="68" t="str">
        <f>IFERROR(IF(Z710=0,"",IF(MINUTE(Z710)&lt;&gt;MINUTE(Z709),MAX($U$2:U709)+1,IF(AND(MINUTE(Z709)=0,MINUTE(Z710)=0),1,""))),"")</f>
        <v/>
      </c>
      <c r="V710" s="68" t="str">
        <f t="shared" si="1322"/>
        <v/>
      </c>
      <c r="W710" s="68" t="str">
        <f t="shared" si="1323"/>
        <v/>
      </c>
      <c r="X710" s="69" t="str">
        <f>IFERROR(L710+VLOOKUP(J710,'Tiempos de ciclo'!$P$3:$Q$398,2,0),"")</f>
        <v/>
      </c>
      <c r="Y710" s="69" t="str">
        <f t="shared" si="1306"/>
        <v/>
      </c>
      <c r="Z710" s="70" t="str">
        <f t="shared" si="1324"/>
        <v/>
      </c>
      <c r="AA710" s="68" t="str">
        <f>IF(U710="","",IF(U710=MAX($U$3:$U$1002),IFERROR(VLOOKUP(MAX($U$3:U710)+1,$U$3:$V$1002,2,0),MAX(V710:V1709))-VLOOKUP(U710,$U$3:$V$1002,2,0)+1,IFERROR(VLOOKUP(MAX($U$3:U710)+1,$U$3:$V$1002,2,0),MAX(V710:V1709))-VLOOKUP(U710,$U$3:$V$1002,2,0)))</f>
        <v/>
      </c>
      <c r="AC710" s="68" t="str">
        <f t="shared" si="1325"/>
        <v/>
      </c>
      <c r="AD710" s="69" t="str">
        <f t="shared" si="1326"/>
        <v/>
      </c>
      <c r="AE710" s="69" t="str">
        <f t="shared" si="1327"/>
        <v/>
      </c>
      <c r="AF710" s="69" t="str">
        <f t="shared" si="1328"/>
        <v/>
      </c>
      <c r="AI710" s="3" t="str">
        <f t="shared" si="1279"/>
        <v/>
      </c>
      <c r="AJ710" s="8" t="str">
        <f t="shared" si="1307"/>
        <v/>
      </c>
      <c r="AK710" s="8" t="str">
        <f t="shared" si="1280"/>
        <v/>
      </c>
      <c r="AL710" s="8" t="str">
        <f t="shared" si="1281"/>
        <v/>
      </c>
      <c r="AM710" s="8" t="str">
        <f t="shared" si="1282"/>
        <v/>
      </c>
      <c r="AN710" s="9" t="str">
        <f t="shared" si="1308"/>
        <v/>
      </c>
      <c r="AO710" s="9" t="str">
        <f t="shared" si="1309"/>
        <v/>
      </c>
      <c r="AP710" s="8" t="str">
        <f t="shared" si="1329"/>
        <v/>
      </c>
      <c r="AQ710" s="9" t="str">
        <f t="shared" si="1310"/>
        <v/>
      </c>
      <c r="AR710" s="8" t="str">
        <f t="shared" si="1330"/>
        <v/>
      </c>
      <c r="AS710" s="2" t="str">
        <f t="shared" si="1283"/>
        <v/>
      </c>
      <c r="AT710" s="8" t="str">
        <f t="shared" si="1331"/>
        <v/>
      </c>
      <c r="AU710" s="8" t="str">
        <f t="shared" si="1284"/>
        <v/>
      </c>
      <c r="AV710" s="8" t="str">
        <f t="shared" si="1285"/>
        <v/>
      </c>
      <c r="AW710" s="8" t="str">
        <f t="shared" si="1286"/>
        <v/>
      </c>
      <c r="AX710" s="9" t="str">
        <f t="shared" si="1311"/>
        <v/>
      </c>
      <c r="AY710" s="9" t="str">
        <f t="shared" si="1312"/>
        <v/>
      </c>
      <c r="AZ710" s="8" t="str">
        <f t="shared" si="1332"/>
        <v/>
      </c>
      <c r="BA710" s="9" t="str">
        <f t="shared" si="1333"/>
        <v/>
      </c>
      <c r="BB710" s="8" t="str">
        <f t="shared" si="1334"/>
        <v/>
      </c>
      <c r="BD710" s="3" t="str">
        <f t="shared" si="1335"/>
        <v/>
      </c>
      <c r="BE710" s="8" t="str">
        <f t="shared" si="1287"/>
        <v/>
      </c>
      <c r="BF710" s="8" t="str">
        <f t="shared" si="1288"/>
        <v/>
      </c>
      <c r="BG710" s="86" t="str">
        <f t="shared" si="1289"/>
        <v/>
      </c>
      <c r="BH710" s="9" t="str">
        <f t="shared" si="1290"/>
        <v/>
      </c>
      <c r="BI710" s="9" t="str">
        <f t="shared" si="1291"/>
        <v/>
      </c>
      <c r="BJ710" s="82" t="e">
        <f t="shared" si="1313"/>
        <v>#VALUE!</v>
      </c>
      <c r="BK710" s="9" t="str">
        <f t="shared" si="1292"/>
        <v/>
      </c>
      <c r="BL710" s="9" t="str">
        <f t="shared" ref="BL710:BM710" si="1344">BK710</f>
        <v/>
      </c>
      <c r="BM710" s="9" t="str">
        <f t="shared" si="1344"/>
        <v/>
      </c>
      <c r="BN710" s="8" t="str">
        <f t="shared" si="1315"/>
        <v/>
      </c>
      <c r="BO710" s="8" t="str">
        <f t="shared" si="1337"/>
        <v/>
      </c>
      <c r="BP710" s="8" t="str">
        <f t="shared" si="1338"/>
        <v/>
      </c>
      <c r="BQ710" s="8" t="str">
        <f t="shared" si="1339"/>
        <v/>
      </c>
      <c r="BR710" s="8" t="str">
        <f t="shared" si="1294"/>
        <v/>
      </c>
      <c r="BS710" s="8" t="str">
        <f t="shared" si="1340"/>
        <v/>
      </c>
      <c r="BT710" s="8" t="str">
        <f t="shared" si="1341"/>
        <v/>
      </c>
      <c r="BU710" s="7" t="str">
        <f t="shared" si="1342"/>
        <v/>
      </c>
    </row>
    <row r="711" spans="8:73" x14ac:dyDescent="0.25">
      <c r="H711" s="35" t="str">
        <f>IFERROR(IF(MINUTE(M711)&lt;&gt;MINUTE(M710),MAX($H$2:H710)+1,IF(AND(MINUTE(M710)=0,MINUTE(M711)=0),1,"")),"")</f>
        <v/>
      </c>
      <c r="I711" s="35" t="str">
        <f t="shared" si="1277"/>
        <v/>
      </c>
      <c r="J711" s="35" t="str">
        <f t="shared" si="1316"/>
        <v/>
      </c>
      <c r="K711" s="67" t="str">
        <f>IFERROR(IF(VLOOKUP(J710,'Flota Variable'!$AS$4:$AU$707,3,0)+K710&gt;$F$7,"",VLOOKUP(J710,'Flota Variable'!$AS$4:$AU$707,3,0)+K710),"")</f>
        <v/>
      </c>
      <c r="L711" s="67" t="str">
        <f t="shared" si="1278"/>
        <v/>
      </c>
      <c r="M711" s="36" t="str">
        <f t="shared" si="1317"/>
        <v/>
      </c>
      <c r="N711" s="35" t="str">
        <f>IF(H711="","",IF(H711=MAX($H$3:$H$1002),IFERROR(VLOOKUP(MAX($H$3:H711)+1,$H$3:$I$1002,2,0),MAX(I711:I1710))-VLOOKUP(H711,$H$3:$I$1002,2,0)+1,IFERROR(VLOOKUP(MAX($H$3:H711)+1,$H$3:$I$1002,2,0),MAX(I711:I1710))-VLOOKUP(H711,$H$3:$I$1002,2,0)))</f>
        <v/>
      </c>
      <c r="P711" s="35" t="str">
        <f t="shared" si="1318"/>
        <v/>
      </c>
      <c r="Q711" s="67" t="str">
        <f t="shared" si="1319"/>
        <v/>
      </c>
      <c r="R711" s="67" t="str">
        <f t="shared" si="1320"/>
        <v/>
      </c>
      <c r="S711" s="67" t="str">
        <f t="shared" si="1321"/>
        <v/>
      </c>
      <c r="U711" s="68" t="str">
        <f>IFERROR(IF(Z711=0,"",IF(MINUTE(Z711)&lt;&gt;MINUTE(Z710),MAX($U$2:U710)+1,IF(AND(MINUTE(Z710)=0,MINUTE(Z711)=0),1,""))),"")</f>
        <v/>
      </c>
      <c r="V711" s="68" t="str">
        <f t="shared" si="1322"/>
        <v/>
      </c>
      <c r="W711" s="68" t="str">
        <f t="shared" si="1323"/>
        <v/>
      </c>
      <c r="X711" s="69" t="str">
        <f>IFERROR(L711+VLOOKUP(J711,'Tiempos de ciclo'!$P$3:$Q$398,2,0),"")</f>
        <v/>
      </c>
      <c r="Y711" s="69" t="str">
        <f t="shared" si="1306"/>
        <v/>
      </c>
      <c r="Z711" s="70" t="str">
        <f t="shared" si="1324"/>
        <v/>
      </c>
      <c r="AA711" s="68" t="str">
        <f>IF(U711="","",IF(U711=MAX($U$3:$U$1002),IFERROR(VLOOKUP(MAX($U$3:U711)+1,$U$3:$V$1002,2,0),MAX(V711:V1710))-VLOOKUP(U711,$U$3:$V$1002,2,0)+1,IFERROR(VLOOKUP(MAX($U$3:U711)+1,$U$3:$V$1002,2,0),MAX(V711:V1710))-VLOOKUP(U711,$U$3:$V$1002,2,0)))</f>
        <v/>
      </c>
      <c r="AC711" s="68" t="str">
        <f t="shared" si="1325"/>
        <v/>
      </c>
      <c r="AD711" s="69" t="str">
        <f t="shared" si="1326"/>
        <v/>
      </c>
      <c r="AE711" s="69" t="str">
        <f t="shared" si="1327"/>
        <v/>
      </c>
      <c r="AF711" s="69" t="str">
        <f t="shared" si="1328"/>
        <v/>
      </c>
      <c r="AI711" s="3" t="str">
        <f t="shared" si="1279"/>
        <v/>
      </c>
      <c r="AJ711" s="8" t="str">
        <f t="shared" si="1307"/>
        <v/>
      </c>
      <c r="AK711" s="8" t="str">
        <f t="shared" si="1280"/>
        <v/>
      </c>
      <c r="AL711" s="8" t="str">
        <f t="shared" si="1281"/>
        <v/>
      </c>
      <c r="AM711" s="8" t="str">
        <f t="shared" si="1282"/>
        <v/>
      </c>
      <c r="AN711" s="9" t="str">
        <f t="shared" si="1308"/>
        <v/>
      </c>
      <c r="AO711" s="9" t="str">
        <f t="shared" si="1309"/>
        <v/>
      </c>
      <c r="AP711" s="8" t="str">
        <f t="shared" si="1329"/>
        <v/>
      </c>
      <c r="AQ711" s="9" t="str">
        <f t="shared" si="1310"/>
        <v/>
      </c>
      <c r="AR711" s="8" t="str">
        <f t="shared" si="1330"/>
        <v/>
      </c>
      <c r="AS711" s="2" t="str">
        <f t="shared" si="1283"/>
        <v/>
      </c>
      <c r="AT711" s="8" t="str">
        <f t="shared" si="1331"/>
        <v/>
      </c>
      <c r="AU711" s="8" t="str">
        <f t="shared" si="1284"/>
        <v/>
      </c>
      <c r="AV711" s="8" t="str">
        <f t="shared" si="1285"/>
        <v/>
      </c>
      <c r="AW711" s="8" t="str">
        <f t="shared" si="1286"/>
        <v/>
      </c>
      <c r="AX711" s="9" t="str">
        <f t="shared" si="1311"/>
        <v/>
      </c>
      <c r="AY711" s="9" t="str">
        <f t="shared" si="1312"/>
        <v/>
      </c>
      <c r="AZ711" s="8" t="str">
        <f t="shared" si="1332"/>
        <v/>
      </c>
      <c r="BA711" s="9" t="str">
        <f t="shared" si="1333"/>
        <v/>
      </c>
      <c r="BB711" s="8" t="str">
        <f t="shared" si="1334"/>
        <v/>
      </c>
      <c r="BD711" s="3" t="str">
        <f t="shared" si="1335"/>
        <v/>
      </c>
      <c r="BE711" s="8" t="str">
        <f t="shared" si="1287"/>
        <v/>
      </c>
      <c r="BF711" s="8" t="str">
        <f t="shared" si="1288"/>
        <v/>
      </c>
      <c r="BG711" s="86" t="str">
        <f t="shared" si="1289"/>
        <v/>
      </c>
      <c r="BH711" s="9" t="str">
        <f t="shared" si="1290"/>
        <v/>
      </c>
      <c r="BI711" s="9" t="str">
        <f t="shared" si="1291"/>
        <v/>
      </c>
      <c r="BJ711" s="82" t="e">
        <f t="shared" si="1313"/>
        <v>#VALUE!</v>
      </c>
      <c r="BK711" s="9" t="str">
        <f t="shared" si="1292"/>
        <v/>
      </c>
      <c r="BL711" s="9" t="str">
        <f t="shared" ref="BL711:BM711" si="1345">BK711</f>
        <v/>
      </c>
      <c r="BM711" s="9" t="str">
        <f t="shared" si="1345"/>
        <v/>
      </c>
      <c r="BN711" s="8" t="str">
        <f t="shared" si="1315"/>
        <v/>
      </c>
      <c r="BO711" s="8" t="str">
        <f t="shared" si="1337"/>
        <v/>
      </c>
      <c r="BP711" s="8" t="str">
        <f t="shared" si="1338"/>
        <v/>
      </c>
      <c r="BQ711" s="8" t="str">
        <f t="shared" si="1339"/>
        <v/>
      </c>
      <c r="BR711" s="8" t="str">
        <f t="shared" si="1294"/>
        <v/>
      </c>
      <c r="BS711" s="8" t="str">
        <f t="shared" si="1340"/>
        <v/>
      </c>
      <c r="BT711" s="8" t="str">
        <f t="shared" si="1341"/>
        <v/>
      </c>
      <c r="BU711" s="7" t="str">
        <f t="shared" si="1342"/>
        <v/>
      </c>
    </row>
    <row r="712" spans="8:73" x14ac:dyDescent="0.25">
      <c r="H712" s="35" t="str">
        <f>IFERROR(IF(MINUTE(M712)&lt;&gt;MINUTE(M711),MAX($H$2:H711)+1,IF(AND(MINUTE(M711)=0,MINUTE(M712)=0),1,"")),"")</f>
        <v/>
      </c>
      <c r="I712" s="35" t="str">
        <f t="shared" si="1277"/>
        <v/>
      </c>
      <c r="J712" s="35" t="str">
        <f t="shared" si="1316"/>
        <v/>
      </c>
      <c r="K712" s="67" t="str">
        <f>IFERROR(IF(VLOOKUP(J711,'Flota Variable'!$AS$4:$AU$707,3,0)+K711&gt;$F$7,"",VLOOKUP(J711,'Flota Variable'!$AS$4:$AU$707,3,0)+K711),"")</f>
        <v/>
      </c>
      <c r="L712" s="67" t="str">
        <f t="shared" si="1278"/>
        <v/>
      </c>
      <c r="M712" s="36" t="str">
        <f t="shared" si="1317"/>
        <v/>
      </c>
      <c r="N712" s="35" t="str">
        <f>IF(H712="","",IF(H712=MAX($H$3:$H$1002),IFERROR(VLOOKUP(MAX($H$3:H712)+1,$H$3:$I$1002,2,0),MAX(I712:I1711))-VLOOKUP(H712,$H$3:$I$1002,2,0)+1,IFERROR(VLOOKUP(MAX($H$3:H712)+1,$H$3:$I$1002,2,0),MAX(I712:I1711))-VLOOKUP(H712,$H$3:$I$1002,2,0)))</f>
        <v/>
      </c>
      <c r="P712" s="35" t="str">
        <f t="shared" si="1318"/>
        <v/>
      </c>
      <c r="Q712" s="67" t="str">
        <f t="shared" si="1319"/>
        <v/>
      </c>
      <c r="R712" s="67" t="str">
        <f t="shared" si="1320"/>
        <v/>
      </c>
      <c r="S712" s="67" t="str">
        <f t="shared" si="1321"/>
        <v/>
      </c>
      <c r="U712" s="68" t="str">
        <f>IFERROR(IF(Z712=0,"",IF(MINUTE(Z712)&lt;&gt;MINUTE(Z711),MAX($U$2:U711)+1,IF(AND(MINUTE(Z711)=0,MINUTE(Z712)=0),1,""))),"")</f>
        <v/>
      </c>
      <c r="V712" s="68" t="str">
        <f t="shared" si="1322"/>
        <v/>
      </c>
      <c r="W712" s="68" t="str">
        <f t="shared" si="1323"/>
        <v/>
      </c>
      <c r="X712" s="69" t="str">
        <f>IFERROR(L712+VLOOKUP(J712,'Tiempos de ciclo'!$P$3:$Q$398,2,0),"")</f>
        <v/>
      </c>
      <c r="Y712" s="69" t="str">
        <f t="shared" si="1306"/>
        <v/>
      </c>
      <c r="Z712" s="70" t="str">
        <f t="shared" si="1324"/>
        <v/>
      </c>
      <c r="AA712" s="68" t="str">
        <f>IF(U712="","",IF(U712=MAX($U$3:$U$1002),IFERROR(VLOOKUP(MAX($U$3:U712)+1,$U$3:$V$1002,2,0),MAX(V712:V1711))-VLOOKUP(U712,$U$3:$V$1002,2,0)+1,IFERROR(VLOOKUP(MAX($U$3:U712)+1,$U$3:$V$1002,2,0),MAX(V712:V1711))-VLOOKUP(U712,$U$3:$V$1002,2,0)))</f>
        <v/>
      </c>
      <c r="AC712" s="68" t="str">
        <f t="shared" si="1325"/>
        <v/>
      </c>
      <c r="AD712" s="69" t="str">
        <f t="shared" si="1326"/>
        <v/>
      </c>
      <c r="AE712" s="69" t="str">
        <f t="shared" si="1327"/>
        <v/>
      </c>
      <c r="AF712" s="69" t="str">
        <f t="shared" si="1328"/>
        <v/>
      </c>
      <c r="AI712" s="3" t="str">
        <f t="shared" si="1279"/>
        <v/>
      </c>
      <c r="AJ712" s="8" t="str">
        <f t="shared" si="1307"/>
        <v/>
      </c>
      <c r="AK712" s="8" t="str">
        <f t="shared" si="1280"/>
        <v/>
      </c>
      <c r="AL712" s="8" t="str">
        <f t="shared" si="1281"/>
        <v/>
      </c>
      <c r="AM712" s="8" t="str">
        <f t="shared" si="1282"/>
        <v/>
      </c>
      <c r="AN712" s="9" t="str">
        <f t="shared" si="1308"/>
        <v/>
      </c>
      <c r="AO712" s="9" t="str">
        <f t="shared" si="1309"/>
        <v/>
      </c>
      <c r="AP712" s="8" t="str">
        <f t="shared" si="1329"/>
        <v/>
      </c>
      <c r="AQ712" s="9" t="str">
        <f t="shared" si="1310"/>
        <v/>
      </c>
      <c r="AR712" s="8" t="str">
        <f t="shared" si="1330"/>
        <v/>
      </c>
      <c r="AS712" s="2" t="str">
        <f t="shared" si="1283"/>
        <v/>
      </c>
      <c r="AT712" s="8" t="str">
        <f t="shared" si="1331"/>
        <v/>
      </c>
      <c r="AU712" s="8" t="str">
        <f t="shared" si="1284"/>
        <v/>
      </c>
      <c r="AV712" s="8" t="str">
        <f t="shared" si="1285"/>
        <v/>
      </c>
      <c r="AW712" s="8" t="str">
        <f t="shared" si="1286"/>
        <v/>
      </c>
      <c r="AX712" s="9" t="str">
        <f t="shared" si="1311"/>
        <v/>
      </c>
      <c r="AY712" s="9" t="str">
        <f t="shared" si="1312"/>
        <v/>
      </c>
      <c r="AZ712" s="8" t="str">
        <f t="shared" si="1332"/>
        <v/>
      </c>
      <c r="BA712" s="9" t="str">
        <f t="shared" si="1333"/>
        <v/>
      </c>
      <c r="BB712" s="8" t="str">
        <f t="shared" si="1334"/>
        <v/>
      </c>
      <c r="BD712" s="3" t="str">
        <f t="shared" si="1335"/>
        <v/>
      </c>
      <c r="BE712" s="8" t="str">
        <f t="shared" si="1287"/>
        <v/>
      </c>
      <c r="BF712" s="8" t="str">
        <f t="shared" si="1288"/>
        <v/>
      </c>
      <c r="BG712" s="86" t="str">
        <f t="shared" si="1289"/>
        <v/>
      </c>
      <c r="BH712" s="9" t="str">
        <f t="shared" si="1290"/>
        <v/>
      </c>
      <c r="BI712" s="9" t="str">
        <f t="shared" si="1291"/>
        <v/>
      </c>
      <c r="BJ712" s="82" t="e">
        <f t="shared" si="1313"/>
        <v>#VALUE!</v>
      </c>
      <c r="BK712" s="9" t="str">
        <f t="shared" si="1292"/>
        <v/>
      </c>
      <c r="BL712" s="9" t="str">
        <f t="shared" ref="BL712:BM712" si="1346">BK712</f>
        <v/>
      </c>
      <c r="BM712" s="9" t="str">
        <f t="shared" si="1346"/>
        <v/>
      </c>
      <c r="BN712" s="8" t="str">
        <f t="shared" si="1315"/>
        <v/>
      </c>
      <c r="BO712" s="8" t="str">
        <f t="shared" si="1337"/>
        <v/>
      </c>
      <c r="BP712" s="8" t="str">
        <f t="shared" si="1338"/>
        <v/>
      </c>
      <c r="BQ712" s="8" t="str">
        <f t="shared" si="1339"/>
        <v/>
      </c>
      <c r="BR712" s="8" t="str">
        <f t="shared" si="1294"/>
        <v/>
      </c>
      <c r="BS712" s="8" t="str">
        <f t="shared" si="1340"/>
        <v/>
      </c>
      <c r="BT712" s="8" t="str">
        <f t="shared" si="1341"/>
        <v/>
      </c>
      <c r="BU712" s="7" t="str">
        <f t="shared" si="1342"/>
        <v/>
      </c>
    </row>
    <row r="713" spans="8:73" x14ac:dyDescent="0.25">
      <c r="H713" s="35" t="str">
        <f>IFERROR(IF(MINUTE(M713)&lt;&gt;MINUTE(M712),MAX($H$2:H712)+1,IF(AND(MINUTE(M712)=0,MINUTE(M713)=0),1,"")),"")</f>
        <v/>
      </c>
      <c r="I713" s="35" t="str">
        <f t="shared" si="1277"/>
        <v/>
      </c>
      <c r="J713" s="35" t="str">
        <f t="shared" si="1316"/>
        <v/>
      </c>
      <c r="K713" s="67" t="str">
        <f>IFERROR(IF(VLOOKUP(J712,'Flota Variable'!$AS$4:$AU$707,3,0)+K712&gt;$F$7,"",VLOOKUP(J712,'Flota Variable'!$AS$4:$AU$707,3,0)+K712),"")</f>
        <v/>
      </c>
      <c r="L713" s="67" t="str">
        <f t="shared" si="1278"/>
        <v/>
      </c>
      <c r="M713" s="36" t="str">
        <f t="shared" si="1317"/>
        <v/>
      </c>
      <c r="N713" s="35" t="str">
        <f>IF(H713="","",IF(H713=MAX($H$3:$H$1002),IFERROR(VLOOKUP(MAX($H$3:H713)+1,$H$3:$I$1002,2,0),MAX(I713:I1712))-VLOOKUP(H713,$H$3:$I$1002,2,0)+1,IFERROR(VLOOKUP(MAX($H$3:H713)+1,$H$3:$I$1002,2,0),MAX(I713:I1712))-VLOOKUP(H713,$H$3:$I$1002,2,0)))</f>
        <v/>
      </c>
      <c r="P713" s="35" t="str">
        <f t="shared" si="1318"/>
        <v/>
      </c>
      <c r="Q713" s="67" t="str">
        <f t="shared" si="1319"/>
        <v/>
      </c>
      <c r="R713" s="67" t="str">
        <f t="shared" si="1320"/>
        <v/>
      </c>
      <c r="S713" s="67" t="str">
        <f t="shared" si="1321"/>
        <v/>
      </c>
      <c r="U713" s="68" t="str">
        <f>IFERROR(IF(Z713=0,"",IF(MINUTE(Z713)&lt;&gt;MINUTE(Z712),MAX($U$2:U712)+1,IF(AND(MINUTE(Z712)=0,MINUTE(Z713)=0),1,""))),"")</f>
        <v/>
      </c>
      <c r="V713" s="68" t="str">
        <f t="shared" si="1322"/>
        <v/>
      </c>
      <c r="W713" s="68" t="str">
        <f t="shared" si="1323"/>
        <v/>
      </c>
      <c r="X713" s="69" t="str">
        <f>IFERROR(L713+VLOOKUP(J713,'Tiempos de ciclo'!$P$3:$Q$398,2,0),"")</f>
        <v/>
      </c>
      <c r="Y713" s="69" t="str">
        <f t="shared" si="1306"/>
        <v/>
      </c>
      <c r="Z713" s="70" t="str">
        <f t="shared" si="1324"/>
        <v/>
      </c>
      <c r="AA713" s="68" t="str">
        <f>IF(U713="","",IF(U713=MAX($U$3:$U$1002),IFERROR(VLOOKUP(MAX($U$3:U713)+1,$U$3:$V$1002,2,0),MAX(V713:V1712))-VLOOKUP(U713,$U$3:$V$1002,2,0)+1,IFERROR(VLOOKUP(MAX($U$3:U713)+1,$U$3:$V$1002,2,0),MAX(V713:V1712))-VLOOKUP(U713,$U$3:$V$1002,2,0)))</f>
        <v/>
      </c>
      <c r="AC713" s="68" t="str">
        <f t="shared" si="1325"/>
        <v/>
      </c>
      <c r="AD713" s="69" t="str">
        <f t="shared" si="1326"/>
        <v/>
      </c>
      <c r="AE713" s="69" t="str">
        <f t="shared" si="1327"/>
        <v/>
      </c>
      <c r="AF713" s="69" t="str">
        <f t="shared" si="1328"/>
        <v/>
      </c>
      <c r="AI713" s="3" t="str">
        <f t="shared" si="1279"/>
        <v/>
      </c>
      <c r="AJ713" s="8" t="str">
        <f t="shared" si="1307"/>
        <v/>
      </c>
      <c r="AK713" s="8" t="str">
        <f t="shared" si="1280"/>
        <v/>
      </c>
      <c r="AL713" s="8" t="str">
        <f t="shared" si="1281"/>
        <v/>
      </c>
      <c r="AM713" s="8" t="str">
        <f t="shared" si="1282"/>
        <v/>
      </c>
      <c r="AN713" s="9" t="str">
        <f t="shared" si="1308"/>
        <v/>
      </c>
      <c r="AO713" s="9" t="str">
        <f t="shared" si="1309"/>
        <v/>
      </c>
      <c r="AP713" s="8" t="str">
        <f t="shared" si="1329"/>
        <v/>
      </c>
      <c r="AQ713" s="9" t="str">
        <f t="shared" si="1310"/>
        <v/>
      </c>
      <c r="AR713" s="8" t="str">
        <f t="shared" si="1330"/>
        <v/>
      </c>
      <c r="AS713" s="2" t="str">
        <f t="shared" si="1283"/>
        <v/>
      </c>
      <c r="AT713" s="8" t="str">
        <f t="shared" si="1331"/>
        <v/>
      </c>
      <c r="AU713" s="8" t="str">
        <f t="shared" si="1284"/>
        <v/>
      </c>
      <c r="AV713" s="8" t="str">
        <f t="shared" si="1285"/>
        <v/>
      </c>
      <c r="AW713" s="8" t="str">
        <f t="shared" si="1286"/>
        <v/>
      </c>
      <c r="AX713" s="9" t="str">
        <f t="shared" si="1311"/>
        <v/>
      </c>
      <c r="AY713" s="9" t="str">
        <f t="shared" si="1312"/>
        <v/>
      </c>
      <c r="AZ713" s="8" t="str">
        <f t="shared" si="1332"/>
        <v/>
      </c>
      <c r="BA713" s="9" t="str">
        <f t="shared" si="1333"/>
        <v/>
      </c>
      <c r="BB713" s="8" t="str">
        <f t="shared" si="1334"/>
        <v/>
      </c>
      <c r="BD713" s="3" t="str">
        <f t="shared" si="1335"/>
        <v/>
      </c>
      <c r="BE713" s="8" t="str">
        <f t="shared" si="1287"/>
        <v/>
      </c>
      <c r="BF713" s="8" t="str">
        <f t="shared" si="1288"/>
        <v/>
      </c>
      <c r="BG713" s="86" t="str">
        <f t="shared" si="1289"/>
        <v/>
      </c>
      <c r="BH713" s="9" t="str">
        <f t="shared" si="1290"/>
        <v/>
      </c>
      <c r="BI713" s="9" t="str">
        <f t="shared" si="1291"/>
        <v/>
      </c>
      <c r="BJ713" s="82" t="e">
        <f t="shared" si="1313"/>
        <v>#VALUE!</v>
      </c>
      <c r="BK713" s="9" t="str">
        <f t="shared" si="1292"/>
        <v/>
      </c>
      <c r="BL713" s="9" t="str">
        <f t="shared" ref="BL713:BM713" si="1347">BK713</f>
        <v/>
      </c>
      <c r="BM713" s="9" t="str">
        <f t="shared" si="1347"/>
        <v/>
      </c>
      <c r="BN713" s="8" t="str">
        <f t="shared" si="1315"/>
        <v/>
      </c>
      <c r="BO713" s="8" t="str">
        <f t="shared" si="1337"/>
        <v/>
      </c>
      <c r="BP713" s="8" t="str">
        <f t="shared" si="1338"/>
        <v/>
      </c>
      <c r="BQ713" s="8" t="str">
        <f t="shared" si="1339"/>
        <v/>
      </c>
      <c r="BR713" s="8" t="str">
        <f t="shared" si="1294"/>
        <v/>
      </c>
      <c r="BS713" s="8" t="str">
        <f t="shared" si="1340"/>
        <v/>
      </c>
      <c r="BT713" s="8" t="str">
        <f t="shared" si="1341"/>
        <v/>
      </c>
      <c r="BU713" s="7" t="str">
        <f t="shared" si="1342"/>
        <v/>
      </c>
    </row>
    <row r="714" spans="8:73" x14ac:dyDescent="0.25">
      <c r="H714" s="35" t="str">
        <f>IFERROR(IF(MINUTE(M714)&lt;&gt;MINUTE(M713),MAX($H$2:H713)+1,IF(AND(MINUTE(M713)=0,MINUTE(M714)=0),1,"")),"")</f>
        <v/>
      </c>
      <c r="I714" s="35" t="str">
        <f t="shared" si="1277"/>
        <v/>
      </c>
      <c r="J714" s="35" t="str">
        <f t="shared" si="1316"/>
        <v/>
      </c>
      <c r="K714" s="67" t="str">
        <f>IFERROR(IF(VLOOKUP(J713,'Flota Variable'!$AS$4:$AU$707,3,0)+K713&gt;$F$7,"",VLOOKUP(J713,'Flota Variable'!$AS$4:$AU$707,3,0)+K713),"")</f>
        <v/>
      </c>
      <c r="L714" s="67" t="str">
        <f t="shared" si="1278"/>
        <v/>
      </c>
      <c r="M714" s="36" t="str">
        <f t="shared" si="1317"/>
        <v/>
      </c>
      <c r="N714" s="35" t="str">
        <f>IF(H714="","",IF(H714=MAX($H$3:$H$1002),IFERROR(VLOOKUP(MAX($H$3:H714)+1,$H$3:$I$1002,2,0),MAX(I714:I1713))-VLOOKUP(H714,$H$3:$I$1002,2,0)+1,IFERROR(VLOOKUP(MAX($H$3:H714)+1,$H$3:$I$1002,2,0),MAX(I714:I1713))-VLOOKUP(H714,$H$3:$I$1002,2,0)))</f>
        <v/>
      </c>
      <c r="P714" s="35" t="str">
        <f t="shared" si="1318"/>
        <v/>
      </c>
      <c r="Q714" s="67" t="str">
        <f t="shared" si="1319"/>
        <v/>
      </c>
      <c r="R714" s="67" t="str">
        <f t="shared" si="1320"/>
        <v/>
      </c>
      <c r="S714" s="67" t="str">
        <f t="shared" si="1321"/>
        <v/>
      </c>
      <c r="U714" s="68" t="str">
        <f>IFERROR(IF(Z714=0,"",IF(MINUTE(Z714)&lt;&gt;MINUTE(Z713),MAX($U$2:U713)+1,IF(AND(MINUTE(Z713)=0,MINUTE(Z714)=0),1,""))),"")</f>
        <v/>
      </c>
      <c r="V714" s="68" t="str">
        <f t="shared" si="1322"/>
        <v/>
      </c>
      <c r="W714" s="68" t="str">
        <f t="shared" si="1323"/>
        <v/>
      </c>
      <c r="X714" s="69" t="str">
        <f>IFERROR(L714+VLOOKUP(J714,'Tiempos de ciclo'!$P$3:$Q$398,2,0),"")</f>
        <v/>
      </c>
      <c r="Y714" s="69" t="str">
        <f t="shared" si="1306"/>
        <v/>
      </c>
      <c r="Z714" s="70" t="str">
        <f t="shared" si="1324"/>
        <v/>
      </c>
      <c r="AA714" s="68" t="str">
        <f>IF(U714="","",IF(U714=MAX($U$3:$U$1002),IFERROR(VLOOKUP(MAX($U$3:U714)+1,$U$3:$V$1002,2,0),MAX(V714:V1713))-VLOOKUP(U714,$U$3:$V$1002,2,0)+1,IFERROR(VLOOKUP(MAX($U$3:U714)+1,$U$3:$V$1002,2,0),MAX(V714:V1713))-VLOOKUP(U714,$U$3:$V$1002,2,0)))</f>
        <v/>
      </c>
      <c r="AC714" s="68" t="str">
        <f t="shared" si="1325"/>
        <v/>
      </c>
      <c r="AD714" s="69" t="str">
        <f t="shared" si="1326"/>
        <v/>
      </c>
      <c r="AE714" s="69" t="str">
        <f t="shared" si="1327"/>
        <v/>
      </c>
      <c r="AF714" s="69" t="str">
        <f t="shared" si="1328"/>
        <v/>
      </c>
      <c r="AI714" s="3" t="str">
        <f t="shared" si="1279"/>
        <v/>
      </c>
      <c r="AJ714" s="8" t="str">
        <f t="shared" si="1307"/>
        <v/>
      </c>
      <c r="AK714" s="8" t="str">
        <f t="shared" si="1280"/>
        <v/>
      </c>
      <c r="AL714" s="8" t="str">
        <f t="shared" si="1281"/>
        <v/>
      </c>
      <c r="AM714" s="8" t="str">
        <f t="shared" si="1282"/>
        <v/>
      </c>
      <c r="AN714" s="9" t="str">
        <f t="shared" si="1308"/>
        <v/>
      </c>
      <c r="AO714" s="9" t="str">
        <f t="shared" si="1309"/>
        <v/>
      </c>
      <c r="AP714" s="8" t="str">
        <f t="shared" si="1329"/>
        <v/>
      </c>
      <c r="AQ714" s="9" t="str">
        <f t="shared" si="1310"/>
        <v/>
      </c>
      <c r="AR714" s="8" t="str">
        <f t="shared" si="1330"/>
        <v/>
      </c>
      <c r="AS714" s="2" t="str">
        <f t="shared" si="1283"/>
        <v/>
      </c>
      <c r="AT714" s="8" t="str">
        <f t="shared" si="1331"/>
        <v/>
      </c>
      <c r="AU714" s="8" t="str">
        <f t="shared" si="1284"/>
        <v/>
      </c>
      <c r="AV714" s="8" t="str">
        <f t="shared" si="1285"/>
        <v/>
      </c>
      <c r="AW714" s="8" t="str">
        <f t="shared" si="1286"/>
        <v/>
      </c>
      <c r="AX714" s="9" t="str">
        <f t="shared" si="1311"/>
        <v/>
      </c>
      <c r="AY714" s="9" t="str">
        <f t="shared" si="1312"/>
        <v/>
      </c>
      <c r="AZ714" s="8" t="str">
        <f t="shared" si="1332"/>
        <v/>
      </c>
      <c r="BA714" s="9" t="str">
        <f t="shared" si="1333"/>
        <v/>
      </c>
      <c r="BB714" s="8" t="str">
        <f t="shared" si="1334"/>
        <v/>
      </c>
      <c r="BD714" s="3" t="str">
        <f t="shared" si="1335"/>
        <v/>
      </c>
      <c r="BE714" s="8" t="str">
        <f t="shared" si="1287"/>
        <v/>
      </c>
      <c r="BF714" s="8" t="str">
        <f t="shared" si="1288"/>
        <v/>
      </c>
      <c r="BG714" s="86" t="str">
        <f t="shared" si="1289"/>
        <v/>
      </c>
      <c r="BH714" s="9" t="str">
        <f t="shared" si="1290"/>
        <v/>
      </c>
      <c r="BI714" s="9" t="str">
        <f t="shared" si="1291"/>
        <v/>
      </c>
      <c r="BJ714" s="82" t="e">
        <f t="shared" si="1313"/>
        <v>#VALUE!</v>
      </c>
      <c r="BK714" s="9" t="str">
        <f t="shared" si="1292"/>
        <v/>
      </c>
      <c r="BL714" s="9" t="str">
        <f t="shared" ref="BL714:BM714" si="1348">BK714</f>
        <v/>
      </c>
      <c r="BM714" s="9" t="str">
        <f t="shared" si="1348"/>
        <v/>
      </c>
      <c r="BN714" s="8" t="str">
        <f t="shared" si="1315"/>
        <v/>
      </c>
      <c r="BO714" s="8" t="str">
        <f t="shared" si="1337"/>
        <v/>
      </c>
      <c r="BP714" s="8" t="str">
        <f t="shared" si="1338"/>
        <v/>
      </c>
      <c r="BQ714" s="8" t="str">
        <f t="shared" si="1339"/>
        <v/>
      </c>
      <c r="BR714" s="8" t="str">
        <f t="shared" si="1294"/>
        <v/>
      </c>
      <c r="BS714" s="8" t="str">
        <f t="shared" si="1340"/>
        <v/>
      </c>
      <c r="BT714" s="8" t="str">
        <f t="shared" si="1341"/>
        <v/>
      </c>
      <c r="BU714" s="7" t="str">
        <f t="shared" si="1342"/>
        <v/>
      </c>
    </row>
    <row r="715" spans="8:73" x14ac:dyDescent="0.25">
      <c r="H715" s="35" t="str">
        <f>IFERROR(IF(MINUTE(M715)&lt;&gt;MINUTE(M714),MAX($H$2:H714)+1,IF(AND(MINUTE(M714)=0,MINUTE(M715)=0),1,"")),"")</f>
        <v/>
      </c>
      <c r="I715" s="35" t="str">
        <f t="shared" si="1277"/>
        <v/>
      </c>
      <c r="J715" s="35" t="str">
        <f t="shared" si="1316"/>
        <v/>
      </c>
      <c r="K715" s="67" t="str">
        <f>IFERROR(IF(VLOOKUP(J714,'Flota Variable'!$AS$4:$AU$707,3,0)+K714&gt;$F$7,"",VLOOKUP(J714,'Flota Variable'!$AS$4:$AU$707,3,0)+K714),"")</f>
        <v/>
      </c>
      <c r="L715" s="67" t="str">
        <f t="shared" si="1278"/>
        <v/>
      </c>
      <c r="M715" s="36" t="str">
        <f t="shared" si="1317"/>
        <v/>
      </c>
      <c r="N715" s="35" t="str">
        <f>IF(H715="","",IF(H715=MAX($H$3:$H$1002),IFERROR(VLOOKUP(MAX($H$3:H715)+1,$H$3:$I$1002,2,0),MAX(I715:I1714))-VLOOKUP(H715,$H$3:$I$1002,2,0)+1,IFERROR(VLOOKUP(MAX($H$3:H715)+1,$H$3:$I$1002,2,0),MAX(I715:I1714))-VLOOKUP(H715,$H$3:$I$1002,2,0)))</f>
        <v/>
      </c>
      <c r="P715" s="35" t="str">
        <f t="shared" si="1318"/>
        <v/>
      </c>
      <c r="Q715" s="67" t="str">
        <f t="shared" si="1319"/>
        <v/>
      </c>
      <c r="R715" s="67" t="str">
        <f t="shared" si="1320"/>
        <v/>
      </c>
      <c r="S715" s="67" t="str">
        <f t="shared" si="1321"/>
        <v/>
      </c>
      <c r="U715" s="68" t="str">
        <f>IFERROR(IF(Z715=0,"",IF(MINUTE(Z715)&lt;&gt;MINUTE(Z714),MAX($U$2:U714)+1,IF(AND(MINUTE(Z714)=0,MINUTE(Z715)=0),1,""))),"")</f>
        <v/>
      </c>
      <c r="V715" s="68" t="str">
        <f t="shared" si="1322"/>
        <v/>
      </c>
      <c r="W715" s="68" t="str">
        <f t="shared" si="1323"/>
        <v/>
      </c>
      <c r="X715" s="69" t="str">
        <f>IFERROR(L715+VLOOKUP(J715,'Tiempos de ciclo'!$P$3:$Q$398,2,0),"")</f>
        <v/>
      </c>
      <c r="Y715" s="69" t="str">
        <f t="shared" si="1306"/>
        <v/>
      </c>
      <c r="Z715" s="70" t="str">
        <f t="shared" si="1324"/>
        <v/>
      </c>
      <c r="AA715" s="68" t="str">
        <f>IF(U715="","",IF(U715=MAX($U$3:$U$1002),IFERROR(VLOOKUP(MAX($U$3:U715)+1,$U$3:$V$1002,2,0),MAX(V715:V1714))-VLOOKUP(U715,$U$3:$V$1002,2,0)+1,IFERROR(VLOOKUP(MAX($U$3:U715)+1,$U$3:$V$1002,2,0),MAX(V715:V1714))-VLOOKUP(U715,$U$3:$V$1002,2,0)))</f>
        <v/>
      </c>
      <c r="AC715" s="68" t="str">
        <f t="shared" si="1325"/>
        <v/>
      </c>
      <c r="AD715" s="69" t="str">
        <f t="shared" si="1326"/>
        <v/>
      </c>
      <c r="AE715" s="69" t="str">
        <f t="shared" si="1327"/>
        <v/>
      </c>
      <c r="AF715" s="69" t="str">
        <f t="shared" si="1328"/>
        <v/>
      </c>
      <c r="AI715" s="3" t="str">
        <f t="shared" si="1279"/>
        <v/>
      </c>
      <c r="AJ715" s="8" t="str">
        <f t="shared" si="1307"/>
        <v/>
      </c>
      <c r="AK715" s="8" t="str">
        <f t="shared" si="1280"/>
        <v/>
      </c>
      <c r="AL715" s="8" t="str">
        <f t="shared" si="1281"/>
        <v/>
      </c>
      <c r="AM715" s="8" t="str">
        <f t="shared" si="1282"/>
        <v/>
      </c>
      <c r="AN715" s="9" t="str">
        <f t="shared" si="1308"/>
        <v/>
      </c>
      <c r="AO715" s="9" t="str">
        <f t="shared" si="1309"/>
        <v/>
      </c>
      <c r="AP715" s="8" t="str">
        <f t="shared" si="1329"/>
        <v/>
      </c>
      <c r="AQ715" s="9" t="str">
        <f t="shared" si="1310"/>
        <v/>
      </c>
      <c r="AR715" s="8" t="str">
        <f t="shared" si="1330"/>
        <v/>
      </c>
      <c r="AS715" s="2" t="str">
        <f t="shared" si="1283"/>
        <v/>
      </c>
      <c r="AT715" s="8" t="str">
        <f t="shared" si="1331"/>
        <v/>
      </c>
      <c r="AU715" s="8" t="str">
        <f t="shared" si="1284"/>
        <v/>
      </c>
      <c r="AV715" s="8" t="str">
        <f t="shared" si="1285"/>
        <v/>
      </c>
      <c r="AW715" s="8" t="str">
        <f t="shared" si="1286"/>
        <v/>
      </c>
      <c r="AX715" s="9" t="str">
        <f t="shared" si="1311"/>
        <v/>
      </c>
      <c r="AY715" s="9" t="str">
        <f t="shared" si="1312"/>
        <v/>
      </c>
      <c r="AZ715" s="8" t="str">
        <f t="shared" si="1332"/>
        <v/>
      </c>
      <c r="BA715" s="9" t="str">
        <f t="shared" si="1333"/>
        <v/>
      </c>
      <c r="BB715" s="8" t="str">
        <f t="shared" si="1334"/>
        <v/>
      </c>
      <c r="BD715" s="3" t="str">
        <f t="shared" si="1335"/>
        <v/>
      </c>
      <c r="BE715" s="8" t="str">
        <f t="shared" si="1287"/>
        <v/>
      </c>
      <c r="BF715" s="8" t="str">
        <f t="shared" si="1288"/>
        <v/>
      </c>
      <c r="BG715" s="86" t="str">
        <f t="shared" si="1289"/>
        <v/>
      </c>
      <c r="BH715" s="9" t="str">
        <f t="shared" si="1290"/>
        <v/>
      </c>
      <c r="BI715" s="9" t="str">
        <f t="shared" si="1291"/>
        <v/>
      </c>
      <c r="BJ715" s="82" t="e">
        <f t="shared" si="1313"/>
        <v>#VALUE!</v>
      </c>
      <c r="BK715" s="9" t="str">
        <f t="shared" si="1292"/>
        <v/>
      </c>
      <c r="BL715" s="9" t="str">
        <f t="shared" ref="BL715:BM715" si="1349">BK715</f>
        <v/>
      </c>
      <c r="BM715" s="9" t="str">
        <f t="shared" si="1349"/>
        <v/>
      </c>
      <c r="BN715" s="8" t="str">
        <f t="shared" si="1315"/>
        <v/>
      </c>
      <c r="BO715" s="8" t="str">
        <f t="shared" si="1337"/>
        <v/>
      </c>
      <c r="BP715" s="8" t="str">
        <f t="shared" si="1338"/>
        <v/>
      </c>
      <c r="BQ715" s="8" t="str">
        <f t="shared" si="1339"/>
        <v/>
      </c>
      <c r="BR715" s="8" t="str">
        <f t="shared" si="1294"/>
        <v/>
      </c>
      <c r="BS715" s="8" t="str">
        <f t="shared" si="1340"/>
        <v/>
      </c>
      <c r="BT715" s="8" t="str">
        <f t="shared" si="1341"/>
        <v/>
      </c>
      <c r="BU715" s="7" t="str">
        <f t="shared" si="1342"/>
        <v/>
      </c>
    </row>
    <row r="716" spans="8:73" x14ac:dyDescent="0.25">
      <c r="H716" s="35" t="str">
        <f>IFERROR(IF(MINUTE(M716)&lt;&gt;MINUTE(M715),MAX($H$2:H715)+1,IF(AND(MINUTE(M715)=0,MINUTE(M716)=0),1,"")),"")</f>
        <v/>
      </c>
      <c r="I716" s="35" t="str">
        <f t="shared" si="1277"/>
        <v/>
      </c>
      <c r="J716" s="35" t="str">
        <f t="shared" si="1316"/>
        <v/>
      </c>
      <c r="K716" s="67" t="str">
        <f>IFERROR(IF(VLOOKUP(J715,'Flota Variable'!$AS$4:$AU$707,3,0)+K715&gt;$F$7,"",VLOOKUP(J715,'Flota Variable'!$AS$4:$AU$707,3,0)+K715),"")</f>
        <v/>
      </c>
      <c r="L716" s="67" t="str">
        <f t="shared" si="1278"/>
        <v/>
      </c>
      <c r="M716" s="36" t="str">
        <f t="shared" si="1317"/>
        <v/>
      </c>
      <c r="N716" s="35" t="str">
        <f>IF(H716="","",IF(H716=MAX($H$3:$H$1002),IFERROR(VLOOKUP(MAX($H$3:H716)+1,$H$3:$I$1002,2,0),MAX(I716:I1715))-VLOOKUP(H716,$H$3:$I$1002,2,0)+1,IFERROR(VLOOKUP(MAX($H$3:H716)+1,$H$3:$I$1002,2,0),MAX(I716:I1715))-VLOOKUP(H716,$H$3:$I$1002,2,0)))</f>
        <v/>
      </c>
      <c r="P716" s="35" t="str">
        <f t="shared" si="1318"/>
        <v/>
      </c>
      <c r="Q716" s="67" t="str">
        <f t="shared" si="1319"/>
        <v/>
      </c>
      <c r="R716" s="67" t="str">
        <f t="shared" si="1320"/>
        <v/>
      </c>
      <c r="S716" s="67" t="str">
        <f t="shared" si="1321"/>
        <v/>
      </c>
      <c r="U716" s="68" t="str">
        <f>IFERROR(IF(Z716=0,"",IF(MINUTE(Z716)&lt;&gt;MINUTE(Z715),MAX($U$2:U715)+1,IF(AND(MINUTE(Z715)=0,MINUTE(Z716)=0),1,""))),"")</f>
        <v/>
      </c>
      <c r="V716" s="68" t="str">
        <f t="shared" si="1322"/>
        <v/>
      </c>
      <c r="W716" s="68" t="str">
        <f t="shared" si="1323"/>
        <v/>
      </c>
      <c r="X716" s="69" t="str">
        <f>IFERROR(L716+VLOOKUP(J716,'Tiempos de ciclo'!$P$3:$Q$398,2,0),"")</f>
        <v/>
      </c>
      <c r="Y716" s="69" t="str">
        <f t="shared" si="1306"/>
        <v/>
      </c>
      <c r="Z716" s="70" t="str">
        <f t="shared" si="1324"/>
        <v/>
      </c>
      <c r="AA716" s="68" t="str">
        <f>IF(U716="","",IF(U716=MAX($U$3:$U$1002),IFERROR(VLOOKUP(MAX($U$3:U716)+1,$U$3:$V$1002,2,0),MAX(V716:V1715))-VLOOKUP(U716,$U$3:$V$1002,2,0)+1,IFERROR(VLOOKUP(MAX($U$3:U716)+1,$U$3:$V$1002,2,0),MAX(V716:V1715))-VLOOKUP(U716,$U$3:$V$1002,2,0)))</f>
        <v/>
      </c>
      <c r="AC716" s="68" t="str">
        <f t="shared" si="1325"/>
        <v/>
      </c>
      <c r="AD716" s="69" t="str">
        <f t="shared" si="1326"/>
        <v/>
      </c>
      <c r="AE716" s="69" t="str">
        <f t="shared" si="1327"/>
        <v/>
      </c>
      <c r="AF716" s="69" t="str">
        <f t="shared" si="1328"/>
        <v/>
      </c>
      <c r="AI716" s="3" t="str">
        <f t="shared" si="1279"/>
        <v/>
      </c>
      <c r="AJ716" s="8" t="str">
        <f t="shared" si="1307"/>
        <v/>
      </c>
      <c r="AK716" s="8" t="str">
        <f t="shared" si="1280"/>
        <v/>
      </c>
      <c r="AL716" s="8" t="str">
        <f t="shared" si="1281"/>
        <v/>
      </c>
      <c r="AM716" s="8" t="str">
        <f t="shared" si="1282"/>
        <v/>
      </c>
      <c r="AN716" s="9" t="str">
        <f t="shared" si="1308"/>
        <v/>
      </c>
      <c r="AO716" s="9" t="str">
        <f t="shared" si="1309"/>
        <v/>
      </c>
      <c r="AP716" s="8" t="str">
        <f t="shared" si="1329"/>
        <v/>
      </c>
      <c r="AQ716" s="9" t="str">
        <f t="shared" si="1310"/>
        <v/>
      </c>
      <c r="AR716" s="8" t="str">
        <f t="shared" si="1330"/>
        <v/>
      </c>
      <c r="AS716" s="2" t="str">
        <f t="shared" si="1283"/>
        <v/>
      </c>
      <c r="AT716" s="8" t="str">
        <f t="shared" si="1331"/>
        <v/>
      </c>
      <c r="AU716" s="8" t="str">
        <f t="shared" si="1284"/>
        <v/>
      </c>
      <c r="AV716" s="8" t="str">
        <f t="shared" si="1285"/>
        <v/>
      </c>
      <c r="AW716" s="8" t="str">
        <f t="shared" si="1286"/>
        <v/>
      </c>
      <c r="AX716" s="9" t="str">
        <f t="shared" si="1311"/>
        <v/>
      </c>
      <c r="AY716" s="9" t="str">
        <f t="shared" si="1312"/>
        <v/>
      </c>
      <c r="AZ716" s="8" t="str">
        <f t="shared" si="1332"/>
        <v/>
      </c>
      <c r="BA716" s="9" t="str">
        <f t="shared" si="1333"/>
        <v/>
      </c>
      <c r="BB716" s="8" t="str">
        <f t="shared" si="1334"/>
        <v/>
      </c>
      <c r="BD716" s="3" t="str">
        <f t="shared" si="1335"/>
        <v/>
      </c>
      <c r="BE716" s="8" t="str">
        <f t="shared" si="1287"/>
        <v/>
      </c>
      <c r="BF716" s="8" t="str">
        <f t="shared" si="1288"/>
        <v/>
      </c>
      <c r="BG716" s="86" t="str">
        <f t="shared" si="1289"/>
        <v/>
      </c>
      <c r="BH716" s="9" t="str">
        <f t="shared" si="1290"/>
        <v/>
      </c>
      <c r="BI716" s="9" t="str">
        <f t="shared" si="1291"/>
        <v/>
      </c>
      <c r="BJ716" s="82" t="e">
        <f t="shared" si="1313"/>
        <v>#VALUE!</v>
      </c>
      <c r="BK716" s="9" t="str">
        <f t="shared" si="1292"/>
        <v/>
      </c>
      <c r="BL716" s="9" t="str">
        <f t="shared" ref="BL716:BM716" si="1350">BK716</f>
        <v/>
      </c>
      <c r="BM716" s="9" t="str">
        <f t="shared" si="1350"/>
        <v/>
      </c>
      <c r="BN716" s="8" t="str">
        <f t="shared" si="1315"/>
        <v/>
      </c>
      <c r="BO716" s="8" t="str">
        <f t="shared" si="1337"/>
        <v/>
      </c>
      <c r="BP716" s="8" t="str">
        <f t="shared" si="1338"/>
        <v/>
      </c>
      <c r="BQ716" s="8" t="str">
        <f t="shared" si="1339"/>
        <v/>
      </c>
      <c r="BR716" s="8" t="str">
        <f t="shared" si="1294"/>
        <v/>
      </c>
      <c r="BS716" s="8" t="str">
        <f t="shared" si="1340"/>
        <v/>
      </c>
      <c r="BT716" s="8" t="str">
        <f t="shared" si="1341"/>
        <v/>
      </c>
      <c r="BU716" s="7" t="str">
        <f t="shared" si="1342"/>
        <v/>
      </c>
    </row>
    <row r="717" spans="8:73" x14ac:dyDescent="0.25">
      <c r="H717" s="35" t="str">
        <f>IFERROR(IF(MINUTE(M717)&lt;&gt;MINUTE(M716),MAX($H$2:H716)+1,IF(AND(MINUTE(M716)=0,MINUTE(M717)=0),1,"")),"")</f>
        <v/>
      </c>
      <c r="I717" s="35" t="str">
        <f t="shared" si="1277"/>
        <v/>
      </c>
      <c r="J717" s="35" t="str">
        <f t="shared" si="1316"/>
        <v/>
      </c>
      <c r="K717" s="67" t="str">
        <f>IFERROR(IF(VLOOKUP(J716,'Flota Variable'!$AS$4:$AU$707,3,0)+K716&gt;$F$7,"",VLOOKUP(J716,'Flota Variable'!$AS$4:$AU$707,3,0)+K716),"")</f>
        <v/>
      </c>
      <c r="L717" s="67" t="str">
        <f t="shared" si="1278"/>
        <v/>
      </c>
      <c r="M717" s="36" t="str">
        <f t="shared" si="1317"/>
        <v/>
      </c>
      <c r="N717" s="35" t="str">
        <f>IF(H717="","",IF(H717=MAX($H$3:$H$1002),IFERROR(VLOOKUP(MAX($H$3:H717)+1,$H$3:$I$1002,2,0),MAX(I717:I1716))-VLOOKUP(H717,$H$3:$I$1002,2,0)+1,IFERROR(VLOOKUP(MAX($H$3:H717)+1,$H$3:$I$1002,2,0),MAX(I717:I1716))-VLOOKUP(H717,$H$3:$I$1002,2,0)))</f>
        <v/>
      </c>
      <c r="P717" s="35" t="str">
        <f t="shared" si="1318"/>
        <v/>
      </c>
      <c r="Q717" s="67" t="str">
        <f t="shared" si="1319"/>
        <v/>
      </c>
      <c r="R717" s="67" t="str">
        <f t="shared" si="1320"/>
        <v/>
      </c>
      <c r="S717" s="67" t="str">
        <f t="shared" si="1321"/>
        <v/>
      </c>
      <c r="U717" s="68" t="str">
        <f>IFERROR(IF(Z717=0,"",IF(MINUTE(Z717)&lt;&gt;MINUTE(Z716),MAX($U$2:U716)+1,IF(AND(MINUTE(Z716)=0,MINUTE(Z717)=0),1,""))),"")</f>
        <v/>
      </c>
      <c r="V717" s="68" t="str">
        <f t="shared" si="1322"/>
        <v/>
      </c>
      <c r="W717" s="68" t="str">
        <f t="shared" si="1323"/>
        <v/>
      </c>
      <c r="X717" s="69" t="str">
        <f>IFERROR(L717+VLOOKUP(J717,'Tiempos de ciclo'!$P$3:$Q$398,2,0),"")</f>
        <v/>
      </c>
      <c r="Y717" s="69" t="str">
        <f t="shared" si="1306"/>
        <v/>
      </c>
      <c r="Z717" s="70" t="str">
        <f t="shared" si="1324"/>
        <v/>
      </c>
      <c r="AA717" s="68" t="str">
        <f>IF(U717="","",IF(U717=MAX($U$3:$U$1002),IFERROR(VLOOKUP(MAX($U$3:U717)+1,$U$3:$V$1002,2,0),MAX(V717:V1716))-VLOOKUP(U717,$U$3:$V$1002,2,0)+1,IFERROR(VLOOKUP(MAX($U$3:U717)+1,$U$3:$V$1002,2,0),MAX(V717:V1716))-VLOOKUP(U717,$U$3:$V$1002,2,0)))</f>
        <v/>
      </c>
      <c r="AC717" s="68" t="str">
        <f t="shared" si="1325"/>
        <v/>
      </c>
      <c r="AD717" s="69" t="str">
        <f t="shared" si="1326"/>
        <v/>
      </c>
      <c r="AE717" s="69" t="str">
        <f t="shared" si="1327"/>
        <v/>
      </c>
      <c r="AF717" s="69" t="str">
        <f t="shared" si="1328"/>
        <v/>
      </c>
      <c r="AI717" s="3" t="str">
        <f t="shared" si="1279"/>
        <v/>
      </c>
      <c r="AJ717" s="8" t="str">
        <f t="shared" si="1307"/>
        <v/>
      </c>
      <c r="AK717" s="8" t="str">
        <f t="shared" si="1280"/>
        <v/>
      </c>
      <c r="AL717" s="8" t="str">
        <f t="shared" si="1281"/>
        <v/>
      </c>
      <c r="AM717" s="8" t="str">
        <f t="shared" si="1282"/>
        <v/>
      </c>
      <c r="AN717" s="9" t="str">
        <f t="shared" si="1308"/>
        <v/>
      </c>
      <c r="AO717" s="9" t="str">
        <f t="shared" si="1309"/>
        <v/>
      </c>
      <c r="AP717" s="8" t="str">
        <f t="shared" si="1329"/>
        <v/>
      </c>
      <c r="AQ717" s="9" t="str">
        <f t="shared" si="1310"/>
        <v/>
      </c>
      <c r="AR717" s="8" t="str">
        <f t="shared" si="1330"/>
        <v/>
      </c>
      <c r="AS717" s="2" t="str">
        <f t="shared" si="1283"/>
        <v/>
      </c>
      <c r="AT717" s="8" t="str">
        <f t="shared" si="1331"/>
        <v/>
      </c>
      <c r="AU717" s="8" t="str">
        <f t="shared" si="1284"/>
        <v/>
      </c>
      <c r="AV717" s="8" t="str">
        <f t="shared" si="1285"/>
        <v/>
      </c>
      <c r="AW717" s="8" t="str">
        <f t="shared" si="1286"/>
        <v/>
      </c>
      <c r="AX717" s="9" t="str">
        <f t="shared" si="1311"/>
        <v/>
      </c>
      <c r="AY717" s="9" t="str">
        <f t="shared" si="1312"/>
        <v/>
      </c>
      <c r="AZ717" s="8" t="str">
        <f t="shared" si="1332"/>
        <v/>
      </c>
      <c r="BA717" s="9" t="str">
        <f t="shared" si="1333"/>
        <v/>
      </c>
      <c r="BB717" s="8" t="str">
        <f t="shared" si="1334"/>
        <v/>
      </c>
      <c r="BD717" s="3" t="str">
        <f t="shared" si="1335"/>
        <v/>
      </c>
      <c r="BE717" s="8" t="str">
        <f t="shared" si="1287"/>
        <v/>
      </c>
      <c r="BF717" s="8" t="str">
        <f t="shared" si="1288"/>
        <v/>
      </c>
      <c r="BG717" s="86" t="str">
        <f t="shared" si="1289"/>
        <v/>
      </c>
      <c r="BH717" s="9" t="str">
        <f t="shared" si="1290"/>
        <v/>
      </c>
      <c r="BI717" s="9" t="str">
        <f t="shared" si="1291"/>
        <v/>
      </c>
      <c r="BJ717" s="82" t="e">
        <f t="shared" si="1313"/>
        <v>#VALUE!</v>
      </c>
      <c r="BK717" s="9" t="str">
        <f t="shared" si="1292"/>
        <v/>
      </c>
      <c r="BL717" s="9" t="str">
        <f t="shared" ref="BL717:BM717" si="1351">BK717</f>
        <v/>
      </c>
      <c r="BM717" s="9" t="str">
        <f t="shared" si="1351"/>
        <v/>
      </c>
      <c r="BN717" s="8" t="str">
        <f t="shared" si="1315"/>
        <v/>
      </c>
      <c r="BO717" s="8" t="str">
        <f t="shared" si="1337"/>
        <v/>
      </c>
      <c r="BP717" s="8" t="str">
        <f t="shared" si="1338"/>
        <v/>
      </c>
      <c r="BQ717" s="8" t="str">
        <f t="shared" si="1339"/>
        <v/>
      </c>
      <c r="BR717" s="8" t="str">
        <f t="shared" si="1294"/>
        <v/>
      </c>
      <c r="BS717" s="8" t="str">
        <f t="shared" si="1340"/>
        <v/>
      </c>
      <c r="BT717" s="8" t="str">
        <f t="shared" si="1341"/>
        <v/>
      </c>
      <c r="BU717" s="7" t="str">
        <f t="shared" si="1342"/>
        <v/>
      </c>
    </row>
    <row r="718" spans="8:73" x14ac:dyDescent="0.25">
      <c r="H718" s="35" t="str">
        <f>IFERROR(IF(MINUTE(M718)&lt;&gt;MINUTE(M717),MAX($H$2:H717)+1,IF(AND(MINUTE(M717)=0,MINUTE(M718)=0),1,"")),"")</f>
        <v/>
      </c>
      <c r="I718" s="35" t="str">
        <f t="shared" si="1277"/>
        <v/>
      </c>
      <c r="J718" s="35" t="str">
        <f t="shared" si="1316"/>
        <v/>
      </c>
      <c r="K718" s="67" t="str">
        <f>IFERROR(IF(VLOOKUP(J717,'Flota Variable'!$AS$4:$AU$707,3,0)+K717&gt;$F$7,"",VLOOKUP(J717,'Flota Variable'!$AS$4:$AU$707,3,0)+K717),"")</f>
        <v/>
      </c>
      <c r="L718" s="67" t="str">
        <f t="shared" si="1278"/>
        <v/>
      </c>
      <c r="M718" s="36" t="str">
        <f t="shared" si="1317"/>
        <v/>
      </c>
      <c r="N718" s="35" t="str">
        <f>IF(H718="","",IF(H718=MAX($H$3:$H$1002),IFERROR(VLOOKUP(MAX($H$3:H718)+1,$H$3:$I$1002,2,0),MAX(I718:I1717))-VLOOKUP(H718,$H$3:$I$1002,2,0)+1,IFERROR(VLOOKUP(MAX($H$3:H718)+1,$H$3:$I$1002,2,0),MAX(I718:I1717))-VLOOKUP(H718,$H$3:$I$1002,2,0)))</f>
        <v/>
      </c>
      <c r="P718" s="35" t="str">
        <f t="shared" si="1318"/>
        <v/>
      </c>
      <c r="Q718" s="67" t="str">
        <f t="shared" si="1319"/>
        <v/>
      </c>
      <c r="R718" s="67" t="str">
        <f t="shared" si="1320"/>
        <v/>
      </c>
      <c r="S718" s="67" t="str">
        <f t="shared" si="1321"/>
        <v/>
      </c>
      <c r="U718" s="68" t="str">
        <f>IFERROR(IF(Z718=0,"",IF(MINUTE(Z718)&lt;&gt;MINUTE(Z717),MAX($U$2:U717)+1,IF(AND(MINUTE(Z717)=0,MINUTE(Z718)=0),1,""))),"")</f>
        <v/>
      </c>
      <c r="V718" s="68" t="str">
        <f t="shared" si="1322"/>
        <v/>
      </c>
      <c r="W718" s="68" t="str">
        <f t="shared" si="1323"/>
        <v/>
      </c>
      <c r="X718" s="69" t="str">
        <f>IFERROR(L718+VLOOKUP(J718,'Tiempos de ciclo'!$P$3:$Q$398,2,0),"")</f>
        <v/>
      </c>
      <c r="Y718" s="69" t="str">
        <f t="shared" si="1306"/>
        <v/>
      </c>
      <c r="Z718" s="70" t="str">
        <f t="shared" si="1324"/>
        <v/>
      </c>
      <c r="AA718" s="68" t="str">
        <f>IF(U718="","",IF(U718=MAX($U$3:$U$1002),IFERROR(VLOOKUP(MAX($U$3:U718)+1,$U$3:$V$1002,2,0),MAX(V718:V1717))-VLOOKUP(U718,$U$3:$V$1002,2,0)+1,IFERROR(VLOOKUP(MAX($U$3:U718)+1,$U$3:$V$1002,2,0),MAX(V718:V1717))-VLOOKUP(U718,$U$3:$V$1002,2,0)))</f>
        <v/>
      </c>
      <c r="AC718" s="68" t="str">
        <f t="shared" si="1325"/>
        <v/>
      </c>
      <c r="AD718" s="69" t="str">
        <f t="shared" si="1326"/>
        <v/>
      </c>
      <c r="AE718" s="69" t="str">
        <f t="shared" si="1327"/>
        <v/>
      </c>
      <c r="AF718" s="69" t="str">
        <f t="shared" si="1328"/>
        <v/>
      </c>
      <c r="AI718" s="3" t="str">
        <f t="shared" si="1279"/>
        <v/>
      </c>
      <c r="AJ718" s="8" t="str">
        <f t="shared" si="1307"/>
        <v/>
      </c>
      <c r="AK718" s="8" t="str">
        <f t="shared" si="1280"/>
        <v/>
      </c>
      <c r="AL718" s="8" t="str">
        <f t="shared" si="1281"/>
        <v/>
      </c>
      <c r="AM718" s="8" t="str">
        <f t="shared" si="1282"/>
        <v/>
      </c>
      <c r="AN718" s="9" t="str">
        <f t="shared" si="1308"/>
        <v/>
      </c>
      <c r="AO718" s="9" t="str">
        <f t="shared" si="1309"/>
        <v/>
      </c>
      <c r="AP718" s="8" t="str">
        <f t="shared" si="1329"/>
        <v/>
      </c>
      <c r="AQ718" s="9" t="str">
        <f t="shared" si="1310"/>
        <v/>
      </c>
      <c r="AR718" s="8" t="str">
        <f t="shared" si="1330"/>
        <v/>
      </c>
      <c r="AS718" s="2" t="str">
        <f t="shared" si="1283"/>
        <v/>
      </c>
      <c r="AT718" s="8" t="str">
        <f t="shared" si="1331"/>
        <v/>
      </c>
      <c r="AU718" s="8" t="str">
        <f t="shared" si="1284"/>
        <v/>
      </c>
      <c r="AV718" s="8" t="str">
        <f t="shared" si="1285"/>
        <v/>
      </c>
      <c r="AW718" s="8" t="str">
        <f t="shared" si="1286"/>
        <v/>
      </c>
      <c r="AX718" s="9" t="str">
        <f t="shared" si="1311"/>
        <v/>
      </c>
      <c r="AY718" s="9" t="str">
        <f t="shared" si="1312"/>
        <v/>
      </c>
      <c r="AZ718" s="8" t="str">
        <f t="shared" si="1332"/>
        <v/>
      </c>
      <c r="BA718" s="9" t="str">
        <f t="shared" si="1333"/>
        <v/>
      </c>
      <c r="BB718" s="8" t="str">
        <f t="shared" si="1334"/>
        <v/>
      </c>
      <c r="BD718" s="3" t="str">
        <f t="shared" si="1335"/>
        <v/>
      </c>
      <c r="BE718" s="8" t="str">
        <f t="shared" si="1287"/>
        <v/>
      </c>
      <c r="BF718" s="8" t="str">
        <f t="shared" si="1288"/>
        <v/>
      </c>
      <c r="BG718" s="86" t="str">
        <f t="shared" si="1289"/>
        <v/>
      </c>
      <c r="BH718" s="9" t="str">
        <f t="shared" si="1290"/>
        <v/>
      </c>
      <c r="BI718" s="9" t="str">
        <f t="shared" si="1291"/>
        <v/>
      </c>
      <c r="BJ718" s="82" t="e">
        <f t="shared" si="1313"/>
        <v>#VALUE!</v>
      </c>
      <c r="BK718" s="9" t="str">
        <f t="shared" si="1292"/>
        <v/>
      </c>
      <c r="BL718" s="9" t="str">
        <f t="shared" ref="BL718:BM718" si="1352">BK718</f>
        <v/>
      </c>
      <c r="BM718" s="9" t="str">
        <f t="shared" si="1352"/>
        <v/>
      </c>
      <c r="BN718" s="8" t="str">
        <f t="shared" si="1315"/>
        <v/>
      </c>
      <c r="BO718" s="8" t="str">
        <f t="shared" si="1337"/>
        <v/>
      </c>
      <c r="BP718" s="8" t="str">
        <f t="shared" si="1338"/>
        <v/>
      </c>
      <c r="BQ718" s="8" t="str">
        <f t="shared" si="1339"/>
        <v/>
      </c>
      <c r="BR718" s="8" t="str">
        <f t="shared" si="1294"/>
        <v/>
      </c>
      <c r="BS718" s="8" t="str">
        <f t="shared" si="1340"/>
        <v/>
      </c>
      <c r="BT718" s="8" t="str">
        <f t="shared" si="1341"/>
        <v/>
      </c>
      <c r="BU718" s="7" t="str">
        <f t="shared" si="1342"/>
        <v/>
      </c>
    </row>
    <row r="719" spans="8:73" x14ac:dyDescent="0.25">
      <c r="H719" s="35" t="str">
        <f>IFERROR(IF(MINUTE(M719)&lt;&gt;MINUTE(M718),MAX($H$2:H718)+1,IF(AND(MINUTE(M718)=0,MINUTE(M719)=0),1,"")),"")</f>
        <v/>
      </c>
      <c r="I719" s="35" t="str">
        <f t="shared" si="1277"/>
        <v/>
      </c>
      <c r="J719" s="35" t="str">
        <f t="shared" si="1316"/>
        <v/>
      </c>
      <c r="K719" s="67" t="str">
        <f>IFERROR(IF(VLOOKUP(J718,'Flota Variable'!$AS$4:$AU$707,3,0)+K718&gt;$F$7,"",VLOOKUP(J718,'Flota Variable'!$AS$4:$AU$707,3,0)+K718),"")</f>
        <v/>
      </c>
      <c r="L719" s="67" t="str">
        <f t="shared" si="1278"/>
        <v/>
      </c>
      <c r="M719" s="36" t="str">
        <f t="shared" si="1317"/>
        <v/>
      </c>
      <c r="N719" s="35" t="str">
        <f>IF(H719="","",IF(H719=MAX($H$3:$H$1002),IFERROR(VLOOKUP(MAX($H$3:H719)+1,$H$3:$I$1002,2,0),MAX(I719:I1718))-VLOOKUP(H719,$H$3:$I$1002,2,0)+1,IFERROR(VLOOKUP(MAX($H$3:H719)+1,$H$3:$I$1002,2,0),MAX(I719:I1718))-VLOOKUP(H719,$H$3:$I$1002,2,0)))</f>
        <v/>
      </c>
      <c r="P719" s="35" t="str">
        <f t="shared" si="1318"/>
        <v/>
      </c>
      <c r="Q719" s="67" t="str">
        <f t="shared" si="1319"/>
        <v/>
      </c>
      <c r="R719" s="67" t="str">
        <f t="shared" si="1320"/>
        <v/>
      </c>
      <c r="S719" s="67" t="str">
        <f t="shared" si="1321"/>
        <v/>
      </c>
      <c r="U719" s="68" t="str">
        <f>IFERROR(IF(Z719=0,"",IF(MINUTE(Z719)&lt;&gt;MINUTE(Z718),MAX($U$2:U718)+1,IF(AND(MINUTE(Z718)=0,MINUTE(Z719)=0),1,""))),"")</f>
        <v/>
      </c>
      <c r="V719" s="68" t="str">
        <f t="shared" si="1322"/>
        <v/>
      </c>
      <c r="W719" s="68" t="str">
        <f t="shared" si="1323"/>
        <v/>
      </c>
      <c r="X719" s="69" t="str">
        <f>IFERROR(L719+VLOOKUP(J719,'Tiempos de ciclo'!$P$3:$Q$398,2,0),"")</f>
        <v/>
      </c>
      <c r="Y719" s="69" t="str">
        <f t="shared" si="1306"/>
        <v/>
      </c>
      <c r="Z719" s="70" t="str">
        <f t="shared" si="1324"/>
        <v/>
      </c>
      <c r="AA719" s="68" t="str">
        <f>IF(U719="","",IF(U719=MAX($U$3:$U$1002),IFERROR(VLOOKUP(MAX($U$3:U719)+1,$U$3:$V$1002,2,0),MAX(V719:V1718))-VLOOKUP(U719,$U$3:$V$1002,2,0)+1,IFERROR(VLOOKUP(MAX($U$3:U719)+1,$U$3:$V$1002,2,0),MAX(V719:V1718))-VLOOKUP(U719,$U$3:$V$1002,2,0)))</f>
        <v/>
      </c>
      <c r="AC719" s="68" t="str">
        <f t="shared" si="1325"/>
        <v/>
      </c>
      <c r="AD719" s="69" t="str">
        <f t="shared" si="1326"/>
        <v/>
      </c>
      <c r="AE719" s="69" t="str">
        <f t="shared" si="1327"/>
        <v/>
      </c>
      <c r="AF719" s="69" t="str">
        <f t="shared" si="1328"/>
        <v/>
      </c>
      <c r="AI719" s="3" t="str">
        <f t="shared" si="1279"/>
        <v/>
      </c>
      <c r="AJ719" s="8" t="str">
        <f t="shared" si="1307"/>
        <v/>
      </c>
      <c r="AK719" s="8" t="str">
        <f t="shared" si="1280"/>
        <v/>
      </c>
      <c r="AL719" s="8" t="str">
        <f t="shared" si="1281"/>
        <v/>
      </c>
      <c r="AM719" s="8" t="str">
        <f t="shared" si="1282"/>
        <v/>
      </c>
      <c r="AN719" s="9" t="str">
        <f t="shared" si="1308"/>
        <v/>
      </c>
      <c r="AO719" s="9" t="str">
        <f t="shared" si="1309"/>
        <v/>
      </c>
      <c r="AP719" s="8" t="str">
        <f t="shared" si="1329"/>
        <v/>
      </c>
      <c r="AQ719" s="9" t="str">
        <f t="shared" si="1310"/>
        <v/>
      </c>
      <c r="AR719" s="8" t="str">
        <f t="shared" si="1330"/>
        <v/>
      </c>
      <c r="AS719" s="2" t="str">
        <f t="shared" si="1283"/>
        <v/>
      </c>
      <c r="AT719" s="8" t="str">
        <f t="shared" si="1331"/>
        <v/>
      </c>
      <c r="AU719" s="8" t="str">
        <f t="shared" si="1284"/>
        <v/>
      </c>
      <c r="AV719" s="8" t="str">
        <f t="shared" si="1285"/>
        <v/>
      </c>
      <c r="AW719" s="8" t="str">
        <f t="shared" si="1286"/>
        <v/>
      </c>
      <c r="AX719" s="9" t="str">
        <f t="shared" si="1311"/>
        <v/>
      </c>
      <c r="AY719" s="9" t="str">
        <f t="shared" si="1312"/>
        <v/>
      </c>
      <c r="AZ719" s="8" t="str">
        <f t="shared" si="1332"/>
        <v/>
      </c>
      <c r="BA719" s="9" t="str">
        <f t="shared" si="1333"/>
        <v/>
      </c>
      <c r="BB719" s="8" t="str">
        <f t="shared" si="1334"/>
        <v/>
      </c>
      <c r="BD719" s="3" t="str">
        <f t="shared" si="1335"/>
        <v/>
      </c>
      <c r="BE719" s="8" t="str">
        <f t="shared" si="1287"/>
        <v/>
      </c>
      <c r="BF719" s="8" t="str">
        <f t="shared" si="1288"/>
        <v/>
      </c>
      <c r="BG719" s="86" t="str">
        <f t="shared" si="1289"/>
        <v/>
      </c>
      <c r="BH719" s="9" t="str">
        <f t="shared" si="1290"/>
        <v/>
      </c>
      <c r="BI719" s="9" t="str">
        <f t="shared" si="1291"/>
        <v/>
      </c>
      <c r="BJ719" s="82" t="e">
        <f t="shared" si="1313"/>
        <v>#VALUE!</v>
      </c>
      <c r="BK719" s="9" t="str">
        <f t="shared" si="1292"/>
        <v/>
      </c>
      <c r="BL719" s="9" t="str">
        <f t="shared" ref="BL719:BM719" si="1353">BK719</f>
        <v/>
      </c>
      <c r="BM719" s="9" t="str">
        <f t="shared" si="1353"/>
        <v/>
      </c>
      <c r="BN719" s="8" t="str">
        <f t="shared" si="1315"/>
        <v/>
      </c>
      <c r="BO719" s="8" t="str">
        <f t="shared" si="1337"/>
        <v/>
      </c>
      <c r="BP719" s="8" t="str">
        <f t="shared" si="1338"/>
        <v/>
      </c>
      <c r="BQ719" s="8" t="str">
        <f t="shared" si="1339"/>
        <v/>
      </c>
      <c r="BR719" s="8" t="str">
        <f t="shared" si="1294"/>
        <v/>
      </c>
      <c r="BS719" s="8" t="str">
        <f t="shared" si="1340"/>
        <v/>
      </c>
      <c r="BT719" s="8" t="str">
        <f t="shared" si="1341"/>
        <v/>
      </c>
      <c r="BU719" s="7" t="str">
        <f t="shared" si="1342"/>
        <v/>
      </c>
    </row>
    <row r="720" spans="8:73" x14ac:dyDescent="0.25">
      <c r="H720" s="35" t="str">
        <f>IFERROR(IF(MINUTE(M720)&lt;&gt;MINUTE(M719),MAX($H$2:H719)+1,IF(AND(MINUTE(M719)=0,MINUTE(M720)=0),1,"")),"")</f>
        <v/>
      </c>
      <c r="I720" s="35" t="str">
        <f t="shared" si="1277"/>
        <v/>
      </c>
      <c r="J720" s="35" t="str">
        <f t="shared" si="1316"/>
        <v/>
      </c>
      <c r="K720" s="67" t="str">
        <f>IFERROR(IF(VLOOKUP(J719,'Flota Variable'!$AS$4:$AU$707,3,0)+K719&gt;$F$7,"",VLOOKUP(J719,'Flota Variable'!$AS$4:$AU$707,3,0)+K719),"")</f>
        <v/>
      </c>
      <c r="L720" s="67" t="str">
        <f t="shared" si="1278"/>
        <v/>
      </c>
      <c r="M720" s="36" t="str">
        <f t="shared" si="1317"/>
        <v/>
      </c>
      <c r="N720" s="35" t="str">
        <f>IF(H720="","",IF(H720=MAX($H$3:$H$1002),IFERROR(VLOOKUP(MAX($H$3:H720)+1,$H$3:$I$1002,2,0),MAX(I720:I1719))-VLOOKUP(H720,$H$3:$I$1002,2,0)+1,IFERROR(VLOOKUP(MAX($H$3:H720)+1,$H$3:$I$1002,2,0),MAX(I720:I1719))-VLOOKUP(H720,$H$3:$I$1002,2,0)))</f>
        <v/>
      </c>
      <c r="P720" s="35" t="str">
        <f t="shared" si="1318"/>
        <v/>
      </c>
      <c r="Q720" s="67" t="str">
        <f t="shared" si="1319"/>
        <v/>
      </c>
      <c r="R720" s="67" t="str">
        <f t="shared" si="1320"/>
        <v/>
      </c>
      <c r="S720" s="67" t="str">
        <f t="shared" si="1321"/>
        <v/>
      </c>
      <c r="U720" s="68" t="str">
        <f>IFERROR(IF(Z720=0,"",IF(MINUTE(Z720)&lt;&gt;MINUTE(Z719),MAX($U$2:U719)+1,IF(AND(MINUTE(Z719)=0,MINUTE(Z720)=0),1,""))),"")</f>
        <v/>
      </c>
      <c r="V720" s="68" t="str">
        <f t="shared" si="1322"/>
        <v/>
      </c>
      <c r="W720" s="68" t="str">
        <f t="shared" si="1323"/>
        <v/>
      </c>
      <c r="X720" s="69" t="str">
        <f>IFERROR(L720+VLOOKUP(J720,'Tiempos de ciclo'!$P$3:$Q$398,2,0),"")</f>
        <v/>
      </c>
      <c r="Y720" s="69" t="str">
        <f t="shared" si="1306"/>
        <v/>
      </c>
      <c r="Z720" s="70" t="str">
        <f t="shared" si="1324"/>
        <v/>
      </c>
      <c r="AA720" s="68" t="str">
        <f>IF(U720="","",IF(U720=MAX($U$3:$U$1002),IFERROR(VLOOKUP(MAX($U$3:U720)+1,$U$3:$V$1002,2,0),MAX(V720:V1719))-VLOOKUP(U720,$U$3:$V$1002,2,0)+1,IFERROR(VLOOKUP(MAX($U$3:U720)+1,$U$3:$V$1002,2,0),MAX(V720:V1719))-VLOOKUP(U720,$U$3:$V$1002,2,0)))</f>
        <v/>
      </c>
      <c r="AC720" s="68" t="str">
        <f t="shared" si="1325"/>
        <v/>
      </c>
      <c r="AD720" s="69" t="str">
        <f t="shared" si="1326"/>
        <v/>
      </c>
      <c r="AE720" s="69" t="str">
        <f t="shared" si="1327"/>
        <v/>
      </c>
      <c r="AF720" s="69" t="str">
        <f t="shared" si="1328"/>
        <v/>
      </c>
      <c r="AI720" s="3" t="str">
        <f t="shared" si="1279"/>
        <v/>
      </c>
      <c r="AJ720" s="8" t="str">
        <f t="shared" si="1307"/>
        <v/>
      </c>
      <c r="AK720" s="8" t="str">
        <f t="shared" si="1280"/>
        <v/>
      </c>
      <c r="AL720" s="8" t="str">
        <f t="shared" si="1281"/>
        <v/>
      </c>
      <c r="AM720" s="8" t="str">
        <f t="shared" si="1282"/>
        <v/>
      </c>
      <c r="AN720" s="9" t="str">
        <f t="shared" si="1308"/>
        <v/>
      </c>
      <c r="AO720" s="9" t="str">
        <f t="shared" si="1309"/>
        <v/>
      </c>
      <c r="AP720" s="8" t="str">
        <f t="shared" si="1329"/>
        <v/>
      </c>
      <c r="AQ720" s="9" t="str">
        <f t="shared" si="1310"/>
        <v/>
      </c>
      <c r="AR720" s="8" t="str">
        <f t="shared" si="1330"/>
        <v/>
      </c>
      <c r="AS720" s="2" t="str">
        <f t="shared" si="1283"/>
        <v/>
      </c>
      <c r="AT720" s="8" t="str">
        <f t="shared" si="1331"/>
        <v/>
      </c>
      <c r="AU720" s="8" t="str">
        <f t="shared" si="1284"/>
        <v/>
      </c>
      <c r="AV720" s="8" t="str">
        <f t="shared" si="1285"/>
        <v/>
      </c>
      <c r="AW720" s="8" t="str">
        <f t="shared" si="1286"/>
        <v/>
      </c>
      <c r="AX720" s="9" t="str">
        <f t="shared" si="1311"/>
        <v/>
      </c>
      <c r="AY720" s="9" t="str">
        <f t="shared" si="1312"/>
        <v/>
      </c>
      <c r="AZ720" s="8" t="str">
        <f t="shared" si="1332"/>
        <v/>
      </c>
      <c r="BA720" s="9" t="str">
        <f t="shared" si="1333"/>
        <v/>
      </c>
      <c r="BB720" s="8" t="str">
        <f t="shared" si="1334"/>
        <v/>
      </c>
      <c r="BD720" s="3" t="str">
        <f t="shared" si="1335"/>
        <v/>
      </c>
      <c r="BE720" s="8" t="str">
        <f t="shared" si="1287"/>
        <v/>
      </c>
      <c r="BF720" s="8" t="str">
        <f t="shared" si="1288"/>
        <v/>
      </c>
      <c r="BG720" s="86" t="str">
        <f t="shared" si="1289"/>
        <v/>
      </c>
      <c r="BH720" s="9" t="str">
        <f t="shared" si="1290"/>
        <v/>
      </c>
      <c r="BI720" s="9" t="str">
        <f t="shared" si="1291"/>
        <v/>
      </c>
      <c r="BJ720" s="82" t="e">
        <f t="shared" si="1313"/>
        <v>#VALUE!</v>
      </c>
      <c r="BK720" s="9" t="str">
        <f t="shared" si="1292"/>
        <v/>
      </c>
      <c r="BL720" s="9" t="str">
        <f t="shared" ref="BL720:BM720" si="1354">BK720</f>
        <v/>
      </c>
      <c r="BM720" s="9" t="str">
        <f t="shared" si="1354"/>
        <v/>
      </c>
      <c r="BN720" s="8" t="str">
        <f t="shared" si="1315"/>
        <v/>
      </c>
      <c r="BO720" s="8" t="str">
        <f t="shared" si="1337"/>
        <v/>
      </c>
      <c r="BP720" s="8" t="str">
        <f t="shared" si="1338"/>
        <v/>
      </c>
      <c r="BQ720" s="8" t="str">
        <f t="shared" si="1339"/>
        <v/>
      </c>
      <c r="BR720" s="8" t="str">
        <f t="shared" si="1294"/>
        <v/>
      </c>
      <c r="BS720" s="8" t="str">
        <f t="shared" si="1340"/>
        <v/>
      </c>
      <c r="BT720" s="8" t="str">
        <f t="shared" si="1341"/>
        <v/>
      </c>
      <c r="BU720" s="7" t="str">
        <f t="shared" si="1342"/>
        <v/>
      </c>
    </row>
    <row r="721" spans="8:73" x14ac:dyDescent="0.25">
      <c r="H721" s="35" t="str">
        <f>IFERROR(IF(MINUTE(M721)&lt;&gt;MINUTE(M720),MAX($H$2:H720)+1,IF(AND(MINUTE(M720)=0,MINUTE(M721)=0),1,"")),"")</f>
        <v/>
      </c>
      <c r="I721" s="35" t="str">
        <f t="shared" si="1277"/>
        <v/>
      </c>
      <c r="J721" s="35" t="str">
        <f t="shared" si="1316"/>
        <v/>
      </c>
      <c r="K721" s="67" t="str">
        <f>IFERROR(IF(VLOOKUP(J720,'Flota Variable'!$AS$4:$AU$707,3,0)+K720&gt;$F$7,"",VLOOKUP(J720,'Flota Variable'!$AS$4:$AU$707,3,0)+K720),"")</f>
        <v/>
      </c>
      <c r="L721" s="67" t="str">
        <f t="shared" si="1278"/>
        <v/>
      </c>
      <c r="M721" s="36" t="str">
        <f t="shared" si="1317"/>
        <v/>
      </c>
      <c r="N721" s="35" t="str">
        <f>IF(H721="","",IF(H721=MAX($H$3:$H$1002),IFERROR(VLOOKUP(MAX($H$3:H721)+1,$H$3:$I$1002,2,0),MAX(I721:I1720))-VLOOKUP(H721,$H$3:$I$1002,2,0)+1,IFERROR(VLOOKUP(MAX($H$3:H721)+1,$H$3:$I$1002,2,0),MAX(I721:I1720))-VLOOKUP(H721,$H$3:$I$1002,2,0)))</f>
        <v/>
      </c>
      <c r="P721" s="35" t="str">
        <f t="shared" si="1318"/>
        <v/>
      </c>
      <c r="Q721" s="67" t="str">
        <f t="shared" si="1319"/>
        <v/>
      </c>
      <c r="R721" s="67" t="str">
        <f t="shared" si="1320"/>
        <v/>
      </c>
      <c r="S721" s="67" t="str">
        <f t="shared" si="1321"/>
        <v/>
      </c>
      <c r="U721" s="68" t="str">
        <f>IFERROR(IF(Z721=0,"",IF(MINUTE(Z721)&lt;&gt;MINUTE(Z720),MAX($U$2:U720)+1,IF(AND(MINUTE(Z720)=0,MINUTE(Z721)=0),1,""))),"")</f>
        <v/>
      </c>
      <c r="V721" s="68" t="str">
        <f t="shared" si="1322"/>
        <v/>
      </c>
      <c r="W721" s="68" t="str">
        <f t="shared" si="1323"/>
        <v/>
      </c>
      <c r="X721" s="69" t="str">
        <f>IFERROR(L721+VLOOKUP(J721,'Tiempos de ciclo'!$P$3:$Q$398,2,0),"")</f>
        <v/>
      </c>
      <c r="Y721" s="69" t="str">
        <f t="shared" si="1306"/>
        <v/>
      </c>
      <c r="Z721" s="70" t="str">
        <f t="shared" si="1324"/>
        <v/>
      </c>
      <c r="AA721" s="68" t="str">
        <f>IF(U721="","",IF(U721=MAX($U$3:$U$1002),IFERROR(VLOOKUP(MAX($U$3:U721)+1,$U$3:$V$1002,2,0),MAX(V721:V1720))-VLOOKUP(U721,$U$3:$V$1002,2,0)+1,IFERROR(VLOOKUP(MAX($U$3:U721)+1,$U$3:$V$1002,2,0),MAX(V721:V1720))-VLOOKUP(U721,$U$3:$V$1002,2,0)))</f>
        <v/>
      </c>
      <c r="AC721" s="68" t="str">
        <f t="shared" si="1325"/>
        <v/>
      </c>
      <c r="AD721" s="69" t="str">
        <f t="shared" si="1326"/>
        <v/>
      </c>
      <c r="AE721" s="69" t="str">
        <f t="shared" si="1327"/>
        <v/>
      </c>
      <c r="AF721" s="69" t="str">
        <f t="shared" si="1328"/>
        <v/>
      </c>
      <c r="AI721" s="3" t="str">
        <f t="shared" si="1279"/>
        <v/>
      </c>
      <c r="AJ721" s="8" t="str">
        <f t="shared" si="1307"/>
        <v/>
      </c>
      <c r="AK721" s="8" t="str">
        <f t="shared" si="1280"/>
        <v/>
      </c>
      <c r="AL721" s="8" t="str">
        <f t="shared" si="1281"/>
        <v/>
      </c>
      <c r="AM721" s="8" t="str">
        <f t="shared" si="1282"/>
        <v/>
      </c>
      <c r="AN721" s="9" t="str">
        <f t="shared" si="1308"/>
        <v/>
      </c>
      <c r="AO721" s="9" t="str">
        <f t="shared" si="1309"/>
        <v/>
      </c>
      <c r="AP721" s="8" t="str">
        <f t="shared" si="1329"/>
        <v/>
      </c>
      <c r="AQ721" s="9" t="str">
        <f t="shared" si="1310"/>
        <v/>
      </c>
      <c r="AR721" s="8" t="str">
        <f t="shared" si="1330"/>
        <v/>
      </c>
      <c r="AS721" s="2" t="str">
        <f t="shared" si="1283"/>
        <v/>
      </c>
      <c r="AT721" s="8" t="str">
        <f t="shared" si="1331"/>
        <v/>
      </c>
      <c r="AU721" s="8" t="str">
        <f t="shared" si="1284"/>
        <v/>
      </c>
      <c r="AV721" s="8" t="str">
        <f t="shared" si="1285"/>
        <v/>
      </c>
      <c r="AW721" s="8" t="str">
        <f t="shared" si="1286"/>
        <v/>
      </c>
      <c r="AX721" s="9" t="str">
        <f t="shared" si="1311"/>
        <v/>
      </c>
      <c r="AY721" s="9" t="str">
        <f t="shared" si="1312"/>
        <v/>
      </c>
      <c r="AZ721" s="8" t="str">
        <f t="shared" si="1332"/>
        <v/>
      </c>
      <c r="BA721" s="9" t="str">
        <f t="shared" si="1333"/>
        <v/>
      </c>
      <c r="BB721" s="8" t="str">
        <f t="shared" si="1334"/>
        <v/>
      </c>
      <c r="BD721" s="3" t="str">
        <f t="shared" si="1335"/>
        <v/>
      </c>
      <c r="BE721" s="8" t="str">
        <f t="shared" si="1287"/>
        <v/>
      </c>
      <c r="BF721" s="8" t="str">
        <f t="shared" si="1288"/>
        <v/>
      </c>
      <c r="BG721" s="86" t="str">
        <f t="shared" si="1289"/>
        <v/>
      </c>
      <c r="BH721" s="9" t="str">
        <f t="shared" si="1290"/>
        <v/>
      </c>
      <c r="BI721" s="9" t="str">
        <f t="shared" si="1291"/>
        <v/>
      </c>
      <c r="BJ721" s="82" t="e">
        <f t="shared" si="1313"/>
        <v>#VALUE!</v>
      </c>
      <c r="BK721" s="9" t="str">
        <f t="shared" si="1292"/>
        <v/>
      </c>
      <c r="BL721" s="9" t="str">
        <f t="shared" ref="BL721:BM721" si="1355">BK721</f>
        <v/>
      </c>
      <c r="BM721" s="9" t="str">
        <f t="shared" si="1355"/>
        <v/>
      </c>
      <c r="BN721" s="8" t="str">
        <f t="shared" si="1315"/>
        <v/>
      </c>
      <c r="BO721" s="8" t="str">
        <f t="shared" si="1337"/>
        <v/>
      </c>
      <c r="BP721" s="8" t="str">
        <f t="shared" si="1338"/>
        <v/>
      </c>
      <c r="BQ721" s="8" t="str">
        <f t="shared" si="1339"/>
        <v/>
      </c>
      <c r="BR721" s="8" t="str">
        <f t="shared" si="1294"/>
        <v/>
      </c>
      <c r="BS721" s="8" t="str">
        <f t="shared" si="1340"/>
        <v/>
      </c>
      <c r="BT721" s="8" t="str">
        <f t="shared" si="1341"/>
        <v/>
      </c>
      <c r="BU721" s="7" t="str">
        <f t="shared" si="1342"/>
        <v/>
      </c>
    </row>
    <row r="722" spans="8:73" x14ac:dyDescent="0.25">
      <c r="H722" s="35" t="str">
        <f>IFERROR(IF(MINUTE(M722)&lt;&gt;MINUTE(M721),MAX($H$2:H721)+1,IF(AND(MINUTE(M721)=0,MINUTE(M722)=0),1,"")),"")</f>
        <v/>
      </c>
      <c r="I722" s="35" t="str">
        <f t="shared" si="1277"/>
        <v/>
      </c>
      <c r="J722" s="35" t="str">
        <f t="shared" si="1316"/>
        <v/>
      </c>
      <c r="K722" s="67" t="str">
        <f>IFERROR(IF(VLOOKUP(J721,'Flota Variable'!$AS$4:$AU$707,3,0)+K721&gt;$F$7,"",VLOOKUP(J721,'Flota Variable'!$AS$4:$AU$707,3,0)+K721),"")</f>
        <v/>
      </c>
      <c r="L722" s="67" t="str">
        <f t="shared" si="1278"/>
        <v/>
      </c>
      <c r="M722" s="36" t="str">
        <f t="shared" si="1317"/>
        <v/>
      </c>
      <c r="N722" s="35" t="str">
        <f>IF(H722="","",IF(H722=MAX($H$3:$H$1002),IFERROR(VLOOKUP(MAX($H$3:H722)+1,$H$3:$I$1002,2,0),MAX(I722:I1721))-VLOOKUP(H722,$H$3:$I$1002,2,0)+1,IFERROR(VLOOKUP(MAX($H$3:H722)+1,$H$3:$I$1002,2,0),MAX(I722:I1721))-VLOOKUP(H722,$H$3:$I$1002,2,0)))</f>
        <v/>
      </c>
      <c r="P722" s="35" t="str">
        <f t="shared" si="1318"/>
        <v/>
      </c>
      <c r="Q722" s="67" t="str">
        <f t="shared" si="1319"/>
        <v/>
      </c>
      <c r="R722" s="67" t="str">
        <f t="shared" si="1320"/>
        <v/>
      </c>
      <c r="S722" s="67" t="str">
        <f t="shared" si="1321"/>
        <v/>
      </c>
      <c r="U722" s="68" t="str">
        <f>IFERROR(IF(Z722=0,"",IF(MINUTE(Z722)&lt;&gt;MINUTE(Z721),MAX($U$2:U721)+1,IF(AND(MINUTE(Z721)=0,MINUTE(Z722)=0),1,""))),"")</f>
        <v/>
      </c>
      <c r="V722" s="68" t="str">
        <f t="shared" si="1322"/>
        <v/>
      </c>
      <c r="W722" s="68" t="str">
        <f t="shared" si="1323"/>
        <v/>
      </c>
      <c r="X722" s="69" t="str">
        <f>IFERROR(L722+VLOOKUP(J722,'Tiempos de ciclo'!$P$3:$Q$398,2,0),"")</f>
        <v/>
      </c>
      <c r="Y722" s="69" t="str">
        <f t="shared" si="1306"/>
        <v/>
      </c>
      <c r="Z722" s="70" t="str">
        <f t="shared" si="1324"/>
        <v/>
      </c>
      <c r="AA722" s="68" t="str">
        <f>IF(U722="","",IF(U722=MAX($U$3:$U$1002),IFERROR(VLOOKUP(MAX($U$3:U722)+1,$U$3:$V$1002,2,0),MAX(V722:V1721))-VLOOKUP(U722,$U$3:$V$1002,2,0)+1,IFERROR(VLOOKUP(MAX($U$3:U722)+1,$U$3:$V$1002,2,0),MAX(V722:V1721))-VLOOKUP(U722,$U$3:$V$1002,2,0)))</f>
        <v/>
      </c>
      <c r="AC722" s="68" t="str">
        <f t="shared" si="1325"/>
        <v/>
      </c>
      <c r="AD722" s="69" t="str">
        <f t="shared" si="1326"/>
        <v/>
      </c>
      <c r="AE722" s="69" t="str">
        <f t="shared" si="1327"/>
        <v/>
      </c>
      <c r="AF722" s="69" t="str">
        <f t="shared" si="1328"/>
        <v/>
      </c>
      <c r="AI722" s="3" t="str">
        <f t="shared" si="1279"/>
        <v/>
      </c>
      <c r="AJ722" s="8" t="str">
        <f t="shared" si="1307"/>
        <v/>
      </c>
      <c r="AK722" s="8" t="str">
        <f t="shared" si="1280"/>
        <v/>
      </c>
      <c r="AL722" s="8" t="str">
        <f t="shared" si="1281"/>
        <v/>
      </c>
      <c r="AM722" s="8" t="str">
        <f t="shared" si="1282"/>
        <v/>
      </c>
      <c r="AN722" s="9" t="str">
        <f t="shared" si="1308"/>
        <v/>
      </c>
      <c r="AO722" s="9" t="str">
        <f t="shared" si="1309"/>
        <v/>
      </c>
      <c r="AP722" s="8" t="str">
        <f t="shared" si="1329"/>
        <v/>
      </c>
      <c r="AQ722" s="9" t="str">
        <f t="shared" si="1310"/>
        <v/>
      </c>
      <c r="AR722" s="8" t="str">
        <f t="shared" si="1330"/>
        <v/>
      </c>
      <c r="AS722" s="2" t="str">
        <f t="shared" si="1283"/>
        <v/>
      </c>
      <c r="AT722" s="8" t="str">
        <f t="shared" si="1331"/>
        <v/>
      </c>
      <c r="AU722" s="8" t="str">
        <f t="shared" si="1284"/>
        <v/>
      </c>
      <c r="AV722" s="8" t="str">
        <f t="shared" si="1285"/>
        <v/>
      </c>
      <c r="AW722" s="8" t="str">
        <f t="shared" si="1286"/>
        <v/>
      </c>
      <c r="AX722" s="9" t="str">
        <f t="shared" si="1311"/>
        <v/>
      </c>
      <c r="AY722" s="9" t="str">
        <f t="shared" si="1312"/>
        <v/>
      </c>
      <c r="AZ722" s="8" t="str">
        <f t="shared" si="1332"/>
        <v/>
      </c>
      <c r="BA722" s="9" t="str">
        <f t="shared" si="1333"/>
        <v/>
      </c>
      <c r="BB722" s="8" t="str">
        <f t="shared" si="1334"/>
        <v/>
      </c>
      <c r="BD722" s="3" t="str">
        <f t="shared" si="1335"/>
        <v/>
      </c>
      <c r="BE722" s="8" t="str">
        <f t="shared" si="1287"/>
        <v/>
      </c>
      <c r="BF722" s="8" t="str">
        <f t="shared" si="1288"/>
        <v/>
      </c>
      <c r="BG722" s="86" t="str">
        <f t="shared" si="1289"/>
        <v/>
      </c>
      <c r="BH722" s="9" t="str">
        <f t="shared" si="1290"/>
        <v/>
      </c>
      <c r="BI722" s="9" t="str">
        <f t="shared" si="1291"/>
        <v/>
      </c>
      <c r="BJ722" s="82" t="e">
        <f t="shared" si="1313"/>
        <v>#VALUE!</v>
      </c>
      <c r="BK722" s="9" t="str">
        <f t="shared" si="1292"/>
        <v/>
      </c>
      <c r="BL722" s="9" t="str">
        <f t="shared" ref="BL722:BM722" si="1356">BK722</f>
        <v/>
      </c>
      <c r="BM722" s="9" t="str">
        <f t="shared" si="1356"/>
        <v/>
      </c>
      <c r="BN722" s="8" t="str">
        <f t="shared" si="1315"/>
        <v/>
      </c>
      <c r="BO722" s="8" t="str">
        <f t="shared" si="1337"/>
        <v/>
      </c>
      <c r="BP722" s="8" t="str">
        <f t="shared" si="1338"/>
        <v/>
      </c>
      <c r="BQ722" s="8" t="str">
        <f t="shared" si="1339"/>
        <v/>
      </c>
      <c r="BR722" s="8" t="str">
        <f t="shared" si="1294"/>
        <v/>
      </c>
      <c r="BS722" s="8" t="str">
        <f t="shared" si="1340"/>
        <v/>
      </c>
      <c r="BT722" s="8" t="str">
        <f t="shared" si="1341"/>
        <v/>
      </c>
      <c r="BU722" s="7" t="str">
        <f t="shared" si="1342"/>
        <v/>
      </c>
    </row>
    <row r="723" spans="8:73" x14ac:dyDescent="0.25">
      <c r="H723" s="35" t="str">
        <f>IFERROR(IF(MINUTE(M723)&lt;&gt;MINUTE(M722),MAX($H$2:H722)+1,IF(AND(MINUTE(M722)=0,MINUTE(M723)=0),1,"")),"")</f>
        <v/>
      </c>
      <c r="I723" s="35" t="str">
        <f t="shared" si="1277"/>
        <v/>
      </c>
      <c r="J723" s="35" t="str">
        <f t="shared" si="1316"/>
        <v/>
      </c>
      <c r="K723" s="67" t="str">
        <f>IFERROR(IF(VLOOKUP(J722,'Flota Variable'!$AS$4:$AU$707,3,0)+K722&gt;$F$7,"",VLOOKUP(J722,'Flota Variable'!$AS$4:$AU$707,3,0)+K722),"")</f>
        <v/>
      </c>
      <c r="L723" s="67" t="str">
        <f t="shared" si="1278"/>
        <v/>
      </c>
      <c r="M723" s="36" t="str">
        <f t="shared" si="1317"/>
        <v/>
      </c>
      <c r="N723" s="35" t="str">
        <f>IF(H723="","",IF(H723=MAX($H$3:$H$1002),IFERROR(VLOOKUP(MAX($H$3:H723)+1,$H$3:$I$1002,2,0),MAX(I723:I1722))-VLOOKUP(H723,$H$3:$I$1002,2,0)+1,IFERROR(VLOOKUP(MAX($H$3:H723)+1,$H$3:$I$1002,2,0),MAX(I723:I1722))-VLOOKUP(H723,$H$3:$I$1002,2,0)))</f>
        <v/>
      </c>
      <c r="P723" s="35" t="str">
        <f t="shared" si="1318"/>
        <v/>
      </c>
      <c r="Q723" s="67" t="str">
        <f t="shared" si="1319"/>
        <v/>
      </c>
      <c r="R723" s="67" t="str">
        <f t="shared" si="1320"/>
        <v/>
      </c>
      <c r="S723" s="67" t="str">
        <f t="shared" si="1321"/>
        <v/>
      </c>
      <c r="U723" s="68" t="str">
        <f>IFERROR(IF(Z723=0,"",IF(MINUTE(Z723)&lt;&gt;MINUTE(Z722),MAX($U$2:U722)+1,IF(AND(MINUTE(Z722)=0,MINUTE(Z723)=0),1,""))),"")</f>
        <v/>
      </c>
      <c r="V723" s="68" t="str">
        <f t="shared" si="1322"/>
        <v/>
      </c>
      <c r="W723" s="68" t="str">
        <f t="shared" si="1323"/>
        <v/>
      </c>
      <c r="X723" s="69" t="str">
        <f>IFERROR(L723+VLOOKUP(J723,'Tiempos de ciclo'!$P$3:$Q$398,2,0),"")</f>
        <v/>
      </c>
      <c r="Y723" s="69" t="str">
        <f t="shared" si="1306"/>
        <v/>
      </c>
      <c r="Z723" s="70" t="str">
        <f t="shared" si="1324"/>
        <v/>
      </c>
      <c r="AA723" s="68" t="str">
        <f>IF(U723="","",IF(U723=MAX($U$3:$U$1002),IFERROR(VLOOKUP(MAX($U$3:U723)+1,$U$3:$V$1002,2,0),MAX(V723:V1722))-VLOOKUP(U723,$U$3:$V$1002,2,0)+1,IFERROR(VLOOKUP(MAX($U$3:U723)+1,$U$3:$V$1002,2,0),MAX(V723:V1722))-VLOOKUP(U723,$U$3:$V$1002,2,0)))</f>
        <v/>
      </c>
      <c r="AC723" s="68" t="str">
        <f t="shared" si="1325"/>
        <v/>
      </c>
      <c r="AD723" s="69" t="str">
        <f t="shared" si="1326"/>
        <v/>
      </c>
      <c r="AE723" s="69" t="str">
        <f t="shared" si="1327"/>
        <v/>
      </c>
      <c r="AF723" s="69" t="str">
        <f t="shared" si="1328"/>
        <v/>
      </c>
      <c r="AI723" s="3" t="str">
        <f t="shared" si="1279"/>
        <v/>
      </c>
      <c r="AJ723" s="8" t="str">
        <f t="shared" si="1307"/>
        <v/>
      </c>
      <c r="AK723" s="8" t="str">
        <f t="shared" si="1280"/>
        <v/>
      </c>
      <c r="AL723" s="8" t="str">
        <f t="shared" si="1281"/>
        <v/>
      </c>
      <c r="AM723" s="8" t="str">
        <f t="shared" si="1282"/>
        <v/>
      </c>
      <c r="AN723" s="9" t="str">
        <f t="shared" si="1308"/>
        <v/>
      </c>
      <c r="AO723" s="9" t="str">
        <f t="shared" si="1309"/>
        <v/>
      </c>
      <c r="AP723" s="8" t="str">
        <f t="shared" si="1329"/>
        <v/>
      </c>
      <c r="AQ723" s="9" t="str">
        <f t="shared" si="1310"/>
        <v/>
      </c>
      <c r="AR723" s="8" t="str">
        <f t="shared" si="1330"/>
        <v/>
      </c>
      <c r="AS723" s="2" t="str">
        <f t="shared" si="1283"/>
        <v/>
      </c>
      <c r="AT723" s="8" t="str">
        <f t="shared" si="1331"/>
        <v/>
      </c>
      <c r="AU723" s="8" t="str">
        <f t="shared" si="1284"/>
        <v/>
      </c>
      <c r="AV723" s="8" t="str">
        <f t="shared" si="1285"/>
        <v/>
      </c>
      <c r="AW723" s="8" t="str">
        <f t="shared" si="1286"/>
        <v/>
      </c>
      <c r="AX723" s="9" t="str">
        <f t="shared" si="1311"/>
        <v/>
      </c>
      <c r="AY723" s="9" t="str">
        <f t="shared" si="1312"/>
        <v/>
      </c>
      <c r="AZ723" s="8" t="str">
        <f t="shared" si="1332"/>
        <v/>
      </c>
      <c r="BA723" s="9" t="str">
        <f t="shared" si="1333"/>
        <v/>
      </c>
      <c r="BB723" s="8" t="str">
        <f t="shared" si="1334"/>
        <v/>
      </c>
      <c r="BD723" s="3" t="str">
        <f t="shared" si="1335"/>
        <v/>
      </c>
      <c r="BE723" s="8" t="str">
        <f t="shared" si="1287"/>
        <v/>
      </c>
      <c r="BF723" s="8" t="str">
        <f t="shared" si="1288"/>
        <v/>
      </c>
      <c r="BG723" s="86" t="str">
        <f t="shared" si="1289"/>
        <v/>
      </c>
      <c r="BH723" s="9" t="str">
        <f t="shared" si="1290"/>
        <v/>
      </c>
      <c r="BI723" s="9" t="str">
        <f t="shared" si="1291"/>
        <v/>
      </c>
      <c r="BJ723" s="82" t="e">
        <f t="shared" si="1313"/>
        <v>#VALUE!</v>
      </c>
      <c r="BK723" s="9" t="str">
        <f t="shared" si="1292"/>
        <v/>
      </c>
      <c r="BL723" s="9" t="str">
        <f t="shared" ref="BL723:BM723" si="1357">BK723</f>
        <v/>
      </c>
      <c r="BM723" s="9" t="str">
        <f t="shared" si="1357"/>
        <v/>
      </c>
      <c r="BN723" s="8" t="str">
        <f t="shared" si="1315"/>
        <v/>
      </c>
      <c r="BO723" s="8" t="str">
        <f t="shared" si="1337"/>
        <v/>
      </c>
      <c r="BP723" s="8" t="str">
        <f t="shared" si="1338"/>
        <v/>
      </c>
      <c r="BQ723" s="8" t="str">
        <f t="shared" si="1339"/>
        <v/>
      </c>
      <c r="BR723" s="8" t="str">
        <f t="shared" si="1294"/>
        <v/>
      </c>
      <c r="BS723" s="8" t="str">
        <f t="shared" si="1340"/>
        <v/>
      </c>
      <c r="BT723" s="8" t="str">
        <f t="shared" si="1341"/>
        <v/>
      </c>
      <c r="BU723" s="7" t="str">
        <f t="shared" si="1342"/>
        <v/>
      </c>
    </row>
    <row r="724" spans="8:73" x14ac:dyDescent="0.25">
      <c r="H724" s="35" t="str">
        <f>IFERROR(IF(MINUTE(M724)&lt;&gt;MINUTE(M723),MAX($H$2:H723)+1,IF(AND(MINUTE(M723)=0,MINUTE(M724)=0),1,"")),"")</f>
        <v/>
      </c>
      <c r="I724" s="35" t="str">
        <f t="shared" si="1277"/>
        <v/>
      </c>
      <c r="J724" s="35" t="str">
        <f t="shared" si="1316"/>
        <v/>
      </c>
      <c r="K724" s="67" t="str">
        <f>IFERROR(IF(VLOOKUP(J723,'Flota Variable'!$AS$4:$AU$707,3,0)+K723&gt;$F$7,"",VLOOKUP(J723,'Flota Variable'!$AS$4:$AU$707,3,0)+K723),"")</f>
        <v/>
      </c>
      <c r="L724" s="67" t="str">
        <f t="shared" si="1278"/>
        <v/>
      </c>
      <c r="M724" s="36" t="str">
        <f t="shared" si="1317"/>
        <v/>
      </c>
      <c r="N724" s="35" t="str">
        <f>IF(H724="","",IF(H724=MAX($H$3:$H$1002),IFERROR(VLOOKUP(MAX($H$3:H724)+1,$H$3:$I$1002,2,0),MAX(I724:I1723))-VLOOKUP(H724,$H$3:$I$1002,2,0)+1,IFERROR(VLOOKUP(MAX($H$3:H724)+1,$H$3:$I$1002,2,0),MAX(I724:I1723))-VLOOKUP(H724,$H$3:$I$1002,2,0)))</f>
        <v/>
      </c>
      <c r="P724" s="35" t="str">
        <f t="shared" si="1318"/>
        <v/>
      </c>
      <c r="Q724" s="67" t="str">
        <f t="shared" si="1319"/>
        <v/>
      </c>
      <c r="R724" s="67" t="str">
        <f t="shared" si="1320"/>
        <v/>
      </c>
      <c r="S724" s="67" t="str">
        <f t="shared" si="1321"/>
        <v/>
      </c>
      <c r="U724" s="68" t="str">
        <f>IFERROR(IF(Z724=0,"",IF(MINUTE(Z724)&lt;&gt;MINUTE(Z723),MAX($U$2:U723)+1,IF(AND(MINUTE(Z723)=0,MINUTE(Z724)=0),1,""))),"")</f>
        <v/>
      </c>
      <c r="V724" s="68" t="str">
        <f t="shared" si="1322"/>
        <v/>
      </c>
      <c r="W724" s="68" t="str">
        <f t="shared" si="1323"/>
        <v/>
      </c>
      <c r="X724" s="69" t="str">
        <f>IFERROR(L724+VLOOKUP(J724,'Tiempos de ciclo'!$P$3:$Q$398,2,0),"")</f>
        <v/>
      </c>
      <c r="Y724" s="69" t="str">
        <f t="shared" si="1306"/>
        <v/>
      </c>
      <c r="Z724" s="70" t="str">
        <f t="shared" si="1324"/>
        <v/>
      </c>
      <c r="AA724" s="68" t="str">
        <f>IF(U724="","",IF(U724=MAX($U$3:$U$1002),IFERROR(VLOOKUP(MAX($U$3:U724)+1,$U$3:$V$1002,2,0),MAX(V724:V1723))-VLOOKUP(U724,$U$3:$V$1002,2,0)+1,IFERROR(VLOOKUP(MAX($U$3:U724)+1,$U$3:$V$1002,2,0),MAX(V724:V1723))-VLOOKUP(U724,$U$3:$V$1002,2,0)))</f>
        <v/>
      </c>
      <c r="AC724" s="68" t="str">
        <f t="shared" si="1325"/>
        <v/>
      </c>
      <c r="AD724" s="69" t="str">
        <f t="shared" si="1326"/>
        <v/>
      </c>
      <c r="AE724" s="69" t="str">
        <f t="shared" si="1327"/>
        <v/>
      </c>
      <c r="AF724" s="69" t="str">
        <f t="shared" si="1328"/>
        <v/>
      </c>
      <c r="AI724" s="3" t="str">
        <f t="shared" si="1279"/>
        <v/>
      </c>
      <c r="AJ724" s="8" t="str">
        <f t="shared" si="1307"/>
        <v/>
      </c>
      <c r="AK724" s="8" t="str">
        <f t="shared" si="1280"/>
        <v/>
      </c>
      <c r="AL724" s="8" t="str">
        <f t="shared" si="1281"/>
        <v/>
      </c>
      <c r="AM724" s="8" t="str">
        <f t="shared" si="1282"/>
        <v/>
      </c>
      <c r="AN724" s="9" t="str">
        <f t="shared" si="1308"/>
        <v/>
      </c>
      <c r="AO724" s="9" t="str">
        <f t="shared" si="1309"/>
        <v/>
      </c>
      <c r="AP724" s="8" t="str">
        <f t="shared" si="1329"/>
        <v/>
      </c>
      <c r="AQ724" s="9" t="str">
        <f t="shared" si="1310"/>
        <v/>
      </c>
      <c r="AR724" s="8" t="str">
        <f t="shared" si="1330"/>
        <v/>
      </c>
      <c r="AS724" s="2" t="str">
        <f t="shared" si="1283"/>
        <v/>
      </c>
      <c r="AT724" s="8" t="str">
        <f t="shared" si="1331"/>
        <v/>
      </c>
      <c r="AU724" s="8" t="str">
        <f t="shared" si="1284"/>
        <v/>
      </c>
      <c r="AV724" s="8" t="str">
        <f t="shared" si="1285"/>
        <v/>
      </c>
      <c r="AW724" s="8" t="str">
        <f t="shared" si="1286"/>
        <v/>
      </c>
      <c r="AX724" s="9" t="str">
        <f t="shared" si="1311"/>
        <v/>
      </c>
      <c r="AY724" s="9" t="str">
        <f t="shared" si="1312"/>
        <v/>
      </c>
      <c r="AZ724" s="8" t="str">
        <f t="shared" si="1332"/>
        <v/>
      </c>
      <c r="BA724" s="9" t="str">
        <f t="shared" si="1333"/>
        <v/>
      </c>
      <c r="BB724" s="8" t="str">
        <f t="shared" si="1334"/>
        <v/>
      </c>
      <c r="BD724" s="3" t="str">
        <f t="shared" si="1335"/>
        <v/>
      </c>
      <c r="BE724" s="8" t="str">
        <f t="shared" si="1287"/>
        <v/>
      </c>
      <c r="BF724" s="8" t="str">
        <f t="shared" si="1288"/>
        <v/>
      </c>
      <c r="BG724" s="86" t="str">
        <f t="shared" si="1289"/>
        <v/>
      </c>
      <c r="BH724" s="9" t="str">
        <f t="shared" si="1290"/>
        <v/>
      </c>
      <c r="BI724" s="9" t="str">
        <f t="shared" si="1291"/>
        <v/>
      </c>
      <c r="BJ724" s="82" t="e">
        <f t="shared" si="1313"/>
        <v>#VALUE!</v>
      </c>
      <c r="BK724" s="9" t="str">
        <f t="shared" si="1292"/>
        <v/>
      </c>
      <c r="BL724" s="9" t="str">
        <f t="shared" ref="BL724:BM724" si="1358">BK724</f>
        <v/>
      </c>
      <c r="BM724" s="9" t="str">
        <f t="shared" si="1358"/>
        <v/>
      </c>
      <c r="BN724" s="8" t="str">
        <f t="shared" si="1315"/>
        <v/>
      </c>
      <c r="BO724" s="8" t="str">
        <f t="shared" si="1337"/>
        <v/>
      </c>
      <c r="BP724" s="8" t="str">
        <f t="shared" si="1338"/>
        <v/>
      </c>
      <c r="BQ724" s="8" t="str">
        <f t="shared" si="1339"/>
        <v/>
      </c>
      <c r="BR724" s="8" t="str">
        <f t="shared" si="1294"/>
        <v/>
      </c>
      <c r="BS724" s="8" t="str">
        <f t="shared" si="1340"/>
        <v/>
      </c>
      <c r="BT724" s="8" t="str">
        <f t="shared" si="1341"/>
        <v/>
      </c>
      <c r="BU724" s="7" t="str">
        <f t="shared" si="1342"/>
        <v/>
      </c>
    </row>
    <row r="725" spans="8:73" x14ac:dyDescent="0.25">
      <c r="H725" s="35" t="str">
        <f>IFERROR(IF(MINUTE(M725)&lt;&gt;MINUTE(M724),MAX($H$2:H724)+1,IF(AND(MINUTE(M724)=0,MINUTE(M725)=0),1,"")),"")</f>
        <v/>
      </c>
      <c r="I725" s="35" t="str">
        <f t="shared" si="1277"/>
        <v/>
      </c>
      <c r="J725" s="35" t="str">
        <f t="shared" si="1316"/>
        <v/>
      </c>
      <c r="K725" s="67" t="str">
        <f>IFERROR(IF(VLOOKUP(J724,'Flota Variable'!$AS$4:$AU$707,3,0)+K724&gt;$F$7,"",VLOOKUP(J724,'Flota Variable'!$AS$4:$AU$707,3,0)+K724),"")</f>
        <v/>
      </c>
      <c r="L725" s="67" t="str">
        <f t="shared" si="1278"/>
        <v/>
      </c>
      <c r="M725" s="36" t="str">
        <f t="shared" si="1317"/>
        <v/>
      </c>
      <c r="N725" s="35" t="str">
        <f>IF(H725="","",IF(H725=MAX($H$3:$H$1002),IFERROR(VLOOKUP(MAX($H$3:H725)+1,$H$3:$I$1002,2,0),MAX(I725:I1724))-VLOOKUP(H725,$H$3:$I$1002,2,0)+1,IFERROR(VLOOKUP(MAX($H$3:H725)+1,$H$3:$I$1002,2,0),MAX(I725:I1724))-VLOOKUP(H725,$H$3:$I$1002,2,0)))</f>
        <v/>
      </c>
      <c r="P725" s="35" t="str">
        <f t="shared" si="1318"/>
        <v/>
      </c>
      <c r="Q725" s="67" t="str">
        <f t="shared" si="1319"/>
        <v/>
      </c>
      <c r="R725" s="67" t="str">
        <f t="shared" si="1320"/>
        <v/>
      </c>
      <c r="S725" s="67" t="str">
        <f t="shared" si="1321"/>
        <v/>
      </c>
      <c r="U725" s="68" t="str">
        <f>IFERROR(IF(Z725=0,"",IF(MINUTE(Z725)&lt;&gt;MINUTE(Z724),MAX($U$2:U724)+1,IF(AND(MINUTE(Z724)=0,MINUTE(Z725)=0),1,""))),"")</f>
        <v/>
      </c>
      <c r="V725" s="68" t="str">
        <f t="shared" si="1322"/>
        <v/>
      </c>
      <c r="W725" s="68" t="str">
        <f t="shared" si="1323"/>
        <v/>
      </c>
      <c r="X725" s="69" t="str">
        <f>IFERROR(L725+VLOOKUP(J725,'Tiempos de ciclo'!$P$3:$Q$398,2,0),"")</f>
        <v/>
      </c>
      <c r="Y725" s="69" t="str">
        <f t="shared" si="1306"/>
        <v/>
      </c>
      <c r="Z725" s="70" t="str">
        <f t="shared" si="1324"/>
        <v/>
      </c>
      <c r="AA725" s="68" t="str">
        <f>IF(U725="","",IF(U725=MAX($U$3:$U$1002),IFERROR(VLOOKUP(MAX($U$3:U725)+1,$U$3:$V$1002,2,0),MAX(V725:V1724))-VLOOKUP(U725,$U$3:$V$1002,2,0)+1,IFERROR(VLOOKUP(MAX($U$3:U725)+1,$U$3:$V$1002,2,0),MAX(V725:V1724))-VLOOKUP(U725,$U$3:$V$1002,2,0)))</f>
        <v/>
      </c>
      <c r="AC725" s="68" t="str">
        <f t="shared" si="1325"/>
        <v/>
      </c>
      <c r="AD725" s="69" t="str">
        <f t="shared" si="1326"/>
        <v/>
      </c>
      <c r="AE725" s="69" t="str">
        <f t="shared" si="1327"/>
        <v/>
      </c>
      <c r="AF725" s="69" t="str">
        <f t="shared" si="1328"/>
        <v/>
      </c>
      <c r="AI725" s="3" t="str">
        <f t="shared" si="1279"/>
        <v/>
      </c>
      <c r="AJ725" s="8" t="str">
        <f t="shared" si="1307"/>
        <v/>
      </c>
      <c r="AK725" s="8" t="str">
        <f t="shared" si="1280"/>
        <v/>
      </c>
      <c r="AL725" s="8" t="str">
        <f t="shared" si="1281"/>
        <v/>
      </c>
      <c r="AM725" s="8" t="str">
        <f t="shared" si="1282"/>
        <v/>
      </c>
      <c r="AN725" s="9" t="str">
        <f t="shared" si="1308"/>
        <v/>
      </c>
      <c r="AO725" s="9" t="str">
        <f t="shared" si="1309"/>
        <v/>
      </c>
      <c r="AP725" s="8" t="str">
        <f t="shared" si="1329"/>
        <v/>
      </c>
      <c r="AQ725" s="9" t="str">
        <f t="shared" si="1310"/>
        <v/>
      </c>
      <c r="AR725" s="8" t="str">
        <f t="shared" si="1330"/>
        <v/>
      </c>
      <c r="AS725" s="2" t="str">
        <f t="shared" si="1283"/>
        <v/>
      </c>
      <c r="AT725" s="8" t="str">
        <f t="shared" si="1331"/>
        <v/>
      </c>
      <c r="AU725" s="8" t="str">
        <f t="shared" si="1284"/>
        <v/>
      </c>
      <c r="AV725" s="8" t="str">
        <f t="shared" si="1285"/>
        <v/>
      </c>
      <c r="AW725" s="8" t="str">
        <f t="shared" si="1286"/>
        <v/>
      </c>
      <c r="AX725" s="9" t="str">
        <f t="shared" si="1311"/>
        <v/>
      </c>
      <c r="AY725" s="9" t="str">
        <f t="shared" si="1312"/>
        <v/>
      </c>
      <c r="AZ725" s="8" t="str">
        <f t="shared" si="1332"/>
        <v/>
      </c>
      <c r="BA725" s="9" t="str">
        <f t="shared" si="1333"/>
        <v/>
      </c>
      <c r="BB725" s="8" t="str">
        <f t="shared" si="1334"/>
        <v/>
      </c>
      <c r="BD725" s="3" t="str">
        <f t="shared" si="1335"/>
        <v/>
      </c>
      <c r="BE725" s="8" t="str">
        <f t="shared" si="1287"/>
        <v/>
      </c>
      <c r="BF725" s="8" t="str">
        <f t="shared" si="1288"/>
        <v/>
      </c>
      <c r="BG725" s="86" t="str">
        <f t="shared" si="1289"/>
        <v/>
      </c>
      <c r="BH725" s="9" t="str">
        <f t="shared" si="1290"/>
        <v/>
      </c>
      <c r="BI725" s="9" t="str">
        <f t="shared" si="1291"/>
        <v/>
      </c>
      <c r="BJ725" s="82" t="e">
        <f t="shared" si="1313"/>
        <v>#VALUE!</v>
      </c>
      <c r="BK725" s="9" t="str">
        <f t="shared" si="1292"/>
        <v/>
      </c>
      <c r="BL725" s="9" t="str">
        <f t="shared" ref="BL725:BM725" si="1359">BK725</f>
        <v/>
      </c>
      <c r="BM725" s="9" t="str">
        <f t="shared" si="1359"/>
        <v/>
      </c>
      <c r="BN725" s="8" t="str">
        <f t="shared" si="1315"/>
        <v/>
      </c>
      <c r="BO725" s="8" t="str">
        <f t="shared" si="1337"/>
        <v/>
      </c>
      <c r="BP725" s="8" t="str">
        <f t="shared" si="1338"/>
        <v/>
      </c>
      <c r="BQ725" s="8" t="str">
        <f t="shared" si="1339"/>
        <v/>
      </c>
      <c r="BR725" s="8" t="str">
        <f t="shared" si="1294"/>
        <v/>
      </c>
      <c r="BS725" s="8" t="str">
        <f t="shared" si="1340"/>
        <v/>
      </c>
      <c r="BT725" s="8" t="str">
        <f t="shared" si="1341"/>
        <v/>
      </c>
      <c r="BU725" s="7" t="str">
        <f t="shared" si="1342"/>
        <v/>
      </c>
    </row>
    <row r="726" spans="8:73" x14ac:dyDescent="0.25">
      <c r="H726" s="35" t="str">
        <f>IFERROR(IF(MINUTE(M726)&lt;&gt;MINUTE(M725),MAX($H$2:H725)+1,IF(AND(MINUTE(M725)=0,MINUTE(M726)=0),1,"")),"")</f>
        <v/>
      </c>
      <c r="I726" s="35" t="str">
        <f t="shared" si="1277"/>
        <v/>
      </c>
      <c r="J726" s="35" t="str">
        <f t="shared" si="1316"/>
        <v/>
      </c>
      <c r="K726" s="67" t="str">
        <f>IFERROR(IF(VLOOKUP(J725,'Flota Variable'!$AS$4:$AU$707,3,0)+K725&gt;$F$7,"",VLOOKUP(J725,'Flota Variable'!$AS$4:$AU$707,3,0)+K725),"")</f>
        <v/>
      </c>
      <c r="L726" s="67" t="str">
        <f t="shared" si="1278"/>
        <v/>
      </c>
      <c r="M726" s="36" t="str">
        <f t="shared" si="1317"/>
        <v/>
      </c>
      <c r="N726" s="35" t="str">
        <f>IF(H726="","",IF(H726=MAX($H$3:$H$1002),IFERROR(VLOOKUP(MAX($H$3:H726)+1,$H$3:$I$1002,2,0),MAX(I726:I1725))-VLOOKUP(H726,$H$3:$I$1002,2,0)+1,IFERROR(VLOOKUP(MAX($H$3:H726)+1,$H$3:$I$1002,2,0),MAX(I726:I1725))-VLOOKUP(H726,$H$3:$I$1002,2,0)))</f>
        <v/>
      </c>
      <c r="P726" s="35" t="str">
        <f t="shared" si="1318"/>
        <v/>
      </c>
      <c r="Q726" s="67" t="str">
        <f t="shared" si="1319"/>
        <v/>
      </c>
      <c r="R726" s="67" t="str">
        <f t="shared" si="1320"/>
        <v/>
      </c>
      <c r="S726" s="67" t="str">
        <f t="shared" si="1321"/>
        <v/>
      </c>
      <c r="U726" s="68" t="str">
        <f>IFERROR(IF(Z726=0,"",IF(MINUTE(Z726)&lt;&gt;MINUTE(Z725),MAX($U$2:U725)+1,IF(AND(MINUTE(Z725)=0,MINUTE(Z726)=0),1,""))),"")</f>
        <v/>
      </c>
      <c r="V726" s="68" t="str">
        <f t="shared" si="1322"/>
        <v/>
      </c>
      <c r="W726" s="68" t="str">
        <f t="shared" si="1323"/>
        <v/>
      </c>
      <c r="X726" s="69" t="str">
        <f>IFERROR(L726+VLOOKUP(J726,'Tiempos de ciclo'!$P$3:$Q$398,2,0),"")</f>
        <v/>
      </c>
      <c r="Y726" s="69" t="str">
        <f t="shared" si="1306"/>
        <v/>
      </c>
      <c r="Z726" s="70" t="str">
        <f t="shared" si="1324"/>
        <v/>
      </c>
      <c r="AA726" s="68" t="str">
        <f>IF(U726="","",IF(U726=MAX($U$3:$U$1002),IFERROR(VLOOKUP(MAX($U$3:U726)+1,$U$3:$V$1002,2,0),MAX(V726:V1725))-VLOOKUP(U726,$U$3:$V$1002,2,0)+1,IFERROR(VLOOKUP(MAX($U$3:U726)+1,$U$3:$V$1002,2,0),MAX(V726:V1725))-VLOOKUP(U726,$U$3:$V$1002,2,0)))</f>
        <v/>
      </c>
      <c r="AC726" s="68" t="str">
        <f t="shared" si="1325"/>
        <v/>
      </c>
      <c r="AD726" s="69" t="str">
        <f t="shared" si="1326"/>
        <v/>
      </c>
      <c r="AE726" s="69" t="str">
        <f t="shared" si="1327"/>
        <v/>
      </c>
      <c r="AF726" s="69" t="str">
        <f t="shared" si="1328"/>
        <v/>
      </c>
      <c r="AI726" s="3" t="str">
        <f t="shared" si="1279"/>
        <v/>
      </c>
      <c r="AJ726" s="8" t="str">
        <f t="shared" si="1307"/>
        <v/>
      </c>
      <c r="AK726" s="8" t="str">
        <f t="shared" si="1280"/>
        <v/>
      </c>
      <c r="AL726" s="8" t="str">
        <f t="shared" si="1281"/>
        <v/>
      </c>
      <c r="AM726" s="8" t="str">
        <f t="shared" si="1282"/>
        <v/>
      </c>
      <c r="AN726" s="9" t="str">
        <f t="shared" si="1308"/>
        <v/>
      </c>
      <c r="AO726" s="9" t="str">
        <f t="shared" si="1309"/>
        <v/>
      </c>
      <c r="AP726" s="8" t="str">
        <f t="shared" si="1329"/>
        <v/>
      </c>
      <c r="AQ726" s="9" t="str">
        <f t="shared" si="1310"/>
        <v/>
      </c>
      <c r="AR726" s="8" t="str">
        <f t="shared" si="1330"/>
        <v/>
      </c>
      <c r="AS726" s="2" t="str">
        <f t="shared" si="1283"/>
        <v/>
      </c>
      <c r="AT726" s="8" t="str">
        <f t="shared" si="1331"/>
        <v/>
      </c>
      <c r="AU726" s="8" t="str">
        <f t="shared" si="1284"/>
        <v/>
      </c>
      <c r="AV726" s="8" t="str">
        <f t="shared" si="1285"/>
        <v/>
      </c>
      <c r="AW726" s="8" t="str">
        <f t="shared" si="1286"/>
        <v/>
      </c>
      <c r="AX726" s="9" t="str">
        <f t="shared" si="1311"/>
        <v/>
      </c>
      <c r="AY726" s="9" t="str">
        <f t="shared" si="1312"/>
        <v/>
      </c>
      <c r="AZ726" s="8" t="str">
        <f t="shared" si="1332"/>
        <v/>
      </c>
      <c r="BA726" s="9" t="str">
        <f t="shared" si="1333"/>
        <v/>
      </c>
      <c r="BB726" s="8" t="str">
        <f t="shared" si="1334"/>
        <v/>
      </c>
      <c r="BD726" s="3" t="str">
        <f t="shared" si="1335"/>
        <v/>
      </c>
      <c r="BE726" s="8" t="str">
        <f t="shared" si="1287"/>
        <v/>
      </c>
      <c r="BF726" s="8" t="str">
        <f t="shared" si="1288"/>
        <v/>
      </c>
      <c r="BG726" s="86" t="str">
        <f t="shared" si="1289"/>
        <v/>
      </c>
      <c r="BH726" s="9" t="str">
        <f t="shared" si="1290"/>
        <v/>
      </c>
      <c r="BI726" s="9" t="str">
        <f t="shared" si="1291"/>
        <v/>
      </c>
      <c r="BJ726" s="82" t="e">
        <f t="shared" si="1313"/>
        <v>#VALUE!</v>
      </c>
      <c r="BK726" s="9" t="str">
        <f t="shared" si="1292"/>
        <v/>
      </c>
      <c r="BL726" s="9" t="str">
        <f t="shared" ref="BL726:BM726" si="1360">BK726</f>
        <v/>
      </c>
      <c r="BM726" s="9" t="str">
        <f t="shared" si="1360"/>
        <v/>
      </c>
      <c r="BN726" s="8" t="str">
        <f t="shared" si="1315"/>
        <v/>
      </c>
      <c r="BO726" s="8" t="str">
        <f t="shared" si="1337"/>
        <v/>
      </c>
      <c r="BP726" s="8" t="str">
        <f t="shared" si="1338"/>
        <v/>
      </c>
      <c r="BQ726" s="8" t="str">
        <f t="shared" si="1339"/>
        <v/>
      </c>
      <c r="BR726" s="8" t="str">
        <f t="shared" si="1294"/>
        <v/>
      </c>
      <c r="BS726" s="8" t="str">
        <f t="shared" si="1340"/>
        <v/>
      </c>
      <c r="BT726" s="8" t="str">
        <f t="shared" si="1341"/>
        <v/>
      </c>
      <c r="BU726" s="7" t="str">
        <f t="shared" si="1342"/>
        <v/>
      </c>
    </row>
    <row r="727" spans="8:73" x14ac:dyDescent="0.25">
      <c r="H727" s="35" t="str">
        <f>IFERROR(IF(MINUTE(M727)&lt;&gt;MINUTE(M726),MAX($H$2:H726)+1,IF(AND(MINUTE(M726)=0,MINUTE(M727)=0),1,"")),"")</f>
        <v/>
      </c>
      <c r="I727" s="35" t="str">
        <f t="shared" si="1277"/>
        <v/>
      </c>
      <c r="J727" s="35" t="str">
        <f t="shared" si="1316"/>
        <v/>
      </c>
      <c r="K727" s="67" t="str">
        <f>IFERROR(IF(VLOOKUP(J726,'Flota Variable'!$AS$4:$AU$707,3,0)+K726&gt;$F$7,"",VLOOKUP(J726,'Flota Variable'!$AS$4:$AU$707,3,0)+K726),"")</f>
        <v/>
      </c>
      <c r="L727" s="67" t="str">
        <f t="shared" si="1278"/>
        <v/>
      </c>
      <c r="M727" s="36" t="str">
        <f t="shared" si="1317"/>
        <v/>
      </c>
      <c r="N727" s="35" t="str">
        <f>IF(H727="","",IF(H727=MAX($H$3:$H$1002),IFERROR(VLOOKUP(MAX($H$3:H727)+1,$H$3:$I$1002,2,0),MAX(I727:I1726))-VLOOKUP(H727,$H$3:$I$1002,2,0)+1,IFERROR(VLOOKUP(MAX($H$3:H727)+1,$H$3:$I$1002,2,0),MAX(I727:I1726))-VLOOKUP(H727,$H$3:$I$1002,2,0)))</f>
        <v/>
      </c>
      <c r="P727" s="35" t="str">
        <f t="shared" si="1318"/>
        <v/>
      </c>
      <c r="Q727" s="67" t="str">
        <f t="shared" si="1319"/>
        <v/>
      </c>
      <c r="R727" s="67" t="str">
        <f t="shared" si="1320"/>
        <v/>
      </c>
      <c r="S727" s="67" t="str">
        <f t="shared" si="1321"/>
        <v/>
      </c>
      <c r="U727" s="68" t="str">
        <f>IFERROR(IF(Z727=0,"",IF(MINUTE(Z727)&lt;&gt;MINUTE(Z726),MAX($U$2:U726)+1,IF(AND(MINUTE(Z726)=0,MINUTE(Z727)=0),1,""))),"")</f>
        <v/>
      </c>
      <c r="V727" s="68" t="str">
        <f t="shared" si="1322"/>
        <v/>
      </c>
      <c r="W727" s="68" t="str">
        <f t="shared" si="1323"/>
        <v/>
      </c>
      <c r="X727" s="69" t="str">
        <f>IFERROR(L727+VLOOKUP(J727,'Tiempos de ciclo'!$P$3:$Q$398,2,0),"")</f>
        <v/>
      </c>
      <c r="Y727" s="69" t="str">
        <f t="shared" si="1306"/>
        <v/>
      </c>
      <c r="Z727" s="70" t="str">
        <f t="shared" si="1324"/>
        <v/>
      </c>
      <c r="AA727" s="68" t="str">
        <f>IF(U727="","",IF(U727=MAX($U$3:$U$1002),IFERROR(VLOOKUP(MAX($U$3:U727)+1,$U$3:$V$1002,2,0),MAX(V727:V1726))-VLOOKUP(U727,$U$3:$V$1002,2,0)+1,IFERROR(VLOOKUP(MAX($U$3:U727)+1,$U$3:$V$1002,2,0),MAX(V727:V1726))-VLOOKUP(U727,$U$3:$V$1002,2,0)))</f>
        <v/>
      </c>
      <c r="AC727" s="68" t="str">
        <f t="shared" si="1325"/>
        <v/>
      </c>
      <c r="AD727" s="69" t="str">
        <f t="shared" si="1326"/>
        <v/>
      </c>
      <c r="AE727" s="69" t="str">
        <f t="shared" si="1327"/>
        <v/>
      </c>
      <c r="AF727" s="69" t="str">
        <f t="shared" si="1328"/>
        <v/>
      </c>
      <c r="AI727" s="3" t="str">
        <f t="shared" si="1279"/>
        <v/>
      </c>
      <c r="AJ727" s="8" t="str">
        <f t="shared" si="1307"/>
        <v/>
      </c>
      <c r="AK727" s="8" t="str">
        <f t="shared" si="1280"/>
        <v/>
      </c>
      <c r="AL727" s="8" t="str">
        <f t="shared" si="1281"/>
        <v/>
      </c>
      <c r="AM727" s="8" t="str">
        <f t="shared" si="1282"/>
        <v/>
      </c>
      <c r="AN727" s="9" t="str">
        <f t="shared" si="1308"/>
        <v/>
      </c>
      <c r="AO727" s="9" t="str">
        <f t="shared" si="1309"/>
        <v/>
      </c>
      <c r="AP727" s="8" t="str">
        <f t="shared" si="1329"/>
        <v/>
      </c>
      <c r="AQ727" s="9" t="str">
        <f t="shared" si="1310"/>
        <v/>
      </c>
      <c r="AR727" s="8" t="str">
        <f t="shared" si="1330"/>
        <v/>
      </c>
      <c r="AS727" s="2" t="str">
        <f t="shared" si="1283"/>
        <v/>
      </c>
      <c r="AT727" s="8" t="str">
        <f t="shared" si="1331"/>
        <v/>
      </c>
      <c r="AU727" s="8" t="str">
        <f t="shared" si="1284"/>
        <v/>
      </c>
      <c r="AV727" s="8" t="str">
        <f t="shared" si="1285"/>
        <v/>
      </c>
      <c r="AW727" s="8" t="str">
        <f t="shared" si="1286"/>
        <v/>
      </c>
      <c r="AX727" s="9" t="str">
        <f t="shared" si="1311"/>
        <v/>
      </c>
      <c r="AY727" s="9" t="str">
        <f t="shared" si="1312"/>
        <v/>
      </c>
      <c r="AZ727" s="8" t="str">
        <f t="shared" si="1332"/>
        <v/>
      </c>
      <c r="BA727" s="9" t="str">
        <f t="shared" si="1333"/>
        <v/>
      </c>
      <c r="BB727" s="8" t="str">
        <f t="shared" si="1334"/>
        <v/>
      </c>
      <c r="BD727" s="3" t="str">
        <f t="shared" si="1335"/>
        <v/>
      </c>
      <c r="BE727" s="8" t="str">
        <f t="shared" si="1287"/>
        <v/>
      </c>
      <c r="BF727" s="8" t="str">
        <f t="shared" si="1288"/>
        <v/>
      </c>
      <c r="BG727" s="86" t="str">
        <f t="shared" si="1289"/>
        <v/>
      </c>
      <c r="BH727" s="9" t="str">
        <f t="shared" si="1290"/>
        <v/>
      </c>
      <c r="BI727" s="9" t="str">
        <f t="shared" si="1291"/>
        <v/>
      </c>
      <c r="BJ727" s="82" t="e">
        <f t="shared" si="1313"/>
        <v>#VALUE!</v>
      </c>
      <c r="BK727" s="9" t="str">
        <f t="shared" si="1292"/>
        <v/>
      </c>
      <c r="BL727" s="9" t="str">
        <f t="shared" ref="BL727:BM727" si="1361">BK727</f>
        <v/>
      </c>
      <c r="BM727" s="9" t="str">
        <f t="shared" si="1361"/>
        <v/>
      </c>
      <c r="BN727" s="8" t="str">
        <f t="shared" si="1315"/>
        <v/>
      </c>
      <c r="BO727" s="8" t="str">
        <f t="shared" si="1337"/>
        <v/>
      </c>
      <c r="BP727" s="8" t="str">
        <f t="shared" si="1338"/>
        <v/>
      </c>
      <c r="BQ727" s="8" t="str">
        <f t="shared" si="1339"/>
        <v/>
      </c>
      <c r="BR727" s="8" t="str">
        <f t="shared" si="1294"/>
        <v/>
      </c>
      <c r="BS727" s="8" t="str">
        <f t="shared" si="1340"/>
        <v/>
      </c>
      <c r="BT727" s="8" t="str">
        <f t="shared" si="1341"/>
        <v/>
      </c>
      <c r="BU727" s="7" t="str">
        <f t="shared" si="1342"/>
        <v/>
      </c>
    </row>
    <row r="728" spans="8:73" x14ac:dyDescent="0.25">
      <c r="H728" s="35" t="str">
        <f>IFERROR(IF(MINUTE(M728)&lt;&gt;MINUTE(M727),MAX($H$2:H727)+1,IF(AND(MINUTE(M727)=0,MINUTE(M728)=0),1,"")),"")</f>
        <v/>
      </c>
      <c r="I728" s="35" t="str">
        <f t="shared" si="1277"/>
        <v/>
      </c>
      <c r="J728" s="35" t="str">
        <f t="shared" si="1316"/>
        <v/>
      </c>
      <c r="K728" s="67" t="str">
        <f>IFERROR(IF(VLOOKUP(J727,'Flota Variable'!$AS$4:$AU$707,3,0)+K727&gt;$F$7,"",VLOOKUP(J727,'Flota Variable'!$AS$4:$AU$707,3,0)+K727),"")</f>
        <v/>
      </c>
      <c r="L728" s="67" t="str">
        <f t="shared" si="1278"/>
        <v/>
      </c>
      <c r="M728" s="36" t="str">
        <f t="shared" si="1317"/>
        <v/>
      </c>
      <c r="N728" s="35" t="str">
        <f>IF(H728="","",IF(H728=MAX($H$3:$H$1002),IFERROR(VLOOKUP(MAX($H$3:H728)+1,$H$3:$I$1002,2,0),MAX(I728:I1727))-VLOOKUP(H728,$H$3:$I$1002,2,0)+1,IFERROR(VLOOKUP(MAX($H$3:H728)+1,$H$3:$I$1002,2,0),MAX(I728:I1727))-VLOOKUP(H728,$H$3:$I$1002,2,0)))</f>
        <v/>
      </c>
      <c r="P728" s="35" t="str">
        <f t="shared" si="1318"/>
        <v/>
      </c>
      <c r="Q728" s="67" t="str">
        <f t="shared" si="1319"/>
        <v/>
      </c>
      <c r="R728" s="67" t="str">
        <f t="shared" si="1320"/>
        <v/>
      </c>
      <c r="S728" s="67" t="str">
        <f t="shared" si="1321"/>
        <v/>
      </c>
      <c r="U728" s="68" t="str">
        <f>IFERROR(IF(Z728=0,"",IF(MINUTE(Z728)&lt;&gt;MINUTE(Z727),MAX($U$2:U727)+1,IF(AND(MINUTE(Z727)=0,MINUTE(Z728)=0),1,""))),"")</f>
        <v/>
      </c>
      <c r="V728" s="68" t="str">
        <f t="shared" si="1322"/>
        <v/>
      </c>
      <c r="W728" s="68" t="str">
        <f t="shared" si="1323"/>
        <v/>
      </c>
      <c r="X728" s="69" t="str">
        <f>IFERROR(L728+VLOOKUP(J728,'Tiempos de ciclo'!$P$3:$Q$398,2,0),"")</f>
        <v/>
      </c>
      <c r="Y728" s="69" t="str">
        <f t="shared" si="1306"/>
        <v/>
      </c>
      <c r="Z728" s="70" t="str">
        <f t="shared" si="1324"/>
        <v/>
      </c>
      <c r="AA728" s="68" t="str">
        <f>IF(U728="","",IF(U728=MAX($U$3:$U$1002),IFERROR(VLOOKUP(MAX($U$3:U728)+1,$U$3:$V$1002,2,0),MAX(V728:V1727))-VLOOKUP(U728,$U$3:$V$1002,2,0)+1,IFERROR(VLOOKUP(MAX($U$3:U728)+1,$U$3:$V$1002,2,0),MAX(V728:V1727))-VLOOKUP(U728,$U$3:$V$1002,2,0)))</f>
        <v/>
      </c>
      <c r="AC728" s="68" t="str">
        <f t="shared" si="1325"/>
        <v/>
      </c>
      <c r="AD728" s="69" t="str">
        <f t="shared" si="1326"/>
        <v/>
      </c>
      <c r="AE728" s="69" t="str">
        <f t="shared" si="1327"/>
        <v/>
      </c>
      <c r="AF728" s="69" t="str">
        <f t="shared" si="1328"/>
        <v/>
      </c>
      <c r="AI728" s="3" t="str">
        <f t="shared" si="1279"/>
        <v/>
      </c>
      <c r="AJ728" s="8" t="str">
        <f t="shared" si="1307"/>
        <v/>
      </c>
      <c r="AK728" s="8" t="str">
        <f t="shared" si="1280"/>
        <v/>
      </c>
      <c r="AL728" s="8" t="str">
        <f t="shared" si="1281"/>
        <v/>
      </c>
      <c r="AM728" s="8" t="str">
        <f t="shared" si="1282"/>
        <v/>
      </c>
      <c r="AN728" s="9" t="str">
        <f t="shared" si="1308"/>
        <v/>
      </c>
      <c r="AO728" s="9" t="str">
        <f t="shared" si="1309"/>
        <v/>
      </c>
      <c r="AP728" s="8" t="str">
        <f t="shared" si="1329"/>
        <v/>
      </c>
      <c r="AQ728" s="9" t="str">
        <f t="shared" si="1310"/>
        <v/>
      </c>
      <c r="AR728" s="8" t="str">
        <f t="shared" si="1330"/>
        <v/>
      </c>
      <c r="AS728" s="2" t="str">
        <f t="shared" si="1283"/>
        <v/>
      </c>
      <c r="AT728" s="8" t="str">
        <f t="shared" si="1331"/>
        <v/>
      </c>
      <c r="AU728" s="8" t="str">
        <f t="shared" si="1284"/>
        <v/>
      </c>
      <c r="AV728" s="8" t="str">
        <f t="shared" si="1285"/>
        <v/>
      </c>
      <c r="AW728" s="8" t="str">
        <f t="shared" si="1286"/>
        <v/>
      </c>
      <c r="AX728" s="9" t="str">
        <f t="shared" si="1311"/>
        <v/>
      </c>
      <c r="AY728" s="9" t="str">
        <f t="shared" si="1312"/>
        <v/>
      </c>
      <c r="AZ728" s="8" t="str">
        <f t="shared" si="1332"/>
        <v/>
      </c>
      <c r="BA728" s="9" t="str">
        <f t="shared" si="1333"/>
        <v/>
      </c>
      <c r="BB728" s="8" t="str">
        <f t="shared" si="1334"/>
        <v/>
      </c>
      <c r="BD728" s="3" t="str">
        <f t="shared" si="1335"/>
        <v/>
      </c>
      <c r="BE728" s="8" t="str">
        <f t="shared" si="1287"/>
        <v/>
      </c>
      <c r="BF728" s="8" t="str">
        <f t="shared" si="1288"/>
        <v/>
      </c>
      <c r="BG728" s="86" t="str">
        <f t="shared" si="1289"/>
        <v/>
      </c>
      <c r="BH728" s="9" t="str">
        <f t="shared" si="1290"/>
        <v/>
      </c>
      <c r="BI728" s="9" t="str">
        <f t="shared" si="1291"/>
        <v/>
      </c>
      <c r="BJ728" s="82" t="e">
        <f t="shared" si="1313"/>
        <v>#VALUE!</v>
      </c>
      <c r="BK728" s="9" t="str">
        <f t="shared" si="1292"/>
        <v/>
      </c>
      <c r="BL728" s="9" t="str">
        <f t="shared" ref="BL728:BM728" si="1362">BK728</f>
        <v/>
      </c>
      <c r="BM728" s="9" t="str">
        <f t="shared" si="1362"/>
        <v/>
      </c>
      <c r="BN728" s="8" t="str">
        <f t="shared" si="1315"/>
        <v/>
      </c>
      <c r="BO728" s="8" t="str">
        <f t="shared" si="1337"/>
        <v/>
      </c>
      <c r="BP728" s="8" t="str">
        <f t="shared" si="1338"/>
        <v/>
      </c>
      <c r="BQ728" s="8" t="str">
        <f t="shared" si="1339"/>
        <v/>
      </c>
      <c r="BR728" s="8" t="str">
        <f t="shared" si="1294"/>
        <v/>
      </c>
      <c r="BS728" s="8" t="str">
        <f t="shared" si="1340"/>
        <v/>
      </c>
      <c r="BT728" s="8" t="str">
        <f t="shared" si="1341"/>
        <v/>
      </c>
      <c r="BU728" s="7" t="str">
        <f t="shared" si="1342"/>
        <v/>
      </c>
    </row>
    <row r="729" spans="8:73" x14ac:dyDescent="0.25">
      <c r="H729" s="35" t="str">
        <f>IFERROR(IF(MINUTE(M729)&lt;&gt;MINUTE(M728),MAX($H$2:H728)+1,IF(AND(MINUTE(M728)=0,MINUTE(M729)=0),1,"")),"")</f>
        <v/>
      </c>
      <c r="I729" s="35" t="str">
        <f t="shared" si="1277"/>
        <v/>
      </c>
      <c r="J729" s="35" t="str">
        <f t="shared" si="1316"/>
        <v/>
      </c>
      <c r="K729" s="67" t="str">
        <f>IFERROR(IF(VLOOKUP(J728,'Flota Variable'!$AS$4:$AU$707,3,0)+K728&gt;$F$7,"",VLOOKUP(J728,'Flota Variable'!$AS$4:$AU$707,3,0)+K728),"")</f>
        <v/>
      </c>
      <c r="L729" s="67" t="str">
        <f t="shared" si="1278"/>
        <v/>
      </c>
      <c r="M729" s="36" t="str">
        <f t="shared" si="1317"/>
        <v/>
      </c>
      <c r="N729" s="35" t="str">
        <f>IF(H729="","",IF(H729=MAX($H$3:$H$1002),IFERROR(VLOOKUP(MAX($H$3:H729)+1,$H$3:$I$1002,2,0),MAX(I729:I1728))-VLOOKUP(H729,$H$3:$I$1002,2,0)+1,IFERROR(VLOOKUP(MAX($H$3:H729)+1,$H$3:$I$1002,2,0),MAX(I729:I1728))-VLOOKUP(H729,$H$3:$I$1002,2,0)))</f>
        <v/>
      </c>
      <c r="P729" s="35" t="str">
        <f t="shared" si="1318"/>
        <v/>
      </c>
      <c r="Q729" s="67" t="str">
        <f t="shared" si="1319"/>
        <v/>
      </c>
      <c r="R729" s="67" t="str">
        <f t="shared" si="1320"/>
        <v/>
      </c>
      <c r="S729" s="67" t="str">
        <f t="shared" si="1321"/>
        <v/>
      </c>
      <c r="U729" s="68" t="str">
        <f>IFERROR(IF(Z729=0,"",IF(MINUTE(Z729)&lt;&gt;MINUTE(Z728),MAX($U$2:U728)+1,IF(AND(MINUTE(Z728)=0,MINUTE(Z729)=0),1,""))),"")</f>
        <v/>
      </c>
      <c r="V729" s="68" t="str">
        <f t="shared" si="1322"/>
        <v/>
      </c>
      <c r="W729" s="68" t="str">
        <f t="shared" si="1323"/>
        <v/>
      </c>
      <c r="X729" s="69" t="str">
        <f>IFERROR(L729+VLOOKUP(J729,'Tiempos de ciclo'!$P$3:$Q$398,2,0),"")</f>
        <v/>
      </c>
      <c r="Y729" s="69" t="str">
        <f t="shared" si="1306"/>
        <v/>
      </c>
      <c r="Z729" s="70" t="str">
        <f t="shared" si="1324"/>
        <v/>
      </c>
      <c r="AA729" s="68" t="str">
        <f>IF(U729="","",IF(U729=MAX($U$3:$U$1002),IFERROR(VLOOKUP(MAX($U$3:U729)+1,$U$3:$V$1002,2,0),MAX(V729:V1728))-VLOOKUP(U729,$U$3:$V$1002,2,0)+1,IFERROR(VLOOKUP(MAX($U$3:U729)+1,$U$3:$V$1002,2,0),MAX(V729:V1728))-VLOOKUP(U729,$U$3:$V$1002,2,0)))</f>
        <v/>
      </c>
      <c r="AC729" s="68" t="str">
        <f t="shared" si="1325"/>
        <v/>
      </c>
      <c r="AD729" s="69" t="str">
        <f t="shared" si="1326"/>
        <v/>
      </c>
      <c r="AE729" s="69" t="str">
        <f t="shared" si="1327"/>
        <v/>
      </c>
      <c r="AF729" s="69" t="str">
        <f t="shared" si="1328"/>
        <v/>
      </c>
      <c r="AI729" s="3" t="str">
        <f t="shared" si="1279"/>
        <v/>
      </c>
      <c r="AJ729" s="8" t="str">
        <f t="shared" si="1307"/>
        <v/>
      </c>
      <c r="AK729" s="8" t="str">
        <f t="shared" si="1280"/>
        <v/>
      </c>
      <c r="AL729" s="8" t="str">
        <f t="shared" si="1281"/>
        <v/>
      </c>
      <c r="AM729" s="8" t="str">
        <f t="shared" si="1282"/>
        <v/>
      </c>
      <c r="AN729" s="9" t="str">
        <f t="shared" si="1308"/>
        <v/>
      </c>
      <c r="AO729" s="9" t="str">
        <f t="shared" si="1309"/>
        <v/>
      </c>
      <c r="AP729" s="8" t="str">
        <f t="shared" si="1329"/>
        <v/>
      </c>
      <c r="AQ729" s="9" t="str">
        <f t="shared" si="1310"/>
        <v/>
      </c>
      <c r="AR729" s="8" t="str">
        <f t="shared" si="1330"/>
        <v/>
      </c>
      <c r="AS729" s="2" t="str">
        <f t="shared" si="1283"/>
        <v/>
      </c>
      <c r="AT729" s="8" t="str">
        <f t="shared" si="1331"/>
        <v/>
      </c>
      <c r="AU729" s="8" t="str">
        <f t="shared" si="1284"/>
        <v/>
      </c>
      <c r="AV729" s="8" t="str">
        <f t="shared" si="1285"/>
        <v/>
      </c>
      <c r="AW729" s="8" t="str">
        <f t="shared" si="1286"/>
        <v/>
      </c>
      <c r="AX729" s="9" t="str">
        <f t="shared" si="1311"/>
        <v/>
      </c>
      <c r="AY729" s="9" t="str">
        <f t="shared" si="1312"/>
        <v/>
      </c>
      <c r="AZ729" s="8" t="str">
        <f t="shared" si="1332"/>
        <v/>
      </c>
      <c r="BA729" s="9" t="str">
        <f t="shared" si="1333"/>
        <v/>
      </c>
      <c r="BB729" s="8" t="str">
        <f t="shared" si="1334"/>
        <v/>
      </c>
      <c r="BD729" s="3" t="str">
        <f t="shared" si="1335"/>
        <v/>
      </c>
      <c r="BE729" s="8" t="str">
        <f t="shared" si="1287"/>
        <v/>
      </c>
      <c r="BF729" s="8" t="str">
        <f t="shared" si="1288"/>
        <v/>
      </c>
      <c r="BG729" s="86" t="str">
        <f t="shared" si="1289"/>
        <v/>
      </c>
      <c r="BH729" s="9" t="str">
        <f t="shared" si="1290"/>
        <v/>
      </c>
      <c r="BI729" s="9" t="str">
        <f t="shared" si="1291"/>
        <v/>
      </c>
      <c r="BJ729" s="82" t="e">
        <f t="shared" si="1313"/>
        <v>#VALUE!</v>
      </c>
      <c r="BK729" s="9" t="str">
        <f t="shared" si="1292"/>
        <v/>
      </c>
      <c r="BL729" s="9" t="str">
        <f t="shared" ref="BL729:BM729" si="1363">BK729</f>
        <v/>
      </c>
      <c r="BM729" s="9" t="str">
        <f t="shared" si="1363"/>
        <v/>
      </c>
      <c r="BN729" s="8" t="str">
        <f t="shared" si="1315"/>
        <v/>
      </c>
      <c r="BO729" s="8" t="str">
        <f t="shared" si="1337"/>
        <v/>
      </c>
      <c r="BP729" s="8" t="str">
        <f t="shared" si="1338"/>
        <v/>
      </c>
      <c r="BQ729" s="8" t="str">
        <f t="shared" si="1339"/>
        <v/>
      </c>
      <c r="BR729" s="8" t="str">
        <f t="shared" si="1294"/>
        <v/>
      </c>
      <c r="BS729" s="8" t="str">
        <f t="shared" si="1340"/>
        <v/>
      </c>
      <c r="BT729" s="8" t="str">
        <f t="shared" si="1341"/>
        <v/>
      </c>
      <c r="BU729" s="7" t="str">
        <f t="shared" si="1342"/>
        <v/>
      </c>
    </row>
    <row r="730" spans="8:73" x14ac:dyDescent="0.25">
      <c r="H730" s="35" t="str">
        <f>IFERROR(IF(MINUTE(M730)&lt;&gt;MINUTE(M729),MAX($H$2:H729)+1,IF(AND(MINUTE(M729)=0,MINUTE(M730)=0),1,"")),"")</f>
        <v/>
      </c>
      <c r="I730" s="35" t="str">
        <f t="shared" si="1277"/>
        <v/>
      </c>
      <c r="J730" s="35" t="str">
        <f t="shared" si="1316"/>
        <v/>
      </c>
      <c r="K730" s="67" t="str">
        <f>IFERROR(IF(VLOOKUP(J729,'Flota Variable'!$AS$4:$AU$707,3,0)+K729&gt;$F$7,"",VLOOKUP(J729,'Flota Variable'!$AS$4:$AU$707,3,0)+K729),"")</f>
        <v/>
      </c>
      <c r="L730" s="67" t="str">
        <f t="shared" si="1278"/>
        <v/>
      </c>
      <c r="M730" s="36" t="str">
        <f t="shared" si="1317"/>
        <v/>
      </c>
      <c r="N730" s="35" t="str">
        <f>IF(H730="","",IF(H730=MAX($H$3:$H$1002),IFERROR(VLOOKUP(MAX($H$3:H730)+1,$H$3:$I$1002,2,0),MAX(I730:I1729))-VLOOKUP(H730,$H$3:$I$1002,2,0)+1,IFERROR(VLOOKUP(MAX($H$3:H730)+1,$H$3:$I$1002,2,0),MAX(I730:I1729))-VLOOKUP(H730,$H$3:$I$1002,2,0)))</f>
        <v/>
      </c>
      <c r="P730" s="35" t="str">
        <f t="shared" si="1318"/>
        <v/>
      </c>
      <c r="Q730" s="67" t="str">
        <f t="shared" si="1319"/>
        <v/>
      </c>
      <c r="R730" s="67" t="str">
        <f t="shared" si="1320"/>
        <v/>
      </c>
      <c r="S730" s="67" t="str">
        <f t="shared" si="1321"/>
        <v/>
      </c>
      <c r="U730" s="68" t="str">
        <f>IFERROR(IF(Z730=0,"",IF(MINUTE(Z730)&lt;&gt;MINUTE(Z729),MAX($U$2:U729)+1,IF(AND(MINUTE(Z729)=0,MINUTE(Z730)=0),1,""))),"")</f>
        <v/>
      </c>
      <c r="V730" s="68" t="str">
        <f t="shared" si="1322"/>
        <v/>
      </c>
      <c r="W730" s="68" t="str">
        <f t="shared" si="1323"/>
        <v/>
      </c>
      <c r="X730" s="69" t="str">
        <f>IFERROR(L730+VLOOKUP(J730,'Tiempos de ciclo'!$P$3:$Q$398,2,0),"")</f>
        <v/>
      </c>
      <c r="Y730" s="69" t="str">
        <f t="shared" si="1306"/>
        <v/>
      </c>
      <c r="Z730" s="70" t="str">
        <f t="shared" si="1324"/>
        <v/>
      </c>
      <c r="AA730" s="68" t="str">
        <f>IF(U730="","",IF(U730=MAX($U$3:$U$1002),IFERROR(VLOOKUP(MAX($U$3:U730)+1,$U$3:$V$1002,2,0),MAX(V730:V1729))-VLOOKUP(U730,$U$3:$V$1002,2,0)+1,IFERROR(VLOOKUP(MAX($U$3:U730)+1,$U$3:$V$1002,2,0),MAX(V730:V1729))-VLOOKUP(U730,$U$3:$V$1002,2,0)))</f>
        <v/>
      </c>
      <c r="AC730" s="68" t="str">
        <f t="shared" si="1325"/>
        <v/>
      </c>
      <c r="AD730" s="69" t="str">
        <f t="shared" si="1326"/>
        <v/>
      </c>
      <c r="AE730" s="69" t="str">
        <f t="shared" si="1327"/>
        <v/>
      </c>
      <c r="AF730" s="69" t="str">
        <f t="shared" si="1328"/>
        <v/>
      </c>
      <c r="AI730" s="3" t="str">
        <f t="shared" si="1279"/>
        <v/>
      </c>
      <c r="AJ730" s="8" t="str">
        <f t="shared" si="1307"/>
        <v/>
      </c>
      <c r="AK730" s="8" t="str">
        <f t="shared" si="1280"/>
        <v/>
      </c>
      <c r="AL730" s="8" t="str">
        <f t="shared" si="1281"/>
        <v/>
      </c>
      <c r="AM730" s="8" t="str">
        <f t="shared" si="1282"/>
        <v/>
      </c>
      <c r="AN730" s="9" t="str">
        <f t="shared" si="1308"/>
        <v/>
      </c>
      <c r="AO730" s="9" t="str">
        <f t="shared" si="1309"/>
        <v/>
      </c>
      <c r="AP730" s="8" t="str">
        <f t="shared" si="1329"/>
        <v/>
      </c>
      <c r="AQ730" s="9" t="str">
        <f t="shared" si="1310"/>
        <v/>
      </c>
      <c r="AR730" s="8" t="str">
        <f t="shared" si="1330"/>
        <v/>
      </c>
      <c r="AS730" s="2" t="str">
        <f t="shared" si="1283"/>
        <v/>
      </c>
      <c r="AT730" s="8" t="str">
        <f t="shared" si="1331"/>
        <v/>
      </c>
      <c r="AU730" s="8" t="str">
        <f t="shared" si="1284"/>
        <v/>
      </c>
      <c r="AV730" s="8" t="str">
        <f t="shared" si="1285"/>
        <v/>
      </c>
      <c r="AW730" s="8" t="str">
        <f t="shared" si="1286"/>
        <v/>
      </c>
      <c r="AX730" s="9" t="str">
        <f t="shared" si="1311"/>
        <v/>
      </c>
      <c r="AY730" s="9" t="str">
        <f t="shared" si="1312"/>
        <v/>
      </c>
      <c r="AZ730" s="8" t="str">
        <f t="shared" si="1332"/>
        <v/>
      </c>
      <c r="BA730" s="9" t="str">
        <f t="shared" si="1333"/>
        <v/>
      </c>
      <c r="BB730" s="8" t="str">
        <f t="shared" si="1334"/>
        <v/>
      </c>
      <c r="BD730" s="3" t="str">
        <f t="shared" si="1335"/>
        <v/>
      </c>
      <c r="BE730" s="8" t="str">
        <f t="shared" si="1287"/>
        <v/>
      </c>
      <c r="BF730" s="8" t="str">
        <f t="shared" si="1288"/>
        <v/>
      </c>
      <c r="BG730" s="86" t="str">
        <f t="shared" si="1289"/>
        <v/>
      </c>
      <c r="BH730" s="9" t="str">
        <f t="shared" si="1290"/>
        <v/>
      </c>
      <c r="BI730" s="9" t="str">
        <f t="shared" si="1291"/>
        <v/>
      </c>
      <c r="BJ730" s="82" t="e">
        <f t="shared" si="1313"/>
        <v>#VALUE!</v>
      </c>
      <c r="BK730" s="9" t="str">
        <f t="shared" si="1292"/>
        <v/>
      </c>
      <c r="BL730" s="9" t="str">
        <f t="shared" ref="BL730:BM730" si="1364">BK730</f>
        <v/>
      </c>
      <c r="BM730" s="9" t="str">
        <f t="shared" si="1364"/>
        <v/>
      </c>
      <c r="BN730" s="8" t="str">
        <f t="shared" si="1315"/>
        <v/>
      </c>
      <c r="BO730" s="8" t="str">
        <f t="shared" si="1337"/>
        <v/>
      </c>
      <c r="BP730" s="8" t="str">
        <f t="shared" si="1338"/>
        <v/>
      </c>
      <c r="BQ730" s="8" t="str">
        <f t="shared" si="1339"/>
        <v/>
      </c>
      <c r="BR730" s="8" t="str">
        <f t="shared" si="1294"/>
        <v/>
      </c>
      <c r="BS730" s="8" t="str">
        <f t="shared" si="1340"/>
        <v/>
      </c>
      <c r="BT730" s="8" t="str">
        <f t="shared" si="1341"/>
        <v/>
      </c>
      <c r="BU730" s="7" t="str">
        <f t="shared" si="1342"/>
        <v/>
      </c>
    </row>
    <row r="731" spans="8:73" x14ac:dyDescent="0.25">
      <c r="H731" s="35" t="str">
        <f>IFERROR(IF(MINUTE(M731)&lt;&gt;MINUTE(M730),MAX($H$2:H730)+1,IF(AND(MINUTE(M730)=0,MINUTE(M731)=0),1,"")),"")</f>
        <v/>
      </c>
      <c r="I731" s="35" t="str">
        <f t="shared" si="1277"/>
        <v/>
      </c>
      <c r="J731" s="35" t="str">
        <f t="shared" si="1316"/>
        <v/>
      </c>
      <c r="K731" s="67" t="str">
        <f>IFERROR(IF(VLOOKUP(J730,'Flota Variable'!$AS$4:$AU$707,3,0)+K730&gt;$F$7,"",VLOOKUP(J730,'Flota Variable'!$AS$4:$AU$707,3,0)+K730),"")</f>
        <v/>
      </c>
      <c r="L731" s="67" t="str">
        <f t="shared" si="1278"/>
        <v/>
      </c>
      <c r="M731" s="36" t="str">
        <f t="shared" si="1317"/>
        <v/>
      </c>
      <c r="N731" s="35" t="str">
        <f>IF(H731="","",IF(H731=MAX($H$3:$H$1002),IFERROR(VLOOKUP(MAX($H$3:H731)+1,$H$3:$I$1002,2,0),MAX(I731:I1730))-VLOOKUP(H731,$H$3:$I$1002,2,0)+1,IFERROR(VLOOKUP(MAX($H$3:H731)+1,$H$3:$I$1002,2,0),MAX(I731:I1730))-VLOOKUP(H731,$H$3:$I$1002,2,0)))</f>
        <v/>
      </c>
      <c r="P731" s="35" t="str">
        <f t="shared" si="1318"/>
        <v/>
      </c>
      <c r="Q731" s="67" t="str">
        <f t="shared" si="1319"/>
        <v/>
      </c>
      <c r="R731" s="67" t="str">
        <f t="shared" si="1320"/>
        <v/>
      </c>
      <c r="S731" s="67" t="str">
        <f t="shared" si="1321"/>
        <v/>
      </c>
      <c r="U731" s="68" t="str">
        <f>IFERROR(IF(Z731=0,"",IF(MINUTE(Z731)&lt;&gt;MINUTE(Z730),MAX($U$2:U730)+1,IF(AND(MINUTE(Z730)=0,MINUTE(Z731)=0),1,""))),"")</f>
        <v/>
      </c>
      <c r="V731" s="68" t="str">
        <f t="shared" si="1322"/>
        <v/>
      </c>
      <c r="W731" s="68" t="str">
        <f t="shared" si="1323"/>
        <v/>
      </c>
      <c r="X731" s="69" t="str">
        <f>IFERROR(L731+VLOOKUP(J731,'Tiempos de ciclo'!$P$3:$Q$398,2,0),"")</f>
        <v/>
      </c>
      <c r="Y731" s="69" t="str">
        <f t="shared" si="1306"/>
        <v/>
      </c>
      <c r="Z731" s="70" t="str">
        <f t="shared" si="1324"/>
        <v/>
      </c>
      <c r="AA731" s="68" t="str">
        <f>IF(U731="","",IF(U731=MAX($U$3:$U$1002),IFERROR(VLOOKUP(MAX($U$3:U731)+1,$U$3:$V$1002,2,0),MAX(V731:V1730))-VLOOKUP(U731,$U$3:$V$1002,2,0)+1,IFERROR(VLOOKUP(MAX($U$3:U731)+1,$U$3:$V$1002,2,0),MAX(V731:V1730))-VLOOKUP(U731,$U$3:$V$1002,2,0)))</f>
        <v/>
      </c>
      <c r="AC731" s="68" t="str">
        <f t="shared" si="1325"/>
        <v/>
      </c>
      <c r="AD731" s="69" t="str">
        <f t="shared" si="1326"/>
        <v/>
      </c>
      <c r="AE731" s="69" t="str">
        <f t="shared" si="1327"/>
        <v/>
      </c>
      <c r="AF731" s="69" t="str">
        <f t="shared" si="1328"/>
        <v/>
      </c>
      <c r="AI731" s="3" t="str">
        <f t="shared" si="1279"/>
        <v/>
      </c>
      <c r="AJ731" s="8" t="str">
        <f t="shared" si="1307"/>
        <v/>
      </c>
      <c r="AK731" s="8" t="str">
        <f t="shared" si="1280"/>
        <v/>
      </c>
      <c r="AL731" s="8" t="str">
        <f t="shared" si="1281"/>
        <v/>
      </c>
      <c r="AM731" s="8" t="str">
        <f t="shared" si="1282"/>
        <v/>
      </c>
      <c r="AN731" s="9" t="str">
        <f t="shared" si="1308"/>
        <v/>
      </c>
      <c r="AO731" s="9" t="str">
        <f t="shared" si="1309"/>
        <v/>
      </c>
      <c r="AP731" s="8" t="str">
        <f t="shared" si="1329"/>
        <v/>
      </c>
      <c r="AQ731" s="9" t="str">
        <f t="shared" si="1310"/>
        <v/>
      </c>
      <c r="AR731" s="8" t="str">
        <f t="shared" si="1330"/>
        <v/>
      </c>
      <c r="AS731" s="2" t="str">
        <f t="shared" si="1283"/>
        <v/>
      </c>
      <c r="AT731" s="8" t="str">
        <f t="shared" si="1331"/>
        <v/>
      </c>
      <c r="AU731" s="8" t="str">
        <f t="shared" si="1284"/>
        <v/>
      </c>
      <c r="AV731" s="8" t="str">
        <f t="shared" si="1285"/>
        <v/>
      </c>
      <c r="AW731" s="8" t="str">
        <f t="shared" si="1286"/>
        <v/>
      </c>
      <c r="AX731" s="9" t="str">
        <f t="shared" si="1311"/>
        <v/>
      </c>
      <c r="AY731" s="9" t="str">
        <f t="shared" si="1312"/>
        <v/>
      </c>
      <c r="AZ731" s="8" t="str">
        <f t="shared" si="1332"/>
        <v/>
      </c>
      <c r="BA731" s="9" t="str">
        <f t="shared" si="1333"/>
        <v/>
      </c>
      <c r="BB731" s="8" t="str">
        <f t="shared" si="1334"/>
        <v/>
      </c>
      <c r="BD731" s="3" t="str">
        <f t="shared" si="1335"/>
        <v/>
      </c>
      <c r="BE731" s="8" t="str">
        <f t="shared" si="1287"/>
        <v/>
      </c>
      <c r="BF731" s="8" t="str">
        <f t="shared" si="1288"/>
        <v/>
      </c>
      <c r="BG731" s="86" t="str">
        <f t="shared" si="1289"/>
        <v/>
      </c>
      <c r="BH731" s="9" t="str">
        <f t="shared" si="1290"/>
        <v/>
      </c>
      <c r="BI731" s="9" t="str">
        <f t="shared" si="1291"/>
        <v/>
      </c>
      <c r="BJ731" s="82" t="e">
        <f t="shared" si="1313"/>
        <v>#VALUE!</v>
      </c>
      <c r="BK731" s="9" t="str">
        <f t="shared" si="1292"/>
        <v/>
      </c>
      <c r="BL731" s="9" t="str">
        <f t="shared" ref="BL731:BM731" si="1365">BK731</f>
        <v/>
      </c>
      <c r="BM731" s="9" t="str">
        <f t="shared" si="1365"/>
        <v/>
      </c>
      <c r="BN731" s="8" t="str">
        <f t="shared" si="1315"/>
        <v/>
      </c>
      <c r="BO731" s="8" t="str">
        <f t="shared" si="1337"/>
        <v/>
      </c>
      <c r="BP731" s="8" t="str">
        <f t="shared" si="1338"/>
        <v/>
      </c>
      <c r="BQ731" s="8" t="str">
        <f t="shared" si="1339"/>
        <v/>
      </c>
      <c r="BR731" s="8" t="str">
        <f t="shared" si="1294"/>
        <v/>
      </c>
      <c r="BS731" s="8" t="str">
        <f t="shared" si="1340"/>
        <v/>
      </c>
      <c r="BT731" s="8" t="str">
        <f t="shared" si="1341"/>
        <v/>
      </c>
      <c r="BU731" s="7" t="str">
        <f t="shared" si="1342"/>
        <v/>
      </c>
    </row>
    <row r="732" spans="8:73" x14ac:dyDescent="0.25">
      <c r="H732" s="35" t="str">
        <f>IFERROR(IF(MINUTE(M732)&lt;&gt;MINUTE(M731),MAX($H$2:H731)+1,IF(AND(MINUTE(M731)=0,MINUTE(M732)=0),1,"")),"")</f>
        <v/>
      </c>
      <c r="I732" s="35" t="str">
        <f t="shared" si="1277"/>
        <v/>
      </c>
      <c r="J732" s="35" t="str">
        <f t="shared" si="1316"/>
        <v/>
      </c>
      <c r="K732" s="67" t="str">
        <f>IFERROR(IF(VLOOKUP(J731,'Flota Variable'!$AS$4:$AU$707,3,0)+K731&gt;$F$7,"",VLOOKUP(J731,'Flota Variable'!$AS$4:$AU$707,3,0)+K731),"")</f>
        <v/>
      </c>
      <c r="L732" s="67" t="str">
        <f t="shared" si="1278"/>
        <v/>
      </c>
      <c r="M732" s="36" t="str">
        <f t="shared" si="1317"/>
        <v/>
      </c>
      <c r="N732" s="35" t="str">
        <f>IF(H732="","",IF(H732=MAX($H$3:$H$1002),IFERROR(VLOOKUP(MAX($H$3:H732)+1,$H$3:$I$1002,2,0),MAX(I732:I1731))-VLOOKUP(H732,$H$3:$I$1002,2,0)+1,IFERROR(VLOOKUP(MAX($H$3:H732)+1,$H$3:$I$1002,2,0),MAX(I732:I1731))-VLOOKUP(H732,$H$3:$I$1002,2,0)))</f>
        <v/>
      </c>
      <c r="P732" s="35" t="str">
        <f t="shared" si="1318"/>
        <v/>
      </c>
      <c r="Q732" s="67" t="str">
        <f t="shared" si="1319"/>
        <v/>
      </c>
      <c r="R732" s="67" t="str">
        <f t="shared" si="1320"/>
        <v/>
      </c>
      <c r="S732" s="67" t="str">
        <f t="shared" si="1321"/>
        <v/>
      </c>
      <c r="U732" s="68" t="str">
        <f>IFERROR(IF(Z732=0,"",IF(MINUTE(Z732)&lt;&gt;MINUTE(Z731),MAX($U$2:U731)+1,IF(AND(MINUTE(Z731)=0,MINUTE(Z732)=0),1,""))),"")</f>
        <v/>
      </c>
      <c r="V732" s="68" t="str">
        <f t="shared" si="1322"/>
        <v/>
      </c>
      <c r="W732" s="68" t="str">
        <f t="shared" si="1323"/>
        <v/>
      </c>
      <c r="X732" s="69" t="str">
        <f>IFERROR(L732+VLOOKUP(J732,'Tiempos de ciclo'!$P$3:$Q$398,2,0),"")</f>
        <v/>
      </c>
      <c r="Y732" s="69" t="str">
        <f t="shared" si="1306"/>
        <v/>
      </c>
      <c r="Z732" s="70" t="str">
        <f t="shared" si="1324"/>
        <v/>
      </c>
      <c r="AA732" s="68" t="str">
        <f>IF(U732="","",IF(U732=MAX($U$3:$U$1002),IFERROR(VLOOKUP(MAX($U$3:U732)+1,$U$3:$V$1002,2,0),MAX(V732:V1731))-VLOOKUP(U732,$U$3:$V$1002,2,0)+1,IFERROR(VLOOKUP(MAX($U$3:U732)+1,$U$3:$V$1002,2,0),MAX(V732:V1731))-VLOOKUP(U732,$U$3:$V$1002,2,0)))</f>
        <v/>
      </c>
      <c r="AC732" s="68" t="str">
        <f t="shared" si="1325"/>
        <v/>
      </c>
      <c r="AD732" s="69" t="str">
        <f t="shared" si="1326"/>
        <v/>
      </c>
      <c r="AE732" s="69" t="str">
        <f t="shared" si="1327"/>
        <v/>
      </c>
      <c r="AF732" s="69" t="str">
        <f t="shared" si="1328"/>
        <v/>
      </c>
      <c r="AI732" s="3" t="str">
        <f t="shared" si="1279"/>
        <v/>
      </c>
      <c r="AJ732" s="8" t="str">
        <f t="shared" si="1307"/>
        <v/>
      </c>
      <c r="AK732" s="8" t="str">
        <f t="shared" si="1280"/>
        <v/>
      </c>
      <c r="AL732" s="8" t="str">
        <f t="shared" si="1281"/>
        <v/>
      </c>
      <c r="AM732" s="8" t="str">
        <f t="shared" si="1282"/>
        <v/>
      </c>
      <c r="AN732" s="9" t="str">
        <f t="shared" si="1308"/>
        <v/>
      </c>
      <c r="AO732" s="9" t="str">
        <f t="shared" si="1309"/>
        <v/>
      </c>
      <c r="AP732" s="8" t="str">
        <f t="shared" si="1329"/>
        <v/>
      </c>
      <c r="AQ732" s="9" t="str">
        <f t="shared" si="1310"/>
        <v/>
      </c>
      <c r="AR732" s="8" t="str">
        <f t="shared" si="1330"/>
        <v/>
      </c>
      <c r="AS732" s="2" t="str">
        <f t="shared" si="1283"/>
        <v/>
      </c>
      <c r="AT732" s="8" t="str">
        <f t="shared" si="1331"/>
        <v/>
      </c>
      <c r="AU732" s="8" t="str">
        <f t="shared" si="1284"/>
        <v/>
      </c>
      <c r="AV732" s="8" t="str">
        <f t="shared" si="1285"/>
        <v/>
      </c>
      <c r="AW732" s="8" t="str">
        <f t="shared" si="1286"/>
        <v/>
      </c>
      <c r="AX732" s="9" t="str">
        <f t="shared" si="1311"/>
        <v/>
      </c>
      <c r="AY732" s="9" t="str">
        <f t="shared" si="1312"/>
        <v/>
      </c>
      <c r="AZ732" s="8" t="str">
        <f t="shared" si="1332"/>
        <v/>
      </c>
      <c r="BA732" s="9" t="str">
        <f t="shared" si="1333"/>
        <v/>
      </c>
      <c r="BB732" s="8" t="str">
        <f t="shared" si="1334"/>
        <v/>
      </c>
      <c r="BD732" s="3" t="str">
        <f t="shared" si="1335"/>
        <v/>
      </c>
      <c r="BE732" s="8" t="str">
        <f t="shared" si="1287"/>
        <v/>
      </c>
      <c r="BF732" s="8" t="str">
        <f t="shared" si="1288"/>
        <v/>
      </c>
      <c r="BG732" s="86" t="str">
        <f t="shared" si="1289"/>
        <v/>
      </c>
      <c r="BH732" s="9" t="str">
        <f t="shared" si="1290"/>
        <v/>
      </c>
      <c r="BI732" s="9" t="str">
        <f t="shared" si="1291"/>
        <v/>
      </c>
      <c r="BJ732" s="82" t="e">
        <f t="shared" si="1313"/>
        <v>#VALUE!</v>
      </c>
      <c r="BK732" s="9" t="str">
        <f t="shared" si="1292"/>
        <v/>
      </c>
      <c r="BL732" s="9" t="str">
        <f t="shared" ref="BL732:BM732" si="1366">BK732</f>
        <v/>
      </c>
      <c r="BM732" s="9" t="str">
        <f t="shared" si="1366"/>
        <v/>
      </c>
      <c r="BN732" s="8" t="str">
        <f t="shared" si="1315"/>
        <v/>
      </c>
      <c r="BO732" s="8" t="str">
        <f t="shared" si="1337"/>
        <v/>
      </c>
      <c r="BP732" s="8" t="str">
        <f t="shared" si="1338"/>
        <v/>
      </c>
      <c r="BQ732" s="8" t="str">
        <f t="shared" si="1339"/>
        <v/>
      </c>
      <c r="BR732" s="8" t="str">
        <f t="shared" si="1294"/>
        <v/>
      </c>
      <c r="BS732" s="8" t="str">
        <f t="shared" si="1340"/>
        <v/>
      </c>
      <c r="BT732" s="8" t="str">
        <f t="shared" si="1341"/>
        <v/>
      </c>
      <c r="BU732" s="7" t="str">
        <f t="shared" si="1342"/>
        <v/>
      </c>
    </row>
    <row r="733" spans="8:73" x14ac:dyDescent="0.25">
      <c r="H733" s="35" t="str">
        <f>IFERROR(IF(MINUTE(M733)&lt;&gt;MINUTE(M732),MAX($H$2:H732)+1,IF(AND(MINUTE(M732)=0,MINUTE(M733)=0),1,"")),"")</f>
        <v/>
      </c>
      <c r="I733" s="35" t="str">
        <f t="shared" si="1277"/>
        <v/>
      </c>
      <c r="J733" s="35" t="str">
        <f t="shared" si="1316"/>
        <v/>
      </c>
      <c r="K733" s="67" t="str">
        <f>IFERROR(IF(VLOOKUP(J732,'Flota Variable'!$AS$4:$AU$707,3,0)+K732&gt;$F$7,"",VLOOKUP(J732,'Flota Variable'!$AS$4:$AU$707,3,0)+K732),"")</f>
        <v/>
      </c>
      <c r="L733" s="67" t="str">
        <f t="shared" si="1278"/>
        <v/>
      </c>
      <c r="M733" s="36" t="str">
        <f t="shared" si="1317"/>
        <v/>
      </c>
      <c r="N733" s="35" t="str">
        <f>IF(H733="","",IF(H733=MAX($H$3:$H$1002),IFERROR(VLOOKUP(MAX($H$3:H733)+1,$H$3:$I$1002,2,0),MAX(I733:I1732))-VLOOKUP(H733,$H$3:$I$1002,2,0)+1,IFERROR(VLOOKUP(MAX($H$3:H733)+1,$H$3:$I$1002,2,0),MAX(I733:I1732))-VLOOKUP(H733,$H$3:$I$1002,2,0)))</f>
        <v/>
      </c>
      <c r="P733" s="35" t="str">
        <f t="shared" si="1318"/>
        <v/>
      </c>
      <c r="Q733" s="67" t="str">
        <f t="shared" si="1319"/>
        <v/>
      </c>
      <c r="R733" s="67" t="str">
        <f t="shared" si="1320"/>
        <v/>
      </c>
      <c r="S733" s="67" t="str">
        <f t="shared" si="1321"/>
        <v/>
      </c>
      <c r="U733" s="68" t="str">
        <f>IFERROR(IF(Z733=0,"",IF(MINUTE(Z733)&lt;&gt;MINUTE(Z732),MAX($U$2:U732)+1,IF(AND(MINUTE(Z732)=0,MINUTE(Z733)=0),1,""))),"")</f>
        <v/>
      </c>
      <c r="V733" s="68" t="str">
        <f t="shared" si="1322"/>
        <v/>
      </c>
      <c r="W733" s="68" t="str">
        <f t="shared" si="1323"/>
        <v/>
      </c>
      <c r="X733" s="69" t="str">
        <f>IFERROR(L733+VLOOKUP(J733,'Tiempos de ciclo'!$P$3:$Q$398,2,0),"")</f>
        <v/>
      </c>
      <c r="Y733" s="69" t="str">
        <f t="shared" si="1306"/>
        <v/>
      </c>
      <c r="Z733" s="70" t="str">
        <f t="shared" si="1324"/>
        <v/>
      </c>
      <c r="AA733" s="68" t="str">
        <f>IF(U733="","",IF(U733=MAX($U$3:$U$1002),IFERROR(VLOOKUP(MAX($U$3:U733)+1,$U$3:$V$1002,2,0),MAX(V733:V1732))-VLOOKUP(U733,$U$3:$V$1002,2,0)+1,IFERROR(VLOOKUP(MAX($U$3:U733)+1,$U$3:$V$1002,2,0),MAX(V733:V1732))-VLOOKUP(U733,$U$3:$V$1002,2,0)))</f>
        <v/>
      </c>
      <c r="AC733" s="68" t="str">
        <f t="shared" si="1325"/>
        <v/>
      </c>
      <c r="AD733" s="69" t="str">
        <f t="shared" si="1326"/>
        <v/>
      </c>
      <c r="AE733" s="69" t="str">
        <f t="shared" si="1327"/>
        <v/>
      </c>
      <c r="AF733" s="69" t="str">
        <f t="shared" si="1328"/>
        <v/>
      </c>
      <c r="AI733" s="3" t="str">
        <f t="shared" si="1279"/>
        <v/>
      </c>
      <c r="AJ733" s="8" t="str">
        <f t="shared" si="1307"/>
        <v/>
      </c>
      <c r="AK733" s="8" t="str">
        <f t="shared" si="1280"/>
        <v/>
      </c>
      <c r="AL733" s="8" t="str">
        <f t="shared" si="1281"/>
        <v/>
      </c>
      <c r="AM733" s="8" t="str">
        <f t="shared" si="1282"/>
        <v/>
      </c>
      <c r="AN733" s="9" t="str">
        <f t="shared" si="1308"/>
        <v/>
      </c>
      <c r="AO733" s="9" t="str">
        <f t="shared" si="1309"/>
        <v/>
      </c>
      <c r="AP733" s="8" t="str">
        <f t="shared" si="1329"/>
        <v/>
      </c>
      <c r="AQ733" s="9" t="str">
        <f t="shared" si="1310"/>
        <v/>
      </c>
      <c r="AR733" s="8" t="str">
        <f t="shared" si="1330"/>
        <v/>
      </c>
      <c r="AS733" s="2" t="str">
        <f t="shared" si="1283"/>
        <v/>
      </c>
      <c r="AT733" s="8" t="str">
        <f t="shared" si="1331"/>
        <v/>
      </c>
      <c r="AU733" s="8" t="str">
        <f t="shared" si="1284"/>
        <v/>
      </c>
      <c r="AV733" s="8" t="str">
        <f t="shared" si="1285"/>
        <v/>
      </c>
      <c r="AW733" s="8" t="str">
        <f t="shared" si="1286"/>
        <v/>
      </c>
      <c r="AX733" s="9" t="str">
        <f t="shared" si="1311"/>
        <v/>
      </c>
      <c r="AY733" s="9" t="str">
        <f t="shared" si="1312"/>
        <v/>
      </c>
      <c r="AZ733" s="8" t="str">
        <f t="shared" si="1332"/>
        <v/>
      </c>
      <c r="BA733" s="9" t="str">
        <f t="shared" si="1333"/>
        <v/>
      </c>
      <c r="BB733" s="8" t="str">
        <f t="shared" si="1334"/>
        <v/>
      </c>
      <c r="BD733" s="3" t="str">
        <f t="shared" si="1335"/>
        <v/>
      </c>
      <c r="BE733" s="8" t="str">
        <f t="shared" si="1287"/>
        <v/>
      </c>
      <c r="BF733" s="8" t="str">
        <f t="shared" si="1288"/>
        <v/>
      </c>
      <c r="BG733" s="86" t="str">
        <f t="shared" si="1289"/>
        <v/>
      </c>
      <c r="BH733" s="9" t="str">
        <f t="shared" si="1290"/>
        <v/>
      </c>
      <c r="BI733" s="9" t="str">
        <f t="shared" si="1291"/>
        <v/>
      </c>
      <c r="BJ733" s="82" t="e">
        <f t="shared" si="1313"/>
        <v>#VALUE!</v>
      </c>
      <c r="BK733" s="9" t="str">
        <f t="shared" si="1292"/>
        <v/>
      </c>
      <c r="BL733" s="9" t="str">
        <f t="shared" ref="BL733:BM733" si="1367">BK733</f>
        <v/>
      </c>
      <c r="BM733" s="9" t="str">
        <f t="shared" si="1367"/>
        <v/>
      </c>
      <c r="BN733" s="8" t="str">
        <f t="shared" si="1315"/>
        <v/>
      </c>
      <c r="BO733" s="8" t="str">
        <f t="shared" si="1337"/>
        <v/>
      </c>
      <c r="BP733" s="8" t="str">
        <f t="shared" si="1338"/>
        <v/>
      </c>
      <c r="BQ733" s="8" t="str">
        <f t="shared" si="1339"/>
        <v/>
      </c>
      <c r="BR733" s="8" t="str">
        <f t="shared" si="1294"/>
        <v/>
      </c>
      <c r="BS733" s="8" t="str">
        <f t="shared" si="1340"/>
        <v/>
      </c>
      <c r="BT733" s="8" t="str">
        <f t="shared" si="1341"/>
        <v/>
      </c>
      <c r="BU733" s="7" t="str">
        <f t="shared" si="1342"/>
        <v/>
      </c>
    </row>
    <row r="734" spans="8:73" x14ac:dyDescent="0.25">
      <c r="H734" s="35" t="str">
        <f>IFERROR(IF(MINUTE(M734)&lt;&gt;MINUTE(M733),MAX($H$2:H733)+1,IF(AND(MINUTE(M733)=0,MINUTE(M734)=0),1,"")),"")</f>
        <v/>
      </c>
      <c r="I734" s="35" t="str">
        <f t="shared" si="1277"/>
        <v/>
      </c>
      <c r="J734" s="35" t="str">
        <f t="shared" si="1316"/>
        <v/>
      </c>
      <c r="K734" s="67" t="str">
        <f>IFERROR(IF(VLOOKUP(J733,'Flota Variable'!$AS$4:$AU$707,3,0)+K733&gt;$F$7,"",VLOOKUP(J733,'Flota Variable'!$AS$4:$AU$707,3,0)+K733),"")</f>
        <v/>
      </c>
      <c r="L734" s="67" t="str">
        <f t="shared" si="1278"/>
        <v/>
      </c>
      <c r="M734" s="36" t="str">
        <f t="shared" si="1317"/>
        <v/>
      </c>
      <c r="N734" s="35" t="str">
        <f>IF(H734="","",IF(H734=MAX($H$3:$H$1002),IFERROR(VLOOKUP(MAX($H$3:H734)+1,$H$3:$I$1002,2,0),MAX(I734:I1733))-VLOOKUP(H734,$H$3:$I$1002,2,0)+1,IFERROR(VLOOKUP(MAX($H$3:H734)+1,$H$3:$I$1002,2,0),MAX(I734:I1733))-VLOOKUP(H734,$H$3:$I$1002,2,0)))</f>
        <v/>
      </c>
      <c r="P734" s="35" t="str">
        <f t="shared" si="1318"/>
        <v/>
      </c>
      <c r="Q734" s="67" t="str">
        <f t="shared" si="1319"/>
        <v/>
      </c>
      <c r="R734" s="67" t="str">
        <f t="shared" si="1320"/>
        <v/>
      </c>
      <c r="S734" s="67" t="str">
        <f t="shared" si="1321"/>
        <v/>
      </c>
      <c r="U734" s="68" t="str">
        <f>IFERROR(IF(Z734=0,"",IF(MINUTE(Z734)&lt;&gt;MINUTE(Z733),MAX($U$2:U733)+1,IF(AND(MINUTE(Z733)=0,MINUTE(Z734)=0),1,""))),"")</f>
        <v/>
      </c>
      <c r="V734" s="68" t="str">
        <f t="shared" si="1322"/>
        <v/>
      </c>
      <c r="W734" s="68" t="str">
        <f t="shared" si="1323"/>
        <v/>
      </c>
      <c r="X734" s="69" t="str">
        <f>IFERROR(L734+VLOOKUP(J734,'Tiempos de ciclo'!$P$3:$Q$398,2,0),"")</f>
        <v/>
      </c>
      <c r="Y734" s="69" t="str">
        <f t="shared" si="1306"/>
        <v/>
      </c>
      <c r="Z734" s="70" t="str">
        <f t="shared" si="1324"/>
        <v/>
      </c>
      <c r="AA734" s="68" t="str">
        <f>IF(U734="","",IF(U734=MAX($U$3:$U$1002),IFERROR(VLOOKUP(MAX($U$3:U734)+1,$U$3:$V$1002,2,0),MAX(V734:V1733))-VLOOKUP(U734,$U$3:$V$1002,2,0)+1,IFERROR(VLOOKUP(MAX($U$3:U734)+1,$U$3:$V$1002,2,0),MAX(V734:V1733))-VLOOKUP(U734,$U$3:$V$1002,2,0)))</f>
        <v/>
      </c>
      <c r="AC734" s="68" t="str">
        <f t="shared" si="1325"/>
        <v/>
      </c>
      <c r="AD734" s="69" t="str">
        <f t="shared" si="1326"/>
        <v/>
      </c>
      <c r="AE734" s="69" t="str">
        <f t="shared" si="1327"/>
        <v/>
      </c>
      <c r="AF734" s="69" t="str">
        <f t="shared" si="1328"/>
        <v/>
      </c>
      <c r="AI734" s="3" t="str">
        <f t="shared" si="1279"/>
        <v/>
      </c>
      <c r="AJ734" s="8" t="str">
        <f t="shared" si="1307"/>
        <v/>
      </c>
      <c r="AK734" s="8" t="str">
        <f t="shared" si="1280"/>
        <v/>
      </c>
      <c r="AL734" s="8" t="str">
        <f t="shared" si="1281"/>
        <v/>
      </c>
      <c r="AM734" s="8" t="str">
        <f t="shared" si="1282"/>
        <v/>
      </c>
      <c r="AN734" s="9" t="str">
        <f t="shared" si="1308"/>
        <v/>
      </c>
      <c r="AO734" s="9" t="str">
        <f t="shared" si="1309"/>
        <v/>
      </c>
      <c r="AP734" s="8" t="str">
        <f t="shared" si="1329"/>
        <v/>
      </c>
      <c r="AQ734" s="9" t="str">
        <f t="shared" si="1310"/>
        <v/>
      </c>
      <c r="AR734" s="8" t="str">
        <f t="shared" si="1330"/>
        <v/>
      </c>
      <c r="AS734" s="2" t="str">
        <f t="shared" si="1283"/>
        <v/>
      </c>
      <c r="AT734" s="8" t="str">
        <f t="shared" si="1331"/>
        <v/>
      </c>
      <c r="AU734" s="8" t="str">
        <f t="shared" si="1284"/>
        <v/>
      </c>
      <c r="AV734" s="8" t="str">
        <f t="shared" si="1285"/>
        <v/>
      </c>
      <c r="AW734" s="8" t="str">
        <f t="shared" si="1286"/>
        <v/>
      </c>
      <c r="AX734" s="9" t="str">
        <f t="shared" si="1311"/>
        <v/>
      </c>
      <c r="AY734" s="9" t="str">
        <f t="shared" si="1312"/>
        <v/>
      </c>
      <c r="AZ734" s="8" t="str">
        <f t="shared" si="1332"/>
        <v/>
      </c>
      <c r="BA734" s="9" t="str">
        <f t="shared" si="1333"/>
        <v/>
      </c>
      <c r="BB734" s="8" t="str">
        <f t="shared" si="1334"/>
        <v/>
      </c>
      <c r="BD734" s="3" t="str">
        <f t="shared" si="1335"/>
        <v/>
      </c>
      <c r="BE734" s="8" t="str">
        <f t="shared" si="1287"/>
        <v/>
      </c>
      <c r="BF734" s="8" t="str">
        <f t="shared" si="1288"/>
        <v/>
      </c>
      <c r="BG734" s="86" t="str">
        <f t="shared" si="1289"/>
        <v/>
      </c>
      <c r="BH734" s="9" t="str">
        <f t="shared" si="1290"/>
        <v/>
      </c>
      <c r="BI734" s="9" t="str">
        <f t="shared" si="1291"/>
        <v/>
      </c>
      <c r="BJ734" s="82" t="e">
        <f t="shared" si="1313"/>
        <v>#VALUE!</v>
      </c>
      <c r="BK734" s="9" t="str">
        <f t="shared" si="1292"/>
        <v/>
      </c>
      <c r="BL734" s="9" t="str">
        <f t="shared" ref="BL734:BM734" si="1368">BK734</f>
        <v/>
      </c>
      <c r="BM734" s="9" t="str">
        <f t="shared" si="1368"/>
        <v/>
      </c>
      <c r="BN734" s="8" t="str">
        <f t="shared" si="1315"/>
        <v/>
      </c>
      <c r="BO734" s="8" t="str">
        <f t="shared" si="1337"/>
        <v/>
      </c>
      <c r="BP734" s="8" t="str">
        <f t="shared" si="1338"/>
        <v/>
      </c>
      <c r="BQ734" s="8" t="str">
        <f t="shared" si="1339"/>
        <v/>
      </c>
      <c r="BR734" s="8" t="str">
        <f t="shared" si="1294"/>
        <v/>
      </c>
      <c r="BS734" s="8" t="str">
        <f t="shared" si="1340"/>
        <v/>
      </c>
      <c r="BT734" s="8" t="str">
        <f t="shared" si="1341"/>
        <v/>
      </c>
      <c r="BU734" s="7" t="str">
        <f t="shared" si="1342"/>
        <v/>
      </c>
    </row>
    <row r="735" spans="8:73" x14ac:dyDescent="0.25">
      <c r="H735" s="35" t="str">
        <f>IFERROR(IF(MINUTE(M735)&lt;&gt;MINUTE(M734),MAX($H$2:H734)+1,IF(AND(MINUTE(M734)=0,MINUTE(M735)=0),1,"")),"")</f>
        <v/>
      </c>
      <c r="I735" s="35" t="str">
        <f t="shared" si="1277"/>
        <v/>
      </c>
      <c r="J735" s="35" t="str">
        <f t="shared" si="1316"/>
        <v/>
      </c>
      <c r="K735" s="67" t="str">
        <f>IFERROR(IF(VLOOKUP(J734,'Flota Variable'!$AS$4:$AU$707,3,0)+K734&gt;$F$7,"",VLOOKUP(J734,'Flota Variable'!$AS$4:$AU$707,3,0)+K734),"")</f>
        <v/>
      </c>
      <c r="L735" s="67" t="str">
        <f t="shared" si="1278"/>
        <v/>
      </c>
      <c r="M735" s="36" t="str">
        <f t="shared" si="1317"/>
        <v/>
      </c>
      <c r="N735" s="35" t="str">
        <f>IF(H735="","",IF(H735=MAX($H$3:$H$1002),IFERROR(VLOOKUP(MAX($H$3:H735)+1,$H$3:$I$1002,2,0),MAX(I735:I1734))-VLOOKUP(H735,$H$3:$I$1002,2,0)+1,IFERROR(VLOOKUP(MAX($H$3:H735)+1,$H$3:$I$1002,2,0),MAX(I735:I1734))-VLOOKUP(H735,$H$3:$I$1002,2,0)))</f>
        <v/>
      </c>
      <c r="P735" s="35" t="str">
        <f t="shared" si="1318"/>
        <v/>
      </c>
      <c r="Q735" s="67" t="str">
        <f t="shared" si="1319"/>
        <v/>
      </c>
      <c r="R735" s="67" t="str">
        <f t="shared" si="1320"/>
        <v/>
      </c>
      <c r="S735" s="67" t="str">
        <f t="shared" si="1321"/>
        <v/>
      </c>
      <c r="U735" s="68" t="str">
        <f>IFERROR(IF(Z735=0,"",IF(MINUTE(Z735)&lt;&gt;MINUTE(Z734),MAX($U$2:U734)+1,IF(AND(MINUTE(Z734)=0,MINUTE(Z735)=0),1,""))),"")</f>
        <v/>
      </c>
      <c r="V735" s="68" t="str">
        <f t="shared" si="1322"/>
        <v/>
      </c>
      <c r="W735" s="68" t="str">
        <f t="shared" si="1323"/>
        <v/>
      </c>
      <c r="X735" s="69" t="str">
        <f>IFERROR(L735+VLOOKUP(J735,'Tiempos de ciclo'!$P$3:$Q$398,2,0),"")</f>
        <v/>
      </c>
      <c r="Y735" s="69" t="str">
        <f t="shared" si="1306"/>
        <v/>
      </c>
      <c r="Z735" s="70" t="str">
        <f t="shared" si="1324"/>
        <v/>
      </c>
      <c r="AA735" s="68" t="str">
        <f>IF(U735="","",IF(U735=MAX($U$3:$U$1002),IFERROR(VLOOKUP(MAX($U$3:U735)+1,$U$3:$V$1002,2,0),MAX(V735:V1734))-VLOOKUP(U735,$U$3:$V$1002,2,0)+1,IFERROR(VLOOKUP(MAX($U$3:U735)+1,$U$3:$V$1002,2,0),MAX(V735:V1734))-VLOOKUP(U735,$U$3:$V$1002,2,0)))</f>
        <v/>
      </c>
      <c r="AC735" s="68" t="str">
        <f t="shared" si="1325"/>
        <v/>
      </c>
      <c r="AD735" s="69" t="str">
        <f t="shared" si="1326"/>
        <v/>
      </c>
      <c r="AE735" s="69" t="str">
        <f t="shared" si="1327"/>
        <v/>
      </c>
      <c r="AF735" s="69" t="str">
        <f t="shared" si="1328"/>
        <v/>
      </c>
      <c r="AI735" s="3" t="str">
        <f t="shared" si="1279"/>
        <v/>
      </c>
      <c r="AJ735" s="8" t="str">
        <f t="shared" si="1307"/>
        <v/>
      </c>
      <c r="AK735" s="8" t="str">
        <f t="shared" si="1280"/>
        <v/>
      </c>
      <c r="AL735" s="8" t="str">
        <f t="shared" si="1281"/>
        <v/>
      </c>
      <c r="AM735" s="8" t="str">
        <f t="shared" si="1282"/>
        <v/>
      </c>
      <c r="AN735" s="9" t="str">
        <f t="shared" si="1308"/>
        <v/>
      </c>
      <c r="AO735" s="9" t="str">
        <f t="shared" si="1309"/>
        <v/>
      </c>
      <c r="AP735" s="8" t="str">
        <f t="shared" si="1329"/>
        <v/>
      </c>
      <c r="AQ735" s="9" t="str">
        <f t="shared" si="1310"/>
        <v/>
      </c>
      <c r="AR735" s="8" t="str">
        <f t="shared" si="1330"/>
        <v/>
      </c>
      <c r="AS735" s="2" t="str">
        <f t="shared" si="1283"/>
        <v/>
      </c>
      <c r="AT735" s="8" t="str">
        <f t="shared" si="1331"/>
        <v/>
      </c>
      <c r="AU735" s="8" t="str">
        <f t="shared" si="1284"/>
        <v/>
      </c>
      <c r="AV735" s="8" t="str">
        <f t="shared" si="1285"/>
        <v/>
      </c>
      <c r="AW735" s="8" t="str">
        <f t="shared" si="1286"/>
        <v/>
      </c>
      <c r="AX735" s="9" t="str">
        <f t="shared" si="1311"/>
        <v/>
      </c>
      <c r="AY735" s="9" t="str">
        <f t="shared" si="1312"/>
        <v/>
      </c>
      <c r="AZ735" s="8" t="str">
        <f t="shared" si="1332"/>
        <v/>
      </c>
      <c r="BA735" s="9" t="str">
        <f t="shared" si="1333"/>
        <v/>
      </c>
      <c r="BB735" s="8" t="str">
        <f t="shared" si="1334"/>
        <v/>
      </c>
      <c r="BD735" s="3" t="str">
        <f t="shared" si="1335"/>
        <v/>
      </c>
      <c r="BE735" s="8" t="str">
        <f t="shared" si="1287"/>
        <v/>
      </c>
      <c r="BF735" s="8" t="str">
        <f t="shared" si="1288"/>
        <v/>
      </c>
      <c r="BG735" s="86" t="str">
        <f t="shared" si="1289"/>
        <v/>
      </c>
      <c r="BH735" s="9" t="str">
        <f t="shared" si="1290"/>
        <v/>
      </c>
      <c r="BI735" s="9" t="str">
        <f t="shared" si="1291"/>
        <v/>
      </c>
      <c r="BJ735" s="82" t="e">
        <f t="shared" si="1313"/>
        <v>#VALUE!</v>
      </c>
      <c r="BK735" s="9" t="str">
        <f t="shared" si="1292"/>
        <v/>
      </c>
      <c r="BL735" s="9" t="str">
        <f t="shared" ref="BL735:BM735" si="1369">BK735</f>
        <v/>
      </c>
      <c r="BM735" s="9" t="str">
        <f t="shared" si="1369"/>
        <v/>
      </c>
      <c r="BN735" s="8" t="str">
        <f t="shared" si="1315"/>
        <v/>
      </c>
      <c r="BO735" s="8" t="str">
        <f t="shared" si="1337"/>
        <v/>
      </c>
      <c r="BP735" s="8" t="str">
        <f t="shared" si="1338"/>
        <v/>
      </c>
      <c r="BQ735" s="8" t="str">
        <f t="shared" si="1339"/>
        <v/>
      </c>
      <c r="BR735" s="8" t="str">
        <f t="shared" si="1294"/>
        <v/>
      </c>
      <c r="BS735" s="8" t="str">
        <f t="shared" si="1340"/>
        <v/>
      </c>
      <c r="BT735" s="8" t="str">
        <f t="shared" si="1341"/>
        <v/>
      </c>
      <c r="BU735" s="7" t="str">
        <f t="shared" si="1342"/>
        <v/>
      </c>
    </row>
    <row r="736" spans="8:73" x14ac:dyDescent="0.25">
      <c r="H736" s="35" t="str">
        <f>IFERROR(IF(MINUTE(M736)&lt;&gt;MINUTE(M735),MAX($H$2:H735)+1,IF(AND(MINUTE(M735)=0,MINUTE(M736)=0),1,"")),"")</f>
        <v/>
      </c>
      <c r="I736" s="35" t="str">
        <f t="shared" si="1277"/>
        <v/>
      </c>
      <c r="J736" s="35" t="str">
        <f t="shared" si="1316"/>
        <v/>
      </c>
      <c r="K736" s="67" t="str">
        <f>IFERROR(IF(VLOOKUP(J735,'Flota Variable'!$AS$4:$AU$707,3,0)+K735&gt;$F$7,"",VLOOKUP(J735,'Flota Variable'!$AS$4:$AU$707,3,0)+K735),"")</f>
        <v/>
      </c>
      <c r="L736" s="67" t="str">
        <f t="shared" si="1278"/>
        <v/>
      </c>
      <c r="M736" s="36" t="str">
        <f t="shared" si="1317"/>
        <v/>
      </c>
      <c r="N736" s="35" t="str">
        <f>IF(H736="","",IF(H736=MAX($H$3:$H$1002),IFERROR(VLOOKUP(MAX($H$3:H736)+1,$H$3:$I$1002,2,0),MAX(I736:I1735))-VLOOKUP(H736,$H$3:$I$1002,2,0)+1,IFERROR(VLOOKUP(MAX($H$3:H736)+1,$H$3:$I$1002,2,0),MAX(I736:I1735))-VLOOKUP(H736,$H$3:$I$1002,2,0)))</f>
        <v/>
      </c>
      <c r="P736" s="35" t="str">
        <f t="shared" si="1318"/>
        <v/>
      </c>
      <c r="Q736" s="67" t="str">
        <f t="shared" si="1319"/>
        <v/>
      </c>
      <c r="R736" s="67" t="str">
        <f t="shared" si="1320"/>
        <v/>
      </c>
      <c r="S736" s="67" t="str">
        <f t="shared" si="1321"/>
        <v/>
      </c>
      <c r="U736" s="68" t="str">
        <f>IFERROR(IF(Z736=0,"",IF(MINUTE(Z736)&lt;&gt;MINUTE(Z735),MAX($U$2:U735)+1,IF(AND(MINUTE(Z735)=0,MINUTE(Z736)=0),1,""))),"")</f>
        <v/>
      </c>
      <c r="V736" s="68" t="str">
        <f t="shared" si="1322"/>
        <v/>
      </c>
      <c r="W736" s="68" t="str">
        <f t="shared" si="1323"/>
        <v/>
      </c>
      <c r="X736" s="69" t="str">
        <f>IFERROR(L736+VLOOKUP(J736,'Tiempos de ciclo'!$P$3:$Q$398,2,0),"")</f>
        <v/>
      </c>
      <c r="Y736" s="69" t="str">
        <f t="shared" si="1306"/>
        <v/>
      </c>
      <c r="Z736" s="70" t="str">
        <f t="shared" si="1324"/>
        <v/>
      </c>
      <c r="AA736" s="68" t="str">
        <f>IF(U736="","",IF(U736=MAX($U$3:$U$1002),IFERROR(VLOOKUP(MAX($U$3:U736)+1,$U$3:$V$1002,2,0),MAX(V736:V1735))-VLOOKUP(U736,$U$3:$V$1002,2,0)+1,IFERROR(VLOOKUP(MAX($U$3:U736)+1,$U$3:$V$1002,2,0),MAX(V736:V1735))-VLOOKUP(U736,$U$3:$V$1002,2,0)))</f>
        <v/>
      </c>
      <c r="AC736" s="68" t="str">
        <f t="shared" si="1325"/>
        <v/>
      </c>
      <c r="AD736" s="69" t="str">
        <f t="shared" si="1326"/>
        <v/>
      </c>
      <c r="AE736" s="69" t="str">
        <f t="shared" si="1327"/>
        <v/>
      </c>
      <c r="AF736" s="69" t="str">
        <f t="shared" si="1328"/>
        <v/>
      </c>
      <c r="AI736" s="3" t="str">
        <f t="shared" si="1279"/>
        <v/>
      </c>
      <c r="AJ736" s="8" t="str">
        <f t="shared" si="1307"/>
        <v/>
      </c>
      <c r="AK736" s="8" t="str">
        <f t="shared" si="1280"/>
        <v/>
      </c>
      <c r="AL736" s="8" t="str">
        <f t="shared" si="1281"/>
        <v/>
      </c>
      <c r="AM736" s="8" t="str">
        <f t="shared" si="1282"/>
        <v/>
      </c>
      <c r="AN736" s="9" t="str">
        <f t="shared" si="1308"/>
        <v/>
      </c>
      <c r="AO736" s="9" t="str">
        <f t="shared" si="1309"/>
        <v/>
      </c>
      <c r="AP736" s="8" t="str">
        <f t="shared" si="1329"/>
        <v/>
      </c>
      <c r="AQ736" s="9" t="str">
        <f t="shared" si="1310"/>
        <v/>
      </c>
      <c r="AR736" s="8" t="str">
        <f t="shared" si="1330"/>
        <v/>
      </c>
      <c r="AS736" s="2" t="str">
        <f t="shared" si="1283"/>
        <v/>
      </c>
      <c r="AT736" s="8" t="str">
        <f t="shared" si="1331"/>
        <v/>
      </c>
      <c r="AU736" s="8" t="str">
        <f t="shared" si="1284"/>
        <v/>
      </c>
      <c r="AV736" s="8" t="str">
        <f t="shared" si="1285"/>
        <v/>
      </c>
      <c r="AW736" s="8" t="str">
        <f t="shared" si="1286"/>
        <v/>
      </c>
      <c r="AX736" s="9" t="str">
        <f t="shared" si="1311"/>
        <v/>
      </c>
      <c r="AY736" s="9" t="str">
        <f t="shared" si="1312"/>
        <v/>
      </c>
      <c r="AZ736" s="8" t="str">
        <f t="shared" si="1332"/>
        <v/>
      </c>
      <c r="BA736" s="9" t="str">
        <f t="shared" si="1333"/>
        <v/>
      </c>
      <c r="BB736" s="8" t="str">
        <f t="shared" si="1334"/>
        <v/>
      </c>
      <c r="BD736" s="3" t="str">
        <f t="shared" si="1335"/>
        <v/>
      </c>
      <c r="BE736" s="8" t="str">
        <f t="shared" si="1287"/>
        <v/>
      </c>
      <c r="BF736" s="8" t="str">
        <f t="shared" si="1288"/>
        <v/>
      </c>
      <c r="BG736" s="86" t="str">
        <f t="shared" si="1289"/>
        <v/>
      </c>
      <c r="BH736" s="9" t="str">
        <f t="shared" si="1290"/>
        <v/>
      </c>
      <c r="BI736" s="9" t="str">
        <f t="shared" si="1291"/>
        <v/>
      </c>
      <c r="BJ736" s="82" t="e">
        <f t="shared" si="1313"/>
        <v>#VALUE!</v>
      </c>
      <c r="BK736" s="9" t="str">
        <f t="shared" si="1292"/>
        <v/>
      </c>
      <c r="BL736" s="9" t="str">
        <f t="shared" ref="BL736:BM736" si="1370">BK736</f>
        <v/>
      </c>
      <c r="BM736" s="9" t="str">
        <f t="shared" si="1370"/>
        <v/>
      </c>
      <c r="BN736" s="8" t="str">
        <f t="shared" si="1315"/>
        <v/>
      </c>
      <c r="BO736" s="8" t="str">
        <f t="shared" si="1337"/>
        <v/>
      </c>
      <c r="BP736" s="8" t="str">
        <f t="shared" si="1338"/>
        <v/>
      </c>
      <c r="BQ736" s="8" t="str">
        <f t="shared" si="1339"/>
        <v/>
      </c>
      <c r="BR736" s="8" t="str">
        <f t="shared" si="1294"/>
        <v/>
      </c>
      <c r="BS736" s="8" t="str">
        <f t="shared" si="1340"/>
        <v/>
      </c>
      <c r="BT736" s="8" t="str">
        <f t="shared" si="1341"/>
        <v/>
      </c>
      <c r="BU736" s="7" t="str">
        <f t="shared" si="1342"/>
        <v/>
      </c>
    </row>
    <row r="737" spans="8:73" x14ac:dyDescent="0.25">
      <c r="H737" s="35" t="str">
        <f>IFERROR(IF(MINUTE(M737)&lt;&gt;MINUTE(M736),MAX($H$2:H736)+1,IF(AND(MINUTE(M736)=0,MINUTE(M737)=0),1,"")),"")</f>
        <v/>
      </c>
      <c r="I737" s="35" t="str">
        <f t="shared" si="1277"/>
        <v/>
      </c>
      <c r="J737" s="35" t="str">
        <f t="shared" si="1316"/>
        <v/>
      </c>
      <c r="K737" s="67" t="str">
        <f>IFERROR(IF(VLOOKUP(J736,'Flota Variable'!$AS$4:$AU$707,3,0)+K736&gt;$F$7,"",VLOOKUP(J736,'Flota Variable'!$AS$4:$AU$707,3,0)+K736),"")</f>
        <v/>
      </c>
      <c r="L737" s="67" t="str">
        <f t="shared" si="1278"/>
        <v/>
      </c>
      <c r="M737" s="36" t="str">
        <f t="shared" si="1317"/>
        <v/>
      </c>
      <c r="N737" s="35" t="str">
        <f>IF(H737="","",IF(H737=MAX($H$3:$H$1002),IFERROR(VLOOKUP(MAX($H$3:H737)+1,$H$3:$I$1002,2,0),MAX(I737:I1736))-VLOOKUP(H737,$H$3:$I$1002,2,0)+1,IFERROR(VLOOKUP(MAX($H$3:H737)+1,$H$3:$I$1002,2,0),MAX(I737:I1736))-VLOOKUP(H737,$H$3:$I$1002,2,0)))</f>
        <v/>
      </c>
      <c r="P737" s="35" t="str">
        <f t="shared" si="1318"/>
        <v/>
      </c>
      <c r="Q737" s="67" t="str">
        <f t="shared" si="1319"/>
        <v/>
      </c>
      <c r="R737" s="67" t="str">
        <f t="shared" si="1320"/>
        <v/>
      </c>
      <c r="S737" s="67" t="str">
        <f t="shared" si="1321"/>
        <v/>
      </c>
      <c r="U737" s="68" t="str">
        <f>IFERROR(IF(Z737=0,"",IF(MINUTE(Z737)&lt;&gt;MINUTE(Z736),MAX($U$2:U736)+1,IF(AND(MINUTE(Z736)=0,MINUTE(Z737)=0),1,""))),"")</f>
        <v/>
      </c>
      <c r="V737" s="68" t="str">
        <f t="shared" si="1322"/>
        <v/>
      </c>
      <c r="W737" s="68" t="str">
        <f t="shared" si="1323"/>
        <v/>
      </c>
      <c r="X737" s="69" t="str">
        <f>IFERROR(L737+VLOOKUP(J737,'Tiempos de ciclo'!$P$3:$Q$398,2,0),"")</f>
        <v/>
      </c>
      <c r="Y737" s="69" t="str">
        <f t="shared" si="1306"/>
        <v/>
      </c>
      <c r="Z737" s="70" t="str">
        <f t="shared" si="1324"/>
        <v/>
      </c>
      <c r="AA737" s="68" t="str">
        <f>IF(U737="","",IF(U737=MAX($U$3:$U$1002),IFERROR(VLOOKUP(MAX($U$3:U737)+1,$U$3:$V$1002,2,0),MAX(V737:V1736))-VLOOKUP(U737,$U$3:$V$1002,2,0)+1,IFERROR(VLOOKUP(MAX($U$3:U737)+1,$U$3:$V$1002,2,0),MAX(V737:V1736))-VLOOKUP(U737,$U$3:$V$1002,2,0)))</f>
        <v/>
      </c>
      <c r="AC737" s="68" t="str">
        <f t="shared" si="1325"/>
        <v/>
      </c>
      <c r="AD737" s="69" t="str">
        <f t="shared" si="1326"/>
        <v/>
      </c>
      <c r="AE737" s="69" t="str">
        <f t="shared" si="1327"/>
        <v/>
      </c>
      <c r="AF737" s="69" t="str">
        <f t="shared" si="1328"/>
        <v/>
      </c>
      <c r="AI737" s="3" t="str">
        <f t="shared" si="1279"/>
        <v/>
      </c>
      <c r="AJ737" s="8" t="str">
        <f t="shared" si="1307"/>
        <v/>
      </c>
      <c r="AK737" s="8" t="str">
        <f t="shared" si="1280"/>
        <v/>
      </c>
      <c r="AL737" s="8" t="str">
        <f t="shared" si="1281"/>
        <v/>
      </c>
      <c r="AM737" s="8" t="str">
        <f t="shared" si="1282"/>
        <v/>
      </c>
      <c r="AN737" s="9" t="str">
        <f t="shared" si="1308"/>
        <v/>
      </c>
      <c r="AO737" s="9" t="str">
        <f t="shared" si="1309"/>
        <v/>
      </c>
      <c r="AP737" s="8" t="str">
        <f t="shared" si="1329"/>
        <v/>
      </c>
      <c r="AQ737" s="9" t="str">
        <f t="shared" si="1310"/>
        <v/>
      </c>
      <c r="AR737" s="8" t="str">
        <f t="shared" si="1330"/>
        <v/>
      </c>
      <c r="AS737" s="2" t="str">
        <f t="shared" si="1283"/>
        <v/>
      </c>
      <c r="AT737" s="8" t="str">
        <f t="shared" si="1331"/>
        <v/>
      </c>
      <c r="AU737" s="8" t="str">
        <f t="shared" si="1284"/>
        <v/>
      </c>
      <c r="AV737" s="8" t="str">
        <f t="shared" si="1285"/>
        <v/>
      </c>
      <c r="AW737" s="8" t="str">
        <f t="shared" si="1286"/>
        <v/>
      </c>
      <c r="AX737" s="9" t="str">
        <f t="shared" si="1311"/>
        <v/>
      </c>
      <c r="AY737" s="9" t="str">
        <f t="shared" si="1312"/>
        <v/>
      </c>
      <c r="AZ737" s="8" t="str">
        <f t="shared" si="1332"/>
        <v/>
      </c>
      <c r="BA737" s="9" t="str">
        <f t="shared" si="1333"/>
        <v/>
      </c>
      <c r="BB737" s="8" t="str">
        <f t="shared" si="1334"/>
        <v/>
      </c>
      <c r="BD737" s="3" t="str">
        <f t="shared" si="1335"/>
        <v/>
      </c>
      <c r="BE737" s="8" t="str">
        <f t="shared" si="1287"/>
        <v/>
      </c>
      <c r="BF737" s="8" t="str">
        <f t="shared" si="1288"/>
        <v/>
      </c>
      <c r="BG737" s="86" t="str">
        <f t="shared" si="1289"/>
        <v/>
      </c>
      <c r="BH737" s="9" t="str">
        <f t="shared" si="1290"/>
        <v/>
      </c>
      <c r="BI737" s="9" t="str">
        <f t="shared" si="1291"/>
        <v/>
      </c>
      <c r="BJ737" s="82" t="e">
        <f t="shared" si="1313"/>
        <v>#VALUE!</v>
      </c>
      <c r="BK737" s="9" t="str">
        <f t="shared" si="1292"/>
        <v/>
      </c>
      <c r="BL737" s="9" t="str">
        <f t="shared" ref="BL737:BM737" si="1371">BK737</f>
        <v/>
      </c>
      <c r="BM737" s="9" t="str">
        <f t="shared" si="1371"/>
        <v/>
      </c>
      <c r="BN737" s="8" t="str">
        <f t="shared" si="1315"/>
        <v/>
      </c>
      <c r="BO737" s="8" t="str">
        <f t="shared" si="1337"/>
        <v/>
      </c>
      <c r="BP737" s="8" t="str">
        <f t="shared" si="1338"/>
        <v/>
      </c>
      <c r="BQ737" s="8" t="str">
        <f t="shared" si="1339"/>
        <v/>
      </c>
      <c r="BR737" s="8" t="str">
        <f t="shared" si="1294"/>
        <v/>
      </c>
      <c r="BS737" s="8" t="str">
        <f t="shared" si="1340"/>
        <v/>
      </c>
      <c r="BT737" s="8" t="str">
        <f t="shared" si="1341"/>
        <v/>
      </c>
      <c r="BU737" s="7" t="str">
        <f t="shared" si="1342"/>
        <v/>
      </c>
    </row>
    <row r="738" spans="8:73" x14ac:dyDescent="0.25">
      <c r="H738" s="35" t="str">
        <f>IFERROR(IF(MINUTE(M738)&lt;&gt;MINUTE(M737),MAX($H$2:H737)+1,IF(AND(MINUTE(M737)=0,MINUTE(M738)=0),1,"")),"")</f>
        <v/>
      </c>
      <c r="I738" s="35" t="str">
        <f t="shared" si="1277"/>
        <v/>
      </c>
      <c r="J738" s="35" t="str">
        <f t="shared" si="1316"/>
        <v/>
      </c>
      <c r="K738" s="67" t="str">
        <f>IFERROR(IF(VLOOKUP(J737,'Flota Variable'!$AS$4:$AU$707,3,0)+K737&gt;$F$7,"",VLOOKUP(J737,'Flota Variable'!$AS$4:$AU$707,3,0)+K737),"")</f>
        <v/>
      </c>
      <c r="L738" s="67" t="str">
        <f t="shared" si="1278"/>
        <v/>
      </c>
      <c r="M738" s="36" t="str">
        <f t="shared" si="1317"/>
        <v/>
      </c>
      <c r="N738" s="35" t="str">
        <f>IF(H738="","",IF(H738=MAX($H$3:$H$1002),IFERROR(VLOOKUP(MAX($H$3:H738)+1,$H$3:$I$1002,2,0),MAX(I738:I1737))-VLOOKUP(H738,$H$3:$I$1002,2,0)+1,IFERROR(VLOOKUP(MAX($H$3:H738)+1,$H$3:$I$1002,2,0),MAX(I738:I1737))-VLOOKUP(H738,$H$3:$I$1002,2,0)))</f>
        <v/>
      </c>
      <c r="P738" s="35" t="str">
        <f t="shared" si="1318"/>
        <v/>
      </c>
      <c r="Q738" s="67" t="str">
        <f t="shared" si="1319"/>
        <v/>
      </c>
      <c r="R738" s="67" t="str">
        <f t="shared" si="1320"/>
        <v/>
      </c>
      <c r="S738" s="67" t="str">
        <f t="shared" si="1321"/>
        <v/>
      </c>
      <c r="U738" s="68" t="str">
        <f>IFERROR(IF(Z738=0,"",IF(MINUTE(Z738)&lt;&gt;MINUTE(Z737),MAX($U$2:U737)+1,IF(AND(MINUTE(Z737)=0,MINUTE(Z738)=0),1,""))),"")</f>
        <v/>
      </c>
      <c r="V738" s="68" t="str">
        <f t="shared" si="1322"/>
        <v/>
      </c>
      <c r="W738" s="68" t="str">
        <f t="shared" si="1323"/>
        <v/>
      </c>
      <c r="X738" s="69" t="str">
        <f>IFERROR(L738+VLOOKUP(J738,'Tiempos de ciclo'!$P$3:$Q$398,2,0),"")</f>
        <v/>
      </c>
      <c r="Y738" s="69" t="str">
        <f t="shared" si="1306"/>
        <v/>
      </c>
      <c r="Z738" s="70" t="str">
        <f t="shared" si="1324"/>
        <v/>
      </c>
      <c r="AA738" s="68" t="str">
        <f>IF(U738="","",IF(U738=MAX($U$3:$U$1002),IFERROR(VLOOKUP(MAX($U$3:U738)+1,$U$3:$V$1002,2,0),MAX(V738:V1737))-VLOOKUP(U738,$U$3:$V$1002,2,0)+1,IFERROR(VLOOKUP(MAX($U$3:U738)+1,$U$3:$V$1002,2,0),MAX(V738:V1737))-VLOOKUP(U738,$U$3:$V$1002,2,0)))</f>
        <v/>
      </c>
      <c r="AC738" s="68" t="str">
        <f t="shared" si="1325"/>
        <v/>
      </c>
      <c r="AD738" s="69" t="str">
        <f t="shared" si="1326"/>
        <v/>
      </c>
      <c r="AE738" s="69" t="str">
        <f t="shared" si="1327"/>
        <v/>
      </c>
      <c r="AF738" s="69" t="str">
        <f t="shared" si="1328"/>
        <v/>
      </c>
      <c r="AI738" s="3" t="str">
        <f t="shared" si="1279"/>
        <v/>
      </c>
      <c r="AJ738" s="8" t="str">
        <f t="shared" si="1307"/>
        <v/>
      </c>
      <c r="AK738" s="8" t="str">
        <f t="shared" si="1280"/>
        <v/>
      </c>
      <c r="AL738" s="8" t="str">
        <f t="shared" si="1281"/>
        <v/>
      </c>
      <c r="AM738" s="8" t="str">
        <f t="shared" si="1282"/>
        <v/>
      </c>
      <c r="AN738" s="9" t="str">
        <f t="shared" si="1308"/>
        <v/>
      </c>
      <c r="AO738" s="9" t="str">
        <f t="shared" si="1309"/>
        <v/>
      </c>
      <c r="AP738" s="8" t="str">
        <f t="shared" si="1329"/>
        <v/>
      </c>
      <c r="AQ738" s="9" t="str">
        <f t="shared" si="1310"/>
        <v/>
      </c>
      <c r="AR738" s="8" t="str">
        <f t="shared" si="1330"/>
        <v/>
      </c>
      <c r="AS738" s="2" t="str">
        <f t="shared" si="1283"/>
        <v/>
      </c>
      <c r="AT738" s="8" t="str">
        <f t="shared" si="1331"/>
        <v/>
      </c>
      <c r="AU738" s="8" t="str">
        <f t="shared" si="1284"/>
        <v/>
      </c>
      <c r="AV738" s="8" t="str">
        <f t="shared" si="1285"/>
        <v/>
      </c>
      <c r="AW738" s="8" t="str">
        <f t="shared" si="1286"/>
        <v/>
      </c>
      <c r="AX738" s="9" t="str">
        <f t="shared" si="1311"/>
        <v/>
      </c>
      <c r="AY738" s="9" t="str">
        <f t="shared" si="1312"/>
        <v/>
      </c>
      <c r="AZ738" s="8" t="str">
        <f t="shared" si="1332"/>
        <v/>
      </c>
      <c r="BA738" s="9" t="str">
        <f t="shared" si="1333"/>
        <v/>
      </c>
      <c r="BB738" s="8" t="str">
        <f t="shared" si="1334"/>
        <v/>
      </c>
      <c r="BD738" s="3" t="str">
        <f t="shared" si="1335"/>
        <v/>
      </c>
      <c r="BE738" s="8" t="str">
        <f t="shared" si="1287"/>
        <v/>
      </c>
      <c r="BF738" s="8" t="str">
        <f t="shared" si="1288"/>
        <v/>
      </c>
      <c r="BG738" s="86" t="str">
        <f t="shared" si="1289"/>
        <v/>
      </c>
      <c r="BH738" s="9" t="str">
        <f t="shared" si="1290"/>
        <v/>
      </c>
      <c r="BI738" s="9" t="str">
        <f t="shared" si="1291"/>
        <v/>
      </c>
      <c r="BJ738" s="82" t="e">
        <f t="shared" si="1313"/>
        <v>#VALUE!</v>
      </c>
      <c r="BK738" s="9" t="str">
        <f t="shared" si="1292"/>
        <v/>
      </c>
      <c r="BL738" s="9" t="str">
        <f t="shared" ref="BL738:BM738" si="1372">BK738</f>
        <v/>
      </c>
      <c r="BM738" s="9" t="str">
        <f t="shared" si="1372"/>
        <v/>
      </c>
      <c r="BN738" s="8" t="str">
        <f t="shared" si="1315"/>
        <v/>
      </c>
      <c r="BO738" s="8" t="str">
        <f t="shared" si="1337"/>
        <v/>
      </c>
      <c r="BP738" s="8" t="str">
        <f t="shared" si="1338"/>
        <v/>
      </c>
      <c r="BQ738" s="8" t="str">
        <f t="shared" si="1339"/>
        <v/>
      </c>
      <c r="BR738" s="8" t="str">
        <f t="shared" si="1294"/>
        <v/>
      </c>
      <c r="BS738" s="8" t="str">
        <f t="shared" si="1340"/>
        <v/>
      </c>
      <c r="BT738" s="8" t="str">
        <f t="shared" si="1341"/>
        <v/>
      </c>
      <c r="BU738" s="7" t="str">
        <f t="shared" si="1342"/>
        <v/>
      </c>
    </row>
    <row r="739" spans="8:73" x14ac:dyDescent="0.25">
      <c r="H739" s="35" t="str">
        <f>IFERROR(IF(MINUTE(M739)&lt;&gt;MINUTE(M738),MAX($H$2:H738)+1,IF(AND(MINUTE(M738)=0,MINUTE(M739)=0),1,"")),"")</f>
        <v/>
      </c>
      <c r="I739" s="35" t="str">
        <f t="shared" si="1277"/>
        <v/>
      </c>
      <c r="J739" s="35" t="str">
        <f t="shared" si="1316"/>
        <v/>
      </c>
      <c r="K739" s="67" t="str">
        <f>IFERROR(IF(VLOOKUP(J738,'Flota Variable'!$AS$4:$AU$707,3,0)+K738&gt;$F$7,"",VLOOKUP(J738,'Flota Variable'!$AS$4:$AU$707,3,0)+K738),"")</f>
        <v/>
      </c>
      <c r="L739" s="67" t="str">
        <f t="shared" si="1278"/>
        <v/>
      </c>
      <c r="M739" s="36" t="str">
        <f t="shared" si="1317"/>
        <v/>
      </c>
      <c r="N739" s="35" t="str">
        <f>IF(H739="","",IF(H739=MAX($H$3:$H$1002),IFERROR(VLOOKUP(MAX($H$3:H739)+1,$H$3:$I$1002,2,0),MAX(I739:I1738))-VLOOKUP(H739,$H$3:$I$1002,2,0)+1,IFERROR(VLOOKUP(MAX($H$3:H739)+1,$H$3:$I$1002,2,0),MAX(I739:I1738))-VLOOKUP(H739,$H$3:$I$1002,2,0)))</f>
        <v/>
      </c>
      <c r="P739" s="35" t="str">
        <f t="shared" si="1318"/>
        <v/>
      </c>
      <c r="Q739" s="67" t="str">
        <f t="shared" si="1319"/>
        <v/>
      </c>
      <c r="R739" s="67" t="str">
        <f t="shared" si="1320"/>
        <v/>
      </c>
      <c r="S739" s="67" t="str">
        <f t="shared" si="1321"/>
        <v/>
      </c>
      <c r="U739" s="68" t="str">
        <f>IFERROR(IF(Z739=0,"",IF(MINUTE(Z739)&lt;&gt;MINUTE(Z738),MAX($U$2:U738)+1,IF(AND(MINUTE(Z738)=0,MINUTE(Z739)=0),1,""))),"")</f>
        <v/>
      </c>
      <c r="V739" s="68" t="str">
        <f t="shared" si="1322"/>
        <v/>
      </c>
      <c r="W739" s="68" t="str">
        <f t="shared" si="1323"/>
        <v/>
      </c>
      <c r="X739" s="69" t="str">
        <f>IFERROR(L739+VLOOKUP(J739,'Tiempos de ciclo'!$P$3:$Q$398,2,0),"")</f>
        <v/>
      </c>
      <c r="Y739" s="69" t="str">
        <f t="shared" si="1306"/>
        <v/>
      </c>
      <c r="Z739" s="70" t="str">
        <f t="shared" si="1324"/>
        <v/>
      </c>
      <c r="AA739" s="68" t="str">
        <f>IF(U739="","",IF(U739=MAX($U$3:$U$1002),IFERROR(VLOOKUP(MAX($U$3:U739)+1,$U$3:$V$1002,2,0),MAX(V739:V1738))-VLOOKUP(U739,$U$3:$V$1002,2,0)+1,IFERROR(VLOOKUP(MAX($U$3:U739)+1,$U$3:$V$1002,2,0),MAX(V739:V1738))-VLOOKUP(U739,$U$3:$V$1002,2,0)))</f>
        <v/>
      </c>
      <c r="AC739" s="68" t="str">
        <f t="shared" si="1325"/>
        <v/>
      </c>
      <c r="AD739" s="69" t="str">
        <f t="shared" si="1326"/>
        <v/>
      </c>
      <c r="AE739" s="69" t="str">
        <f t="shared" si="1327"/>
        <v/>
      </c>
      <c r="AF739" s="69" t="str">
        <f t="shared" si="1328"/>
        <v/>
      </c>
      <c r="AI739" s="3" t="str">
        <f t="shared" si="1279"/>
        <v/>
      </c>
      <c r="AJ739" s="8" t="str">
        <f t="shared" si="1307"/>
        <v/>
      </c>
      <c r="AK739" s="8" t="str">
        <f t="shared" si="1280"/>
        <v/>
      </c>
      <c r="AL739" s="8" t="str">
        <f t="shared" si="1281"/>
        <v/>
      </c>
      <c r="AM739" s="8" t="str">
        <f t="shared" si="1282"/>
        <v/>
      </c>
      <c r="AN739" s="9" t="str">
        <f t="shared" si="1308"/>
        <v/>
      </c>
      <c r="AO739" s="9" t="str">
        <f t="shared" si="1309"/>
        <v/>
      </c>
      <c r="AP739" s="8" t="str">
        <f t="shared" si="1329"/>
        <v/>
      </c>
      <c r="AQ739" s="9" t="str">
        <f t="shared" si="1310"/>
        <v/>
      </c>
      <c r="AR739" s="8" t="str">
        <f t="shared" si="1330"/>
        <v/>
      </c>
      <c r="AS739" s="2" t="str">
        <f t="shared" si="1283"/>
        <v/>
      </c>
      <c r="AT739" s="8" t="str">
        <f t="shared" si="1331"/>
        <v/>
      </c>
      <c r="AU739" s="8" t="str">
        <f t="shared" si="1284"/>
        <v/>
      </c>
      <c r="AV739" s="8" t="str">
        <f t="shared" si="1285"/>
        <v/>
      </c>
      <c r="AW739" s="8" t="str">
        <f t="shared" si="1286"/>
        <v/>
      </c>
      <c r="AX739" s="9" t="str">
        <f t="shared" si="1311"/>
        <v/>
      </c>
      <c r="AY739" s="9" t="str">
        <f t="shared" si="1312"/>
        <v/>
      </c>
      <c r="AZ739" s="8" t="str">
        <f t="shared" si="1332"/>
        <v/>
      </c>
      <c r="BA739" s="9" t="str">
        <f t="shared" si="1333"/>
        <v/>
      </c>
      <c r="BB739" s="8" t="str">
        <f t="shared" si="1334"/>
        <v/>
      </c>
      <c r="BD739" s="3" t="str">
        <f t="shared" si="1335"/>
        <v/>
      </c>
      <c r="BE739" s="8" t="str">
        <f t="shared" si="1287"/>
        <v/>
      </c>
      <c r="BF739" s="8" t="str">
        <f t="shared" si="1288"/>
        <v/>
      </c>
      <c r="BG739" s="86" t="str">
        <f t="shared" si="1289"/>
        <v/>
      </c>
      <c r="BH739" s="9" t="str">
        <f t="shared" si="1290"/>
        <v/>
      </c>
      <c r="BI739" s="9" t="str">
        <f t="shared" si="1291"/>
        <v/>
      </c>
      <c r="BJ739" s="82" t="e">
        <f t="shared" si="1313"/>
        <v>#VALUE!</v>
      </c>
      <c r="BK739" s="9" t="str">
        <f t="shared" si="1292"/>
        <v/>
      </c>
      <c r="BL739" s="9" t="str">
        <f t="shared" ref="BL739:BM739" si="1373">BK739</f>
        <v/>
      </c>
      <c r="BM739" s="9" t="str">
        <f t="shared" si="1373"/>
        <v/>
      </c>
      <c r="BN739" s="8" t="str">
        <f t="shared" si="1315"/>
        <v/>
      </c>
      <c r="BO739" s="8" t="str">
        <f t="shared" si="1337"/>
        <v/>
      </c>
      <c r="BP739" s="8" t="str">
        <f t="shared" si="1338"/>
        <v/>
      </c>
      <c r="BQ739" s="8" t="str">
        <f t="shared" si="1339"/>
        <v/>
      </c>
      <c r="BR739" s="8" t="str">
        <f t="shared" si="1294"/>
        <v/>
      </c>
      <c r="BS739" s="8" t="str">
        <f t="shared" si="1340"/>
        <v/>
      </c>
      <c r="BT739" s="8" t="str">
        <f t="shared" si="1341"/>
        <v/>
      </c>
      <c r="BU739" s="7" t="str">
        <f t="shared" si="1342"/>
        <v/>
      </c>
    </row>
    <row r="740" spans="8:73" x14ac:dyDescent="0.25">
      <c r="H740" s="35" t="str">
        <f>IFERROR(IF(MINUTE(M740)&lt;&gt;MINUTE(M739),MAX($H$2:H739)+1,IF(AND(MINUTE(M739)=0,MINUTE(M740)=0),1,"")),"")</f>
        <v/>
      </c>
      <c r="I740" s="35" t="str">
        <f t="shared" si="1277"/>
        <v/>
      </c>
      <c r="J740" s="35" t="str">
        <f t="shared" si="1316"/>
        <v/>
      </c>
      <c r="K740" s="67" t="str">
        <f>IFERROR(IF(VLOOKUP(J739,'Flota Variable'!$AS$4:$AU$707,3,0)+K739&gt;$F$7,"",VLOOKUP(J739,'Flota Variable'!$AS$4:$AU$707,3,0)+K739),"")</f>
        <v/>
      </c>
      <c r="L740" s="67" t="str">
        <f t="shared" si="1278"/>
        <v/>
      </c>
      <c r="M740" s="36" t="str">
        <f t="shared" si="1317"/>
        <v/>
      </c>
      <c r="N740" s="35" t="str">
        <f>IF(H740="","",IF(H740=MAX($H$3:$H$1002),IFERROR(VLOOKUP(MAX($H$3:H740)+1,$H$3:$I$1002,2,0),MAX(I740:I1739))-VLOOKUP(H740,$H$3:$I$1002,2,0)+1,IFERROR(VLOOKUP(MAX($H$3:H740)+1,$H$3:$I$1002,2,0),MAX(I740:I1739))-VLOOKUP(H740,$H$3:$I$1002,2,0)))</f>
        <v/>
      </c>
      <c r="P740" s="35" t="str">
        <f t="shared" si="1318"/>
        <v/>
      </c>
      <c r="Q740" s="67" t="str">
        <f t="shared" si="1319"/>
        <v/>
      </c>
      <c r="R740" s="67" t="str">
        <f t="shared" si="1320"/>
        <v/>
      </c>
      <c r="S740" s="67" t="str">
        <f t="shared" si="1321"/>
        <v/>
      </c>
      <c r="U740" s="68" t="str">
        <f>IFERROR(IF(Z740=0,"",IF(MINUTE(Z740)&lt;&gt;MINUTE(Z739),MAX($U$2:U739)+1,IF(AND(MINUTE(Z739)=0,MINUTE(Z740)=0),1,""))),"")</f>
        <v/>
      </c>
      <c r="V740" s="68" t="str">
        <f t="shared" si="1322"/>
        <v/>
      </c>
      <c r="W740" s="68" t="str">
        <f t="shared" si="1323"/>
        <v/>
      </c>
      <c r="X740" s="69" t="str">
        <f>IFERROR(L740+VLOOKUP(J740,'Tiempos de ciclo'!$P$3:$Q$398,2,0),"")</f>
        <v/>
      </c>
      <c r="Y740" s="69" t="str">
        <f t="shared" si="1306"/>
        <v/>
      </c>
      <c r="Z740" s="70" t="str">
        <f t="shared" si="1324"/>
        <v/>
      </c>
      <c r="AA740" s="68" t="str">
        <f>IF(U740="","",IF(U740=MAX($U$3:$U$1002),IFERROR(VLOOKUP(MAX($U$3:U740)+1,$U$3:$V$1002,2,0),MAX(V740:V1739))-VLOOKUP(U740,$U$3:$V$1002,2,0)+1,IFERROR(VLOOKUP(MAX($U$3:U740)+1,$U$3:$V$1002,2,0),MAX(V740:V1739))-VLOOKUP(U740,$U$3:$V$1002,2,0)))</f>
        <v/>
      </c>
      <c r="AC740" s="68" t="str">
        <f t="shared" si="1325"/>
        <v/>
      </c>
      <c r="AD740" s="69" t="str">
        <f t="shared" si="1326"/>
        <v/>
      </c>
      <c r="AE740" s="69" t="str">
        <f t="shared" si="1327"/>
        <v/>
      </c>
      <c r="AF740" s="69" t="str">
        <f t="shared" si="1328"/>
        <v/>
      </c>
      <c r="AI740" s="3" t="str">
        <f t="shared" si="1279"/>
        <v/>
      </c>
      <c r="AJ740" s="8" t="str">
        <f t="shared" si="1307"/>
        <v/>
      </c>
      <c r="AK740" s="8" t="str">
        <f t="shared" si="1280"/>
        <v/>
      </c>
      <c r="AL740" s="8" t="str">
        <f t="shared" si="1281"/>
        <v/>
      </c>
      <c r="AM740" s="8" t="str">
        <f t="shared" si="1282"/>
        <v/>
      </c>
      <c r="AN740" s="9" t="str">
        <f t="shared" si="1308"/>
        <v/>
      </c>
      <c r="AO740" s="9" t="str">
        <f t="shared" si="1309"/>
        <v/>
      </c>
      <c r="AP740" s="8" t="str">
        <f t="shared" si="1329"/>
        <v/>
      </c>
      <c r="AQ740" s="9" t="str">
        <f t="shared" si="1310"/>
        <v/>
      </c>
      <c r="AR740" s="8" t="str">
        <f t="shared" si="1330"/>
        <v/>
      </c>
      <c r="AS740" s="2" t="str">
        <f t="shared" si="1283"/>
        <v/>
      </c>
      <c r="AT740" s="8" t="str">
        <f t="shared" si="1331"/>
        <v/>
      </c>
      <c r="AU740" s="8" t="str">
        <f t="shared" si="1284"/>
        <v/>
      </c>
      <c r="AV740" s="8" t="str">
        <f t="shared" si="1285"/>
        <v/>
      </c>
      <c r="AW740" s="8" t="str">
        <f t="shared" si="1286"/>
        <v/>
      </c>
      <c r="AX740" s="9" t="str">
        <f t="shared" si="1311"/>
        <v/>
      </c>
      <c r="AY740" s="9" t="str">
        <f t="shared" si="1312"/>
        <v/>
      </c>
      <c r="AZ740" s="8" t="str">
        <f t="shared" si="1332"/>
        <v/>
      </c>
      <c r="BA740" s="9" t="str">
        <f t="shared" si="1333"/>
        <v/>
      </c>
      <c r="BB740" s="8" t="str">
        <f t="shared" si="1334"/>
        <v/>
      </c>
      <c r="BD740" s="3" t="str">
        <f t="shared" si="1335"/>
        <v/>
      </c>
      <c r="BE740" s="8" t="str">
        <f t="shared" si="1287"/>
        <v/>
      </c>
      <c r="BF740" s="8" t="str">
        <f t="shared" si="1288"/>
        <v/>
      </c>
      <c r="BG740" s="86" t="str">
        <f t="shared" si="1289"/>
        <v/>
      </c>
      <c r="BH740" s="9" t="str">
        <f t="shared" si="1290"/>
        <v/>
      </c>
      <c r="BI740" s="9" t="str">
        <f t="shared" si="1291"/>
        <v/>
      </c>
      <c r="BJ740" s="82" t="e">
        <f t="shared" si="1313"/>
        <v>#VALUE!</v>
      </c>
      <c r="BK740" s="9" t="str">
        <f t="shared" si="1292"/>
        <v/>
      </c>
      <c r="BL740" s="9" t="str">
        <f t="shared" ref="BL740:BM740" si="1374">BK740</f>
        <v/>
      </c>
      <c r="BM740" s="9" t="str">
        <f t="shared" si="1374"/>
        <v/>
      </c>
      <c r="BN740" s="8" t="str">
        <f t="shared" si="1315"/>
        <v/>
      </c>
      <c r="BO740" s="8" t="str">
        <f t="shared" si="1337"/>
        <v/>
      </c>
      <c r="BP740" s="8" t="str">
        <f t="shared" si="1338"/>
        <v/>
      </c>
      <c r="BQ740" s="8" t="str">
        <f t="shared" si="1339"/>
        <v/>
      </c>
      <c r="BR740" s="8" t="str">
        <f t="shared" si="1294"/>
        <v/>
      </c>
      <c r="BS740" s="8" t="str">
        <f t="shared" si="1340"/>
        <v/>
      </c>
      <c r="BT740" s="8" t="str">
        <f t="shared" si="1341"/>
        <v/>
      </c>
      <c r="BU740" s="7" t="str">
        <f t="shared" si="1342"/>
        <v/>
      </c>
    </row>
    <row r="741" spans="8:73" x14ac:dyDescent="0.25">
      <c r="H741" s="35" t="str">
        <f>IFERROR(IF(MINUTE(M741)&lt;&gt;MINUTE(M740),MAX($H$2:H740)+1,IF(AND(MINUTE(M740)=0,MINUTE(M741)=0),1,"")),"")</f>
        <v/>
      </c>
      <c r="I741" s="35" t="str">
        <f t="shared" si="1277"/>
        <v/>
      </c>
      <c r="J741" s="35" t="str">
        <f t="shared" si="1316"/>
        <v/>
      </c>
      <c r="K741" s="67" t="str">
        <f>IFERROR(IF(VLOOKUP(J740,'Flota Variable'!$AS$4:$AU$707,3,0)+K740&gt;$F$7,"",VLOOKUP(J740,'Flota Variable'!$AS$4:$AU$707,3,0)+K740),"")</f>
        <v/>
      </c>
      <c r="L741" s="67" t="str">
        <f t="shared" si="1278"/>
        <v/>
      </c>
      <c r="M741" s="36" t="str">
        <f t="shared" si="1317"/>
        <v/>
      </c>
      <c r="N741" s="35" t="str">
        <f>IF(H741="","",IF(H741=MAX($H$3:$H$1002),IFERROR(VLOOKUP(MAX($H$3:H741)+1,$H$3:$I$1002,2,0),MAX(I741:I1740))-VLOOKUP(H741,$H$3:$I$1002,2,0)+1,IFERROR(VLOOKUP(MAX($H$3:H741)+1,$H$3:$I$1002,2,0),MAX(I741:I1740))-VLOOKUP(H741,$H$3:$I$1002,2,0)))</f>
        <v/>
      </c>
      <c r="P741" s="35" t="str">
        <f t="shared" si="1318"/>
        <v/>
      </c>
      <c r="Q741" s="67" t="str">
        <f t="shared" si="1319"/>
        <v/>
      </c>
      <c r="R741" s="67" t="str">
        <f t="shared" si="1320"/>
        <v/>
      </c>
      <c r="S741" s="67" t="str">
        <f t="shared" si="1321"/>
        <v/>
      </c>
      <c r="U741" s="68" t="str">
        <f>IFERROR(IF(Z741=0,"",IF(MINUTE(Z741)&lt;&gt;MINUTE(Z740),MAX($U$2:U740)+1,IF(AND(MINUTE(Z740)=0,MINUTE(Z741)=0),1,""))),"")</f>
        <v/>
      </c>
      <c r="V741" s="68" t="str">
        <f t="shared" si="1322"/>
        <v/>
      </c>
      <c r="W741" s="68" t="str">
        <f t="shared" si="1323"/>
        <v/>
      </c>
      <c r="X741" s="69" t="str">
        <f>IFERROR(L741+VLOOKUP(J741,'Tiempos de ciclo'!$P$3:$Q$398,2,0),"")</f>
        <v/>
      </c>
      <c r="Y741" s="69" t="str">
        <f t="shared" si="1306"/>
        <v/>
      </c>
      <c r="Z741" s="70" t="str">
        <f t="shared" si="1324"/>
        <v/>
      </c>
      <c r="AA741" s="68" t="str">
        <f>IF(U741="","",IF(U741=MAX($U$3:$U$1002),IFERROR(VLOOKUP(MAX($U$3:U741)+1,$U$3:$V$1002,2,0),MAX(V741:V1740))-VLOOKUP(U741,$U$3:$V$1002,2,0)+1,IFERROR(VLOOKUP(MAX($U$3:U741)+1,$U$3:$V$1002,2,0),MAX(V741:V1740))-VLOOKUP(U741,$U$3:$V$1002,2,0)))</f>
        <v/>
      </c>
      <c r="AC741" s="68" t="str">
        <f t="shared" si="1325"/>
        <v/>
      </c>
      <c r="AD741" s="69" t="str">
        <f t="shared" si="1326"/>
        <v/>
      </c>
      <c r="AE741" s="69" t="str">
        <f t="shared" si="1327"/>
        <v/>
      </c>
      <c r="AF741" s="69" t="str">
        <f t="shared" si="1328"/>
        <v/>
      </c>
      <c r="AI741" s="3" t="str">
        <f t="shared" si="1279"/>
        <v/>
      </c>
      <c r="AJ741" s="8" t="str">
        <f t="shared" si="1307"/>
        <v/>
      </c>
      <c r="AK741" s="8" t="str">
        <f t="shared" si="1280"/>
        <v/>
      </c>
      <c r="AL741" s="8" t="str">
        <f t="shared" si="1281"/>
        <v/>
      </c>
      <c r="AM741" s="8" t="str">
        <f t="shared" si="1282"/>
        <v/>
      </c>
      <c r="AN741" s="9" t="str">
        <f t="shared" si="1308"/>
        <v/>
      </c>
      <c r="AO741" s="9" t="str">
        <f t="shared" si="1309"/>
        <v/>
      </c>
      <c r="AP741" s="8" t="str">
        <f t="shared" si="1329"/>
        <v/>
      </c>
      <c r="AQ741" s="9" t="str">
        <f t="shared" si="1310"/>
        <v/>
      </c>
      <c r="AR741" s="8" t="str">
        <f t="shared" si="1330"/>
        <v/>
      </c>
      <c r="AS741" s="2" t="str">
        <f t="shared" si="1283"/>
        <v/>
      </c>
      <c r="AT741" s="8" t="str">
        <f t="shared" si="1331"/>
        <v/>
      </c>
      <c r="AU741" s="8" t="str">
        <f t="shared" si="1284"/>
        <v/>
      </c>
      <c r="AV741" s="8" t="str">
        <f t="shared" si="1285"/>
        <v/>
      </c>
      <c r="AW741" s="8" t="str">
        <f t="shared" si="1286"/>
        <v/>
      </c>
      <c r="AX741" s="9" t="str">
        <f t="shared" si="1311"/>
        <v/>
      </c>
      <c r="AY741" s="9" t="str">
        <f t="shared" si="1312"/>
        <v/>
      </c>
      <c r="AZ741" s="8" t="str">
        <f t="shared" si="1332"/>
        <v/>
      </c>
      <c r="BA741" s="9" t="str">
        <f t="shared" si="1333"/>
        <v/>
      </c>
      <c r="BB741" s="8" t="str">
        <f t="shared" si="1334"/>
        <v/>
      </c>
      <c r="BD741" s="3" t="str">
        <f t="shared" si="1335"/>
        <v/>
      </c>
      <c r="BE741" s="8" t="str">
        <f t="shared" si="1287"/>
        <v/>
      </c>
      <c r="BF741" s="8" t="str">
        <f t="shared" si="1288"/>
        <v/>
      </c>
      <c r="BG741" s="86" t="str">
        <f t="shared" si="1289"/>
        <v/>
      </c>
      <c r="BH741" s="9" t="str">
        <f t="shared" si="1290"/>
        <v/>
      </c>
      <c r="BI741" s="9" t="str">
        <f t="shared" si="1291"/>
        <v/>
      </c>
      <c r="BJ741" s="82" t="e">
        <f t="shared" si="1313"/>
        <v>#VALUE!</v>
      </c>
      <c r="BK741" s="9" t="str">
        <f t="shared" si="1292"/>
        <v/>
      </c>
      <c r="BL741" s="9" t="str">
        <f t="shared" ref="BL741:BM741" si="1375">BK741</f>
        <v/>
      </c>
      <c r="BM741" s="9" t="str">
        <f t="shared" si="1375"/>
        <v/>
      </c>
      <c r="BN741" s="8" t="str">
        <f t="shared" si="1315"/>
        <v/>
      </c>
      <c r="BO741" s="8" t="str">
        <f t="shared" si="1337"/>
        <v/>
      </c>
      <c r="BP741" s="8" t="str">
        <f t="shared" si="1338"/>
        <v/>
      </c>
      <c r="BQ741" s="8" t="str">
        <f t="shared" si="1339"/>
        <v/>
      </c>
      <c r="BR741" s="8" t="str">
        <f t="shared" si="1294"/>
        <v/>
      </c>
      <c r="BS741" s="8" t="str">
        <f t="shared" si="1340"/>
        <v/>
      </c>
      <c r="BT741" s="8" t="str">
        <f t="shared" si="1341"/>
        <v/>
      </c>
      <c r="BU741" s="7" t="str">
        <f t="shared" si="1342"/>
        <v/>
      </c>
    </row>
    <row r="742" spans="8:73" x14ac:dyDescent="0.25">
      <c r="H742" s="35" t="str">
        <f>IFERROR(IF(MINUTE(M742)&lt;&gt;MINUTE(M741),MAX($H$2:H741)+1,IF(AND(MINUTE(M741)=0,MINUTE(M742)=0),1,"")),"")</f>
        <v/>
      </c>
      <c r="I742" s="35" t="str">
        <f t="shared" si="1277"/>
        <v/>
      </c>
      <c r="J742" s="35" t="str">
        <f t="shared" si="1316"/>
        <v/>
      </c>
      <c r="K742" s="67" t="str">
        <f>IFERROR(IF(VLOOKUP(J741,'Flota Variable'!$AS$4:$AU$707,3,0)+K741&gt;$F$7,"",VLOOKUP(J741,'Flota Variable'!$AS$4:$AU$707,3,0)+K741),"")</f>
        <v/>
      </c>
      <c r="L742" s="67" t="str">
        <f t="shared" si="1278"/>
        <v/>
      </c>
      <c r="M742" s="36" t="str">
        <f t="shared" si="1317"/>
        <v/>
      </c>
      <c r="N742" s="35" t="str">
        <f>IF(H742="","",IF(H742=MAX($H$3:$H$1002),IFERROR(VLOOKUP(MAX($H$3:H742)+1,$H$3:$I$1002,2,0),MAX(I742:I1741))-VLOOKUP(H742,$H$3:$I$1002,2,0)+1,IFERROR(VLOOKUP(MAX($H$3:H742)+1,$H$3:$I$1002,2,0),MAX(I742:I1741))-VLOOKUP(H742,$H$3:$I$1002,2,0)))</f>
        <v/>
      </c>
      <c r="P742" s="35" t="str">
        <f t="shared" si="1318"/>
        <v/>
      </c>
      <c r="Q742" s="67" t="str">
        <f t="shared" si="1319"/>
        <v/>
      </c>
      <c r="R742" s="67" t="str">
        <f t="shared" si="1320"/>
        <v/>
      </c>
      <c r="S742" s="67" t="str">
        <f t="shared" si="1321"/>
        <v/>
      </c>
      <c r="U742" s="68" t="str">
        <f>IFERROR(IF(Z742=0,"",IF(MINUTE(Z742)&lt;&gt;MINUTE(Z741),MAX($U$2:U741)+1,IF(AND(MINUTE(Z741)=0,MINUTE(Z742)=0),1,""))),"")</f>
        <v/>
      </c>
      <c r="V742" s="68" t="str">
        <f t="shared" si="1322"/>
        <v/>
      </c>
      <c r="W742" s="68" t="str">
        <f t="shared" si="1323"/>
        <v/>
      </c>
      <c r="X742" s="69" t="str">
        <f>IFERROR(L742+VLOOKUP(J742,'Tiempos de ciclo'!$P$3:$Q$398,2,0),"")</f>
        <v/>
      </c>
      <c r="Y742" s="69" t="str">
        <f t="shared" si="1306"/>
        <v/>
      </c>
      <c r="Z742" s="70" t="str">
        <f t="shared" si="1324"/>
        <v/>
      </c>
      <c r="AA742" s="68" t="str">
        <f>IF(U742="","",IF(U742=MAX($U$3:$U$1002),IFERROR(VLOOKUP(MAX($U$3:U742)+1,$U$3:$V$1002,2,0),MAX(V742:V1741))-VLOOKUP(U742,$U$3:$V$1002,2,0)+1,IFERROR(VLOOKUP(MAX($U$3:U742)+1,$U$3:$V$1002,2,0),MAX(V742:V1741))-VLOOKUP(U742,$U$3:$V$1002,2,0)))</f>
        <v/>
      </c>
      <c r="AC742" s="68" t="str">
        <f t="shared" si="1325"/>
        <v/>
      </c>
      <c r="AD742" s="69" t="str">
        <f t="shared" si="1326"/>
        <v/>
      </c>
      <c r="AE742" s="69" t="str">
        <f t="shared" si="1327"/>
        <v/>
      </c>
      <c r="AF742" s="69" t="str">
        <f t="shared" si="1328"/>
        <v/>
      </c>
      <c r="AI742" s="3" t="str">
        <f t="shared" si="1279"/>
        <v/>
      </c>
      <c r="AJ742" s="8" t="str">
        <f t="shared" si="1307"/>
        <v/>
      </c>
      <c r="AK742" s="8" t="str">
        <f t="shared" si="1280"/>
        <v/>
      </c>
      <c r="AL742" s="8" t="str">
        <f t="shared" si="1281"/>
        <v/>
      </c>
      <c r="AM742" s="8" t="str">
        <f t="shared" si="1282"/>
        <v/>
      </c>
      <c r="AN742" s="9" t="str">
        <f t="shared" si="1308"/>
        <v/>
      </c>
      <c r="AO742" s="9" t="str">
        <f t="shared" si="1309"/>
        <v/>
      </c>
      <c r="AP742" s="8" t="str">
        <f t="shared" si="1329"/>
        <v/>
      </c>
      <c r="AQ742" s="9" t="str">
        <f t="shared" si="1310"/>
        <v/>
      </c>
      <c r="AR742" s="8" t="str">
        <f t="shared" si="1330"/>
        <v/>
      </c>
      <c r="AS742" s="2" t="str">
        <f t="shared" si="1283"/>
        <v/>
      </c>
      <c r="AT742" s="8" t="str">
        <f t="shared" si="1331"/>
        <v/>
      </c>
      <c r="AU742" s="8" t="str">
        <f t="shared" si="1284"/>
        <v/>
      </c>
      <c r="AV742" s="8" t="str">
        <f t="shared" si="1285"/>
        <v/>
      </c>
      <c r="AW742" s="8" t="str">
        <f t="shared" si="1286"/>
        <v/>
      </c>
      <c r="AX742" s="9" t="str">
        <f t="shared" si="1311"/>
        <v/>
      </c>
      <c r="AY742" s="9" t="str">
        <f t="shared" si="1312"/>
        <v/>
      </c>
      <c r="AZ742" s="8" t="str">
        <f t="shared" si="1332"/>
        <v/>
      </c>
      <c r="BA742" s="9" t="str">
        <f t="shared" si="1333"/>
        <v/>
      </c>
      <c r="BB742" s="8" t="str">
        <f t="shared" si="1334"/>
        <v/>
      </c>
      <c r="BD742" s="3" t="str">
        <f t="shared" si="1335"/>
        <v/>
      </c>
      <c r="BE742" s="8" t="str">
        <f t="shared" si="1287"/>
        <v/>
      </c>
      <c r="BF742" s="8" t="str">
        <f t="shared" si="1288"/>
        <v/>
      </c>
      <c r="BG742" s="86" t="str">
        <f t="shared" si="1289"/>
        <v/>
      </c>
      <c r="BH742" s="9" t="str">
        <f t="shared" si="1290"/>
        <v/>
      </c>
      <c r="BI742" s="9" t="str">
        <f t="shared" si="1291"/>
        <v/>
      </c>
      <c r="BJ742" s="82" t="e">
        <f t="shared" si="1313"/>
        <v>#VALUE!</v>
      </c>
      <c r="BK742" s="9" t="str">
        <f t="shared" si="1292"/>
        <v/>
      </c>
      <c r="BL742" s="9" t="str">
        <f t="shared" ref="BL742:BM742" si="1376">BK742</f>
        <v/>
      </c>
      <c r="BM742" s="9" t="str">
        <f t="shared" si="1376"/>
        <v/>
      </c>
      <c r="BN742" s="8" t="str">
        <f t="shared" si="1315"/>
        <v/>
      </c>
      <c r="BO742" s="8" t="str">
        <f t="shared" si="1337"/>
        <v/>
      </c>
      <c r="BP742" s="8" t="str">
        <f t="shared" si="1338"/>
        <v/>
      </c>
      <c r="BQ742" s="8" t="str">
        <f t="shared" si="1339"/>
        <v/>
      </c>
      <c r="BR742" s="8" t="str">
        <f t="shared" si="1294"/>
        <v/>
      </c>
      <c r="BS742" s="8" t="str">
        <f t="shared" si="1340"/>
        <v/>
      </c>
      <c r="BT742" s="8" t="str">
        <f t="shared" si="1341"/>
        <v/>
      </c>
      <c r="BU742" s="7" t="str">
        <f t="shared" si="1342"/>
        <v/>
      </c>
    </row>
    <row r="743" spans="8:73" x14ac:dyDescent="0.25">
      <c r="H743" s="35" t="str">
        <f>IFERROR(IF(MINUTE(M743)&lt;&gt;MINUTE(M742),MAX($H$2:H742)+1,IF(AND(MINUTE(M742)=0,MINUTE(M743)=0),1,"")),"")</f>
        <v/>
      </c>
      <c r="I743" s="35" t="str">
        <f t="shared" si="1277"/>
        <v/>
      </c>
      <c r="J743" s="35" t="str">
        <f t="shared" si="1316"/>
        <v/>
      </c>
      <c r="K743" s="67" t="str">
        <f>IFERROR(IF(VLOOKUP(J742,'Flota Variable'!$AS$4:$AU$707,3,0)+K742&gt;$F$7,"",VLOOKUP(J742,'Flota Variable'!$AS$4:$AU$707,3,0)+K742),"")</f>
        <v/>
      </c>
      <c r="L743" s="67" t="str">
        <f t="shared" si="1278"/>
        <v/>
      </c>
      <c r="M743" s="36" t="str">
        <f t="shared" si="1317"/>
        <v/>
      </c>
      <c r="N743" s="35" t="str">
        <f>IF(H743="","",IF(H743=MAX($H$3:$H$1002),IFERROR(VLOOKUP(MAX($H$3:H743)+1,$H$3:$I$1002,2,0),MAX(I743:I1742))-VLOOKUP(H743,$H$3:$I$1002,2,0)+1,IFERROR(VLOOKUP(MAX($H$3:H743)+1,$H$3:$I$1002,2,0),MAX(I743:I1742))-VLOOKUP(H743,$H$3:$I$1002,2,0)))</f>
        <v/>
      </c>
      <c r="P743" s="35" t="str">
        <f t="shared" si="1318"/>
        <v/>
      </c>
      <c r="Q743" s="67" t="str">
        <f t="shared" si="1319"/>
        <v/>
      </c>
      <c r="R743" s="67" t="str">
        <f t="shared" si="1320"/>
        <v/>
      </c>
      <c r="S743" s="67" t="str">
        <f t="shared" si="1321"/>
        <v/>
      </c>
      <c r="U743" s="68" t="str">
        <f>IFERROR(IF(Z743=0,"",IF(MINUTE(Z743)&lt;&gt;MINUTE(Z742),MAX($U$2:U742)+1,IF(AND(MINUTE(Z742)=0,MINUTE(Z743)=0),1,""))),"")</f>
        <v/>
      </c>
      <c r="V743" s="68" t="str">
        <f t="shared" si="1322"/>
        <v/>
      </c>
      <c r="W743" s="68" t="str">
        <f t="shared" si="1323"/>
        <v/>
      </c>
      <c r="X743" s="69" t="str">
        <f>IFERROR(L743+VLOOKUP(J743,'Tiempos de ciclo'!$P$3:$Q$398,2,0),"")</f>
        <v/>
      </c>
      <c r="Y743" s="69" t="str">
        <f t="shared" si="1306"/>
        <v/>
      </c>
      <c r="Z743" s="70" t="str">
        <f t="shared" si="1324"/>
        <v/>
      </c>
      <c r="AA743" s="68" t="str">
        <f>IF(U743="","",IF(U743=MAX($U$3:$U$1002),IFERROR(VLOOKUP(MAX($U$3:U743)+1,$U$3:$V$1002,2,0),MAX(V743:V1742))-VLOOKUP(U743,$U$3:$V$1002,2,0)+1,IFERROR(VLOOKUP(MAX($U$3:U743)+1,$U$3:$V$1002,2,0),MAX(V743:V1742))-VLOOKUP(U743,$U$3:$V$1002,2,0)))</f>
        <v/>
      </c>
      <c r="AC743" s="68" t="str">
        <f t="shared" si="1325"/>
        <v/>
      </c>
      <c r="AD743" s="69" t="str">
        <f t="shared" si="1326"/>
        <v/>
      </c>
      <c r="AE743" s="69" t="str">
        <f t="shared" si="1327"/>
        <v/>
      </c>
      <c r="AF743" s="69" t="str">
        <f t="shared" si="1328"/>
        <v/>
      </c>
      <c r="AI743" s="3" t="str">
        <f t="shared" si="1279"/>
        <v/>
      </c>
      <c r="AJ743" s="8" t="str">
        <f t="shared" si="1307"/>
        <v/>
      </c>
      <c r="AK743" s="8" t="str">
        <f t="shared" si="1280"/>
        <v/>
      </c>
      <c r="AL743" s="8" t="str">
        <f t="shared" si="1281"/>
        <v/>
      </c>
      <c r="AM743" s="8" t="str">
        <f t="shared" si="1282"/>
        <v/>
      </c>
      <c r="AN743" s="9" t="str">
        <f t="shared" si="1308"/>
        <v/>
      </c>
      <c r="AO743" s="9" t="str">
        <f t="shared" si="1309"/>
        <v/>
      </c>
      <c r="AP743" s="8" t="str">
        <f t="shared" si="1329"/>
        <v/>
      </c>
      <c r="AQ743" s="9" t="str">
        <f t="shared" si="1310"/>
        <v/>
      </c>
      <c r="AR743" s="8" t="str">
        <f t="shared" si="1330"/>
        <v/>
      </c>
      <c r="AS743" s="2" t="str">
        <f t="shared" si="1283"/>
        <v/>
      </c>
      <c r="AT743" s="8" t="str">
        <f t="shared" si="1331"/>
        <v/>
      </c>
      <c r="AU743" s="8" t="str">
        <f t="shared" si="1284"/>
        <v/>
      </c>
      <c r="AV743" s="8" t="str">
        <f t="shared" si="1285"/>
        <v/>
      </c>
      <c r="AW743" s="8" t="str">
        <f t="shared" si="1286"/>
        <v/>
      </c>
      <c r="AX743" s="9" t="str">
        <f t="shared" si="1311"/>
        <v/>
      </c>
      <c r="AY743" s="9" t="str">
        <f t="shared" si="1312"/>
        <v/>
      </c>
      <c r="AZ743" s="8" t="str">
        <f t="shared" si="1332"/>
        <v/>
      </c>
      <c r="BA743" s="9" t="str">
        <f t="shared" si="1333"/>
        <v/>
      </c>
      <c r="BB743" s="8" t="str">
        <f t="shared" si="1334"/>
        <v/>
      </c>
      <c r="BD743" s="3" t="str">
        <f t="shared" si="1335"/>
        <v/>
      </c>
      <c r="BE743" s="8" t="str">
        <f t="shared" si="1287"/>
        <v/>
      </c>
      <c r="BF743" s="8" t="str">
        <f t="shared" si="1288"/>
        <v/>
      </c>
      <c r="BG743" s="86" t="str">
        <f t="shared" si="1289"/>
        <v/>
      </c>
      <c r="BH743" s="9" t="str">
        <f t="shared" si="1290"/>
        <v/>
      </c>
      <c r="BI743" s="9" t="str">
        <f t="shared" si="1291"/>
        <v/>
      </c>
      <c r="BJ743" s="82" t="e">
        <f t="shared" si="1313"/>
        <v>#VALUE!</v>
      </c>
      <c r="BK743" s="9" t="str">
        <f t="shared" si="1292"/>
        <v/>
      </c>
      <c r="BL743" s="9" t="str">
        <f t="shared" ref="BL743:BM743" si="1377">BK743</f>
        <v/>
      </c>
      <c r="BM743" s="9" t="str">
        <f t="shared" si="1377"/>
        <v/>
      </c>
      <c r="BN743" s="8" t="str">
        <f t="shared" si="1315"/>
        <v/>
      </c>
      <c r="BO743" s="8" t="str">
        <f t="shared" si="1337"/>
        <v/>
      </c>
      <c r="BP743" s="8" t="str">
        <f t="shared" si="1338"/>
        <v/>
      </c>
      <c r="BQ743" s="8" t="str">
        <f t="shared" si="1339"/>
        <v/>
      </c>
      <c r="BR743" s="8" t="str">
        <f t="shared" si="1294"/>
        <v/>
      </c>
      <c r="BS743" s="8" t="str">
        <f t="shared" si="1340"/>
        <v/>
      </c>
      <c r="BT743" s="8" t="str">
        <f t="shared" si="1341"/>
        <v/>
      </c>
      <c r="BU743" s="7" t="str">
        <f t="shared" si="1342"/>
        <v/>
      </c>
    </row>
    <row r="744" spans="8:73" x14ac:dyDescent="0.25">
      <c r="H744" s="35" t="str">
        <f>IFERROR(IF(MINUTE(M744)&lt;&gt;MINUTE(M743),MAX($H$2:H743)+1,IF(AND(MINUTE(M743)=0,MINUTE(M744)=0),1,"")),"")</f>
        <v/>
      </c>
      <c r="I744" s="35" t="str">
        <f t="shared" si="1277"/>
        <v/>
      </c>
      <c r="J744" s="35" t="str">
        <f t="shared" si="1316"/>
        <v/>
      </c>
      <c r="K744" s="67" t="str">
        <f>IFERROR(IF(VLOOKUP(J743,'Flota Variable'!$AS$4:$AU$707,3,0)+K743&gt;$F$7,"",VLOOKUP(J743,'Flota Variable'!$AS$4:$AU$707,3,0)+K743),"")</f>
        <v/>
      </c>
      <c r="L744" s="67" t="str">
        <f t="shared" si="1278"/>
        <v/>
      </c>
      <c r="M744" s="36" t="str">
        <f t="shared" si="1317"/>
        <v/>
      </c>
      <c r="N744" s="35" t="str">
        <f>IF(H744="","",IF(H744=MAX($H$3:$H$1002),IFERROR(VLOOKUP(MAX($H$3:H744)+1,$H$3:$I$1002,2,0),MAX(I744:I1743))-VLOOKUP(H744,$H$3:$I$1002,2,0)+1,IFERROR(VLOOKUP(MAX($H$3:H744)+1,$H$3:$I$1002,2,0),MAX(I744:I1743))-VLOOKUP(H744,$H$3:$I$1002,2,0)))</f>
        <v/>
      </c>
      <c r="P744" s="35" t="str">
        <f t="shared" si="1318"/>
        <v/>
      </c>
      <c r="Q744" s="67" t="str">
        <f t="shared" si="1319"/>
        <v/>
      </c>
      <c r="R744" s="67" t="str">
        <f t="shared" si="1320"/>
        <v/>
      </c>
      <c r="S744" s="67" t="str">
        <f t="shared" si="1321"/>
        <v/>
      </c>
      <c r="U744" s="68" t="str">
        <f>IFERROR(IF(Z744=0,"",IF(MINUTE(Z744)&lt;&gt;MINUTE(Z743),MAX($U$2:U743)+1,IF(AND(MINUTE(Z743)=0,MINUTE(Z744)=0),1,""))),"")</f>
        <v/>
      </c>
      <c r="V744" s="68" t="str">
        <f t="shared" si="1322"/>
        <v/>
      </c>
      <c r="W744" s="68" t="str">
        <f t="shared" si="1323"/>
        <v/>
      </c>
      <c r="X744" s="69" t="str">
        <f>IFERROR(L744+VLOOKUP(J744,'Tiempos de ciclo'!$P$3:$Q$398,2,0),"")</f>
        <v/>
      </c>
      <c r="Y744" s="69" t="str">
        <f t="shared" si="1306"/>
        <v/>
      </c>
      <c r="Z744" s="70" t="str">
        <f t="shared" si="1324"/>
        <v/>
      </c>
      <c r="AA744" s="68" t="str">
        <f>IF(U744="","",IF(U744=MAX($U$3:$U$1002),IFERROR(VLOOKUP(MAX($U$3:U744)+1,$U$3:$V$1002,2,0),MAX(V744:V1743))-VLOOKUP(U744,$U$3:$V$1002,2,0)+1,IFERROR(VLOOKUP(MAX($U$3:U744)+1,$U$3:$V$1002,2,0),MAX(V744:V1743))-VLOOKUP(U744,$U$3:$V$1002,2,0)))</f>
        <v/>
      </c>
      <c r="AC744" s="68" t="str">
        <f t="shared" si="1325"/>
        <v/>
      </c>
      <c r="AD744" s="69" t="str">
        <f t="shared" si="1326"/>
        <v/>
      </c>
      <c r="AE744" s="69" t="str">
        <f t="shared" si="1327"/>
        <v/>
      </c>
      <c r="AF744" s="69" t="str">
        <f t="shared" si="1328"/>
        <v/>
      </c>
      <c r="AI744" s="3" t="str">
        <f t="shared" si="1279"/>
        <v/>
      </c>
      <c r="AJ744" s="8" t="str">
        <f t="shared" si="1307"/>
        <v/>
      </c>
      <c r="AK744" s="8" t="str">
        <f t="shared" si="1280"/>
        <v/>
      </c>
      <c r="AL744" s="8" t="str">
        <f t="shared" si="1281"/>
        <v/>
      </c>
      <c r="AM744" s="8" t="str">
        <f t="shared" si="1282"/>
        <v/>
      </c>
      <c r="AN744" s="9" t="str">
        <f t="shared" si="1308"/>
        <v/>
      </c>
      <c r="AO744" s="9" t="str">
        <f t="shared" si="1309"/>
        <v/>
      </c>
      <c r="AP744" s="8" t="str">
        <f t="shared" si="1329"/>
        <v/>
      </c>
      <c r="AQ744" s="9" t="str">
        <f t="shared" si="1310"/>
        <v/>
      </c>
      <c r="AR744" s="8" t="str">
        <f t="shared" si="1330"/>
        <v/>
      </c>
      <c r="AS744" s="2" t="str">
        <f t="shared" si="1283"/>
        <v/>
      </c>
      <c r="AT744" s="8" t="str">
        <f t="shared" si="1331"/>
        <v/>
      </c>
      <c r="AU744" s="8" t="str">
        <f t="shared" si="1284"/>
        <v/>
      </c>
      <c r="AV744" s="8" t="str">
        <f t="shared" si="1285"/>
        <v/>
      </c>
      <c r="AW744" s="8" t="str">
        <f t="shared" si="1286"/>
        <v/>
      </c>
      <c r="AX744" s="9" t="str">
        <f t="shared" si="1311"/>
        <v/>
      </c>
      <c r="AY744" s="9" t="str">
        <f t="shared" si="1312"/>
        <v/>
      </c>
      <c r="AZ744" s="8" t="str">
        <f t="shared" si="1332"/>
        <v/>
      </c>
      <c r="BA744" s="9" t="str">
        <f t="shared" si="1333"/>
        <v/>
      </c>
      <c r="BB744" s="8" t="str">
        <f t="shared" si="1334"/>
        <v/>
      </c>
      <c r="BD744" s="3" t="str">
        <f t="shared" si="1335"/>
        <v/>
      </c>
      <c r="BE744" s="8" t="str">
        <f t="shared" si="1287"/>
        <v/>
      </c>
      <c r="BF744" s="8" t="str">
        <f t="shared" si="1288"/>
        <v/>
      </c>
      <c r="BG744" s="86" t="str">
        <f t="shared" si="1289"/>
        <v/>
      </c>
      <c r="BH744" s="9" t="str">
        <f t="shared" si="1290"/>
        <v/>
      </c>
      <c r="BI744" s="9" t="str">
        <f t="shared" si="1291"/>
        <v/>
      </c>
      <c r="BJ744" s="82" t="e">
        <f t="shared" si="1313"/>
        <v>#VALUE!</v>
      </c>
      <c r="BK744" s="9" t="str">
        <f t="shared" si="1292"/>
        <v/>
      </c>
      <c r="BL744" s="9" t="str">
        <f t="shared" ref="BL744:BM744" si="1378">BK744</f>
        <v/>
      </c>
      <c r="BM744" s="9" t="str">
        <f t="shared" si="1378"/>
        <v/>
      </c>
      <c r="BN744" s="8" t="str">
        <f t="shared" si="1315"/>
        <v/>
      </c>
      <c r="BO744" s="8" t="str">
        <f t="shared" si="1337"/>
        <v/>
      </c>
      <c r="BP744" s="8" t="str">
        <f t="shared" si="1338"/>
        <v/>
      </c>
      <c r="BQ744" s="8" t="str">
        <f t="shared" si="1339"/>
        <v/>
      </c>
      <c r="BR744" s="8" t="str">
        <f t="shared" si="1294"/>
        <v/>
      </c>
      <c r="BS744" s="8" t="str">
        <f t="shared" si="1340"/>
        <v/>
      </c>
      <c r="BT744" s="8" t="str">
        <f t="shared" si="1341"/>
        <v/>
      </c>
      <c r="BU744" s="7" t="str">
        <f t="shared" si="1342"/>
        <v/>
      </c>
    </row>
    <row r="745" spans="8:73" x14ac:dyDescent="0.25">
      <c r="H745" s="35" t="str">
        <f>IFERROR(IF(MINUTE(M745)&lt;&gt;MINUTE(M744),MAX($H$2:H744)+1,IF(AND(MINUTE(M744)=0,MINUTE(M745)=0),1,"")),"")</f>
        <v/>
      </c>
      <c r="I745" s="35" t="str">
        <f t="shared" si="1277"/>
        <v/>
      </c>
      <c r="J745" s="35" t="str">
        <f t="shared" si="1316"/>
        <v/>
      </c>
      <c r="K745" s="67" t="str">
        <f>IFERROR(IF(VLOOKUP(J744,'Flota Variable'!$AS$4:$AU$707,3,0)+K744&gt;$F$7,"",VLOOKUP(J744,'Flota Variable'!$AS$4:$AU$707,3,0)+K744),"")</f>
        <v/>
      </c>
      <c r="L745" s="67" t="str">
        <f t="shared" si="1278"/>
        <v/>
      </c>
      <c r="M745" s="36" t="str">
        <f t="shared" si="1317"/>
        <v/>
      </c>
      <c r="N745" s="35" t="str">
        <f>IF(H745="","",IF(H745=MAX($H$3:$H$1002),IFERROR(VLOOKUP(MAX($H$3:H745)+1,$H$3:$I$1002,2,0),MAX(I745:I1744))-VLOOKUP(H745,$H$3:$I$1002,2,0)+1,IFERROR(VLOOKUP(MAX($H$3:H745)+1,$H$3:$I$1002,2,0),MAX(I745:I1744))-VLOOKUP(H745,$H$3:$I$1002,2,0)))</f>
        <v/>
      </c>
      <c r="P745" s="35" t="str">
        <f t="shared" si="1318"/>
        <v/>
      </c>
      <c r="Q745" s="67" t="str">
        <f t="shared" si="1319"/>
        <v/>
      </c>
      <c r="R745" s="67" t="str">
        <f t="shared" si="1320"/>
        <v/>
      </c>
      <c r="S745" s="67" t="str">
        <f t="shared" si="1321"/>
        <v/>
      </c>
      <c r="U745" s="68" t="str">
        <f>IFERROR(IF(Z745=0,"",IF(MINUTE(Z745)&lt;&gt;MINUTE(Z744),MAX($U$2:U744)+1,IF(AND(MINUTE(Z744)=0,MINUTE(Z745)=0),1,""))),"")</f>
        <v/>
      </c>
      <c r="V745" s="68" t="str">
        <f t="shared" si="1322"/>
        <v/>
      </c>
      <c r="W745" s="68" t="str">
        <f t="shared" si="1323"/>
        <v/>
      </c>
      <c r="X745" s="69" t="str">
        <f>IFERROR(L745+VLOOKUP(J745,'Tiempos de ciclo'!$P$3:$Q$398,2,0),"")</f>
        <v/>
      </c>
      <c r="Y745" s="69" t="str">
        <f t="shared" si="1306"/>
        <v/>
      </c>
      <c r="Z745" s="70" t="str">
        <f t="shared" si="1324"/>
        <v/>
      </c>
      <c r="AA745" s="68" t="str">
        <f>IF(U745="","",IF(U745=MAX($U$3:$U$1002),IFERROR(VLOOKUP(MAX($U$3:U745)+1,$U$3:$V$1002,2,0),MAX(V745:V1744))-VLOOKUP(U745,$U$3:$V$1002,2,0)+1,IFERROR(VLOOKUP(MAX($U$3:U745)+1,$U$3:$V$1002,2,0),MAX(V745:V1744))-VLOOKUP(U745,$U$3:$V$1002,2,0)))</f>
        <v/>
      </c>
      <c r="AC745" s="68" t="str">
        <f t="shared" si="1325"/>
        <v/>
      </c>
      <c r="AD745" s="69" t="str">
        <f t="shared" si="1326"/>
        <v/>
      </c>
      <c r="AE745" s="69" t="str">
        <f t="shared" si="1327"/>
        <v/>
      </c>
      <c r="AF745" s="69" t="str">
        <f t="shared" si="1328"/>
        <v/>
      </c>
      <c r="AI745" s="3" t="str">
        <f t="shared" si="1279"/>
        <v/>
      </c>
      <c r="AJ745" s="8" t="str">
        <f t="shared" si="1307"/>
        <v/>
      </c>
      <c r="AK745" s="8" t="str">
        <f t="shared" si="1280"/>
        <v/>
      </c>
      <c r="AL745" s="8" t="str">
        <f t="shared" si="1281"/>
        <v/>
      </c>
      <c r="AM745" s="8" t="str">
        <f t="shared" si="1282"/>
        <v/>
      </c>
      <c r="AN745" s="9" t="str">
        <f t="shared" si="1308"/>
        <v/>
      </c>
      <c r="AO745" s="9" t="str">
        <f t="shared" si="1309"/>
        <v/>
      </c>
      <c r="AP745" s="8" t="str">
        <f t="shared" si="1329"/>
        <v/>
      </c>
      <c r="AQ745" s="9" t="str">
        <f t="shared" si="1310"/>
        <v/>
      </c>
      <c r="AR745" s="8" t="str">
        <f t="shared" si="1330"/>
        <v/>
      </c>
      <c r="AS745" s="2" t="str">
        <f t="shared" si="1283"/>
        <v/>
      </c>
      <c r="AT745" s="8" t="str">
        <f t="shared" si="1331"/>
        <v/>
      </c>
      <c r="AU745" s="8" t="str">
        <f t="shared" si="1284"/>
        <v/>
      </c>
      <c r="AV745" s="8" t="str">
        <f t="shared" si="1285"/>
        <v/>
      </c>
      <c r="AW745" s="8" t="str">
        <f t="shared" si="1286"/>
        <v/>
      </c>
      <c r="AX745" s="9" t="str">
        <f t="shared" si="1311"/>
        <v/>
      </c>
      <c r="AY745" s="9" t="str">
        <f t="shared" si="1312"/>
        <v/>
      </c>
      <c r="AZ745" s="8" t="str">
        <f t="shared" si="1332"/>
        <v/>
      </c>
      <c r="BA745" s="9" t="str">
        <f t="shared" si="1333"/>
        <v/>
      </c>
      <c r="BB745" s="8" t="str">
        <f t="shared" si="1334"/>
        <v/>
      </c>
      <c r="BD745" s="3" t="str">
        <f t="shared" si="1335"/>
        <v/>
      </c>
      <c r="BE745" s="8" t="str">
        <f t="shared" si="1287"/>
        <v/>
      </c>
      <c r="BF745" s="8" t="str">
        <f t="shared" si="1288"/>
        <v/>
      </c>
      <c r="BG745" s="86" t="str">
        <f t="shared" si="1289"/>
        <v/>
      </c>
      <c r="BH745" s="9" t="str">
        <f t="shared" si="1290"/>
        <v/>
      </c>
      <c r="BI745" s="9" t="str">
        <f t="shared" si="1291"/>
        <v/>
      </c>
      <c r="BJ745" s="82" t="e">
        <f t="shared" si="1313"/>
        <v>#VALUE!</v>
      </c>
      <c r="BK745" s="9" t="str">
        <f t="shared" si="1292"/>
        <v/>
      </c>
      <c r="BL745" s="9" t="str">
        <f t="shared" ref="BL745:BM745" si="1379">BK745</f>
        <v/>
      </c>
      <c r="BM745" s="9" t="str">
        <f t="shared" si="1379"/>
        <v/>
      </c>
      <c r="BN745" s="8" t="str">
        <f t="shared" si="1315"/>
        <v/>
      </c>
      <c r="BO745" s="8" t="str">
        <f t="shared" si="1337"/>
        <v/>
      </c>
      <c r="BP745" s="8" t="str">
        <f t="shared" si="1338"/>
        <v/>
      </c>
      <c r="BQ745" s="8" t="str">
        <f t="shared" si="1339"/>
        <v/>
      </c>
      <c r="BR745" s="8" t="str">
        <f t="shared" si="1294"/>
        <v/>
      </c>
      <c r="BS745" s="8" t="str">
        <f t="shared" si="1340"/>
        <v/>
      </c>
      <c r="BT745" s="8" t="str">
        <f t="shared" si="1341"/>
        <v/>
      </c>
      <c r="BU745" s="7" t="str">
        <f t="shared" si="1342"/>
        <v/>
      </c>
    </row>
    <row r="746" spans="8:73" x14ac:dyDescent="0.25">
      <c r="H746" s="35" t="str">
        <f>IFERROR(IF(MINUTE(M746)&lt;&gt;MINUTE(M745),MAX($H$2:H745)+1,IF(AND(MINUTE(M745)=0,MINUTE(M746)=0),1,"")),"")</f>
        <v/>
      </c>
      <c r="I746" s="35" t="str">
        <f t="shared" si="1277"/>
        <v/>
      </c>
      <c r="J746" s="35" t="str">
        <f t="shared" si="1316"/>
        <v/>
      </c>
      <c r="K746" s="67" t="str">
        <f>IFERROR(IF(VLOOKUP(J745,'Flota Variable'!$AS$4:$AU$707,3,0)+K745&gt;$F$7,"",VLOOKUP(J745,'Flota Variable'!$AS$4:$AU$707,3,0)+K745),"")</f>
        <v/>
      </c>
      <c r="L746" s="67" t="str">
        <f t="shared" si="1278"/>
        <v/>
      </c>
      <c r="M746" s="36" t="str">
        <f t="shared" si="1317"/>
        <v/>
      </c>
      <c r="N746" s="35" t="str">
        <f>IF(H746="","",IF(H746=MAX($H$3:$H$1002),IFERROR(VLOOKUP(MAX($H$3:H746)+1,$H$3:$I$1002,2,0),MAX(I746:I1745))-VLOOKUP(H746,$H$3:$I$1002,2,0)+1,IFERROR(VLOOKUP(MAX($H$3:H746)+1,$H$3:$I$1002,2,0),MAX(I746:I1745))-VLOOKUP(H746,$H$3:$I$1002,2,0)))</f>
        <v/>
      </c>
      <c r="P746" s="35" t="str">
        <f t="shared" si="1318"/>
        <v/>
      </c>
      <c r="Q746" s="67" t="str">
        <f t="shared" si="1319"/>
        <v/>
      </c>
      <c r="R746" s="67" t="str">
        <f t="shared" si="1320"/>
        <v/>
      </c>
      <c r="S746" s="67" t="str">
        <f t="shared" si="1321"/>
        <v/>
      </c>
      <c r="U746" s="68" t="str">
        <f>IFERROR(IF(Z746=0,"",IF(MINUTE(Z746)&lt;&gt;MINUTE(Z745),MAX($U$2:U745)+1,IF(AND(MINUTE(Z745)=0,MINUTE(Z746)=0),1,""))),"")</f>
        <v/>
      </c>
      <c r="V746" s="68" t="str">
        <f t="shared" si="1322"/>
        <v/>
      </c>
      <c r="W746" s="68" t="str">
        <f t="shared" si="1323"/>
        <v/>
      </c>
      <c r="X746" s="69" t="str">
        <f>IFERROR(L746+VLOOKUP(J746,'Tiempos de ciclo'!$P$3:$Q$398,2,0),"")</f>
        <v/>
      </c>
      <c r="Y746" s="69" t="str">
        <f t="shared" si="1306"/>
        <v/>
      </c>
      <c r="Z746" s="70" t="str">
        <f t="shared" si="1324"/>
        <v/>
      </c>
      <c r="AA746" s="68" t="str">
        <f>IF(U746="","",IF(U746=MAX($U$3:$U$1002),IFERROR(VLOOKUP(MAX($U$3:U746)+1,$U$3:$V$1002,2,0),MAX(V746:V1745))-VLOOKUP(U746,$U$3:$V$1002,2,0)+1,IFERROR(VLOOKUP(MAX($U$3:U746)+1,$U$3:$V$1002,2,0),MAX(V746:V1745))-VLOOKUP(U746,$U$3:$V$1002,2,0)))</f>
        <v/>
      </c>
      <c r="AC746" s="68" t="str">
        <f t="shared" si="1325"/>
        <v/>
      </c>
      <c r="AD746" s="69" t="str">
        <f t="shared" si="1326"/>
        <v/>
      </c>
      <c r="AE746" s="69" t="str">
        <f t="shared" si="1327"/>
        <v/>
      </c>
      <c r="AF746" s="69" t="str">
        <f t="shared" si="1328"/>
        <v/>
      </c>
      <c r="AI746" s="3" t="str">
        <f t="shared" si="1279"/>
        <v/>
      </c>
      <c r="AJ746" s="8" t="str">
        <f t="shared" si="1307"/>
        <v/>
      </c>
      <c r="AK746" s="8" t="str">
        <f t="shared" si="1280"/>
        <v/>
      </c>
      <c r="AL746" s="8" t="str">
        <f t="shared" si="1281"/>
        <v/>
      </c>
      <c r="AM746" s="8" t="str">
        <f t="shared" si="1282"/>
        <v/>
      </c>
      <c r="AN746" s="9" t="str">
        <f t="shared" si="1308"/>
        <v/>
      </c>
      <c r="AO746" s="9" t="str">
        <f t="shared" si="1309"/>
        <v/>
      </c>
      <c r="AP746" s="8" t="str">
        <f t="shared" si="1329"/>
        <v/>
      </c>
      <c r="AQ746" s="9" t="str">
        <f t="shared" si="1310"/>
        <v/>
      </c>
      <c r="AR746" s="8" t="str">
        <f t="shared" si="1330"/>
        <v/>
      </c>
      <c r="AS746" s="2" t="str">
        <f t="shared" si="1283"/>
        <v/>
      </c>
      <c r="AT746" s="8" t="str">
        <f t="shared" si="1331"/>
        <v/>
      </c>
      <c r="AU746" s="8" t="str">
        <f t="shared" si="1284"/>
        <v/>
      </c>
      <c r="AV746" s="8" t="str">
        <f t="shared" si="1285"/>
        <v/>
      </c>
      <c r="AW746" s="8" t="str">
        <f t="shared" si="1286"/>
        <v/>
      </c>
      <c r="AX746" s="9" t="str">
        <f t="shared" si="1311"/>
        <v/>
      </c>
      <c r="AY746" s="9" t="str">
        <f t="shared" si="1312"/>
        <v/>
      </c>
      <c r="AZ746" s="8" t="str">
        <f t="shared" si="1332"/>
        <v/>
      </c>
      <c r="BA746" s="9" t="str">
        <f t="shared" si="1333"/>
        <v/>
      </c>
      <c r="BB746" s="8" t="str">
        <f t="shared" si="1334"/>
        <v/>
      </c>
      <c r="BD746" s="3" t="str">
        <f t="shared" si="1335"/>
        <v/>
      </c>
      <c r="BE746" s="8" t="str">
        <f t="shared" si="1287"/>
        <v/>
      </c>
      <c r="BF746" s="8" t="str">
        <f t="shared" si="1288"/>
        <v/>
      </c>
      <c r="BG746" s="86" t="str">
        <f t="shared" si="1289"/>
        <v/>
      </c>
      <c r="BH746" s="9" t="str">
        <f t="shared" si="1290"/>
        <v/>
      </c>
      <c r="BI746" s="9" t="str">
        <f t="shared" si="1291"/>
        <v/>
      </c>
      <c r="BJ746" s="82" t="e">
        <f t="shared" si="1313"/>
        <v>#VALUE!</v>
      </c>
      <c r="BK746" s="9" t="str">
        <f t="shared" si="1292"/>
        <v/>
      </c>
      <c r="BL746" s="9" t="str">
        <f t="shared" ref="BL746:BM746" si="1380">BK746</f>
        <v/>
      </c>
      <c r="BM746" s="9" t="str">
        <f t="shared" si="1380"/>
        <v/>
      </c>
      <c r="BN746" s="8" t="str">
        <f t="shared" si="1315"/>
        <v/>
      </c>
      <c r="BO746" s="8" t="str">
        <f t="shared" si="1337"/>
        <v/>
      </c>
      <c r="BP746" s="8" t="str">
        <f t="shared" si="1338"/>
        <v/>
      </c>
      <c r="BQ746" s="8" t="str">
        <f t="shared" si="1339"/>
        <v/>
      </c>
      <c r="BR746" s="8" t="str">
        <f t="shared" si="1294"/>
        <v/>
      </c>
      <c r="BS746" s="8" t="str">
        <f t="shared" si="1340"/>
        <v/>
      </c>
      <c r="BT746" s="8" t="str">
        <f t="shared" si="1341"/>
        <v/>
      </c>
      <c r="BU746" s="7" t="str">
        <f t="shared" si="1342"/>
        <v/>
      </c>
    </row>
    <row r="747" spans="8:73" x14ac:dyDescent="0.25">
      <c r="H747" s="35" t="str">
        <f>IFERROR(IF(MINUTE(M747)&lt;&gt;MINUTE(M746),MAX($H$2:H746)+1,IF(AND(MINUTE(M746)=0,MINUTE(M747)=0),1,"")),"")</f>
        <v/>
      </c>
      <c r="I747" s="35" t="str">
        <f t="shared" si="1277"/>
        <v/>
      </c>
      <c r="J747" s="35" t="str">
        <f t="shared" si="1316"/>
        <v/>
      </c>
      <c r="K747" s="67" t="str">
        <f>IFERROR(IF(VLOOKUP(J746,'Flota Variable'!$AS$4:$AU$707,3,0)+K746&gt;$F$7,"",VLOOKUP(J746,'Flota Variable'!$AS$4:$AU$707,3,0)+K746),"")</f>
        <v/>
      </c>
      <c r="L747" s="67" t="str">
        <f t="shared" si="1278"/>
        <v/>
      </c>
      <c r="M747" s="36" t="str">
        <f t="shared" si="1317"/>
        <v/>
      </c>
      <c r="N747" s="35" t="str">
        <f>IF(H747="","",IF(H747=MAX($H$3:$H$1002),IFERROR(VLOOKUP(MAX($H$3:H747)+1,$H$3:$I$1002,2,0),MAX(I747:I1746))-VLOOKUP(H747,$H$3:$I$1002,2,0)+1,IFERROR(VLOOKUP(MAX($H$3:H747)+1,$H$3:$I$1002,2,0),MAX(I747:I1746))-VLOOKUP(H747,$H$3:$I$1002,2,0)))</f>
        <v/>
      </c>
      <c r="P747" s="35" t="str">
        <f t="shared" si="1318"/>
        <v/>
      </c>
      <c r="Q747" s="67" t="str">
        <f t="shared" si="1319"/>
        <v/>
      </c>
      <c r="R747" s="67" t="str">
        <f t="shared" si="1320"/>
        <v/>
      </c>
      <c r="S747" s="67" t="str">
        <f t="shared" si="1321"/>
        <v/>
      </c>
      <c r="U747" s="68" t="str">
        <f>IFERROR(IF(Z747=0,"",IF(MINUTE(Z747)&lt;&gt;MINUTE(Z746),MAX($U$2:U746)+1,IF(AND(MINUTE(Z746)=0,MINUTE(Z747)=0),1,""))),"")</f>
        <v/>
      </c>
      <c r="V747" s="68" t="str">
        <f t="shared" si="1322"/>
        <v/>
      </c>
      <c r="W747" s="68" t="str">
        <f t="shared" si="1323"/>
        <v/>
      </c>
      <c r="X747" s="69" t="str">
        <f>IFERROR(L747+VLOOKUP(J747,'Tiempos de ciclo'!$P$3:$Q$398,2,0),"")</f>
        <v/>
      </c>
      <c r="Y747" s="69" t="str">
        <f t="shared" si="1306"/>
        <v/>
      </c>
      <c r="Z747" s="70" t="str">
        <f t="shared" si="1324"/>
        <v/>
      </c>
      <c r="AA747" s="68" t="str">
        <f>IF(U747="","",IF(U747=MAX($U$3:$U$1002),IFERROR(VLOOKUP(MAX($U$3:U747)+1,$U$3:$V$1002,2,0),MAX(V747:V1746))-VLOOKUP(U747,$U$3:$V$1002,2,0)+1,IFERROR(VLOOKUP(MAX($U$3:U747)+1,$U$3:$V$1002,2,0),MAX(V747:V1746))-VLOOKUP(U747,$U$3:$V$1002,2,0)))</f>
        <v/>
      </c>
      <c r="AC747" s="68" t="str">
        <f t="shared" si="1325"/>
        <v/>
      </c>
      <c r="AD747" s="69" t="str">
        <f t="shared" si="1326"/>
        <v/>
      </c>
      <c r="AE747" s="69" t="str">
        <f t="shared" si="1327"/>
        <v/>
      </c>
      <c r="AF747" s="69" t="str">
        <f t="shared" si="1328"/>
        <v/>
      </c>
      <c r="AI747" s="3" t="str">
        <f t="shared" si="1279"/>
        <v/>
      </c>
      <c r="AJ747" s="8" t="str">
        <f t="shared" si="1307"/>
        <v/>
      </c>
      <c r="AK747" s="8" t="str">
        <f t="shared" si="1280"/>
        <v/>
      </c>
      <c r="AL747" s="8" t="str">
        <f t="shared" si="1281"/>
        <v/>
      </c>
      <c r="AM747" s="8" t="str">
        <f t="shared" si="1282"/>
        <v/>
      </c>
      <c r="AN747" s="9" t="str">
        <f t="shared" si="1308"/>
        <v/>
      </c>
      <c r="AO747" s="9" t="str">
        <f t="shared" si="1309"/>
        <v/>
      </c>
      <c r="AP747" s="8" t="str">
        <f t="shared" si="1329"/>
        <v/>
      </c>
      <c r="AQ747" s="9" t="str">
        <f t="shared" si="1310"/>
        <v/>
      </c>
      <c r="AR747" s="8" t="str">
        <f t="shared" si="1330"/>
        <v/>
      </c>
      <c r="AS747" s="2" t="str">
        <f t="shared" si="1283"/>
        <v/>
      </c>
      <c r="AT747" s="8" t="str">
        <f t="shared" si="1331"/>
        <v/>
      </c>
      <c r="AU747" s="8" t="str">
        <f t="shared" si="1284"/>
        <v/>
      </c>
      <c r="AV747" s="8" t="str">
        <f t="shared" si="1285"/>
        <v/>
      </c>
      <c r="AW747" s="8" t="str">
        <f t="shared" si="1286"/>
        <v/>
      </c>
      <c r="AX747" s="9" t="str">
        <f t="shared" si="1311"/>
        <v/>
      </c>
      <c r="AY747" s="9" t="str">
        <f t="shared" si="1312"/>
        <v/>
      </c>
      <c r="AZ747" s="8" t="str">
        <f t="shared" si="1332"/>
        <v/>
      </c>
      <c r="BA747" s="9" t="str">
        <f t="shared" si="1333"/>
        <v/>
      </c>
      <c r="BB747" s="8" t="str">
        <f t="shared" si="1334"/>
        <v/>
      </c>
      <c r="BD747" s="3" t="str">
        <f t="shared" si="1335"/>
        <v/>
      </c>
      <c r="BE747" s="8" t="str">
        <f t="shared" si="1287"/>
        <v/>
      </c>
      <c r="BF747" s="8" t="str">
        <f t="shared" si="1288"/>
        <v/>
      </c>
      <c r="BG747" s="86" t="str">
        <f t="shared" si="1289"/>
        <v/>
      </c>
      <c r="BH747" s="9" t="str">
        <f t="shared" si="1290"/>
        <v/>
      </c>
      <c r="BI747" s="9" t="str">
        <f t="shared" si="1291"/>
        <v/>
      </c>
      <c r="BJ747" s="82" t="e">
        <f t="shared" si="1313"/>
        <v>#VALUE!</v>
      </c>
      <c r="BK747" s="9" t="str">
        <f t="shared" si="1292"/>
        <v/>
      </c>
      <c r="BL747" s="9" t="str">
        <f t="shared" ref="BL747:BM747" si="1381">BK747</f>
        <v/>
      </c>
      <c r="BM747" s="9" t="str">
        <f t="shared" si="1381"/>
        <v/>
      </c>
      <c r="BN747" s="8" t="str">
        <f t="shared" si="1315"/>
        <v/>
      </c>
      <c r="BO747" s="8" t="str">
        <f t="shared" si="1337"/>
        <v/>
      </c>
      <c r="BP747" s="8" t="str">
        <f t="shared" si="1338"/>
        <v/>
      </c>
      <c r="BQ747" s="8" t="str">
        <f t="shared" si="1339"/>
        <v/>
      </c>
      <c r="BR747" s="8" t="str">
        <f t="shared" si="1294"/>
        <v/>
      </c>
      <c r="BS747" s="8" t="str">
        <f t="shared" si="1340"/>
        <v/>
      </c>
      <c r="BT747" s="8" t="str">
        <f t="shared" si="1341"/>
        <v/>
      </c>
      <c r="BU747" s="7" t="str">
        <f t="shared" si="1342"/>
        <v/>
      </c>
    </row>
    <row r="748" spans="8:73" x14ac:dyDescent="0.25">
      <c r="H748" s="35" t="str">
        <f>IFERROR(IF(MINUTE(M748)&lt;&gt;MINUTE(M747),MAX($H$2:H747)+1,IF(AND(MINUTE(M747)=0,MINUTE(M748)=0),1,"")),"")</f>
        <v/>
      </c>
      <c r="I748" s="35" t="str">
        <f t="shared" si="1277"/>
        <v/>
      </c>
      <c r="J748" s="35" t="str">
        <f t="shared" si="1316"/>
        <v/>
      </c>
      <c r="K748" s="67" t="str">
        <f>IFERROR(IF(VLOOKUP(J747,'Flota Variable'!$AS$4:$AU$707,3,0)+K747&gt;$F$7,"",VLOOKUP(J747,'Flota Variable'!$AS$4:$AU$707,3,0)+K747),"")</f>
        <v/>
      </c>
      <c r="L748" s="67" t="str">
        <f t="shared" si="1278"/>
        <v/>
      </c>
      <c r="M748" s="36" t="str">
        <f t="shared" si="1317"/>
        <v/>
      </c>
      <c r="N748" s="35" t="str">
        <f>IF(H748="","",IF(H748=MAX($H$3:$H$1002),IFERROR(VLOOKUP(MAX($H$3:H748)+1,$H$3:$I$1002,2,0),MAX(I748:I1747))-VLOOKUP(H748,$H$3:$I$1002,2,0)+1,IFERROR(VLOOKUP(MAX($H$3:H748)+1,$H$3:$I$1002,2,0),MAX(I748:I1747))-VLOOKUP(H748,$H$3:$I$1002,2,0)))</f>
        <v/>
      </c>
      <c r="P748" s="35" t="str">
        <f t="shared" si="1318"/>
        <v/>
      </c>
      <c r="Q748" s="67" t="str">
        <f t="shared" si="1319"/>
        <v/>
      </c>
      <c r="R748" s="67" t="str">
        <f t="shared" si="1320"/>
        <v/>
      </c>
      <c r="S748" s="67" t="str">
        <f t="shared" si="1321"/>
        <v/>
      </c>
      <c r="U748" s="68" t="str">
        <f>IFERROR(IF(Z748=0,"",IF(MINUTE(Z748)&lt;&gt;MINUTE(Z747),MAX($U$2:U747)+1,IF(AND(MINUTE(Z747)=0,MINUTE(Z748)=0),1,""))),"")</f>
        <v/>
      </c>
      <c r="V748" s="68" t="str">
        <f t="shared" si="1322"/>
        <v/>
      </c>
      <c r="W748" s="68" t="str">
        <f t="shared" si="1323"/>
        <v/>
      </c>
      <c r="X748" s="69" t="str">
        <f>IFERROR(L748+VLOOKUP(J748,'Tiempos de ciclo'!$P$3:$Q$398,2,0),"")</f>
        <v/>
      </c>
      <c r="Y748" s="69" t="str">
        <f t="shared" si="1306"/>
        <v/>
      </c>
      <c r="Z748" s="70" t="str">
        <f t="shared" si="1324"/>
        <v/>
      </c>
      <c r="AA748" s="68" t="str">
        <f>IF(U748="","",IF(U748=MAX($U$3:$U$1002),IFERROR(VLOOKUP(MAX($U$3:U748)+1,$U$3:$V$1002,2,0),MAX(V748:V1747))-VLOOKUP(U748,$U$3:$V$1002,2,0)+1,IFERROR(VLOOKUP(MAX($U$3:U748)+1,$U$3:$V$1002,2,0),MAX(V748:V1747))-VLOOKUP(U748,$U$3:$V$1002,2,0)))</f>
        <v/>
      </c>
      <c r="AC748" s="68" t="str">
        <f t="shared" si="1325"/>
        <v/>
      </c>
      <c r="AD748" s="69" t="str">
        <f t="shared" si="1326"/>
        <v/>
      </c>
      <c r="AE748" s="69" t="str">
        <f t="shared" si="1327"/>
        <v/>
      </c>
      <c r="AF748" s="69" t="str">
        <f t="shared" si="1328"/>
        <v/>
      </c>
      <c r="AI748" s="3" t="str">
        <f t="shared" si="1279"/>
        <v/>
      </c>
      <c r="AJ748" s="8" t="str">
        <f t="shared" si="1307"/>
        <v/>
      </c>
      <c r="AK748" s="8" t="str">
        <f t="shared" si="1280"/>
        <v/>
      </c>
      <c r="AL748" s="8" t="str">
        <f t="shared" si="1281"/>
        <v/>
      </c>
      <c r="AM748" s="8" t="str">
        <f t="shared" si="1282"/>
        <v/>
      </c>
      <c r="AN748" s="9" t="str">
        <f t="shared" si="1308"/>
        <v/>
      </c>
      <c r="AO748" s="9" t="str">
        <f t="shared" si="1309"/>
        <v/>
      </c>
      <c r="AP748" s="8" t="str">
        <f t="shared" si="1329"/>
        <v/>
      </c>
      <c r="AQ748" s="9" t="str">
        <f t="shared" si="1310"/>
        <v/>
      </c>
      <c r="AR748" s="8" t="str">
        <f t="shared" si="1330"/>
        <v/>
      </c>
      <c r="AS748" s="2" t="str">
        <f t="shared" si="1283"/>
        <v/>
      </c>
      <c r="AT748" s="8" t="str">
        <f t="shared" si="1331"/>
        <v/>
      </c>
      <c r="AU748" s="8" t="str">
        <f t="shared" si="1284"/>
        <v/>
      </c>
      <c r="AV748" s="8" t="str">
        <f t="shared" si="1285"/>
        <v/>
      </c>
      <c r="AW748" s="8" t="str">
        <f t="shared" si="1286"/>
        <v/>
      </c>
      <c r="AX748" s="9" t="str">
        <f t="shared" si="1311"/>
        <v/>
      </c>
      <c r="AY748" s="9" t="str">
        <f t="shared" si="1312"/>
        <v/>
      </c>
      <c r="AZ748" s="8" t="str">
        <f t="shared" si="1332"/>
        <v/>
      </c>
      <c r="BA748" s="9" t="str">
        <f t="shared" si="1333"/>
        <v/>
      </c>
      <c r="BB748" s="8" t="str">
        <f t="shared" si="1334"/>
        <v/>
      </c>
      <c r="BD748" s="3" t="str">
        <f t="shared" si="1335"/>
        <v/>
      </c>
      <c r="BE748" s="8" t="str">
        <f t="shared" si="1287"/>
        <v/>
      </c>
      <c r="BF748" s="8" t="str">
        <f t="shared" si="1288"/>
        <v/>
      </c>
      <c r="BG748" s="86" t="str">
        <f t="shared" si="1289"/>
        <v/>
      </c>
      <c r="BH748" s="9" t="str">
        <f t="shared" si="1290"/>
        <v/>
      </c>
      <c r="BI748" s="9" t="str">
        <f t="shared" si="1291"/>
        <v/>
      </c>
      <c r="BJ748" s="82" t="e">
        <f t="shared" si="1313"/>
        <v>#VALUE!</v>
      </c>
      <c r="BK748" s="9" t="str">
        <f t="shared" si="1292"/>
        <v/>
      </c>
      <c r="BL748" s="9" t="str">
        <f t="shared" ref="BL748:BM748" si="1382">BK748</f>
        <v/>
      </c>
      <c r="BM748" s="9" t="str">
        <f t="shared" si="1382"/>
        <v/>
      </c>
      <c r="BN748" s="8" t="str">
        <f t="shared" si="1315"/>
        <v/>
      </c>
      <c r="BO748" s="8" t="str">
        <f t="shared" si="1337"/>
        <v/>
      </c>
      <c r="BP748" s="8" t="str">
        <f t="shared" si="1338"/>
        <v/>
      </c>
      <c r="BQ748" s="8" t="str">
        <f t="shared" si="1339"/>
        <v/>
      </c>
      <c r="BR748" s="8" t="str">
        <f t="shared" si="1294"/>
        <v/>
      </c>
      <c r="BS748" s="8" t="str">
        <f t="shared" si="1340"/>
        <v/>
      </c>
      <c r="BT748" s="8" t="str">
        <f t="shared" si="1341"/>
        <v/>
      </c>
      <c r="BU748" s="7" t="str">
        <f t="shared" si="1342"/>
        <v/>
      </c>
    </row>
    <row r="749" spans="8:73" x14ac:dyDescent="0.25">
      <c r="H749" s="35" t="str">
        <f>IFERROR(IF(MINUTE(M749)&lt;&gt;MINUTE(M748),MAX($H$2:H748)+1,IF(AND(MINUTE(M748)=0,MINUTE(M749)=0),1,"")),"")</f>
        <v/>
      </c>
      <c r="I749" s="35" t="str">
        <f t="shared" si="1277"/>
        <v/>
      </c>
      <c r="J749" s="35" t="str">
        <f t="shared" si="1316"/>
        <v/>
      </c>
      <c r="K749" s="67" t="str">
        <f>IFERROR(IF(VLOOKUP(J748,'Flota Variable'!$AS$4:$AU$707,3,0)+K748&gt;$F$7,"",VLOOKUP(J748,'Flota Variable'!$AS$4:$AU$707,3,0)+K748),"")</f>
        <v/>
      </c>
      <c r="L749" s="67" t="str">
        <f t="shared" si="1278"/>
        <v/>
      </c>
      <c r="M749" s="36" t="str">
        <f t="shared" si="1317"/>
        <v/>
      </c>
      <c r="N749" s="35" t="str">
        <f>IF(H749="","",IF(H749=MAX($H$3:$H$1002),IFERROR(VLOOKUP(MAX($H$3:H749)+1,$H$3:$I$1002,2,0),MAX(I749:I1748))-VLOOKUP(H749,$H$3:$I$1002,2,0)+1,IFERROR(VLOOKUP(MAX($H$3:H749)+1,$H$3:$I$1002,2,0),MAX(I749:I1748))-VLOOKUP(H749,$H$3:$I$1002,2,0)))</f>
        <v/>
      </c>
      <c r="P749" s="35" t="str">
        <f t="shared" si="1318"/>
        <v/>
      </c>
      <c r="Q749" s="67" t="str">
        <f t="shared" si="1319"/>
        <v/>
      </c>
      <c r="R749" s="67" t="str">
        <f t="shared" si="1320"/>
        <v/>
      </c>
      <c r="S749" s="67" t="str">
        <f t="shared" si="1321"/>
        <v/>
      </c>
      <c r="U749" s="68" t="str">
        <f>IFERROR(IF(Z749=0,"",IF(MINUTE(Z749)&lt;&gt;MINUTE(Z748),MAX($U$2:U748)+1,IF(AND(MINUTE(Z748)=0,MINUTE(Z749)=0),1,""))),"")</f>
        <v/>
      </c>
      <c r="V749" s="68" t="str">
        <f t="shared" si="1322"/>
        <v/>
      </c>
      <c r="W749" s="68" t="str">
        <f t="shared" si="1323"/>
        <v/>
      </c>
      <c r="X749" s="69" t="str">
        <f>IFERROR(L749+VLOOKUP(J749,'Tiempos de ciclo'!$P$3:$Q$398,2,0),"")</f>
        <v/>
      </c>
      <c r="Y749" s="69" t="str">
        <f t="shared" si="1306"/>
        <v/>
      </c>
      <c r="Z749" s="70" t="str">
        <f t="shared" si="1324"/>
        <v/>
      </c>
      <c r="AA749" s="68" t="str">
        <f>IF(U749="","",IF(U749=MAX($U$3:$U$1002),IFERROR(VLOOKUP(MAX($U$3:U749)+1,$U$3:$V$1002,2,0),MAX(V749:V1748))-VLOOKUP(U749,$U$3:$V$1002,2,0)+1,IFERROR(VLOOKUP(MAX($U$3:U749)+1,$U$3:$V$1002,2,0),MAX(V749:V1748))-VLOOKUP(U749,$U$3:$V$1002,2,0)))</f>
        <v/>
      </c>
      <c r="AC749" s="68" t="str">
        <f t="shared" si="1325"/>
        <v/>
      </c>
      <c r="AD749" s="69" t="str">
        <f t="shared" si="1326"/>
        <v/>
      </c>
      <c r="AE749" s="69" t="str">
        <f t="shared" si="1327"/>
        <v/>
      </c>
      <c r="AF749" s="69" t="str">
        <f t="shared" si="1328"/>
        <v/>
      </c>
      <c r="AI749" s="3" t="str">
        <f t="shared" si="1279"/>
        <v/>
      </c>
      <c r="AJ749" s="8" t="str">
        <f t="shared" si="1307"/>
        <v/>
      </c>
      <c r="AK749" s="8" t="str">
        <f t="shared" si="1280"/>
        <v/>
      </c>
      <c r="AL749" s="8" t="str">
        <f t="shared" si="1281"/>
        <v/>
      </c>
      <c r="AM749" s="8" t="str">
        <f t="shared" si="1282"/>
        <v/>
      </c>
      <c r="AN749" s="9" t="str">
        <f t="shared" si="1308"/>
        <v/>
      </c>
      <c r="AO749" s="9" t="str">
        <f t="shared" si="1309"/>
        <v/>
      </c>
      <c r="AP749" s="8" t="str">
        <f t="shared" si="1329"/>
        <v/>
      </c>
      <c r="AQ749" s="9" t="str">
        <f t="shared" si="1310"/>
        <v/>
      </c>
      <c r="AR749" s="8" t="str">
        <f t="shared" si="1330"/>
        <v/>
      </c>
      <c r="AS749" s="2" t="str">
        <f t="shared" si="1283"/>
        <v/>
      </c>
      <c r="AT749" s="8" t="str">
        <f t="shared" si="1331"/>
        <v/>
      </c>
      <c r="AU749" s="8" t="str">
        <f t="shared" si="1284"/>
        <v/>
      </c>
      <c r="AV749" s="8" t="str">
        <f t="shared" si="1285"/>
        <v/>
      </c>
      <c r="AW749" s="8" t="str">
        <f t="shared" si="1286"/>
        <v/>
      </c>
      <c r="AX749" s="9" t="str">
        <f t="shared" si="1311"/>
        <v/>
      </c>
      <c r="AY749" s="9" t="str">
        <f t="shared" si="1312"/>
        <v/>
      </c>
      <c r="AZ749" s="8" t="str">
        <f t="shared" si="1332"/>
        <v/>
      </c>
      <c r="BA749" s="9" t="str">
        <f t="shared" si="1333"/>
        <v/>
      </c>
      <c r="BB749" s="8" t="str">
        <f t="shared" si="1334"/>
        <v/>
      </c>
      <c r="BD749" s="3" t="str">
        <f t="shared" si="1335"/>
        <v/>
      </c>
      <c r="BE749" s="8" t="str">
        <f t="shared" si="1287"/>
        <v/>
      </c>
      <c r="BF749" s="8" t="str">
        <f t="shared" si="1288"/>
        <v/>
      </c>
      <c r="BG749" s="86" t="str">
        <f t="shared" si="1289"/>
        <v/>
      </c>
      <c r="BH749" s="9" t="str">
        <f t="shared" si="1290"/>
        <v/>
      </c>
      <c r="BI749" s="9" t="str">
        <f t="shared" si="1291"/>
        <v/>
      </c>
      <c r="BJ749" s="82" t="e">
        <f t="shared" si="1313"/>
        <v>#VALUE!</v>
      </c>
      <c r="BK749" s="9" t="str">
        <f t="shared" si="1292"/>
        <v/>
      </c>
      <c r="BL749" s="9" t="str">
        <f t="shared" ref="BL749:BM749" si="1383">BK749</f>
        <v/>
      </c>
      <c r="BM749" s="9" t="str">
        <f t="shared" si="1383"/>
        <v/>
      </c>
      <c r="BN749" s="8" t="str">
        <f t="shared" si="1315"/>
        <v/>
      </c>
      <c r="BO749" s="8" t="str">
        <f t="shared" si="1337"/>
        <v/>
      </c>
      <c r="BP749" s="8" t="str">
        <f t="shared" si="1338"/>
        <v/>
      </c>
      <c r="BQ749" s="8" t="str">
        <f t="shared" si="1339"/>
        <v/>
      </c>
      <c r="BR749" s="8" t="str">
        <f t="shared" si="1294"/>
        <v/>
      </c>
      <c r="BS749" s="8" t="str">
        <f t="shared" si="1340"/>
        <v/>
      </c>
      <c r="BT749" s="8" t="str">
        <f t="shared" si="1341"/>
        <v/>
      </c>
      <c r="BU749" s="7" t="str">
        <f t="shared" si="1342"/>
        <v/>
      </c>
    </row>
    <row r="750" spans="8:73" x14ac:dyDescent="0.25">
      <c r="H750" s="35" t="str">
        <f>IFERROR(IF(MINUTE(M750)&lt;&gt;MINUTE(M749),MAX($H$2:H749)+1,IF(AND(MINUTE(M749)=0,MINUTE(M750)=0),1,"")),"")</f>
        <v/>
      </c>
      <c r="I750" s="35" t="str">
        <f t="shared" si="1277"/>
        <v/>
      </c>
      <c r="J750" s="35" t="str">
        <f t="shared" si="1316"/>
        <v/>
      </c>
      <c r="K750" s="67" t="str">
        <f>IFERROR(IF(VLOOKUP(J749,'Flota Variable'!$AS$4:$AU$707,3,0)+K749&gt;$F$7,"",VLOOKUP(J749,'Flota Variable'!$AS$4:$AU$707,3,0)+K749),"")</f>
        <v/>
      </c>
      <c r="L750" s="67" t="str">
        <f t="shared" si="1278"/>
        <v/>
      </c>
      <c r="M750" s="36" t="str">
        <f t="shared" si="1317"/>
        <v/>
      </c>
      <c r="N750" s="35" t="str">
        <f>IF(H750="","",IF(H750=MAX($H$3:$H$1002),IFERROR(VLOOKUP(MAX($H$3:H750)+1,$H$3:$I$1002,2,0),MAX(I750:I1749))-VLOOKUP(H750,$H$3:$I$1002,2,0)+1,IFERROR(VLOOKUP(MAX($H$3:H750)+1,$H$3:$I$1002,2,0),MAX(I750:I1749))-VLOOKUP(H750,$H$3:$I$1002,2,0)))</f>
        <v/>
      </c>
      <c r="P750" s="35" t="str">
        <f t="shared" si="1318"/>
        <v/>
      </c>
      <c r="Q750" s="67" t="str">
        <f t="shared" si="1319"/>
        <v/>
      </c>
      <c r="R750" s="67" t="str">
        <f t="shared" si="1320"/>
        <v/>
      </c>
      <c r="S750" s="67" t="str">
        <f t="shared" si="1321"/>
        <v/>
      </c>
      <c r="U750" s="68" t="str">
        <f>IFERROR(IF(Z750=0,"",IF(MINUTE(Z750)&lt;&gt;MINUTE(Z749),MAX($U$2:U749)+1,IF(AND(MINUTE(Z749)=0,MINUTE(Z750)=0),1,""))),"")</f>
        <v/>
      </c>
      <c r="V750" s="68" t="str">
        <f t="shared" si="1322"/>
        <v/>
      </c>
      <c r="W750" s="68" t="str">
        <f t="shared" si="1323"/>
        <v/>
      </c>
      <c r="X750" s="69" t="str">
        <f>IFERROR(L750+VLOOKUP(J750,'Tiempos de ciclo'!$P$3:$Q$398,2,0),"")</f>
        <v/>
      </c>
      <c r="Y750" s="69" t="str">
        <f t="shared" si="1306"/>
        <v/>
      </c>
      <c r="Z750" s="70" t="str">
        <f t="shared" si="1324"/>
        <v/>
      </c>
      <c r="AA750" s="68" t="str">
        <f>IF(U750="","",IF(U750=MAX($U$3:$U$1002),IFERROR(VLOOKUP(MAX($U$3:U750)+1,$U$3:$V$1002,2,0),MAX(V750:V1749))-VLOOKUP(U750,$U$3:$V$1002,2,0)+1,IFERROR(VLOOKUP(MAX($U$3:U750)+1,$U$3:$V$1002,2,0),MAX(V750:V1749))-VLOOKUP(U750,$U$3:$V$1002,2,0)))</f>
        <v/>
      </c>
      <c r="AC750" s="68" t="str">
        <f t="shared" si="1325"/>
        <v/>
      </c>
      <c r="AD750" s="69" t="str">
        <f t="shared" si="1326"/>
        <v/>
      </c>
      <c r="AE750" s="69" t="str">
        <f t="shared" si="1327"/>
        <v/>
      </c>
      <c r="AF750" s="69" t="str">
        <f t="shared" si="1328"/>
        <v/>
      </c>
      <c r="AI750" s="3" t="str">
        <f t="shared" si="1279"/>
        <v/>
      </c>
      <c r="AJ750" s="8" t="str">
        <f t="shared" si="1307"/>
        <v/>
      </c>
      <c r="AK750" s="8" t="str">
        <f t="shared" si="1280"/>
        <v/>
      </c>
      <c r="AL750" s="8" t="str">
        <f t="shared" si="1281"/>
        <v/>
      </c>
      <c r="AM750" s="8" t="str">
        <f t="shared" si="1282"/>
        <v/>
      </c>
      <c r="AN750" s="9" t="str">
        <f t="shared" si="1308"/>
        <v/>
      </c>
      <c r="AO750" s="9" t="str">
        <f t="shared" si="1309"/>
        <v/>
      </c>
      <c r="AP750" s="8" t="str">
        <f t="shared" si="1329"/>
        <v/>
      </c>
      <c r="AQ750" s="9" t="str">
        <f t="shared" si="1310"/>
        <v/>
      </c>
      <c r="AR750" s="8" t="str">
        <f t="shared" si="1330"/>
        <v/>
      </c>
      <c r="AS750" s="2" t="str">
        <f t="shared" si="1283"/>
        <v/>
      </c>
      <c r="AT750" s="8" t="str">
        <f t="shared" si="1331"/>
        <v/>
      </c>
      <c r="AU750" s="8" t="str">
        <f t="shared" si="1284"/>
        <v/>
      </c>
      <c r="AV750" s="8" t="str">
        <f t="shared" si="1285"/>
        <v/>
      </c>
      <c r="AW750" s="8" t="str">
        <f t="shared" si="1286"/>
        <v/>
      </c>
      <c r="AX750" s="9" t="str">
        <f t="shared" si="1311"/>
        <v/>
      </c>
      <c r="AY750" s="9" t="str">
        <f t="shared" si="1312"/>
        <v/>
      </c>
      <c r="AZ750" s="8" t="str">
        <f t="shared" si="1332"/>
        <v/>
      </c>
      <c r="BA750" s="9" t="str">
        <f t="shared" si="1333"/>
        <v/>
      </c>
      <c r="BB750" s="8" t="str">
        <f t="shared" si="1334"/>
        <v/>
      </c>
      <c r="BD750" s="3" t="str">
        <f t="shared" si="1335"/>
        <v/>
      </c>
      <c r="BE750" s="8" t="str">
        <f t="shared" si="1287"/>
        <v/>
      </c>
      <c r="BF750" s="8" t="str">
        <f t="shared" si="1288"/>
        <v/>
      </c>
      <c r="BG750" s="86" t="str">
        <f t="shared" si="1289"/>
        <v/>
      </c>
      <c r="BH750" s="9" t="str">
        <f t="shared" si="1290"/>
        <v/>
      </c>
      <c r="BI750" s="9" t="str">
        <f t="shared" si="1291"/>
        <v/>
      </c>
      <c r="BJ750" s="82" t="e">
        <f t="shared" si="1313"/>
        <v>#VALUE!</v>
      </c>
      <c r="BK750" s="9" t="str">
        <f t="shared" si="1292"/>
        <v/>
      </c>
      <c r="BL750" s="9" t="str">
        <f t="shared" ref="BL750:BM750" si="1384">BK750</f>
        <v/>
      </c>
      <c r="BM750" s="9" t="str">
        <f t="shared" si="1384"/>
        <v/>
      </c>
      <c r="BN750" s="8" t="str">
        <f t="shared" si="1315"/>
        <v/>
      </c>
      <c r="BO750" s="8" t="str">
        <f t="shared" si="1337"/>
        <v/>
      </c>
      <c r="BP750" s="8" t="str">
        <f t="shared" si="1338"/>
        <v/>
      </c>
      <c r="BQ750" s="8" t="str">
        <f t="shared" si="1339"/>
        <v/>
      </c>
      <c r="BR750" s="8" t="str">
        <f t="shared" si="1294"/>
        <v/>
      </c>
      <c r="BS750" s="8" t="str">
        <f t="shared" si="1340"/>
        <v/>
      </c>
      <c r="BT750" s="8" t="str">
        <f t="shared" si="1341"/>
        <v/>
      </c>
      <c r="BU750" s="7" t="str">
        <f t="shared" si="1342"/>
        <v/>
      </c>
    </row>
    <row r="751" spans="8:73" x14ac:dyDescent="0.25">
      <c r="H751" s="35" t="str">
        <f>IFERROR(IF(MINUTE(M751)&lt;&gt;MINUTE(M750),MAX($H$2:H750)+1,IF(AND(MINUTE(M750)=0,MINUTE(M751)=0),1,"")),"")</f>
        <v/>
      </c>
      <c r="I751" s="35" t="str">
        <f t="shared" si="1277"/>
        <v/>
      </c>
      <c r="J751" s="35" t="str">
        <f t="shared" si="1316"/>
        <v/>
      </c>
      <c r="K751" s="67" t="str">
        <f>IFERROR(IF(VLOOKUP(J750,'Flota Variable'!$AS$4:$AU$707,3,0)+K750&gt;$F$7,"",VLOOKUP(J750,'Flota Variable'!$AS$4:$AU$707,3,0)+K750),"")</f>
        <v/>
      </c>
      <c r="L751" s="67" t="str">
        <f t="shared" si="1278"/>
        <v/>
      </c>
      <c r="M751" s="36" t="str">
        <f t="shared" si="1317"/>
        <v/>
      </c>
      <c r="N751" s="35" t="str">
        <f>IF(H751="","",IF(H751=MAX($H$3:$H$1002),IFERROR(VLOOKUP(MAX($H$3:H751)+1,$H$3:$I$1002,2,0),MAX(I751:I1750))-VLOOKUP(H751,$H$3:$I$1002,2,0)+1,IFERROR(VLOOKUP(MAX($H$3:H751)+1,$H$3:$I$1002,2,0),MAX(I751:I1750))-VLOOKUP(H751,$H$3:$I$1002,2,0)))</f>
        <v/>
      </c>
      <c r="P751" s="35" t="str">
        <f t="shared" si="1318"/>
        <v/>
      </c>
      <c r="Q751" s="67" t="str">
        <f t="shared" si="1319"/>
        <v/>
      </c>
      <c r="R751" s="67" t="str">
        <f t="shared" si="1320"/>
        <v/>
      </c>
      <c r="S751" s="67" t="str">
        <f t="shared" si="1321"/>
        <v/>
      </c>
      <c r="U751" s="68" t="str">
        <f>IFERROR(IF(Z751=0,"",IF(MINUTE(Z751)&lt;&gt;MINUTE(Z750),MAX($U$2:U750)+1,IF(AND(MINUTE(Z750)=0,MINUTE(Z751)=0),1,""))),"")</f>
        <v/>
      </c>
      <c r="V751" s="68" t="str">
        <f t="shared" si="1322"/>
        <v/>
      </c>
      <c r="W751" s="68" t="str">
        <f t="shared" si="1323"/>
        <v/>
      </c>
      <c r="X751" s="69" t="str">
        <f>IFERROR(L751+VLOOKUP(J751,'Tiempos de ciclo'!$P$3:$Q$398,2,0),"")</f>
        <v/>
      </c>
      <c r="Y751" s="69" t="str">
        <f t="shared" si="1306"/>
        <v/>
      </c>
      <c r="Z751" s="70" t="str">
        <f t="shared" si="1324"/>
        <v/>
      </c>
      <c r="AA751" s="68" t="str">
        <f>IF(U751="","",IF(U751=MAX($U$3:$U$1002),IFERROR(VLOOKUP(MAX($U$3:U751)+1,$U$3:$V$1002,2,0),MAX(V751:V1750))-VLOOKUP(U751,$U$3:$V$1002,2,0)+1,IFERROR(VLOOKUP(MAX($U$3:U751)+1,$U$3:$V$1002,2,0),MAX(V751:V1750))-VLOOKUP(U751,$U$3:$V$1002,2,0)))</f>
        <v/>
      </c>
      <c r="AC751" s="68" t="str">
        <f t="shared" si="1325"/>
        <v/>
      </c>
      <c r="AD751" s="69" t="str">
        <f t="shared" si="1326"/>
        <v/>
      </c>
      <c r="AE751" s="69" t="str">
        <f t="shared" si="1327"/>
        <v/>
      </c>
      <c r="AF751" s="69" t="str">
        <f t="shared" si="1328"/>
        <v/>
      </c>
      <c r="AI751" s="3" t="str">
        <f t="shared" si="1279"/>
        <v/>
      </c>
      <c r="AJ751" s="8" t="str">
        <f t="shared" si="1307"/>
        <v/>
      </c>
      <c r="AK751" s="8" t="str">
        <f t="shared" si="1280"/>
        <v/>
      </c>
      <c r="AL751" s="8" t="str">
        <f t="shared" si="1281"/>
        <v/>
      </c>
      <c r="AM751" s="8" t="str">
        <f t="shared" si="1282"/>
        <v/>
      </c>
      <c r="AN751" s="9" t="str">
        <f t="shared" si="1308"/>
        <v/>
      </c>
      <c r="AO751" s="9" t="str">
        <f t="shared" si="1309"/>
        <v/>
      </c>
      <c r="AP751" s="8" t="str">
        <f t="shared" si="1329"/>
        <v/>
      </c>
      <c r="AQ751" s="9" t="str">
        <f t="shared" si="1310"/>
        <v/>
      </c>
      <c r="AR751" s="8" t="str">
        <f t="shared" si="1330"/>
        <v/>
      </c>
      <c r="AS751" s="2" t="str">
        <f t="shared" si="1283"/>
        <v/>
      </c>
      <c r="AT751" s="8" t="str">
        <f t="shared" si="1331"/>
        <v/>
      </c>
      <c r="AU751" s="8" t="str">
        <f t="shared" si="1284"/>
        <v/>
      </c>
      <c r="AV751" s="8" t="str">
        <f t="shared" si="1285"/>
        <v/>
      </c>
      <c r="AW751" s="8" t="str">
        <f t="shared" si="1286"/>
        <v/>
      </c>
      <c r="AX751" s="9" t="str">
        <f t="shared" si="1311"/>
        <v/>
      </c>
      <c r="AY751" s="9" t="str">
        <f t="shared" si="1312"/>
        <v/>
      </c>
      <c r="AZ751" s="8" t="str">
        <f t="shared" si="1332"/>
        <v/>
      </c>
      <c r="BA751" s="9" t="str">
        <f t="shared" si="1333"/>
        <v/>
      </c>
      <c r="BB751" s="8" t="str">
        <f t="shared" si="1334"/>
        <v/>
      </c>
      <c r="BD751" s="3" t="str">
        <f t="shared" si="1335"/>
        <v/>
      </c>
      <c r="BE751" s="8" t="str">
        <f t="shared" si="1287"/>
        <v/>
      </c>
      <c r="BF751" s="8" t="str">
        <f t="shared" si="1288"/>
        <v/>
      </c>
      <c r="BG751" s="86" t="str">
        <f t="shared" si="1289"/>
        <v/>
      </c>
      <c r="BH751" s="9" t="str">
        <f t="shared" si="1290"/>
        <v/>
      </c>
      <c r="BI751" s="9" t="str">
        <f t="shared" si="1291"/>
        <v/>
      </c>
      <c r="BJ751" s="82" t="e">
        <f t="shared" si="1313"/>
        <v>#VALUE!</v>
      </c>
      <c r="BK751" s="9" t="str">
        <f t="shared" si="1292"/>
        <v/>
      </c>
      <c r="BL751" s="9" t="str">
        <f t="shared" ref="BL751:BM751" si="1385">BK751</f>
        <v/>
      </c>
      <c r="BM751" s="9" t="str">
        <f t="shared" si="1385"/>
        <v/>
      </c>
      <c r="BN751" s="8" t="str">
        <f t="shared" si="1315"/>
        <v/>
      </c>
      <c r="BO751" s="8" t="str">
        <f t="shared" si="1337"/>
        <v/>
      </c>
      <c r="BP751" s="8" t="str">
        <f t="shared" si="1338"/>
        <v/>
      </c>
      <c r="BQ751" s="8" t="str">
        <f t="shared" si="1339"/>
        <v/>
      </c>
      <c r="BR751" s="8" t="str">
        <f t="shared" si="1294"/>
        <v/>
      </c>
      <c r="BS751" s="8" t="str">
        <f t="shared" si="1340"/>
        <v/>
      </c>
      <c r="BT751" s="8" t="str">
        <f t="shared" si="1341"/>
        <v/>
      </c>
      <c r="BU751" s="7" t="str">
        <f t="shared" si="1342"/>
        <v/>
      </c>
    </row>
    <row r="752" spans="8:73" x14ac:dyDescent="0.25">
      <c r="H752" s="35" t="str">
        <f>IFERROR(IF(MINUTE(M752)&lt;&gt;MINUTE(M751),MAX($H$2:H751)+1,IF(AND(MINUTE(M751)=0,MINUTE(M752)=0),1,"")),"")</f>
        <v/>
      </c>
      <c r="I752" s="35" t="str">
        <f t="shared" si="1277"/>
        <v/>
      </c>
      <c r="J752" s="35" t="str">
        <f t="shared" si="1316"/>
        <v/>
      </c>
      <c r="K752" s="67" t="str">
        <f>IFERROR(IF(VLOOKUP(J751,'Flota Variable'!$AS$4:$AU$707,3,0)+K751&gt;$F$7,"",VLOOKUP(J751,'Flota Variable'!$AS$4:$AU$707,3,0)+K751),"")</f>
        <v/>
      </c>
      <c r="L752" s="67" t="str">
        <f t="shared" si="1278"/>
        <v/>
      </c>
      <c r="M752" s="36" t="str">
        <f t="shared" si="1317"/>
        <v/>
      </c>
      <c r="N752" s="35" t="str">
        <f>IF(H752="","",IF(H752=MAX($H$3:$H$1002),IFERROR(VLOOKUP(MAX($H$3:H752)+1,$H$3:$I$1002,2,0),MAX(I752:I1751))-VLOOKUP(H752,$H$3:$I$1002,2,0)+1,IFERROR(VLOOKUP(MAX($H$3:H752)+1,$H$3:$I$1002,2,0),MAX(I752:I1751))-VLOOKUP(H752,$H$3:$I$1002,2,0)))</f>
        <v/>
      </c>
      <c r="P752" s="35" t="str">
        <f t="shared" si="1318"/>
        <v/>
      </c>
      <c r="Q752" s="67" t="str">
        <f t="shared" si="1319"/>
        <v/>
      </c>
      <c r="R752" s="67" t="str">
        <f t="shared" si="1320"/>
        <v/>
      </c>
      <c r="S752" s="67" t="str">
        <f t="shared" si="1321"/>
        <v/>
      </c>
      <c r="U752" s="68" t="str">
        <f>IFERROR(IF(Z752=0,"",IF(MINUTE(Z752)&lt;&gt;MINUTE(Z751),MAX($U$2:U751)+1,IF(AND(MINUTE(Z751)=0,MINUTE(Z752)=0),1,""))),"")</f>
        <v/>
      </c>
      <c r="V752" s="68" t="str">
        <f t="shared" si="1322"/>
        <v/>
      </c>
      <c r="W752" s="68" t="str">
        <f t="shared" si="1323"/>
        <v/>
      </c>
      <c r="X752" s="69" t="str">
        <f>IFERROR(L752+VLOOKUP(J752,'Tiempos de ciclo'!$P$3:$Q$398,2,0),"")</f>
        <v/>
      </c>
      <c r="Y752" s="69" t="str">
        <f t="shared" si="1306"/>
        <v/>
      </c>
      <c r="Z752" s="70" t="str">
        <f t="shared" si="1324"/>
        <v/>
      </c>
      <c r="AA752" s="68" t="str">
        <f>IF(U752="","",IF(U752=MAX($U$3:$U$1002),IFERROR(VLOOKUP(MAX($U$3:U752)+1,$U$3:$V$1002,2,0),MAX(V752:V1751))-VLOOKUP(U752,$U$3:$V$1002,2,0)+1,IFERROR(VLOOKUP(MAX($U$3:U752)+1,$U$3:$V$1002,2,0),MAX(V752:V1751))-VLOOKUP(U752,$U$3:$V$1002,2,0)))</f>
        <v/>
      </c>
      <c r="AC752" s="68" t="str">
        <f t="shared" si="1325"/>
        <v/>
      </c>
      <c r="AD752" s="69" t="str">
        <f t="shared" si="1326"/>
        <v/>
      </c>
      <c r="AE752" s="69" t="str">
        <f t="shared" si="1327"/>
        <v/>
      </c>
      <c r="AF752" s="69" t="str">
        <f t="shared" si="1328"/>
        <v/>
      </c>
      <c r="AI752" s="3" t="str">
        <f t="shared" si="1279"/>
        <v/>
      </c>
      <c r="AJ752" s="8" t="str">
        <f t="shared" si="1307"/>
        <v/>
      </c>
      <c r="AK752" s="8" t="str">
        <f t="shared" si="1280"/>
        <v/>
      </c>
      <c r="AL752" s="8" t="str">
        <f t="shared" si="1281"/>
        <v/>
      </c>
      <c r="AM752" s="8" t="str">
        <f t="shared" si="1282"/>
        <v/>
      </c>
      <c r="AN752" s="9" t="str">
        <f t="shared" si="1308"/>
        <v/>
      </c>
      <c r="AO752" s="9" t="str">
        <f t="shared" si="1309"/>
        <v/>
      </c>
      <c r="AP752" s="8" t="str">
        <f t="shared" si="1329"/>
        <v/>
      </c>
      <c r="AQ752" s="9" t="str">
        <f t="shared" si="1310"/>
        <v/>
      </c>
      <c r="AR752" s="8" t="str">
        <f t="shared" si="1330"/>
        <v/>
      </c>
      <c r="AS752" s="2" t="str">
        <f t="shared" si="1283"/>
        <v/>
      </c>
      <c r="AT752" s="8" t="str">
        <f t="shared" si="1331"/>
        <v/>
      </c>
      <c r="AU752" s="8" t="str">
        <f t="shared" si="1284"/>
        <v/>
      </c>
      <c r="AV752" s="8" t="str">
        <f t="shared" si="1285"/>
        <v/>
      </c>
      <c r="AW752" s="8" t="str">
        <f t="shared" si="1286"/>
        <v/>
      </c>
      <c r="AX752" s="9" t="str">
        <f t="shared" si="1311"/>
        <v/>
      </c>
      <c r="AY752" s="9" t="str">
        <f t="shared" si="1312"/>
        <v/>
      </c>
      <c r="AZ752" s="8" t="str">
        <f t="shared" si="1332"/>
        <v/>
      </c>
      <c r="BA752" s="9" t="str">
        <f t="shared" si="1333"/>
        <v/>
      </c>
      <c r="BB752" s="8" t="str">
        <f t="shared" si="1334"/>
        <v/>
      </c>
      <c r="BD752" s="3" t="str">
        <f t="shared" si="1335"/>
        <v/>
      </c>
      <c r="BE752" s="8" t="str">
        <f t="shared" si="1287"/>
        <v/>
      </c>
      <c r="BF752" s="8" t="str">
        <f t="shared" si="1288"/>
        <v/>
      </c>
      <c r="BG752" s="86" t="str">
        <f t="shared" si="1289"/>
        <v/>
      </c>
      <c r="BH752" s="9" t="str">
        <f t="shared" si="1290"/>
        <v/>
      </c>
      <c r="BI752" s="9" t="str">
        <f t="shared" si="1291"/>
        <v/>
      </c>
      <c r="BJ752" s="82" t="e">
        <f t="shared" si="1313"/>
        <v>#VALUE!</v>
      </c>
      <c r="BK752" s="9" t="str">
        <f t="shared" si="1292"/>
        <v/>
      </c>
      <c r="BL752" s="9" t="str">
        <f t="shared" ref="BL752:BM752" si="1386">BK752</f>
        <v/>
      </c>
      <c r="BM752" s="9" t="str">
        <f t="shared" si="1386"/>
        <v/>
      </c>
      <c r="BN752" s="8" t="str">
        <f t="shared" si="1315"/>
        <v/>
      </c>
      <c r="BO752" s="8" t="str">
        <f t="shared" si="1337"/>
        <v/>
      </c>
      <c r="BP752" s="8" t="str">
        <f t="shared" si="1338"/>
        <v/>
      </c>
      <c r="BQ752" s="8" t="str">
        <f t="shared" si="1339"/>
        <v/>
      </c>
      <c r="BR752" s="8" t="str">
        <f t="shared" si="1294"/>
        <v/>
      </c>
      <c r="BS752" s="8" t="str">
        <f t="shared" si="1340"/>
        <v/>
      </c>
      <c r="BT752" s="8" t="str">
        <f t="shared" si="1341"/>
        <v/>
      </c>
      <c r="BU752" s="7" t="str">
        <f t="shared" si="1342"/>
        <v/>
      </c>
    </row>
    <row r="753" spans="8:73" x14ac:dyDescent="0.25">
      <c r="H753" s="35" t="str">
        <f>IFERROR(IF(MINUTE(M753)&lt;&gt;MINUTE(M752),MAX($H$2:H752)+1,IF(AND(MINUTE(M752)=0,MINUTE(M753)=0),1,"")),"")</f>
        <v/>
      </c>
      <c r="I753" s="35" t="str">
        <f t="shared" si="1277"/>
        <v/>
      </c>
      <c r="J753" s="35" t="str">
        <f t="shared" si="1316"/>
        <v/>
      </c>
      <c r="K753" s="67" t="str">
        <f>IFERROR(IF(VLOOKUP(J752,'Flota Variable'!$AS$4:$AU$707,3,0)+K752&gt;$F$7,"",VLOOKUP(J752,'Flota Variable'!$AS$4:$AU$707,3,0)+K752),"")</f>
        <v/>
      </c>
      <c r="L753" s="67" t="str">
        <f t="shared" si="1278"/>
        <v/>
      </c>
      <c r="M753" s="36" t="str">
        <f t="shared" si="1317"/>
        <v/>
      </c>
      <c r="N753" s="35" t="str">
        <f>IF(H753="","",IF(H753=MAX($H$3:$H$1002),IFERROR(VLOOKUP(MAX($H$3:H753)+1,$H$3:$I$1002,2,0),MAX(I753:I1752))-VLOOKUP(H753,$H$3:$I$1002,2,0)+1,IFERROR(VLOOKUP(MAX($H$3:H753)+1,$H$3:$I$1002,2,0),MAX(I753:I1752))-VLOOKUP(H753,$H$3:$I$1002,2,0)))</f>
        <v/>
      </c>
      <c r="P753" s="35" t="str">
        <f t="shared" si="1318"/>
        <v/>
      </c>
      <c r="Q753" s="67" t="str">
        <f t="shared" si="1319"/>
        <v/>
      </c>
      <c r="R753" s="67" t="str">
        <f t="shared" si="1320"/>
        <v/>
      </c>
      <c r="S753" s="67" t="str">
        <f t="shared" si="1321"/>
        <v/>
      </c>
      <c r="U753" s="68" t="str">
        <f>IFERROR(IF(Z753=0,"",IF(MINUTE(Z753)&lt;&gt;MINUTE(Z752),MAX($U$2:U752)+1,IF(AND(MINUTE(Z752)=0,MINUTE(Z753)=0),1,""))),"")</f>
        <v/>
      </c>
      <c r="V753" s="68" t="str">
        <f t="shared" si="1322"/>
        <v/>
      </c>
      <c r="W753" s="68" t="str">
        <f t="shared" si="1323"/>
        <v/>
      </c>
      <c r="X753" s="69" t="str">
        <f>IFERROR(L753+VLOOKUP(J753,'Tiempos de ciclo'!$P$3:$Q$398,2,0),"")</f>
        <v/>
      </c>
      <c r="Y753" s="69" t="str">
        <f t="shared" si="1306"/>
        <v/>
      </c>
      <c r="Z753" s="70" t="str">
        <f t="shared" si="1324"/>
        <v/>
      </c>
      <c r="AA753" s="68" t="str">
        <f>IF(U753="","",IF(U753=MAX($U$3:$U$1002),IFERROR(VLOOKUP(MAX($U$3:U753)+1,$U$3:$V$1002,2,0),MAX(V753:V1752))-VLOOKUP(U753,$U$3:$V$1002,2,0)+1,IFERROR(VLOOKUP(MAX($U$3:U753)+1,$U$3:$V$1002,2,0),MAX(V753:V1752))-VLOOKUP(U753,$U$3:$V$1002,2,0)))</f>
        <v/>
      </c>
      <c r="AC753" s="68" t="str">
        <f t="shared" si="1325"/>
        <v/>
      </c>
      <c r="AD753" s="69" t="str">
        <f t="shared" si="1326"/>
        <v/>
      </c>
      <c r="AE753" s="69" t="str">
        <f t="shared" si="1327"/>
        <v/>
      </c>
      <c r="AF753" s="69" t="str">
        <f t="shared" si="1328"/>
        <v/>
      </c>
      <c r="AI753" s="3" t="str">
        <f t="shared" si="1279"/>
        <v/>
      </c>
      <c r="AJ753" s="8" t="str">
        <f t="shared" si="1307"/>
        <v/>
      </c>
      <c r="AK753" s="8" t="str">
        <f t="shared" si="1280"/>
        <v/>
      </c>
      <c r="AL753" s="8" t="str">
        <f t="shared" si="1281"/>
        <v/>
      </c>
      <c r="AM753" s="8" t="str">
        <f t="shared" si="1282"/>
        <v/>
      </c>
      <c r="AN753" s="9" t="str">
        <f t="shared" si="1308"/>
        <v/>
      </c>
      <c r="AO753" s="9" t="str">
        <f t="shared" si="1309"/>
        <v/>
      </c>
      <c r="AP753" s="8" t="str">
        <f t="shared" si="1329"/>
        <v/>
      </c>
      <c r="AQ753" s="9" t="str">
        <f t="shared" si="1310"/>
        <v/>
      </c>
      <c r="AR753" s="8" t="str">
        <f t="shared" si="1330"/>
        <v/>
      </c>
      <c r="AS753" s="2" t="str">
        <f t="shared" si="1283"/>
        <v/>
      </c>
      <c r="AT753" s="8" t="str">
        <f t="shared" si="1331"/>
        <v/>
      </c>
      <c r="AU753" s="8" t="str">
        <f t="shared" si="1284"/>
        <v/>
      </c>
      <c r="AV753" s="8" t="str">
        <f t="shared" si="1285"/>
        <v/>
      </c>
      <c r="AW753" s="8" t="str">
        <f t="shared" si="1286"/>
        <v/>
      </c>
      <c r="AX753" s="9" t="str">
        <f t="shared" si="1311"/>
        <v/>
      </c>
      <c r="AY753" s="9" t="str">
        <f t="shared" si="1312"/>
        <v/>
      </c>
      <c r="AZ753" s="8" t="str">
        <f t="shared" si="1332"/>
        <v/>
      </c>
      <c r="BA753" s="9" t="str">
        <f t="shared" si="1333"/>
        <v/>
      </c>
      <c r="BB753" s="8" t="str">
        <f t="shared" si="1334"/>
        <v/>
      </c>
      <c r="BD753" s="3" t="str">
        <f t="shared" si="1335"/>
        <v/>
      </c>
      <c r="BE753" s="8" t="str">
        <f t="shared" si="1287"/>
        <v/>
      </c>
      <c r="BF753" s="8" t="str">
        <f t="shared" si="1288"/>
        <v/>
      </c>
      <c r="BG753" s="86" t="str">
        <f t="shared" si="1289"/>
        <v/>
      </c>
      <c r="BH753" s="9" t="str">
        <f t="shared" si="1290"/>
        <v/>
      </c>
      <c r="BI753" s="9" t="str">
        <f t="shared" si="1291"/>
        <v/>
      </c>
      <c r="BJ753" s="82" t="e">
        <f t="shared" si="1313"/>
        <v>#VALUE!</v>
      </c>
      <c r="BK753" s="9" t="str">
        <f t="shared" si="1292"/>
        <v/>
      </c>
      <c r="BL753" s="9" t="str">
        <f t="shared" ref="BL753:BM753" si="1387">BK753</f>
        <v/>
      </c>
      <c r="BM753" s="9" t="str">
        <f t="shared" si="1387"/>
        <v/>
      </c>
      <c r="BN753" s="8" t="str">
        <f t="shared" si="1315"/>
        <v/>
      </c>
      <c r="BO753" s="8" t="str">
        <f t="shared" si="1337"/>
        <v/>
      </c>
      <c r="BP753" s="8" t="str">
        <f t="shared" si="1338"/>
        <v/>
      </c>
      <c r="BQ753" s="8" t="str">
        <f t="shared" si="1339"/>
        <v/>
      </c>
      <c r="BR753" s="8" t="str">
        <f t="shared" si="1294"/>
        <v/>
      </c>
      <c r="BS753" s="8" t="str">
        <f t="shared" si="1340"/>
        <v/>
      </c>
      <c r="BT753" s="8" t="str">
        <f t="shared" si="1341"/>
        <v/>
      </c>
      <c r="BU753" s="7" t="str">
        <f t="shared" si="1342"/>
        <v/>
      </c>
    </row>
    <row r="754" spans="8:73" x14ac:dyDescent="0.25">
      <c r="H754" s="35" t="str">
        <f>IFERROR(IF(MINUTE(M754)&lt;&gt;MINUTE(M753),MAX($H$2:H753)+1,IF(AND(MINUTE(M753)=0,MINUTE(M754)=0),1,"")),"")</f>
        <v/>
      </c>
      <c r="I754" s="35" t="str">
        <f t="shared" si="1277"/>
        <v/>
      </c>
      <c r="J754" s="35" t="str">
        <f t="shared" si="1316"/>
        <v/>
      </c>
      <c r="K754" s="67" t="str">
        <f>IFERROR(IF(VLOOKUP(J753,'Flota Variable'!$AS$4:$AU$707,3,0)+K753&gt;$F$7,"",VLOOKUP(J753,'Flota Variable'!$AS$4:$AU$707,3,0)+K753),"")</f>
        <v/>
      </c>
      <c r="L754" s="67" t="str">
        <f t="shared" si="1278"/>
        <v/>
      </c>
      <c r="M754" s="36" t="str">
        <f t="shared" si="1317"/>
        <v/>
      </c>
      <c r="N754" s="35" t="str">
        <f>IF(H754="","",IF(H754=MAX($H$3:$H$1002),IFERROR(VLOOKUP(MAX($H$3:H754)+1,$H$3:$I$1002,2,0),MAX(I754:I1753))-VLOOKUP(H754,$H$3:$I$1002,2,0)+1,IFERROR(VLOOKUP(MAX($H$3:H754)+1,$H$3:$I$1002,2,0),MAX(I754:I1753))-VLOOKUP(H754,$H$3:$I$1002,2,0)))</f>
        <v/>
      </c>
      <c r="P754" s="35" t="str">
        <f t="shared" si="1318"/>
        <v/>
      </c>
      <c r="Q754" s="67" t="str">
        <f t="shared" si="1319"/>
        <v/>
      </c>
      <c r="R754" s="67" t="str">
        <f t="shared" si="1320"/>
        <v/>
      </c>
      <c r="S754" s="67" t="str">
        <f t="shared" si="1321"/>
        <v/>
      </c>
      <c r="U754" s="68" t="str">
        <f>IFERROR(IF(Z754=0,"",IF(MINUTE(Z754)&lt;&gt;MINUTE(Z753),MAX($U$2:U753)+1,IF(AND(MINUTE(Z753)=0,MINUTE(Z754)=0),1,""))),"")</f>
        <v/>
      </c>
      <c r="V754" s="68" t="str">
        <f t="shared" si="1322"/>
        <v/>
      </c>
      <c r="W754" s="68" t="str">
        <f t="shared" si="1323"/>
        <v/>
      </c>
      <c r="X754" s="69" t="str">
        <f>IFERROR(L754+VLOOKUP(J754,'Tiempos de ciclo'!$P$3:$Q$398,2,0),"")</f>
        <v/>
      </c>
      <c r="Y754" s="69" t="str">
        <f t="shared" si="1306"/>
        <v/>
      </c>
      <c r="Z754" s="70" t="str">
        <f t="shared" si="1324"/>
        <v/>
      </c>
      <c r="AA754" s="68" t="str">
        <f>IF(U754="","",IF(U754=MAX($U$3:$U$1002),IFERROR(VLOOKUP(MAX($U$3:U754)+1,$U$3:$V$1002,2,0),MAX(V754:V1753))-VLOOKUP(U754,$U$3:$V$1002,2,0)+1,IFERROR(VLOOKUP(MAX($U$3:U754)+1,$U$3:$V$1002,2,0),MAX(V754:V1753))-VLOOKUP(U754,$U$3:$V$1002,2,0)))</f>
        <v/>
      </c>
      <c r="AC754" s="68" t="str">
        <f t="shared" si="1325"/>
        <v/>
      </c>
      <c r="AD754" s="69" t="str">
        <f t="shared" si="1326"/>
        <v/>
      </c>
      <c r="AE754" s="69" t="str">
        <f t="shared" si="1327"/>
        <v/>
      </c>
      <c r="AF754" s="69" t="str">
        <f t="shared" si="1328"/>
        <v/>
      </c>
      <c r="AI754" s="3" t="str">
        <f t="shared" si="1279"/>
        <v/>
      </c>
      <c r="AJ754" s="8" t="str">
        <f t="shared" si="1307"/>
        <v/>
      </c>
      <c r="AK754" s="8" t="str">
        <f t="shared" si="1280"/>
        <v/>
      </c>
      <c r="AL754" s="8" t="str">
        <f t="shared" si="1281"/>
        <v/>
      </c>
      <c r="AM754" s="8" t="str">
        <f t="shared" si="1282"/>
        <v/>
      </c>
      <c r="AN754" s="9" t="str">
        <f t="shared" si="1308"/>
        <v/>
      </c>
      <c r="AO754" s="9" t="str">
        <f t="shared" si="1309"/>
        <v/>
      </c>
      <c r="AP754" s="8" t="str">
        <f t="shared" si="1329"/>
        <v/>
      </c>
      <c r="AQ754" s="9" t="str">
        <f t="shared" si="1310"/>
        <v/>
      </c>
      <c r="AR754" s="8" t="str">
        <f t="shared" si="1330"/>
        <v/>
      </c>
      <c r="AS754" s="2" t="str">
        <f t="shared" si="1283"/>
        <v/>
      </c>
      <c r="AT754" s="8" t="str">
        <f t="shared" si="1331"/>
        <v/>
      </c>
      <c r="AU754" s="8" t="str">
        <f t="shared" si="1284"/>
        <v/>
      </c>
      <c r="AV754" s="8" t="str">
        <f t="shared" si="1285"/>
        <v/>
      </c>
      <c r="AW754" s="8" t="str">
        <f t="shared" si="1286"/>
        <v/>
      </c>
      <c r="AX754" s="9" t="str">
        <f t="shared" si="1311"/>
        <v/>
      </c>
      <c r="AY754" s="9" t="str">
        <f t="shared" si="1312"/>
        <v/>
      </c>
      <c r="AZ754" s="8" t="str">
        <f t="shared" si="1332"/>
        <v/>
      </c>
      <c r="BA754" s="9" t="str">
        <f t="shared" si="1333"/>
        <v/>
      </c>
      <c r="BB754" s="8" t="str">
        <f t="shared" si="1334"/>
        <v/>
      </c>
      <c r="BD754" s="3" t="str">
        <f t="shared" si="1335"/>
        <v/>
      </c>
      <c r="BE754" s="8" t="str">
        <f t="shared" si="1287"/>
        <v/>
      </c>
      <c r="BF754" s="8" t="str">
        <f t="shared" si="1288"/>
        <v/>
      </c>
      <c r="BG754" s="86" t="str">
        <f t="shared" si="1289"/>
        <v/>
      </c>
      <c r="BH754" s="9" t="str">
        <f t="shared" si="1290"/>
        <v/>
      </c>
      <c r="BI754" s="9" t="str">
        <f t="shared" si="1291"/>
        <v/>
      </c>
      <c r="BJ754" s="82" t="e">
        <f t="shared" si="1313"/>
        <v>#VALUE!</v>
      </c>
      <c r="BK754" s="9" t="str">
        <f t="shared" si="1292"/>
        <v/>
      </c>
      <c r="BL754" s="9" t="str">
        <f t="shared" ref="BL754:BM754" si="1388">BK754</f>
        <v/>
      </c>
      <c r="BM754" s="9" t="str">
        <f t="shared" si="1388"/>
        <v/>
      </c>
      <c r="BN754" s="8" t="str">
        <f t="shared" si="1315"/>
        <v/>
      </c>
      <c r="BO754" s="8" t="str">
        <f t="shared" si="1337"/>
        <v/>
      </c>
      <c r="BP754" s="8" t="str">
        <f t="shared" si="1338"/>
        <v/>
      </c>
      <c r="BQ754" s="8" t="str">
        <f t="shared" si="1339"/>
        <v/>
      </c>
      <c r="BR754" s="8" t="str">
        <f t="shared" si="1294"/>
        <v/>
      </c>
      <c r="BS754" s="8" t="str">
        <f t="shared" si="1340"/>
        <v/>
      </c>
      <c r="BT754" s="8" t="str">
        <f t="shared" si="1341"/>
        <v/>
      </c>
      <c r="BU754" s="7" t="str">
        <f t="shared" si="1342"/>
        <v/>
      </c>
    </row>
    <row r="755" spans="8:73" x14ac:dyDescent="0.25">
      <c r="H755" s="35" t="str">
        <f>IFERROR(IF(MINUTE(M755)&lt;&gt;MINUTE(M754),MAX($H$2:H754)+1,IF(AND(MINUTE(M754)=0,MINUTE(M755)=0),1,"")),"")</f>
        <v/>
      </c>
      <c r="I755" s="35" t="str">
        <f t="shared" si="1277"/>
        <v/>
      </c>
      <c r="J755" s="35" t="str">
        <f t="shared" si="1316"/>
        <v/>
      </c>
      <c r="K755" s="67" t="str">
        <f>IFERROR(IF(VLOOKUP(J754,'Flota Variable'!$AS$4:$AU$707,3,0)+K754&gt;$F$7,"",VLOOKUP(J754,'Flota Variable'!$AS$4:$AU$707,3,0)+K754),"")</f>
        <v/>
      </c>
      <c r="L755" s="67" t="str">
        <f t="shared" si="1278"/>
        <v/>
      </c>
      <c r="M755" s="36" t="str">
        <f t="shared" si="1317"/>
        <v/>
      </c>
      <c r="N755" s="35" t="str">
        <f>IF(H755="","",IF(H755=MAX($H$3:$H$1002),IFERROR(VLOOKUP(MAX($H$3:H755)+1,$H$3:$I$1002,2,0),MAX(I755:I1754))-VLOOKUP(H755,$H$3:$I$1002,2,0)+1,IFERROR(VLOOKUP(MAX($H$3:H755)+1,$H$3:$I$1002,2,0),MAX(I755:I1754))-VLOOKUP(H755,$H$3:$I$1002,2,0)))</f>
        <v/>
      </c>
      <c r="P755" s="35" t="str">
        <f t="shared" si="1318"/>
        <v/>
      </c>
      <c r="Q755" s="67" t="str">
        <f t="shared" si="1319"/>
        <v/>
      </c>
      <c r="R755" s="67" t="str">
        <f t="shared" si="1320"/>
        <v/>
      </c>
      <c r="S755" s="67" t="str">
        <f t="shared" si="1321"/>
        <v/>
      </c>
      <c r="U755" s="68" t="str">
        <f>IFERROR(IF(Z755=0,"",IF(MINUTE(Z755)&lt;&gt;MINUTE(Z754),MAX($U$2:U754)+1,IF(AND(MINUTE(Z754)=0,MINUTE(Z755)=0),1,""))),"")</f>
        <v/>
      </c>
      <c r="V755" s="68" t="str">
        <f t="shared" si="1322"/>
        <v/>
      </c>
      <c r="W755" s="68" t="str">
        <f t="shared" si="1323"/>
        <v/>
      </c>
      <c r="X755" s="69" t="str">
        <f>IFERROR(L755+VLOOKUP(J755,'Tiempos de ciclo'!$P$3:$Q$398,2,0),"")</f>
        <v/>
      </c>
      <c r="Y755" s="69" t="str">
        <f t="shared" si="1306"/>
        <v/>
      </c>
      <c r="Z755" s="70" t="str">
        <f t="shared" si="1324"/>
        <v/>
      </c>
      <c r="AA755" s="68" t="str">
        <f>IF(U755="","",IF(U755=MAX($U$3:$U$1002),IFERROR(VLOOKUP(MAX($U$3:U755)+1,$U$3:$V$1002,2,0),MAX(V755:V1754))-VLOOKUP(U755,$U$3:$V$1002,2,0)+1,IFERROR(VLOOKUP(MAX($U$3:U755)+1,$U$3:$V$1002,2,0),MAX(V755:V1754))-VLOOKUP(U755,$U$3:$V$1002,2,0)))</f>
        <v/>
      </c>
      <c r="AC755" s="68" t="str">
        <f t="shared" si="1325"/>
        <v/>
      </c>
      <c r="AD755" s="69" t="str">
        <f t="shared" si="1326"/>
        <v/>
      </c>
      <c r="AE755" s="69" t="str">
        <f t="shared" si="1327"/>
        <v/>
      </c>
      <c r="AF755" s="69" t="str">
        <f t="shared" si="1328"/>
        <v/>
      </c>
      <c r="AI755" s="3" t="str">
        <f t="shared" si="1279"/>
        <v/>
      </c>
      <c r="AJ755" s="8" t="str">
        <f t="shared" si="1307"/>
        <v/>
      </c>
      <c r="AK755" s="8" t="str">
        <f t="shared" si="1280"/>
        <v/>
      </c>
      <c r="AL755" s="8" t="str">
        <f t="shared" si="1281"/>
        <v/>
      </c>
      <c r="AM755" s="8" t="str">
        <f t="shared" si="1282"/>
        <v/>
      </c>
      <c r="AN755" s="9" t="str">
        <f t="shared" si="1308"/>
        <v/>
      </c>
      <c r="AO755" s="9" t="str">
        <f t="shared" si="1309"/>
        <v/>
      </c>
      <c r="AP755" s="8" t="str">
        <f t="shared" si="1329"/>
        <v/>
      </c>
      <c r="AQ755" s="9" t="str">
        <f t="shared" si="1310"/>
        <v/>
      </c>
      <c r="AR755" s="8" t="str">
        <f t="shared" si="1330"/>
        <v/>
      </c>
      <c r="AS755" s="2" t="str">
        <f t="shared" si="1283"/>
        <v/>
      </c>
      <c r="AT755" s="8" t="str">
        <f t="shared" si="1331"/>
        <v/>
      </c>
      <c r="AU755" s="8" t="str">
        <f t="shared" si="1284"/>
        <v/>
      </c>
      <c r="AV755" s="8" t="str">
        <f t="shared" si="1285"/>
        <v/>
      </c>
      <c r="AW755" s="8" t="str">
        <f t="shared" si="1286"/>
        <v/>
      </c>
      <c r="AX755" s="9" t="str">
        <f t="shared" si="1311"/>
        <v/>
      </c>
      <c r="AY755" s="9" t="str">
        <f t="shared" si="1312"/>
        <v/>
      </c>
      <c r="AZ755" s="8" t="str">
        <f t="shared" si="1332"/>
        <v/>
      </c>
      <c r="BA755" s="9" t="str">
        <f t="shared" si="1333"/>
        <v/>
      </c>
      <c r="BB755" s="8" t="str">
        <f t="shared" si="1334"/>
        <v/>
      </c>
      <c r="BD755" s="3" t="str">
        <f t="shared" si="1335"/>
        <v/>
      </c>
      <c r="BE755" s="8" t="str">
        <f t="shared" si="1287"/>
        <v/>
      </c>
      <c r="BF755" s="8" t="str">
        <f t="shared" si="1288"/>
        <v/>
      </c>
      <c r="BG755" s="86" t="str">
        <f t="shared" si="1289"/>
        <v/>
      </c>
      <c r="BH755" s="9" t="str">
        <f t="shared" si="1290"/>
        <v/>
      </c>
      <c r="BI755" s="9" t="str">
        <f t="shared" si="1291"/>
        <v/>
      </c>
      <c r="BJ755" s="82" t="e">
        <f t="shared" si="1313"/>
        <v>#VALUE!</v>
      </c>
      <c r="BK755" s="9" t="str">
        <f t="shared" si="1292"/>
        <v/>
      </c>
      <c r="BL755" s="9" t="str">
        <f t="shared" ref="BL755:BM755" si="1389">BK755</f>
        <v/>
      </c>
      <c r="BM755" s="9" t="str">
        <f t="shared" si="1389"/>
        <v/>
      </c>
      <c r="BN755" s="8" t="str">
        <f t="shared" si="1315"/>
        <v/>
      </c>
      <c r="BO755" s="8" t="str">
        <f t="shared" si="1337"/>
        <v/>
      </c>
      <c r="BP755" s="8" t="str">
        <f t="shared" si="1338"/>
        <v/>
      </c>
      <c r="BQ755" s="8" t="str">
        <f t="shared" si="1339"/>
        <v/>
      </c>
      <c r="BR755" s="8" t="str">
        <f t="shared" si="1294"/>
        <v/>
      </c>
      <c r="BS755" s="8" t="str">
        <f t="shared" si="1340"/>
        <v/>
      </c>
      <c r="BT755" s="8" t="str">
        <f t="shared" si="1341"/>
        <v/>
      </c>
      <c r="BU755" s="7" t="str">
        <f t="shared" si="1342"/>
        <v/>
      </c>
    </row>
    <row r="756" spans="8:73" x14ac:dyDescent="0.25">
      <c r="H756" s="35" t="str">
        <f>IFERROR(IF(MINUTE(M756)&lt;&gt;MINUTE(M755),MAX($H$2:H755)+1,IF(AND(MINUTE(M755)=0,MINUTE(M756)=0),1,"")),"")</f>
        <v/>
      </c>
      <c r="I756" s="35" t="str">
        <f t="shared" si="1277"/>
        <v/>
      </c>
      <c r="J756" s="35" t="str">
        <f t="shared" si="1316"/>
        <v/>
      </c>
      <c r="K756" s="67" t="str">
        <f>IFERROR(IF(VLOOKUP(J755,'Flota Variable'!$AS$4:$AU$707,3,0)+K755&gt;$F$7,"",VLOOKUP(J755,'Flota Variable'!$AS$4:$AU$707,3,0)+K755),"")</f>
        <v/>
      </c>
      <c r="L756" s="67" t="str">
        <f t="shared" si="1278"/>
        <v/>
      </c>
      <c r="M756" s="36" t="str">
        <f t="shared" si="1317"/>
        <v/>
      </c>
      <c r="N756" s="35" t="str">
        <f>IF(H756="","",IF(H756=MAX($H$3:$H$1002),IFERROR(VLOOKUP(MAX($H$3:H756)+1,$H$3:$I$1002,2,0),MAX(I756:I1755))-VLOOKUP(H756,$H$3:$I$1002,2,0)+1,IFERROR(VLOOKUP(MAX($H$3:H756)+1,$H$3:$I$1002,2,0),MAX(I756:I1755))-VLOOKUP(H756,$H$3:$I$1002,2,0)))</f>
        <v/>
      </c>
      <c r="P756" s="35" t="str">
        <f t="shared" si="1318"/>
        <v/>
      </c>
      <c r="Q756" s="67" t="str">
        <f t="shared" si="1319"/>
        <v/>
      </c>
      <c r="R756" s="67" t="str">
        <f t="shared" si="1320"/>
        <v/>
      </c>
      <c r="S756" s="67" t="str">
        <f t="shared" si="1321"/>
        <v/>
      </c>
      <c r="U756" s="68" t="str">
        <f>IFERROR(IF(Z756=0,"",IF(MINUTE(Z756)&lt;&gt;MINUTE(Z755),MAX($U$2:U755)+1,IF(AND(MINUTE(Z755)=0,MINUTE(Z756)=0),1,""))),"")</f>
        <v/>
      </c>
      <c r="V756" s="68" t="str">
        <f t="shared" si="1322"/>
        <v/>
      </c>
      <c r="W756" s="68" t="str">
        <f t="shared" si="1323"/>
        <v/>
      </c>
      <c r="X756" s="69" t="str">
        <f>IFERROR(L756+VLOOKUP(J756,'Tiempos de ciclo'!$P$3:$Q$398,2,0),"")</f>
        <v/>
      </c>
      <c r="Y756" s="69" t="str">
        <f t="shared" si="1306"/>
        <v/>
      </c>
      <c r="Z756" s="70" t="str">
        <f t="shared" si="1324"/>
        <v/>
      </c>
      <c r="AA756" s="68" t="str">
        <f>IF(U756="","",IF(U756=MAX($U$3:$U$1002),IFERROR(VLOOKUP(MAX($U$3:U756)+1,$U$3:$V$1002,2,0),MAX(V756:V1755))-VLOOKUP(U756,$U$3:$V$1002,2,0)+1,IFERROR(VLOOKUP(MAX($U$3:U756)+1,$U$3:$V$1002,2,0),MAX(V756:V1755))-VLOOKUP(U756,$U$3:$V$1002,2,0)))</f>
        <v/>
      </c>
      <c r="AC756" s="68" t="str">
        <f t="shared" si="1325"/>
        <v/>
      </c>
      <c r="AD756" s="69" t="str">
        <f t="shared" si="1326"/>
        <v/>
      </c>
      <c r="AE756" s="69" t="str">
        <f t="shared" si="1327"/>
        <v/>
      </c>
      <c r="AF756" s="69" t="str">
        <f t="shared" si="1328"/>
        <v/>
      </c>
      <c r="AI756" s="3" t="str">
        <f t="shared" si="1279"/>
        <v/>
      </c>
      <c r="AJ756" s="8" t="str">
        <f t="shared" si="1307"/>
        <v/>
      </c>
      <c r="AK756" s="8" t="str">
        <f t="shared" si="1280"/>
        <v/>
      </c>
      <c r="AL756" s="8" t="str">
        <f t="shared" si="1281"/>
        <v/>
      </c>
      <c r="AM756" s="8" t="str">
        <f t="shared" si="1282"/>
        <v/>
      </c>
      <c r="AN756" s="9" t="str">
        <f t="shared" si="1308"/>
        <v/>
      </c>
      <c r="AO756" s="9" t="str">
        <f t="shared" si="1309"/>
        <v/>
      </c>
      <c r="AP756" s="8" t="str">
        <f t="shared" si="1329"/>
        <v/>
      </c>
      <c r="AQ756" s="9" t="str">
        <f t="shared" si="1310"/>
        <v/>
      </c>
      <c r="AR756" s="8" t="str">
        <f t="shared" si="1330"/>
        <v/>
      </c>
      <c r="AS756" s="2" t="str">
        <f t="shared" si="1283"/>
        <v/>
      </c>
      <c r="AT756" s="8" t="str">
        <f t="shared" si="1331"/>
        <v/>
      </c>
      <c r="AU756" s="8" t="str">
        <f t="shared" si="1284"/>
        <v/>
      </c>
      <c r="AV756" s="8" t="str">
        <f t="shared" si="1285"/>
        <v/>
      </c>
      <c r="AW756" s="8" t="str">
        <f t="shared" si="1286"/>
        <v/>
      </c>
      <c r="AX756" s="9" t="str">
        <f t="shared" si="1311"/>
        <v/>
      </c>
      <c r="AY756" s="9" t="str">
        <f t="shared" si="1312"/>
        <v/>
      </c>
      <c r="AZ756" s="8" t="str">
        <f t="shared" si="1332"/>
        <v/>
      </c>
      <c r="BA756" s="9" t="str">
        <f t="shared" si="1333"/>
        <v/>
      </c>
      <c r="BB756" s="8" t="str">
        <f t="shared" si="1334"/>
        <v/>
      </c>
      <c r="BD756" s="3" t="str">
        <f t="shared" si="1335"/>
        <v/>
      </c>
      <c r="BE756" s="8" t="str">
        <f t="shared" si="1287"/>
        <v/>
      </c>
      <c r="BF756" s="8" t="str">
        <f t="shared" si="1288"/>
        <v/>
      </c>
      <c r="BG756" s="86" t="str">
        <f t="shared" si="1289"/>
        <v/>
      </c>
      <c r="BH756" s="9" t="str">
        <f t="shared" si="1290"/>
        <v/>
      </c>
      <c r="BI756" s="9" t="str">
        <f t="shared" si="1291"/>
        <v/>
      </c>
      <c r="BJ756" s="82" t="e">
        <f t="shared" si="1313"/>
        <v>#VALUE!</v>
      </c>
      <c r="BK756" s="9" t="str">
        <f t="shared" si="1292"/>
        <v/>
      </c>
      <c r="BL756" s="9" t="str">
        <f t="shared" ref="BL756:BM756" si="1390">BK756</f>
        <v/>
      </c>
      <c r="BM756" s="9" t="str">
        <f t="shared" si="1390"/>
        <v/>
      </c>
      <c r="BN756" s="8" t="str">
        <f t="shared" si="1315"/>
        <v/>
      </c>
      <c r="BO756" s="8" t="str">
        <f t="shared" si="1337"/>
        <v/>
      </c>
      <c r="BP756" s="8" t="str">
        <f t="shared" si="1338"/>
        <v/>
      </c>
      <c r="BQ756" s="8" t="str">
        <f t="shared" si="1339"/>
        <v/>
      </c>
      <c r="BR756" s="8" t="str">
        <f t="shared" si="1294"/>
        <v/>
      </c>
      <c r="BS756" s="8" t="str">
        <f t="shared" si="1340"/>
        <v/>
      </c>
      <c r="BT756" s="8" t="str">
        <f t="shared" si="1341"/>
        <v/>
      </c>
      <c r="BU756" s="7" t="str">
        <f t="shared" si="1342"/>
        <v/>
      </c>
    </row>
    <row r="757" spans="8:73" x14ac:dyDescent="0.25">
      <c r="H757" s="35" t="str">
        <f>IFERROR(IF(MINUTE(M757)&lt;&gt;MINUTE(M756),MAX($H$2:H756)+1,IF(AND(MINUTE(M756)=0,MINUTE(M757)=0),1,"")),"")</f>
        <v/>
      </c>
      <c r="I757" s="35" t="str">
        <f t="shared" si="1277"/>
        <v/>
      </c>
      <c r="J757" s="35" t="str">
        <f t="shared" si="1316"/>
        <v/>
      </c>
      <c r="K757" s="67" t="str">
        <f>IFERROR(IF(VLOOKUP(J756,'Flota Variable'!$AS$4:$AU$707,3,0)+K756&gt;$F$7,"",VLOOKUP(J756,'Flota Variable'!$AS$4:$AU$707,3,0)+K756),"")</f>
        <v/>
      </c>
      <c r="L757" s="67" t="str">
        <f t="shared" si="1278"/>
        <v/>
      </c>
      <c r="M757" s="36" t="str">
        <f t="shared" si="1317"/>
        <v/>
      </c>
      <c r="N757" s="35" t="str">
        <f>IF(H757="","",IF(H757=MAX($H$3:$H$1002),IFERROR(VLOOKUP(MAX($H$3:H757)+1,$H$3:$I$1002,2,0),MAX(I757:I1756))-VLOOKUP(H757,$H$3:$I$1002,2,0)+1,IFERROR(VLOOKUP(MAX($H$3:H757)+1,$H$3:$I$1002,2,0),MAX(I757:I1756))-VLOOKUP(H757,$H$3:$I$1002,2,0)))</f>
        <v/>
      </c>
      <c r="P757" s="35" t="str">
        <f t="shared" si="1318"/>
        <v/>
      </c>
      <c r="Q757" s="67" t="str">
        <f t="shared" si="1319"/>
        <v/>
      </c>
      <c r="R757" s="67" t="str">
        <f t="shared" si="1320"/>
        <v/>
      </c>
      <c r="S757" s="67" t="str">
        <f t="shared" si="1321"/>
        <v/>
      </c>
      <c r="U757" s="68" t="str">
        <f>IFERROR(IF(Z757=0,"",IF(MINUTE(Z757)&lt;&gt;MINUTE(Z756),MAX($U$2:U756)+1,IF(AND(MINUTE(Z756)=0,MINUTE(Z757)=0),1,""))),"")</f>
        <v/>
      </c>
      <c r="V757" s="68" t="str">
        <f t="shared" si="1322"/>
        <v/>
      </c>
      <c r="W757" s="68" t="str">
        <f t="shared" si="1323"/>
        <v/>
      </c>
      <c r="X757" s="69" t="str">
        <f>IFERROR(L757+VLOOKUP(J757,'Tiempos de ciclo'!$P$3:$Q$398,2,0),"")</f>
        <v/>
      </c>
      <c r="Y757" s="69" t="str">
        <f t="shared" si="1306"/>
        <v/>
      </c>
      <c r="Z757" s="70" t="str">
        <f t="shared" si="1324"/>
        <v/>
      </c>
      <c r="AA757" s="68" t="str">
        <f>IF(U757="","",IF(U757=MAX($U$3:$U$1002),IFERROR(VLOOKUP(MAX($U$3:U757)+1,$U$3:$V$1002,2,0),MAX(V757:V1756))-VLOOKUP(U757,$U$3:$V$1002,2,0)+1,IFERROR(VLOOKUP(MAX($U$3:U757)+1,$U$3:$V$1002,2,0),MAX(V757:V1756))-VLOOKUP(U757,$U$3:$V$1002,2,0)))</f>
        <v/>
      </c>
      <c r="AC757" s="68" t="str">
        <f t="shared" si="1325"/>
        <v/>
      </c>
      <c r="AD757" s="69" t="str">
        <f t="shared" si="1326"/>
        <v/>
      </c>
      <c r="AE757" s="69" t="str">
        <f t="shared" si="1327"/>
        <v/>
      </c>
      <c r="AF757" s="69" t="str">
        <f t="shared" si="1328"/>
        <v/>
      </c>
      <c r="AI757" s="3" t="str">
        <f t="shared" si="1279"/>
        <v/>
      </c>
      <c r="AJ757" s="8" t="str">
        <f t="shared" si="1307"/>
        <v/>
      </c>
      <c r="AK757" s="8" t="str">
        <f t="shared" si="1280"/>
        <v/>
      </c>
      <c r="AL757" s="8" t="str">
        <f t="shared" si="1281"/>
        <v/>
      </c>
      <c r="AM757" s="8" t="str">
        <f t="shared" si="1282"/>
        <v/>
      </c>
      <c r="AN757" s="9" t="str">
        <f t="shared" si="1308"/>
        <v/>
      </c>
      <c r="AO757" s="9" t="str">
        <f t="shared" si="1309"/>
        <v/>
      </c>
      <c r="AP757" s="8" t="str">
        <f t="shared" si="1329"/>
        <v/>
      </c>
      <c r="AQ757" s="9" t="str">
        <f t="shared" si="1310"/>
        <v/>
      </c>
      <c r="AR757" s="8" t="str">
        <f t="shared" si="1330"/>
        <v/>
      </c>
      <c r="AS757" s="2" t="str">
        <f t="shared" si="1283"/>
        <v/>
      </c>
      <c r="AT757" s="8" t="str">
        <f t="shared" si="1331"/>
        <v/>
      </c>
      <c r="AU757" s="8" t="str">
        <f t="shared" si="1284"/>
        <v/>
      </c>
      <c r="AV757" s="8" t="str">
        <f t="shared" si="1285"/>
        <v/>
      </c>
      <c r="AW757" s="8" t="str">
        <f t="shared" si="1286"/>
        <v/>
      </c>
      <c r="AX757" s="9" t="str">
        <f t="shared" si="1311"/>
        <v/>
      </c>
      <c r="AY757" s="9" t="str">
        <f t="shared" si="1312"/>
        <v/>
      </c>
      <c r="AZ757" s="8" t="str">
        <f t="shared" si="1332"/>
        <v/>
      </c>
      <c r="BA757" s="9" t="str">
        <f t="shared" si="1333"/>
        <v/>
      </c>
      <c r="BB757" s="8" t="str">
        <f t="shared" si="1334"/>
        <v/>
      </c>
      <c r="BD757" s="3" t="str">
        <f t="shared" si="1335"/>
        <v/>
      </c>
      <c r="BE757" s="8" t="str">
        <f t="shared" si="1287"/>
        <v/>
      </c>
      <c r="BF757" s="8" t="str">
        <f t="shared" si="1288"/>
        <v/>
      </c>
      <c r="BG757" s="86" t="str">
        <f t="shared" si="1289"/>
        <v/>
      </c>
      <c r="BH757" s="9" t="str">
        <f t="shared" si="1290"/>
        <v/>
      </c>
      <c r="BI757" s="9" t="str">
        <f t="shared" si="1291"/>
        <v/>
      </c>
      <c r="BJ757" s="82" t="e">
        <f t="shared" si="1313"/>
        <v>#VALUE!</v>
      </c>
      <c r="BK757" s="9" t="str">
        <f t="shared" si="1292"/>
        <v/>
      </c>
      <c r="BL757" s="9" t="str">
        <f t="shared" ref="BL757:BM757" si="1391">BK757</f>
        <v/>
      </c>
      <c r="BM757" s="9" t="str">
        <f t="shared" si="1391"/>
        <v/>
      </c>
      <c r="BN757" s="8" t="str">
        <f t="shared" si="1315"/>
        <v/>
      </c>
      <c r="BO757" s="8" t="str">
        <f t="shared" si="1337"/>
        <v/>
      </c>
      <c r="BP757" s="8" t="str">
        <f t="shared" si="1338"/>
        <v/>
      </c>
      <c r="BQ757" s="8" t="str">
        <f t="shared" si="1339"/>
        <v/>
      </c>
      <c r="BR757" s="8" t="str">
        <f t="shared" si="1294"/>
        <v/>
      </c>
      <c r="BS757" s="8" t="str">
        <f t="shared" si="1340"/>
        <v/>
      </c>
      <c r="BT757" s="8" t="str">
        <f t="shared" si="1341"/>
        <v/>
      </c>
      <c r="BU757" s="7" t="str">
        <f t="shared" si="1342"/>
        <v/>
      </c>
    </row>
    <row r="758" spans="8:73" x14ac:dyDescent="0.25">
      <c r="H758" s="35" t="str">
        <f>IFERROR(IF(MINUTE(M758)&lt;&gt;MINUTE(M757),MAX($H$2:H757)+1,IF(AND(MINUTE(M757)=0,MINUTE(M758)=0),1,"")),"")</f>
        <v/>
      </c>
      <c r="I758" s="35" t="str">
        <f t="shared" si="1277"/>
        <v/>
      </c>
      <c r="J758" s="35" t="str">
        <f t="shared" si="1316"/>
        <v/>
      </c>
      <c r="K758" s="67" t="str">
        <f>IFERROR(IF(VLOOKUP(J757,'Flota Variable'!$AS$4:$AU$707,3,0)+K757&gt;$F$7,"",VLOOKUP(J757,'Flota Variable'!$AS$4:$AU$707,3,0)+K757),"")</f>
        <v/>
      </c>
      <c r="L758" s="67" t="str">
        <f t="shared" si="1278"/>
        <v/>
      </c>
      <c r="M758" s="36" t="str">
        <f t="shared" si="1317"/>
        <v/>
      </c>
      <c r="N758" s="35" t="str">
        <f>IF(H758="","",IF(H758=MAX($H$3:$H$1002),IFERROR(VLOOKUP(MAX($H$3:H758)+1,$H$3:$I$1002,2,0),MAX(I758:I1757))-VLOOKUP(H758,$H$3:$I$1002,2,0)+1,IFERROR(VLOOKUP(MAX($H$3:H758)+1,$H$3:$I$1002,2,0),MAX(I758:I1757))-VLOOKUP(H758,$H$3:$I$1002,2,0)))</f>
        <v/>
      </c>
      <c r="P758" s="35" t="str">
        <f t="shared" si="1318"/>
        <v/>
      </c>
      <c r="Q758" s="67" t="str">
        <f t="shared" si="1319"/>
        <v/>
      </c>
      <c r="R758" s="67" t="str">
        <f t="shared" si="1320"/>
        <v/>
      </c>
      <c r="S758" s="67" t="str">
        <f t="shared" si="1321"/>
        <v/>
      </c>
      <c r="U758" s="68" t="str">
        <f>IFERROR(IF(Z758=0,"",IF(MINUTE(Z758)&lt;&gt;MINUTE(Z757),MAX($U$2:U757)+1,IF(AND(MINUTE(Z757)=0,MINUTE(Z758)=0),1,""))),"")</f>
        <v/>
      </c>
      <c r="V758" s="68" t="str">
        <f t="shared" si="1322"/>
        <v/>
      </c>
      <c r="W758" s="68" t="str">
        <f t="shared" si="1323"/>
        <v/>
      </c>
      <c r="X758" s="69" t="str">
        <f>IFERROR(L758+VLOOKUP(J758,'Tiempos de ciclo'!$P$3:$Q$398,2,0),"")</f>
        <v/>
      </c>
      <c r="Y758" s="69" t="str">
        <f t="shared" si="1306"/>
        <v/>
      </c>
      <c r="Z758" s="70" t="str">
        <f t="shared" si="1324"/>
        <v/>
      </c>
      <c r="AA758" s="68" t="str">
        <f>IF(U758="","",IF(U758=MAX($U$3:$U$1002),IFERROR(VLOOKUP(MAX($U$3:U758)+1,$U$3:$V$1002,2,0),MAX(V758:V1757))-VLOOKUP(U758,$U$3:$V$1002,2,0)+1,IFERROR(VLOOKUP(MAX($U$3:U758)+1,$U$3:$V$1002,2,0),MAX(V758:V1757))-VLOOKUP(U758,$U$3:$V$1002,2,0)))</f>
        <v/>
      </c>
      <c r="AC758" s="68" t="str">
        <f t="shared" si="1325"/>
        <v/>
      </c>
      <c r="AD758" s="69" t="str">
        <f t="shared" si="1326"/>
        <v/>
      </c>
      <c r="AE758" s="69" t="str">
        <f t="shared" si="1327"/>
        <v/>
      </c>
      <c r="AF758" s="69" t="str">
        <f t="shared" si="1328"/>
        <v/>
      </c>
      <c r="AI758" s="3" t="str">
        <f t="shared" si="1279"/>
        <v/>
      </c>
      <c r="AJ758" s="8" t="str">
        <f t="shared" si="1307"/>
        <v/>
      </c>
      <c r="AK758" s="8" t="str">
        <f t="shared" si="1280"/>
        <v/>
      </c>
      <c r="AL758" s="8" t="str">
        <f t="shared" si="1281"/>
        <v/>
      </c>
      <c r="AM758" s="8" t="str">
        <f t="shared" si="1282"/>
        <v/>
      </c>
      <c r="AN758" s="9" t="str">
        <f t="shared" si="1308"/>
        <v/>
      </c>
      <c r="AO758" s="9" t="str">
        <f t="shared" si="1309"/>
        <v/>
      </c>
      <c r="AP758" s="8" t="str">
        <f t="shared" si="1329"/>
        <v/>
      </c>
      <c r="AQ758" s="9" t="str">
        <f t="shared" si="1310"/>
        <v/>
      </c>
      <c r="AR758" s="8" t="str">
        <f t="shared" si="1330"/>
        <v/>
      </c>
      <c r="AS758" s="2" t="str">
        <f t="shared" si="1283"/>
        <v/>
      </c>
      <c r="AT758" s="8" t="str">
        <f t="shared" si="1331"/>
        <v/>
      </c>
      <c r="AU758" s="8" t="str">
        <f t="shared" si="1284"/>
        <v/>
      </c>
      <c r="AV758" s="8" t="str">
        <f t="shared" si="1285"/>
        <v/>
      </c>
      <c r="AW758" s="8" t="str">
        <f t="shared" si="1286"/>
        <v/>
      </c>
      <c r="AX758" s="9" t="str">
        <f t="shared" si="1311"/>
        <v/>
      </c>
      <c r="AY758" s="9" t="str">
        <f t="shared" si="1312"/>
        <v/>
      </c>
      <c r="AZ758" s="8" t="str">
        <f t="shared" si="1332"/>
        <v/>
      </c>
      <c r="BA758" s="9" t="str">
        <f t="shared" si="1333"/>
        <v/>
      </c>
      <c r="BB758" s="8" t="str">
        <f t="shared" si="1334"/>
        <v/>
      </c>
      <c r="BD758" s="3" t="str">
        <f t="shared" si="1335"/>
        <v/>
      </c>
      <c r="BE758" s="8" t="str">
        <f t="shared" si="1287"/>
        <v/>
      </c>
      <c r="BF758" s="8" t="str">
        <f t="shared" si="1288"/>
        <v/>
      </c>
      <c r="BG758" s="86" t="str">
        <f t="shared" si="1289"/>
        <v/>
      </c>
      <c r="BH758" s="9" t="str">
        <f t="shared" si="1290"/>
        <v/>
      </c>
      <c r="BI758" s="9" t="str">
        <f t="shared" si="1291"/>
        <v/>
      </c>
      <c r="BJ758" s="82" t="e">
        <f t="shared" si="1313"/>
        <v>#VALUE!</v>
      </c>
      <c r="BK758" s="9" t="str">
        <f t="shared" si="1292"/>
        <v/>
      </c>
      <c r="BL758" s="9" t="str">
        <f t="shared" ref="BL758:BM758" si="1392">BK758</f>
        <v/>
      </c>
      <c r="BM758" s="9" t="str">
        <f t="shared" si="1392"/>
        <v/>
      </c>
      <c r="BN758" s="8" t="str">
        <f t="shared" si="1315"/>
        <v/>
      </c>
      <c r="BO758" s="8" t="str">
        <f t="shared" si="1337"/>
        <v/>
      </c>
      <c r="BP758" s="8" t="str">
        <f t="shared" si="1338"/>
        <v/>
      </c>
      <c r="BQ758" s="8" t="str">
        <f t="shared" si="1339"/>
        <v/>
      </c>
      <c r="BR758" s="8" t="str">
        <f t="shared" si="1294"/>
        <v/>
      </c>
      <c r="BS758" s="8" t="str">
        <f t="shared" si="1340"/>
        <v/>
      </c>
      <c r="BT758" s="8" t="str">
        <f t="shared" si="1341"/>
        <v/>
      </c>
      <c r="BU758" s="7" t="str">
        <f t="shared" si="1342"/>
        <v/>
      </c>
    </row>
    <row r="759" spans="8:73" x14ac:dyDescent="0.25">
      <c r="H759" s="35" t="str">
        <f>IFERROR(IF(MINUTE(M759)&lt;&gt;MINUTE(M758),MAX($H$2:H758)+1,IF(AND(MINUTE(M758)=0,MINUTE(M759)=0),1,"")),"")</f>
        <v/>
      </c>
      <c r="I759" s="35" t="str">
        <f t="shared" ref="I759:I822" si="1393">IF(K759="","",I758+1)</f>
        <v/>
      </c>
      <c r="J759" s="35" t="str">
        <f t="shared" si="1316"/>
        <v/>
      </c>
      <c r="K759" s="67" t="str">
        <f>IFERROR(IF(VLOOKUP(J758,'Flota Variable'!$AS$4:$AU$707,3,0)+K758&gt;$F$7,"",VLOOKUP(J758,'Flota Variable'!$AS$4:$AU$707,3,0)+K758),"")</f>
        <v/>
      </c>
      <c r="L759" s="67" t="str">
        <f t="shared" ref="L759:L822" si="1394">IFERROR(HOUR(K759)*$E$16+MINUTE(K759)*$E$17+IF(SECOND(K759)&lt;30,0,$E$17),"")</f>
        <v/>
      </c>
      <c r="M759" s="36" t="str">
        <f t="shared" si="1317"/>
        <v/>
      </c>
      <c r="N759" s="35" t="str">
        <f>IF(H759="","",IF(H759=MAX($H$3:$H$1002),IFERROR(VLOOKUP(MAX($H$3:H759)+1,$H$3:$I$1002,2,0),MAX(I759:I1758))-VLOOKUP(H759,$H$3:$I$1002,2,0)+1,IFERROR(VLOOKUP(MAX($H$3:H759)+1,$H$3:$I$1002,2,0),MAX(I759:I1758))-VLOOKUP(H759,$H$3:$I$1002,2,0)))</f>
        <v/>
      </c>
      <c r="P759" s="35" t="str">
        <f t="shared" si="1318"/>
        <v/>
      </c>
      <c r="Q759" s="67" t="str">
        <f t="shared" si="1319"/>
        <v/>
      </c>
      <c r="R759" s="67" t="str">
        <f t="shared" si="1320"/>
        <v/>
      </c>
      <c r="S759" s="67" t="str">
        <f t="shared" si="1321"/>
        <v/>
      </c>
      <c r="U759" s="68" t="str">
        <f>IFERROR(IF(Z759=0,"",IF(MINUTE(Z759)&lt;&gt;MINUTE(Z758),MAX($U$2:U758)+1,IF(AND(MINUTE(Z758)=0,MINUTE(Z759)=0),1,""))),"")</f>
        <v/>
      </c>
      <c r="V759" s="68" t="str">
        <f t="shared" si="1322"/>
        <v/>
      </c>
      <c r="W759" s="68" t="str">
        <f t="shared" si="1323"/>
        <v/>
      </c>
      <c r="X759" s="69" t="str">
        <f>IFERROR(L759+VLOOKUP(J759,'Tiempos de ciclo'!$P$3:$Q$398,2,0),"")</f>
        <v/>
      </c>
      <c r="Y759" s="69" t="str">
        <f t="shared" si="1306"/>
        <v/>
      </c>
      <c r="Z759" s="70" t="str">
        <f t="shared" si="1324"/>
        <v/>
      </c>
      <c r="AA759" s="68" t="str">
        <f>IF(U759="","",IF(U759=MAX($U$3:$U$1002),IFERROR(VLOOKUP(MAX($U$3:U759)+1,$U$3:$V$1002,2,0),MAX(V759:V1758))-VLOOKUP(U759,$U$3:$V$1002,2,0)+1,IFERROR(VLOOKUP(MAX($U$3:U759)+1,$U$3:$V$1002,2,0),MAX(V759:V1758))-VLOOKUP(U759,$U$3:$V$1002,2,0)))</f>
        <v/>
      </c>
      <c r="AC759" s="68" t="str">
        <f t="shared" si="1325"/>
        <v/>
      </c>
      <c r="AD759" s="69" t="str">
        <f t="shared" si="1326"/>
        <v/>
      </c>
      <c r="AE759" s="69" t="str">
        <f t="shared" si="1327"/>
        <v/>
      </c>
      <c r="AF759" s="69" t="str">
        <f t="shared" si="1328"/>
        <v/>
      </c>
      <c r="AI759" s="3" t="str">
        <f t="shared" ref="AI759:AI822" si="1395">IF(AJ759="","",AI758+1)</f>
        <v/>
      </c>
      <c r="AJ759" s="8" t="str">
        <f t="shared" si="1307"/>
        <v/>
      </c>
      <c r="AK759" s="8" t="str">
        <f t="shared" ref="AK759:AK822" si="1396">AJ759</f>
        <v/>
      </c>
      <c r="AL759" s="8" t="str">
        <f t="shared" ref="AL759:AL822" si="1397">IFERROR(IF(AM759="","",1),"")</f>
        <v/>
      </c>
      <c r="AM759" s="8" t="str">
        <f t="shared" ref="AM759:AM822" si="1398">IFERROR(IF(AQ759="","",$F$8),"")</f>
        <v/>
      </c>
      <c r="AN759" s="9" t="str">
        <f t="shared" si="1308"/>
        <v/>
      </c>
      <c r="AO759" s="9" t="str">
        <f t="shared" si="1309"/>
        <v/>
      </c>
      <c r="AP759" s="8" t="str">
        <f t="shared" si="1329"/>
        <v/>
      </c>
      <c r="AQ759" s="9" t="str">
        <f t="shared" si="1310"/>
        <v/>
      </c>
      <c r="AR759" s="8" t="str">
        <f t="shared" si="1330"/>
        <v/>
      </c>
      <c r="AS759" s="2" t="str">
        <f t="shared" ref="AS759:AS822" si="1399">IF(AT759="","",AS758+1)</f>
        <v/>
      </c>
      <c r="AT759" s="8" t="str">
        <f t="shared" si="1331"/>
        <v/>
      </c>
      <c r="AU759" s="8" t="str">
        <f t="shared" ref="AU759:AU822" si="1400">AT759</f>
        <v/>
      </c>
      <c r="AV759" s="8" t="str">
        <f t="shared" ref="AV759:AV822" si="1401">IF(AW759="","",2)</f>
        <v/>
      </c>
      <c r="AW759" s="8" t="str">
        <f t="shared" ref="AW759:AW822" si="1402">IF(BA759="","",$F$10)</f>
        <v/>
      </c>
      <c r="AX759" s="9" t="str">
        <f t="shared" si="1311"/>
        <v/>
      </c>
      <c r="AY759" s="9" t="str">
        <f t="shared" si="1312"/>
        <v/>
      </c>
      <c r="AZ759" s="8" t="str">
        <f t="shared" si="1332"/>
        <v/>
      </c>
      <c r="BA759" s="9" t="str">
        <f t="shared" si="1333"/>
        <v/>
      </c>
      <c r="BB759" s="8" t="str">
        <f t="shared" si="1334"/>
        <v/>
      </c>
      <c r="BD759" s="3" t="str">
        <f t="shared" si="1335"/>
        <v/>
      </c>
      <c r="BE759" s="8" t="str">
        <f t="shared" ref="BE759:BE822" si="1403">IFERROR(VLOOKUP(BD759,$AI$3:$AR$1003,2,0),VLOOKUP(BD759,$AS$3:$BB$1003,2,0))</f>
        <v/>
      </c>
      <c r="BF759" s="8" t="str">
        <f t="shared" ref="BF759:BF822" si="1404">IFERROR(VLOOKUP(BD759,$AI$3:$AR$1003,3,0),VLOOKUP(BD759,$AS$3:$BB$1003,3,0))</f>
        <v/>
      </c>
      <c r="BG759" s="86" t="str">
        <f t="shared" ref="BG759:BG822" si="1405">IFERROR(VLOOKUP(BD759,$AI$3:$AR$1003,4,0),VLOOKUP(BD759,$AS$3:$BB$1003,4,0))</f>
        <v/>
      </c>
      <c r="BH759" s="9" t="str">
        <f t="shared" ref="BH759:BH822" si="1406">IFERROR(VLOOKUP(BD759,$AI$3:$AR$1003,6,0),VLOOKUP(BD759,$AS$3:$BB$1003,6,0))</f>
        <v/>
      </c>
      <c r="BI759" s="9" t="str">
        <f t="shared" ref="BI759:BI822" si="1407">IFERROR(VLOOKUP(BD759,$AI$3:$AR$1003,7,0),VLOOKUP(BD759,$AS$3:$BB$1003,7,0))</f>
        <v/>
      </c>
      <c r="BJ759" s="82" t="e">
        <f t="shared" si="1313"/>
        <v>#VALUE!</v>
      </c>
      <c r="BK759" s="9" t="str">
        <f t="shared" ref="BK759:BK822" si="1408">IFERROR(VLOOKUP(BD759,$AI$3:$AR$1003,8,0),VLOOKUP(BD759,$AS$3:$BB$1003,8,0))</f>
        <v/>
      </c>
      <c r="BL759" s="9" t="str">
        <f t="shared" ref="BL759:BM759" si="1409">BK759</f>
        <v/>
      </c>
      <c r="BM759" s="9" t="str">
        <f t="shared" si="1409"/>
        <v/>
      </c>
      <c r="BN759" s="8" t="str">
        <f t="shared" si="1315"/>
        <v/>
      </c>
      <c r="BO759" s="8" t="str">
        <f t="shared" si="1337"/>
        <v/>
      </c>
      <c r="BP759" s="8" t="str">
        <f t="shared" si="1338"/>
        <v/>
      </c>
      <c r="BQ759" s="8" t="str">
        <f t="shared" si="1339"/>
        <v/>
      </c>
      <c r="BR759" s="8" t="str">
        <f t="shared" ref="BR759:BR822" si="1410">IFERROR(VLOOKUP(BD759,$AI$3:$AR$1003,9,0),VLOOKUP(BD759,$AS$3:$BB$1003,9,0))</f>
        <v/>
      </c>
      <c r="BS759" s="8" t="str">
        <f t="shared" si="1340"/>
        <v/>
      </c>
      <c r="BT759" s="8" t="str">
        <f t="shared" si="1341"/>
        <v/>
      </c>
      <c r="BU759" s="7" t="str">
        <f t="shared" si="1342"/>
        <v/>
      </c>
    </row>
    <row r="760" spans="8:73" x14ac:dyDescent="0.25">
      <c r="H760" s="35" t="str">
        <f>IFERROR(IF(MINUTE(M760)&lt;&gt;MINUTE(M759),MAX($H$2:H759)+1,IF(AND(MINUTE(M759)=0,MINUTE(M760)=0),1,"")),"")</f>
        <v/>
      </c>
      <c r="I760" s="35" t="str">
        <f t="shared" si="1393"/>
        <v/>
      </c>
      <c r="J760" s="35" t="str">
        <f t="shared" si="1316"/>
        <v/>
      </c>
      <c r="K760" s="67" t="str">
        <f>IFERROR(IF(VLOOKUP(J759,'Flota Variable'!$AS$4:$AU$707,3,0)+K759&gt;$F$7,"",VLOOKUP(J759,'Flota Variable'!$AS$4:$AU$707,3,0)+K759),"")</f>
        <v/>
      </c>
      <c r="L760" s="67" t="str">
        <f t="shared" si="1394"/>
        <v/>
      </c>
      <c r="M760" s="36" t="str">
        <f t="shared" si="1317"/>
        <v/>
      </c>
      <c r="N760" s="35" t="str">
        <f>IF(H760="","",IF(H760=MAX($H$3:$H$1002),IFERROR(VLOOKUP(MAX($H$3:H760)+1,$H$3:$I$1002,2,0),MAX(I760:I1759))-VLOOKUP(H760,$H$3:$I$1002,2,0)+1,IFERROR(VLOOKUP(MAX($H$3:H760)+1,$H$3:$I$1002,2,0),MAX(I760:I1759))-VLOOKUP(H760,$H$3:$I$1002,2,0)))</f>
        <v/>
      </c>
      <c r="P760" s="35" t="str">
        <f t="shared" si="1318"/>
        <v/>
      </c>
      <c r="Q760" s="67" t="str">
        <f t="shared" si="1319"/>
        <v/>
      </c>
      <c r="R760" s="67" t="str">
        <f t="shared" si="1320"/>
        <v/>
      </c>
      <c r="S760" s="67" t="str">
        <f t="shared" si="1321"/>
        <v/>
      </c>
      <c r="U760" s="68" t="str">
        <f>IFERROR(IF(Z760=0,"",IF(MINUTE(Z760)&lt;&gt;MINUTE(Z759),MAX($U$2:U759)+1,IF(AND(MINUTE(Z759)=0,MINUTE(Z760)=0),1,""))),"")</f>
        <v/>
      </c>
      <c r="V760" s="68" t="str">
        <f t="shared" si="1322"/>
        <v/>
      </c>
      <c r="W760" s="68" t="str">
        <f t="shared" si="1323"/>
        <v/>
      </c>
      <c r="X760" s="69" t="str">
        <f>IFERROR(L760+VLOOKUP(J760,'Tiempos de ciclo'!$P$3:$Q$398,2,0),"")</f>
        <v/>
      </c>
      <c r="Y760" s="69" t="str">
        <f t="shared" si="1306"/>
        <v/>
      </c>
      <c r="Z760" s="70" t="str">
        <f t="shared" si="1324"/>
        <v/>
      </c>
      <c r="AA760" s="68" t="str">
        <f>IF(U760="","",IF(U760=MAX($U$3:$U$1002),IFERROR(VLOOKUP(MAX($U$3:U760)+1,$U$3:$V$1002,2,0),MAX(V760:V1759))-VLOOKUP(U760,$U$3:$V$1002,2,0)+1,IFERROR(VLOOKUP(MAX($U$3:U760)+1,$U$3:$V$1002,2,0),MAX(V760:V1759))-VLOOKUP(U760,$U$3:$V$1002,2,0)))</f>
        <v/>
      </c>
      <c r="AC760" s="68" t="str">
        <f t="shared" si="1325"/>
        <v/>
      </c>
      <c r="AD760" s="69" t="str">
        <f t="shared" si="1326"/>
        <v/>
      </c>
      <c r="AE760" s="69" t="str">
        <f t="shared" si="1327"/>
        <v/>
      </c>
      <c r="AF760" s="69" t="str">
        <f t="shared" si="1328"/>
        <v/>
      </c>
      <c r="AI760" s="3" t="str">
        <f t="shared" si="1395"/>
        <v/>
      </c>
      <c r="AJ760" s="8" t="str">
        <f t="shared" si="1307"/>
        <v/>
      </c>
      <c r="AK760" s="8" t="str">
        <f t="shared" si="1396"/>
        <v/>
      </c>
      <c r="AL760" s="8" t="str">
        <f t="shared" si="1397"/>
        <v/>
      </c>
      <c r="AM760" s="8" t="str">
        <f t="shared" si="1398"/>
        <v/>
      </c>
      <c r="AN760" s="9" t="str">
        <f t="shared" si="1308"/>
        <v/>
      </c>
      <c r="AO760" s="9" t="str">
        <f t="shared" si="1309"/>
        <v/>
      </c>
      <c r="AP760" s="8" t="str">
        <f t="shared" si="1329"/>
        <v/>
      </c>
      <c r="AQ760" s="9" t="str">
        <f t="shared" si="1310"/>
        <v/>
      </c>
      <c r="AR760" s="8" t="str">
        <f t="shared" si="1330"/>
        <v/>
      </c>
      <c r="AS760" s="2" t="str">
        <f t="shared" si="1399"/>
        <v/>
      </c>
      <c r="AT760" s="8" t="str">
        <f t="shared" si="1331"/>
        <v/>
      </c>
      <c r="AU760" s="8" t="str">
        <f t="shared" si="1400"/>
        <v/>
      </c>
      <c r="AV760" s="8" t="str">
        <f t="shared" si="1401"/>
        <v/>
      </c>
      <c r="AW760" s="8" t="str">
        <f t="shared" si="1402"/>
        <v/>
      </c>
      <c r="AX760" s="9" t="str">
        <f t="shared" si="1311"/>
        <v/>
      </c>
      <c r="AY760" s="9" t="str">
        <f t="shared" si="1312"/>
        <v/>
      </c>
      <c r="AZ760" s="8" t="str">
        <f t="shared" si="1332"/>
        <v/>
      </c>
      <c r="BA760" s="9" t="str">
        <f t="shared" si="1333"/>
        <v/>
      </c>
      <c r="BB760" s="8" t="str">
        <f t="shared" si="1334"/>
        <v/>
      </c>
      <c r="BD760" s="3" t="str">
        <f t="shared" si="1335"/>
        <v/>
      </c>
      <c r="BE760" s="8" t="str">
        <f t="shared" si="1403"/>
        <v/>
      </c>
      <c r="BF760" s="8" t="str">
        <f t="shared" si="1404"/>
        <v/>
      </c>
      <c r="BG760" s="86" t="str">
        <f t="shared" si="1405"/>
        <v/>
      </c>
      <c r="BH760" s="9" t="str">
        <f t="shared" si="1406"/>
        <v/>
      </c>
      <c r="BI760" s="9" t="str">
        <f t="shared" si="1407"/>
        <v/>
      </c>
      <c r="BJ760" s="82" t="e">
        <f t="shared" si="1313"/>
        <v>#VALUE!</v>
      </c>
      <c r="BK760" s="9" t="str">
        <f t="shared" si="1408"/>
        <v/>
      </c>
      <c r="BL760" s="9" t="str">
        <f t="shared" ref="BL760:BM760" si="1411">BK760</f>
        <v/>
      </c>
      <c r="BM760" s="9" t="str">
        <f t="shared" si="1411"/>
        <v/>
      </c>
      <c r="BN760" s="8" t="str">
        <f t="shared" si="1315"/>
        <v/>
      </c>
      <c r="BO760" s="8" t="str">
        <f t="shared" si="1337"/>
        <v/>
      </c>
      <c r="BP760" s="8" t="str">
        <f t="shared" si="1338"/>
        <v/>
      </c>
      <c r="BQ760" s="8" t="str">
        <f t="shared" si="1339"/>
        <v/>
      </c>
      <c r="BR760" s="8" t="str">
        <f t="shared" si="1410"/>
        <v/>
      </c>
      <c r="BS760" s="8" t="str">
        <f t="shared" si="1340"/>
        <v/>
      </c>
      <c r="BT760" s="8" t="str">
        <f t="shared" si="1341"/>
        <v/>
      </c>
      <c r="BU760" s="7" t="str">
        <f t="shared" si="1342"/>
        <v/>
      </c>
    </row>
    <row r="761" spans="8:73" x14ac:dyDescent="0.25">
      <c r="H761" s="35" t="str">
        <f>IFERROR(IF(MINUTE(M761)&lt;&gt;MINUTE(M760),MAX($H$2:H760)+1,IF(AND(MINUTE(M760)=0,MINUTE(M761)=0),1,"")),"")</f>
        <v/>
      </c>
      <c r="I761" s="35" t="str">
        <f t="shared" si="1393"/>
        <v/>
      </c>
      <c r="J761" s="35" t="str">
        <f t="shared" si="1316"/>
        <v/>
      </c>
      <c r="K761" s="67" t="str">
        <f>IFERROR(IF(VLOOKUP(J760,'Flota Variable'!$AS$4:$AU$707,3,0)+K760&gt;$F$7,"",VLOOKUP(J760,'Flota Variable'!$AS$4:$AU$707,3,0)+K760),"")</f>
        <v/>
      </c>
      <c r="L761" s="67" t="str">
        <f t="shared" si="1394"/>
        <v/>
      </c>
      <c r="M761" s="36" t="str">
        <f t="shared" si="1317"/>
        <v/>
      </c>
      <c r="N761" s="35" t="str">
        <f>IF(H761="","",IF(H761=MAX($H$3:$H$1002),IFERROR(VLOOKUP(MAX($H$3:H761)+1,$H$3:$I$1002,2,0),MAX(I761:I1760))-VLOOKUP(H761,$H$3:$I$1002,2,0)+1,IFERROR(VLOOKUP(MAX($H$3:H761)+1,$H$3:$I$1002,2,0),MAX(I761:I1760))-VLOOKUP(H761,$H$3:$I$1002,2,0)))</f>
        <v/>
      </c>
      <c r="P761" s="35" t="str">
        <f t="shared" si="1318"/>
        <v/>
      </c>
      <c r="Q761" s="67" t="str">
        <f t="shared" si="1319"/>
        <v/>
      </c>
      <c r="R761" s="67" t="str">
        <f t="shared" si="1320"/>
        <v/>
      </c>
      <c r="S761" s="67" t="str">
        <f t="shared" si="1321"/>
        <v/>
      </c>
      <c r="U761" s="68" t="str">
        <f>IFERROR(IF(Z761=0,"",IF(MINUTE(Z761)&lt;&gt;MINUTE(Z760),MAX($U$2:U760)+1,IF(AND(MINUTE(Z760)=0,MINUTE(Z761)=0),1,""))),"")</f>
        <v/>
      </c>
      <c r="V761" s="68" t="str">
        <f t="shared" si="1322"/>
        <v/>
      </c>
      <c r="W761" s="68" t="str">
        <f t="shared" si="1323"/>
        <v/>
      </c>
      <c r="X761" s="69" t="str">
        <f>IFERROR(L761+VLOOKUP(J761,'Tiempos de ciclo'!$P$3:$Q$398,2,0),"")</f>
        <v/>
      </c>
      <c r="Y761" s="69" t="str">
        <f t="shared" si="1306"/>
        <v/>
      </c>
      <c r="Z761" s="70" t="str">
        <f t="shared" si="1324"/>
        <v/>
      </c>
      <c r="AA761" s="68" t="str">
        <f>IF(U761="","",IF(U761=MAX($U$3:$U$1002),IFERROR(VLOOKUP(MAX($U$3:U761)+1,$U$3:$V$1002,2,0),MAX(V761:V1760))-VLOOKUP(U761,$U$3:$V$1002,2,0)+1,IFERROR(VLOOKUP(MAX($U$3:U761)+1,$U$3:$V$1002,2,0),MAX(V761:V1760))-VLOOKUP(U761,$U$3:$V$1002,2,0)))</f>
        <v/>
      </c>
      <c r="AC761" s="68" t="str">
        <f t="shared" si="1325"/>
        <v/>
      </c>
      <c r="AD761" s="69" t="str">
        <f t="shared" si="1326"/>
        <v/>
      </c>
      <c r="AE761" s="69" t="str">
        <f t="shared" si="1327"/>
        <v/>
      </c>
      <c r="AF761" s="69" t="str">
        <f t="shared" si="1328"/>
        <v/>
      </c>
      <c r="AI761" s="3" t="str">
        <f t="shared" si="1395"/>
        <v/>
      </c>
      <c r="AJ761" s="8" t="str">
        <f t="shared" si="1307"/>
        <v/>
      </c>
      <c r="AK761" s="8" t="str">
        <f t="shared" si="1396"/>
        <v/>
      </c>
      <c r="AL761" s="8" t="str">
        <f t="shared" si="1397"/>
        <v/>
      </c>
      <c r="AM761" s="8" t="str">
        <f t="shared" si="1398"/>
        <v/>
      </c>
      <c r="AN761" s="9" t="str">
        <f t="shared" si="1308"/>
        <v/>
      </c>
      <c r="AO761" s="9" t="str">
        <f t="shared" si="1309"/>
        <v/>
      </c>
      <c r="AP761" s="8" t="str">
        <f t="shared" si="1329"/>
        <v/>
      </c>
      <c r="AQ761" s="9" t="str">
        <f t="shared" si="1310"/>
        <v/>
      </c>
      <c r="AR761" s="8" t="str">
        <f t="shared" si="1330"/>
        <v/>
      </c>
      <c r="AS761" s="2" t="str">
        <f t="shared" si="1399"/>
        <v/>
      </c>
      <c r="AT761" s="8" t="str">
        <f t="shared" si="1331"/>
        <v/>
      </c>
      <c r="AU761" s="8" t="str">
        <f t="shared" si="1400"/>
        <v/>
      </c>
      <c r="AV761" s="8" t="str">
        <f t="shared" si="1401"/>
        <v/>
      </c>
      <c r="AW761" s="8" t="str">
        <f t="shared" si="1402"/>
        <v/>
      </c>
      <c r="AX761" s="9" t="str">
        <f t="shared" si="1311"/>
        <v/>
      </c>
      <c r="AY761" s="9" t="str">
        <f t="shared" si="1312"/>
        <v/>
      </c>
      <c r="AZ761" s="8" t="str">
        <f t="shared" si="1332"/>
        <v/>
      </c>
      <c r="BA761" s="9" t="str">
        <f t="shared" si="1333"/>
        <v/>
      </c>
      <c r="BB761" s="8" t="str">
        <f t="shared" si="1334"/>
        <v/>
      </c>
      <c r="BD761" s="3" t="str">
        <f t="shared" si="1335"/>
        <v/>
      </c>
      <c r="BE761" s="8" t="str">
        <f t="shared" si="1403"/>
        <v/>
      </c>
      <c r="BF761" s="8" t="str">
        <f t="shared" si="1404"/>
        <v/>
      </c>
      <c r="BG761" s="86" t="str">
        <f t="shared" si="1405"/>
        <v/>
      </c>
      <c r="BH761" s="9" t="str">
        <f t="shared" si="1406"/>
        <v/>
      </c>
      <c r="BI761" s="9" t="str">
        <f t="shared" si="1407"/>
        <v/>
      </c>
      <c r="BJ761" s="82" t="e">
        <f t="shared" si="1313"/>
        <v>#VALUE!</v>
      </c>
      <c r="BK761" s="9" t="str">
        <f t="shared" si="1408"/>
        <v/>
      </c>
      <c r="BL761" s="9" t="str">
        <f t="shared" ref="BL761:BM761" si="1412">BK761</f>
        <v/>
      </c>
      <c r="BM761" s="9" t="str">
        <f t="shared" si="1412"/>
        <v/>
      </c>
      <c r="BN761" s="8" t="str">
        <f t="shared" si="1315"/>
        <v/>
      </c>
      <c r="BO761" s="8" t="str">
        <f t="shared" si="1337"/>
        <v/>
      </c>
      <c r="BP761" s="8" t="str">
        <f t="shared" si="1338"/>
        <v/>
      </c>
      <c r="BQ761" s="8" t="str">
        <f t="shared" si="1339"/>
        <v/>
      </c>
      <c r="BR761" s="8" t="str">
        <f t="shared" si="1410"/>
        <v/>
      </c>
      <c r="BS761" s="8" t="str">
        <f t="shared" si="1340"/>
        <v/>
      </c>
      <c r="BT761" s="8" t="str">
        <f t="shared" si="1341"/>
        <v/>
      </c>
      <c r="BU761" s="7" t="str">
        <f t="shared" si="1342"/>
        <v/>
      </c>
    </row>
    <row r="762" spans="8:73" x14ac:dyDescent="0.25">
      <c r="H762" s="35" t="str">
        <f>IFERROR(IF(MINUTE(M762)&lt;&gt;MINUTE(M761),MAX($H$2:H761)+1,IF(AND(MINUTE(M761)=0,MINUTE(M762)=0),1,"")),"")</f>
        <v/>
      </c>
      <c r="I762" s="35" t="str">
        <f t="shared" si="1393"/>
        <v/>
      </c>
      <c r="J762" s="35" t="str">
        <f t="shared" si="1316"/>
        <v/>
      </c>
      <c r="K762" s="67" t="str">
        <f>IFERROR(IF(VLOOKUP(J761,'Flota Variable'!$AS$4:$AU$707,3,0)+K761&gt;$F$7,"",VLOOKUP(J761,'Flota Variable'!$AS$4:$AU$707,3,0)+K761),"")</f>
        <v/>
      </c>
      <c r="L762" s="67" t="str">
        <f t="shared" si="1394"/>
        <v/>
      </c>
      <c r="M762" s="36" t="str">
        <f t="shared" si="1317"/>
        <v/>
      </c>
      <c r="N762" s="35" t="str">
        <f>IF(H762="","",IF(H762=MAX($H$3:$H$1002),IFERROR(VLOOKUP(MAX($H$3:H762)+1,$H$3:$I$1002,2,0),MAX(I762:I1761))-VLOOKUP(H762,$H$3:$I$1002,2,0)+1,IFERROR(VLOOKUP(MAX($H$3:H762)+1,$H$3:$I$1002,2,0),MAX(I762:I1761))-VLOOKUP(H762,$H$3:$I$1002,2,0)))</f>
        <v/>
      </c>
      <c r="P762" s="35" t="str">
        <f t="shared" si="1318"/>
        <v/>
      </c>
      <c r="Q762" s="67" t="str">
        <f t="shared" si="1319"/>
        <v/>
      </c>
      <c r="R762" s="67" t="str">
        <f t="shared" si="1320"/>
        <v/>
      </c>
      <c r="S762" s="67" t="str">
        <f t="shared" si="1321"/>
        <v/>
      </c>
      <c r="U762" s="68" t="str">
        <f>IFERROR(IF(Z762=0,"",IF(MINUTE(Z762)&lt;&gt;MINUTE(Z761),MAX($U$2:U761)+1,IF(AND(MINUTE(Z761)=0,MINUTE(Z762)=0),1,""))),"")</f>
        <v/>
      </c>
      <c r="V762" s="68" t="str">
        <f t="shared" si="1322"/>
        <v/>
      </c>
      <c r="W762" s="68" t="str">
        <f t="shared" si="1323"/>
        <v/>
      </c>
      <c r="X762" s="69" t="str">
        <f>IFERROR(L762+VLOOKUP(J762,'Tiempos de ciclo'!$P$3:$Q$398,2,0),"")</f>
        <v/>
      </c>
      <c r="Y762" s="69" t="str">
        <f t="shared" si="1306"/>
        <v/>
      </c>
      <c r="Z762" s="70" t="str">
        <f t="shared" si="1324"/>
        <v/>
      </c>
      <c r="AA762" s="68" t="str">
        <f>IF(U762="","",IF(U762=MAX($U$3:$U$1002),IFERROR(VLOOKUP(MAX($U$3:U762)+1,$U$3:$V$1002,2,0),MAX(V762:V1761))-VLOOKUP(U762,$U$3:$V$1002,2,0)+1,IFERROR(VLOOKUP(MAX($U$3:U762)+1,$U$3:$V$1002,2,0),MAX(V762:V1761))-VLOOKUP(U762,$U$3:$V$1002,2,0)))</f>
        <v/>
      </c>
      <c r="AC762" s="68" t="str">
        <f t="shared" si="1325"/>
        <v/>
      </c>
      <c r="AD762" s="69" t="str">
        <f t="shared" si="1326"/>
        <v/>
      </c>
      <c r="AE762" s="69" t="str">
        <f t="shared" si="1327"/>
        <v/>
      </c>
      <c r="AF762" s="69" t="str">
        <f t="shared" si="1328"/>
        <v/>
      </c>
      <c r="AI762" s="3" t="str">
        <f t="shared" si="1395"/>
        <v/>
      </c>
      <c r="AJ762" s="8" t="str">
        <f t="shared" si="1307"/>
        <v/>
      </c>
      <c r="AK762" s="8" t="str">
        <f t="shared" si="1396"/>
        <v/>
      </c>
      <c r="AL762" s="8" t="str">
        <f t="shared" si="1397"/>
        <v/>
      </c>
      <c r="AM762" s="8" t="str">
        <f t="shared" si="1398"/>
        <v/>
      </c>
      <c r="AN762" s="9" t="str">
        <f t="shared" si="1308"/>
        <v/>
      </c>
      <c r="AO762" s="9" t="str">
        <f t="shared" si="1309"/>
        <v/>
      </c>
      <c r="AP762" s="8" t="str">
        <f t="shared" si="1329"/>
        <v/>
      </c>
      <c r="AQ762" s="9" t="str">
        <f t="shared" si="1310"/>
        <v/>
      </c>
      <c r="AR762" s="8" t="str">
        <f t="shared" si="1330"/>
        <v/>
      </c>
      <c r="AS762" s="2" t="str">
        <f t="shared" si="1399"/>
        <v/>
      </c>
      <c r="AT762" s="8" t="str">
        <f t="shared" si="1331"/>
        <v/>
      </c>
      <c r="AU762" s="8" t="str">
        <f t="shared" si="1400"/>
        <v/>
      </c>
      <c r="AV762" s="8" t="str">
        <f t="shared" si="1401"/>
        <v/>
      </c>
      <c r="AW762" s="8" t="str">
        <f t="shared" si="1402"/>
        <v/>
      </c>
      <c r="AX762" s="9" t="str">
        <f t="shared" si="1311"/>
        <v/>
      </c>
      <c r="AY762" s="9" t="str">
        <f t="shared" si="1312"/>
        <v/>
      </c>
      <c r="AZ762" s="8" t="str">
        <f t="shared" si="1332"/>
        <v/>
      </c>
      <c r="BA762" s="9" t="str">
        <f t="shared" si="1333"/>
        <v/>
      </c>
      <c r="BB762" s="8" t="str">
        <f t="shared" si="1334"/>
        <v/>
      </c>
      <c r="BD762" s="3" t="str">
        <f t="shared" si="1335"/>
        <v/>
      </c>
      <c r="BE762" s="8" t="str">
        <f t="shared" si="1403"/>
        <v/>
      </c>
      <c r="BF762" s="8" t="str">
        <f t="shared" si="1404"/>
        <v/>
      </c>
      <c r="BG762" s="86" t="str">
        <f t="shared" si="1405"/>
        <v/>
      </c>
      <c r="BH762" s="9" t="str">
        <f t="shared" si="1406"/>
        <v/>
      </c>
      <c r="BI762" s="9" t="str">
        <f t="shared" si="1407"/>
        <v/>
      </c>
      <c r="BJ762" s="82" t="e">
        <f t="shared" si="1313"/>
        <v>#VALUE!</v>
      </c>
      <c r="BK762" s="9" t="str">
        <f t="shared" si="1408"/>
        <v/>
      </c>
      <c r="BL762" s="9" t="str">
        <f t="shared" ref="BL762:BM762" si="1413">BK762</f>
        <v/>
      </c>
      <c r="BM762" s="9" t="str">
        <f t="shared" si="1413"/>
        <v/>
      </c>
      <c r="BN762" s="8" t="str">
        <f t="shared" si="1315"/>
        <v/>
      </c>
      <c r="BO762" s="8" t="str">
        <f t="shared" si="1337"/>
        <v/>
      </c>
      <c r="BP762" s="8" t="str">
        <f t="shared" si="1338"/>
        <v/>
      </c>
      <c r="BQ762" s="8" t="str">
        <f t="shared" si="1339"/>
        <v/>
      </c>
      <c r="BR762" s="8" t="str">
        <f t="shared" si="1410"/>
        <v/>
      </c>
      <c r="BS762" s="8" t="str">
        <f t="shared" si="1340"/>
        <v/>
      </c>
      <c r="BT762" s="8" t="str">
        <f t="shared" si="1341"/>
        <v/>
      </c>
      <c r="BU762" s="7" t="str">
        <f t="shared" si="1342"/>
        <v/>
      </c>
    </row>
    <row r="763" spans="8:73" x14ac:dyDescent="0.25">
      <c r="H763" s="35" t="str">
        <f>IFERROR(IF(MINUTE(M763)&lt;&gt;MINUTE(M762),MAX($H$2:H762)+1,IF(AND(MINUTE(M762)=0,MINUTE(M763)=0),1,"")),"")</f>
        <v/>
      </c>
      <c r="I763" s="35" t="str">
        <f t="shared" si="1393"/>
        <v/>
      </c>
      <c r="J763" s="35" t="str">
        <f t="shared" si="1316"/>
        <v/>
      </c>
      <c r="K763" s="67" t="str">
        <f>IFERROR(IF(VLOOKUP(J762,'Flota Variable'!$AS$4:$AU$707,3,0)+K762&gt;$F$7,"",VLOOKUP(J762,'Flota Variable'!$AS$4:$AU$707,3,0)+K762),"")</f>
        <v/>
      </c>
      <c r="L763" s="67" t="str">
        <f t="shared" si="1394"/>
        <v/>
      </c>
      <c r="M763" s="36" t="str">
        <f t="shared" si="1317"/>
        <v/>
      </c>
      <c r="N763" s="35" t="str">
        <f>IF(H763="","",IF(H763=MAX($H$3:$H$1002),IFERROR(VLOOKUP(MAX($H$3:H763)+1,$H$3:$I$1002,2,0),MAX(I763:I1762))-VLOOKUP(H763,$H$3:$I$1002,2,0)+1,IFERROR(VLOOKUP(MAX($H$3:H763)+1,$H$3:$I$1002,2,0),MAX(I763:I1762))-VLOOKUP(H763,$H$3:$I$1002,2,0)))</f>
        <v/>
      </c>
      <c r="P763" s="35" t="str">
        <f t="shared" si="1318"/>
        <v/>
      </c>
      <c r="Q763" s="67" t="str">
        <f t="shared" si="1319"/>
        <v/>
      </c>
      <c r="R763" s="67" t="str">
        <f t="shared" si="1320"/>
        <v/>
      </c>
      <c r="S763" s="67" t="str">
        <f t="shared" si="1321"/>
        <v/>
      </c>
      <c r="U763" s="68" t="str">
        <f>IFERROR(IF(Z763=0,"",IF(MINUTE(Z763)&lt;&gt;MINUTE(Z762),MAX($U$2:U762)+1,IF(AND(MINUTE(Z762)=0,MINUTE(Z763)=0),1,""))),"")</f>
        <v/>
      </c>
      <c r="V763" s="68" t="str">
        <f t="shared" si="1322"/>
        <v/>
      </c>
      <c r="W763" s="68" t="str">
        <f t="shared" si="1323"/>
        <v/>
      </c>
      <c r="X763" s="69" t="str">
        <f>IFERROR(L763+VLOOKUP(J763,'Tiempos de ciclo'!$P$3:$Q$398,2,0),"")</f>
        <v/>
      </c>
      <c r="Y763" s="69" t="str">
        <f t="shared" si="1306"/>
        <v/>
      </c>
      <c r="Z763" s="70" t="str">
        <f t="shared" si="1324"/>
        <v/>
      </c>
      <c r="AA763" s="68" t="str">
        <f>IF(U763="","",IF(U763=MAX($U$3:$U$1002),IFERROR(VLOOKUP(MAX($U$3:U763)+1,$U$3:$V$1002,2,0),MAX(V763:V1762))-VLOOKUP(U763,$U$3:$V$1002,2,0)+1,IFERROR(VLOOKUP(MAX($U$3:U763)+1,$U$3:$V$1002,2,0),MAX(V763:V1762))-VLOOKUP(U763,$U$3:$V$1002,2,0)))</f>
        <v/>
      </c>
      <c r="AC763" s="68" t="str">
        <f t="shared" si="1325"/>
        <v/>
      </c>
      <c r="AD763" s="69" t="str">
        <f t="shared" si="1326"/>
        <v/>
      </c>
      <c r="AE763" s="69" t="str">
        <f t="shared" si="1327"/>
        <v/>
      </c>
      <c r="AF763" s="69" t="str">
        <f t="shared" si="1328"/>
        <v/>
      </c>
      <c r="AI763" s="3" t="str">
        <f t="shared" si="1395"/>
        <v/>
      </c>
      <c r="AJ763" s="8" t="str">
        <f t="shared" si="1307"/>
        <v/>
      </c>
      <c r="AK763" s="8" t="str">
        <f t="shared" si="1396"/>
        <v/>
      </c>
      <c r="AL763" s="8" t="str">
        <f t="shared" si="1397"/>
        <v/>
      </c>
      <c r="AM763" s="8" t="str">
        <f t="shared" si="1398"/>
        <v/>
      </c>
      <c r="AN763" s="9" t="str">
        <f t="shared" si="1308"/>
        <v/>
      </c>
      <c r="AO763" s="9" t="str">
        <f t="shared" si="1309"/>
        <v/>
      </c>
      <c r="AP763" s="8" t="str">
        <f t="shared" si="1329"/>
        <v/>
      </c>
      <c r="AQ763" s="9" t="str">
        <f t="shared" si="1310"/>
        <v/>
      </c>
      <c r="AR763" s="8" t="str">
        <f t="shared" si="1330"/>
        <v/>
      </c>
      <c r="AS763" s="2" t="str">
        <f t="shared" si="1399"/>
        <v/>
      </c>
      <c r="AT763" s="8" t="str">
        <f t="shared" si="1331"/>
        <v/>
      </c>
      <c r="AU763" s="8" t="str">
        <f t="shared" si="1400"/>
        <v/>
      </c>
      <c r="AV763" s="8" t="str">
        <f t="shared" si="1401"/>
        <v/>
      </c>
      <c r="AW763" s="8" t="str">
        <f t="shared" si="1402"/>
        <v/>
      </c>
      <c r="AX763" s="9" t="str">
        <f t="shared" si="1311"/>
        <v/>
      </c>
      <c r="AY763" s="9" t="str">
        <f t="shared" si="1312"/>
        <v/>
      </c>
      <c r="AZ763" s="8" t="str">
        <f t="shared" si="1332"/>
        <v/>
      </c>
      <c r="BA763" s="9" t="str">
        <f t="shared" si="1333"/>
        <v/>
      </c>
      <c r="BB763" s="8" t="str">
        <f t="shared" si="1334"/>
        <v/>
      </c>
      <c r="BD763" s="3" t="str">
        <f t="shared" si="1335"/>
        <v/>
      </c>
      <c r="BE763" s="8" t="str">
        <f t="shared" si="1403"/>
        <v/>
      </c>
      <c r="BF763" s="8" t="str">
        <f t="shared" si="1404"/>
        <v/>
      </c>
      <c r="BG763" s="86" t="str">
        <f t="shared" si="1405"/>
        <v/>
      </c>
      <c r="BH763" s="9" t="str">
        <f t="shared" si="1406"/>
        <v/>
      </c>
      <c r="BI763" s="9" t="str">
        <f t="shared" si="1407"/>
        <v/>
      </c>
      <c r="BJ763" s="82" t="e">
        <f t="shared" si="1313"/>
        <v>#VALUE!</v>
      </c>
      <c r="BK763" s="9" t="str">
        <f t="shared" si="1408"/>
        <v/>
      </c>
      <c r="BL763" s="9" t="str">
        <f t="shared" ref="BL763:BM763" si="1414">BK763</f>
        <v/>
      </c>
      <c r="BM763" s="9" t="str">
        <f t="shared" si="1414"/>
        <v/>
      </c>
      <c r="BN763" s="8" t="str">
        <f t="shared" si="1315"/>
        <v/>
      </c>
      <c r="BO763" s="8" t="str">
        <f t="shared" si="1337"/>
        <v/>
      </c>
      <c r="BP763" s="8" t="str">
        <f t="shared" si="1338"/>
        <v/>
      </c>
      <c r="BQ763" s="8" t="str">
        <f t="shared" si="1339"/>
        <v/>
      </c>
      <c r="BR763" s="8" t="str">
        <f t="shared" si="1410"/>
        <v/>
      </c>
      <c r="BS763" s="8" t="str">
        <f t="shared" si="1340"/>
        <v/>
      </c>
      <c r="BT763" s="8" t="str">
        <f t="shared" si="1341"/>
        <v/>
      </c>
      <c r="BU763" s="7" t="str">
        <f t="shared" si="1342"/>
        <v/>
      </c>
    </row>
    <row r="764" spans="8:73" x14ac:dyDescent="0.25">
      <c r="H764" s="35" t="str">
        <f>IFERROR(IF(MINUTE(M764)&lt;&gt;MINUTE(M763),MAX($H$2:H763)+1,IF(AND(MINUTE(M763)=0,MINUTE(M764)=0),1,"")),"")</f>
        <v/>
      </c>
      <c r="I764" s="35" t="str">
        <f t="shared" si="1393"/>
        <v/>
      </c>
      <c r="J764" s="35" t="str">
        <f t="shared" si="1316"/>
        <v/>
      </c>
      <c r="K764" s="67" t="str">
        <f>IFERROR(IF(VLOOKUP(J763,'Flota Variable'!$AS$4:$AU$707,3,0)+K763&gt;$F$7,"",VLOOKUP(J763,'Flota Variable'!$AS$4:$AU$707,3,0)+K763),"")</f>
        <v/>
      </c>
      <c r="L764" s="67" t="str">
        <f t="shared" si="1394"/>
        <v/>
      </c>
      <c r="M764" s="36" t="str">
        <f t="shared" si="1317"/>
        <v/>
      </c>
      <c r="N764" s="35" t="str">
        <f>IF(H764="","",IF(H764=MAX($H$3:$H$1002),IFERROR(VLOOKUP(MAX($H$3:H764)+1,$H$3:$I$1002,2,0),MAX(I764:I1763))-VLOOKUP(H764,$H$3:$I$1002,2,0)+1,IFERROR(VLOOKUP(MAX($H$3:H764)+1,$H$3:$I$1002,2,0),MAX(I764:I1763))-VLOOKUP(H764,$H$3:$I$1002,2,0)))</f>
        <v/>
      </c>
      <c r="P764" s="35" t="str">
        <f t="shared" si="1318"/>
        <v/>
      </c>
      <c r="Q764" s="67" t="str">
        <f t="shared" si="1319"/>
        <v/>
      </c>
      <c r="R764" s="67" t="str">
        <f t="shared" si="1320"/>
        <v/>
      </c>
      <c r="S764" s="67" t="str">
        <f t="shared" si="1321"/>
        <v/>
      </c>
      <c r="U764" s="68" t="str">
        <f>IFERROR(IF(Z764=0,"",IF(MINUTE(Z764)&lt;&gt;MINUTE(Z763),MAX($U$2:U763)+1,IF(AND(MINUTE(Z763)=0,MINUTE(Z764)=0),1,""))),"")</f>
        <v/>
      </c>
      <c r="V764" s="68" t="str">
        <f t="shared" si="1322"/>
        <v/>
      </c>
      <c r="W764" s="68" t="str">
        <f t="shared" si="1323"/>
        <v/>
      </c>
      <c r="X764" s="69" t="str">
        <f>IFERROR(L764+VLOOKUP(J764,'Tiempos de ciclo'!$P$3:$Q$398,2,0),"")</f>
        <v/>
      </c>
      <c r="Y764" s="69" t="str">
        <f t="shared" si="1306"/>
        <v/>
      </c>
      <c r="Z764" s="70" t="str">
        <f t="shared" si="1324"/>
        <v/>
      </c>
      <c r="AA764" s="68" t="str">
        <f>IF(U764="","",IF(U764=MAX($U$3:$U$1002),IFERROR(VLOOKUP(MAX($U$3:U764)+1,$U$3:$V$1002,2,0),MAX(V764:V1763))-VLOOKUP(U764,$U$3:$V$1002,2,0)+1,IFERROR(VLOOKUP(MAX($U$3:U764)+1,$U$3:$V$1002,2,0),MAX(V764:V1763))-VLOOKUP(U764,$U$3:$V$1002,2,0)))</f>
        <v/>
      </c>
      <c r="AC764" s="68" t="str">
        <f t="shared" si="1325"/>
        <v/>
      </c>
      <c r="AD764" s="69" t="str">
        <f t="shared" si="1326"/>
        <v/>
      </c>
      <c r="AE764" s="69" t="str">
        <f t="shared" si="1327"/>
        <v/>
      </c>
      <c r="AF764" s="69" t="str">
        <f t="shared" si="1328"/>
        <v/>
      </c>
      <c r="AI764" s="3" t="str">
        <f t="shared" si="1395"/>
        <v/>
      </c>
      <c r="AJ764" s="8" t="str">
        <f t="shared" si="1307"/>
        <v/>
      </c>
      <c r="AK764" s="8" t="str">
        <f t="shared" si="1396"/>
        <v/>
      </c>
      <c r="AL764" s="8" t="str">
        <f t="shared" si="1397"/>
        <v/>
      </c>
      <c r="AM764" s="8" t="str">
        <f t="shared" si="1398"/>
        <v/>
      </c>
      <c r="AN764" s="9" t="str">
        <f t="shared" si="1308"/>
        <v/>
      </c>
      <c r="AO764" s="9" t="str">
        <f t="shared" si="1309"/>
        <v/>
      </c>
      <c r="AP764" s="8" t="str">
        <f t="shared" si="1329"/>
        <v/>
      </c>
      <c r="AQ764" s="9" t="str">
        <f t="shared" si="1310"/>
        <v/>
      </c>
      <c r="AR764" s="8" t="str">
        <f t="shared" si="1330"/>
        <v/>
      </c>
      <c r="AS764" s="2" t="str">
        <f t="shared" si="1399"/>
        <v/>
      </c>
      <c r="AT764" s="8" t="str">
        <f t="shared" si="1331"/>
        <v/>
      </c>
      <c r="AU764" s="8" t="str">
        <f t="shared" si="1400"/>
        <v/>
      </c>
      <c r="AV764" s="8" t="str">
        <f t="shared" si="1401"/>
        <v/>
      </c>
      <c r="AW764" s="8" t="str">
        <f t="shared" si="1402"/>
        <v/>
      </c>
      <c r="AX764" s="9" t="str">
        <f t="shared" si="1311"/>
        <v/>
      </c>
      <c r="AY764" s="9" t="str">
        <f t="shared" si="1312"/>
        <v/>
      </c>
      <c r="AZ764" s="8" t="str">
        <f t="shared" si="1332"/>
        <v/>
      </c>
      <c r="BA764" s="9" t="str">
        <f t="shared" si="1333"/>
        <v/>
      </c>
      <c r="BB764" s="8" t="str">
        <f t="shared" si="1334"/>
        <v/>
      </c>
      <c r="BD764" s="3" t="str">
        <f t="shared" si="1335"/>
        <v/>
      </c>
      <c r="BE764" s="8" t="str">
        <f t="shared" si="1403"/>
        <v/>
      </c>
      <c r="BF764" s="8" t="str">
        <f t="shared" si="1404"/>
        <v/>
      </c>
      <c r="BG764" s="86" t="str">
        <f t="shared" si="1405"/>
        <v/>
      </c>
      <c r="BH764" s="9" t="str">
        <f t="shared" si="1406"/>
        <v/>
      </c>
      <c r="BI764" s="9" t="str">
        <f t="shared" si="1407"/>
        <v/>
      </c>
      <c r="BJ764" s="82" t="e">
        <f t="shared" si="1313"/>
        <v>#VALUE!</v>
      </c>
      <c r="BK764" s="9" t="str">
        <f t="shared" si="1408"/>
        <v/>
      </c>
      <c r="BL764" s="9" t="str">
        <f t="shared" ref="BL764:BM764" si="1415">BK764</f>
        <v/>
      </c>
      <c r="BM764" s="9" t="str">
        <f t="shared" si="1415"/>
        <v/>
      </c>
      <c r="BN764" s="8" t="str">
        <f t="shared" si="1315"/>
        <v/>
      </c>
      <c r="BO764" s="8" t="str">
        <f t="shared" si="1337"/>
        <v/>
      </c>
      <c r="BP764" s="8" t="str">
        <f t="shared" si="1338"/>
        <v/>
      </c>
      <c r="BQ764" s="8" t="str">
        <f t="shared" si="1339"/>
        <v/>
      </c>
      <c r="BR764" s="8" t="str">
        <f t="shared" si="1410"/>
        <v/>
      </c>
      <c r="BS764" s="8" t="str">
        <f t="shared" si="1340"/>
        <v/>
      </c>
      <c r="BT764" s="8" t="str">
        <f t="shared" si="1341"/>
        <v/>
      </c>
      <c r="BU764" s="7" t="str">
        <f t="shared" si="1342"/>
        <v/>
      </c>
    </row>
    <row r="765" spans="8:73" x14ac:dyDescent="0.25">
      <c r="H765" s="35" t="str">
        <f>IFERROR(IF(MINUTE(M765)&lt;&gt;MINUTE(M764),MAX($H$2:H764)+1,IF(AND(MINUTE(M764)=0,MINUTE(M765)=0),1,"")),"")</f>
        <v/>
      </c>
      <c r="I765" s="35" t="str">
        <f t="shared" si="1393"/>
        <v/>
      </c>
      <c r="J765" s="35" t="str">
        <f t="shared" si="1316"/>
        <v/>
      </c>
      <c r="K765" s="67" t="str">
        <f>IFERROR(IF(VLOOKUP(J764,'Flota Variable'!$AS$4:$AU$707,3,0)+K764&gt;$F$7,"",VLOOKUP(J764,'Flota Variable'!$AS$4:$AU$707,3,0)+K764),"")</f>
        <v/>
      </c>
      <c r="L765" s="67" t="str">
        <f t="shared" si="1394"/>
        <v/>
      </c>
      <c r="M765" s="36" t="str">
        <f t="shared" si="1317"/>
        <v/>
      </c>
      <c r="N765" s="35" t="str">
        <f>IF(H765="","",IF(H765=MAX($H$3:$H$1002),IFERROR(VLOOKUP(MAX($H$3:H765)+1,$H$3:$I$1002,2,0),MAX(I765:I1764))-VLOOKUP(H765,$H$3:$I$1002,2,0)+1,IFERROR(VLOOKUP(MAX($H$3:H765)+1,$H$3:$I$1002,2,0),MAX(I765:I1764))-VLOOKUP(H765,$H$3:$I$1002,2,0)))</f>
        <v/>
      </c>
      <c r="P765" s="35" t="str">
        <f t="shared" si="1318"/>
        <v/>
      </c>
      <c r="Q765" s="67" t="str">
        <f t="shared" si="1319"/>
        <v/>
      </c>
      <c r="R765" s="67" t="str">
        <f t="shared" si="1320"/>
        <v/>
      </c>
      <c r="S765" s="67" t="str">
        <f t="shared" si="1321"/>
        <v/>
      </c>
      <c r="U765" s="68" t="str">
        <f>IFERROR(IF(Z765=0,"",IF(MINUTE(Z765)&lt;&gt;MINUTE(Z764),MAX($U$2:U764)+1,IF(AND(MINUTE(Z764)=0,MINUTE(Z765)=0),1,""))),"")</f>
        <v/>
      </c>
      <c r="V765" s="68" t="str">
        <f t="shared" si="1322"/>
        <v/>
      </c>
      <c r="W765" s="68" t="str">
        <f t="shared" si="1323"/>
        <v/>
      </c>
      <c r="X765" s="69" t="str">
        <f>IFERROR(L765+VLOOKUP(J765,'Tiempos de ciclo'!$P$3:$Q$398,2,0),"")</f>
        <v/>
      </c>
      <c r="Y765" s="69" t="str">
        <f t="shared" si="1306"/>
        <v/>
      </c>
      <c r="Z765" s="70" t="str">
        <f t="shared" si="1324"/>
        <v/>
      </c>
      <c r="AA765" s="68" t="str">
        <f>IF(U765="","",IF(U765=MAX($U$3:$U$1002),IFERROR(VLOOKUP(MAX($U$3:U765)+1,$U$3:$V$1002,2,0),MAX(V765:V1764))-VLOOKUP(U765,$U$3:$V$1002,2,0)+1,IFERROR(VLOOKUP(MAX($U$3:U765)+1,$U$3:$V$1002,2,0),MAX(V765:V1764))-VLOOKUP(U765,$U$3:$V$1002,2,0)))</f>
        <v/>
      </c>
      <c r="AC765" s="68" t="str">
        <f t="shared" si="1325"/>
        <v/>
      </c>
      <c r="AD765" s="69" t="str">
        <f t="shared" si="1326"/>
        <v/>
      </c>
      <c r="AE765" s="69" t="str">
        <f t="shared" si="1327"/>
        <v/>
      </c>
      <c r="AF765" s="69" t="str">
        <f t="shared" si="1328"/>
        <v/>
      </c>
      <c r="AI765" s="3" t="str">
        <f t="shared" si="1395"/>
        <v/>
      </c>
      <c r="AJ765" s="8" t="str">
        <f t="shared" si="1307"/>
        <v/>
      </c>
      <c r="AK765" s="8" t="str">
        <f t="shared" si="1396"/>
        <v/>
      </c>
      <c r="AL765" s="8" t="str">
        <f t="shared" si="1397"/>
        <v/>
      </c>
      <c r="AM765" s="8" t="str">
        <f t="shared" si="1398"/>
        <v/>
      </c>
      <c r="AN765" s="9" t="str">
        <f t="shared" si="1308"/>
        <v/>
      </c>
      <c r="AO765" s="9" t="str">
        <f t="shared" si="1309"/>
        <v/>
      </c>
      <c r="AP765" s="8" t="str">
        <f t="shared" si="1329"/>
        <v/>
      </c>
      <c r="AQ765" s="9" t="str">
        <f t="shared" si="1310"/>
        <v/>
      </c>
      <c r="AR765" s="8" t="str">
        <f t="shared" si="1330"/>
        <v/>
      </c>
      <c r="AS765" s="2" t="str">
        <f t="shared" si="1399"/>
        <v/>
      </c>
      <c r="AT765" s="8" t="str">
        <f t="shared" si="1331"/>
        <v/>
      </c>
      <c r="AU765" s="8" t="str">
        <f t="shared" si="1400"/>
        <v/>
      </c>
      <c r="AV765" s="8" t="str">
        <f t="shared" si="1401"/>
        <v/>
      </c>
      <c r="AW765" s="8" t="str">
        <f t="shared" si="1402"/>
        <v/>
      </c>
      <c r="AX765" s="9" t="str">
        <f t="shared" si="1311"/>
        <v/>
      </c>
      <c r="AY765" s="9" t="str">
        <f t="shared" si="1312"/>
        <v/>
      </c>
      <c r="AZ765" s="8" t="str">
        <f t="shared" si="1332"/>
        <v/>
      </c>
      <c r="BA765" s="9" t="str">
        <f t="shared" si="1333"/>
        <v/>
      </c>
      <c r="BB765" s="8" t="str">
        <f t="shared" si="1334"/>
        <v/>
      </c>
      <c r="BD765" s="3" t="str">
        <f t="shared" si="1335"/>
        <v/>
      </c>
      <c r="BE765" s="8" t="str">
        <f t="shared" si="1403"/>
        <v/>
      </c>
      <c r="BF765" s="8" t="str">
        <f t="shared" si="1404"/>
        <v/>
      </c>
      <c r="BG765" s="86" t="str">
        <f t="shared" si="1405"/>
        <v/>
      </c>
      <c r="BH765" s="9" t="str">
        <f t="shared" si="1406"/>
        <v/>
      </c>
      <c r="BI765" s="9" t="str">
        <f t="shared" si="1407"/>
        <v/>
      </c>
      <c r="BJ765" s="82" t="e">
        <f t="shared" si="1313"/>
        <v>#VALUE!</v>
      </c>
      <c r="BK765" s="9" t="str">
        <f t="shared" si="1408"/>
        <v/>
      </c>
      <c r="BL765" s="9" t="str">
        <f t="shared" ref="BL765:BM765" si="1416">BK765</f>
        <v/>
      </c>
      <c r="BM765" s="9" t="str">
        <f t="shared" si="1416"/>
        <v/>
      </c>
      <c r="BN765" s="8" t="str">
        <f t="shared" si="1315"/>
        <v/>
      </c>
      <c r="BO765" s="8" t="str">
        <f t="shared" si="1337"/>
        <v/>
      </c>
      <c r="BP765" s="8" t="str">
        <f t="shared" si="1338"/>
        <v/>
      </c>
      <c r="BQ765" s="8" t="str">
        <f t="shared" si="1339"/>
        <v/>
      </c>
      <c r="BR765" s="8" t="str">
        <f t="shared" si="1410"/>
        <v/>
      </c>
      <c r="BS765" s="8" t="str">
        <f t="shared" si="1340"/>
        <v/>
      </c>
      <c r="BT765" s="8" t="str">
        <f t="shared" si="1341"/>
        <v/>
      </c>
      <c r="BU765" s="7" t="str">
        <f t="shared" si="1342"/>
        <v/>
      </c>
    </row>
    <row r="766" spans="8:73" x14ac:dyDescent="0.25">
      <c r="H766" s="35" t="str">
        <f>IFERROR(IF(MINUTE(M766)&lt;&gt;MINUTE(M765),MAX($H$2:H765)+1,IF(AND(MINUTE(M765)=0,MINUTE(M766)=0),1,"")),"")</f>
        <v/>
      </c>
      <c r="I766" s="35" t="str">
        <f t="shared" si="1393"/>
        <v/>
      </c>
      <c r="J766" s="35" t="str">
        <f t="shared" si="1316"/>
        <v/>
      </c>
      <c r="K766" s="67" t="str">
        <f>IFERROR(IF(VLOOKUP(J765,'Flota Variable'!$AS$4:$AU$707,3,0)+K765&gt;$F$7,"",VLOOKUP(J765,'Flota Variable'!$AS$4:$AU$707,3,0)+K765),"")</f>
        <v/>
      </c>
      <c r="L766" s="67" t="str">
        <f t="shared" si="1394"/>
        <v/>
      </c>
      <c r="M766" s="36" t="str">
        <f t="shared" si="1317"/>
        <v/>
      </c>
      <c r="N766" s="35" t="str">
        <f>IF(H766="","",IF(H766=MAX($H$3:$H$1002),IFERROR(VLOOKUP(MAX($H$3:H766)+1,$H$3:$I$1002,2,0),MAX(I766:I1765))-VLOOKUP(H766,$H$3:$I$1002,2,0)+1,IFERROR(VLOOKUP(MAX($H$3:H766)+1,$H$3:$I$1002,2,0),MAX(I766:I1765))-VLOOKUP(H766,$H$3:$I$1002,2,0)))</f>
        <v/>
      </c>
      <c r="P766" s="35" t="str">
        <f t="shared" si="1318"/>
        <v/>
      </c>
      <c r="Q766" s="67" t="str">
        <f t="shared" si="1319"/>
        <v/>
      </c>
      <c r="R766" s="67" t="str">
        <f t="shared" si="1320"/>
        <v/>
      </c>
      <c r="S766" s="67" t="str">
        <f t="shared" si="1321"/>
        <v/>
      </c>
      <c r="U766" s="68" t="str">
        <f>IFERROR(IF(Z766=0,"",IF(MINUTE(Z766)&lt;&gt;MINUTE(Z765),MAX($U$2:U765)+1,IF(AND(MINUTE(Z765)=0,MINUTE(Z766)=0),1,""))),"")</f>
        <v/>
      </c>
      <c r="V766" s="68" t="str">
        <f t="shared" si="1322"/>
        <v/>
      </c>
      <c r="W766" s="68" t="str">
        <f t="shared" si="1323"/>
        <v/>
      </c>
      <c r="X766" s="69" t="str">
        <f>IFERROR(L766+VLOOKUP(J766,'Tiempos de ciclo'!$P$3:$Q$398,2,0),"")</f>
        <v/>
      </c>
      <c r="Y766" s="69" t="str">
        <f t="shared" si="1306"/>
        <v/>
      </c>
      <c r="Z766" s="70" t="str">
        <f t="shared" si="1324"/>
        <v/>
      </c>
      <c r="AA766" s="68" t="str">
        <f>IF(U766="","",IF(U766=MAX($U$3:$U$1002),IFERROR(VLOOKUP(MAX($U$3:U766)+1,$U$3:$V$1002,2,0),MAX(V766:V1765))-VLOOKUP(U766,$U$3:$V$1002,2,0)+1,IFERROR(VLOOKUP(MAX($U$3:U766)+1,$U$3:$V$1002,2,0),MAX(V766:V1765))-VLOOKUP(U766,$U$3:$V$1002,2,0)))</f>
        <v/>
      </c>
      <c r="AC766" s="68" t="str">
        <f t="shared" si="1325"/>
        <v/>
      </c>
      <c r="AD766" s="69" t="str">
        <f t="shared" si="1326"/>
        <v/>
      </c>
      <c r="AE766" s="69" t="str">
        <f t="shared" si="1327"/>
        <v/>
      </c>
      <c r="AF766" s="69" t="str">
        <f t="shared" si="1328"/>
        <v/>
      </c>
      <c r="AI766" s="3" t="str">
        <f t="shared" si="1395"/>
        <v/>
      </c>
      <c r="AJ766" s="8" t="str">
        <f t="shared" si="1307"/>
        <v/>
      </c>
      <c r="AK766" s="8" t="str">
        <f t="shared" si="1396"/>
        <v/>
      </c>
      <c r="AL766" s="8" t="str">
        <f t="shared" si="1397"/>
        <v/>
      </c>
      <c r="AM766" s="8" t="str">
        <f t="shared" si="1398"/>
        <v/>
      </c>
      <c r="AN766" s="9" t="str">
        <f t="shared" si="1308"/>
        <v/>
      </c>
      <c r="AO766" s="9" t="str">
        <f t="shared" si="1309"/>
        <v/>
      </c>
      <c r="AP766" s="8" t="str">
        <f t="shared" si="1329"/>
        <v/>
      </c>
      <c r="AQ766" s="9" t="str">
        <f t="shared" si="1310"/>
        <v/>
      </c>
      <c r="AR766" s="8" t="str">
        <f t="shared" si="1330"/>
        <v/>
      </c>
      <c r="AS766" s="2" t="str">
        <f t="shared" si="1399"/>
        <v/>
      </c>
      <c r="AT766" s="8" t="str">
        <f t="shared" si="1331"/>
        <v/>
      </c>
      <c r="AU766" s="8" t="str">
        <f t="shared" si="1400"/>
        <v/>
      </c>
      <c r="AV766" s="8" t="str">
        <f t="shared" si="1401"/>
        <v/>
      </c>
      <c r="AW766" s="8" t="str">
        <f t="shared" si="1402"/>
        <v/>
      </c>
      <c r="AX766" s="9" t="str">
        <f t="shared" si="1311"/>
        <v/>
      </c>
      <c r="AY766" s="9" t="str">
        <f t="shared" si="1312"/>
        <v/>
      </c>
      <c r="AZ766" s="8" t="str">
        <f t="shared" si="1332"/>
        <v/>
      </c>
      <c r="BA766" s="9" t="str">
        <f t="shared" si="1333"/>
        <v/>
      </c>
      <c r="BB766" s="8" t="str">
        <f t="shared" si="1334"/>
        <v/>
      </c>
      <c r="BD766" s="3" t="str">
        <f t="shared" si="1335"/>
        <v/>
      </c>
      <c r="BE766" s="8" t="str">
        <f t="shared" si="1403"/>
        <v/>
      </c>
      <c r="BF766" s="8" t="str">
        <f t="shared" si="1404"/>
        <v/>
      </c>
      <c r="BG766" s="86" t="str">
        <f t="shared" si="1405"/>
        <v/>
      </c>
      <c r="BH766" s="9" t="str">
        <f t="shared" si="1406"/>
        <v/>
      </c>
      <c r="BI766" s="9" t="str">
        <f t="shared" si="1407"/>
        <v/>
      </c>
      <c r="BJ766" s="82" t="e">
        <f t="shared" si="1313"/>
        <v>#VALUE!</v>
      </c>
      <c r="BK766" s="9" t="str">
        <f t="shared" si="1408"/>
        <v/>
      </c>
      <c r="BL766" s="9" t="str">
        <f t="shared" ref="BL766:BM766" si="1417">BK766</f>
        <v/>
      </c>
      <c r="BM766" s="9" t="str">
        <f t="shared" si="1417"/>
        <v/>
      </c>
      <c r="BN766" s="8" t="str">
        <f t="shared" si="1315"/>
        <v/>
      </c>
      <c r="BO766" s="8" t="str">
        <f t="shared" si="1337"/>
        <v/>
      </c>
      <c r="BP766" s="8" t="str">
        <f t="shared" si="1338"/>
        <v/>
      </c>
      <c r="BQ766" s="8" t="str">
        <f t="shared" si="1339"/>
        <v/>
      </c>
      <c r="BR766" s="8" t="str">
        <f t="shared" si="1410"/>
        <v/>
      </c>
      <c r="BS766" s="8" t="str">
        <f t="shared" si="1340"/>
        <v/>
      </c>
      <c r="BT766" s="8" t="str">
        <f t="shared" si="1341"/>
        <v/>
      </c>
      <c r="BU766" s="7" t="str">
        <f t="shared" si="1342"/>
        <v/>
      </c>
    </row>
    <row r="767" spans="8:73" x14ac:dyDescent="0.25">
      <c r="H767" s="35" t="str">
        <f>IFERROR(IF(MINUTE(M767)&lt;&gt;MINUTE(M766),MAX($H$2:H766)+1,IF(AND(MINUTE(M766)=0,MINUTE(M767)=0),1,"")),"")</f>
        <v/>
      </c>
      <c r="I767" s="35" t="str">
        <f t="shared" si="1393"/>
        <v/>
      </c>
      <c r="J767" s="35" t="str">
        <f t="shared" si="1316"/>
        <v/>
      </c>
      <c r="K767" s="67" t="str">
        <f>IFERROR(IF(VLOOKUP(J766,'Flota Variable'!$AS$4:$AU$707,3,0)+K766&gt;$F$7,"",VLOOKUP(J766,'Flota Variable'!$AS$4:$AU$707,3,0)+K766),"")</f>
        <v/>
      </c>
      <c r="L767" s="67" t="str">
        <f t="shared" si="1394"/>
        <v/>
      </c>
      <c r="M767" s="36" t="str">
        <f t="shared" si="1317"/>
        <v/>
      </c>
      <c r="N767" s="35" t="str">
        <f>IF(H767="","",IF(H767=MAX($H$3:$H$1002),IFERROR(VLOOKUP(MAX($H$3:H767)+1,$H$3:$I$1002,2,0),MAX(I767:I1766))-VLOOKUP(H767,$H$3:$I$1002,2,0)+1,IFERROR(VLOOKUP(MAX($H$3:H767)+1,$H$3:$I$1002,2,0),MAX(I767:I1766))-VLOOKUP(H767,$H$3:$I$1002,2,0)))</f>
        <v/>
      </c>
      <c r="P767" s="35" t="str">
        <f t="shared" si="1318"/>
        <v/>
      </c>
      <c r="Q767" s="67" t="str">
        <f t="shared" si="1319"/>
        <v/>
      </c>
      <c r="R767" s="67" t="str">
        <f t="shared" si="1320"/>
        <v/>
      </c>
      <c r="S767" s="67" t="str">
        <f t="shared" si="1321"/>
        <v/>
      </c>
      <c r="U767" s="68" t="str">
        <f>IFERROR(IF(Z767=0,"",IF(MINUTE(Z767)&lt;&gt;MINUTE(Z766),MAX($U$2:U766)+1,IF(AND(MINUTE(Z766)=0,MINUTE(Z767)=0),1,""))),"")</f>
        <v/>
      </c>
      <c r="V767" s="68" t="str">
        <f t="shared" si="1322"/>
        <v/>
      </c>
      <c r="W767" s="68" t="str">
        <f t="shared" si="1323"/>
        <v/>
      </c>
      <c r="X767" s="69" t="str">
        <f>IFERROR(L767+VLOOKUP(J767,'Tiempos de ciclo'!$P$3:$Q$398,2,0),"")</f>
        <v/>
      </c>
      <c r="Y767" s="69" t="str">
        <f t="shared" si="1306"/>
        <v/>
      </c>
      <c r="Z767" s="70" t="str">
        <f t="shared" si="1324"/>
        <v/>
      </c>
      <c r="AA767" s="68" t="str">
        <f>IF(U767="","",IF(U767=MAX($U$3:$U$1002),IFERROR(VLOOKUP(MAX($U$3:U767)+1,$U$3:$V$1002,2,0),MAX(V767:V1766))-VLOOKUP(U767,$U$3:$V$1002,2,0)+1,IFERROR(VLOOKUP(MAX($U$3:U767)+1,$U$3:$V$1002,2,0),MAX(V767:V1766))-VLOOKUP(U767,$U$3:$V$1002,2,0)))</f>
        <v/>
      </c>
      <c r="AC767" s="68" t="str">
        <f t="shared" si="1325"/>
        <v/>
      </c>
      <c r="AD767" s="69" t="str">
        <f t="shared" si="1326"/>
        <v/>
      </c>
      <c r="AE767" s="69" t="str">
        <f t="shared" si="1327"/>
        <v/>
      </c>
      <c r="AF767" s="69" t="str">
        <f t="shared" si="1328"/>
        <v/>
      </c>
      <c r="AI767" s="3" t="str">
        <f t="shared" si="1395"/>
        <v/>
      </c>
      <c r="AJ767" s="8" t="str">
        <f t="shared" si="1307"/>
        <v/>
      </c>
      <c r="AK767" s="8" t="str">
        <f t="shared" si="1396"/>
        <v/>
      </c>
      <c r="AL767" s="8" t="str">
        <f t="shared" si="1397"/>
        <v/>
      </c>
      <c r="AM767" s="8" t="str">
        <f t="shared" si="1398"/>
        <v/>
      </c>
      <c r="AN767" s="9" t="str">
        <f t="shared" si="1308"/>
        <v/>
      </c>
      <c r="AO767" s="9" t="str">
        <f t="shared" si="1309"/>
        <v/>
      </c>
      <c r="AP767" s="8" t="str">
        <f t="shared" si="1329"/>
        <v/>
      </c>
      <c r="AQ767" s="9" t="str">
        <f t="shared" si="1310"/>
        <v/>
      </c>
      <c r="AR767" s="8" t="str">
        <f t="shared" si="1330"/>
        <v/>
      </c>
      <c r="AS767" s="2" t="str">
        <f t="shared" si="1399"/>
        <v/>
      </c>
      <c r="AT767" s="8" t="str">
        <f t="shared" si="1331"/>
        <v/>
      </c>
      <c r="AU767" s="8" t="str">
        <f t="shared" si="1400"/>
        <v/>
      </c>
      <c r="AV767" s="8" t="str">
        <f t="shared" si="1401"/>
        <v/>
      </c>
      <c r="AW767" s="8" t="str">
        <f t="shared" si="1402"/>
        <v/>
      </c>
      <c r="AX767" s="9" t="str">
        <f t="shared" si="1311"/>
        <v/>
      </c>
      <c r="AY767" s="9" t="str">
        <f t="shared" si="1312"/>
        <v/>
      </c>
      <c r="AZ767" s="8" t="str">
        <f t="shared" si="1332"/>
        <v/>
      </c>
      <c r="BA767" s="9" t="str">
        <f t="shared" si="1333"/>
        <v/>
      </c>
      <c r="BB767" s="8" t="str">
        <f t="shared" si="1334"/>
        <v/>
      </c>
      <c r="BD767" s="3" t="str">
        <f t="shared" si="1335"/>
        <v/>
      </c>
      <c r="BE767" s="8" t="str">
        <f t="shared" si="1403"/>
        <v/>
      </c>
      <c r="BF767" s="8" t="str">
        <f t="shared" si="1404"/>
        <v/>
      </c>
      <c r="BG767" s="86" t="str">
        <f t="shared" si="1405"/>
        <v/>
      </c>
      <c r="BH767" s="9" t="str">
        <f t="shared" si="1406"/>
        <v/>
      </c>
      <c r="BI767" s="9" t="str">
        <f t="shared" si="1407"/>
        <v/>
      </c>
      <c r="BJ767" s="82" t="e">
        <f t="shared" si="1313"/>
        <v>#VALUE!</v>
      </c>
      <c r="BK767" s="9" t="str">
        <f t="shared" si="1408"/>
        <v/>
      </c>
      <c r="BL767" s="9" t="str">
        <f t="shared" ref="BL767:BM767" si="1418">BK767</f>
        <v/>
      </c>
      <c r="BM767" s="9" t="str">
        <f t="shared" si="1418"/>
        <v/>
      </c>
      <c r="BN767" s="8" t="str">
        <f t="shared" si="1315"/>
        <v/>
      </c>
      <c r="BO767" s="8" t="str">
        <f t="shared" si="1337"/>
        <v/>
      </c>
      <c r="BP767" s="8" t="str">
        <f t="shared" si="1338"/>
        <v/>
      </c>
      <c r="BQ767" s="8" t="str">
        <f t="shared" si="1339"/>
        <v/>
      </c>
      <c r="BR767" s="8" t="str">
        <f t="shared" si="1410"/>
        <v/>
      </c>
      <c r="BS767" s="8" t="str">
        <f t="shared" si="1340"/>
        <v/>
      </c>
      <c r="BT767" s="8" t="str">
        <f t="shared" si="1341"/>
        <v/>
      </c>
      <c r="BU767" s="7" t="str">
        <f t="shared" si="1342"/>
        <v/>
      </c>
    </row>
    <row r="768" spans="8:73" x14ac:dyDescent="0.25">
      <c r="H768" s="35" t="str">
        <f>IFERROR(IF(MINUTE(M768)&lt;&gt;MINUTE(M767),MAX($H$2:H767)+1,IF(AND(MINUTE(M767)=0,MINUTE(M768)=0),1,"")),"")</f>
        <v/>
      </c>
      <c r="I768" s="35" t="str">
        <f t="shared" si="1393"/>
        <v/>
      </c>
      <c r="J768" s="35" t="str">
        <f t="shared" si="1316"/>
        <v/>
      </c>
      <c r="K768" s="67" t="str">
        <f>IFERROR(IF(VLOOKUP(J767,'Flota Variable'!$AS$4:$AU$707,3,0)+K767&gt;$F$7,"",VLOOKUP(J767,'Flota Variable'!$AS$4:$AU$707,3,0)+K767),"")</f>
        <v/>
      </c>
      <c r="L768" s="67" t="str">
        <f t="shared" si="1394"/>
        <v/>
      </c>
      <c r="M768" s="36" t="str">
        <f t="shared" si="1317"/>
        <v/>
      </c>
      <c r="N768" s="35" t="str">
        <f>IF(H768="","",IF(H768=MAX($H$3:$H$1002),IFERROR(VLOOKUP(MAX($H$3:H768)+1,$H$3:$I$1002,2,0),MAX(I768:I1767))-VLOOKUP(H768,$H$3:$I$1002,2,0)+1,IFERROR(VLOOKUP(MAX($H$3:H768)+1,$H$3:$I$1002,2,0),MAX(I768:I1767))-VLOOKUP(H768,$H$3:$I$1002,2,0)))</f>
        <v/>
      </c>
      <c r="P768" s="35" t="str">
        <f t="shared" si="1318"/>
        <v/>
      </c>
      <c r="Q768" s="67" t="str">
        <f t="shared" si="1319"/>
        <v/>
      </c>
      <c r="R768" s="67" t="str">
        <f t="shared" si="1320"/>
        <v/>
      </c>
      <c r="S768" s="67" t="str">
        <f t="shared" si="1321"/>
        <v/>
      </c>
      <c r="U768" s="68" t="str">
        <f>IFERROR(IF(Z768=0,"",IF(MINUTE(Z768)&lt;&gt;MINUTE(Z767),MAX($U$2:U767)+1,IF(AND(MINUTE(Z767)=0,MINUTE(Z768)=0),1,""))),"")</f>
        <v/>
      </c>
      <c r="V768" s="68" t="str">
        <f t="shared" si="1322"/>
        <v/>
      </c>
      <c r="W768" s="68" t="str">
        <f t="shared" si="1323"/>
        <v/>
      </c>
      <c r="X768" s="69" t="str">
        <f>IFERROR(L768+VLOOKUP(J768,'Tiempos de ciclo'!$P$3:$Q$398,2,0),"")</f>
        <v/>
      </c>
      <c r="Y768" s="69" t="str">
        <f t="shared" si="1306"/>
        <v/>
      </c>
      <c r="Z768" s="70" t="str">
        <f t="shared" si="1324"/>
        <v/>
      </c>
      <c r="AA768" s="68" t="str">
        <f>IF(U768="","",IF(U768=MAX($U$3:$U$1002),IFERROR(VLOOKUP(MAX($U$3:U768)+1,$U$3:$V$1002,2,0),MAX(V768:V1767))-VLOOKUP(U768,$U$3:$V$1002,2,0)+1,IFERROR(VLOOKUP(MAX($U$3:U768)+1,$U$3:$V$1002,2,0),MAX(V768:V1767))-VLOOKUP(U768,$U$3:$V$1002,2,0)))</f>
        <v/>
      </c>
      <c r="AC768" s="68" t="str">
        <f t="shared" si="1325"/>
        <v/>
      </c>
      <c r="AD768" s="69" t="str">
        <f t="shared" si="1326"/>
        <v/>
      </c>
      <c r="AE768" s="69" t="str">
        <f t="shared" si="1327"/>
        <v/>
      </c>
      <c r="AF768" s="69" t="str">
        <f t="shared" si="1328"/>
        <v/>
      </c>
      <c r="AI768" s="3" t="str">
        <f t="shared" si="1395"/>
        <v/>
      </c>
      <c r="AJ768" s="8" t="str">
        <f t="shared" si="1307"/>
        <v/>
      </c>
      <c r="AK768" s="8" t="str">
        <f t="shared" si="1396"/>
        <v/>
      </c>
      <c r="AL768" s="8" t="str">
        <f t="shared" si="1397"/>
        <v/>
      </c>
      <c r="AM768" s="8" t="str">
        <f t="shared" si="1398"/>
        <v/>
      </c>
      <c r="AN768" s="9" t="str">
        <f t="shared" si="1308"/>
        <v/>
      </c>
      <c r="AO768" s="9" t="str">
        <f t="shared" si="1309"/>
        <v/>
      </c>
      <c r="AP768" s="8" t="str">
        <f t="shared" si="1329"/>
        <v/>
      </c>
      <c r="AQ768" s="9" t="str">
        <f t="shared" si="1310"/>
        <v/>
      </c>
      <c r="AR768" s="8" t="str">
        <f t="shared" si="1330"/>
        <v/>
      </c>
      <c r="AS768" s="2" t="str">
        <f t="shared" si="1399"/>
        <v/>
      </c>
      <c r="AT768" s="8" t="str">
        <f t="shared" si="1331"/>
        <v/>
      </c>
      <c r="AU768" s="8" t="str">
        <f t="shared" si="1400"/>
        <v/>
      </c>
      <c r="AV768" s="8" t="str">
        <f t="shared" si="1401"/>
        <v/>
      </c>
      <c r="AW768" s="8" t="str">
        <f t="shared" si="1402"/>
        <v/>
      </c>
      <c r="AX768" s="9" t="str">
        <f t="shared" si="1311"/>
        <v/>
      </c>
      <c r="AY768" s="9" t="str">
        <f t="shared" si="1312"/>
        <v/>
      </c>
      <c r="AZ768" s="8" t="str">
        <f t="shared" si="1332"/>
        <v/>
      </c>
      <c r="BA768" s="9" t="str">
        <f t="shared" si="1333"/>
        <v/>
      </c>
      <c r="BB768" s="8" t="str">
        <f t="shared" si="1334"/>
        <v/>
      </c>
      <c r="BD768" s="3" t="str">
        <f t="shared" si="1335"/>
        <v/>
      </c>
      <c r="BE768" s="8" t="str">
        <f t="shared" si="1403"/>
        <v/>
      </c>
      <c r="BF768" s="8" t="str">
        <f t="shared" si="1404"/>
        <v/>
      </c>
      <c r="BG768" s="86" t="str">
        <f t="shared" si="1405"/>
        <v/>
      </c>
      <c r="BH768" s="9" t="str">
        <f t="shared" si="1406"/>
        <v/>
      </c>
      <c r="BI768" s="9" t="str">
        <f t="shared" si="1407"/>
        <v/>
      </c>
      <c r="BJ768" s="82" t="e">
        <f t="shared" si="1313"/>
        <v>#VALUE!</v>
      </c>
      <c r="BK768" s="9" t="str">
        <f t="shared" si="1408"/>
        <v/>
      </c>
      <c r="BL768" s="9" t="str">
        <f t="shared" ref="BL768:BM768" si="1419">BK768</f>
        <v/>
      </c>
      <c r="BM768" s="9" t="str">
        <f t="shared" si="1419"/>
        <v/>
      </c>
      <c r="BN768" s="8" t="str">
        <f t="shared" si="1315"/>
        <v/>
      </c>
      <c r="BO768" s="8" t="str">
        <f t="shared" si="1337"/>
        <v/>
      </c>
      <c r="BP768" s="8" t="str">
        <f t="shared" si="1338"/>
        <v/>
      </c>
      <c r="BQ768" s="8" t="str">
        <f t="shared" si="1339"/>
        <v/>
      </c>
      <c r="BR768" s="8" t="str">
        <f t="shared" si="1410"/>
        <v/>
      </c>
      <c r="BS768" s="8" t="str">
        <f t="shared" si="1340"/>
        <v/>
      </c>
      <c r="BT768" s="8" t="str">
        <f t="shared" si="1341"/>
        <v/>
      </c>
      <c r="BU768" s="7" t="str">
        <f t="shared" si="1342"/>
        <v/>
      </c>
    </row>
    <row r="769" spans="8:73" x14ac:dyDescent="0.25">
      <c r="H769" s="35" t="str">
        <f>IFERROR(IF(MINUTE(M769)&lt;&gt;MINUTE(M768),MAX($H$2:H768)+1,IF(AND(MINUTE(M768)=0,MINUTE(M769)=0),1,"")),"")</f>
        <v/>
      </c>
      <c r="I769" s="35" t="str">
        <f t="shared" si="1393"/>
        <v/>
      </c>
      <c r="J769" s="35" t="str">
        <f t="shared" si="1316"/>
        <v/>
      </c>
      <c r="K769" s="67" t="str">
        <f>IFERROR(IF(VLOOKUP(J768,'Flota Variable'!$AS$4:$AU$707,3,0)+K768&gt;$F$7,"",VLOOKUP(J768,'Flota Variable'!$AS$4:$AU$707,3,0)+K768),"")</f>
        <v/>
      </c>
      <c r="L769" s="67" t="str">
        <f t="shared" si="1394"/>
        <v/>
      </c>
      <c r="M769" s="36" t="str">
        <f t="shared" si="1317"/>
        <v/>
      </c>
      <c r="N769" s="35" t="str">
        <f>IF(H769="","",IF(H769=MAX($H$3:$H$1002),IFERROR(VLOOKUP(MAX($H$3:H769)+1,$H$3:$I$1002,2,0),MAX(I769:I1768))-VLOOKUP(H769,$H$3:$I$1002,2,0)+1,IFERROR(VLOOKUP(MAX($H$3:H769)+1,$H$3:$I$1002,2,0),MAX(I769:I1768))-VLOOKUP(H769,$H$3:$I$1002,2,0)))</f>
        <v/>
      </c>
      <c r="P769" s="35" t="str">
        <f t="shared" si="1318"/>
        <v/>
      </c>
      <c r="Q769" s="67" t="str">
        <f t="shared" si="1319"/>
        <v/>
      </c>
      <c r="R769" s="67" t="str">
        <f t="shared" si="1320"/>
        <v/>
      </c>
      <c r="S769" s="67" t="str">
        <f t="shared" si="1321"/>
        <v/>
      </c>
      <c r="U769" s="68" t="str">
        <f>IFERROR(IF(Z769=0,"",IF(MINUTE(Z769)&lt;&gt;MINUTE(Z768),MAX($U$2:U768)+1,IF(AND(MINUTE(Z768)=0,MINUTE(Z769)=0),1,""))),"")</f>
        <v/>
      </c>
      <c r="V769" s="68" t="str">
        <f t="shared" si="1322"/>
        <v/>
      </c>
      <c r="W769" s="68" t="str">
        <f t="shared" si="1323"/>
        <v/>
      </c>
      <c r="X769" s="69" t="str">
        <f>IFERROR(L769+VLOOKUP(J769,'Tiempos de ciclo'!$P$3:$Q$398,2,0),"")</f>
        <v/>
      </c>
      <c r="Y769" s="69" t="str">
        <f t="shared" si="1306"/>
        <v/>
      </c>
      <c r="Z769" s="70" t="str">
        <f t="shared" si="1324"/>
        <v/>
      </c>
      <c r="AA769" s="68" t="str">
        <f>IF(U769="","",IF(U769=MAX($U$3:$U$1002),IFERROR(VLOOKUP(MAX($U$3:U769)+1,$U$3:$V$1002,2,0),MAX(V769:V1768))-VLOOKUP(U769,$U$3:$V$1002,2,0)+1,IFERROR(VLOOKUP(MAX($U$3:U769)+1,$U$3:$V$1002,2,0),MAX(V769:V1768))-VLOOKUP(U769,$U$3:$V$1002,2,0)))</f>
        <v/>
      </c>
      <c r="AC769" s="68" t="str">
        <f t="shared" si="1325"/>
        <v/>
      </c>
      <c r="AD769" s="69" t="str">
        <f t="shared" si="1326"/>
        <v/>
      </c>
      <c r="AE769" s="69" t="str">
        <f t="shared" si="1327"/>
        <v/>
      </c>
      <c r="AF769" s="69" t="str">
        <f t="shared" si="1328"/>
        <v/>
      </c>
      <c r="AI769" s="3" t="str">
        <f t="shared" si="1395"/>
        <v/>
      </c>
      <c r="AJ769" s="8" t="str">
        <f t="shared" si="1307"/>
        <v/>
      </c>
      <c r="AK769" s="8" t="str">
        <f t="shared" si="1396"/>
        <v/>
      </c>
      <c r="AL769" s="8" t="str">
        <f t="shared" si="1397"/>
        <v/>
      </c>
      <c r="AM769" s="8" t="str">
        <f t="shared" si="1398"/>
        <v/>
      </c>
      <c r="AN769" s="9" t="str">
        <f t="shared" si="1308"/>
        <v/>
      </c>
      <c r="AO769" s="9" t="str">
        <f t="shared" si="1309"/>
        <v/>
      </c>
      <c r="AP769" s="8" t="str">
        <f t="shared" si="1329"/>
        <v/>
      </c>
      <c r="AQ769" s="9" t="str">
        <f t="shared" si="1310"/>
        <v/>
      </c>
      <c r="AR769" s="8" t="str">
        <f t="shared" si="1330"/>
        <v/>
      </c>
      <c r="AS769" s="2" t="str">
        <f t="shared" si="1399"/>
        <v/>
      </c>
      <c r="AT769" s="8" t="str">
        <f t="shared" si="1331"/>
        <v/>
      </c>
      <c r="AU769" s="8" t="str">
        <f t="shared" si="1400"/>
        <v/>
      </c>
      <c r="AV769" s="8" t="str">
        <f t="shared" si="1401"/>
        <v/>
      </c>
      <c r="AW769" s="8" t="str">
        <f t="shared" si="1402"/>
        <v/>
      </c>
      <c r="AX769" s="9" t="str">
        <f t="shared" si="1311"/>
        <v/>
      </c>
      <c r="AY769" s="9" t="str">
        <f t="shared" si="1312"/>
        <v/>
      </c>
      <c r="AZ769" s="8" t="str">
        <f t="shared" si="1332"/>
        <v/>
      </c>
      <c r="BA769" s="9" t="str">
        <f t="shared" si="1333"/>
        <v/>
      </c>
      <c r="BB769" s="8" t="str">
        <f t="shared" si="1334"/>
        <v/>
      </c>
      <c r="BD769" s="3" t="str">
        <f t="shared" si="1335"/>
        <v/>
      </c>
      <c r="BE769" s="8" t="str">
        <f t="shared" si="1403"/>
        <v/>
      </c>
      <c r="BF769" s="8" t="str">
        <f t="shared" si="1404"/>
        <v/>
      </c>
      <c r="BG769" s="86" t="str">
        <f t="shared" si="1405"/>
        <v/>
      </c>
      <c r="BH769" s="9" t="str">
        <f t="shared" si="1406"/>
        <v/>
      </c>
      <c r="BI769" s="9" t="str">
        <f t="shared" si="1407"/>
        <v/>
      </c>
      <c r="BJ769" s="82" t="e">
        <f t="shared" si="1313"/>
        <v>#VALUE!</v>
      </c>
      <c r="BK769" s="9" t="str">
        <f t="shared" si="1408"/>
        <v/>
      </c>
      <c r="BL769" s="9" t="str">
        <f t="shared" ref="BL769:BM769" si="1420">BK769</f>
        <v/>
      </c>
      <c r="BM769" s="9" t="str">
        <f t="shared" si="1420"/>
        <v/>
      </c>
      <c r="BN769" s="8" t="str">
        <f t="shared" si="1315"/>
        <v/>
      </c>
      <c r="BO769" s="8" t="str">
        <f t="shared" si="1337"/>
        <v/>
      </c>
      <c r="BP769" s="8" t="str">
        <f t="shared" si="1338"/>
        <v/>
      </c>
      <c r="BQ769" s="8" t="str">
        <f t="shared" si="1339"/>
        <v/>
      </c>
      <c r="BR769" s="8" t="str">
        <f t="shared" si="1410"/>
        <v/>
      </c>
      <c r="BS769" s="8" t="str">
        <f t="shared" si="1340"/>
        <v/>
      </c>
      <c r="BT769" s="8" t="str">
        <f t="shared" si="1341"/>
        <v/>
      </c>
      <c r="BU769" s="7" t="str">
        <f t="shared" si="1342"/>
        <v/>
      </c>
    </row>
    <row r="770" spans="8:73" x14ac:dyDescent="0.25">
      <c r="H770" s="35" t="str">
        <f>IFERROR(IF(MINUTE(M770)&lt;&gt;MINUTE(M769),MAX($H$2:H769)+1,IF(AND(MINUTE(M769)=0,MINUTE(M770)=0),1,"")),"")</f>
        <v/>
      </c>
      <c r="I770" s="35" t="str">
        <f t="shared" si="1393"/>
        <v/>
      </c>
      <c r="J770" s="35" t="str">
        <f t="shared" si="1316"/>
        <v/>
      </c>
      <c r="K770" s="67" t="str">
        <f>IFERROR(IF(VLOOKUP(J769,'Flota Variable'!$AS$4:$AU$707,3,0)+K769&gt;$F$7,"",VLOOKUP(J769,'Flota Variable'!$AS$4:$AU$707,3,0)+K769),"")</f>
        <v/>
      </c>
      <c r="L770" s="67" t="str">
        <f t="shared" si="1394"/>
        <v/>
      </c>
      <c r="M770" s="36" t="str">
        <f t="shared" si="1317"/>
        <v/>
      </c>
      <c r="N770" s="35" t="str">
        <f>IF(H770="","",IF(H770=MAX($H$3:$H$1002),IFERROR(VLOOKUP(MAX($H$3:H770)+1,$H$3:$I$1002,2,0),MAX(I770:I1769))-VLOOKUP(H770,$H$3:$I$1002,2,0)+1,IFERROR(VLOOKUP(MAX($H$3:H770)+1,$H$3:$I$1002,2,0),MAX(I770:I1769))-VLOOKUP(H770,$H$3:$I$1002,2,0)))</f>
        <v/>
      </c>
      <c r="P770" s="35" t="str">
        <f t="shared" si="1318"/>
        <v/>
      </c>
      <c r="Q770" s="67" t="str">
        <f t="shared" si="1319"/>
        <v/>
      </c>
      <c r="R770" s="67" t="str">
        <f t="shared" si="1320"/>
        <v/>
      </c>
      <c r="S770" s="67" t="str">
        <f t="shared" si="1321"/>
        <v/>
      </c>
      <c r="U770" s="68" t="str">
        <f>IFERROR(IF(Z770=0,"",IF(MINUTE(Z770)&lt;&gt;MINUTE(Z769),MAX($U$2:U769)+1,IF(AND(MINUTE(Z769)=0,MINUTE(Z770)=0),1,""))),"")</f>
        <v/>
      </c>
      <c r="V770" s="68" t="str">
        <f t="shared" si="1322"/>
        <v/>
      </c>
      <c r="W770" s="68" t="str">
        <f t="shared" si="1323"/>
        <v/>
      </c>
      <c r="X770" s="69" t="str">
        <f>IFERROR(L770+VLOOKUP(J770,'Tiempos de ciclo'!$P$3:$Q$398,2,0),"")</f>
        <v/>
      </c>
      <c r="Y770" s="69" t="str">
        <f t="shared" si="1306"/>
        <v/>
      </c>
      <c r="Z770" s="70" t="str">
        <f t="shared" si="1324"/>
        <v/>
      </c>
      <c r="AA770" s="68" t="str">
        <f>IF(U770="","",IF(U770=MAX($U$3:$U$1002),IFERROR(VLOOKUP(MAX($U$3:U770)+1,$U$3:$V$1002,2,0),MAX(V770:V1769))-VLOOKUP(U770,$U$3:$V$1002,2,0)+1,IFERROR(VLOOKUP(MAX($U$3:U770)+1,$U$3:$V$1002,2,0),MAX(V770:V1769))-VLOOKUP(U770,$U$3:$V$1002,2,0)))</f>
        <v/>
      </c>
      <c r="AC770" s="68" t="str">
        <f t="shared" si="1325"/>
        <v/>
      </c>
      <c r="AD770" s="69" t="str">
        <f t="shared" si="1326"/>
        <v/>
      </c>
      <c r="AE770" s="69" t="str">
        <f t="shared" si="1327"/>
        <v/>
      </c>
      <c r="AF770" s="69" t="str">
        <f t="shared" si="1328"/>
        <v/>
      </c>
      <c r="AI770" s="3" t="str">
        <f t="shared" si="1395"/>
        <v/>
      </c>
      <c r="AJ770" s="8" t="str">
        <f t="shared" si="1307"/>
        <v/>
      </c>
      <c r="AK770" s="8" t="str">
        <f t="shared" si="1396"/>
        <v/>
      </c>
      <c r="AL770" s="8" t="str">
        <f t="shared" si="1397"/>
        <v/>
      </c>
      <c r="AM770" s="8" t="str">
        <f t="shared" si="1398"/>
        <v/>
      </c>
      <c r="AN770" s="9" t="str">
        <f t="shared" si="1308"/>
        <v/>
      </c>
      <c r="AO770" s="9" t="str">
        <f t="shared" si="1309"/>
        <v/>
      </c>
      <c r="AP770" s="8" t="str">
        <f t="shared" si="1329"/>
        <v/>
      </c>
      <c r="AQ770" s="9" t="str">
        <f t="shared" si="1310"/>
        <v/>
      </c>
      <c r="AR770" s="8" t="str">
        <f t="shared" si="1330"/>
        <v/>
      </c>
      <c r="AS770" s="2" t="str">
        <f t="shared" si="1399"/>
        <v/>
      </c>
      <c r="AT770" s="8" t="str">
        <f t="shared" si="1331"/>
        <v/>
      </c>
      <c r="AU770" s="8" t="str">
        <f t="shared" si="1400"/>
        <v/>
      </c>
      <c r="AV770" s="8" t="str">
        <f t="shared" si="1401"/>
        <v/>
      </c>
      <c r="AW770" s="8" t="str">
        <f t="shared" si="1402"/>
        <v/>
      </c>
      <c r="AX770" s="9" t="str">
        <f t="shared" si="1311"/>
        <v/>
      </c>
      <c r="AY770" s="9" t="str">
        <f t="shared" si="1312"/>
        <v/>
      </c>
      <c r="AZ770" s="8" t="str">
        <f t="shared" si="1332"/>
        <v/>
      </c>
      <c r="BA770" s="9" t="str">
        <f t="shared" si="1333"/>
        <v/>
      </c>
      <c r="BB770" s="8" t="str">
        <f t="shared" si="1334"/>
        <v/>
      </c>
      <c r="BD770" s="3" t="str">
        <f t="shared" si="1335"/>
        <v/>
      </c>
      <c r="BE770" s="8" t="str">
        <f t="shared" si="1403"/>
        <v/>
      </c>
      <c r="BF770" s="8" t="str">
        <f t="shared" si="1404"/>
        <v/>
      </c>
      <c r="BG770" s="86" t="str">
        <f t="shared" si="1405"/>
        <v/>
      </c>
      <c r="BH770" s="9" t="str">
        <f t="shared" si="1406"/>
        <v/>
      </c>
      <c r="BI770" s="9" t="str">
        <f t="shared" si="1407"/>
        <v/>
      </c>
      <c r="BJ770" s="82" t="e">
        <f t="shared" si="1313"/>
        <v>#VALUE!</v>
      </c>
      <c r="BK770" s="9" t="str">
        <f t="shared" si="1408"/>
        <v/>
      </c>
      <c r="BL770" s="9" t="str">
        <f t="shared" ref="BL770:BM770" si="1421">BK770</f>
        <v/>
      </c>
      <c r="BM770" s="9" t="str">
        <f t="shared" si="1421"/>
        <v/>
      </c>
      <c r="BN770" s="8" t="str">
        <f t="shared" si="1315"/>
        <v/>
      </c>
      <c r="BO770" s="8" t="str">
        <f t="shared" si="1337"/>
        <v/>
      </c>
      <c r="BP770" s="8" t="str">
        <f t="shared" si="1338"/>
        <v/>
      </c>
      <c r="BQ770" s="8" t="str">
        <f t="shared" si="1339"/>
        <v/>
      </c>
      <c r="BR770" s="8" t="str">
        <f t="shared" si="1410"/>
        <v/>
      </c>
      <c r="BS770" s="8" t="str">
        <f t="shared" si="1340"/>
        <v/>
      </c>
      <c r="BT770" s="8" t="str">
        <f t="shared" si="1341"/>
        <v/>
      </c>
      <c r="BU770" s="7" t="str">
        <f t="shared" si="1342"/>
        <v/>
      </c>
    </row>
    <row r="771" spans="8:73" x14ac:dyDescent="0.25">
      <c r="H771" s="35" t="str">
        <f>IFERROR(IF(MINUTE(M771)&lt;&gt;MINUTE(M770),MAX($H$2:H770)+1,IF(AND(MINUTE(M770)=0,MINUTE(M771)=0),1,"")),"")</f>
        <v/>
      </c>
      <c r="I771" s="35" t="str">
        <f t="shared" si="1393"/>
        <v/>
      </c>
      <c r="J771" s="35" t="str">
        <f t="shared" si="1316"/>
        <v/>
      </c>
      <c r="K771" s="67" t="str">
        <f>IFERROR(IF(VLOOKUP(J770,'Flota Variable'!$AS$4:$AU$707,3,0)+K770&gt;$F$7,"",VLOOKUP(J770,'Flota Variable'!$AS$4:$AU$707,3,0)+K770),"")</f>
        <v/>
      </c>
      <c r="L771" s="67" t="str">
        <f t="shared" si="1394"/>
        <v/>
      </c>
      <c r="M771" s="36" t="str">
        <f t="shared" si="1317"/>
        <v/>
      </c>
      <c r="N771" s="35" t="str">
        <f>IF(H771="","",IF(H771=MAX($H$3:$H$1002),IFERROR(VLOOKUP(MAX($H$3:H771)+1,$H$3:$I$1002,2,0),MAX(I771:I1770))-VLOOKUP(H771,$H$3:$I$1002,2,0)+1,IFERROR(VLOOKUP(MAX($H$3:H771)+1,$H$3:$I$1002,2,0),MAX(I771:I1770))-VLOOKUP(H771,$H$3:$I$1002,2,0)))</f>
        <v/>
      </c>
      <c r="P771" s="35" t="str">
        <f t="shared" si="1318"/>
        <v/>
      </c>
      <c r="Q771" s="67" t="str">
        <f t="shared" si="1319"/>
        <v/>
      </c>
      <c r="R771" s="67" t="str">
        <f t="shared" si="1320"/>
        <v/>
      </c>
      <c r="S771" s="67" t="str">
        <f t="shared" si="1321"/>
        <v/>
      </c>
      <c r="U771" s="68" t="str">
        <f>IFERROR(IF(Z771=0,"",IF(MINUTE(Z771)&lt;&gt;MINUTE(Z770),MAX($U$2:U770)+1,IF(AND(MINUTE(Z770)=0,MINUTE(Z771)=0),1,""))),"")</f>
        <v/>
      </c>
      <c r="V771" s="68" t="str">
        <f t="shared" si="1322"/>
        <v/>
      </c>
      <c r="W771" s="68" t="str">
        <f t="shared" si="1323"/>
        <v/>
      </c>
      <c r="X771" s="69" t="str">
        <f>IFERROR(L771+VLOOKUP(J771,'Tiempos de ciclo'!$P$3:$Q$398,2,0),"")</f>
        <v/>
      </c>
      <c r="Y771" s="69" t="str">
        <f t="shared" ref="Y771:Y834" si="1422">IFERROR(HOUR(X771)*$E$16+MINUTE(X771)*$E$17+IF(SECOND(X771)&lt;30,0,$E$17),"")</f>
        <v/>
      </c>
      <c r="Z771" s="70" t="str">
        <f t="shared" si="1324"/>
        <v/>
      </c>
      <c r="AA771" s="68" t="str">
        <f>IF(U771="","",IF(U771=MAX($U$3:$U$1002),IFERROR(VLOOKUP(MAX($U$3:U771)+1,$U$3:$V$1002,2,0),MAX(V771:V1770))-VLOOKUP(U771,$U$3:$V$1002,2,0)+1,IFERROR(VLOOKUP(MAX($U$3:U771)+1,$U$3:$V$1002,2,0),MAX(V771:V1770))-VLOOKUP(U771,$U$3:$V$1002,2,0)))</f>
        <v/>
      </c>
      <c r="AC771" s="68" t="str">
        <f t="shared" si="1325"/>
        <v/>
      </c>
      <c r="AD771" s="69" t="str">
        <f t="shared" si="1326"/>
        <v/>
      </c>
      <c r="AE771" s="69" t="str">
        <f t="shared" si="1327"/>
        <v/>
      </c>
      <c r="AF771" s="69" t="str">
        <f t="shared" si="1328"/>
        <v/>
      </c>
      <c r="AI771" s="3" t="str">
        <f t="shared" si="1395"/>
        <v/>
      </c>
      <c r="AJ771" s="8" t="str">
        <f t="shared" ref="AJ771:AJ834" si="1423">IF(P771="","",$C$4)</f>
        <v/>
      </c>
      <c r="AK771" s="8" t="str">
        <f t="shared" si="1396"/>
        <v/>
      </c>
      <c r="AL771" s="8" t="str">
        <f t="shared" si="1397"/>
        <v/>
      </c>
      <c r="AM771" s="8" t="str">
        <f t="shared" si="1398"/>
        <v/>
      </c>
      <c r="AN771" s="9" t="str">
        <f t="shared" ref="AN771:AN834" si="1424">IF(Q771="","",CONCATENATE(IF(HOUR(Q771)&lt;2,HOUR(Q771)+24,IF(HOUR(Q771)&lt;10,CONCATENATE(0,HOUR(Q771)),HOUR(Q771))),":",IF(MINUTE(Q771)&lt;10,CONCATENATE(0,MINUTE(Q771)),MINUTE(Q771))))</f>
        <v/>
      </c>
      <c r="AO771" s="9" t="str">
        <f t="shared" ref="AO771:AO834" si="1425">IF(R771="","",CONCATENATE(IF(HOUR(R771)&lt;2,HOUR(R771)+24,IF(HOUR(R771)&lt;10,CONCATENATE(0,HOUR(R771)),HOUR(R771))),":",IF(MINUTE(R771)&lt;10,CONCATENATE(0,MINUTE(R771)),MINUTE(R771))))</f>
        <v/>
      </c>
      <c r="AP771" s="8" t="str">
        <f t="shared" si="1329"/>
        <v/>
      </c>
      <c r="AQ771" s="9" t="str">
        <f t="shared" ref="AQ771:AQ834" si="1426">S771</f>
        <v/>
      </c>
      <c r="AR771" s="8" t="str">
        <f t="shared" si="1330"/>
        <v/>
      </c>
      <c r="AS771" s="2" t="str">
        <f t="shared" si="1399"/>
        <v/>
      </c>
      <c r="AT771" s="8" t="str">
        <f t="shared" si="1331"/>
        <v/>
      </c>
      <c r="AU771" s="8" t="str">
        <f t="shared" si="1400"/>
        <v/>
      </c>
      <c r="AV771" s="8" t="str">
        <f t="shared" si="1401"/>
        <v/>
      </c>
      <c r="AW771" s="8" t="str">
        <f t="shared" si="1402"/>
        <v/>
      </c>
      <c r="AX771" s="9" t="str">
        <f t="shared" ref="AX771:AX834" si="1427">IFERROR(IF(AF771="","",CONCATENATE(IF(HOUR(AD771)&lt;2,HOUR(AD771)+24,IF(HOUR(AD771)&lt;10,CONCATENATE(0,HOUR(AD771)),HOUR(AD771))),":",IF(MINUTE(AD771)&lt;10,CONCATENATE(0,MINUTE(AD771)),MINUTE(AD771)))),"")</f>
        <v/>
      </c>
      <c r="AY771" s="9" t="str">
        <f t="shared" ref="AY771:AY834" si="1428">IFERROR(IF(AF771="","",CONCATENATE(IF(HOUR(AE771)&lt;2,HOUR(AE771)+24,IF(HOUR(AE771)&lt;10,CONCATENATE(0,HOUR(AE771)),HOUR(AE771))),":",IF(MINUTE(AE771)&lt;10,CONCATENATE(0,MINUTE(AE771)),MINUTE(AE771)))),"")</f>
        <v/>
      </c>
      <c r="AZ771" s="8" t="str">
        <f t="shared" si="1332"/>
        <v/>
      </c>
      <c r="BA771" s="9" t="str">
        <f t="shared" si="1333"/>
        <v/>
      </c>
      <c r="BB771" s="8" t="str">
        <f t="shared" si="1334"/>
        <v/>
      </c>
      <c r="BD771" s="3" t="str">
        <f t="shared" si="1335"/>
        <v/>
      </c>
      <c r="BE771" s="8" t="str">
        <f t="shared" si="1403"/>
        <v/>
      </c>
      <c r="BF771" s="8" t="str">
        <f t="shared" si="1404"/>
        <v/>
      </c>
      <c r="BG771" s="86" t="str">
        <f t="shared" si="1405"/>
        <v/>
      </c>
      <c r="BH771" s="9" t="str">
        <f t="shared" si="1406"/>
        <v/>
      </c>
      <c r="BI771" s="9" t="str">
        <f t="shared" si="1407"/>
        <v/>
      </c>
      <c r="BJ771" s="82" t="e">
        <f t="shared" ref="BJ771:BJ834" si="1429">BK771*1440</f>
        <v>#VALUE!</v>
      </c>
      <c r="BK771" s="9" t="str">
        <f t="shared" si="1408"/>
        <v/>
      </c>
      <c r="BL771" s="9" t="str">
        <f t="shared" ref="BL771:BM771" si="1430">BK771</f>
        <v/>
      </c>
      <c r="BM771" s="9" t="str">
        <f t="shared" si="1430"/>
        <v/>
      </c>
      <c r="BN771" s="8" t="str">
        <f t="shared" ref="BN771:BN834" si="1431">IFERROR(VLOOKUP(BD771,$AI$3:$AR$1003,5,0),VLOOKUP(BD771,$AS$3:$BB$1003,5,0))</f>
        <v/>
      </c>
      <c r="BO771" s="8" t="str">
        <f t="shared" si="1337"/>
        <v/>
      </c>
      <c r="BP771" s="8" t="str">
        <f t="shared" si="1338"/>
        <v/>
      </c>
      <c r="BQ771" s="8" t="str">
        <f t="shared" si="1339"/>
        <v/>
      </c>
      <c r="BR771" s="8" t="str">
        <f t="shared" si="1410"/>
        <v/>
      </c>
      <c r="BS771" s="8" t="str">
        <f t="shared" si="1340"/>
        <v/>
      </c>
      <c r="BT771" s="8" t="str">
        <f t="shared" si="1341"/>
        <v/>
      </c>
      <c r="BU771" s="7" t="str">
        <f t="shared" si="1342"/>
        <v/>
      </c>
    </row>
    <row r="772" spans="8:73" x14ac:dyDescent="0.25">
      <c r="H772" s="35" t="str">
        <f>IFERROR(IF(MINUTE(M772)&lt;&gt;MINUTE(M771),MAX($H$2:H771)+1,IF(AND(MINUTE(M771)=0,MINUTE(M772)=0),1,"")),"")</f>
        <v/>
      </c>
      <c r="I772" s="35" t="str">
        <f t="shared" si="1393"/>
        <v/>
      </c>
      <c r="J772" s="35" t="str">
        <f t="shared" ref="J772:J835" si="1432">IFERROR($C$4&amp;"_"&amp;IF(HOUR(L772)&lt;1,HOUR(L772)+24,HOUR(L772)),"")</f>
        <v/>
      </c>
      <c r="K772" s="67" t="str">
        <f>IFERROR(IF(VLOOKUP(J771,'Flota Variable'!$AS$4:$AU$707,3,0)+K771&gt;$F$7,"",VLOOKUP(J771,'Flota Variable'!$AS$4:$AU$707,3,0)+K771),"")</f>
        <v/>
      </c>
      <c r="L772" s="67" t="str">
        <f t="shared" si="1394"/>
        <v/>
      </c>
      <c r="M772" s="36" t="str">
        <f t="shared" ref="M772:M835" si="1433">IFERROR(IF(L773&lt;L772,L773+$E$18,L773)-L772,"")</f>
        <v/>
      </c>
      <c r="N772" s="35" t="str">
        <f>IF(H772="","",IF(H772=MAX($H$3:$H$1002),IFERROR(VLOOKUP(MAX($H$3:H772)+1,$H$3:$I$1002,2,0),MAX(I772:I1771))-VLOOKUP(H772,$H$3:$I$1002,2,0)+1,IFERROR(VLOOKUP(MAX($H$3:H772)+1,$H$3:$I$1002,2,0),MAX(I772:I1771))-VLOOKUP(H772,$H$3:$I$1002,2,0)))</f>
        <v/>
      </c>
      <c r="P772" s="35" t="str">
        <f t="shared" ref="P772:P835" si="1434">IFERROR(IF(P771+1&lt;=MAX($H$3:$H$1002),P771+1,""),"")</f>
        <v/>
      </c>
      <c r="Q772" s="67" t="str">
        <f t="shared" ref="Q772:Q835" si="1435">IF(P772="","",VLOOKUP(P772,$H$3:$L$1002,5,0))</f>
        <v/>
      </c>
      <c r="R772" s="67" t="str">
        <f t="shared" ref="R772:R835" si="1436">IF(P772="","",IF(Q773="",VLOOKUP(MAX($I$3:$I$1002),$I$3:$L$1002,4,0),Q773))</f>
        <v/>
      </c>
      <c r="S772" s="67" t="str">
        <f t="shared" ref="S772:S835" si="1437">IF(P772="","",VLOOKUP(P772,$H$3:$N$1002,6,0))</f>
        <v/>
      </c>
      <c r="U772" s="68" t="str">
        <f>IFERROR(IF(Z772=0,"",IF(MINUTE(Z772)&lt;&gt;MINUTE(Z771),MAX($U$2:U771)+1,IF(AND(MINUTE(Z771)=0,MINUTE(Z772)=0),1,""))),"")</f>
        <v/>
      </c>
      <c r="V772" s="68" t="str">
        <f t="shared" ref="V772:V835" si="1438">IF(X772="","",V771+1)</f>
        <v/>
      </c>
      <c r="W772" s="68" t="str">
        <f t="shared" ref="W772:W835" si="1439">IFERROR($C$4&amp;"_"&amp;IF(HOUR(Y772)&lt;1,HOUR(Y772)+24,HOUR(Y772)),"")</f>
        <v/>
      </c>
      <c r="X772" s="69" t="str">
        <f>IFERROR(L772+VLOOKUP(J772,'Tiempos de ciclo'!$P$3:$Q$398,2,0),"")</f>
        <v/>
      </c>
      <c r="Y772" s="69" t="str">
        <f t="shared" si="1422"/>
        <v/>
      </c>
      <c r="Z772" s="70" t="str">
        <f t="shared" ref="Z772:Z835" si="1440">IFERROR(IF(Y773&lt;Y772,Y773+$E$18,Y773)-Y772,"")</f>
        <v/>
      </c>
      <c r="AA772" s="68" t="str">
        <f>IF(U772="","",IF(U772=MAX($U$3:$U$1002),IFERROR(VLOOKUP(MAX($U$3:U772)+1,$U$3:$V$1002,2,0),MAX(V772:V1771))-VLOOKUP(U772,$U$3:$V$1002,2,0)+1,IFERROR(VLOOKUP(MAX($U$3:U772)+1,$U$3:$V$1002,2,0),MAX(V772:V1771))-VLOOKUP(U772,$U$3:$V$1002,2,0)))</f>
        <v/>
      </c>
      <c r="AC772" s="68" t="str">
        <f t="shared" ref="AC772:AC835" si="1441">IFERROR(IF(AC771+1&lt;=MAX($U$3:$U$1002),AC771+1,""),"")</f>
        <v/>
      </c>
      <c r="AD772" s="69" t="str">
        <f t="shared" ref="AD772:AD835" si="1442">IF(AC772="","",VLOOKUP(AC772,$U$3:$Y$1002,5,0))</f>
        <v/>
      </c>
      <c r="AE772" s="69" t="str">
        <f t="shared" ref="AE772:AE835" si="1443">IF(AC772="","",IF(AD773="",VLOOKUP(MAX($V$3:$V$1002),$V$3:$Y$1002,4,0),AD773))</f>
        <v/>
      </c>
      <c r="AF772" s="69" t="str">
        <f t="shared" ref="AF772:AF835" si="1444">IF(AC772="","",VLOOKUP(AC772,$U$3:$AA$1002,6,0))</f>
        <v/>
      </c>
      <c r="AI772" s="3" t="str">
        <f t="shared" si="1395"/>
        <v/>
      </c>
      <c r="AJ772" s="8" t="str">
        <f t="shared" si="1423"/>
        <v/>
      </c>
      <c r="AK772" s="8" t="str">
        <f t="shared" si="1396"/>
        <v/>
      </c>
      <c r="AL772" s="8" t="str">
        <f t="shared" si="1397"/>
        <v/>
      </c>
      <c r="AM772" s="8" t="str">
        <f t="shared" si="1398"/>
        <v/>
      </c>
      <c r="AN772" s="9" t="str">
        <f t="shared" si="1424"/>
        <v/>
      </c>
      <c r="AO772" s="9" t="str">
        <f t="shared" si="1425"/>
        <v/>
      </c>
      <c r="AP772" s="8" t="str">
        <f t="shared" ref="AP772:AP835" si="1445">+IFERROR(AQ772*1440,"")</f>
        <v/>
      </c>
      <c r="AQ772" s="9" t="str">
        <f t="shared" si="1426"/>
        <v/>
      </c>
      <c r="AR772" s="8" t="str">
        <f t="shared" ref="AR772:AR835" si="1446">IF(AM772="","",$F$12)</f>
        <v/>
      </c>
      <c r="AS772" s="2" t="str">
        <f t="shared" si="1399"/>
        <v/>
      </c>
      <c r="AT772" s="8" t="str">
        <f t="shared" ref="AT772:AT835" si="1447">IF(AD772="","",$C$4)</f>
        <v/>
      </c>
      <c r="AU772" s="8" t="str">
        <f t="shared" si="1400"/>
        <v/>
      </c>
      <c r="AV772" s="8" t="str">
        <f t="shared" si="1401"/>
        <v/>
      </c>
      <c r="AW772" s="8" t="str">
        <f t="shared" si="1402"/>
        <v/>
      </c>
      <c r="AX772" s="9" t="str">
        <f t="shared" si="1427"/>
        <v/>
      </c>
      <c r="AY772" s="9" t="str">
        <f t="shared" si="1428"/>
        <v/>
      </c>
      <c r="AZ772" s="8" t="str">
        <f t="shared" ref="AZ772:AZ835" si="1448">+IFERROR(BA772*1440,"")</f>
        <v/>
      </c>
      <c r="BA772" s="9" t="str">
        <f t="shared" ref="BA772:BA835" si="1449">AF772</f>
        <v/>
      </c>
      <c r="BB772" s="8" t="str">
        <f t="shared" ref="BB772:BB835" si="1450">IF(AW772="","",$F$12)</f>
        <v/>
      </c>
      <c r="BD772" s="3" t="str">
        <f t="shared" ref="BD772:BD835" si="1451">IFERROR(IF(BD771+1&gt;$BC$2,"",BD771+1),"")</f>
        <v/>
      </c>
      <c r="BE772" s="8" t="str">
        <f t="shared" si="1403"/>
        <v/>
      </c>
      <c r="BF772" s="8" t="str">
        <f t="shared" si="1404"/>
        <v/>
      </c>
      <c r="BG772" s="86" t="str">
        <f t="shared" si="1405"/>
        <v/>
      </c>
      <c r="BH772" s="9" t="str">
        <f t="shared" si="1406"/>
        <v/>
      </c>
      <c r="BI772" s="9" t="str">
        <f t="shared" si="1407"/>
        <v/>
      </c>
      <c r="BJ772" s="82" t="e">
        <f t="shared" si="1429"/>
        <v>#VALUE!</v>
      </c>
      <c r="BK772" s="9" t="str">
        <f t="shared" si="1408"/>
        <v/>
      </c>
      <c r="BL772" s="9" t="str">
        <f t="shared" ref="BL772:BM772" si="1452">BK772</f>
        <v/>
      </c>
      <c r="BM772" s="9" t="str">
        <f t="shared" si="1452"/>
        <v/>
      </c>
      <c r="BN772" s="8" t="str">
        <f t="shared" si="1431"/>
        <v/>
      </c>
      <c r="BO772" s="8" t="str">
        <f t="shared" ref="BO772:BO835" si="1453">IF(BD772="","",0)</f>
        <v/>
      </c>
      <c r="BP772" s="8" t="str">
        <f t="shared" ref="BP772:BP835" si="1454">IF(BD772="","",0)</f>
        <v/>
      </c>
      <c r="BQ772" s="8" t="str">
        <f t="shared" ref="BQ772:BQ835" si="1455">IF(BD772="","",0)</f>
        <v/>
      </c>
      <c r="BR772" s="8" t="str">
        <f t="shared" si="1410"/>
        <v/>
      </c>
      <c r="BS772" s="8" t="str">
        <f t="shared" ref="BS772:BS835" si="1456">IF(BD772="","",0)</f>
        <v/>
      </c>
      <c r="BT772" s="8" t="str">
        <f t="shared" ref="BT772:BT835" si="1457">IF(BD772="","",0)</f>
        <v/>
      </c>
      <c r="BU772" s="7" t="str">
        <f t="shared" ref="BU772:BU835" si="1458">IF(BF772="","","="&amp;""""&amp;BF772&amp;""""&amp;","&amp;"="&amp;""""&amp;BG772&amp;""""&amp;","&amp;"="&amp;""""&amp;BH772&amp;""""&amp;","&amp;"="&amp;""""&amp;BI772&amp;""""&amp;","&amp;"="&amp;""""&amp;TEXT(BK772,"hh:mm")&amp;""""&amp;","&amp;"="&amp;""""&amp;TEXT(BL772,"hh:mm")&amp;""""&amp;","&amp;"="&amp;""""&amp;TEXT(BM772,"hh:mm")&amp;""""&amp;","&amp;"="&amp;""""&amp;BN772&amp;""""&amp;","&amp;"="&amp;""""&amp;BO772&amp;""""&amp;","&amp;"="&amp;""""&amp;BP772&amp;""""&amp;","&amp;"="&amp;""""&amp;BQ772&amp;""""&amp;","&amp;"="&amp;""""&amp;BR772&amp;""""&amp;","&amp;"="&amp;""""&amp;BS772&amp;""""&amp;","&amp;"="&amp;""""&amp;BT772&amp;""""&amp;",")</f>
        <v/>
      </c>
    </row>
    <row r="773" spans="8:73" x14ac:dyDescent="0.25">
      <c r="H773" s="35" t="str">
        <f>IFERROR(IF(MINUTE(M773)&lt;&gt;MINUTE(M772),MAX($H$2:H772)+1,IF(AND(MINUTE(M772)=0,MINUTE(M773)=0),1,"")),"")</f>
        <v/>
      </c>
      <c r="I773" s="35" t="str">
        <f t="shared" si="1393"/>
        <v/>
      </c>
      <c r="J773" s="35" t="str">
        <f t="shared" si="1432"/>
        <v/>
      </c>
      <c r="K773" s="67" t="str">
        <f>IFERROR(IF(VLOOKUP(J772,'Flota Variable'!$AS$4:$AU$707,3,0)+K772&gt;$F$7,"",VLOOKUP(J772,'Flota Variable'!$AS$4:$AU$707,3,0)+K772),"")</f>
        <v/>
      </c>
      <c r="L773" s="67" t="str">
        <f t="shared" si="1394"/>
        <v/>
      </c>
      <c r="M773" s="36" t="str">
        <f t="shared" si="1433"/>
        <v/>
      </c>
      <c r="N773" s="35" t="str">
        <f>IF(H773="","",IF(H773=MAX($H$3:$H$1002),IFERROR(VLOOKUP(MAX($H$3:H773)+1,$H$3:$I$1002,2,0),MAX(I773:I1772))-VLOOKUP(H773,$H$3:$I$1002,2,0)+1,IFERROR(VLOOKUP(MAX($H$3:H773)+1,$H$3:$I$1002,2,0),MAX(I773:I1772))-VLOOKUP(H773,$H$3:$I$1002,2,0)))</f>
        <v/>
      </c>
      <c r="P773" s="35" t="str">
        <f t="shared" si="1434"/>
        <v/>
      </c>
      <c r="Q773" s="67" t="str">
        <f t="shared" si="1435"/>
        <v/>
      </c>
      <c r="R773" s="67" t="str">
        <f t="shared" si="1436"/>
        <v/>
      </c>
      <c r="S773" s="67" t="str">
        <f t="shared" si="1437"/>
        <v/>
      </c>
      <c r="U773" s="68" t="str">
        <f>IFERROR(IF(Z773=0,"",IF(MINUTE(Z773)&lt;&gt;MINUTE(Z772),MAX($U$2:U772)+1,IF(AND(MINUTE(Z772)=0,MINUTE(Z773)=0),1,""))),"")</f>
        <v/>
      </c>
      <c r="V773" s="68" t="str">
        <f t="shared" si="1438"/>
        <v/>
      </c>
      <c r="W773" s="68" t="str">
        <f t="shared" si="1439"/>
        <v/>
      </c>
      <c r="X773" s="69" t="str">
        <f>IFERROR(L773+VLOOKUP(J773,'Tiempos de ciclo'!$P$3:$Q$398,2,0),"")</f>
        <v/>
      </c>
      <c r="Y773" s="69" t="str">
        <f t="shared" si="1422"/>
        <v/>
      </c>
      <c r="Z773" s="70" t="str">
        <f t="shared" si="1440"/>
        <v/>
      </c>
      <c r="AA773" s="68" t="str">
        <f>IF(U773="","",IF(U773=MAX($U$3:$U$1002),IFERROR(VLOOKUP(MAX($U$3:U773)+1,$U$3:$V$1002,2,0),MAX(V773:V1772))-VLOOKUP(U773,$U$3:$V$1002,2,0)+1,IFERROR(VLOOKUP(MAX($U$3:U773)+1,$U$3:$V$1002,2,0),MAX(V773:V1772))-VLOOKUP(U773,$U$3:$V$1002,2,0)))</f>
        <v/>
      </c>
      <c r="AC773" s="68" t="str">
        <f t="shared" si="1441"/>
        <v/>
      </c>
      <c r="AD773" s="69" t="str">
        <f t="shared" si="1442"/>
        <v/>
      </c>
      <c r="AE773" s="69" t="str">
        <f t="shared" si="1443"/>
        <v/>
      </c>
      <c r="AF773" s="69" t="str">
        <f t="shared" si="1444"/>
        <v/>
      </c>
      <c r="AI773" s="3" t="str">
        <f t="shared" si="1395"/>
        <v/>
      </c>
      <c r="AJ773" s="8" t="str">
        <f t="shared" si="1423"/>
        <v/>
      </c>
      <c r="AK773" s="8" t="str">
        <f t="shared" si="1396"/>
        <v/>
      </c>
      <c r="AL773" s="8" t="str">
        <f t="shared" si="1397"/>
        <v/>
      </c>
      <c r="AM773" s="8" t="str">
        <f t="shared" si="1398"/>
        <v/>
      </c>
      <c r="AN773" s="9" t="str">
        <f t="shared" si="1424"/>
        <v/>
      </c>
      <c r="AO773" s="9" t="str">
        <f t="shared" si="1425"/>
        <v/>
      </c>
      <c r="AP773" s="8" t="str">
        <f t="shared" si="1445"/>
        <v/>
      </c>
      <c r="AQ773" s="9" t="str">
        <f t="shared" si="1426"/>
        <v/>
      </c>
      <c r="AR773" s="8" t="str">
        <f t="shared" si="1446"/>
        <v/>
      </c>
      <c r="AS773" s="2" t="str">
        <f t="shared" si="1399"/>
        <v/>
      </c>
      <c r="AT773" s="8" t="str">
        <f t="shared" si="1447"/>
        <v/>
      </c>
      <c r="AU773" s="8" t="str">
        <f t="shared" si="1400"/>
        <v/>
      </c>
      <c r="AV773" s="8" t="str">
        <f t="shared" si="1401"/>
        <v/>
      </c>
      <c r="AW773" s="8" t="str">
        <f t="shared" si="1402"/>
        <v/>
      </c>
      <c r="AX773" s="9" t="str">
        <f t="shared" si="1427"/>
        <v/>
      </c>
      <c r="AY773" s="9" t="str">
        <f t="shared" si="1428"/>
        <v/>
      </c>
      <c r="AZ773" s="8" t="str">
        <f t="shared" si="1448"/>
        <v/>
      </c>
      <c r="BA773" s="9" t="str">
        <f t="shared" si="1449"/>
        <v/>
      </c>
      <c r="BB773" s="8" t="str">
        <f t="shared" si="1450"/>
        <v/>
      </c>
      <c r="BD773" s="3" t="str">
        <f t="shared" si="1451"/>
        <v/>
      </c>
      <c r="BE773" s="8" t="str">
        <f t="shared" si="1403"/>
        <v/>
      </c>
      <c r="BF773" s="8" t="str">
        <f t="shared" si="1404"/>
        <v/>
      </c>
      <c r="BG773" s="86" t="str">
        <f t="shared" si="1405"/>
        <v/>
      </c>
      <c r="BH773" s="9" t="str">
        <f t="shared" si="1406"/>
        <v/>
      </c>
      <c r="BI773" s="9" t="str">
        <f t="shared" si="1407"/>
        <v/>
      </c>
      <c r="BJ773" s="82" t="e">
        <f t="shared" si="1429"/>
        <v>#VALUE!</v>
      </c>
      <c r="BK773" s="9" t="str">
        <f t="shared" si="1408"/>
        <v/>
      </c>
      <c r="BL773" s="9" t="str">
        <f t="shared" ref="BL773:BM773" si="1459">BK773</f>
        <v/>
      </c>
      <c r="BM773" s="9" t="str">
        <f t="shared" si="1459"/>
        <v/>
      </c>
      <c r="BN773" s="8" t="str">
        <f t="shared" si="1431"/>
        <v/>
      </c>
      <c r="BO773" s="8" t="str">
        <f t="shared" si="1453"/>
        <v/>
      </c>
      <c r="BP773" s="8" t="str">
        <f t="shared" si="1454"/>
        <v/>
      </c>
      <c r="BQ773" s="8" t="str">
        <f t="shared" si="1455"/>
        <v/>
      </c>
      <c r="BR773" s="8" t="str">
        <f t="shared" si="1410"/>
        <v/>
      </c>
      <c r="BS773" s="8" t="str">
        <f t="shared" si="1456"/>
        <v/>
      </c>
      <c r="BT773" s="8" t="str">
        <f t="shared" si="1457"/>
        <v/>
      </c>
      <c r="BU773" s="7" t="str">
        <f t="shared" si="1458"/>
        <v/>
      </c>
    </row>
    <row r="774" spans="8:73" x14ac:dyDescent="0.25">
      <c r="H774" s="35" t="str">
        <f>IFERROR(IF(MINUTE(M774)&lt;&gt;MINUTE(M773),MAX($H$2:H773)+1,IF(AND(MINUTE(M773)=0,MINUTE(M774)=0),1,"")),"")</f>
        <v/>
      </c>
      <c r="I774" s="35" t="str">
        <f t="shared" si="1393"/>
        <v/>
      </c>
      <c r="J774" s="35" t="str">
        <f t="shared" si="1432"/>
        <v/>
      </c>
      <c r="K774" s="67" t="str">
        <f>IFERROR(IF(VLOOKUP(J773,'Flota Variable'!$AS$4:$AU$707,3,0)+K773&gt;$F$7,"",VLOOKUP(J773,'Flota Variable'!$AS$4:$AU$707,3,0)+K773),"")</f>
        <v/>
      </c>
      <c r="L774" s="67" t="str">
        <f t="shared" si="1394"/>
        <v/>
      </c>
      <c r="M774" s="36" t="str">
        <f t="shared" si="1433"/>
        <v/>
      </c>
      <c r="N774" s="35" t="str">
        <f>IF(H774="","",IF(H774=MAX($H$3:$H$1002),IFERROR(VLOOKUP(MAX($H$3:H774)+1,$H$3:$I$1002,2,0),MAX(I774:I1773))-VLOOKUP(H774,$H$3:$I$1002,2,0)+1,IFERROR(VLOOKUP(MAX($H$3:H774)+1,$H$3:$I$1002,2,0),MAX(I774:I1773))-VLOOKUP(H774,$H$3:$I$1002,2,0)))</f>
        <v/>
      </c>
      <c r="P774" s="35" t="str">
        <f t="shared" si="1434"/>
        <v/>
      </c>
      <c r="Q774" s="67" t="str">
        <f t="shared" si="1435"/>
        <v/>
      </c>
      <c r="R774" s="67" t="str">
        <f t="shared" si="1436"/>
        <v/>
      </c>
      <c r="S774" s="67" t="str">
        <f t="shared" si="1437"/>
        <v/>
      </c>
      <c r="U774" s="68" t="str">
        <f>IFERROR(IF(Z774=0,"",IF(MINUTE(Z774)&lt;&gt;MINUTE(Z773),MAX($U$2:U773)+1,IF(AND(MINUTE(Z773)=0,MINUTE(Z774)=0),1,""))),"")</f>
        <v/>
      </c>
      <c r="V774" s="68" t="str">
        <f t="shared" si="1438"/>
        <v/>
      </c>
      <c r="W774" s="68" t="str">
        <f t="shared" si="1439"/>
        <v/>
      </c>
      <c r="X774" s="69" t="str">
        <f>IFERROR(L774+VLOOKUP(J774,'Tiempos de ciclo'!$P$3:$Q$398,2,0),"")</f>
        <v/>
      </c>
      <c r="Y774" s="69" t="str">
        <f t="shared" si="1422"/>
        <v/>
      </c>
      <c r="Z774" s="70" t="str">
        <f t="shared" si="1440"/>
        <v/>
      </c>
      <c r="AA774" s="68" t="str">
        <f>IF(U774="","",IF(U774=MAX($U$3:$U$1002),IFERROR(VLOOKUP(MAX($U$3:U774)+1,$U$3:$V$1002,2,0),MAX(V774:V1773))-VLOOKUP(U774,$U$3:$V$1002,2,0)+1,IFERROR(VLOOKUP(MAX($U$3:U774)+1,$U$3:$V$1002,2,0),MAX(V774:V1773))-VLOOKUP(U774,$U$3:$V$1002,2,0)))</f>
        <v/>
      </c>
      <c r="AC774" s="68" t="str">
        <f t="shared" si="1441"/>
        <v/>
      </c>
      <c r="AD774" s="69" t="str">
        <f t="shared" si="1442"/>
        <v/>
      </c>
      <c r="AE774" s="69" t="str">
        <f t="shared" si="1443"/>
        <v/>
      </c>
      <c r="AF774" s="69" t="str">
        <f t="shared" si="1444"/>
        <v/>
      </c>
      <c r="AI774" s="3" t="str">
        <f t="shared" si="1395"/>
        <v/>
      </c>
      <c r="AJ774" s="8" t="str">
        <f t="shared" si="1423"/>
        <v/>
      </c>
      <c r="AK774" s="8" t="str">
        <f t="shared" si="1396"/>
        <v/>
      </c>
      <c r="AL774" s="8" t="str">
        <f t="shared" si="1397"/>
        <v/>
      </c>
      <c r="AM774" s="8" t="str">
        <f t="shared" si="1398"/>
        <v/>
      </c>
      <c r="AN774" s="9" t="str">
        <f t="shared" si="1424"/>
        <v/>
      </c>
      <c r="AO774" s="9" t="str">
        <f t="shared" si="1425"/>
        <v/>
      </c>
      <c r="AP774" s="8" t="str">
        <f t="shared" si="1445"/>
        <v/>
      </c>
      <c r="AQ774" s="9" t="str">
        <f t="shared" si="1426"/>
        <v/>
      </c>
      <c r="AR774" s="8" t="str">
        <f t="shared" si="1446"/>
        <v/>
      </c>
      <c r="AS774" s="2" t="str">
        <f t="shared" si="1399"/>
        <v/>
      </c>
      <c r="AT774" s="8" t="str">
        <f t="shared" si="1447"/>
        <v/>
      </c>
      <c r="AU774" s="8" t="str">
        <f t="shared" si="1400"/>
        <v/>
      </c>
      <c r="AV774" s="8" t="str">
        <f t="shared" si="1401"/>
        <v/>
      </c>
      <c r="AW774" s="8" t="str">
        <f t="shared" si="1402"/>
        <v/>
      </c>
      <c r="AX774" s="9" t="str">
        <f t="shared" si="1427"/>
        <v/>
      </c>
      <c r="AY774" s="9" t="str">
        <f t="shared" si="1428"/>
        <v/>
      </c>
      <c r="AZ774" s="8" t="str">
        <f t="shared" si="1448"/>
        <v/>
      </c>
      <c r="BA774" s="9" t="str">
        <f t="shared" si="1449"/>
        <v/>
      </c>
      <c r="BB774" s="8" t="str">
        <f t="shared" si="1450"/>
        <v/>
      </c>
      <c r="BD774" s="3" t="str">
        <f t="shared" si="1451"/>
        <v/>
      </c>
      <c r="BE774" s="8" t="str">
        <f t="shared" si="1403"/>
        <v/>
      </c>
      <c r="BF774" s="8" t="str">
        <f t="shared" si="1404"/>
        <v/>
      </c>
      <c r="BG774" s="86" t="str">
        <f t="shared" si="1405"/>
        <v/>
      </c>
      <c r="BH774" s="9" t="str">
        <f t="shared" si="1406"/>
        <v/>
      </c>
      <c r="BI774" s="9" t="str">
        <f t="shared" si="1407"/>
        <v/>
      </c>
      <c r="BJ774" s="82" t="e">
        <f t="shared" si="1429"/>
        <v>#VALUE!</v>
      </c>
      <c r="BK774" s="9" t="str">
        <f t="shared" si="1408"/>
        <v/>
      </c>
      <c r="BL774" s="9" t="str">
        <f t="shared" ref="BL774:BM774" si="1460">BK774</f>
        <v/>
      </c>
      <c r="BM774" s="9" t="str">
        <f t="shared" si="1460"/>
        <v/>
      </c>
      <c r="BN774" s="8" t="str">
        <f t="shared" si="1431"/>
        <v/>
      </c>
      <c r="BO774" s="8" t="str">
        <f t="shared" si="1453"/>
        <v/>
      </c>
      <c r="BP774" s="8" t="str">
        <f t="shared" si="1454"/>
        <v/>
      </c>
      <c r="BQ774" s="8" t="str">
        <f t="shared" si="1455"/>
        <v/>
      </c>
      <c r="BR774" s="8" t="str">
        <f t="shared" si="1410"/>
        <v/>
      </c>
      <c r="BS774" s="8" t="str">
        <f t="shared" si="1456"/>
        <v/>
      </c>
      <c r="BT774" s="8" t="str">
        <f t="shared" si="1457"/>
        <v/>
      </c>
      <c r="BU774" s="7" t="str">
        <f t="shared" si="1458"/>
        <v/>
      </c>
    </row>
    <row r="775" spans="8:73" x14ac:dyDescent="0.25">
      <c r="H775" s="35" t="str">
        <f>IFERROR(IF(MINUTE(M775)&lt;&gt;MINUTE(M774),MAX($H$2:H774)+1,IF(AND(MINUTE(M774)=0,MINUTE(M775)=0),1,"")),"")</f>
        <v/>
      </c>
      <c r="I775" s="35" t="str">
        <f t="shared" si="1393"/>
        <v/>
      </c>
      <c r="J775" s="35" t="str">
        <f t="shared" si="1432"/>
        <v/>
      </c>
      <c r="K775" s="67" t="str">
        <f>IFERROR(IF(VLOOKUP(J774,'Flota Variable'!$AS$4:$AU$707,3,0)+K774&gt;$F$7,"",VLOOKUP(J774,'Flota Variable'!$AS$4:$AU$707,3,0)+K774),"")</f>
        <v/>
      </c>
      <c r="L775" s="67" t="str">
        <f t="shared" si="1394"/>
        <v/>
      </c>
      <c r="M775" s="36" t="str">
        <f t="shared" si="1433"/>
        <v/>
      </c>
      <c r="N775" s="35" t="str">
        <f>IF(H775="","",IF(H775=MAX($H$3:$H$1002),IFERROR(VLOOKUP(MAX($H$3:H775)+1,$H$3:$I$1002,2,0),MAX(I775:I1774))-VLOOKUP(H775,$H$3:$I$1002,2,0)+1,IFERROR(VLOOKUP(MAX($H$3:H775)+1,$H$3:$I$1002,2,0),MAX(I775:I1774))-VLOOKUP(H775,$H$3:$I$1002,2,0)))</f>
        <v/>
      </c>
      <c r="P775" s="35" t="str">
        <f t="shared" si="1434"/>
        <v/>
      </c>
      <c r="Q775" s="67" t="str">
        <f t="shared" si="1435"/>
        <v/>
      </c>
      <c r="R775" s="67" t="str">
        <f t="shared" si="1436"/>
        <v/>
      </c>
      <c r="S775" s="67" t="str">
        <f t="shared" si="1437"/>
        <v/>
      </c>
      <c r="U775" s="68" t="str">
        <f>IFERROR(IF(Z775=0,"",IF(MINUTE(Z775)&lt;&gt;MINUTE(Z774),MAX($U$2:U774)+1,IF(AND(MINUTE(Z774)=0,MINUTE(Z775)=0),1,""))),"")</f>
        <v/>
      </c>
      <c r="V775" s="68" t="str">
        <f t="shared" si="1438"/>
        <v/>
      </c>
      <c r="W775" s="68" t="str">
        <f t="shared" si="1439"/>
        <v/>
      </c>
      <c r="X775" s="69" t="str">
        <f>IFERROR(L775+VLOOKUP(J775,'Tiempos de ciclo'!$P$3:$Q$398,2,0),"")</f>
        <v/>
      </c>
      <c r="Y775" s="69" t="str">
        <f t="shared" si="1422"/>
        <v/>
      </c>
      <c r="Z775" s="70" t="str">
        <f t="shared" si="1440"/>
        <v/>
      </c>
      <c r="AA775" s="68" t="str">
        <f>IF(U775="","",IF(U775=MAX($U$3:$U$1002),IFERROR(VLOOKUP(MAX($U$3:U775)+1,$U$3:$V$1002,2,0),MAX(V775:V1774))-VLOOKUP(U775,$U$3:$V$1002,2,0)+1,IFERROR(VLOOKUP(MAX($U$3:U775)+1,$U$3:$V$1002,2,0),MAX(V775:V1774))-VLOOKUP(U775,$U$3:$V$1002,2,0)))</f>
        <v/>
      </c>
      <c r="AC775" s="68" t="str">
        <f t="shared" si="1441"/>
        <v/>
      </c>
      <c r="AD775" s="69" t="str">
        <f t="shared" si="1442"/>
        <v/>
      </c>
      <c r="AE775" s="69" t="str">
        <f t="shared" si="1443"/>
        <v/>
      </c>
      <c r="AF775" s="69" t="str">
        <f t="shared" si="1444"/>
        <v/>
      </c>
      <c r="AI775" s="3" t="str">
        <f t="shared" si="1395"/>
        <v/>
      </c>
      <c r="AJ775" s="8" t="str">
        <f t="shared" si="1423"/>
        <v/>
      </c>
      <c r="AK775" s="8" t="str">
        <f t="shared" si="1396"/>
        <v/>
      </c>
      <c r="AL775" s="8" t="str">
        <f t="shared" si="1397"/>
        <v/>
      </c>
      <c r="AM775" s="8" t="str">
        <f t="shared" si="1398"/>
        <v/>
      </c>
      <c r="AN775" s="9" t="str">
        <f t="shared" si="1424"/>
        <v/>
      </c>
      <c r="AO775" s="9" t="str">
        <f t="shared" si="1425"/>
        <v/>
      </c>
      <c r="AP775" s="8" t="str">
        <f t="shared" si="1445"/>
        <v/>
      </c>
      <c r="AQ775" s="9" t="str">
        <f t="shared" si="1426"/>
        <v/>
      </c>
      <c r="AR775" s="8" t="str">
        <f t="shared" si="1446"/>
        <v/>
      </c>
      <c r="AS775" s="2" t="str">
        <f t="shared" si="1399"/>
        <v/>
      </c>
      <c r="AT775" s="8" t="str">
        <f t="shared" si="1447"/>
        <v/>
      </c>
      <c r="AU775" s="8" t="str">
        <f t="shared" si="1400"/>
        <v/>
      </c>
      <c r="AV775" s="8" t="str">
        <f t="shared" si="1401"/>
        <v/>
      </c>
      <c r="AW775" s="8" t="str">
        <f t="shared" si="1402"/>
        <v/>
      </c>
      <c r="AX775" s="9" t="str">
        <f t="shared" si="1427"/>
        <v/>
      </c>
      <c r="AY775" s="9" t="str">
        <f t="shared" si="1428"/>
        <v/>
      </c>
      <c r="AZ775" s="8" t="str">
        <f t="shared" si="1448"/>
        <v/>
      </c>
      <c r="BA775" s="9" t="str">
        <f t="shared" si="1449"/>
        <v/>
      </c>
      <c r="BB775" s="8" t="str">
        <f t="shared" si="1450"/>
        <v/>
      </c>
      <c r="BD775" s="3" t="str">
        <f t="shared" si="1451"/>
        <v/>
      </c>
      <c r="BE775" s="8" t="str">
        <f t="shared" si="1403"/>
        <v/>
      </c>
      <c r="BF775" s="8" t="str">
        <f t="shared" si="1404"/>
        <v/>
      </c>
      <c r="BG775" s="86" t="str">
        <f t="shared" si="1405"/>
        <v/>
      </c>
      <c r="BH775" s="9" t="str">
        <f t="shared" si="1406"/>
        <v/>
      </c>
      <c r="BI775" s="9" t="str">
        <f t="shared" si="1407"/>
        <v/>
      </c>
      <c r="BJ775" s="82" t="e">
        <f t="shared" si="1429"/>
        <v>#VALUE!</v>
      </c>
      <c r="BK775" s="9" t="str">
        <f t="shared" si="1408"/>
        <v/>
      </c>
      <c r="BL775" s="9" t="str">
        <f t="shared" ref="BL775:BM775" si="1461">BK775</f>
        <v/>
      </c>
      <c r="BM775" s="9" t="str">
        <f t="shared" si="1461"/>
        <v/>
      </c>
      <c r="BN775" s="8" t="str">
        <f t="shared" si="1431"/>
        <v/>
      </c>
      <c r="BO775" s="8" t="str">
        <f t="shared" si="1453"/>
        <v/>
      </c>
      <c r="BP775" s="8" t="str">
        <f t="shared" si="1454"/>
        <v/>
      </c>
      <c r="BQ775" s="8" t="str">
        <f t="shared" si="1455"/>
        <v/>
      </c>
      <c r="BR775" s="8" t="str">
        <f t="shared" si="1410"/>
        <v/>
      </c>
      <c r="BS775" s="8" t="str">
        <f t="shared" si="1456"/>
        <v/>
      </c>
      <c r="BT775" s="8" t="str">
        <f t="shared" si="1457"/>
        <v/>
      </c>
      <c r="BU775" s="7" t="str">
        <f t="shared" si="1458"/>
        <v/>
      </c>
    </row>
    <row r="776" spans="8:73" x14ac:dyDescent="0.25">
      <c r="H776" s="35" t="str">
        <f>IFERROR(IF(MINUTE(M776)&lt;&gt;MINUTE(M775),MAX($H$2:H775)+1,IF(AND(MINUTE(M775)=0,MINUTE(M776)=0),1,"")),"")</f>
        <v/>
      </c>
      <c r="I776" s="35" t="str">
        <f t="shared" si="1393"/>
        <v/>
      </c>
      <c r="J776" s="35" t="str">
        <f t="shared" si="1432"/>
        <v/>
      </c>
      <c r="K776" s="67" t="str">
        <f>IFERROR(IF(VLOOKUP(J775,'Flota Variable'!$AS$4:$AU$707,3,0)+K775&gt;$F$7,"",VLOOKUP(J775,'Flota Variable'!$AS$4:$AU$707,3,0)+K775),"")</f>
        <v/>
      </c>
      <c r="L776" s="67" t="str">
        <f t="shared" si="1394"/>
        <v/>
      </c>
      <c r="M776" s="36" t="str">
        <f t="shared" si="1433"/>
        <v/>
      </c>
      <c r="N776" s="35" t="str">
        <f>IF(H776="","",IF(H776=MAX($H$3:$H$1002),IFERROR(VLOOKUP(MAX($H$3:H776)+1,$H$3:$I$1002,2,0),MAX(I776:I1775))-VLOOKUP(H776,$H$3:$I$1002,2,0)+1,IFERROR(VLOOKUP(MAX($H$3:H776)+1,$H$3:$I$1002,2,0),MAX(I776:I1775))-VLOOKUP(H776,$H$3:$I$1002,2,0)))</f>
        <v/>
      </c>
      <c r="P776" s="35" t="str">
        <f t="shared" si="1434"/>
        <v/>
      </c>
      <c r="Q776" s="67" t="str">
        <f t="shared" si="1435"/>
        <v/>
      </c>
      <c r="R776" s="67" t="str">
        <f t="shared" si="1436"/>
        <v/>
      </c>
      <c r="S776" s="67" t="str">
        <f t="shared" si="1437"/>
        <v/>
      </c>
      <c r="U776" s="68" t="str">
        <f>IFERROR(IF(Z776=0,"",IF(MINUTE(Z776)&lt;&gt;MINUTE(Z775),MAX($U$2:U775)+1,IF(AND(MINUTE(Z775)=0,MINUTE(Z776)=0),1,""))),"")</f>
        <v/>
      </c>
      <c r="V776" s="68" t="str">
        <f t="shared" si="1438"/>
        <v/>
      </c>
      <c r="W776" s="68" t="str">
        <f t="shared" si="1439"/>
        <v/>
      </c>
      <c r="X776" s="69" t="str">
        <f>IFERROR(L776+VLOOKUP(J776,'Tiempos de ciclo'!$P$3:$Q$398,2,0),"")</f>
        <v/>
      </c>
      <c r="Y776" s="69" t="str">
        <f t="shared" si="1422"/>
        <v/>
      </c>
      <c r="Z776" s="70" t="str">
        <f t="shared" si="1440"/>
        <v/>
      </c>
      <c r="AA776" s="68" t="str">
        <f>IF(U776="","",IF(U776=MAX($U$3:$U$1002),IFERROR(VLOOKUP(MAX($U$3:U776)+1,$U$3:$V$1002,2,0),MAX(V776:V1775))-VLOOKUP(U776,$U$3:$V$1002,2,0)+1,IFERROR(VLOOKUP(MAX($U$3:U776)+1,$U$3:$V$1002,2,0),MAX(V776:V1775))-VLOOKUP(U776,$U$3:$V$1002,2,0)))</f>
        <v/>
      </c>
      <c r="AC776" s="68" t="str">
        <f t="shared" si="1441"/>
        <v/>
      </c>
      <c r="AD776" s="69" t="str">
        <f t="shared" si="1442"/>
        <v/>
      </c>
      <c r="AE776" s="69" t="str">
        <f t="shared" si="1443"/>
        <v/>
      </c>
      <c r="AF776" s="69" t="str">
        <f t="shared" si="1444"/>
        <v/>
      </c>
      <c r="AI776" s="3" t="str">
        <f t="shared" si="1395"/>
        <v/>
      </c>
      <c r="AJ776" s="8" t="str">
        <f t="shared" si="1423"/>
        <v/>
      </c>
      <c r="AK776" s="8" t="str">
        <f t="shared" si="1396"/>
        <v/>
      </c>
      <c r="AL776" s="8" t="str">
        <f t="shared" si="1397"/>
        <v/>
      </c>
      <c r="AM776" s="8" t="str">
        <f t="shared" si="1398"/>
        <v/>
      </c>
      <c r="AN776" s="9" t="str">
        <f t="shared" si="1424"/>
        <v/>
      </c>
      <c r="AO776" s="9" t="str">
        <f t="shared" si="1425"/>
        <v/>
      </c>
      <c r="AP776" s="8" t="str">
        <f t="shared" si="1445"/>
        <v/>
      </c>
      <c r="AQ776" s="9" t="str">
        <f t="shared" si="1426"/>
        <v/>
      </c>
      <c r="AR776" s="8" t="str">
        <f t="shared" si="1446"/>
        <v/>
      </c>
      <c r="AS776" s="2" t="str">
        <f t="shared" si="1399"/>
        <v/>
      </c>
      <c r="AT776" s="8" t="str">
        <f t="shared" si="1447"/>
        <v/>
      </c>
      <c r="AU776" s="8" t="str">
        <f t="shared" si="1400"/>
        <v/>
      </c>
      <c r="AV776" s="8" t="str">
        <f t="shared" si="1401"/>
        <v/>
      </c>
      <c r="AW776" s="8" t="str">
        <f t="shared" si="1402"/>
        <v/>
      </c>
      <c r="AX776" s="9" t="str">
        <f t="shared" si="1427"/>
        <v/>
      </c>
      <c r="AY776" s="9" t="str">
        <f t="shared" si="1428"/>
        <v/>
      </c>
      <c r="AZ776" s="8" t="str">
        <f t="shared" si="1448"/>
        <v/>
      </c>
      <c r="BA776" s="9" t="str">
        <f t="shared" si="1449"/>
        <v/>
      </c>
      <c r="BB776" s="8" t="str">
        <f t="shared" si="1450"/>
        <v/>
      </c>
      <c r="BD776" s="3" t="str">
        <f t="shared" si="1451"/>
        <v/>
      </c>
      <c r="BE776" s="8" t="str">
        <f t="shared" si="1403"/>
        <v/>
      </c>
      <c r="BF776" s="8" t="str">
        <f t="shared" si="1404"/>
        <v/>
      </c>
      <c r="BG776" s="86" t="str">
        <f t="shared" si="1405"/>
        <v/>
      </c>
      <c r="BH776" s="9" t="str">
        <f t="shared" si="1406"/>
        <v/>
      </c>
      <c r="BI776" s="9" t="str">
        <f t="shared" si="1407"/>
        <v/>
      </c>
      <c r="BJ776" s="82" t="e">
        <f t="shared" si="1429"/>
        <v>#VALUE!</v>
      </c>
      <c r="BK776" s="9" t="str">
        <f t="shared" si="1408"/>
        <v/>
      </c>
      <c r="BL776" s="9" t="str">
        <f t="shared" ref="BL776:BM776" si="1462">BK776</f>
        <v/>
      </c>
      <c r="BM776" s="9" t="str">
        <f t="shared" si="1462"/>
        <v/>
      </c>
      <c r="BN776" s="8" t="str">
        <f t="shared" si="1431"/>
        <v/>
      </c>
      <c r="BO776" s="8" t="str">
        <f t="shared" si="1453"/>
        <v/>
      </c>
      <c r="BP776" s="8" t="str">
        <f t="shared" si="1454"/>
        <v/>
      </c>
      <c r="BQ776" s="8" t="str">
        <f t="shared" si="1455"/>
        <v/>
      </c>
      <c r="BR776" s="8" t="str">
        <f t="shared" si="1410"/>
        <v/>
      </c>
      <c r="BS776" s="8" t="str">
        <f t="shared" si="1456"/>
        <v/>
      </c>
      <c r="BT776" s="8" t="str">
        <f t="shared" si="1457"/>
        <v/>
      </c>
      <c r="BU776" s="7" t="str">
        <f t="shared" si="1458"/>
        <v/>
      </c>
    </row>
    <row r="777" spans="8:73" x14ac:dyDescent="0.25">
      <c r="H777" s="35" t="str">
        <f>IFERROR(IF(MINUTE(M777)&lt;&gt;MINUTE(M776),MAX($H$2:H776)+1,IF(AND(MINUTE(M776)=0,MINUTE(M777)=0),1,"")),"")</f>
        <v/>
      </c>
      <c r="I777" s="35" t="str">
        <f t="shared" si="1393"/>
        <v/>
      </c>
      <c r="J777" s="35" t="str">
        <f t="shared" si="1432"/>
        <v/>
      </c>
      <c r="K777" s="67" t="str">
        <f>IFERROR(IF(VLOOKUP(J776,'Flota Variable'!$AS$4:$AU$707,3,0)+K776&gt;$F$7,"",VLOOKUP(J776,'Flota Variable'!$AS$4:$AU$707,3,0)+K776),"")</f>
        <v/>
      </c>
      <c r="L777" s="67" t="str">
        <f t="shared" si="1394"/>
        <v/>
      </c>
      <c r="M777" s="36" t="str">
        <f t="shared" si="1433"/>
        <v/>
      </c>
      <c r="N777" s="35" t="str">
        <f>IF(H777="","",IF(H777=MAX($H$3:$H$1002),IFERROR(VLOOKUP(MAX($H$3:H777)+1,$H$3:$I$1002,2,0),MAX(I777:I1776))-VLOOKUP(H777,$H$3:$I$1002,2,0)+1,IFERROR(VLOOKUP(MAX($H$3:H777)+1,$H$3:$I$1002,2,0),MAX(I777:I1776))-VLOOKUP(H777,$H$3:$I$1002,2,0)))</f>
        <v/>
      </c>
      <c r="P777" s="35" t="str">
        <f t="shared" si="1434"/>
        <v/>
      </c>
      <c r="Q777" s="67" t="str">
        <f t="shared" si="1435"/>
        <v/>
      </c>
      <c r="R777" s="67" t="str">
        <f t="shared" si="1436"/>
        <v/>
      </c>
      <c r="S777" s="67" t="str">
        <f t="shared" si="1437"/>
        <v/>
      </c>
      <c r="U777" s="68" t="str">
        <f>IFERROR(IF(Z777=0,"",IF(MINUTE(Z777)&lt;&gt;MINUTE(Z776),MAX($U$2:U776)+1,IF(AND(MINUTE(Z776)=0,MINUTE(Z777)=0),1,""))),"")</f>
        <v/>
      </c>
      <c r="V777" s="68" t="str">
        <f t="shared" si="1438"/>
        <v/>
      </c>
      <c r="W777" s="68" t="str">
        <f t="shared" si="1439"/>
        <v/>
      </c>
      <c r="X777" s="69" t="str">
        <f>IFERROR(L777+VLOOKUP(J777,'Tiempos de ciclo'!$P$3:$Q$398,2,0),"")</f>
        <v/>
      </c>
      <c r="Y777" s="69" t="str">
        <f t="shared" si="1422"/>
        <v/>
      </c>
      <c r="Z777" s="70" t="str">
        <f t="shared" si="1440"/>
        <v/>
      </c>
      <c r="AA777" s="68" t="str">
        <f>IF(U777="","",IF(U777=MAX($U$3:$U$1002),IFERROR(VLOOKUP(MAX($U$3:U777)+1,$U$3:$V$1002,2,0),MAX(V777:V1776))-VLOOKUP(U777,$U$3:$V$1002,2,0)+1,IFERROR(VLOOKUP(MAX($U$3:U777)+1,$U$3:$V$1002,2,0),MAX(V777:V1776))-VLOOKUP(U777,$U$3:$V$1002,2,0)))</f>
        <v/>
      </c>
      <c r="AC777" s="68" t="str">
        <f t="shared" si="1441"/>
        <v/>
      </c>
      <c r="AD777" s="69" t="str">
        <f t="shared" si="1442"/>
        <v/>
      </c>
      <c r="AE777" s="69" t="str">
        <f t="shared" si="1443"/>
        <v/>
      </c>
      <c r="AF777" s="69" t="str">
        <f t="shared" si="1444"/>
        <v/>
      </c>
      <c r="AI777" s="3" t="str">
        <f t="shared" si="1395"/>
        <v/>
      </c>
      <c r="AJ777" s="8" t="str">
        <f t="shared" si="1423"/>
        <v/>
      </c>
      <c r="AK777" s="8" t="str">
        <f t="shared" si="1396"/>
        <v/>
      </c>
      <c r="AL777" s="8" t="str">
        <f t="shared" si="1397"/>
        <v/>
      </c>
      <c r="AM777" s="8" t="str">
        <f t="shared" si="1398"/>
        <v/>
      </c>
      <c r="AN777" s="9" t="str">
        <f t="shared" si="1424"/>
        <v/>
      </c>
      <c r="AO777" s="9" t="str">
        <f t="shared" si="1425"/>
        <v/>
      </c>
      <c r="AP777" s="8" t="str">
        <f t="shared" si="1445"/>
        <v/>
      </c>
      <c r="AQ777" s="9" t="str">
        <f t="shared" si="1426"/>
        <v/>
      </c>
      <c r="AR777" s="8" t="str">
        <f t="shared" si="1446"/>
        <v/>
      </c>
      <c r="AS777" s="2" t="str">
        <f t="shared" si="1399"/>
        <v/>
      </c>
      <c r="AT777" s="8" t="str">
        <f t="shared" si="1447"/>
        <v/>
      </c>
      <c r="AU777" s="8" t="str">
        <f t="shared" si="1400"/>
        <v/>
      </c>
      <c r="AV777" s="8" t="str">
        <f t="shared" si="1401"/>
        <v/>
      </c>
      <c r="AW777" s="8" t="str">
        <f t="shared" si="1402"/>
        <v/>
      </c>
      <c r="AX777" s="9" t="str">
        <f t="shared" si="1427"/>
        <v/>
      </c>
      <c r="AY777" s="9" t="str">
        <f t="shared" si="1428"/>
        <v/>
      </c>
      <c r="AZ777" s="8" t="str">
        <f t="shared" si="1448"/>
        <v/>
      </c>
      <c r="BA777" s="9" t="str">
        <f t="shared" si="1449"/>
        <v/>
      </c>
      <c r="BB777" s="8" t="str">
        <f t="shared" si="1450"/>
        <v/>
      </c>
      <c r="BD777" s="3" t="str">
        <f t="shared" si="1451"/>
        <v/>
      </c>
      <c r="BE777" s="8" t="str">
        <f t="shared" si="1403"/>
        <v/>
      </c>
      <c r="BF777" s="8" t="str">
        <f t="shared" si="1404"/>
        <v/>
      </c>
      <c r="BG777" s="86" t="str">
        <f t="shared" si="1405"/>
        <v/>
      </c>
      <c r="BH777" s="9" t="str">
        <f t="shared" si="1406"/>
        <v/>
      </c>
      <c r="BI777" s="9" t="str">
        <f t="shared" si="1407"/>
        <v/>
      </c>
      <c r="BJ777" s="82" t="e">
        <f t="shared" si="1429"/>
        <v>#VALUE!</v>
      </c>
      <c r="BK777" s="9" t="str">
        <f t="shared" si="1408"/>
        <v/>
      </c>
      <c r="BL777" s="9" t="str">
        <f t="shared" ref="BL777:BM777" si="1463">BK777</f>
        <v/>
      </c>
      <c r="BM777" s="9" t="str">
        <f t="shared" si="1463"/>
        <v/>
      </c>
      <c r="BN777" s="8" t="str">
        <f t="shared" si="1431"/>
        <v/>
      </c>
      <c r="BO777" s="8" t="str">
        <f t="shared" si="1453"/>
        <v/>
      </c>
      <c r="BP777" s="8" t="str">
        <f t="shared" si="1454"/>
        <v/>
      </c>
      <c r="BQ777" s="8" t="str">
        <f t="shared" si="1455"/>
        <v/>
      </c>
      <c r="BR777" s="8" t="str">
        <f t="shared" si="1410"/>
        <v/>
      </c>
      <c r="BS777" s="8" t="str">
        <f t="shared" si="1456"/>
        <v/>
      </c>
      <c r="BT777" s="8" t="str">
        <f t="shared" si="1457"/>
        <v/>
      </c>
      <c r="BU777" s="7" t="str">
        <f t="shared" si="1458"/>
        <v/>
      </c>
    </row>
    <row r="778" spans="8:73" x14ac:dyDescent="0.25">
      <c r="H778" s="35" t="str">
        <f>IFERROR(IF(MINUTE(M778)&lt;&gt;MINUTE(M777),MAX($H$2:H777)+1,IF(AND(MINUTE(M777)=0,MINUTE(M778)=0),1,"")),"")</f>
        <v/>
      </c>
      <c r="I778" s="35" t="str">
        <f t="shared" si="1393"/>
        <v/>
      </c>
      <c r="J778" s="35" t="str">
        <f t="shared" si="1432"/>
        <v/>
      </c>
      <c r="K778" s="67" t="str">
        <f>IFERROR(IF(VLOOKUP(J777,'Flota Variable'!$AS$4:$AU$707,3,0)+K777&gt;$F$7,"",VLOOKUP(J777,'Flota Variable'!$AS$4:$AU$707,3,0)+K777),"")</f>
        <v/>
      </c>
      <c r="L778" s="67" t="str">
        <f t="shared" si="1394"/>
        <v/>
      </c>
      <c r="M778" s="36" t="str">
        <f t="shared" si="1433"/>
        <v/>
      </c>
      <c r="N778" s="35" t="str">
        <f>IF(H778="","",IF(H778=MAX($H$3:$H$1002),IFERROR(VLOOKUP(MAX($H$3:H778)+1,$H$3:$I$1002,2,0),MAX(I778:I1777))-VLOOKUP(H778,$H$3:$I$1002,2,0)+1,IFERROR(VLOOKUP(MAX($H$3:H778)+1,$H$3:$I$1002,2,0),MAX(I778:I1777))-VLOOKUP(H778,$H$3:$I$1002,2,0)))</f>
        <v/>
      </c>
      <c r="P778" s="35" t="str">
        <f t="shared" si="1434"/>
        <v/>
      </c>
      <c r="Q778" s="67" t="str">
        <f t="shared" si="1435"/>
        <v/>
      </c>
      <c r="R778" s="67" t="str">
        <f t="shared" si="1436"/>
        <v/>
      </c>
      <c r="S778" s="67" t="str">
        <f t="shared" si="1437"/>
        <v/>
      </c>
      <c r="U778" s="68" t="str">
        <f>IFERROR(IF(Z778=0,"",IF(MINUTE(Z778)&lt;&gt;MINUTE(Z777),MAX($U$2:U777)+1,IF(AND(MINUTE(Z777)=0,MINUTE(Z778)=0),1,""))),"")</f>
        <v/>
      </c>
      <c r="V778" s="68" t="str">
        <f t="shared" si="1438"/>
        <v/>
      </c>
      <c r="W778" s="68" t="str">
        <f t="shared" si="1439"/>
        <v/>
      </c>
      <c r="X778" s="69" t="str">
        <f>IFERROR(L778+VLOOKUP(J778,'Tiempos de ciclo'!$P$3:$Q$398,2,0),"")</f>
        <v/>
      </c>
      <c r="Y778" s="69" t="str">
        <f t="shared" si="1422"/>
        <v/>
      </c>
      <c r="Z778" s="70" t="str">
        <f t="shared" si="1440"/>
        <v/>
      </c>
      <c r="AA778" s="68" t="str">
        <f>IF(U778="","",IF(U778=MAX($U$3:$U$1002),IFERROR(VLOOKUP(MAX($U$3:U778)+1,$U$3:$V$1002,2,0),MAX(V778:V1777))-VLOOKUP(U778,$U$3:$V$1002,2,0)+1,IFERROR(VLOOKUP(MAX($U$3:U778)+1,$U$3:$V$1002,2,0),MAX(V778:V1777))-VLOOKUP(U778,$U$3:$V$1002,2,0)))</f>
        <v/>
      </c>
      <c r="AC778" s="68" t="str">
        <f t="shared" si="1441"/>
        <v/>
      </c>
      <c r="AD778" s="69" t="str">
        <f t="shared" si="1442"/>
        <v/>
      </c>
      <c r="AE778" s="69" t="str">
        <f t="shared" si="1443"/>
        <v/>
      </c>
      <c r="AF778" s="69" t="str">
        <f t="shared" si="1444"/>
        <v/>
      </c>
      <c r="AI778" s="3" t="str">
        <f t="shared" si="1395"/>
        <v/>
      </c>
      <c r="AJ778" s="8" t="str">
        <f t="shared" si="1423"/>
        <v/>
      </c>
      <c r="AK778" s="8" t="str">
        <f t="shared" si="1396"/>
        <v/>
      </c>
      <c r="AL778" s="8" t="str">
        <f t="shared" si="1397"/>
        <v/>
      </c>
      <c r="AM778" s="8" t="str">
        <f t="shared" si="1398"/>
        <v/>
      </c>
      <c r="AN778" s="9" t="str">
        <f t="shared" si="1424"/>
        <v/>
      </c>
      <c r="AO778" s="9" t="str">
        <f t="shared" si="1425"/>
        <v/>
      </c>
      <c r="AP778" s="8" t="str">
        <f t="shared" si="1445"/>
        <v/>
      </c>
      <c r="AQ778" s="9" t="str">
        <f t="shared" si="1426"/>
        <v/>
      </c>
      <c r="AR778" s="8" t="str">
        <f t="shared" si="1446"/>
        <v/>
      </c>
      <c r="AS778" s="2" t="str">
        <f t="shared" si="1399"/>
        <v/>
      </c>
      <c r="AT778" s="8" t="str">
        <f t="shared" si="1447"/>
        <v/>
      </c>
      <c r="AU778" s="8" t="str">
        <f t="shared" si="1400"/>
        <v/>
      </c>
      <c r="AV778" s="8" t="str">
        <f t="shared" si="1401"/>
        <v/>
      </c>
      <c r="AW778" s="8" t="str">
        <f t="shared" si="1402"/>
        <v/>
      </c>
      <c r="AX778" s="9" t="str">
        <f t="shared" si="1427"/>
        <v/>
      </c>
      <c r="AY778" s="9" t="str">
        <f t="shared" si="1428"/>
        <v/>
      </c>
      <c r="AZ778" s="8" t="str">
        <f t="shared" si="1448"/>
        <v/>
      </c>
      <c r="BA778" s="9" t="str">
        <f t="shared" si="1449"/>
        <v/>
      </c>
      <c r="BB778" s="8" t="str">
        <f t="shared" si="1450"/>
        <v/>
      </c>
      <c r="BD778" s="3" t="str">
        <f t="shared" si="1451"/>
        <v/>
      </c>
      <c r="BE778" s="8" t="str">
        <f t="shared" si="1403"/>
        <v/>
      </c>
      <c r="BF778" s="8" t="str">
        <f t="shared" si="1404"/>
        <v/>
      </c>
      <c r="BG778" s="86" t="str">
        <f t="shared" si="1405"/>
        <v/>
      </c>
      <c r="BH778" s="9" t="str">
        <f t="shared" si="1406"/>
        <v/>
      </c>
      <c r="BI778" s="9" t="str">
        <f t="shared" si="1407"/>
        <v/>
      </c>
      <c r="BJ778" s="82" t="e">
        <f t="shared" si="1429"/>
        <v>#VALUE!</v>
      </c>
      <c r="BK778" s="9" t="str">
        <f t="shared" si="1408"/>
        <v/>
      </c>
      <c r="BL778" s="9" t="str">
        <f t="shared" ref="BL778:BM778" si="1464">BK778</f>
        <v/>
      </c>
      <c r="BM778" s="9" t="str">
        <f t="shared" si="1464"/>
        <v/>
      </c>
      <c r="BN778" s="8" t="str">
        <f t="shared" si="1431"/>
        <v/>
      </c>
      <c r="BO778" s="8" t="str">
        <f t="shared" si="1453"/>
        <v/>
      </c>
      <c r="BP778" s="8" t="str">
        <f t="shared" si="1454"/>
        <v/>
      </c>
      <c r="BQ778" s="8" t="str">
        <f t="shared" si="1455"/>
        <v/>
      </c>
      <c r="BR778" s="8" t="str">
        <f t="shared" si="1410"/>
        <v/>
      </c>
      <c r="BS778" s="8" t="str">
        <f t="shared" si="1456"/>
        <v/>
      </c>
      <c r="BT778" s="8" t="str">
        <f t="shared" si="1457"/>
        <v/>
      </c>
      <c r="BU778" s="7" t="str">
        <f t="shared" si="1458"/>
        <v/>
      </c>
    </row>
    <row r="779" spans="8:73" x14ac:dyDescent="0.25">
      <c r="H779" s="35" t="str">
        <f>IFERROR(IF(MINUTE(M779)&lt;&gt;MINUTE(M778),MAX($H$2:H778)+1,IF(AND(MINUTE(M778)=0,MINUTE(M779)=0),1,"")),"")</f>
        <v/>
      </c>
      <c r="I779" s="35" t="str">
        <f t="shared" si="1393"/>
        <v/>
      </c>
      <c r="J779" s="35" t="str">
        <f t="shared" si="1432"/>
        <v/>
      </c>
      <c r="K779" s="67" t="str">
        <f>IFERROR(IF(VLOOKUP(J778,'Flota Variable'!$AS$4:$AU$707,3,0)+K778&gt;$F$7,"",VLOOKUP(J778,'Flota Variable'!$AS$4:$AU$707,3,0)+K778),"")</f>
        <v/>
      </c>
      <c r="L779" s="67" t="str">
        <f t="shared" si="1394"/>
        <v/>
      </c>
      <c r="M779" s="36" t="str">
        <f t="shared" si="1433"/>
        <v/>
      </c>
      <c r="N779" s="35" t="str">
        <f>IF(H779="","",IF(H779=MAX($H$3:$H$1002),IFERROR(VLOOKUP(MAX($H$3:H779)+1,$H$3:$I$1002,2,0),MAX(I779:I1778))-VLOOKUP(H779,$H$3:$I$1002,2,0)+1,IFERROR(VLOOKUP(MAX($H$3:H779)+1,$H$3:$I$1002,2,0),MAX(I779:I1778))-VLOOKUP(H779,$H$3:$I$1002,2,0)))</f>
        <v/>
      </c>
      <c r="P779" s="35" t="str">
        <f t="shared" si="1434"/>
        <v/>
      </c>
      <c r="Q779" s="67" t="str">
        <f t="shared" si="1435"/>
        <v/>
      </c>
      <c r="R779" s="67" t="str">
        <f t="shared" si="1436"/>
        <v/>
      </c>
      <c r="S779" s="67" t="str">
        <f t="shared" si="1437"/>
        <v/>
      </c>
      <c r="U779" s="68" t="str">
        <f>IFERROR(IF(Z779=0,"",IF(MINUTE(Z779)&lt;&gt;MINUTE(Z778),MAX($U$2:U778)+1,IF(AND(MINUTE(Z778)=0,MINUTE(Z779)=0),1,""))),"")</f>
        <v/>
      </c>
      <c r="V779" s="68" t="str">
        <f t="shared" si="1438"/>
        <v/>
      </c>
      <c r="W779" s="68" t="str">
        <f t="shared" si="1439"/>
        <v/>
      </c>
      <c r="X779" s="69" t="str">
        <f>IFERROR(L779+VLOOKUP(J779,'Tiempos de ciclo'!$P$3:$Q$398,2,0),"")</f>
        <v/>
      </c>
      <c r="Y779" s="69" t="str">
        <f t="shared" si="1422"/>
        <v/>
      </c>
      <c r="Z779" s="70" t="str">
        <f t="shared" si="1440"/>
        <v/>
      </c>
      <c r="AA779" s="68" t="str">
        <f>IF(U779="","",IF(U779=MAX($U$3:$U$1002),IFERROR(VLOOKUP(MAX($U$3:U779)+1,$U$3:$V$1002,2,0),MAX(V779:V1778))-VLOOKUP(U779,$U$3:$V$1002,2,0)+1,IFERROR(VLOOKUP(MAX($U$3:U779)+1,$U$3:$V$1002,2,0),MAX(V779:V1778))-VLOOKUP(U779,$U$3:$V$1002,2,0)))</f>
        <v/>
      </c>
      <c r="AC779" s="68" t="str">
        <f t="shared" si="1441"/>
        <v/>
      </c>
      <c r="AD779" s="69" t="str">
        <f t="shared" si="1442"/>
        <v/>
      </c>
      <c r="AE779" s="69" t="str">
        <f t="shared" si="1443"/>
        <v/>
      </c>
      <c r="AF779" s="69" t="str">
        <f t="shared" si="1444"/>
        <v/>
      </c>
      <c r="AI779" s="3" t="str">
        <f t="shared" si="1395"/>
        <v/>
      </c>
      <c r="AJ779" s="8" t="str">
        <f t="shared" si="1423"/>
        <v/>
      </c>
      <c r="AK779" s="8" t="str">
        <f t="shared" si="1396"/>
        <v/>
      </c>
      <c r="AL779" s="8" t="str">
        <f t="shared" si="1397"/>
        <v/>
      </c>
      <c r="AM779" s="8" t="str">
        <f t="shared" si="1398"/>
        <v/>
      </c>
      <c r="AN779" s="9" t="str">
        <f t="shared" si="1424"/>
        <v/>
      </c>
      <c r="AO779" s="9" t="str">
        <f t="shared" si="1425"/>
        <v/>
      </c>
      <c r="AP779" s="8" t="str">
        <f t="shared" si="1445"/>
        <v/>
      </c>
      <c r="AQ779" s="9" t="str">
        <f t="shared" si="1426"/>
        <v/>
      </c>
      <c r="AR779" s="8" t="str">
        <f t="shared" si="1446"/>
        <v/>
      </c>
      <c r="AS779" s="2" t="str">
        <f t="shared" si="1399"/>
        <v/>
      </c>
      <c r="AT779" s="8" t="str">
        <f t="shared" si="1447"/>
        <v/>
      </c>
      <c r="AU779" s="8" t="str">
        <f t="shared" si="1400"/>
        <v/>
      </c>
      <c r="AV779" s="8" t="str">
        <f t="shared" si="1401"/>
        <v/>
      </c>
      <c r="AW779" s="8" t="str">
        <f t="shared" si="1402"/>
        <v/>
      </c>
      <c r="AX779" s="9" t="str">
        <f t="shared" si="1427"/>
        <v/>
      </c>
      <c r="AY779" s="9" t="str">
        <f t="shared" si="1428"/>
        <v/>
      </c>
      <c r="AZ779" s="8" t="str">
        <f t="shared" si="1448"/>
        <v/>
      </c>
      <c r="BA779" s="9" t="str">
        <f t="shared" si="1449"/>
        <v/>
      </c>
      <c r="BB779" s="8" t="str">
        <f t="shared" si="1450"/>
        <v/>
      </c>
      <c r="BD779" s="3" t="str">
        <f t="shared" si="1451"/>
        <v/>
      </c>
      <c r="BE779" s="8" t="str">
        <f t="shared" si="1403"/>
        <v/>
      </c>
      <c r="BF779" s="8" t="str">
        <f t="shared" si="1404"/>
        <v/>
      </c>
      <c r="BG779" s="86" t="str">
        <f t="shared" si="1405"/>
        <v/>
      </c>
      <c r="BH779" s="9" t="str">
        <f t="shared" si="1406"/>
        <v/>
      </c>
      <c r="BI779" s="9" t="str">
        <f t="shared" si="1407"/>
        <v/>
      </c>
      <c r="BJ779" s="82" t="e">
        <f t="shared" si="1429"/>
        <v>#VALUE!</v>
      </c>
      <c r="BK779" s="9" t="str">
        <f t="shared" si="1408"/>
        <v/>
      </c>
      <c r="BL779" s="9" t="str">
        <f t="shared" ref="BL779:BM779" si="1465">BK779</f>
        <v/>
      </c>
      <c r="BM779" s="9" t="str">
        <f t="shared" si="1465"/>
        <v/>
      </c>
      <c r="BN779" s="8" t="str">
        <f t="shared" si="1431"/>
        <v/>
      </c>
      <c r="BO779" s="8" t="str">
        <f t="shared" si="1453"/>
        <v/>
      </c>
      <c r="BP779" s="8" t="str">
        <f t="shared" si="1454"/>
        <v/>
      </c>
      <c r="BQ779" s="8" t="str">
        <f t="shared" si="1455"/>
        <v/>
      </c>
      <c r="BR779" s="8" t="str">
        <f t="shared" si="1410"/>
        <v/>
      </c>
      <c r="BS779" s="8" t="str">
        <f t="shared" si="1456"/>
        <v/>
      </c>
      <c r="BT779" s="8" t="str">
        <f t="shared" si="1457"/>
        <v/>
      </c>
      <c r="BU779" s="7" t="str">
        <f t="shared" si="1458"/>
        <v/>
      </c>
    </row>
    <row r="780" spans="8:73" x14ac:dyDescent="0.25">
      <c r="H780" s="35" t="str">
        <f>IFERROR(IF(MINUTE(M780)&lt;&gt;MINUTE(M779),MAX($H$2:H779)+1,IF(AND(MINUTE(M779)=0,MINUTE(M780)=0),1,"")),"")</f>
        <v/>
      </c>
      <c r="I780" s="35" t="str">
        <f t="shared" si="1393"/>
        <v/>
      </c>
      <c r="J780" s="35" t="str">
        <f t="shared" si="1432"/>
        <v/>
      </c>
      <c r="K780" s="67" t="str">
        <f>IFERROR(IF(VLOOKUP(J779,'Flota Variable'!$AS$4:$AU$707,3,0)+K779&gt;$F$7,"",VLOOKUP(J779,'Flota Variable'!$AS$4:$AU$707,3,0)+K779),"")</f>
        <v/>
      </c>
      <c r="L780" s="67" t="str">
        <f t="shared" si="1394"/>
        <v/>
      </c>
      <c r="M780" s="36" t="str">
        <f t="shared" si="1433"/>
        <v/>
      </c>
      <c r="N780" s="35" t="str">
        <f>IF(H780="","",IF(H780=MAX($H$3:$H$1002),IFERROR(VLOOKUP(MAX($H$3:H780)+1,$H$3:$I$1002,2,0),MAX(I780:I1779))-VLOOKUP(H780,$H$3:$I$1002,2,0)+1,IFERROR(VLOOKUP(MAX($H$3:H780)+1,$H$3:$I$1002,2,0),MAX(I780:I1779))-VLOOKUP(H780,$H$3:$I$1002,2,0)))</f>
        <v/>
      </c>
      <c r="P780" s="35" t="str">
        <f t="shared" si="1434"/>
        <v/>
      </c>
      <c r="Q780" s="67" t="str">
        <f t="shared" si="1435"/>
        <v/>
      </c>
      <c r="R780" s="67" t="str">
        <f t="shared" si="1436"/>
        <v/>
      </c>
      <c r="S780" s="67" t="str">
        <f t="shared" si="1437"/>
        <v/>
      </c>
      <c r="U780" s="68" t="str">
        <f>IFERROR(IF(Z780=0,"",IF(MINUTE(Z780)&lt;&gt;MINUTE(Z779),MAX($U$2:U779)+1,IF(AND(MINUTE(Z779)=0,MINUTE(Z780)=0),1,""))),"")</f>
        <v/>
      </c>
      <c r="V780" s="68" t="str">
        <f t="shared" si="1438"/>
        <v/>
      </c>
      <c r="W780" s="68" t="str">
        <f t="shared" si="1439"/>
        <v/>
      </c>
      <c r="X780" s="69" t="str">
        <f>IFERROR(L780+VLOOKUP(J780,'Tiempos de ciclo'!$P$3:$Q$398,2,0),"")</f>
        <v/>
      </c>
      <c r="Y780" s="69" t="str">
        <f t="shared" si="1422"/>
        <v/>
      </c>
      <c r="Z780" s="70" t="str">
        <f t="shared" si="1440"/>
        <v/>
      </c>
      <c r="AA780" s="68" t="str">
        <f>IF(U780="","",IF(U780=MAX($U$3:$U$1002),IFERROR(VLOOKUP(MAX($U$3:U780)+1,$U$3:$V$1002,2,0),MAX(V780:V1779))-VLOOKUP(U780,$U$3:$V$1002,2,0)+1,IFERROR(VLOOKUP(MAX($U$3:U780)+1,$U$3:$V$1002,2,0),MAX(V780:V1779))-VLOOKUP(U780,$U$3:$V$1002,2,0)))</f>
        <v/>
      </c>
      <c r="AC780" s="68" t="str">
        <f t="shared" si="1441"/>
        <v/>
      </c>
      <c r="AD780" s="69" t="str">
        <f t="shared" si="1442"/>
        <v/>
      </c>
      <c r="AE780" s="69" t="str">
        <f t="shared" si="1443"/>
        <v/>
      </c>
      <c r="AF780" s="69" t="str">
        <f t="shared" si="1444"/>
        <v/>
      </c>
      <c r="AI780" s="3" t="str">
        <f t="shared" si="1395"/>
        <v/>
      </c>
      <c r="AJ780" s="8" t="str">
        <f t="shared" si="1423"/>
        <v/>
      </c>
      <c r="AK780" s="8" t="str">
        <f t="shared" si="1396"/>
        <v/>
      </c>
      <c r="AL780" s="8" t="str">
        <f t="shared" si="1397"/>
        <v/>
      </c>
      <c r="AM780" s="8" t="str">
        <f t="shared" si="1398"/>
        <v/>
      </c>
      <c r="AN780" s="9" t="str">
        <f t="shared" si="1424"/>
        <v/>
      </c>
      <c r="AO780" s="9" t="str">
        <f t="shared" si="1425"/>
        <v/>
      </c>
      <c r="AP780" s="8" t="str">
        <f t="shared" si="1445"/>
        <v/>
      </c>
      <c r="AQ780" s="9" t="str">
        <f t="shared" si="1426"/>
        <v/>
      </c>
      <c r="AR780" s="8" t="str">
        <f t="shared" si="1446"/>
        <v/>
      </c>
      <c r="AS780" s="2" t="str">
        <f t="shared" si="1399"/>
        <v/>
      </c>
      <c r="AT780" s="8" t="str">
        <f t="shared" si="1447"/>
        <v/>
      </c>
      <c r="AU780" s="8" t="str">
        <f t="shared" si="1400"/>
        <v/>
      </c>
      <c r="AV780" s="8" t="str">
        <f t="shared" si="1401"/>
        <v/>
      </c>
      <c r="AW780" s="8" t="str">
        <f t="shared" si="1402"/>
        <v/>
      </c>
      <c r="AX780" s="9" t="str">
        <f t="shared" si="1427"/>
        <v/>
      </c>
      <c r="AY780" s="9" t="str">
        <f t="shared" si="1428"/>
        <v/>
      </c>
      <c r="AZ780" s="8" t="str">
        <f t="shared" si="1448"/>
        <v/>
      </c>
      <c r="BA780" s="9" t="str">
        <f t="shared" si="1449"/>
        <v/>
      </c>
      <c r="BB780" s="8" t="str">
        <f t="shared" si="1450"/>
        <v/>
      </c>
      <c r="BD780" s="3" t="str">
        <f t="shared" si="1451"/>
        <v/>
      </c>
      <c r="BE780" s="8" t="str">
        <f t="shared" si="1403"/>
        <v/>
      </c>
      <c r="BF780" s="8" t="str">
        <f t="shared" si="1404"/>
        <v/>
      </c>
      <c r="BG780" s="86" t="str">
        <f t="shared" si="1405"/>
        <v/>
      </c>
      <c r="BH780" s="9" t="str">
        <f t="shared" si="1406"/>
        <v/>
      </c>
      <c r="BI780" s="9" t="str">
        <f t="shared" si="1407"/>
        <v/>
      </c>
      <c r="BJ780" s="82" t="e">
        <f t="shared" si="1429"/>
        <v>#VALUE!</v>
      </c>
      <c r="BK780" s="9" t="str">
        <f t="shared" si="1408"/>
        <v/>
      </c>
      <c r="BL780" s="9" t="str">
        <f t="shared" ref="BL780:BM780" si="1466">BK780</f>
        <v/>
      </c>
      <c r="BM780" s="9" t="str">
        <f t="shared" si="1466"/>
        <v/>
      </c>
      <c r="BN780" s="8" t="str">
        <f t="shared" si="1431"/>
        <v/>
      </c>
      <c r="BO780" s="8" t="str">
        <f t="shared" si="1453"/>
        <v/>
      </c>
      <c r="BP780" s="8" t="str">
        <f t="shared" si="1454"/>
        <v/>
      </c>
      <c r="BQ780" s="8" t="str">
        <f t="shared" si="1455"/>
        <v/>
      </c>
      <c r="BR780" s="8" t="str">
        <f t="shared" si="1410"/>
        <v/>
      </c>
      <c r="BS780" s="8" t="str">
        <f t="shared" si="1456"/>
        <v/>
      </c>
      <c r="BT780" s="8" t="str">
        <f t="shared" si="1457"/>
        <v/>
      </c>
      <c r="BU780" s="7" t="str">
        <f t="shared" si="1458"/>
        <v/>
      </c>
    </row>
    <row r="781" spans="8:73" x14ac:dyDescent="0.25">
      <c r="H781" s="35" t="str">
        <f>IFERROR(IF(MINUTE(M781)&lt;&gt;MINUTE(M780),MAX($H$2:H780)+1,IF(AND(MINUTE(M780)=0,MINUTE(M781)=0),1,"")),"")</f>
        <v/>
      </c>
      <c r="I781" s="35" t="str">
        <f t="shared" si="1393"/>
        <v/>
      </c>
      <c r="J781" s="35" t="str">
        <f t="shared" si="1432"/>
        <v/>
      </c>
      <c r="K781" s="67" t="str">
        <f>IFERROR(IF(VLOOKUP(J780,'Flota Variable'!$AS$4:$AU$707,3,0)+K780&gt;$F$7,"",VLOOKUP(J780,'Flota Variable'!$AS$4:$AU$707,3,0)+K780),"")</f>
        <v/>
      </c>
      <c r="L781" s="67" t="str">
        <f t="shared" si="1394"/>
        <v/>
      </c>
      <c r="M781" s="36" t="str">
        <f t="shared" si="1433"/>
        <v/>
      </c>
      <c r="N781" s="35" t="str">
        <f>IF(H781="","",IF(H781=MAX($H$3:$H$1002),IFERROR(VLOOKUP(MAX($H$3:H781)+1,$H$3:$I$1002,2,0),MAX(I781:I1780))-VLOOKUP(H781,$H$3:$I$1002,2,0)+1,IFERROR(VLOOKUP(MAX($H$3:H781)+1,$H$3:$I$1002,2,0),MAX(I781:I1780))-VLOOKUP(H781,$H$3:$I$1002,2,0)))</f>
        <v/>
      </c>
      <c r="P781" s="35" t="str">
        <f t="shared" si="1434"/>
        <v/>
      </c>
      <c r="Q781" s="67" t="str">
        <f t="shared" si="1435"/>
        <v/>
      </c>
      <c r="R781" s="67" t="str">
        <f t="shared" si="1436"/>
        <v/>
      </c>
      <c r="S781" s="67" t="str">
        <f t="shared" si="1437"/>
        <v/>
      </c>
      <c r="U781" s="68" t="str">
        <f>IFERROR(IF(Z781=0,"",IF(MINUTE(Z781)&lt;&gt;MINUTE(Z780),MAX($U$2:U780)+1,IF(AND(MINUTE(Z780)=0,MINUTE(Z781)=0),1,""))),"")</f>
        <v/>
      </c>
      <c r="V781" s="68" t="str">
        <f t="shared" si="1438"/>
        <v/>
      </c>
      <c r="W781" s="68" t="str">
        <f t="shared" si="1439"/>
        <v/>
      </c>
      <c r="X781" s="69" t="str">
        <f>IFERROR(L781+VLOOKUP(J781,'Tiempos de ciclo'!$P$3:$Q$398,2,0),"")</f>
        <v/>
      </c>
      <c r="Y781" s="69" t="str">
        <f t="shared" si="1422"/>
        <v/>
      </c>
      <c r="Z781" s="70" t="str">
        <f t="shared" si="1440"/>
        <v/>
      </c>
      <c r="AA781" s="68" t="str">
        <f>IF(U781="","",IF(U781=MAX($U$3:$U$1002),IFERROR(VLOOKUP(MAX($U$3:U781)+1,$U$3:$V$1002,2,0),MAX(V781:V1780))-VLOOKUP(U781,$U$3:$V$1002,2,0)+1,IFERROR(VLOOKUP(MAX($U$3:U781)+1,$U$3:$V$1002,2,0),MAX(V781:V1780))-VLOOKUP(U781,$U$3:$V$1002,2,0)))</f>
        <v/>
      </c>
      <c r="AC781" s="68" t="str">
        <f t="shared" si="1441"/>
        <v/>
      </c>
      <c r="AD781" s="69" t="str">
        <f t="shared" si="1442"/>
        <v/>
      </c>
      <c r="AE781" s="69" t="str">
        <f t="shared" si="1443"/>
        <v/>
      </c>
      <c r="AF781" s="69" t="str">
        <f t="shared" si="1444"/>
        <v/>
      </c>
      <c r="AI781" s="3" t="str">
        <f t="shared" si="1395"/>
        <v/>
      </c>
      <c r="AJ781" s="8" t="str">
        <f t="shared" si="1423"/>
        <v/>
      </c>
      <c r="AK781" s="8" t="str">
        <f t="shared" si="1396"/>
        <v/>
      </c>
      <c r="AL781" s="8" t="str">
        <f t="shared" si="1397"/>
        <v/>
      </c>
      <c r="AM781" s="8" t="str">
        <f t="shared" si="1398"/>
        <v/>
      </c>
      <c r="AN781" s="9" t="str">
        <f t="shared" si="1424"/>
        <v/>
      </c>
      <c r="AO781" s="9" t="str">
        <f t="shared" si="1425"/>
        <v/>
      </c>
      <c r="AP781" s="8" t="str">
        <f t="shared" si="1445"/>
        <v/>
      </c>
      <c r="AQ781" s="9" t="str">
        <f t="shared" si="1426"/>
        <v/>
      </c>
      <c r="AR781" s="8" t="str">
        <f t="shared" si="1446"/>
        <v/>
      </c>
      <c r="AS781" s="2" t="str">
        <f t="shared" si="1399"/>
        <v/>
      </c>
      <c r="AT781" s="8" t="str">
        <f t="shared" si="1447"/>
        <v/>
      </c>
      <c r="AU781" s="8" t="str">
        <f t="shared" si="1400"/>
        <v/>
      </c>
      <c r="AV781" s="8" t="str">
        <f t="shared" si="1401"/>
        <v/>
      </c>
      <c r="AW781" s="8" t="str">
        <f t="shared" si="1402"/>
        <v/>
      </c>
      <c r="AX781" s="9" t="str">
        <f t="shared" si="1427"/>
        <v/>
      </c>
      <c r="AY781" s="9" t="str">
        <f t="shared" si="1428"/>
        <v/>
      </c>
      <c r="AZ781" s="8" t="str">
        <f t="shared" si="1448"/>
        <v/>
      </c>
      <c r="BA781" s="9" t="str">
        <f t="shared" si="1449"/>
        <v/>
      </c>
      <c r="BB781" s="8" t="str">
        <f t="shared" si="1450"/>
        <v/>
      </c>
      <c r="BD781" s="3" t="str">
        <f t="shared" si="1451"/>
        <v/>
      </c>
      <c r="BE781" s="8" t="str">
        <f t="shared" si="1403"/>
        <v/>
      </c>
      <c r="BF781" s="8" t="str">
        <f t="shared" si="1404"/>
        <v/>
      </c>
      <c r="BG781" s="86" t="str">
        <f t="shared" si="1405"/>
        <v/>
      </c>
      <c r="BH781" s="9" t="str">
        <f t="shared" si="1406"/>
        <v/>
      </c>
      <c r="BI781" s="9" t="str">
        <f t="shared" si="1407"/>
        <v/>
      </c>
      <c r="BJ781" s="82" t="e">
        <f t="shared" si="1429"/>
        <v>#VALUE!</v>
      </c>
      <c r="BK781" s="9" t="str">
        <f t="shared" si="1408"/>
        <v/>
      </c>
      <c r="BL781" s="9" t="str">
        <f t="shared" ref="BL781:BM781" si="1467">BK781</f>
        <v/>
      </c>
      <c r="BM781" s="9" t="str">
        <f t="shared" si="1467"/>
        <v/>
      </c>
      <c r="BN781" s="8" t="str">
        <f t="shared" si="1431"/>
        <v/>
      </c>
      <c r="BO781" s="8" t="str">
        <f t="shared" si="1453"/>
        <v/>
      </c>
      <c r="BP781" s="8" t="str">
        <f t="shared" si="1454"/>
        <v/>
      </c>
      <c r="BQ781" s="8" t="str">
        <f t="shared" si="1455"/>
        <v/>
      </c>
      <c r="BR781" s="8" t="str">
        <f t="shared" si="1410"/>
        <v/>
      </c>
      <c r="BS781" s="8" t="str">
        <f t="shared" si="1456"/>
        <v/>
      </c>
      <c r="BT781" s="8" t="str">
        <f t="shared" si="1457"/>
        <v/>
      </c>
      <c r="BU781" s="7" t="str">
        <f t="shared" si="1458"/>
        <v/>
      </c>
    </row>
    <row r="782" spans="8:73" x14ac:dyDescent="0.25">
      <c r="H782" s="35" t="str">
        <f>IFERROR(IF(MINUTE(M782)&lt;&gt;MINUTE(M781),MAX($H$2:H781)+1,IF(AND(MINUTE(M781)=0,MINUTE(M782)=0),1,"")),"")</f>
        <v/>
      </c>
      <c r="I782" s="35" t="str">
        <f t="shared" si="1393"/>
        <v/>
      </c>
      <c r="J782" s="35" t="str">
        <f t="shared" si="1432"/>
        <v/>
      </c>
      <c r="K782" s="67" t="str">
        <f>IFERROR(IF(VLOOKUP(J781,'Flota Variable'!$AS$4:$AU$707,3,0)+K781&gt;$F$7,"",VLOOKUP(J781,'Flota Variable'!$AS$4:$AU$707,3,0)+K781),"")</f>
        <v/>
      </c>
      <c r="L782" s="67" t="str">
        <f t="shared" si="1394"/>
        <v/>
      </c>
      <c r="M782" s="36" t="str">
        <f t="shared" si="1433"/>
        <v/>
      </c>
      <c r="N782" s="35" t="str">
        <f>IF(H782="","",IF(H782=MAX($H$3:$H$1002),IFERROR(VLOOKUP(MAX($H$3:H782)+1,$H$3:$I$1002,2,0),MAX(I782:I1781))-VLOOKUP(H782,$H$3:$I$1002,2,0)+1,IFERROR(VLOOKUP(MAX($H$3:H782)+1,$H$3:$I$1002,2,0),MAX(I782:I1781))-VLOOKUP(H782,$H$3:$I$1002,2,0)))</f>
        <v/>
      </c>
      <c r="P782" s="35" t="str">
        <f t="shared" si="1434"/>
        <v/>
      </c>
      <c r="Q782" s="67" t="str">
        <f t="shared" si="1435"/>
        <v/>
      </c>
      <c r="R782" s="67" t="str">
        <f t="shared" si="1436"/>
        <v/>
      </c>
      <c r="S782" s="67" t="str">
        <f t="shared" si="1437"/>
        <v/>
      </c>
      <c r="U782" s="68" t="str">
        <f>IFERROR(IF(Z782=0,"",IF(MINUTE(Z782)&lt;&gt;MINUTE(Z781),MAX($U$2:U781)+1,IF(AND(MINUTE(Z781)=0,MINUTE(Z782)=0),1,""))),"")</f>
        <v/>
      </c>
      <c r="V782" s="68" t="str">
        <f t="shared" si="1438"/>
        <v/>
      </c>
      <c r="W782" s="68" t="str">
        <f t="shared" si="1439"/>
        <v/>
      </c>
      <c r="X782" s="69" t="str">
        <f>IFERROR(L782+VLOOKUP(J782,'Tiempos de ciclo'!$P$3:$Q$398,2,0),"")</f>
        <v/>
      </c>
      <c r="Y782" s="69" t="str">
        <f t="shared" si="1422"/>
        <v/>
      </c>
      <c r="Z782" s="70" t="str">
        <f t="shared" si="1440"/>
        <v/>
      </c>
      <c r="AA782" s="68" t="str">
        <f>IF(U782="","",IF(U782=MAX($U$3:$U$1002),IFERROR(VLOOKUP(MAX($U$3:U782)+1,$U$3:$V$1002,2,0),MAX(V782:V1781))-VLOOKUP(U782,$U$3:$V$1002,2,0)+1,IFERROR(VLOOKUP(MAX($U$3:U782)+1,$U$3:$V$1002,2,0),MAX(V782:V1781))-VLOOKUP(U782,$U$3:$V$1002,2,0)))</f>
        <v/>
      </c>
      <c r="AC782" s="68" t="str">
        <f t="shared" si="1441"/>
        <v/>
      </c>
      <c r="AD782" s="69" t="str">
        <f t="shared" si="1442"/>
        <v/>
      </c>
      <c r="AE782" s="69" t="str">
        <f t="shared" si="1443"/>
        <v/>
      </c>
      <c r="AF782" s="69" t="str">
        <f t="shared" si="1444"/>
        <v/>
      </c>
      <c r="AI782" s="3" t="str">
        <f t="shared" si="1395"/>
        <v/>
      </c>
      <c r="AJ782" s="8" t="str">
        <f t="shared" si="1423"/>
        <v/>
      </c>
      <c r="AK782" s="8" t="str">
        <f t="shared" si="1396"/>
        <v/>
      </c>
      <c r="AL782" s="8" t="str">
        <f t="shared" si="1397"/>
        <v/>
      </c>
      <c r="AM782" s="8" t="str">
        <f t="shared" si="1398"/>
        <v/>
      </c>
      <c r="AN782" s="9" t="str">
        <f t="shared" si="1424"/>
        <v/>
      </c>
      <c r="AO782" s="9" t="str">
        <f t="shared" si="1425"/>
        <v/>
      </c>
      <c r="AP782" s="8" t="str">
        <f t="shared" si="1445"/>
        <v/>
      </c>
      <c r="AQ782" s="9" t="str">
        <f t="shared" si="1426"/>
        <v/>
      </c>
      <c r="AR782" s="8" t="str">
        <f t="shared" si="1446"/>
        <v/>
      </c>
      <c r="AS782" s="2" t="str">
        <f t="shared" si="1399"/>
        <v/>
      </c>
      <c r="AT782" s="8" t="str">
        <f t="shared" si="1447"/>
        <v/>
      </c>
      <c r="AU782" s="8" t="str">
        <f t="shared" si="1400"/>
        <v/>
      </c>
      <c r="AV782" s="8" t="str">
        <f t="shared" si="1401"/>
        <v/>
      </c>
      <c r="AW782" s="8" t="str">
        <f t="shared" si="1402"/>
        <v/>
      </c>
      <c r="AX782" s="9" t="str">
        <f t="shared" si="1427"/>
        <v/>
      </c>
      <c r="AY782" s="9" t="str">
        <f t="shared" si="1428"/>
        <v/>
      </c>
      <c r="AZ782" s="8" t="str">
        <f t="shared" si="1448"/>
        <v/>
      </c>
      <c r="BA782" s="9" t="str">
        <f t="shared" si="1449"/>
        <v/>
      </c>
      <c r="BB782" s="8" t="str">
        <f t="shared" si="1450"/>
        <v/>
      </c>
      <c r="BD782" s="3" t="str">
        <f t="shared" si="1451"/>
        <v/>
      </c>
      <c r="BE782" s="8" t="str">
        <f t="shared" si="1403"/>
        <v/>
      </c>
      <c r="BF782" s="8" t="str">
        <f t="shared" si="1404"/>
        <v/>
      </c>
      <c r="BG782" s="86" t="str">
        <f t="shared" si="1405"/>
        <v/>
      </c>
      <c r="BH782" s="9" t="str">
        <f t="shared" si="1406"/>
        <v/>
      </c>
      <c r="BI782" s="9" t="str">
        <f t="shared" si="1407"/>
        <v/>
      </c>
      <c r="BJ782" s="82" t="e">
        <f t="shared" si="1429"/>
        <v>#VALUE!</v>
      </c>
      <c r="BK782" s="9" t="str">
        <f t="shared" si="1408"/>
        <v/>
      </c>
      <c r="BL782" s="9" t="str">
        <f t="shared" ref="BL782:BM782" si="1468">BK782</f>
        <v/>
      </c>
      <c r="BM782" s="9" t="str">
        <f t="shared" si="1468"/>
        <v/>
      </c>
      <c r="BN782" s="8" t="str">
        <f t="shared" si="1431"/>
        <v/>
      </c>
      <c r="BO782" s="8" t="str">
        <f t="shared" si="1453"/>
        <v/>
      </c>
      <c r="BP782" s="8" t="str">
        <f t="shared" si="1454"/>
        <v/>
      </c>
      <c r="BQ782" s="8" t="str">
        <f t="shared" si="1455"/>
        <v/>
      </c>
      <c r="BR782" s="8" t="str">
        <f t="shared" si="1410"/>
        <v/>
      </c>
      <c r="BS782" s="8" t="str">
        <f t="shared" si="1456"/>
        <v/>
      </c>
      <c r="BT782" s="8" t="str">
        <f t="shared" si="1457"/>
        <v/>
      </c>
      <c r="BU782" s="7" t="str">
        <f t="shared" si="1458"/>
        <v/>
      </c>
    </row>
    <row r="783" spans="8:73" x14ac:dyDescent="0.25">
      <c r="H783" s="35" t="str">
        <f>IFERROR(IF(MINUTE(M783)&lt;&gt;MINUTE(M782),MAX($H$2:H782)+1,IF(AND(MINUTE(M782)=0,MINUTE(M783)=0),1,"")),"")</f>
        <v/>
      </c>
      <c r="I783" s="35" t="str">
        <f t="shared" si="1393"/>
        <v/>
      </c>
      <c r="J783" s="35" t="str">
        <f t="shared" si="1432"/>
        <v/>
      </c>
      <c r="K783" s="67" t="str">
        <f>IFERROR(IF(VLOOKUP(J782,'Flota Variable'!$AS$4:$AU$707,3,0)+K782&gt;$F$7,"",VLOOKUP(J782,'Flota Variable'!$AS$4:$AU$707,3,0)+K782),"")</f>
        <v/>
      </c>
      <c r="L783" s="67" t="str">
        <f t="shared" si="1394"/>
        <v/>
      </c>
      <c r="M783" s="36" t="str">
        <f t="shared" si="1433"/>
        <v/>
      </c>
      <c r="N783" s="35" t="str">
        <f>IF(H783="","",IF(H783=MAX($H$3:$H$1002),IFERROR(VLOOKUP(MAX($H$3:H783)+1,$H$3:$I$1002,2,0),MAX(I783:I1782))-VLOOKUP(H783,$H$3:$I$1002,2,0)+1,IFERROR(VLOOKUP(MAX($H$3:H783)+1,$H$3:$I$1002,2,0),MAX(I783:I1782))-VLOOKUP(H783,$H$3:$I$1002,2,0)))</f>
        <v/>
      </c>
      <c r="P783" s="35" t="str">
        <f t="shared" si="1434"/>
        <v/>
      </c>
      <c r="Q783" s="67" t="str">
        <f t="shared" si="1435"/>
        <v/>
      </c>
      <c r="R783" s="67" t="str">
        <f t="shared" si="1436"/>
        <v/>
      </c>
      <c r="S783" s="67" t="str">
        <f t="shared" si="1437"/>
        <v/>
      </c>
      <c r="U783" s="68" t="str">
        <f>IFERROR(IF(Z783=0,"",IF(MINUTE(Z783)&lt;&gt;MINUTE(Z782),MAX($U$2:U782)+1,IF(AND(MINUTE(Z782)=0,MINUTE(Z783)=0),1,""))),"")</f>
        <v/>
      </c>
      <c r="V783" s="68" t="str">
        <f t="shared" si="1438"/>
        <v/>
      </c>
      <c r="W783" s="68" t="str">
        <f t="shared" si="1439"/>
        <v/>
      </c>
      <c r="X783" s="69" t="str">
        <f>IFERROR(L783+VLOOKUP(J783,'Tiempos de ciclo'!$P$3:$Q$398,2,0),"")</f>
        <v/>
      </c>
      <c r="Y783" s="69" t="str">
        <f t="shared" si="1422"/>
        <v/>
      </c>
      <c r="Z783" s="70" t="str">
        <f t="shared" si="1440"/>
        <v/>
      </c>
      <c r="AA783" s="68" t="str">
        <f>IF(U783="","",IF(U783=MAX($U$3:$U$1002),IFERROR(VLOOKUP(MAX($U$3:U783)+1,$U$3:$V$1002,2,0),MAX(V783:V1782))-VLOOKUP(U783,$U$3:$V$1002,2,0)+1,IFERROR(VLOOKUP(MAX($U$3:U783)+1,$U$3:$V$1002,2,0),MAX(V783:V1782))-VLOOKUP(U783,$U$3:$V$1002,2,0)))</f>
        <v/>
      </c>
      <c r="AC783" s="68" t="str">
        <f t="shared" si="1441"/>
        <v/>
      </c>
      <c r="AD783" s="69" t="str">
        <f t="shared" si="1442"/>
        <v/>
      </c>
      <c r="AE783" s="69" t="str">
        <f t="shared" si="1443"/>
        <v/>
      </c>
      <c r="AF783" s="69" t="str">
        <f t="shared" si="1444"/>
        <v/>
      </c>
      <c r="AI783" s="3" t="str">
        <f t="shared" si="1395"/>
        <v/>
      </c>
      <c r="AJ783" s="8" t="str">
        <f t="shared" si="1423"/>
        <v/>
      </c>
      <c r="AK783" s="8" t="str">
        <f t="shared" si="1396"/>
        <v/>
      </c>
      <c r="AL783" s="8" t="str">
        <f t="shared" si="1397"/>
        <v/>
      </c>
      <c r="AM783" s="8" t="str">
        <f t="shared" si="1398"/>
        <v/>
      </c>
      <c r="AN783" s="9" t="str">
        <f t="shared" si="1424"/>
        <v/>
      </c>
      <c r="AO783" s="9" t="str">
        <f t="shared" si="1425"/>
        <v/>
      </c>
      <c r="AP783" s="8" t="str">
        <f t="shared" si="1445"/>
        <v/>
      </c>
      <c r="AQ783" s="9" t="str">
        <f t="shared" si="1426"/>
        <v/>
      </c>
      <c r="AR783" s="8" t="str">
        <f t="shared" si="1446"/>
        <v/>
      </c>
      <c r="AS783" s="2" t="str">
        <f t="shared" si="1399"/>
        <v/>
      </c>
      <c r="AT783" s="8" t="str">
        <f t="shared" si="1447"/>
        <v/>
      </c>
      <c r="AU783" s="8" t="str">
        <f t="shared" si="1400"/>
        <v/>
      </c>
      <c r="AV783" s="8" t="str">
        <f t="shared" si="1401"/>
        <v/>
      </c>
      <c r="AW783" s="8" t="str">
        <f t="shared" si="1402"/>
        <v/>
      </c>
      <c r="AX783" s="9" t="str">
        <f t="shared" si="1427"/>
        <v/>
      </c>
      <c r="AY783" s="9" t="str">
        <f t="shared" si="1428"/>
        <v/>
      </c>
      <c r="AZ783" s="8" t="str">
        <f t="shared" si="1448"/>
        <v/>
      </c>
      <c r="BA783" s="9" t="str">
        <f t="shared" si="1449"/>
        <v/>
      </c>
      <c r="BB783" s="8" t="str">
        <f t="shared" si="1450"/>
        <v/>
      </c>
      <c r="BD783" s="3" t="str">
        <f t="shared" si="1451"/>
        <v/>
      </c>
      <c r="BE783" s="8" t="str">
        <f t="shared" si="1403"/>
        <v/>
      </c>
      <c r="BF783" s="8" t="str">
        <f t="shared" si="1404"/>
        <v/>
      </c>
      <c r="BG783" s="86" t="str">
        <f t="shared" si="1405"/>
        <v/>
      </c>
      <c r="BH783" s="9" t="str">
        <f t="shared" si="1406"/>
        <v/>
      </c>
      <c r="BI783" s="9" t="str">
        <f t="shared" si="1407"/>
        <v/>
      </c>
      <c r="BJ783" s="82" t="e">
        <f t="shared" si="1429"/>
        <v>#VALUE!</v>
      </c>
      <c r="BK783" s="9" t="str">
        <f t="shared" si="1408"/>
        <v/>
      </c>
      <c r="BL783" s="9" t="str">
        <f t="shared" ref="BL783:BM783" si="1469">BK783</f>
        <v/>
      </c>
      <c r="BM783" s="9" t="str">
        <f t="shared" si="1469"/>
        <v/>
      </c>
      <c r="BN783" s="8" t="str">
        <f t="shared" si="1431"/>
        <v/>
      </c>
      <c r="BO783" s="8" t="str">
        <f t="shared" si="1453"/>
        <v/>
      </c>
      <c r="BP783" s="8" t="str">
        <f t="shared" si="1454"/>
        <v/>
      </c>
      <c r="BQ783" s="8" t="str">
        <f t="shared" si="1455"/>
        <v/>
      </c>
      <c r="BR783" s="8" t="str">
        <f t="shared" si="1410"/>
        <v/>
      </c>
      <c r="BS783" s="8" t="str">
        <f t="shared" si="1456"/>
        <v/>
      </c>
      <c r="BT783" s="8" t="str">
        <f t="shared" si="1457"/>
        <v/>
      </c>
      <c r="BU783" s="7" t="str">
        <f t="shared" si="1458"/>
        <v/>
      </c>
    </row>
    <row r="784" spans="8:73" x14ac:dyDescent="0.25">
      <c r="H784" s="35" t="str">
        <f>IFERROR(IF(MINUTE(M784)&lt;&gt;MINUTE(M783),MAX($H$2:H783)+1,IF(AND(MINUTE(M783)=0,MINUTE(M784)=0),1,"")),"")</f>
        <v/>
      </c>
      <c r="I784" s="35" t="str">
        <f t="shared" si="1393"/>
        <v/>
      </c>
      <c r="J784" s="35" t="str">
        <f t="shared" si="1432"/>
        <v/>
      </c>
      <c r="K784" s="67" t="str">
        <f>IFERROR(IF(VLOOKUP(J783,'Flota Variable'!$AS$4:$AU$707,3,0)+K783&gt;$F$7,"",VLOOKUP(J783,'Flota Variable'!$AS$4:$AU$707,3,0)+K783),"")</f>
        <v/>
      </c>
      <c r="L784" s="67" t="str">
        <f t="shared" si="1394"/>
        <v/>
      </c>
      <c r="M784" s="36" t="str">
        <f t="shared" si="1433"/>
        <v/>
      </c>
      <c r="N784" s="35" t="str">
        <f>IF(H784="","",IF(H784=MAX($H$3:$H$1002),IFERROR(VLOOKUP(MAX($H$3:H784)+1,$H$3:$I$1002,2,0),MAX(I784:I1783))-VLOOKUP(H784,$H$3:$I$1002,2,0)+1,IFERROR(VLOOKUP(MAX($H$3:H784)+1,$H$3:$I$1002,2,0),MAX(I784:I1783))-VLOOKUP(H784,$H$3:$I$1002,2,0)))</f>
        <v/>
      </c>
      <c r="P784" s="35" t="str">
        <f t="shared" si="1434"/>
        <v/>
      </c>
      <c r="Q784" s="67" t="str">
        <f t="shared" si="1435"/>
        <v/>
      </c>
      <c r="R784" s="67" t="str">
        <f t="shared" si="1436"/>
        <v/>
      </c>
      <c r="S784" s="67" t="str">
        <f t="shared" si="1437"/>
        <v/>
      </c>
      <c r="U784" s="68" t="str">
        <f>IFERROR(IF(Z784=0,"",IF(MINUTE(Z784)&lt;&gt;MINUTE(Z783),MAX($U$2:U783)+1,IF(AND(MINUTE(Z783)=0,MINUTE(Z784)=0),1,""))),"")</f>
        <v/>
      </c>
      <c r="V784" s="68" t="str">
        <f t="shared" si="1438"/>
        <v/>
      </c>
      <c r="W784" s="68" t="str">
        <f t="shared" si="1439"/>
        <v/>
      </c>
      <c r="X784" s="69" t="str">
        <f>IFERROR(L784+VLOOKUP(J784,'Tiempos de ciclo'!$P$3:$Q$398,2,0),"")</f>
        <v/>
      </c>
      <c r="Y784" s="69" t="str">
        <f t="shared" si="1422"/>
        <v/>
      </c>
      <c r="Z784" s="70" t="str">
        <f t="shared" si="1440"/>
        <v/>
      </c>
      <c r="AA784" s="68" t="str">
        <f>IF(U784="","",IF(U784=MAX($U$3:$U$1002),IFERROR(VLOOKUP(MAX($U$3:U784)+1,$U$3:$V$1002,2,0),MAX(V784:V1783))-VLOOKUP(U784,$U$3:$V$1002,2,0)+1,IFERROR(VLOOKUP(MAX($U$3:U784)+1,$U$3:$V$1002,2,0),MAX(V784:V1783))-VLOOKUP(U784,$U$3:$V$1002,2,0)))</f>
        <v/>
      </c>
      <c r="AC784" s="68" t="str">
        <f t="shared" si="1441"/>
        <v/>
      </c>
      <c r="AD784" s="69" t="str">
        <f t="shared" si="1442"/>
        <v/>
      </c>
      <c r="AE784" s="69" t="str">
        <f t="shared" si="1443"/>
        <v/>
      </c>
      <c r="AF784" s="69" t="str">
        <f t="shared" si="1444"/>
        <v/>
      </c>
      <c r="AI784" s="3" t="str">
        <f t="shared" si="1395"/>
        <v/>
      </c>
      <c r="AJ784" s="8" t="str">
        <f t="shared" si="1423"/>
        <v/>
      </c>
      <c r="AK784" s="8" t="str">
        <f t="shared" si="1396"/>
        <v/>
      </c>
      <c r="AL784" s="8" t="str">
        <f t="shared" si="1397"/>
        <v/>
      </c>
      <c r="AM784" s="8" t="str">
        <f t="shared" si="1398"/>
        <v/>
      </c>
      <c r="AN784" s="9" t="str">
        <f t="shared" si="1424"/>
        <v/>
      </c>
      <c r="AO784" s="9" t="str">
        <f t="shared" si="1425"/>
        <v/>
      </c>
      <c r="AP784" s="8" t="str">
        <f t="shared" si="1445"/>
        <v/>
      </c>
      <c r="AQ784" s="9" t="str">
        <f t="shared" si="1426"/>
        <v/>
      </c>
      <c r="AR784" s="8" t="str">
        <f t="shared" si="1446"/>
        <v/>
      </c>
      <c r="AS784" s="2" t="str">
        <f t="shared" si="1399"/>
        <v/>
      </c>
      <c r="AT784" s="8" t="str">
        <f t="shared" si="1447"/>
        <v/>
      </c>
      <c r="AU784" s="8" t="str">
        <f t="shared" si="1400"/>
        <v/>
      </c>
      <c r="AV784" s="8" t="str">
        <f t="shared" si="1401"/>
        <v/>
      </c>
      <c r="AW784" s="8" t="str">
        <f t="shared" si="1402"/>
        <v/>
      </c>
      <c r="AX784" s="9" t="str">
        <f t="shared" si="1427"/>
        <v/>
      </c>
      <c r="AY784" s="9" t="str">
        <f t="shared" si="1428"/>
        <v/>
      </c>
      <c r="AZ784" s="8" t="str">
        <f t="shared" si="1448"/>
        <v/>
      </c>
      <c r="BA784" s="9" t="str">
        <f t="shared" si="1449"/>
        <v/>
      </c>
      <c r="BB784" s="8" t="str">
        <f t="shared" si="1450"/>
        <v/>
      </c>
      <c r="BD784" s="3" t="str">
        <f t="shared" si="1451"/>
        <v/>
      </c>
      <c r="BE784" s="8" t="str">
        <f t="shared" si="1403"/>
        <v/>
      </c>
      <c r="BF784" s="8" t="str">
        <f t="shared" si="1404"/>
        <v/>
      </c>
      <c r="BG784" s="86" t="str">
        <f t="shared" si="1405"/>
        <v/>
      </c>
      <c r="BH784" s="9" t="str">
        <f t="shared" si="1406"/>
        <v/>
      </c>
      <c r="BI784" s="9" t="str">
        <f t="shared" si="1407"/>
        <v/>
      </c>
      <c r="BJ784" s="82" t="e">
        <f t="shared" si="1429"/>
        <v>#VALUE!</v>
      </c>
      <c r="BK784" s="9" t="str">
        <f t="shared" si="1408"/>
        <v/>
      </c>
      <c r="BL784" s="9" t="str">
        <f t="shared" ref="BL784:BM784" si="1470">BK784</f>
        <v/>
      </c>
      <c r="BM784" s="9" t="str">
        <f t="shared" si="1470"/>
        <v/>
      </c>
      <c r="BN784" s="8" t="str">
        <f t="shared" si="1431"/>
        <v/>
      </c>
      <c r="BO784" s="8" t="str">
        <f t="shared" si="1453"/>
        <v/>
      </c>
      <c r="BP784" s="8" t="str">
        <f t="shared" si="1454"/>
        <v/>
      </c>
      <c r="BQ784" s="8" t="str">
        <f t="shared" si="1455"/>
        <v/>
      </c>
      <c r="BR784" s="8" t="str">
        <f t="shared" si="1410"/>
        <v/>
      </c>
      <c r="BS784" s="8" t="str">
        <f t="shared" si="1456"/>
        <v/>
      </c>
      <c r="BT784" s="8" t="str">
        <f t="shared" si="1457"/>
        <v/>
      </c>
      <c r="BU784" s="7" t="str">
        <f t="shared" si="1458"/>
        <v/>
      </c>
    </row>
    <row r="785" spans="8:73" x14ac:dyDescent="0.25">
      <c r="H785" s="35" t="str">
        <f>IFERROR(IF(MINUTE(M785)&lt;&gt;MINUTE(M784),MAX($H$2:H784)+1,IF(AND(MINUTE(M784)=0,MINUTE(M785)=0),1,"")),"")</f>
        <v/>
      </c>
      <c r="I785" s="35" t="str">
        <f t="shared" si="1393"/>
        <v/>
      </c>
      <c r="J785" s="35" t="str">
        <f t="shared" si="1432"/>
        <v/>
      </c>
      <c r="K785" s="67" t="str">
        <f>IFERROR(IF(VLOOKUP(J784,'Flota Variable'!$AS$4:$AU$707,3,0)+K784&gt;$F$7,"",VLOOKUP(J784,'Flota Variable'!$AS$4:$AU$707,3,0)+K784),"")</f>
        <v/>
      </c>
      <c r="L785" s="67" t="str">
        <f t="shared" si="1394"/>
        <v/>
      </c>
      <c r="M785" s="36" t="str">
        <f t="shared" si="1433"/>
        <v/>
      </c>
      <c r="N785" s="35" t="str">
        <f>IF(H785="","",IF(H785=MAX($H$3:$H$1002),IFERROR(VLOOKUP(MAX($H$3:H785)+1,$H$3:$I$1002,2,0),MAX(I785:I1784))-VLOOKUP(H785,$H$3:$I$1002,2,0)+1,IFERROR(VLOOKUP(MAX($H$3:H785)+1,$H$3:$I$1002,2,0),MAX(I785:I1784))-VLOOKUP(H785,$H$3:$I$1002,2,0)))</f>
        <v/>
      </c>
      <c r="P785" s="35" t="str">
        <f t="shared" si="1434"/>
        <v/>
      </c>
      <c r="Q785" s="67" t="str">
        <f t="shared" si="1435"/>
        <v/>
      </c>
      <c r="R785" s="67" t="str">
        <f t="shared" si="1436"/>
        <v/>
      </c>
      <c r="S785" s="67" t="str">
        <f t="shared" si="1437"/>
        <v/>
      </c>
      <c r="U785" s="68" t="str">
        <f>IFERROR(IF(Z785=0,"",IF(MINUTE(Z785)&lt;&gt;MINUTE(Z784),MAX($U$2:U784)+1,IF(AND(MINUTE(Z784)=0,MINUTE(Z785)=0),1,""))),"")</f>
        <v/>
      </c>
      <c r="V785" s="68" t="str">
        <f t="shared" si="1438"/>
        <v/>
      </c>
      <c r="W785" s="68" t="str">
        <f t="shared" si="1439"/>
        <v/>
      </c>
      <c r="X785" s="69" t="str">
        <f>IFERROR(L785+VLOOKUP(J785,'Tiempos de ciclo'!$P$3:$Q$398,2,0),"")</f>
        <v/>
      </c>
      <c r="Y785" s="69" t="str">
        <f t="shared" si="1422"/>
        <v/>
      </c>
      <c r="Z785" s="70" t="str">
        <f t="shared" si="1440"/>
        <v/>
      </c>
      <c r="AA785" s="68" t="str">
        <f>IF(U785="","",IF(U785=MAX($U$3:$U$1002),IFERROR(VLOOKUP(MAX($U$3:U785)+1,$U$3:$V$1002,2,0),MAX(V785:V1784))-VLOOKUP(U785,$U$3:$V$1002,2,0)+1,IFERROR(VLOOKUP(MAX($U$3:U785)+1,$U$3:$V$1002,2,0),MAX(V785:V1784))-VLOOKUP(U785,$U$3:$V$1002,2,0)))</f>
        <v/>
      </c>
      <c r="AC785" s="68" t="str">
        <f t="shared" si="1441"/>
        <v/>
      </c>
      <c r="AD785" s="69" t="str">
        <f t="shared" si="1442"/>
        <v/>
      </c>
      <c r="AE785" s="69" t="str">
        <f t="shared" si="1443"/>
        <v/>
      </c>
      <c r="AF785" s="69" t="str">
        <f t="shared" si="1444"/>
        <v/>
      </c>
      <c r="AI785" s="3" t="str">
        <f t="shared" si="1395"/>
        <v/>
      </c>
      <c r="AJ785" s="8" t="str">
        <f t="shared" si="1423"/>
        <v/>
      </c>
      <c r="AK785" s="8" t="str">
        <f t="shared" si="1396"/>
        <v/>
      </c>
      <c r="AL785" s="8" t="str">
        <f t="shared" si="1397"/>
        <v/>
      </c>
      <c r="AM785" s="8" t="str">
        <f t="shared" si="1398"/>
        <v/>
      </c>
      <c r="AN785" s="9" t="str">
        <f t="shared" si="1424"/>
        <v/>
      </c>
      <c r="AO785" s="9" t="str">
        <f t="shared" si="1425"/>
        <v/>
      </c>
      <c r="AP785" s="8" t="str">
        <f t="shared" si="1445"/>
        <v/>
      </c>
      <c r="AQ785" s="9" t="str">
        <f t="shared" si="1426"/>
        <v/>
      </c>
      <c r="AR785" s="8" t="str">
        <f t="shared" si="1446"/>
        <v/>
      </c>
      <c r="AS785" s="2" t="str">
        <f t="shared" si="1399"/>
        <v/>
      </c>
      <c r="AT785" s="8" t="str">
        <f t="shared" si="1447"/>
        <v/>
      </c>
      <c r="AU785" s="8" t="str">
        <f t="shared" si="1400"/>
        <v/>
      </c>
      <c r="AV785" s="8" t="str">
        <f t="shared" si="1401"/>
        <v/>
      </c>
      <c r="AW785" s="8" t="str">
        <f t="shared" si="1402"/>
        <v/>
      </c>
      <c r="AX785" s="9" t="str">
        <f t="shared" si="1427"/>
        <v/>
      </c>
      <c r="AY785" s="9" t="str">
        <f t="shared" si="1428"/>
        <v/>
      </c>
      <c r="AZ785" s="8" t="str">
        <f t="shared" si="1448"/>
        <v/>
      </c>
      <c r="BA785" s="9" t="str">
        <f t="shared" si="1449"/>
        <v/>
      </c>
      <c r="BB785" s="8" t="str">
        <f t="shared" si="1450"/>
        <v/>
      </c>
      <c r="BD785" s="3" t="str">
        <f t="shared" si="1451"/>
        <v/>
      </c>
      <c r="BE785" s="8" t="str">
        <f t="shared" si="1403"/>
        <v/>
      </c>
      <c r="BF785" s="8" t="str">
        <f t="shared" si="1404"/>
        <v/>
      </c>
      <c r="BG785" s="86" t="str">
        <f t="shared" si="1405"/>
        <v/>
      </c>
      <c r="BH785" s="9" t="str">
        <f t="shared" si="1406"/>
        <v/>
      </c>
      <c r="BI785" s="9" t="str">
        <f t="shared" si="1407"/>
        <v/>
      </c>
      <c r="BJ785" s="82" t="e">
        <f t="shared" si="1429"/>
        <v>#VALUE!</v>
      </c>
      <c r="BK785" s="9" t="str">
        <f t="shared" si="1408"/>
        <v/>
      </c>
      <c r="BL785" s="9" t="str">
        <f t="shared" ref="BL785:BM785" si="1471">BK785</f>
        <v/>
      </c>
      <c r="BM785" s="9" t="str">
        <f t="shared" si="1471"/>
        <v/>
      </c>
      <c r="BN785" s="8" t="str">
        <f t="shared" si="1431"/>
        <v/>
      </c>
      <c r="BO785" s="8" t="str">
        <f t="shared" si="1453"/>
        <v/>
      </c>
      <c r="BP785" s="8" t="str">
        <f t="shared" si="1454"/>
        <v/>
      </c>
      <c r="BQ785" s="8" t="str">
        <f t="shared" si="1455"/>
        <v/>
      </c>
      <c r="BR785" s="8" t="str">
        <f t="shared" si="1410"/>
        <v/>
      </c>
      <c r="BS785" s="8" t="str">
        <f t="shared" si="1456"/>
        <v/>
      </c>
      <c r="BT785" s="8" t="str">
        <f t="shared" si="1457"/>
        <v/>
      </c>
      <c r="BU785" s="7" t="str">
        <f t="shared" si="1458"/>
        <v/>
      </c>
    </row>
    <row r="786" spans="8:73" x14ac:dyDescent="0.25">
      <c r="H786" s="35" t="str">
        <f>IFERROR(IF(MINUTE(M786)&lt;&gt;MINUTE(M785),MAX($H$2:H785)+1,IF(AND(MINUTE(M785)=0,MINUTE(M786)=0),1,"")),"")</f>
        <v/>
      </c>
      <c r="I786" s="35" t="str">
        <f t="shared" si="1393"/>
        <v/>
      </c>
      <c r="J786" s="35" t="str">
        <f t="shared" si="1432"/>
        <v/>
      </c>
      <c r="K786" s="67" t="str">
        <f>IFERROR(IF(VLOOKUP(J785,'Flota Variable'!$AS$4:$AU$707,3,0)+K785&gt;$F$7,"",VLOOKUP(J785,'Flota Variable'!$AS$4:$AU$707,3,0)+K785),"")</f>
        <v/>
      </c>
      <c r="L786" s="67" t="str">
        <f t="shared" si="1394"/>
        <v/>
      </c>
      <c r="M786" s="36" t="str">
        <f t="shared" si="1433"/>
        <v/>
      </c>
      <c r="N786" s="35" t="str">
        <f>IF(H786="","",IF(H786=MAX($H$3:$H$1002),IFERROR(VLOOKUP(MAX($H$3:H786)+1,$H$3:$I$1002,2,0),MAX(I786:I1785))-VLOOKUP(H786,$H$3:$I$1002,2,0)+1,IFERROR(VLOOKUP(MAX($H$3:H786)+1,$H$3:$I$1002,2,0),MAX(I786:I1785))-VLOOKUP(H786,$H$3:$I$1002,2,0)))</f>
        <v/>
      </c>
      <c r="P786" s="35" t="str">
        <f t="shared" si="1434"/>
        <v/>
      </c>
      <c r="Q786" s="67" t="str">
        <f t="shared" si="1435"/>
        <v/>
      </c>
      <c r="R786" s="67" t="str">
        <f t="shared" si="1436"/>
        <v/>
      </c>
      <c r="S786" s="67" t="str">
        <f t="shared" si="1437"/>
        <v/>
      </c>
      <c r="U786" s="68" t="str">
        <f>IFERROR(IF(Z786=0,"",IF(MINUTE(Z786)&lt;&gt;MINUTE(Z785),MAX($U$2:U785)+1,IF(AND(MINUTE(Z785)=0,MINUTE(Z786)=0),1,""))),"")</f>
        <v/>
      </c>
      <c r="V786" s="68" t="str">
        <f t="shared" si="1438"/>
        <v/>
      </c>
      <c r="W786" s="68" t="str">
        <f t="shared" si="1439"/>
        <v/>
      </c>
      <c r="X786" s="69" t="str">
        <f>IFERROR(L786+VLOOKUP(J786,'Tiempos de ciclo'!$P$3:$Q$398,2,0),"")</f>
        <v/>
      </c>
      <c r="Y786" s="69" t="str">
        <f t="shared" si="1422"/>
        <v/>
      </c>
      <c r="Z786" s="70" t="str">
        <f t="shared" si="1440"/>
        <v/>
      </c>
      <c r="AA786" s="68" t="str">
        <f>IF(U786="","",IF(U786=MAX($U$3:$U$1002),IFERROR(VLOOKUP(MAX($U$3:U786)+1,$U$3:$V$1002,2,0),MAX(V786:V1785))-VLOOKUP(U786,$U$3:$V$1002,2,0)+1,IFERROR(VLOOKUP(MAX($U$3:U786)+1,$U$3:$V$1002,2,0),MAX(V786:V1785))-VLOOKUP(U786,$U$3:$V$1002,2,0)))</f>
        <v/>
      </c>
      <c r="AC786" s="68" t="str">
        <f t="shared" si="1441"/>
        <v/>
      </c>
      <c r="AD786" s="69" t="str">
        <f t="shared" si="1442"/>
        <v/>
      </c>
      <c r="AE786" s="69" t="str">
        <f t="shared" si="1443"/>
        <v/>
      </c>
      <c r="AF786" s="69" t="str">
        <f t="shared" si="1444"/>
        <v/>
      </c>
      <c r="AI786" s="3" t="str">
        <f t="shared" si="1395"/>
        <v/>
      </c>
      <c r="AJ786" s="8" t="str">
        <f t="shared" si="1423"/>
        <v/>
      </c>
      <c r="AK786" s="8" t="str">
        <f t="shared" si="1396"/>
        <v/>
      </c>
      <c r="AL786" s="8" t="str">
        <f t="shared" si="1397"/>
        <v/>
      </c>
      <c r="AM786" s="8" t="str">
        <f t="shared" si="1398"/>
        <v/>
      </c>
      <c r="AN786" s="9" t="str">
        <f t="shared" si="1424"/>
        <v/>
      </c>
      <c r="AO786" s="9" t="str">
        <f t="shared" si="1425"/>
        <v/>
      </c>
      <c r="AP786" s="8" t="str">
        <f t="shared" si="1445"/>
        <v/>
      </c>
      <c r="AQ786" s="9" t="str">
        <f t="shared" si="1426"/>
        <v/>
      </c>
      <c r="AR786" s="8" t="str">
        <f t="shared" si="1446"/>
        <v/>
      </c>
      <c r="AS786" s="2" t="str">
        <f t="shared" si="1399"/>
        <v/>
      </c>
      <c r="AT786" s="8" t="str">
        <f t="shared" si="1447"/>
        <v/>
      </c>
      <c r="AU786" s="8" t="str">
        <f t="shared" si="1400"/>
        <v/>
      </c>
      <c r="AV786" s="8" t="str">
        <f t="shared" si="1401"/>
        <v/>
      </c>
      <c r="AW786" s="8" t="str">
        <f t="shared" si="1402"/>
        <v/>
      </c>
      <c r="AX786" s="9" t="str">
        <f t="shared" si="1427"/>
        <v/>
      </c>
      <c r="AY786" s="9" t="str">
        <f t="shared" si="1428"/>
        <v/>
      </c>
      <c r="AZ786" s="8" t="str">
        <f t="shared" si="1448"/>
        <v/>
      </c>
      <c r="BA786" s="9" t="str">
        <f t="shared" si="1449"/>
        <v/>
      </c>
      <c r="BB786" s="8" t="str">
        <f t="shared" si="1450"/>
        <v/>
      </c>
      <c r="BD786" s="3" t="str">
        <f t="shared" si="1451"/>
        <v/>
      </c>
      <c r="BE786" s="8" t="str">
        <f t="shared" si="1403"/>
        <v/>
      </c>
      <c r="BF786" s="8" t="str">
        <f t="shared" si="1404"/>
        <v/>
      </c>
      <c r="BG786" s="86" t="str">
        <f t="shared" si="1405"/>
        <v/>
      </c>
      <c r="BH786" s="9" t="str">
        <f t="shared" si="1406"/>
        <v/>
      </c>
      <c r="BI786" s="9" t="str">
        <f t="shared" si="1407"/>
        <v/>
      </c>
      <c r="BJ786" s="82" t="e">
        <f t="shared" si="1429"/>
        <v>#VALUE!</v>
      </c>
      <c r="BK786" s="9" t="str">
        <f t="shared" si="1408"/>
        <v/>
      </c>
      <c r="BL786" s="9" t="str">
        <f t="shared" ref="BL786:BM786" si="1472">BK786</f>
        <v/>
      </c>
      <c r="BM786" s="9" t="str">
        <f t="shared" si="1472"/>
        <v/>
      </c>
      <c r="BN786" s="8" t="str">
        <f t="shared" si="1431"/>
        <v/>
      </c>
      <c r="BO786" s="8" t="str">
        <f t="shared" si="1453"/>
        <v/>
      </c>
      <c r="BP786" s="8" t="str">
        <f t="shared" si="1454"/>
        <v/>
      </c>
      <c r="BQ786" s="8" t="str">
        <f t="shared" si="1455"/>
        <v/>
      </c>
      <c r="BR786" s="8" t="str">
        <f t="shared" si="1410"/>
        <v/>
      </c>
      <c r="BS786" s="8" t="str">
        <f t="shared" si="1456"/>
        <v/>
      </c>
      <c r="BT786" s="8" t="str">
        <f t="shared" si="1457"/>
        <v/>
      </c>
      <c r="BU786" s="7" t="str">
        <f t="shared" si="1458"/>
        <v/>
      </c>
    </row>
    <row r="787" spans="8:73" x14ac:dyDescent="0.25">
      <c r="H787" s="35" t="str">
        <f>IFERROR(IF(MINUTE(M787)&lt;&gt;MINUTE(M786),MAX($H$2:H786)+1,IF(AND(MINUTE(M786)=0,MINUTE(M787)=0),1,"")),"")</f>
        <v/>
      </c>
      <c r="I787" s="35" t="str">
        <f t="shared" si="1393"/>
        <v/>
      </c>
      <c r="J787" s="35" t="str">
        <f t="shared" si="1432"/>
        <v/>
      </c>
      <c r="K787" s="67" t="str">
        <f>IFERROR(IF(VLOOKUP(J786,'Flota Variable'!$AS$4:$AU$707,3,0)+K786&gt;$F$7,"",VLOOKUP(J786,'Flota Variable'!$AS$4:$AU$707,3,0)+K786),"")</f>
        <v/>
      </c>
      <c r="L787" s="67" t="str">
        <f t="shared" si="1394"/>
        <v/>
      </c>
      <c r="M787" s="36" t="str">
        <f t="shared" si="1433"/>
        <v/>
      </c>
      <c r="N787" s="35" t="str">
        <f>IF(H787="","",IF(H787=MAX($H$3:$H$1002),IFERROR(VLOOKUP(MAX($H$3:H787)+1,$H$3:$I$1002,2,0),MAX(I787:I1786))-VLOOKUP(H787,$H$3:$I$1002,2,0)+1,IFERROR(VLOOKUP(MAX($H$3:H787)+1,$H$3:$I$1002,2,0),MAX(I787:I1786))-VLOOKUP(H787,$H$3:$I$1002,2,0)))</f>
        <v/>
      </c>
      <c r="P787" s="35" t="str">
        <f t="shared" si="1434"/>
        <v/>
      </c>
      <c r="Q787" s="67" t="str">
        <f t="shared" si="1435"/>
        <v/>
      </c>
      <c r="R787" s="67" t="str">
        <f t="shared" si="1436"/>
        <v/>
      </c>
      <c r="S787" s="67" t="str">
        <f t="shared" si="1437"/>
        <v/>
      </c>
      <c r="U787" s="68" t="str">
        <f>IFERROR(IF(Z787=0,"",IF(MINUTE(Z787)&lt;&gt;MINUTE(Z786),MAX($U$2:U786)+1,IF(AND(MINUTE(Z786)=0,MINUTE(Z787)=0),1,""))),"")</f>
        <v/>
      </c>
      <c r="V787" s="68" t="str">
        <f t="shared" si="1438"/>
        <v/>
      </c>
      <c r="W787" s="68" t="str">
        <f t="shared" si="1439"/>
        <v/>
      </c>
      <c r="X787" s="69" t="str">
        <f>IFERROR(L787+VLOOKUP(J787,'Tiempos de ciclo'!$P$3:$Q$398,2,0),"")</f>
        <v/>
      </c>
      <c r="Y787" s="69" t="str">
        <f t="shared" si="1422"/>
        <v/>
      </c>
      <c r="Z787" s="70" t="str">
        <f t="shared" si="1440"/>
        <v/>
      </c>
      <c r="AA787" s="68" t="str">
        <f>IF(U787="","",IF(U787=MAX($U$3:$U$1002),IFERROR(VLOOKUP(MAX($U$3:U787)+1,$U$3:$V$1002,2,0),MAX(V787:V1786))-VLOOKUP(U787,$U$3:$V$1002,2,0)+1,IFERROR(VLOOKUP(MAX($U$3:U787)+1,$U$3:$V$1002,2,0),MAX(V787:V1786))-VLOOKUP(U787,$U$3:$V$1002,2,0)))</f>
        <v/>
      </c>
      <c r="AC787" s="68" t="str">
        <f t="shared" si="1441"/>
        <v/>
      </c>
      <c r="AD787" s="69" t="str">
        <f t="shared" si="1442"/>
        <v/>
      </c>
      <c r="AE787" s="69" t="str">
        <f t="shared" si="1443"/>
        <v/>
      </c>
      <c r="AF787" s="69" t="str">
        <f t="shared" si="1444"/>
        <v/>
      </c>
      <c r="AI787" s="3" t="str">
        <f t="shared" si="1395"/>
        <v/>
      </c>
      <c r="AJ787" s="8" t="str">
        <f t="shared" si="1423"/>
        <v/>
      </c>
      <c r="AK787" s="8" t="str">
        <f t="shared" si="1396"/>
        <v/>
      </c>
      <c r="AL787" s="8" t="str">
        <f t="shared" si="1397"/>
        <v/>
      </c>
      <c r="AM787" s="8" t="str">
        <f t="shared" si="1398"/>
        <v/>
      </c>
      <c r="AN787" s="9" t="str">
        <f t="shared" si="1424"/>
        <v/>
      </c>
      <c r="AO787" s="9" t="str">
        <f t="shared" si="1425"/>
        <v/>
      </c>
      <c r="AP787" s="8" t="str">
        <f t="shared" si="1445"/>
        <v/>
      </c>
      <c r="AQ787" s="9" t="str">
        <f t="shared" si="1426"/>
        <v/>
      </c>
      <c r="AR787" s="8" t="str">
        <f t="shared" si="1446"/>
        <v/>
      </c>
      <c r="AS787" s="2" t="str">
        <f t="shared" si="1399"/>
        <v/>
      </c>
      <c r="AT787" s="8" t="str">
        <f t="shared" si="1447"/>
        <v/>
      </c>
      <c r="AU787" s="8" t="str">
        <f t="shared" si="1400"/>
        <v/>
      </c>
      <c r="AV787" s="8" t="str">
        <f t="shared" si="1401"/>
        <v/>
      </c>
      <c r="AW787" s="8" t="str">
        <f t="shared" si="1402"/>
        <v/>
      </c>
      <c r="AX787" s="9" t="str">
        <f t="shared" si="1427"/>
        <v/>
      </c>
      <c r="AY787" s="9" t="str">
        <f t="shared" si="1428"/>
        <v/>
      </c>
      <c r="AZ787" s="8" t="str">
        <f t="shared" si="1448"/>
        <v/>
      </c>
      <c r="BA787" s="9" t="str">
        <f t="shared" si="1449"/>
        <v/>
      </c>
      <c r="BB787" s="8" t="str">
        <f t="shared" si="1450"/>
        <v/>
      </c>
      <c r="BD787" s="3" t="str">
        <f t="shared" si="1451"/>
        <v/>
      </c>
      <c r="BE787" s="8" t="str">
        <f t="shared" si="1403"/>
        <v/>
      </c>
      <c r="BF787" s="8" t="str">
        <f t="shared" si="1404"/>
        <v/>
      </c>
      <c r="BG787" s="86" t="str">
        <f t="shared" si="1405"/>
        <v/>
      </c>
      <c r="BH787" s="9" t="str">
        <f t="shared" si="1406"/>
        <v/>
      </c>
      <c r="BI787" s="9" t="str">
        <f t="shared" si="1407"/>
        <v/>
      </c>
      <c r="BJ787" s="82" t="e">
        <f t="shared" si="1429"/>
        <v>#VALUE!</v>
      </c>
      <c r="BK787" s="9" t="str">
        <f t="shared" si="1408"/>
        <v/>
      </c>
      <c r="BL787" s="9" t="str">
        <f t="shared" ref="BL787:BM787" si="1473">BK787</f>
        <v/>
      </c>
      <c r="BM787" s="9" t="str">
        <f t="shared" si="1473"/>
        <v/>
      </c>
      <c r="BN787" s="8" t="str">
        <f t="shared" si="1431"/>
        <v/>
      </c>
      <c r="BO787" s="8" t="str">
        <f t="shared" si="1453"/>
        <v/>
      </c>
      <c r="BP787" s="8" t="str">
        <f t="shared" si="1454"/>
        <v/>
      </c>
      <c r="BQ787" s="8" t="str">
        <f t="shared" si="1455"/>
        <v/>
      </c>
      <c r="BR787" s="8" t="str">
        <f t="shared" si="1410"/>
        <v/>
      </c>
      <c r="BS787" s="8" t="str">
        <f t="shared" si="1456"/>
        <v/>
      </c>
      <c r="BT787" s="8" t="str">
        <f t="shared" si="1457"/>
        <v/>
      </c>
      <c r="BU787" s="7" t="str">
        <f t="shared" si="1458"/>
        <v/>
      </c>
    </row>
    <row r="788" spans="8:73" x14ac:dyDescent="0.25">
      <c r="H788" s="35" t="str">
        <f>IFERROR(IF(MINUTE(M788)&lt;&gt;MINUTE(M787),MAX($H$2:H787)+1,IF(AND(MINUTE(M787)=0,MINUTE(M788)=0),1,"")),"")</f>
        <v/>
      </c>
      <c r="I788" s="35" t="str">
        <f t="shared" si="1393"/>
        <v/>
      </c>
      <c r="J788" s="35" t="str">
        <f t="shared" si="1432"/>
        <v/>
      </c>
      <c r="K788" s="67" t="str">
        <f>IFERROR(IF(VLOOKUP(J787,'Flota Variable'!$AS$4:$AU$707,3,0)+K787&gt;$F$7,"",VLOOKUP(J787,'Flota Variable'!$AS$4:$AU$707,3,0)+K787),"")</f>
        <v/>
      </c>
      <c r="L788" s="67" t="str">
        <f t="shared" si="1394"/>
        <v/>
      </c>
      <c r="M788" s="36" t="str">
        <f t="shared" si="1433"/>
        <v/>
      </c>
      <c r="N788" s="35" t="str">
        <f>IF(H788="","",IF(H788=MAX($H$3:$H$1002),IFERROR(VLOOKUP(MAX($H$3:H788)+1,$H$3:$I$1002,2,0),MAX(I788:I1787))-VLOOKUP(H788,$H$3:$I$1002,2,0)+1,IFERROR(VLOOKUP(MAX($H$3:H788)+1,$H$3:$I$1002,2,0),MAX(I788:I1787))-VLOOKUP(H788,$H$3:$I$1002,2,0)))</f>
        <v/>
      </c>
      <c r="P788" s="35" t="str">
        <f t="shared" si="1434"/>
        <v/>
      </c>
      <c r="Q788" s="67" t="str">
        <f t="shared" si="1435"/>
        <v/>
      </c>
      <c r="R788" s="67" t="str">
        <f t="shared" si="1436"/>
        <v/>
      </c>
      <c r="S788" s="67" t="str">
        <f t="shared" si="1437"/>
        <v/>
      </c>
      <c r="U788" s="68" t="str">
        <f>IFERROR(IF(Z788=0,"",IF(MINUTE(Z788)&lt;&gt;MINUTE(Z787),MAX($U$2:U787)+1,IF(AND(MINUTE(Z787)=0,MINUTE(Z788)=0),1,""))),"")</f>
        <v/>
      </c>
      <c r="V788" s="68" t="str">
        <f t="shared" si="1438"/>
        <v/>
      </c>
      <c r="W788" s="68" t="str">
        <f t="shared" si="1439"/>
        <v/>
      </c>
      <c r="X788" s="69" t="str">
        <f>IFERROR(L788+VLOOKUP(J788,'Tiempos de ciclo'!$P$3:$Q$398,2,0),"")</f>
        <v/>
      </c>
      <c r="Y788" s="69" t="str">
        <f t="shared" si="1422"/>
        <v/>
      </c>
      <c r="Z788" s="70" t="str">
        <f t="shared" si="1440"/>
        <v/>
      </c>
      <c r="AA788" s="68" t="str">
        <f>IF(U788="","",IF(U788=MAX($U$3:$U$1002),IFERROR(VLOOKUP(MAX($U$3:U788)+1,$U$3:$V$1002,2,0),MAX(V788:V1787))-VLOOKUP(U788,$U$3:$V$1002,2,0)+1,IFERROR(VLOOKUP(MAX($U$3:U788)+1,$U$3:$V$1002,2,0),MAX(V788:V1787))-VLOOKUP(U788,$U$3:$V$1002,2,0)))</f>
        <v/>
      </c>
      <c r="AC788" s="68" t="str">
        <f t="shared" si="1441"/>
        <v/>
      </c>
      <c r="AD788" s="69" t="str">
        <f t="shared" si="1442"/>
        <v/>
      </c>
      <c r="AE788" s="69" t="str">
        <f t="shared" si="1443"/>
        <v/>
      </c>
      <c r="AF788" s="69" t="str">
        <f t="shared" si="1444"/>
        <v/>
      </c>
      <c r="AI788" s="3" t="str">
        <f t="shared" si="1395"/>
        <v/>
      </c>
      <c r="AJ788" s="8" t="str">
        <f t="shared" si="1423"/>
        <v/>
      </c>
      <c r="AK788" s="8" t="str">
        <f t="shared" si="1396"/>
        <v/>
      </c>
      <c r="AL788" s="8" t="str">
        <f t="shared" si="1397"/>
        <v/>
      </c>
      <c r="AM788" s="8" t="str">
        <f t="shared" si="1398"/>
        <v/>
      </c>
      <c r="AN788" s="9" t="str">
        <f t="shared" si="1424"/>
        <v/>
      </c>
      <c r="AO788" s="9" t="str">
        <f t="shared" si="1425"/>
        <v/>
      </c>
      <c r="AP788" s="8" t="str">
        <f t="shared" si="1445"/>
        <v/>
      </c>
      <c r="AQ788" s="9" t="str">
        <f t="shared" si="1426"/>
        <v/>
      </c>
      <c r="AR788" s="8" t="str">
        <f t="shared" si="1446"/>
        <v/>
      </c>
      <c r="AS788" s="2" t="str">
        <f t="shared" si="1399"/>
        <v/>
      </c>
      <c r="AT788" s="8" t="str">
        <f t="shared" si="1447"/>
        <v/>
      </c>
      <c r="AU788" s="8" t="str">
        <f t="shared" si="1400"/>
        <v/>
      </c>
      <c r="AV788" s="8" t="str">
        <f t="shared" si="1401"/>
        <v/>
      </c>
      <c r="AW788" s="8" t="str">
        <f t="shared" si="1402"/>
        <v/>
      </c>
      <c r="AX788" s="9" t="str">
        <f t="shared" si="1427"/>
        <v/>
      </c>
      <c r="AY788" s="9" t="str">
        <f t="shared" si="1428"/>
        <v/>
      </c>
      <c r="AZ788" s="8" t="str">
        <f t="shared" si="1448"/>
        <v/>
      </c>
      <c r="BA788" s="9" t="str">
        <f t="shared" si="1449"/>
        <v/>
      </c>
      <c r="BB788" s="8" t="str">
        <f t="shared" si="1450"/>
        <v/>
      </c>
      <c r="BD788" s="3" t="str">
        <f t="shared" si="1451"/>
        <v/>
      </c>
      <c r="BE788" s="8" t="str">
        <f t="shared" si="1403"/>
        <v/>
      </c>
      <c r="BF788" s="8" t="str">
        <f t="shared" si="1404"/>
        <v/>
      </c>
      <c r="BG788" s="86" t="str">
        <f t="shared" si="1405"/>
        <v/>
      </c>
      <c r="BH788" s="9" t="str">
        <f t="shared" si="1406"/>
        <v/>
      </c>
      <c r="BI788" s="9" t="str">
        <f t="shared" si="1407"/>
        <v/>
      </c>
      <c r="BJ788" s="82" t="e">
        <f t="shared" si="1429"/>
        <v>#VALUE!</v>
      </c>
      <c r="BK788" s="9" t="str">
        <f t="shared" si="1408"/>
        <v/>
      </c>
      <c r="BL788" s="9" t="str">
        <f t="shared" ref="BL788:BM788" si="1474">BK788</f>
        <v/>
      </c>
      <c r="BM788" s="9" t="str">
        <f t="shared" si="1474"/>
        <v/>
      </c>
      <c r="BN788" s="8" t="str">
        <f t="shared" si="1431"/>
        <v/>
      </c>
      <c r="BO788" s="8" t="str">
        <f t="shared" si="1453"/>
        <v/>
      </c>
      <c r="BP788" s="8" t="str">
        <f t="shared" si="1454"/>
        <v/>
      </c>
      <c r="BQ788" s="8" t="str">
        <f t="shared" si="1455"/>
        <v/>
      </c>
      <c r="BR788" s="8" t="str">
        <f t="shared" si="1410"/>
        <v/>
      </c>
      <c r="BS788" s="8" t="str">
        <f t="shared" si="1456"/>
        <v/>
      </c>
      <c r="BT788" s="8" t="str">
        <f t="shared" si="1457"/>
        <v/>
      </c>
      <c r="BU788" s="7" t="str">
        <f t="shared" si="1458"/>
        <v/>
      </c>
    </row>
    <row r="789" spans="8:73" x14ac:dyDescent="0.25">
      <c r="H789" s="35" t="str">
        <f>IFERROR(IF(MINUTE(M789)&lt;&gt;MINUTE(M788),MAX($H$2:H788)+1,IF(AND(MINUTE(M788)=0,MINUTE(M789)=0),1,"")),"")</f>
        <v/>
      </c>
      <c r="I789" s="35" t="str">
        <f t="shared" si="1393"/>
        <v/>
      </c>
      <c r="J789" s="35" t="str">
        <f t="shared" si="1432"/>
        <v/>
      </c>
      <c r="K789" s="67" t="str">
        <f>IFERROR(IF(VLOOKUP(J788,'Flota Variable'!$AS$4:$AU$707,3,0)+K788&gt;$F$7,"",VLOOKUP(J788,'Flota Variable'!$AS$4:$AU$707,3,0)+K788),"")</f>
        <v/>
      </c>
      <c r="L789" s="67" t="str">
        <f t="shared" si="1394"/>
        <v/>
      </c>
      <c r="M789" s="36" t="str">
        <f t="shared" si="1433"/>
        <v/>
      </c>
      <c r="N789" s="35" t="str">
        <f>IF(H789="","",IF(H789=MAX($H$3:$H$1002),IFERROR(VLOOKUP(MAX($H$3:H789)+1,$H$3:$I$1002,2,0),MAX(I789:I1788))-VLOOKUP(H789,$H$3:$I$1002,2,0)+1,IFERROR(VLOOKUP(MAX($H$3:H789)+1,$H$3:$I$1002,2,0),MAX(I789:I1788))-VLOOKUP(H789,$H$3:$I$1002,2,0)))</f>
        <v/>
      </c>
      <c r="P789" s="35" t="str">
        <f t="shared" si="1434"/>
        <v/>
      </c>
      <c r="Q789" s="67" t="str">
        <f t="shared" si="1435"/>
        <v/>
      </c>
      <c r="R789" s="67" t="str">
        <f t="shared" si="1436"/>
        <v/>
      </c>
      <c r="S789" s="67" t="str">
        <f t="shared" si="1437"/>
        <v/>
      </c>
      <c r="U789" s="68" t="str">
        <f>IFERROR(IF(Z789=0,"",IF(MINUTE(Z789)&lt;&gt;MINUTE(Z788),MAX($U$2:U788)+1,IF(AND(MINUTE(Z788)=0,MINUTE(Z789)=0),1,""))),"")</f>
        <v/>
      </c>
      <c r="V789" s="68" t="str">
        <f t="shared" si="1438"/>
        <v/>
      </c>
      <c r="W789" s="68" t="str">
        <f t="shared" si="1439"/>
        <v/>
      </c>
      <c r="X789" s="69" t="str">
        <f>IFERROR(L789+VLOOKUP(J789,'Tiempos de ciclo'!$P$3:$Q$398,2,0),"")</f>
        <v/>
      </c>
      <c r="Y789" s="69" t="str">
        <f t="shared" si="1422"/>
        <v/>
      </c>
      <c r="Z789" s="70" t="str">
        <f t="shared" si="1440"/>
        <v/>
      </c>
      <c r="AA789" s="68" t="str">
        <f>IF(U789="","",IF(U789=MAX($U$3:$U$1002),IFERROR(VLOOKUP(MAX($U$3:U789)+1,$U$3:$V$1002,2,0),MAX(V789:V1788))-VLOOKUP(U789,$U$3:$V$1002,2,0)+1,IFERROR(VLOOKUP(MAX($U$3:U789)+1,$U$3:$V$1002,2,0),MAX(V789:V1788))-VLOOKUP(U789,$U$3:$V$1002,2,0)))</f>
        <v/>
      </c>
      <c r="AC789" s="68" t="str">
        <f t="shared" si="1441"/>
        <v/>
      </c>
      <c r="AD789" s="69" t="str">
        <f t="shared" si="1442"/>
        <v/>
      </c>
      <c r="AE789" s="69" t="str">
        <f t="shared" si="1443"/>
        <v/>
      </c>
      <c r="AF789" s="69" t="str">
        <f t="shared" si="1444"/>
        <v/>
      </c>
      <c r="AI789" s="3" t="str">
        <f t="shared" si="1395"/>
        <v/>
      </c>
      <c r="AJ789" s="8" t="str">
        <f t="shared" si="1423"/>
        <v/>
      </c>
      <c r="AK789" s="8" t="str">
        <f t="shared" si="1396"/>
        <v/>
      </c>
      <c r="AL789" s="8" t="str">
        <f t="shared" si="1397"/>
        <v/>
      </c>
      <c r="AM789" s="8" t="str">
        <f t="shared" si="1398"/>
        <v/>
      </c>
      <c r="AN789" s="9" t="str">
        <f t="shared" si="1424"/>
        <v/>
      </c>
      <c r="AO789" s="9" t="str">
        <f t="shared" si="1425"/>
        <v/>
      </c>
      <c r="AP789" s="8" t="str">
        <f t="shared" si="1445"/>
        <v/>
      </c>
      <c r="AQ789" s="9" t="str">
        <f t="shared" si="1426"/>
        <v/>
      </c>
      <c r="AR789" s="8" t="str">
        <f t="shared" si="1446"/>
        <v/>
      </c>
      <c r="AS789" s="2" t="str">
        <f t="shared" si="1399"/>
        <v/>
      </c>
      <c r="AT789" s="8" t="str">
        <f t="shared" si="1447"/>
        <v/>
      </c>
      <c r="AU789" s="8" t="str">
        <f t="shared" si="1400"/>
        <v/>
      </c>
      <c r="AV789" s="8" t="str">
        <f t="shared" si="1401"/>
        <v/>
      </c>
      <c r="AW789" s="8" t="str">
        <f t="shared" si="1402"/>
        <v/>
      </c>
      <c r="AX789" s="9" t="str">
        <f t="shared" si="1427"/>
        <v/>
      </c>
      <c r="AY789" s="9" t="str">
        <f t="shared" si="1428"/>
        <v/>
      </c>
      <c r="AZ789" s="8" t="str">
        <f t="shared" si="1448"/>
        <v/>
      </c>
      <c r="BA789" s="9" t="str">
        <f t="shared" si="1449"/>
        <v/>
      </c>
      <c r="BB789" s="8" t="str">
        <f t="shared" si="1450"/>
        <v/>
      </c>
      <c r="BD789" s="3" t="str">
        <f t="shared" si="1451"/>
        <v/>
      </c>
      <c r="BE789" s="8" t="str">
        <f t="shared" si="1403"/>
        <v/>
      </c>
      <c r="BF789" s="8" t="str">
        <f t="shared" si="1404"/>
        <v/>
      </c>
      <c r="BG789" s="86" t="str">
        <f t="shared" si="1405"/>
        <v/>
      </c>
      <c r="BH789" s="9" t="str">
        <f t="shared" si="1406"/>
        <v/>
      </c>
      <c r="BI789" s="9" t="str">
        <f t="shared" si="1407"/>
        <v/>
      </c>
      <c r="BJ789" s="82" t="e">
        <f t="shared" si="1429"/>
        <v>#VALUE!</v>
      </c>
      <c r="BK789" s="9" t="str">
        <f t="shared" si="1408"/>
        <v/>
      </c>
      <c r="BL789" s="9" t="str">
        <f t="shared" ref="BL789:BM789" si="1475">BK789</f>
        <v/>
      </c>
      <c r="BM789" s="9" t="str">
        <f t="shared" si="1475"/>
        <v/>
      </c>
      <c r="BN789" s="8" t="str">
        <f t="shared" si="1431"/>
        <v/>
      </c>
      <c r="BO789" s="8" t="str">
        <f t="shared" si="1453"/>
        <v/>
      </c>
      <c r="BP789" s="8" t="str">
        <f t="shared" si="1454"/>
        <v/>
      </c>
      <c r="BQ789" s="8" t="str">
        <f t="shared" si="1455"/>
        <v/>
      </c>
      <c r="BR789" s="8" t="str">
        <f t="shared" si="1410"/>
        <v/>
      </c>
      <c r="BS789" s="8" t="str">
        <f t="shared" si="1456"/>
        <v/>
      </c>
      <c r="BT789" s="8" t="str">
        <f t="shared" si="1457"/>
        <v/>
      </c>
      <c r="BU789" s="7" t="str">
        <f t="shared" si="1458"/>
        <v/>
      </c>
    </row>
    <row r="790" spans="8:73" x14ac:dyDescent="0.25">
      <c r="H790" s="35" t="str">
        <f>IFERROR(IF(MINUTE(M790)&lt;&gt;MINUTE(M789),MAX($H$2:H789)+1,IF(AND(MINUTE(M789)=0,MINUTE(M790)=0),1,"")),"")</f>
        <v/>
      </c>
      <c r="I790" s="35" t="str">
        <f t="shared" si="1393"/>
        <v/>
      </c>
      <c r="J790" s="35" t="str">
        <f t="shared" si="1432"/>
        <v/>
      </c>
      <c r="K790" s="67" t="str">
        <f>IFERROR(IF(VLOOKUP(J789,'Flota Variable'!$AS$4:$AU$707,3,0)+K789&gt;$F$7,"",VLOOKUP(J789,'Flota Variable'!$AS$4:$AU$707,3,0)+K789),"")</f>
        <v/>
      </c>
      <c r="L790" s="67" t="str">
        <f t="shared" si="1394"/>
        <v/>
      </c>
      <c r="M790" s="36" t="str">
        <f t="shared" si="1433"/>
        <v/>
      </c>
      <c r="N790" s="35" t="str">
        <f>IF(H790="","",IF(H790=MAX($H$3:$H$1002),IFERROR(VLOOKUP(MAX($H$3:H790)+1,$H$3:$I$1002,2,0),MAX(I790:I1789))-VLOOKUP(H790,$H$3:$I$1002,2,0)+1,IFERROR(VLOOKUP(MAX($H$3:H790)+1,$H$3:$I$1002,2,0),MAX(I790:I1789))-VLOOKUP(H790,$H$3:$I$1002,2,0)))</f>
        <v/>
      </c>
      <c r="P790" s="35" t="str">
        <f t="shared" si="1434"/>
        <v/>
      </c>
      <c r="Q790" s="67" t="str">
        <f t="shared" si="1435"/>
        <v/>
      </c>
      <c r="R790" s="67" t="str">
        <f t="shared" si="1436"/>
        <v/>
      </c>
      <c r="S790" s="67" t="str">
        <f t="shared" si="1437"/>
        <v/>
      </c>
      <c r="U790" s="68" t="str">
        <f>IFERROR(IF(Z790=0,"",IF(MINUTE(Z790)&lt;&gt;MINUTE(Z789),MAX($U$2:U789)+1,IF(AND(MINUTE(Z789)=0,MINUTE(Z790)=0),1,""))),"")</f>
        <v/>
      </c>
      <c r="V790" s="68" t="str">
        <f t="shared" si="1438"/>
        <v/>
      </c>
      <c r="W790" s="68" t="str">
        <f t="shared" si="1439"/>
        <v/>
      </c>
      <c r="X790" s="69" t="str">
        <f>IFERROR(L790+VLOOKUP(J790,'Tiempos de ciclo'!$P$3:$Q$398,2,0),"")</f>
        <v/>
      </c>
      <c r="Y790" s="69" t="str">
        <f t="shared" si="1422"/>
        <v/>
      </c>
      <c r="Z790" s="70" t="str">
        <f t="shared" si="1440"/>
        <v/>
      </c>
      <c r="AA790" s="68" t="str">
        <f>IF(U790="","",IF(U790=MAX($U$3:$U$1002),IFERROR(VLOOKUP(MAX($U$3:U790)+1,$U$3:$V$1002,2,0),MAX(V790:V1789))-VLOOKUP(U790,$U$3:$V$1002,2,0)+1,IFERROR(VLOOKUP(MAX($U$3:U790)+1,$U$3:$V$1002,2,0),MAX(V790:V1789))-VLOOKUP(U790,$U$3:$V$1002,2,0)))</f>
        <v/>
      </c>
      <c r="AC790" s="68" t="str">
        <f t="shared" si="1441"/>
        <v/>
      </c>
      <c r="AD790" s="69" t="str">
        <f t="shared" si="1442"/>
        <v/>
      </c>
      <c r="AE790" s="69" t="str">
        <f t="shared" si="1443"/>
        <v/>
      </c>
      <c r="AF790" s="69" t="str">
        <f t="shared" si="1444"/>
        <v/>
      </c>
      <c r="AI790" s="3" t="str">
        <f t="shared" si="1395"/>
        <v/>
      </c>
      <c r="AJ790" s="8" t="str">
        <f t="shared" si="1423"/>
        <v/>
      </c>
      <c r="AK790" s="8" t="str">
        <f t="shared" si="1396"/>
        <v/>
      </c>
      <c r="AL790" s="8" t="str">
        <f t="shared" si="1397"/>
        <v/>
      </c>
      <c r="AM790" s="8" t="str">
        <f t="shared" si="1398"/>
        <v/>
      </c>
      <c r="AN790" s="9" t="str">
        <f t="shared" si="1424"/>
        <v/>
      </c>
      <c r="AO790" s="9" t="str">
        <f t="shared" si="1425"/>
        <v/>
      </c>
      <c r="AP790" s="8" t="str">
        <f t="shared" si="1445"/>
        <v/>
      </c>
      <c r="AQ790" s="9" t="str">
        <f t="shared" si="1426"/>
        <v/>
      </c>
      <c r="AR790" s="8" t="str">
        <f t="shared" si="1446"/>
        <v/>
      </c>
      <c r="AS790" s="2" t="str">
        <f t="shared" si="1399"/>
        <v/>
      </c>
      <c r="AT790" s="8" t="str">
        <f t="shared" si="1447"/>
        <v/>
      </c>
      <c r="AU790" s="8" t="str">
        <f t="shared" si="1400"/>
        <v/>
      </c>
      <c r="AV790" s="8" t="str">
        <f t="shared" si="1401"/>
        <v/>
      </c>
      <c r="AW790" s="8" t="str">
        <f t="shared" si="1402"/>
        <v/>
      </c>
      <c r="AX790" s="9" t="str">
        <f t="shared" si="1427"/>
        <v/>
      </c>
      <c r="AY790" s="9" t="str">
        <f t="shared" si="1428"/>
        <v/>
      </c>
      <c r="AZ790" s="8" t="str">
        <f t="shared" si="1448"/>
        <v/>
      </c>
      <c r="BA790" s="9" t="str">
        <f t="shared" si="1449"/>
        <v/>
      </c>
      <c r="BB790" s="8" t="str">
        <f t="shared" si="1450"/>
        <v/>
      </c>
      <c r="BD790" s="3" t="str">
        <f t="shared" si="1451"/>
        <v/>
      </c>
      <c r="BE790" s="8" t="str">
        <f t="shared" si="1403"/>
        <v/>
      </c>
      <c r="BF790" s="8" t="str">
        <f t="shared" si="1404"/>
        <v/>
      </c>
      <c r="BG790" s="86" t="str">
        <f t="shared" si="1405"/>
        <v/>
      </c>
      <c r="BH790" s="9" t="str">
        <f t="shared" si="1406"/>
        <v/>
      </c>
      <c r="BI790" s="9" t="str">
        <f t="shared" si="1407"/>
        <v/>
      </c>
      <c r="BJ790" s="82" t="e">
        <f t="shared" si="1429"/>
        <v>#VALUE!</v>
      </c>
      <c r="BK790" s="9" t="str">
        <f t="shared" si="1408"/>
        <v/>
      </c>
      <c r="BL790" s="9" t="str">
        <f t="shared" ref="BL790:BM790" si="1476">BK790</f>
        <v/>
      </c>
      <c r="BM790" s="9" t="str">
        <f t="shared" si="1476"/>
        <v/>
      </c>
      <c r="BN790" s="8" t="str">
        <f t="shared" si="1431"/>
        <v/>
      </c>
      <c r="BO790" s="8" t="str">
        <f t="shared" si="1453"/>
        <v/>
      </c>
      <c r="BP790" s="8" t="str">
        <f t="shared" si="1454"/>
        <v/>
      </c>
      <c r="BQ790" s="8" t="str">
        <f t="shared" si="1455"/>
        <v/>
      </c>
      <c r="BR790" s="8" t="str">
        <f t="shared" si="1410"/>
        <v/>
      </c>
      <c r="BS790" s="8" t="str">
        <f t="shared" si="1456"/>
        <v/>
      </c>
      <c r="BT790" s="8" t="str">
        <f t="shared" si="1457"/>
        <v/>
      </c>
      <c r="BU790" s="7" t="str">
        <f t="shared" si="1458"/>
        <v/>
      </c>
    </row>
    <row r="791" spans="8:73" x14ac:dyDescent="0.25">
      <c r="H791" s="35" t="str">
        <f>IFERROR(IF(MINUTE(M791)&lt;&gt;MINUTE(M790),MAX($H$2:H790)+1,IF(AND(MINUTE(M790)=0,MINUTE(M791)=0),1,"")),"")</f>
        <v/>
      </c>
      <c r="I791" s="35" t="str">
        <f t="shared" si="1393"/>
        <v/>
      </c>
      <c r="J791" s="35" t="str">
        <f t="shared" si="1432"/>
        <v/>
      </c>
      <c r="K791" s="67" t="str">
        <f>IFERROR(IF(VLOOKUP(J790,'Flota Variable'!$AS$4:$AU$707,3,0)+K790&gt;$F$7,"",VLOOKUP(J790,'Flota Variable'!$AS$4:$AU$707,3,0)+K790),"")</f>
        <v/>
      </c>
      <c r="L791" s="67" t="str">
        <f t="shared" si="1394"/>
        <v/>
      </c>
      <c r="M791" s="36" t="str">
        <f t="shared" si="1433"/>
        <v/>
      </c>
      <c r="N791" s="35" t="str">
        <f>IF(H791="","",IF(H791=MAX($H$3:$H$1002),IFERROR(VLOOKUP(MAX($H$3:H791)+1,$H$3:$I$1002,2,0),MAX(I791:I1790))-VLOOKUP(H791,$H$3:$I$1002,2,0)+1,IFERROR(VLOOKUP(MAX($H$3:H791)+1,$H$3:$I$1002,2,0),MAX(I791:I1790))-VLOOKUP(H791,$H$3:$I$1002,2,0)))</f>
        <v/>
      </c>
      <c r="P791" s="35" t="str">
        <f t="shared" si="1434"/>
        <v/>
      </c>
      <c r="Q791" s="67" t="str">
        <f t="shared" si="1435"/>
        <v/>
      </c>
      <c r="R791" s="67" t="str">
        <f t="shared" si="1436"/>
        <v/>
      </c>
      <c r="S791" s="67" t="str">
        <f t="shared" si="1437"/>
        <v/>
      </c>
      <c r="U791" s="68" t="str">
        <f>IFERROR(IF(Z791=0,"",IF(MINUTE(Z791)&lt;&gt;MINUTE(Z790),MAX($U$2:U790)+1,IF(AND(MINUTE(Z790)=0,MINUTE(Z791)=0),1,""))),"")</f>
        <v/>
      </c>
      <c r="V791" s="68" t="str">
        <f t="shared" si="1438"/>
        <v/>
      </c>
      <c r="W791" s="68" t="str">
        <f t="shared" si="1439"/>
        <v/>
      </c>
      <c r="X791" s="69" t="str">
        <f>IFERROR(L791+VLOOKUP(J791,'Tiempos de ciclo'!$P$3:$Q$398,2,0),"")</f>
        <v/>
      </c>
      <c r="Y791" s="69" t="str">
        <f t="shared" si="1422"/>
        <v/>
      </c>
      <c r="Z791" s="70" t="str">
        <f t="shared" si="1440"/>
        <v/>
      </c>
      <c r="AA791" s="68" t="str">
        <f>IF(U791="","",IF(U791=MAX($U$3:$U$1002),IFERROR(VLOOKUP(MAX($U$3:U791)+1,$U$3:$V$1002,2,0),MAX(V791:V1790))-VLOOKUP(U791,$U$3:$V$1002,2,0)+1,IFERROR(VLOOKUP(MAX($U$3:U791)+1,$U$3:$V$1002,2,0),MAX(V791:V1790))-VLOOKUP(U791,$U$3:$V$1002,2,0)))</f>
        <v/>
      </c>
      <c r="AC791" s="68" t="str">
        <f t="shared" si="1441"/>
        <v/>
      </c>
      <c r="AD791" s="69" t="str">
        <f t="shared" si="1442"/>
        <v/>
      </c>
      <c r="AE791" s="69" t="str">
        <f t="shared" si="1443"/>
        <v/>
      </c>
      <c r="AF791" s="69" t="str">
        <f t="shared" si="1444"/>
        <v/>
      </c>
      <c r="AI791" s="3" t="str">
        <f t="shared" si="1395"/>
        <v/>
      </c>
      <c r="AJ791" s="8" t="str">
        <f t="shared" si="1423"/>
        <v/>
      </c>
      <c r="AK791" s="8" t="str">
        <f t="shared" si="1396"/>
        <v/>
      </c>
      <c r="AL791" s="8" t="str">
        <f t="shared" si="1397"/>
        <v/>
      </c>
      <c r="AM791" s="8" t="str">
        <f t="shared" si="1398"/>
        <v/>
      </c>
      <c r="AN791" s="9" t="str">
        <f t="shared" si="1424"/>
        <v/>
      </c>
      <c r="AO791" s="9" t="str">
        <f t="shared" si="1425"/>
        <v/>
      </c>
      <c r="AP791" s="8" t="str">
        <f t="shared" si="1445"/>
        <v/>
      </c>
      <c r="AQ791" s="9" t="str">
        <f t="shared" si="1426"/>
        <v/>
      </c>
      <c r="AR791" s="8" t="str">
        <f t="shared" si="1446"/>
        <v/>
      </c>
      <c r="AS791" s="2" t="str">
        <f t="shared" si="1399"/>
        <v/>
      </c>
      <c r="AT791" s="8" t="str">
        <f t="shared" si="1447"/>
        <v/>
      </c>
      <c r="AU791" s="8" t="str">
        <f t="shared" si="1400"/>
        <v/>
      </c>
      <c r="AV791" s="8" t="str">
        <f t="shared" si="1401"/>
        <v/>
      </c>
      <c r="AW791" s="8" t="str">
        <f t="shared" si="1402"/>
        <v/>
      </c>
      <c r="AX791" s="9" t="str">
        <f t="shared" si="1427"/>
        <v/>
      </c>
      <c r="AY791" s="9" t="str">
        <f t="shared" si="1428"/>
        <v/>
      </c>
      <c r="AZ791" s="8" t="str">
        <f t="shared" si="1448"/>
        <v/>
      </c>
      <c r="BA791" s="9" t="str">
        <f t="shared" si="1449"/>
        <v/>
      </c>
      <c r="BB791" s="8" t="str">
        <f t="shared" si="1450"/>
        <v/>
      </c>
      <c r="BD791" s="3" t="str">
        <f t="shared" si="1451"/>
        <v/>
      </c>
      <c r="BE791" s="8" t="str">
        <f t="shared" si="1403"/>
        <v/>
      </c>
      <c r="BF791" s="8" t="str">
        <f t="shared" si="1404"/>
        <v/>
      </c>
      <c r="BG791" s="86" t="str">
        <f t="shared" si="1405"/>
        <v/>
      </c>
      <c r="BH791" s="9" t="str">
        <f t="shared" si="1406"/>
        <v/>
      </c>
      <c r="BI791" s="9" t="str">
        <f t="shared" si="1407"/>
        <v/>
      </c>
      <c r="BJ791" s="82" t="e">
        <f t="shared" si="1429"/>
        <v>#VALUE!</v>
      </c>
      <c r="BK791" s="9" t="str">
        <f t="shared" si="1408"/>
        <v/>
      </c>
      <c r="BL791" s="9" t="str">
        <f t="shared" ref="BL791:BM791" si="1477">BK791</f>
        <v/>
      </c>
      <c r="BM791" s="9" t="str">
        <f t="shared" si="1477"/>
        <v/>
      </c>
      <c r="BN791" s="8" t="str">
        <f t="shared" si="1431"/>
        <v/>
      </c>
      <c r="BO791" s="8" t="str">
        <f t="shared" si="1453"/>
        <v/>
      </c>
      <c r="BP791" s="8" t="str">
        <f t="shared" si="1454"/>
        <v/>
      </c>
      <c r="BQ791" s="8" t="str">
        <f t="shared" si="1455"/>
        <v/>
      </c>
      <c r="BR791" s="8" t="str">
        <f t="shared" si="1410"/>
        <v/>
      </c>
      <c r="BS791" s="8" t="str">
        <f t="shared" si="1456"/>
        <v/>
      </c>
      <c r="BT791" s="8" t="str">
        <f t="shared" si="1457"/>
        <v/>
      </c>
      <c r="BU791" s="7" t="str">
        <f t="shared" si="1458"/>
        <v/>
      </c>
    </row>
    <row r="792" spans="8:73" x14ac:dyDescent="0.25">
      <c r="H792" s="35" t="str">
        <f>IFERROR(IF(MINUTE(M792)&lt;&gt;MINUTE(M791),MAX($H$2:H791)+1,IF(AND(MINUTE(M791)=0,MINUTE(M792)=0),1,"")),"")</f>
        <v/>
      </c>
      <c r="I792" s="35" t="str">
        <f t="shared" si="1393"/>
        <v/>
      </c>
      <c r="J792" s="35" t="str">
        <f t="shared" si="1432"/>
        <v/>
      </c>
      <c r="K792" s="67" t="str">
        <f>IFERROR(IF(VLOOKUP(J791,'Flota Variable'!$AS$4:$AU$707,3,0)+K791&gt;$F$7,"",VLOOKUP(J791,'Flota Variable'!$AS$4:$AU$707,3,0)+K791),"")</f>
        <v/>
      </c>
      <c r="L792" s="67" t="str">
        <f t="shared" si="1394"/>
        <v/>
      </c>
      <c r="M792" s="36" t="str">
        <f t="shared" si="1433"/>
        <v/>
      </c>
      <c r="N792" s="35" t="str">
        <f>IF(H792="","",IF(H792=MAX($H$3:$H$1002),IFERROR(VLOOKUP(MAX($H$3:H792)+1,$H$3:$I$1002,2,0),MAX(I792:I1791))-VLOOKUP(H792,$H$3:$I$1002,2,0)+1,IFERROR(VLOOKUP(MAX($H$3:H792)+1,$H$3:$I$1002,2,0),MAX(I792:I1791))-VLOOKUP(H792,$H$3:$I$1002,2,0)))</f>
        <v/>
      </c>
      <c r="P792" s="35" t="str">
        <f t="shared" si="1434"/>
        <v/>
      </c>
      <c r="Q792" s="67" t="str">
        <f t="shared" si="1435"/>
        <v/>
      </c>
      <c r="R792" s="67" t="str">
        <f t="shared" si="1436"/>
        <v/>
      </c>
      <c r="S792" s="67" t="str">
        <f t="shared" si="1437"/>
        <v/>
      </c>
      <c r="U792" s="68" t="str">
        <f>IFERROR(IF(Z792=0,"",IF(MINUTE(Z792)&lt;&gt;MINUTE(Z791),MAX($U$2:U791)+1,IF(AND(MINUTE(Z791)=0,MINUTE(Z792)=0),1,""))),"")</f>
        <v/>
      </c>
      <c r="V792" s="68" t="str">
        <f t="shared" si="1438"/>
        <v/>
      </c>
      <c r="W792" s="68" t="str">
        <f t="shared" si="1439"/>
        <v/>
      </c>
      <c r="X792" s="69" t="str">
        <f>IFERROR(L792+VLOOKUP(J792,'Tiempos de ciclo'!$P$3:$Q$398,2,0),"")</f>
        <v/>
      </c>
      <c r="Y792" s="69" t="str">
        <f t="shared" si="1422"/>
        <v/>
      </c>
      <c r="Z792" s="70" t="str">
        <f t="shared" si="1440"/>
        <v/>
      </c>
      <c r="AA792" s="68" t="str">
        <f>IF(U792="","",IF(U792=MAX($U$3:$U$1002),IFERROR(VLOOKUP(MAX($U$3:U792)+1,$U$3:$V$1002,2,0),MAX(V792:V1791))-VLOOKUP(U792,$U$3:$V$1002,2,0)+1,IFERROR(VLOOKUP(MAX($U$3:U792)+1,$U$3:$V$1002,2,0),MAX(V792:V1791))-VLOOKUP(U792,$U$3:$V$1002,2,0)))</f>
        <v/>
      </c>
      <c r="AC792" s="68" t="str">
        <f t="shared" si="1441"/>
        <v/>
      </c>
      <c r="AD792" s="69" t="str">
        <f t="shared" si="1442"/>
        <v/>
      </c>
      <c r="AE792" s="69" t="str">
        <f t="shared" si="1443"/>
        <v/>
      </c>
      <c r="AF792" s="69" t="str">
        <f t="shared" si="1444"/>
        <v/>
      </c>
      <c r="AI792" s="3" t="str">
        <f t="shared" si="1395"/>
        <v/>
      </c>
      <c r="AJ792" s="8" t="str">
        <f t="shared" si="1423"/>
        <v/>
      </c>
      <c r="AK792" s="8" t="str">
        <f t="shared" si="1396"/>
        <v/>
      </c>
      <c r="AL792" s="8" t="str">
        <f t="shared" si="1397"/>
        <v/>
      </c>
      <c r="AM792" s="8" t="str">
        <f t="shared" si="1398"/>
        <v/>
      </c>
      <c r="AN792" s="9" t="str">
        <f t="shared" si="1424"/>
        <v/>
      </c>
      <c r="AO792" s="9" t="str">
        <f t="shared" si="1425"/>
        <v/>
      </c>
      <c r="AP792" s="8" t="str">
        <f t="shared" si="1445"/>
        <v/>
      </c>
      <c r="AQ792" s="9" t="str">
        <f t="shared" si="1426"/>
        <v/>
      </c>
      <c r="AR792" s="8" t="str">
        <f t="shared" si="1446"/>
        <v/>
      </c>
      <c r="AS792" s="2" t="str">
        <f t="shared" si="1399"/>
        <v/>
      </c>
      <c r="AT792" s="8" t="str">
        <f t="shared" si="1447"/>
        <v/>
      </c>
      <c r="AU792" s="8" t="str">
        <f t="shared" si="1400"/>
        <v/>
      </c>
      <c r="AV792" s="8" t="str">
        <f t="shared" si="1401"/>
        <v/>
      </c>
      <c r="AW792" s="8" t="str">
        <f t="shared" si="1402"/>
        <v/>
      </c>
      <c r="AX792" s="9" t="str">
        <f t="shared" si="1427"/>
        <v/>
      </c>
      <c r="AY792" s="9" t="str">
        <f t="shared" si="1428"/>
        <v/>
      </c>
      <c r="AZ792" s="8" t="str">
        <f t="shared" si="1448"/>
        <v/>
      </c>
      <c r="BA792" s="9" t="str">
        <f t="shared" si="1449"/>
        <v/>
      </c>
      <c r="BB792" s="8" t="str">
        <f t="shared" si="1450"/>
        <v/>
      </c>
      <c r="BD792" s="3" t="str">
        <f t="shared" si="1451"/>
        <v/>
      </c>
      <c r="BE792" s="8" t="str">
        <f t="shared" si="1403"/>
        <v/>
      </c>
      <c r="BF792" s="8" t="str">
        <f t="shared" si="1404"/>
        <v/>
      </c>
      <c r="BG792" s="86" t="str">
        <f t="shared" si="1405"/>
        <v/>
      </c>
      <c r="BH792" s="9" t="str">
        <f t="shared" si="1406"/>
        <v/>
      </c>
      <c r="BI792" s="9" t="str">
        <f t="shared" si="1407"/>
        <v/>
      </c>
      <c r="BJ792" s="82" t="e">
        <f t="shared" si="1429"/>
        <v>#VALUE!</v>
      </c>
      <c r="BK792" s="9" t="str">
        <f t="shared" si="1408"/>
        <v/>
      </c>
      <c r="BL792" s="9" t="str">
        <f t="shared" ref="BL792:BM792" si="1478">BK792</f>
        <v/>
      </c>
      <c r="BM792" s="9" t="str">
        <f t="shared" si="1478"/>
        <v/>
      </c>
      <c r="BN792" s="8" t="str">
        <f t="shared" si="1431"/>
        <v/>
      </c>
      <c r="BO792" s="8" t="str">
        <f t="shared" si="1453"/>
        <v/>
      </c>
      <c r="BP792" s="8" t="str">
        <f t="shared" si="1454"/>
        <v/>
      </c>
      <c r="BQ792" s="8" t="str">
        <f t="shared" si="1455"/>
        <v/>
      </c>
      <c r="BR792" s="8" t="str">
        <f t="shared" si="1410"/>
        <v/>
      </c>
      <c r="BS792" s="8" t="str">
        <f t="shared" si="1456"/>
        <v/>
      </c>
      <c r="BT792" s="8" t="str">
        <f t="shared" si="1457"/>
        <v/>
      </c>
      <c r="BU792" s="7" t="str">
        <f t="shared" si="1458"/>
        <v/>
      </c>
    </row>
    <row r="793" spans="8:73" x14ac:dyDescent="0.25">
      <c r="H793" s="35" t="str">
        <f>IFERROR(IF(MINUTE(M793)&lt;&gt;MINUTE(M792),MAX($H$2:H792)+1,IF(AND(MINUTE(M792)=0,MINUTE(M793)=0),1,"")),"")</f>
        <v/>
      </c>
      <c r="I793" s="35" t="str">
        <f t="shared" si="1393"/>
        <v/>
      </c>
      <c r="J793" s="35" t="str">
        <f t="shared" si="1432"/>
        <v/>
      </c>
      <c r="K793" s="67" t="str">
        <f>IFERROR(IF(VLOOKUP(J792,'Flota Variable'!$AS$4:$AU$707,3,0)+K792&gt;$F$7,"",VLOOKUP(J792,'Flota Variable'!$AS$4:$AU$707,3,0)+K792),"")</f>
        <v/>
      </c>
      <c r="L793" s="67" t="str">
        <f t="shared" si="1394"/>
        <v/>
      </c>
      <c r="M793" s="36" t="str">
        <f t="shared" si="1433"/>
        <v/>
      </c>
      <c r="N793" s="35" t="str">
        <f>IF(H793="","",IF(H793=MAX($H$3:$H$1002),IFERROR(VLOOKUP(MAX($H$3:H793)+1,$H$3:$I$1002,2,0),MAX(I793:I1792))-VLOOKUP(H793,$H$3:$I$1002,2,0)+1,IFERROR(VLOOKUP(MAX($H$3:H793)+1,$H$3:$I$1002,2,0),MAX(I793:I1792))-VLOOKUP(H793,$H$3:$I$1002,2,0)))</f>
        <v/>
      </c>
      <c r="P793" s="35" t="str">
        <f t="shared" si="1434"/>
        <v/>
      </c>
      <c r="Q793" s="67" t="str">
        <f t="shared" si="1435"/>
        <v/>
      </c>
      <c r="R793" s="67" t="str">
        <f t="shared" si="1436"/>
        <v/>
      </c>
      <c r="S793" s="67" t="str">
        <f t="shared" si="1437"/>
        <v/>
      </c>
      <c r="U793" s="68" t="str">
        <f>IFERROR(IF(Z793=0,"",IF(MINUTE(Z793)&lt;&gt;MINUTE(Z792),MAX($U$2:U792)+1,IF(AND(MINUTE(Z792)=0,MINUTE(Z793)=0),1,""))),"")</f>
        <v/>
      </c>
      <c r="V793" s="68" t="str">
        <f t="shared" si="1438"/>
        <v/>
      </c>
      <c r="W793" s="68" t="str">
        <f t="shared" si="1439"/>
        <v/>
      </c>
      <c r="X793" s="69" t="str">
        <f>IFERROR(L793+VLOOKUP(J793,'Tiempos de ciclo'!$P$3:$Q$398,2,0),"")</f>
        <v/>
      </c>
      <c r="Y793" s="69" t="str">
        <f t="shared" si="1422"/>
        <v/>
      </c>
      <c r="Z793" s="70" t="str">
        <f t="shared" si="1440"/>
        <v/>
      </c>
      <c r="AA793" s="68" t="str">
        <f>IF(U793="","",IF(U793=MAX($U$3:$U$1002),IFERROR(VLOOKUP(MAX($U$3:U793)+1,$U$3:$V$1002,2,0),MAX(V793:V1792))-VLOOKUP(U793,$U$3:$V$1002,2,0)+1,IFERROR(VLOOKUP(MAX($U$3:U793)+1,$U$3:$V$1002,2,0),MAX(V793:V1792))-VLOOKUP(U793,$U$3:$V$1002,2,0)))</f>
        <v/>
      </c>
      <c r="AC793" s="68" t="str">
        <f t="shared" si="1441"/>
        <v/>
      </c>
      <c r="AD793" s="69" t="str">
        <f t="shared" si="1442"/>
        <v/>
      </c>
      <c r="AE793" s="69" t="str">
        <f t="shared" si="1443"/>
        <v/>
      </c>
      <c r="AF793" s="69" t="str">
        <f t="shared" si="1444"/>
        <v/>
      </c>
      <c r="AI793" s="3" t="str">
        <f t="shared" si="1395"/>
        <v/>
      </c>
      <c r="AJ793" s="8" t="str">
        <f t="shared" si="1423"/>
        <v/>
      </c>
      <c r="AK793" s="8" t="str">
        <f t="shared" si="1396"/>
        <v/>
      </c>
      <c r="AL793" s="8" t="str">
        <f t="shared" si="1397"/>
        <v/>
      </c>
      <c r="AM793" s="8" t="str">
        <f t="shared" si="1398"/>
        <v/>
      </c>
      <c r="AN793" s="9" t="str">
        <f t="shared" si="1424"/>
        <v/>
      </c>
      <c r="AO793" s="9" t="str">
        <f t="shared" si="1425"/>
        <v/>
      </c>
      <c r="AP793" s="8" t="str">
        <f t="shared" si="1445"/>
        <v/>
      </c>
      <c r="AQ793" s="9" t="str">
        <f t="shared" si="1426"/>
        <v/>
      </c>
      <c r="AR793" s="8" t="str">
        <f t="shared" si="1446"/>
        <v/>
      </c>
      <c r="AS793" s="2" t="str">
        <f t="shared" si="1399"/>
        <v/>
      </c>
      <c r="AT793" s="8" t="str">
        <f t="shared" si="1447"/>
        <v/>
      </c>
      <c r="AU793" s="8" t="str">
        <f t="shared" si="1400"/>
        <v/>
      </c>
      <c r="AV793" s="8" t="str">
        <f t="shared" si="1401"/>
        <v/>
      </c>
      <c r="AW793" s="8" t="str">
        <f t="shared" si="1402"/>
        <v/>
      </c>
      <c r="AX793" s="9" t="str">
        <f t="shared" si="1427"/>
        <v/>
      </c>
      <c r="AY793" s="9" t="str">
        <f t="shared" si="1428"/>
        <v/>
      </c>
      <c r="AZ793" s="8" t="str">
        <f t="shared" si="1448"/>
        <v/>
      </c>
      <c r="BA793" s="9" t="str">
        <f t="shared" si="1449"/>
        <v/>
      </c>
      <c r="BB793" s="8" t="str">
        <f t="shared" si="1450"/>
        <v/>
      </c>
      <c r="BD793" s="3" t="str">
        <f t="shared" si="1451"/>
        <v/>
      </c>
      <c r="BE793" s="8" t="str">
        <f t="shared" si="1403"/>
        <v/>
      </c>
      <c r="BF793" s="8" t="str">
        <f t="shared" si="1404"/>
        <v/>
      </c>
      <c r="BG793" s="86" t="str">
        <f t="shared" si="1405"/>
        <v/>
      </c>
      <c r="BH793" s="9" t="str">
        <f t="shared" si="1406"/>
        <v/>
      </c>
      <c r="BI793" s="9" t="str">
        <f t="shared" si="1407"/>
        <v/>
      </c>
      <c r="BJ793" s="82" t="e">
        <f t="shared" si="1429"/>
        <v>#VALUE!</v>
      </c>
      <c r="BK793" s="9" t="str">
        <f t="shared" si="1408"/>
        <v/>
      </c>
      <c r="BL793" s="9" t="str">
        <f t="shared" ref="BL793:BM793" si="1479">BK793</f>
        <v/>
      </c>
      <c r="BM793" s="9" t="str">
        <f t="shared" si="1479"/>
        <v/>
      </c>
      <c r="BN793" s="8" t="str">
        <f t="shared" si="1431"/>
        <v/>
      </c>
      <c r="BO793" s="8" t="str">
        <f t="shared" si="1453"/>
        <v/>
      </c>
      <c r="BP793" s="8" t="str">
        <f t="shared" si="1454"/>
        <v/>
      </c>
      <c r="BQ793" s="8" t="str">
        <f t="shared" si="1455"/>
        <v/>
      </c>
      <c r="BR793" s="8" t="str">
        <f t="shared" si="1410"/>
        <v/>
      </c>
      <c r="BS793" s="8" t="str">
        <f t="shared" si="1456"/>
        <v/>
      </c>
      <c r="BT793" s="8" t="str">
        <f t="shared" si="1457"/>
        <v/>
      </c>
      <c r="BU793" s="7" t="str">
        <f t="shared" si="1458"/>
        <v/>
      </c>
    </row>
    <row r="794" spans="8:73" x14ac:dyDescent="0.25">
      <c r="H794" s="35" t="str">
        <f>IFERROR(IF(MINUTE(M794)&lt;&gt;MINUTE(M793),MAX($H$2:H793)+1,IF(AND(MINUTE(M793)=0,MINUTE(M794)=0),1,"")),"")</f>
        <v/>
      </c>
      <c r="I794" s="35" t="str">
        <f t="shared" si="1393"/>
        <v/>
      </c>
      <c r="J794" s="35" t="str">
        <f t="shared" si="1432"/>
        <v/>
      </c>
      <c r="K794" s="67" t="str">
        <f>IFERROR(IF(VLOOKUP(J793,'Flota Variable'!$AS$4:$AU$707,3,0)+K793&gt;$F$7,"",VLOOKUP(J793,'Flota Variable'!$AS$4:$AU$707,3,0)+K793),"")</f>
        <v/>
      </c>
      <c r="L794" s="67" t="str">
        <f t="shared" si="1394"/>
        <v/>
      </c>
      <c r="M794" s="36" t="str">
        <f t="shared" si="1433"/>
        <v/>
      </c>
      <c r="N794" s="35" t="str">
        <f>IF(H794="","",IF(H794=MAX($H$3:$H$1002),IFERROR(VLOOKUP(MAX($H$3:H794)+1,$H$3:$I$1002,2,0),MAX(I794:I1793))-VLOOKUP(H794,$H$3:$I$1002,2,0)+1,IFERROR(VLOOKUP(MAX($H$3:H794)+1,$H$3:$I$1002,2,0),MAX(I794:I1793))-VLOOKUP(H794,$H$3:$I$1002,2,0)))</f>
        <v/>
      </c>
      <c r="P794" s="35" t="str">
        <f t="shared" si="1434"/>
        <v/>
      </c>
      <c r="Q794" s="67" t="str">
        <f t="shared" si="1435"/>
        <v/>
      </c>
      <c r="R794" s="67" t="str">
        <f t="shared" si="1436"/>
        <v/>
      </c>
      <c r="S794" s="67" t="str">
        <f t="shared" si="1437"/>
        <v/>
      </c>
      <c r="U794" s="68" t="str">
        <f>IFERROR(IF(Z794=0,"",IF(MINUTE(Z794)&lt;&gt;MINUTE(Z793),MAX($U$2:U793)+1,IF(AND(MINUTE(Z793)=0,MINUTE(Z794)=0),1,""))),"")</f>
        <v/>
      </c>
      <c r="V794" s="68" t="str">
        <f t="shared" si="1438"/>
        <v/>
      </c>
      <c r="W794" s="68" t="str">
        <f t="shared" si="1439"/>
        <v/>
      </c>
      <c r="X794" s="69" t="str">
        <f>IFERROR(L794+VLOOKUP(J794,'Tiempos de ciclo'!$P$3:$Q$398,2,0),"")</f>
        <v/>
      </c>
      <c r="Y794" s="69" t="str">
        <f t="shared" si="1422"/>
        <v/>
      </c>
      <c r="Z794" s="70" t="str">
        <f t="shared" si="1440"/>
        <v/>
      </c>
      <c r="AA794" s="68" t="str">
        <f>IF(U794="","",IF(U794=MAX($U$3:$U$1002),IFERROR(VLOOKUP(MAX($U$3:U794)+1,$U$3:$V$1002,2,0),MAX(V794:V1793))-VLOOKUP(U794,$U$3:$V$1002,2,0)+1,IFERROR(VLOOKUP(MAX($U$3:U794)+1,$U$3:$V$1002,2,0),MAX(V794:V1793))-VLOOKUP(U794,$U$3:$V$1002,2,0)))</f>
        <v/>
      </c>
      <c r="AC794" s="68" t="str">
        <f t="shared" si="1441"/>
        <v/>
      </c>
      <c r="AD794" s="69" t="str">
        <f t="shared" si="1442"/>
        <v/>
      </c>
      <c r="AE794" s="69" t="str">
        <f t="shared" si="1443"/>
        <v/>
      </c>
      <c r="AF794" s="69" t="str">
        <f t="shared" si="1444"/>
        <v/>
      </c>
      <c r="AI794" s="3" t="str">
        <f t="shared" si="1395"/>
        <v/>
      </c>
      <c r="AJ794" s="8" t="str">
        <f t="shared" si="1423"/>
        <v/>
      </c>
      <c r="AK794" s="8" t="str">
        <f t="shared" si="1396"/>
        <v/>
      </c>
      <c r="AL794" s="8" t="str">
        <f t="shared" si="1397"/>
        <v/>
      </c>
      <c r="AM794" s="8" t="str">
        <f t="shared" si="1398"/>
        <v/>
      </c>
      <c r="AN794" s="9" t="str">
        <f t="shared" si="1424"/>
        <v/>
      </c>
      <c r="AO794" s="9" t="str">
        <f t="shared" si="1425"/>
        <v/>
      </c>
      <c r="AP794" s="8" t="str">
        <f t="shared" si="1445"/>
        <v/>
      </c>
      <c r="AQ794" s="9" t="str">
        <f t="shared" si="1426"/>
        <v/>
      </c>
      <c r="AR794" s="8" t="str">
        <f t="shared" si="1446"/>
        <v/>
      </c>
      <c r="AS794" s="2" t="str">
        <f t="shared" si="1399"/>
        <v/>
      </c>
      <c r="AT794" s="8" t="str">
        <f t="shared" si="1447"/>
        <v/>
      </c>
      <c r="AU794" s="8" t="str">
        <f t="shared" si="1400"/>
        <v/>
      </c>
      <c r="AV794" s="8" t="str">
        <f t="shared" si="1401"/>
        <v/>
      </c>
      <c r="AW794" s="8" t="str">
        <f t="shared" si="1402"/>
        <v/>
      </c>
      <c r="AX794" s="9" t="str">
        <f t="shared" si="1427"/>
        <v/>
      </c>
      <c r="AY794" s="9" t="str">
        <f t="shared" si="1428"/>
        <v/>
      </c>
      <c r="AZ794" s="8" t="str">
        <f t="shared" si="1448"/>
        <v/>
      </c>
      <c r="BA794" s="9" t="str">
        <f t="shared" si="1449"/>
        <v/>
      </c>
      <c r="BB794" s="8" t="str">
        <f t="shared" si="1450"/>
        <v/>
      </c>
      <c r="BD794" s="3" t="str">
        <f t="shared" si="1451"/>
        <v/>
      </c>
      <c r="BE794" s="8" t="str">
        <f t="shared" si="1403"/>
        <v/>
      </c>
      <c r="BF794" s="8" t="str">
        <f t="shared" si="1404"/>
        <v/>
      </c>
      <c r="BG794" s="86" t="str">
        <f t="shared" si="1405"/>
        <v/>
      </c>
      <c r="BH794" s="9" t="str">
        <f t="shared" si="1406"/>
        <v/>
      </c>
      <c r="BI794" s="9" t="str">
        <f t="shared" si="1407"/>
        <v/>
      </c>
      <c r="BJ794" s="82" t="e">
        <f t="shared" si="1429"/>
        <v>#VALUE!</v>
      </c>
      <c r="BK794" s="9" t="str">
        <f t="shared" si="1408"/>
        <v/>
      </c>
      <c r="BL794" s="9" t="str">
        <f t="shared" ref="BL794:BM794" si="1480">BK794</f>
        <v/>
      </c>
      <c r="BM794" s="9" t="str">
        <f t="shared" si="1480"/>
        <v/>
      </c>
      <c r="BN794" s="8" t="str">
        <f t="shared" si="1431"/>
        <v/>
      </c>
      <c r="BO794" s="8" t="str">
        <f t="shared" si="1453"/>
        <v/>
      </c>
      <c r="BP794" s="8" t="str">
        <f t="shared" si="1454"/>
        <v/>
      </c>
      <c r="BQ794" s="8" t="str">
        <f t="shared" si="1455"/>
        <v/>
      </c>
      <c r="BR794" s="8" t="str">
        <f t="shared" si="1410"/>
        <v/>
      </c>
      <c r="BS794" s="8" t="str">
        <f t="shared" si="1456"/>
        <v/>
      </c>
      <c r="BT794" s="8" t="str">
        <f t="shared" si="1457"/>
        <v/>
      </c>
      <c r="BU794" s="7" t="str">
        <f t="shared" si="1458"/>
        <v/>
      </c>
    </row>
    <row r="795" spans="8:73" x14ac:dyDescent="0.25">
      <c r="H795" s="35" t="str">
        <f>IFERROR(IF(MINUTE(M795)&lt;&gt;MINUTE(M794),MAX($H$2:H794)+1,IF(AND(MINUTE(M794)=0,MINUTE(M795)=0),1,"")),"")</f>
        <v/>
      </c>
      <c r="I795" s="35" t="str">
        <f t="shared" si="1393"/>
        <v/>
      </c>
      <c r="J795" s="35" t="str">
        <f t="shared" si="1432"/>
        <v/>
      </c>
      <c r="K795" s="67" t="str">
        <f>IFERROR(IF(VLOOKUP(J794,'Flota Variable'!$AS$4:$AU$707,3,0)+K794&gt;$F$7,"",VLOOKUP(J794,'Flota Variable'!$AS$4:$AU$707,3,0)+K794),"")</f>
        <v/>
      </c>
      <c r="L795" s="67" t="str">
        <f t="shared" si="1394"/>
        <v/>
      </c>
      <c r="M795" s="36" t="str">
        <f t="shared" si="1433"/>
        <v/>
      </c>
      <c r="N795" s="35" t="str">
        <f>IF(H795="","",IF(H795=MAX($H$3:$H$1002),IFERROR(VLOOKUP(MAX($H$3:H795)+1,$H$3:$I$1002,2,0),MAX(I795:I1794))-VLOOKUP(H795,$H$3:$I$1002,2,0)+1,IFERROR(VLOOKUP(MAX($H$3:H795)+1,$H$3:$I$1002,2,0),MAX(I795:I1794))-VLOOKUP(H795,$H$3:$I$1002,2,0)))</f>
        <v/>
      </c>
      <c r="P795" s="35" t="str">
        <f t="shared" si="1434"/>
        <v/>
      </c>
      <c r="Q795" s="67" t="str">
        <f t="shared" si="1435"/>
        <v/>
      </c>
      <c r="R795" s="67" t="str">
        <f t="shared" si="1436"/>
        <v/>
      </c>
      <c r="S795" s="67" t="str">
        <f t="shared" si="1437"/>
        <v/>
      </c>
      <c r="U795" s="68" t="str">
        <f>IFERROR(IF(Z795=0,"",IF(MINUTE(Z795)&lt;&gt;MINUTE(Z794),MAX($U$2:U794)+1,IF(AND(MINUTE(Z794)=0,MINUTE(Z795)=0),1,""))),"")</f>
        <v/>
      </c>
      <c r="V795" s="68" t="str">
        <f t="shared" si="1438"/>
        <v/>
      </c>
      <c r="W795" s="68" t="str">
        <f t="shared" si="1439"/>
        <v/>
      </c>
      <c r="X795" s="69" t="str">
        <f>IFERROR(L795+VLOOKUP(J795,'Tiempos de ciclo'!$P$3:$Q$398,2,0),"")</f>
        <v/>
      </c>
      <c r="Y795" s="69" t="str">
        <f t="shared" si="1422"/>
        <v/>
      </c>
      <c r="Z795" s="70" t="str">
        <f t="shared" si="1440"/>
        <v/>
      </c>
      <c r="AA795" s="68" t="str">
        <f>IF(U795="","",IF(U795=MAX($U$3:$U$1002),IFERROR(VLOOKUP(MAX($U$3:U795)+1,$U$3:$V$1002,2,0),MAX(V795:V1794))-VLOOKUP(U795,$U$3:$V$1002,2,0)+1,IFERROR(VLOOKUP(MAX($U$3:U795)+1,$U$3:$V$1002,2,0),MAX(V795:V1794))-VLOOKUP(U795,$U$3:$V$1002,2,0)))</f>
        <v/>
      </c>
      <c r="AC795" s="68" t="str">
        <f t="shared" si="1441"/>
        <v/>
      </c>
      <c r="AD795" s="69" t="str">
        <f t="shared" si="1442"/>
        <v/>
      </c>
      <c r="AE795" s="69" t="str">
        <f t="shared" si="1443"/>
        <v/>
      </c>
      <c r="AF795" s="69" t="str">
        <f t="shared" si="1444"/>
        <v/>
      </c>
      <c r="AI795" s="3" t="str">
        <f t="shared" si="1395"/>
        <v/>
      </c>
      <c r="AJ795" s="8" t="str">
        <f t="shared" si="1423"/>
        <v/>
      </c>
      <c r="AK795" s="8" t="str">
        <f t="shared" si="1396"/>
        <v/>
      </c>
      <c r="AL795" s="8" t="str">
        <f t="shared" si="1397"/>
        <v/>
      </c>
      <c r="AM795" s="8" t="str">
        <f t="shared" si="1398"/>
        <v/>
      </c>
      <c r="AN795" s="9" t="str">
        <f t="shared" si="1424"/>
        <v/>
      </c>
      <c r="AO795" s="9" t="str">
        <f t="shared" si="1425"/>
        <v/>
      </c>
      <c r="AP795" s="8" t="str">
        <f t="shared" si="1445"/>
        <v/>
      </c>
      <c r="AQ795" s="9" t="str">
        <f t="shared" si="1426"/>
        <v/>
      </c>
      <c r="AR795" s="8" t="str">
        <f t="shared" si="1446"/>
        <v/>
      </c>
      <c r="AS795" s="2" t="str">
        <f t="shared" si="1399"/>
        <v/>
      </c>
      <c r="AT795" s="8" t="str">
        <f t="shared" si="1447"/>
        <v/>
      </c>
      <c r="AU795" s="8" t="str">
        <f t="shared" si="1400"/>
        <v/>
      </c>
      <c r="AV795" s="8" t="str">
        <f t="shared" si="1401"/>
        <v/>
      </c>
      <c r="AW795" s="8" t="str">
        <f t="shared" si="1402"/>
        <v/>
      </c>
      <c r="AX795" s="9" t="str">
        <f t="shared" si="1427"/>
        <v/>
      </c>
      <c r="AY795" s="9" t="str">
        <f t="shared" si="1428"/>
        <v/>
      </c>
      <c r="AZ795" s="8" t="str">
        <f t="shared" si="1448"/>
        <v/>
      </c>
      <c r="BA795" s="9" t="str">
        <f t="shared" si="1449"/>
        <v/>
      </c>
      <c r="BB795" s="8" t="str">
        <f t="shared" si="1450"/>
        <v/>
      </c>
      <c r="BD795" s="3" t="str">
        <f t="shared" si="1451"/>
        <v/>
      </c>
      <c r="BE795" s="8" t="str">
        <f t="shared" si="1403"/>
        <v/>
      </c>
      <c r="BF795" s="8" t="str">
        <f t="shared" si="1404"/>
        <v/>
      </c>
      <c r="BG795" s="86" t="str">
        <f t="shared" si="1405"/>
        <v/>
      </c>
      <c r="BH795" s="9" t="str">
        <f t="shared" si="1406"/>
        <v/>
      </c>
      <c r="BI795" s="9" t="str">
        <f t="shared" si="1407"/>
        <v/>
      </c>
      <c r="BJ795" s="82" t="e">
        <f t="shared" si="1429"/>
        <v>#VALUE!</v>
      </c>
      <c r="BK795" s="9" t="str">
        <f t="shared" si="1408"/>
        <v/>
      </c>
      <c r="BL795" s="9" t="str">
        <f t="shared" ref="BL795:BM795" si="1481">BK795</f>
        <v/>
      </c>
      <c r="BM795" s="9" t="str">
        <f t="shared" si="1481"/>
        <v/>
      </c>
      <c r="BN795" s="8" t="str">
        <f t="shared" si="1431"/>
        <v/>
      </c>
      <c r="BO795" s="8" t="str">
        <f t="shared" si="1453"/>
        <v/>
      </c>
      <c r="BP795" s="8" t="str">
        <f t="shared" si="1454"/>
        <v/>
      </c>
      <c r="BQ795" s="8" t="str">
        <f t="shared" si="1455"/>
        <v/>
      </c>
      <c r="BR795" s="8" t="str">
        <f t="shared" si="1410"/>
        <v/>
      </c>
      <c r="BS795" s="8" t="str">
        <f t="shared" si="1456"/>
        <v/>
      </c>
      <c r="BT795" s="8" t="str">
        <f t="shared" si="1457"/>
        <v/>
      </c>
      <c r="BU795" s="7" t="str">
        <f t="shared" si="1458"/>
        <v/>
      </c>
    </row>
    <row r="796" spans="8:73" x14ac:dyDescent="0.25">
      <c r="H796" s="35" t="str">
        <f>IFERROR(IF(MINUTE(M796)&lt;&gt;MINUTE(M795),MAX($H$2:H795)+1,IF(AND(MINUTE(M795)=0,MINUTE(M796)=0),1,"")),"")</f>
        <v/>
      </c>
      <c r="I796" s="35" t="str">
        <f t="shared" si="1393"/>
        <v/>
      </c>
      <c r="J796" s="35" t="str">
        <f t="shared" si="1432"/>
        <v/>
      </c>
      <c r="K796" s="67" t="str">
        <f>IFERROR(IF(VLOOKUP(J795,'Flota Variable'!$AS$4:$AU$707,3,0)+K795&gt;$F$7,"",VLOOKUP(J795,'Flota Variable'!$AS$4:$AU$707,3,0)+K795),"")</f>
        <v/>
      </c>
      <c r="L796" s="67" t="str">
        <f t="shared" si="1394"/>
        <v/>
      </c>
      <c r="M796" s="36" t="str">
        <f t="shared" si="1433"/>
        <v/>
      </c>
      <c r="N796" s="35" t="str">
        <f>IF(H796="","",IF(H796=MAX($H$3:$H$1002),IFERROR(VLOOKUP(MAX($H$3:H796)+1,$H$3:$I$1002,2,0),MAX(I796:I1795))-VLOOKUP(H796,$H$3:$I$1002,2,0)+1,IFERROR(VLOOKUP(MAX($H$3:H796)+1,$H$3:$I$1002,2,0),MAX(I796:I1795))-VLOOKUP(H796,$H$3:$I$1002,2,0)))</f>
        <v/>
      </c>
      <c r="P796" s="35" t="str">
        <f t="shared" si="1434"/>
        <v/>
      </c>
      <c r="Q796" s="67" t="str">
        <f t="shared" si="1435"/>
        <v/>
      </c>
      <c r="R796" s="67" t="str">
        <f t="shared" si="1436"/>
        <v/>
      </c>
      <c r="S796" s="67" t="str">
        <f t="shared" si="1437"/>
        <v/>
      </c>
      <c r="U796" s="68" t="str">
        <f>IFERROR(IF(Z796=0,"",IF(MINUTE(Z796)&lt;&gt;MINUTE(Z795),MAX($U$2:U795)+1,IF(AND(MINUTE(Z795)=0,MINUTE(Z796)=0),1,""))),"")</f>
        <v/>
      </c>
      <c r="V796" s="68" t="str">
        <f t="shared" si="1438"/>
        <v/>
      </c>
      <c r="W796" s="68" t="str">
        <f t="shared" si="1439"/>
        <v/>
      </c>
      <c r="X796" s="69" t="str">
        <f>IFERROR(L796+VLOOKUP(J796,'Tiempos de ciclo'!$P$3:$Q$398,2,0),"")</f>
        <v/>
      </c>
      <c r="Y796" s="69" t="str">
        <f t="shared" si="1422"/>
        <v/>
      </c>
      <c r="Z796" s="70" t="str">
        <f t="shared" si="1440"/>
        <v/>
      </c>
      <c r="AA796" s="68" t="str">
        <f>IF(U796="","",IF(U796=MAX($U$3:$U$1002),IFERROR(VLOOKUP(MAX($U$3:U796)+1,$U$3:$V$1002,2,0),MAX(V796:V1795))-VLOOKUP(U796,$U$3:$V$1002,2,0)+1,IFERROR(VLOOKUP(MAX($U$3:U796)+1,$U$3:$V$1002,2,0),MAX(V796:V1795))-VLOOKUP(U796,$U$3:$V$1002,2,0)))</f>
        <v/>
      </c>
      <c r="AC796" s="68" t="str">
        <f t="shared" si="1441"/>
        <v/>
      </c>
      <c r="AD796" s="69" t="str">
        <f t="shared" si="1442"/>
        <v/>
      </c>
      <c r="AE796" s="69" t="str">
        <f t="shared" si="1443"/>
        <v/>
      </c>
      <c r="AF796" s="69" t="str">
        <f t="shared" si="1444"/>
        <v/>
      </c>
      <c r="AI796" s="3" t="str">
        <f t="shared" si="1395"/>
        <v/>
      </c>
      <c r="AJ796" s="8" t="str">
        <f t="shared" si="1423"/>
        <v/>
      </c>
      <c r="AK796" s="8" t="str">
        <f t="shared" si="1396"/>
        <v/>
      </c>
      <c r="AL796" s="8" t="str">
        <f t="shared" si="1397"/>
        <v/>
      </c>
      <c r="AM796" s="8" t="str">
        <f t="shared" si="1398"/>
        <v/>
      </c>
      <c r="AN796" s="9" t="str">
        <f t="shared" si="1424"/>
        <v/>
      </c>
      <c r="AO796" s="9" t="str">
        <f t="shared" si="1425"/>
        <v/>
      </c>
      <c r="AP796" s="8" t="str">
        <f t="shared" si="1445"/>
        <v/>
      </c>
      <c r="AQ796" s="9" t="str">
        <f t="shared" si="1426"/>
        <v/>
      </c>
      <c r="AR796" s="8" t="str">
        <f t="shared" si="1446"/>
        <v/>
      </c>
      <c r="AS796" s="2" t="str">
        <f t="shared" si="1399"/>
        <v/>
      </c>
      <c r="AT796" s="8" t="str">
        <f t="shared" si="1447"/>
        <v/>
      </c>
      <c r="AU796" s="8" t="str">
        <f t="shared" si="1400"/>
        <v/>
      </c>
      <c r="AV796" s="8" t="str">
        <f t="shared" si="1401"/>
        <v/>
      </c>
      <c r="AW796" s="8" t="str">
        <f t="shared" si="1402"/>
        <v/>
      </c>
      <c r="AX796" s="9" t="str">
        <f t="shared" si="1427"/>
        <v/>
      </c>
      <c r="AY796" s="9" t="str">
        <f t="shared" si="1428"/>
        <v/>
      </c>
      <c r="AZ796" s="8" t="str">
        <f t="shared" si="1448"/>
        <v/>
      </c>
      <c r="BA796" s="9" t="str">
        <f t="shared" si="1449"/>
        <v/>
      </c>
      <c r="BB796" s="8" t="str">
        <f t="shared" si="1450"/>
        <v/>
      </c>
      <c r="BD796" s="3" t="str">
        <f t="shared" si="1451"/>
        <v/>
      </c>
      <c r="BE796" s="8" t="str">
        <f t="shared" si="1403"/>
        <v/>
      </c>
      <c r="BF796" s="8" t="str">
        <f t="shared" si="1404"/>
        <v/>
      </c>
      <c r="BG796" s="86" t="str">
        <f t="shared" si="1405"/>
        <v/>
      </c>
      <c r="BH796" s="9" t="str">
        <f t="shared" si="1406"/>
        <v/>
      </c>
      <c r="BI796" s="9" t="str">
        <f t="shared" si="1407"/>
        <v/>
      </c>
      <c r="BJ796" s="82" t="e">
        <f t="shared" si="1429"/>
        <v>#VALUE!</v>
      </c>
      <c r="BK796" s="9" t="str">
        <f t="shared" si="1408"/>
        <v/>
      </c>
      <c r="BL796" s="9" t="str">
        <f t="shared" ref="BL796:BM796" si="1482">BK796</f>
        <v/>
      </c>
      <c r="BM796" s="9" t="str">
        <f t="shared" si="1482"/>
        <v/>
      </c>
      <c r="BN796" s="8" t="str">
        <f t="shared" si="1431"/>
        <v/>
      </c>
      <c r="BO796" s="8" t="str">
        <f t="shared" si="1453"/>
        <v/>
      </c>
      <c r="BP796" s="8" t="str">
        <f t="shared" si="1454"/>
        <v/>
      </c>
      <c r="BQ796" s="8" t="str">
        <f t="shared" si="1455"/>
        <v/>
      </c>
      <c r="BR796" s="8" t="str">
        <f t="shared" si="1410"/>
        <v/>
      </c>
      <c r="BS796" s="8" t="str">
        <f t="shared" si="1456"/>
        <v/>
      </c>
      <c r="BT796" s="8" t="str">
        <f t="shared" si="1457"/>
        <v/>
      </c>
      <c r="BU796" s="7" t="str">
        <f t="shared" si="1458"/>
        <v/>
      </c>
    </row>
    <row r="797" spans="8:73" x14ac:dyDescent="0.25">
      <c r="H797" s="35" t="str">
        <f>IFERROR(IF(MINUTE(M797)&lt;&gt;MINUTE(M796),MAX($H$2:H796)+1,IF(AND(MINUTE(M796)=0,MINUTE(M797)=0),1,"")),"")</f>
        <v/>
      </c>
      <c r="I797" s="35" t="str">
        <f t="shared" si="1393"/>
        <v/>
      </c>
      <c r="J797" s="35" t="str">
        <f t="shared" si="1432"/>
        <v/>
      </c>
      <c r="K797" s="67" t="str">
        <f>IFERROR(IF(VLOOKUP(J796,'Flota Variable'!$AS$4:$AU$707,3,0)+K796&gt;$F$7,"",VLOOKUP(J796,'Flota Variable'!$AS$4:$AU$707,3,0)+K796),"")</f>
        <v/>
      </c>
      <c r="L797" s="67" t="str">
        <f t="shared" si="1394"/>
        <v/>
      </c>
      <c r="M797" s="36" t="str">
        <f t="shared" si="1433"/>
        <v/>
      </c>
      <c r="N797" s="35" t="str">
        <f>IF(H797="","",IF(H797=MAX($H$3:$H$1002),IFERROR(VLOOKUP(MAX($H$3:H797)+1,$H$3:$I$1002,2,0),MAX(I797:I1796))-VLOOKUP(H797,$H$3:$I$1002,2,0)+1,IFERROR(VLOOKUP(MAX($H$3:H797)+1,$H$3:$I$1002,2,0),MAX(I797:I1796))-VLOOKUP(H797,$H$3:$I$1002,2,0)))</f>
        <v/>
      </c>
      <c r="P797" s="35" t="str">
        <f t="shared" si="1434"/>
        <v/>
      </c>
      <c r="Q797" s="67" t="str">
        <f t="shared" si="1435"/>
        <v/>
      </c>
      <c r="R797" s="67" t="str">
        <f t="shared" si="1436"/>
        <v/>
      </c>
      <c r="S797" s="67" t="str">
        <f t="shared" si="1437"/>
        <v/>
      </c>
      <c r="U797" s="68" t="str">
        <f>IFERROR(IF(Z797=0,"",IF(MINUTE(Z797)&lt;&gt;MINUTE(Z796),MAX($U$2:U796)+1,IF(AND(MINUTE(Z796)=0,MINUTE(Z797)=0),1,""))),"")</f>
        <v/>
      </c>
      <c r="V797" s="68" t="str">
        <f t="shared" si="1438"/>
        <v/>
      </c>
      <c r="W797" s="68" t="str">
        <f t="shared" si="1439"/>
        <v/>
      </c>
      <c r="X797" s="69" t="str">
        <f>IFERROR(L797+VLOOKUP(J797,'Tiempos de ciclo'!$P$3:$Q$398,2,0),"")</f>
        <v/>
      </c>
      <c r="Y797" s="69" t="str">
        <f t="shared" si="1422"/>
        <v/>
      </c>
      <c r="Z797" s="70" t="str">
        <f t="shared" si="1440"/>
        <v/>
      </c>
      <c r="AA797" s="68" t="str">
        <f>IF(U797="","",IF(U797=MAX($U$3:$U$1002),IFERROR(VLOOKUP(MAX($U$3:U797)+1,$U$3:$V$1002,2,0),MAX(V797:V1796))-VLOOKUP(U797,$U$3:$V$1002,2,0)+1,IFERROR(VLOOKUP(MAX($U$3:U797)+1,$U$3:$V$1002,2,0),MAX(V797:V1796))-VLOOKUP(U797,$U$3:$V$1002,2,0)))</f>
        <v/>
      </c>
      <c r="AC797" s="68" t="str">
        <f t="shared" si="1441"/>
        <v/>
      </c>
      <c r="AD797" s="69" t="str">
        <f t="shared" si="1442"/>
        <v/>
      </c>
      <c r="AE797" s="69" t="str">
        <f t="shared" si="1443"/>
        <v/>
      </c>
      <c r="AF797" s="69" t="str">
        <f t="shared" si="1444"/>
        <v/>
      </c>
      <c r="AI797" s="3" t="str">
        <f t="shared" si="1395"/>
        <v/>
      </c>
      <c r="AJ797" s="8" t="str">
        <f t="shared" si="1423"/>
        <v/>
      </c>
      <c r="AK797" s="8" t="str">
        <f t="shared" si="1396"/>
        <v/>
      </c>
      <c r="AL797" s="8" t="str">
        <f t="shared" si="1397"/>
        <v/>
      </c>
      <c r="AM797" s="8" t="str">
        <f t="shared" si="1398"/>
        <v/>
      </c>
      <c r="AN797" s="9" t="str">
        <f t="shared" si="1424"/>
        <v/>
      </c>
      <c r="AO797" s="9" t="str">
        <f t="shared" si="1425"/>
        <v/>
      </c>
      <c r="AP797" s="8" t="str">
        <f t="shared" si="1445"/>
        <v/>
      </c>
      <c r="AQ797" s="9" t="str">
        <f t="shared" si="1426"/>
        <v/>
      </c>
      <c r="AR797" s="8" t="str">
        <f t="shared" si="1446"/>
        <v/>
      </c>
      <c r="AS797" s="2" t="str">
        <f t="shared" si="1399"/>
        <v/>
      </c>
      <c r="AT797" s="8" t="str">
        <f t="shared" si="1447"/>
        <v/>
      </c>
      <c r="AU797" s="8" t="str">
        <f t="shared" si="1400"/>
        <v/>
      </c>
      <c r="AV797" s="8" t="str">
        <f t="shared" si="1401"/>
        <v/>
      </c>
      <c r="AW797" s="8" t="str">
        <f t="shared" si="1402"/>
        <v/>
      </c>
      <c r="AX797" s="9" t="str">
        <f t="shared" si="1427"/>
        <v/>
      </c>
      <c r="AY797" s="9" t="str">
        <f t="shared" si="1428"/>
        <v/>
      </c>
      <c r="AZ797" s="8" t="str">
        <f t="shared" si="1448"/>
        <v/>
      </c>
      <c r="BA797" s="9" t="str">
        <f t="shared" si="1449"/>
        <v/>
      </c>
      <c r="BB797" s="8" t="str">
        <f t="shared" si="1450"/>
        <v/>
      </c>
      <c r="BD797" s="3" t="str">
        <f t="shared" si="1451"/>
        <v/>
      </c>
      <c r="BE797" s="8" t="str">
        <f t="shared" si="1403"/>
        <v/>
      </c>
      <c r="BF797" s="8" t="str">
        <f t="shared" si="1404"/>
        <v/>
      </c>
      <c r="BG797" s="86" t="str">
        <f t="shared" si="1405"/>
        <v/>
      </c>
      <c r="BH797" s="9" t="str">
        <f t="shared" si="1406"/>
        <v/>
      </c>
      <c r="BI797" s="9" t="str">
        <f t="shared" si="1407"/>
        <v/>
      </c>
      <c r="BJ797" s="82" t="e">
        <f t="shared" si="1429"/>
        <v>#VALUE!</v>
      </c>
      <c r="BK797" s="9" t="str">
        <f t="shared" si="1408"/>
        <v/>
      </c>
      <c r="BL797" s="9" t="str">
        <f t="shared" ref="BL797:BM797" si="1483">BK797</f>
        <v/>
      </c>
      <c r="BM797" s="9" t="str">
        <f t="shared" si="1483"/>
        <v/>
      </c>
      <c r="BN797" s="8" t="str">
        <f t="shared" si="1431"/>
        <v/>
      </c>
      <c r="BO797" s="8" t="str">
        <f t="shared" si="1453"/>
        <v/>
      </c>
      <c r="BP797" s="8" t="str">
        <f t="shared" si="1454"/>
        <v/>
      </c>
      <c r="BQ797" s="8" t="str">
        <f t="shared" si="1455"/>
        <v/>
      </c>
      <c r="BR797" s="8" t="str">
        <f t="shared" si="1410"/>
        <v/>
      </c>
      <c r="BS797" s="8" t="str">
        <f t="shared" si="1456"/>
        <v/>
      </c>
      <c r="BT797" s="8" t="str">
        <f t="shared" si="1457"/>
        <v/>
      </c>
      <c r="BU797" s="7" t="str">
        <f t="shared" si="1458"/>
        <v/>
      </c>
    </row>
    <row r="798" spans="8:73" x14ac:dyDescent="0.25">
      <c r="H798" s="35" t="str">
        <f>IFERROR(IF(MINUTE(M798)&lt;&gt;MINUTE(M797),MAX($H$2:H797)+1,IF(AND(MINUTE(M797)=0,MINUTE(M798)=0),1,"")),"")</f>
        <v/>
      </c>
      <c r="I798" s="35" t="str">
        <f t="shared" si="1393"/>
        <v/>
      </c>
      <c r="J798" s="35" t="str">
        <f t="shared" si="1432"/>
        <v/>
      </c>
      <c r="K798" s="67" t="str">
        <f>IFERROR(IF(VLOOKUP(J797,'Flota Variable'!$AS$4:$AU$707,3,0)+K797&gt;$F$7,"",VLOOKUP(J797,'Flota Variable'!$AS$4:$AU$707,3,0)+K797),"")</f>
        <v/>
      </c>
      <c r="L798" s="67" t="str">
        <f t="shared" si="1394"/>
        <v/>
      </c>
      <c r="M798" s="36" t="str">
        <f t="shared" si="1433"/>
        <v/>
      </c>
      <c r="N798" s="35" t="str">
        <f>IF(H798="","",IF(H798=MAX($H$3:$H$1002),IFERROR(VLOOKUP(MAX($H$3:H798)+1,$H$3:$I$1002,2,0),MAX(I798:I1797))-VLOOKUP(H798,$H$3:$I$1002,2,0)+1,IFERROR(VLOOKUP(MAX($H$3:H798)+1,$H$3:$I$1002,2,0),MAX(I798:I1797))-VLOOKUP(H798,$H$3:$I$1002,2,0)))</f>
        <v/>
      </c>
      <c r="P798" s="35" t="str">
        <f t="shared" si="1434"/>
        <v/>
      </c>
      <c r="Q798" s="67" t="str">
        <f t="shared" si="1435"/>
        <v/>
      </c>
      <c r="R798" s="67" t="str">
        <f t="shared" si="1436"/>
        <v/>
      </c>
      <c r="S798" s="67" t="str">
        <f t="shared" si="1437"/>
        <v/>
      </c>
      <c r="U798" s="68" t="str">
        <f>IFERROR(IF(Z798=0,"",IF(MINUTE(Z798)&lt;&gt;MINUTE(Z797),MAX($U$2:U797)+1,IF(AND(MINUTE(Z797)=0,MINUTE(Z798)=0),1,""))),"")</f>
        <v/>
      </c>
      <c r="V798" s="68" t="str">
        <f t="shared" si="1438"/>
        <v/>
      </c>
      <c r="W798" s="68" t="str">
        <f t="shared" si="1439"/>
        <v/>
      </c>
      <c r="X798" s="69" t="str">
        <f>IFERROR(L798+VLOOKUP(J798,'Tiempos de ciclo'!$P$3:$Q$398,2,0),"")</f>
        <v/>
      </c>
      <c r="Y798" s="69" t="str">
        <f t="shared" si="1422"/>
        <v/>
      </c>
      <c r="Z798" s="70" t="str">
        <f t="shared" si="1440"/>
        <v/>
      </c>
      <c r="AA798" s="68" t="str">
        <f>IF(U798="","",IF(U798=MAX($U$3:$U$1002),IFERROR(VLOOKUP(MAX($U$3:U798)+1,$U$3:$V$1002,2,0),MAX(V798:V1797))-VLOOKUP(U798,$U$3:$V$1002,2,0)+1,IFERROR(VLOOKUP(MAX($U$3:U798)+1,$U$3:$V$1002,2,0),MAX(V798:V1797))-VLOOKUP(U798,$U$3:$V$1002,2,0)))</f>
        <v/>
      </c>
      <c r="AC798" s="68" t="str">
        <f t="shared" si="1441"/>
        <v/>
      </c>
      <c r="AD798" s="69" t="str">
        <f t="shared" si="1442"/>
        <v/>
      </c>
      <c r="AE798" s="69" t="str">
        <f t="shared" si="1443"/>
        <v/>
      </c>
      <c r="AF798" s="69" t="str">
        <f t="shared" si="1444"/>
        <v/>
      </c>
      <c r="AI798" s="3" t="str">
        <f t="shared" si="1395"/>
        <v/>
      </c>
      <c r="AJ798" s="8" t="str">
        <f t="shared" si="1423"/>
        <v/>
      </c>
      <c r="AK798" s="8" t="str">
        <f t="shared" si="1396"/>
        <v/>
      </c>
      <c r="AL798" s="8" t="str">
        <f t="shared" si="1397"/>
        <v/>
      </c>
      <c r="AM798" s="8" t="str">
        <f t="shared" si="1398"/>
        <v/>
      </c>
      <c r="AN798" s="9" t="str">
        <f t="shared" si="1424"/>
        <v/>
      </c>
      <c r="AO798" s="9" t="str">
        <f t="shared" si="1425"/>
        <v/>
      </c>
      <c r="AP798" s="8" t="str">
        <f t="shared" si="1445"/>
        <v/>
      </c>
      <c r="AQ798" s="9" t="str">
        <f t="shared" si="1426"/>
        <v/>
      </c>
      <c r="AR798" s="8" t="str">
        <f t="shared" si="1446"/>
        <v/>
      </c>
      <c r="AS798" s="2" t="str">
        <f t="shared" si="1399"/>
        <v/>
      </c>
      <c r="AT798" s="8" t="str">
        <f t="shared" si="1447"/>
        <v/>
      </c>
      <c r="AU798" s="8" t="str">
        <f t="shared" si="1400"/>
        <v/>
      </c>
      <c r="AV798" s="8" t="str">
        <f t="shared" si="1401"/>
        <v/>
      </c>
      <c r="AW798" s="8" t="str">
        <f t="shared" si="1402"/>
        <v/>
      </c>
      <c r="AX798" s="9" t="str">
        <f t="shared" si="1427"/>
        <v/>
      </c>
      <c r="AY798" s="9" t="str">
        <f t="shared" si="1428"/>
        <v/>
      </c>
      <c r="AZ798" s="8" t="str">
        <f t="shared" si="1448"/>
        <v/>
      </c>
      <c r="BA798" s="9" t="str">
        <f t="shared" si="1449"/>
        <v/>
      </c>
      <c r="BB798" s="8" t="str">
        <f t="shared" si="1450"/>
        <v/>
      </c>
      <c r="BD798" s="3" t="str">
        <f t="shared" si="1451"/>
        <v/>
      </c>
      <c r="BE798" s="8" t="str">
        <f t="shared" si="1403"/>
        <v/>
      </c>
      <c r="BF798" s="8" t="str">
        <f t="shared" si="1404"/>
        <v/>
      </c>
      <c r="BG798" s="86" t="str">
        <f t="shared" si="1405"/>
        <v/>
      </c>
      <c r="BH798" s="9" t="str">
        <f t="shared" si="1406"/>
        <v/>
      </c>
      <c r="BI798" s="9" t="str">
        <f t="shared" si="1407"/>
        <v/>
      </c>
      <c r="BJ798" s="82" t="e">
        <f t="shared" si="1429"/>
        <v>#VALUE!</v>
      </c>
      <c r="BK798" s="9" t="str">
        <f t="shared" si="1408"/>
        <v/>
      </c>
      <c r="BL798" s="9" t="str">
        <f t="shared" ref="BL798:BM798" si="1484">BK798</f>
        <v/>
      </c>
      <c r="BM798" s="9" t="str">
        <f t="shared" si="1484"/>
        <v/>
      </c>
      <c r="BN798" s="8" t="str">
        <f t="shared" si="1431"/>
        <v/>
      </c>
      <c r="BO798" s="8" t="str">
        <f t="shared" si="1453"/>
        <v/>
      </c>
      <c r="BP798" s="8" t="str">
        <f t="shared" si="1454"/>
        <v/>
      </c>
      <c r="BQ798" s="8" t="str">
        <f t="shared" si="1455"/>
        <v/>
      </c>
      <c r="BR798" s="8" t="str">
        <f t="shared" si="1410"/>
        <v/>
      </c>
      <c r="BS798" s="8" t="str">
        <f t="shared" si="1456"/>
        <v/>
      </c>
      <c r="BT798" s="8" t="str">
        <f t="shared" si="1457"/>
        <v/>
      </c>
      <c r="BU798" s="7" t="str">
        <f t="shared" si="1458"/>
        <v/>
      </c>
    </row>
    <row r="799" spans="8:73" x14ac:dyDescent="0.25">
      <c r="H799" s="35" t="str">
        <f>IFERROR(IF(MINUTE(M799)&lt;&gt;MINUTE(M798),MAX($H$2:H798)+1,IF(AND(MINUTE(M798)=0,MINUTE(M799)=0),1,"")),"")</f>
        <v/>
      </c>
      <c r="I799" s="35" t="str">
        <f t="shared" si="1393"/>
        <v/>
      </c>
      <c r="J799" s="35" t="str">
        <f t="shared" si="1432"/>
        <v/>
      </c>
      <c r="K799" s="67" t="str">
        <f>IFERROR(IF(VLOOKUP(J798,'Flota Variable'!$AS$4:$AU$707,3,0)+K798&gt;$F$7,"",VLOOKUP(J798,'Flota Variable'!$AS$4:$AU$707,3,0)+K798),"")</f>
        <v/>
      </c>
      <c r="L799" s="67" t="str">
        <f t="shared" si="1394"/>
        <v/>
      </c>
      <c r="M799" s="36" t="str">
        <f t="shared" si="1433"/>
        <v/>
      </c>
      <c r="N799" s="35" t="str">
        <f>IF(H799="","",IF(H799=MAX($H$3:$H$1002),IFERROR(VLOOKUP(MAX($H$3:H799)+1,$H$3:$I$1002,2,0),MAX(I799:I1798))-VLOOKUP(H799,$H$3:$I$1002,2,0)+1,IFERROR(VLOOKUP(MAX($H$3:H799)+1,$H$3:$I$1002,2,0),MAX(I799:I1798))-VLOOKUP(H799,$H$3:$I$1002,2,0)))</f>
        <v/>
      </c>
      <c r="P799" s="35" t="str">
        <f t="shared" si="1434"/>
        <v/>
      </c>
      <c r="Q799" s="67" t="str">
        <f t="shared" si="1435"/>
        <v/>
      </c>
      <c r="R799" s="67" t="str">
        <f t="shared" si="1436"/>
        <v/>
      </c>
      <c r="S799" s="67" t="str">
        <f t="shared" si="1437"/>
        <v/>
      </c>
      <c r="U799" s="68" t="str">
        <f>IFERROR(IF(Z799=0,"",IF(MINUTE(Z799)&lt;&gt;MINUTE(Z798),MAX($U$2:U798)+1,IF(AND(MINUTE(Z798)=0,MINUTE(Z799)=0),1,""))),"")</f>
        <v/>
      </c>
      <c r="V799" s="68" t="str">
        <f t="shared" si="1438"/>
        <v/>
      </c>
      <c r="W799" s="68" t="str">
        <f t="shared" si="1439"/>
        <v/>
      </c>
      <c r="X799" s="69" t="str">
        <f>IFERROR(L799+VLOOKUP(J799,'Tiempos de ciclo'!$P$3:$Q$398,2,0),"")</f>
        <v/>
      </c>
      <c r="Y799" s="69" t="str">
        <f t="shared" si="1422"/>
        <v/>
      </c>
      <c r="Z799" s="70" t="str">
        <f t="shared" si="1440"/>
        <v/>
      </c>
      <c r="AA799" s="68" t="str">
        <f>IF(U799="","",IF(U799=MAX($U$3:$U$1002),IFERROR(VLOOKUP(MAX($U$3:U799)+1,$U$3:$V$1002,2,0),MAX(V799:V1798))-VLOOKUP(U799,$U$3:$V$1002,2,0)+1,IFERROR(VLOOKUP(MAX($U$3:U799)+1,$U$3:$V$1002,2,0),MAX(V799:V1798))-VLOOKUP(U799,$U$3:$V$1002,2,0)))</f>
        <v/>
      </c>
      <c r="AC799" s="68" t="str">
        <f t="shared" si="1441"/>
        <v/>
      </c>
      <c r="AD799" s="69" t="str">
        <f t="shared" si="1442"/>
        <v/>
      </c>
      <c r="AE799" s="69" t="str">
        <f t="shared" si="1443"/>
        <v/>
      </c>
      <c r="AF799" s="69" t="str">
        <f t="shared" si="1444"/>
        <v/>
      </c>
      <c r="AI799" s="3" t="str">
        <f t="shared" si="1395"/>
        <v/>
      </c>
      <c r="AJ799" s="8" t="str">
        <f t="shared" si="1423"/>
        <v/>
      </c>
      <c r="AK799" s="8" t="str">
        <f t="shared" si="1396"/>
        <v/>
      </c>
      <c r="AL799" s="8" t="str">
        <f t="shared" si="1397"/>
        <v/>
      </c>
      <c r="AM799" s="8" t="str">
        <f t="shared" si="1398"/>
        <v/>
      </c>
      <c r="AN799" s="9" t="str">
        <f t="shared" si="1424"/>
        <v/>
      </c>
      <c r="AO799" s="9" t="str">
        <f t="shared" si="1425"/>
        <v/>
      </c>
      <c r="AP799" s="8" t="str">
        <f t="shared" si="1445"/>
        <v/>
      </c>
      <c r="AQ799" s="9" t="str">
        <f t="shared" si="1426"/>
        <v/>
      </c>
      <c r="AR799" s="8" t="str">
        <f t="shared" si="1446"/>
        <v/>
      </c>
      <c r="AS799" s="2" t="str">
        <f t="shared" si="1399"/>
        <v/>
      </c>
      <c r="AT799" s="8" t="str">
        <f t="shared" si="1447"/>
        <v/>
      </c>
      <c r="AU799" s="8" t="str">
        <f t="shared" si="1400"/>
        <v/>
      </c>
      <c r="AV799" s="8" t="str">
        <f t="shared" si="1401"/>
        <v/>
      </c>
      <c r="AW799" s="8" t="str">
        <f t="shared" si="1402"/>
        <v/>
      </c>
      <c r="AX799" s="9" t="str">
        <f t="shared" si="1427"/>
        <v/>
      </c>
      <c r="AY799" s="9" t="str">
        <f t="shared" si="1428"/>
        <v/>
      </c>
      <c r="AZ799" s="8" t="str">
        <f t="shared" si="1448"/>
        <v/>
      </c>
      <c r="BA799" s="9" t="str">
        <f t="shared" si="1449"/>
        <v/>
      </c>
      <c r="BB799" s="8" t="str">
        <f t="shared" si="1450"/>
        <v/>
      </c>
      <c r="BD799" s="3" t="str">
        <f t="shared" si="1451"/>
        <v/>
      </c>
      <c r="BE799" s="8" t="str">
        <f t="shared" si="1403"/>
        <v/>
      </c>
      <c r="BF799" s="8" t="str">
        <f t="shared" si="1404"/>
        <v/>
      </c>
      <c r="BG799" s="86" t="str">
        <f t="shared" si="1405"/>
        <v/>
      </c>
      <c r="BH799" s="9" t="str">
        <f t="shared" si="1406"/>
        <v/>
      </c>
      <c r="BI799" s="9" t="str">
        <f t="shared" si="1407"/>
        <v/>
      </c>
      <c r="BJ799" s="82" t="e">
        <f t="shared" si="1429"/>
        <v>#VALUE!</v>
      </c>
      <c r="BK799" s="9" t="str">
        <f t="shared" si="1408"/>
        <v/>
      </c>
      <c r="BL799" s="9" t="str">
        <f t="shared" ref="BL799:BM799" si="1485">BK799</f>
        <v/>
      </c>
      <c r="BM799" s="9" t="str">
        <f t="shared" si="1485"/>
        <v/>
      </c>
      <c r="BN799" s="8" t="str">
        <f t="shared" si="1431"/>
        <v/>
      </c>
      <c r="BO799" s="8" t="str">
        <f t="shared" si="1453"/>
        <v/>
      </c>
      <c r="BP799" s="8" t="str">
        <f t="shared" si="1454"/>
        <v/>
      </c>
      <c r="BQ799" s="8" t="str">
        <f t="shared" si="1455"/>
        <v/>
      </c>
      <c r="BR799" s="8" t="str">
        <f t="shared" si="1410"/>
        <v/>
      </c>
      <c r="BS799" s="8" t="str">
        <f t="shared" si="1456"/>
        <v/>
      </c>
      <c r="BT799" s="8" t="str">
        <f t="shared" si="1457"/>
        <v/>
      </c>
      <c r="BU799" s="7" t="str">
        <f t="shared" si="1458"/>
        <v/>
      </c>
    </row>
    <row r="800" spans="8:73" x14ac:dyDescent="0.25">
      <c r="H800" s="35" t="str">
        <f>IFERROR(IF(MINUTE(M800)&lt;&gt;MINUTE(M799),MAX($H$2:H799)+1,IF(AND(MINUTE(M799)=0,MINUTE(M800)=0),1,"")),"")</f>
        <v/>
      </c>
      <c r="I800" s="35" t="str">
        <f t="shared" si="1393"/>
        <v/>
      </c>
      <c r="J800" s="35" t="str">
        <f t="shared" si="1432"/>
        <v/>
      </c>
      <c r="K800" s="67" t="str">
        <f>IFERROR(IF(VLOOKUP(J799,'Flota Variable'!$AS$4:$AU$707,3,0)+K799&gt;$F$7,"",VLOOKUP(J799,'Flota Variable'!$AS$4:$AU$707,3,0)+K799),"")</f>
        <v/>
      </c>
      <c r="L800" s="67" t="str">
        <f t="shared" si="1394"/>
        <v/>
      </c>
      <c r="M800" s="36" t="str">
        <f t="shared" si="1433"/>
        <v/>
      </c>
      <c r="N800" s="35" t="str">
        <f>IF(H800="","",IF(H800=MAX($H$3:$H$1002),IFERROR(VLOOKUP(MAX($H$3:H800)+1,$H$3:$I$1002,2,0),MAX(I800:I1799))-VLOOKUP(H800,$H$3:$I$1002,2,0)+1,IFERROR(VLOOKUP(MAX($H$3:H800)+1,$H$3:$I$1002,2,0),MAX(I800:I1799))-VLOOKUP(H800,$H$3:$I$1002,2,0)))</f>
        <v/>
      </c>
      <c r="P800" s="35" t="str">
        <f t="shared" si="1434"/>
        <v/>
      </c>
      <c r="Q800" s="67" t="str">
        <f t="shared" si="1435"/>
        <v/>
      </c>
      <c r="R800" s="67" t="str">
        <f t="shared" si="1436"/>
        <v/>
      </c>
      <c r="S800" s="67" t="str">
        <f t="shared" si="1437"/>
        <v/>
      </c>
      <c r="U800" s="68" t="str">
        <f>IFERROR(IF(Z800=0,"",IF(MINUTE(Z800)&lt;&gt;MINUTE(Z799),MAX($U$2:U799)+1,IF(AND(MINUTE(Z799)=0,MINUTE(Z800)=0),1,""))),"")</f>
        <v/>
      </c>
      <c r="V800" s="68" t="str">
        <f t="shared" si="1438"/>
        <v/>
      </c>
      <c r="W800" s="68" t="str">
        <f t="shared" si="1439"/>
        <v/>
      </c>
      <c r="X800" s="69" t="str">
        <f>IFERROR(L800+VLOOKUP(J800,'Tiempos de ciclo'!$P$3:$Q$398,2,0),"")</f>
        <v/>
      </c>
      <c r="Y800" s="69" t="str">
        <f t="shared" si="1422"/>
        <v/>
      </c>
      <c r="Z800" s="70" t="str">
        <f t="shared" si="1440"/>
        <v/>
      </c>
      <c r="AA800" s="68" t="str">
        <f>IF(U800="","",IF(U800=MAX($U$3:$U$1002),IFERROR(VLOOKUP(MAX($U$3:U800)+1,$U$3:$V$1002,2,0),MAX(V800:V1799))-VLOOKUP(U800,$U$3:$V$1002,2,0)+1,IFERROR(VLOOKUP(MAX($U$3:U800)+1,$U$3:$V$1002,2,0),MAX(V800:V1799))-VLOOKUP(U800,$U$3:$V$1002,2,0)))</f>
        <v/>
      </c>
      <c r="AC800" s="68" t="str">
        <f t="shared" si="1441"/>
        <v/>
      </c>
      <c r="AD800" s="69" t="str">
        <f t="shared" si="1442"/>
        <v/>
      </c>
      <c r="AE800" s="69" t="str">
        <f t="shared" si="1443"/>
        <v/>
      </c>
      <c r="AF800" s="69" t="str">
        <f t="shared" si="1444"/>
        <v/>
      </c>
      <c r="AI800" s="3" t="str">
        <f t="shared" si="1395"/>
        <v/>
      </c>
      <c r="AJ800" s="8" t="str">
        <f t="shared" si="1423"/>
        <v/>
      </c>
      <c r="AK800" s="8" t="str">
        <f t="shared" si="1396"/>
        <v/>
      </c>
      <c r="AL800" s="8" t="str">
        <f t="shared" si="1397"/>
        <v/>
      </c>
      <c r="AM800" s="8" t="str">
        <f t="shared" si="1398"/>
        <v/>
      </c>
      <c r="AN800" s="9" t="str">
        <f t="shared" si="1424"/>
        <v/>
      </c>
      <c r="AO800" s="9" t="str">
        <f t="shared" si="1425"/>
        <v/>
      </c>
      <c r="AP800" s="8" t="str">
        <f t="shared" si="1445"/>
        <v/>
      </c>
      <c r="AQ800" s="9" t="str">
        <f t="shared" si="1426"/>
        <v/>
      </c>
      <c r="AR800" s="8" t="str">
        <f t="shared" si="1446"/>
        <v/>
      </c>
      <c r="AS800" s="2" t="str">
        <f t="shared" si="1399"/>
        <v/>
      </c>
      <c r="AT800" s="8" t="str">
        <f t="shared" si="1447"/>
        <v/>
      </c>
      <c r="AU800" s="8" t="str">
        <f t="shared" si="1400"/>
        <v/>
      </c>
      <c r="AV800" s="8" t="str">
        <f t="shared" si="1401"/>
        <v/>
      </c>
      <c r="AW800" s="8" t="str">
        <f t="shared" si="1402"/>
        <v/>
      </c>
      <c r="AX800" s="9" t="str">
        <f t="shared" si="1427"/>
        <v/>
      </c>
      <c r="AY800" s="9" t="str">
        <f t="shared" si="1428"/>
        <v/>
      </c>
      <c r="AZ800" s="8" t="str">
        <f t="shared" si="1448"/>
        <v/>
      </c>
      <c r="BA800" s="9" t="str">
        <f t="shared" si="1449"/>
        <v/>
      </c>
      <c r="BB800" s="8" t="str">
        <f t="shared" si="1450"/>
        <v/>
      </c>
      <c r="BD800" s="3" t="str">
        <f t="shared" si="1451"/>
        <v/>
      </c>
      <c r="BE800" s="8" t="str">
        <f t="shared" si="1403"/>
        <v/>
      </c>
      <c r="BF800" s="8" t="str">
        <f t="shared" si="1404"/>
        <v/>
      </c>
      <c r="BG800" s="86" t="str">
        <f t="shared" si="1405"/>
        <v/>
      </c>
      <c r="BH800" s="9" t="str">
        <f t="shared" si="1406"/>
        <v/>
      </c>
      <c r="BI800" s="9" t="str">
        <f t="shared" si="1407"/>
        <v/>
      </c>
      <c r="BJ800" s="82" t="e">
        <f t="shared" si="1429"/>
        <v>#VALUE!</v>
      </c>
      <c r="BK800" s="9" t="str">
        <f t="shared" si="1408"/>
        <v/>
      </c>
      <c r="BL800" s="9" t="str">
        <f t="shared" ref="BL800:BM800" si="1486">BK800</f>
        <v/>
      </c>
      <c r="BM800" s="9" t="str">
        <f t="shared" si="1486"/>
        <v/>
      </c>
      <c r="BN800" s="8" t="str">
        <f t="shared" si="1431"/>
        <v/>
      </c>
      <c r="BO800" s="8" t="str">
        <f t="shared" si="1453"/>
        <v/>
      </c>
      <c r="BP800" s="8" t="str">
        <f t="shared" si="1454"/>
        <v/>
      </c>
      <c r="BQ800" s="8" t="str">
        <f t="shared" si="1455"/>
        <v/>
      </c>
      <c r="BR800" s="8" t="str">
        <f t="shared" si="1410"/>
        <v/>
      </c>
      <c r="BS800" s="8" t="str">
        <f t="shared" si="1456"/>
        <v/>
      </c>
      <c r="BT800" s="8" t="str">
        <f t="shared" si="1457"/>
        <v/>
      </c>
      <c r="BU800" s="7" t="str">
        <f t="shared" si="1458"/>
        <v/>
      </c>
    </row>
    <row r="801" spans="8:73" x14ac:dyDescent="0.25">
      <c r="H801" s="35" t="str">
        <f>IFERROR(IF(MINUTE(M801)&lt;&gt;MINUTE(M800),MAX($H$2:H800)+1,IF(AND(MINUTE(M800)=0,MINUTE(M801)=0),1,"")),"")</f>
        <v/>
      </c>
      <c r="I801" s="35" t="str">
        <f t="shared" si="1393"/>
        <v/>
      </c>
      <c r="J801" s="35" t="str">
        <f t="shared" si="1432"/>
        <v/>
      </c>
      <c r="K801" s="67" t="str">
        <f>IFERROR(IF(VLOOKUP(J800,'Flota Variable'!$AS$4:$AU$707,3,0)+K800&gt;$F$7,"",VLOOKUP(J800,'Flota Variable'!$AS$4:$AU$707,3,0)+K800),"")</f>
        <v/>
      </c>
      <c r="L801" s="67" t="str">
        <f t="shared" si="1394"/>
        <v/>
      </c>
      <c r="M801" s="36" t="str">
        <f t="shared" si="1433"/>
        <v/>
      </c>
      <c r="N801" s="35" t="str">
        <f>IF(H801="","",IF(H801=MAX($H$3:$H$1002),IFERROR(VLOOKUP(MAX($H$3:H801)+1,$H$3:$I$1002,2,0),MAX(I801:I1800))-VLOOKUP(H801,$H$3:$I$1002,2,0)+1,IFERROR(VLOOKUP(MAX($H$3:H801)+1,$H$3:$I$1002,2,0),MAX(I801:I1800))-VLOOKUP(H801,$H$3:$I$1002,2,0)))</f>
        <v/>
      </c>
      <c r="P801" s="35" t="str">
        <f t="shared" si="1434"/>
        <v/>
      </c>
      <c r="Q801" s="67" t="str">
        <f t="shared" si="1435"/>
        <v/>
      </c>
      <c r="R801" s="67" t="str">
        <f t="shared" si="1436"/>
        <v/>
      </c>
      <c r="S801" s="67" t="str">
        <f t="shared" si="1437"/>
        <v/>
      </c>
      <c r="U801" s="68" t="str">
        <f>IFERROR(IF(Z801=0,"",IF(MINUTE(Z801)&lt;&gt;MINUTE(Z800),MAX($U$2:U800)+1,IF(AND(MINUTE(Z800)=0,MINUTE(Z801)=0),1,""))),"")</f>
        <v/>
      </c>
      <c r="V801" s="68" t="str">
        <f t="shared" si="1438"/>
        <v/>
      </c>
      <c r="W801" s="68" t="str">
        <f t="shared" si="1439"/>
        <v/>
      </c>
      <c r="X801" s="69" t="str">
        <f>IFERROR(L801+VLOOKUP(J801,'Tiempos de ciclo'!$P$3:$Q$398,2,0),"")</f>
        <v/>
      </c>
      <c r="Y801" s="69" t="str">
        <f t="shared" si="1422"/>
        <v/>
      </c>
      <c r="Z801" s="70" t="str">
        <f t="shared" si="1440"/>
        <v/>
      </c>
      <c r="AA801" s="68" t="str">
        <f>IF(U801="","",IF(U801=MAX($U$3:$U$1002),IFERROR(VLOOKUP(MAX($U$3:U801)+1,$U$3:$V$1002,2,0),MAX(V801:V1800))-VLOOKUP(U801,$U$3:$V$1002,2,0)+1,IFERROR(VLOOKUP(MAX($U$3:U801)+1,$U$3:$V$1002,2,0),MAX(V801:V1800))-VLOOKUP(U801,$U$3:$V$1002,2,0)))</f>
        <v/>
      </c>
      <c r="AC801" s="68" t="str">
        <f t="shared" si="1441"/>
        <v/>
      </c>
      <c r="AD801" s="69" t="str">
        <f t="shared" si="1442"/>
        <v/>
      </c>
      <c r="AE801" s="69" t="str">
        <f t="shared" si="1443"/>
        <v/>
      </c>
      <c r="AF801" s="69" t="str">
        <f t="shared" si="1444"/>
        <v/>
      </c>
      <c r="AI801" s="3" t="str">
        <f t="shared" si="1395"/>
        <v/>
      </c>
      <c r="AJ801" s="8" t="str">
        <f t="shared" si="1423"/>
        <v/>
      </c>
      <c r="AK801" s="8" t="str">
        <f t="shared" si="1396"/>
        <v/>
      </c>
      <c r="AL801" s="8" t="str">
        <f t="shared" si="1397"/>
        <v/>
      </c>
      <c r="AM801" s="8" t="str">
        <f t="shared" si="1398"/>
        <v/>
      </c>
      <c r="AN801" s="9" t="str">
        <f t="shared" si="1424"/>
        <v/>
      </c>
      <c r="AO801" s="9" t="str">
        <f t="shared" si="1425"/>
        <v/>
      </c>
      <c r="AP801" s="8" t="str">
        <f t="shared" si="1445"/>
        <v/>
      </c>
      <c r="AQ801" s="9" t="str">
        <f t="shared" si="1426"/>
        <v/>
      </c>
      <c r="AR801" s="8" t="str">
        <f t="shared" si="1446"/>
        <v/>
      </c>
      <c r="AS801" s="2" t="str">
        <f t="shared" si="1399"/>
        <v/>
      </c>
      <c r="AT801" s="8" t="str">
        <f t="shared" si="1447"/>
        <v/>
      </c>
      <c r="AU801" s="8" t="str">
        <f t="shared" si="1400"/>
        <v/>
      </c>
      <c r="AV801" s="8" t="str">
        <f t="shared" si="1401"/>
        <v/>
      </c>
      <c r="AW801" s="8" t="str">
        <f t="shared" si="1402"/>
        <v/>
      </c>
      <c r="AX801" s="9" t="str">
        <f t="shared" si="1427"/>
        <v/>
      </c>
      <c r="AY801" s="9" t="str">
        <f t="shared" si="1428"/>
        <v/>
      </c>
      <c r="AZ801" s="8" t="str">
        <f t="shared" si="1448"/>
        <v/>
      </c>
      <c r="BA801" s="9" t="str">
        <f t="shared" si="1449"/>
        <v/>
      </c>
      <c r="BB801" s="8" t="str">
        <f t="shared" si="1450"/>
        <v/>
      </c>
      <c r="BD801" s="3" t="str">
        <f t="shared" si="1451"/>
        <v/>
      </c>
      <c r="BE801" s="8" t="str">
        <f t="shared" si="1403"/>
        <v/>
      </c>
      <c r="BF801" s="8" t="str">
        <f t="shared" si="1404"/>
        <v/>
      </c>
      <c r="BG801" s="86" t="str">
        <f t="shared" si="1405"/>
        <v/>
      </c>
      <c r="BH801" s="9" t="str">
        <f t="shared" si="1406"/>
        <v/>
      </c>
      <c r="BI801" s="9" t="str">
        <f t="shared" si="1407"/>
        <v/>
      </c>
      <c r="BJ801" s="82" t="e">
        <f t="shared" si="1429"/>
        <v>#VALUE!</v>
      </c>
      <c r="BK801" s="9" t="str">
        <f t="shared" si="1408"/>
        <v/>
      </c>
      <c r="BL801" s="9" t="str">
        <f t="shared" ref="BL801:BM801" si="1487">BK801</f>
        <v/>
      </c>
      <c r="BM801" s="9" t="str">
        <f t="shared" si="1487"/>
        <v/>
      </c>
      <c r="BN801" s="8" t="str">
        <f t="shared" si="1431"/>
        <v/>
      </c>
      <c r="BO801" s="8" t="str">
        <f t="shared" si="1453"/>
        <v/>
      </c>
      <c r="BP801" s="8" t="str">
        <f t="shared" si="1454"/>
        <v/>
      </c>
      <c r="BQ801" s="8" t="str">
        <f t="shared" si="1455"/>
        <v/>
      </c>
      <c r="BR801" s="8" t="str">
        <f t="shared" si="1410"/>
        <v/>
      </c>
      <c r="BS801" s="8" t="str">
        <f t="shared" si="1456"/>
        <v/>
      </c>
      <c r="BT801" s="8" t="str">
        <f t="shared" si="1457"/>
        <v/>
      </c>
      <c r="BU801" s="7" t="str">
        <f t="shared" si="1458"/>
        <v/>
      </c>
    </row>
    <row r="802" spans="8:73" x14ac:dyDescent="0.25">
      <c r="H802" s="35" t="str">
        <f>IFERROR(IF(MINUTE(M802)&lt;&gt;MINUTE(M801),MAX($H$2:H801)+1,IF(AND(MINUTE(M801)=0,MINUTE(M802)=0),1,"")),"")</f>
        <v/>
      </c>
      <c r="I802" s="35" t="str">
        <f t="shared" si="1393"/>
        <v/>
      </c>
      <c r="J802" s="35" t="str">
        <f t="shared" si="1432"/>
        <v/>
      </c>
      <c r="K802" s="67" t="str">
        <f>IFERROR(IF(VLOOKUP(J801,'Flota Variable'!$AS$4:$AU$707,3,0)+K801&gt;$F$7,"",VLOOKUP(J801,'Flota Variable'!$AS$4:$AU$707,3,0)+K801),"")</f>
        <v/>
      </c>
      <c r="L802" s="67" t="str">
        <f t="shared" si="1394"/>
        <v/>
      </c>
      <c r="M802" s="36" t="str">
        <f t="shared" si="1433"/>
        <v/>
      </c>
      <c r="N802" s="35" t="str">
        <f>IF(H802="","",IF(H802=MAX($H$3:$H$1002),IFERROR(VLOOKUP(MAX($H$3:H802)+1,$H$3:$I$1002,2,0),MAX(I802:I1801))-VLOOKUP(H802,$H$3:$I$1002,2,0)+1,IFERROR(VLOOKUP(MAX($H$3:H802)+1,$H$3:$I$1002,2,0),MAX(I802:I1801))-VLOOKUP(H802,$H$3:$I$1002,2,0)))</f>
        <v/>
      </c>
      <c r="P802" s="35" t="str">
        <f t="shared" si="1434"/>
        <v/>
      </c>
      <c r="Q802" s="67" t="str">
        <f t="shared" si="1435"/>
        <v/>
      </c>
      <c r="R802" s="67" t="str">
        <f t="shared" si="1436"/>
        <v/>
      </c>
      <c r="S802" s="67" t="str">
        <f t="shared" si="1437"/>
        <v/>
      </c>
      <c r="U802" s="68" t="str">
        <f>IFERROR(IF(Z802=0,"",IF(MINUTE(Z802)&lt;&gt;MINUTE(Z801),MAX($U$2:U801)+1,IF(AND(MINUTE(Z801)=0,MINUTE(Z802)=0),1,""))),"")</f>
        <v/>
      </c>
      <c r="V802" s="68" t="str">
        <f t="shared" si="1438"/>
        <v/>
      </c>
      <c r="W802" s="68" t="str">
        <f t="shared" si="1439"/>
        <v/>
      </c>
      <c r="X802" s="69" t="str">
        <f>IFERROR(L802+VLOOKUP(J802,'Tiempos de ciclo'!$P$3:$Q$398,2,0),"")</f>
        <v/>
      </c>
      <c r="Y802" s="69" t="str">
        <f t="shared" si="1422"/>
        <v/>
      </c>
      <c r="Z802" s="70" t="str">
        <f t="shared" si="1440"/>
        <v/>
      </c>
      <c r="AA802" s="68" t="str">
        <f>IF(U802="","",IF(U802=MAX($U$3:$U$1002),IFERROR(VLOOKUP(MAX($U$3:U802)+1,$U$3:$V$1002,2,0),MAX(V802:V1801))-VLOOKUP(U802,$U$3:$V$1002,2,0)+1,IFERROR(VLOOKUP(MAX($U$3:U802)+1,$U$3:$V$1002,2,0),MAX(V802:V1801))-VLOOKUP(U802,$U$3:$V$1002,2,0)))</f>
        <v/>
      </c>
      <c r="AC802" s="68" t="str">
        <f t="shared" si="1441"/>
        <v/>
      </c>
      <c r="AD802" s="69" t="str">
        <f t="shared" si="1442"/>
        <v/>
      </c>
      <c r="AE802" s="69" t="str">
        <f t="shared" si="1443"/>
        <v/>
      </c>
      <c r="AF802" s="69" t="str">
        <f t="shared" si="1444"/>
        <v/>
      </c>
      <c r="AI802" s="3" t="str">
        <f t="shared" si="1395"/>
        <v/>
      </c>
      <c r="AJ802" s="8" t="str">
        <f t="shared" si="1423"/>
        <v/>
      </c>
      <c r="AK802" s="8" t="str">
        <f t="shared" si="1396"/>
        <v/>
      </c>
      <c r="AL802" s="8" t="str">
        <f t="shared" si="1397"/>
        <v/>
      </c>
      <c r="AM802" s="8" t="str">
        <f t="shared" si="1398"/>
        <v/>
      </c>
      <c r="AN802" s="9" t="str">
        <f t="shared" si="1424"/>
        <v/>
      </c>
      <c r="AO802" s="9" t="str">
        <f t="shared" si="1425"/>
        <v/>
      </c>
      <c r="AP802" s="8" t="str">
        <f t="shared" si="1445"/>
        <v/>
      </c>
      <c r="AQ802" s="9" t="str">
        <f t="shared" si="1426"/>
        <v/>
      </c>
      <c r="AR802" s="8" t="str">
        <f t="shared" si="1446"/>
        <v/>
      </c>
      <c r="AS802" s="2" t="str">
        <f t="shared" si="1399"/>
        <v/>
      </c>
      <c r="AT802" s="8" t="str">
        <f t="shared" si="1447"/>
        <v/>
      </c>
      <c r="AU802" s="8" t="str">
        <f t="shared" si="1400"/>
        <v/>
      </c>
      <c r="AV802" s="8" t="str">
        <f t="shared" si="1401"/>
        <v/>
      </c>
      <c r="AW802" s="8" t="str">
        <f t="shared" si="1402"/>
        <v/>
      </c>
      <c r="AX802" s="9" t="str">
        <f t="shared" si="1427"/>
        <v/>
      </c>
      <c r="AY802" s="9" t="str">
        <f t="shared" si="1428"/>
        <v/>
      </c>
      <c r="AZ802" s="8" t="str">
        <f t="shared" si="1448"/>
        <v/>
      </c>
      <c r="BA802" s="9" t="str">
        <f t="shared" si="1449"/>
        <v/>
      </c>
      <c r="BB802" s="8" t="str">
        <f t="shared" si="1450"/>
        <v/>
      </c>
      <c r="BD802" s="3" t="str">
        <f t="shared" si="1451"/>
        <v/>
      </c>
      <c r="BE802" s="8" t="str">
        <f t="shared" si="1403"/>
        <v/>
      </c>
      <c r="BF802" s="8" t="str">
        <f t="shared" si="1404"/>
        <v/>
      </c>
      <c r="BG802" s="86" t="str">
        <f t="shared" si="1405"/>
        <v/>
      </c>
      <c r="BH802" s="9" t="str">
        <f t="shared" si="1406"/>
        <v/>
      </c>
      <c r="BI802" s="9" t="str">
        <f t="shared" si="1407"/>
        <v/>
      </c>
      <c r="BJ802" s="82" t="e">
        <f t="shared" si="1429"/>
        <v>#VALUE!</v>
      </c>
      <c r="BK802" s="9" t="str">
        <f t="shared" si="1408"/>
        <v/>
      </c>
      <c r="BL802" s="9" t="str">
        <f t="shared" ref="BL802:BM802" si="1488">BK802</f>
        <v/>
      </c>
      <c r="BM802" s="9" t="str">
        <f t="shared" si="1488"/>
        <v/>
      </c>
      <c r="BN802" s="8" t="str">
        <f t="shared" si="1431"/>
        <v/>
      </c>
      <c r="BO802" s="8" t="str">
        <f t="shared" si="1453"/>
        <v/>
      </c>
      <c r="BP802" s="8" t="str">
        <f t="shared" si="1454"/>
        <v/>
      </c>
      <c r="BQ802" s="8" t="str">
        <f t="shared" si="1455"/>
        <v/>
      </c>
      <c r="BR802" s="8" t="str">
        <f t="shared" si="1410"/>
        <v/>
      </c>
      <c r="BS802" s="8" t="str">
        <f t="shared" si="1456"/>
        <v/>
      </c>
      <c r="BT802" s="8" t="str">
        <f t="shared" si="1457"/>
        <v/>
      </c>
      <c r="BU802" s="7" t="str">
        <f t="shared" si="1458"/>
        <v/>
      </c>
    </row>
    <row r="803" spans="8:73" x14ac:dyDescent="0.25">
      <c r="H803" s="35" t="str">
        <f>IFERROR(IF(MINUTE(M803)&lt;&gt;MINUTE(M802),MAX($H$2:H802)+1,IF(AND(MINUTE(M802)=0,MINUTE(M803)=0),1,"")),"")</f>
        <v/>
      </c>
      <c r="I803" s="35" t="str">
        <f t="shared" si="1393"/>
        <v/>
      </c>
      <c r="J803" s="35" t="str">
        <f t="shared" si="1432"/>
        <v/>
      </c>
      <c r="K803" s="67" t="str">
        <f>IFERROR(IF(VLOOKUP(J802,'Flota Variable'!$AS$4:$AU$707,3,0)+K802&gt;$F$7,"",VLOOKUP(J802,'Flota Variable'!$AS$4:$AU$707,3,0)+K802),"")</f>
        <v/>
      </c>
      <c r="L803" s="67" t="str">
        <f t="shared" si="1394"/>
        <v/>
      </c>
      <c r="M803" s="36" t="str">
        <f t="shared" si="1433"/>
        <v/>
      </c>
      <c r="N803" s="35" t="str">
        <f>IF(H803="","",IF(H803=MAX($H$3:$H$1002),IFERROR(VLOOKUP(MAX($H$3:H803)+1,$H$3:$I$1002,2,0),MAX(I803:I1802))-VLOOKUP(H803,$H$3:$I$1002,2,0)+1,IFERROR(VLOOKUP(MAX($H$3:H803)+1,$H$3:$I$1002,2,0),MAX(I803:I1802))-VLOOKUP(H803,$H$3:$I$1002,2,0)))</f>
        <v/>
      </c>
      <c r="P803" s="35" t="str">
        <f t="shared" si="1434"/>
        <v/>
      </c>
      <c r="Q803" s="67" t="str">
        <f t="shared" si="1435"/>
        <v/>
      </c>
      <c r="R803" s="67" t="str">
        <f t="shared" si="1436"/>
        <v/>
      </c>
      <c r="S803" s="67" t="str">
        <f t="shared" si="1437"/>
        <v/>
      </c>
      <c r="U803" s="68" t="str">
        <f>IFERROR(IF(Z803=0,"",IF(MINUTE(Z803)&lt;&gt;MINUTE(Z802),MAX($U$2:U802)+1,IF(AND(MINUTE(Z802)=0,MINUTE(Z803)=0),1,""))),"")</f>
        <v/>
      </c>
      <c r="V803" s="68" t="str">
        <f t="shared" si="1438"/>
        <v/>
      </c>
      <c r="W803" s="68" t="str">
        <f t="shared" si="1439"/>
        <v/>
      </c>
      <c r="X803" s="69" t="str">
        <f>IFERROR(L803+VLOOKUP(J803,'Tiempos de ciclo'!$P$3:$Q$398,2,0),"")</f>
        <v/>
      </c>
      <c r="Y803" s="69" t="str">
        <f t="shared" si="1422"/>
        <v/>
      </c>
      <c r="Z803" s="70" t="str">
        <f t="shared" si="1440"/>
        <v/>
      </c>
      <c r="AA803" s="68" t="str">
        <f>IF(U803="","",IF(U803=MAX($U$3:$U$1002),IFERROR(VLOOKUP(MAX($U$3:U803)+1,$U$3:$V$1002,2,0),MAX(V803:V1802))-VLOOKUP(U803,$U$3:$V$1002,2,0)+1,IFERROR(VLOOKUP(MAX($U$3:U803)+1,$U$3:$V$1002,2,0),MAX(V803:V1802))-VLOOKUP(U803,$U$3:$V$1002,2,0)))</f>
        <v/>
      </c>
      <c r="AC803" s="68" t="str">
        <f t="shared" si="1441"/>
        <v/>
      </c>
      <c r="AD803" s="69" t="str">
        <f t="shared" si="1442"/>
        <v/>
      </c>
      <c r="AE803" s="69" t="str">
        <f t="shared" si="1443"/>
        <v/>
      </c>
      <c r="AF803" s="69" t="str">
        <f t="shared" si="1444"/>
        <v/>
      </c>
      <c r="AI803" s="3" t="str">
        <f t="shared" si="1395"/>
        <v/>
      </c>
      <c r="AJ803" s="8" t="str">
        <f t="shared" si="1423"/>
        <v/>
      </c>
      <c r="AK803" s="8" t="str">
        <f t="shared" si="1396"/>
        <v/>
      </c>
      <c r="AL803" s="8" t="str">
        <f t="shared" si="1397"/>
        <v/>
      </c>
      <c r="AM803" s="8" t="str">
        <f t="shared" si="1398"/>
        <v/>
      </c>
      <c r="AN803" s="9" t="str">
        <f t="shared" si="1424"/>
        <v/>
      </c>
      <c r="AO803" s="9" t="str">
        <f t="shared" si="1425"/>
        <v/>
      </c>
      <c r="AP803" s="8" t="str">
        <f t="shared" si="1445"/>
        <v/>
      </c>
      <c r="AQ803" s="9" t="str">
        <f t="shared" si="1426"/>
        <v/>
      </c>
      <c r="AR803" s="8" t="str">
        <f t="shared" si="1446"/>
        <v/>
      </c>
      <c r="AS803" s="2" t="str">
        <f t="shared" si="1399"/>
        <v/>
      </c>
      <c r="AT803" s="8" t="str">
        <f t="shared" si="1447"/>
        <v/>
      </c>
      <c r="AU803" s="8" t="str">
        <f t="shared" si="1400"/>
        <v/>
      </c>
      <c r="AV803" s="8" t="str">
        <f t="shared" si="1401"/>
        <v/>
      </c>
      <c r="AW803" s="8" t="str">
        <f t="shared" si="1402"/>
        <v/>
      </c>
      <c r="AX803" s="9" t="str">
        <f t="shared" si="1427"/>
        <v/>
      </c>
      <c r="AY803" s="9" t="str">
        <f t="shared" si="1428"/>
        <v/>
      </c>
      <c r="AZ803" s="8" t="str">
        <f t="shared" si="1448"/>
        <v/>
      </c>
      <c r="BA803" s="9" t="str">
        <f t="shared" si="1449"/>
        <v/>
      </c>
      <c r="BB803" s="8" t="str">
        <f t="shared" si="1450"/>
        <v/>
      </c>
      <c r="BD803" s="3" t="str">
        <f t="shared" si="1451"/>
        <v/>
      </c>
      <c r="BE803" s="8" t="str">
        <f t="shared" si="1403"/>
        <v/>
      </c>
      <c r="BF803" s="8" t="str">
        <f t="shared" si="1404"/>
        <v/>
      </c>
      <c r="BG803" s="86" t="str">
        <f t="shared" si="1405"/>
        <v/>
      </c>
      <c r="BH803" s="9" t="str">
        <f t="shared" si="1406"/>
        <v/>
      </c>
      <c r="BI803" s="9" t="str">
        <f t="shared" si="1407"/>
        <v/>
      </c>
      <c r="BJ803" s="82" t="e">
        <f t="shared" si="1429"/>
        <v>#VALUE!</v>
      </c>
      <c r="BK803" s="9" t="str">
        <f t="shared" si="1408"/>
        <v/>
      </c>
      <c r="BL803" s="9" t="str">
        <f t="shared" ref="BL803:BM803" si="1489">BK803</f>
        <v/>
      </c>
      <c r="BM803" s="9" t="str">
        <f t="shared" si="1489"/>
        <v/>
      </c>
      <c r="BN803" s="8" t="str">
        <f t="shared" si="1431"/>
        <v/>
      </c>
      <c r="BO803" s="8" t="str">
        <f t="shared" si="1453"/>
        <v/>
      </c>
      <c r="BP803" s="8" t="str">
        <f t="shared" si="1454"/>
        <v/>
      </c>
      <c r="BQ803" s="8" t="str">
        <f t="shared" si="1455"/>
        <v/>
      </c>
      <c r="BR803" s="8" t="str">
        <f t="shared" si="1410"/>
        <v/>
      </c>
      <c r="BS803" s="8" t="str">
        <f t="shared" si="1456"/>
        <v/>
      </c>
      <c r="BT803" s="8" t="str">
        <f t="shared" si="1457"/>
        <v/>
      </c>
      <c r="BU803" s="7" t="str">
        <f t="shared" si="1458"/>
        <v/>
      </c>
    </row>
    <row r="804" spans="8:73" x14ac:dyDescent="0.25">
      <c r="H804" s="35" t="str">
        <f>IFERROR(IF(MINUTE(M804)&lt;&gt;MINUTE(M803),MAX($H$2:H803)+1,IF(AND(MINUTE(M803)=0,MINUTE(M804)=0),1,"")),"")</f>
        <v/>
      </c>
      <c r="I804" s="35" t="str">
        <f t="shared" si="1393"/>
        <v/>
      </c>
      <c r="J804" s="35" t="str">
        <f t="shared" si="1432"/>
        <v/>
      </c>
      <c r="K804" s="67" t="str">
        <f>IFERROR(IF(VLOOKUP(J803,'Flota Variable'!$AS$4:$AU$707,3,0)+K803&gt;$F$7,"",VLOOKUP(J803,'Flota Variable'!$AS$4:$AU$707,3,0)+K803),"")</f>
        <v/>
      </c>
      <c r="L804" s="67" t="str">
        <f t="shared" si="1394"/>
        <v/>
      </c>
      <c r="M804" s="36" t="str">
        <f t="shared" si="1433"/>
        <v/>
      </c>
      <c r="N804" s="35" t="str">
        <f>IF(H804="","",IF(H804=MAX($H$3:$H$1002),IFERROR(VLOOKUP(MAX($H$3:H804)+1,$H$3:$I$1002,2,0),MAX(I804:I1803))-VLOOKUP(H804,$H$3:$I$1002,2,0)+1,IFERROR(VLOOKUP(MAX($H$3:H804)+1,$H$3:$I$1002,2,0),MAX(I804:I1803))-VLOOKUP(H804,$H$3:$I$1002,2,0)))</f>
        <v/>
      </c>
      <c r="P804" s="35" t="str">
        <f t="shared" si="1434"/>
        <v/>
      </c>
      <c r="Q804" s="67" t="str">
        <f t="shared" si="1435"/>
        <v/>
      </c>
      <c r="R804" s="67" t="str">
        <f t="shared" si="1436"/>
        <v/>
      </c>
      <c r="S804" s="67" t="str">
        <f t="shared" si="1437"/>
        <v/>
      </c>
      <c r="U804" s="68" t="str">
        <f>IFERROR(IF(Z804=0,"",IF(MINUTE(Z804)&lt;&gt;MINUTE(Z803),MAX($U$2:U803)+1,IF(AND(MINUTE(Z803)=0,MINUTE(Z804)=0),1,""))),"")</f>
        <v/>
      </c>
      <c r="V804" s="68" t="str">
        <f t="shared" si="1438"/>
        <v/>
      </c>
      <c r="W804" s="68" t="str">
        <f t="shared" si="1439"/>
        <v/>
      </c>
      <c r="X804" s="69" t="str">
        <f>IFERROR(L804+VLOOKUP(J804,'Tiempos de ciclo'!$P$3:$Q$398,2,0),"")</f>
        <v/>
      </c>
      <c r="Y804" s="69" t="str">
        <f t="shared" si="1422"/>
        <v/>
      </c>
      <c r="Z804" s="70" t="str">
        <f t="shared" si="1440"/>
        <v/>
      </c>
      <c r="AA804" s="68" t="str">
        <f>IF(U804="","",IF(U804=MAX($U$3:$U$1002),IFERROR(VLOOKUP(MAX($U$3:U804)+1,$U$3:$V$1002,2,0),MAX(V804:V1803))-VLOOKUP(U804,$U$3:$V$1002,2,0)+1,IFERROR(VLOOKUP(MAX($U$3:U804)+1,$U$3:$V$1002,2,0),MAX(V804:V1803))-VLOOKUP(U804,$U$3:$V$1002,2,0)))</f>
        <v/>
      </c>
      <c r="AC804" s="68" t="str">
        <f t="shared" si="1441"/>
        <v/>
      </c>
      <c r="AD804" s="69" t="str">
        <f t="shared" si="1442"/>
        <v/>
      </c>
      <c r="AE804" s="69" t="str">
        <f t="shared" si="1443"/>
        <v/>
      </c>
      <c r="AF804" s="69" t="str">
        <f t="shared" si="1444"/>
        <v/>
      </c>
      <c r="AI804" s="3" t="str">
        <f t="shared" si="1395"/>
        <v/>
      </c>
      <c r="AJ804" s="8" t="str">
        <f t="shared" si="1423"/>
        <v/>
      </c>
      <c r="AK804" s="8" t="str">
        <f t="shared" si="1396"/>
        <v/>
      </c>
      <c r="AL804" s="8" t="str">
        <f t="shared" si="1397"/>
        <v/>
      </c>
      <c r="AM804" s="8" t="str">
        <f t="shared" si="1398"/>
        <v/>
      </c>
      <c r="AN804" s="9" t="str">
        <f t="shared" si="1424"/>
        <v/>
      </c>
      <c r="AO804" s="9" t="str">
        <f t="shared" si="1425"/>
        <v/>
      </c>
      <c r="AP804" s="8" t="str">
        <f t="shared" si="1445"/>
        <v/>
      </c>
      <c r="AQ804" s="9" t="str">
        <f t="shared" si="1426"/>
        <v/>
      </c>
      <c r="AR804" s="8" t="str">
        <f t="shared" si="1446"/>
        <v/>
      </c>
      <c r="AS804" s="2" t="str">
        <f t="shared" si="1399"/>
        <v/>
      </c>
      <c r="AT804" s="8" t="str">
        <f t="shared" si="1447"/>
        <v/>
      </c>
      <c r="AU804" s="8" t="str">
        <f t="shared" si="1400"/>
        <v/>
      </c>
      <c r="AV804" s="8" t="str">
        <f t="shared" si="1401"/>
        <v/>
      </c>
      <c r="AW804" s="8" t="str">
        <f t="shared" si="1402"/>
        <v/>
      </c>
      <c r="AX804" s="9" t="str">
        <f t="shared" si="1427"/>
        <v/>
      </c>
      <c r="AY804" s="9" t="str">
        <f t="shared" si="1428"/>
        <v/>
      </c>
      <c r="AZ804" s="8" t="str">
        <f t="shared" si="1448"/>
        <v/>
      </c>
      <c r="BA804" s="9" t="str">
        <f t="shared" si="1449"/>
        <v/>
      </c>
      <c r="BB804" s="8" t="str">
        <f t="shared" si="1450"/>
        <v/>
      </c>
      <c r="BD804" s="3" t="str">
        <f t="shared" si="1451"/>
        <v/>
      </c>
      <c r="BE804" s="8" t="str">
        <f t="shared" si="1403"/>
        <v/>
      </c>
      <c r="BF804" s="8" t="str">
        <f t="shared" si="1404"/>
        <v/>
      </c>
      <c r="BG804" s="86" t="str">
        <f t="shared" si="1405"/>
        <v/>
      </c>
      <c r="BH804" s="9" t="str">
        <f t="shared" si="1406"/>
        <v/>
      </c>
      <c r="BI804" s="9" t="str">
        <f t="shared" si="1407"/>
        <v/>
      </c>
      <c r="BJ804" s="82" t="e">
        <f t="shared" si="1429"/>
        <v>#VALUE!</v>
      </c>
      <c r="BK804" s="9" t="str">
        <f t="shared" si="1408"/>
        <v/>
      </c>
      <c r="BL804" s="9" t="str">
        <f t="shared" ref="BL804:BM804" si="1490">BK804</f>
        <v/>
      </c>
      <c r="BM804" s="9" t="str">
        <f t="shared" si="1490"/>
        <v/>
      </c>
      <c r="BN804" s="8" t="str">
        <f t="shared" si="1431"/>
        <v/>
      </c>
      <c r="BO804" s="8" t="str">
        <f t="shared" si="1453"/>
        <v/>
      </c>
      <c r="BP804" s="8" t="str">
        <f t="shared" si="1454"/>
        <v/>
      </c>
      <c r="BQ804" s="8" t="str">
        <f t="shared" si="1455"/>
        <v/>
      </c>
      <c r="BR804" s="8" t="str">
        <f t="shared" si="1410"/>
        <v/>
      </c>
      <c r="BS804" s="8" t="str">
        <f t="shared" si="1456"/>
        <v/>
      </c>
      <c r="BT804" s="8" t="str">
        <f t="shared" si="1457"/>
        <v/>
      </c>
      <c r="BU804" s="7" t="str">
        <f t="shared" si="1458"/>
        <v/>
      </c>
    </row>
    <row r="805" spans="8:73" x14ac:dyDescent="0.25">
      <c r="H805" s="35" t="str">
        <f>IFERROR(IF(MINUTE(M805)&lt;&gt;MINUTE(M804),MAX($H$2:H804)+1,IF(AND(MINUTE(M804)=0,MINUTE(M805)=0),1,"")),"")</f>
        <v/>
      </c>
      <c r="I805" s="35" t="str">
        <f t="shared" si="1393"/>
        <v/>
      </c>
      <c r="J805" s="35" t="str">
        <f t="shared" si="1432"/>
        <v/>
      </c>
      <c r="K805" s="67" t="str">
        <f>IFERROR(IF(VLOOKUP(J804,'Flota Variable'!$AS$4:$AU$707,3,0)+K804&gt;$F$7,"",VLOOKUP(J804,'Flota Variable'!$AS$4:$AU$707,3,0)+K804),"")</f>
        <v/>
      </c>
      <c r="L805" s="67" t="str">
        <f t="shared" si="1394"/>
        <v/>
      </c>
      <c r="M805" s="36" t="str">
        <f t="shared" si="1433"/>
        <v/>
      </c>
      <c r="N805" s="35" t="str">
        <f>IF(H805="","",IF(H805=MAX($H$3:$H$1002),IFERROR(VLOOKUP(MAX($H$3:H805)+1,$H$3:$I$1002,2,0),MAX(I805:I1804))-VLOOKUP(H805,$H$3:$I$1002,2,0)+1,IFERROR(VLOOKUP(MAX($H$3:H805)+1,$H$3:$I$1002,2,0),MAX(I805:I1804))-VLOOKUP(H805,$H$3:$I$1002,2,0)))</f>
        <v/>
      </c>
      <c r="P805" s="35" t="str">
        <f t="shared" si="1434"/>
        <v/>
      </c>
      <c r="Q805" s="67" t="str">
        <f t="shared" si="1435"/>
        <v/>
      </c>
      <c r="R805" s="67" t="str">
        <f t="shared" si="1436"/>
        <v/>
      </c>
      <c r="S805" s="67" t="str">
        <f t="shared" si="1437"/>
        <v/>
      </c>
      <c r="U805" s="68" t="str">
        <f>IFERROR(IF(Z805=0,"",IF(MINUTE(Z805)&lt;&gt;MINUTE(Z804),MAX($U$2:U804)+1,IF(AND(MINUTE(Z804)=0,MINUTE(Z805)=0),1,""))),"")</f>
        <v/>
      </c>
      <c r="V805" s="68" t="str">
        <f t="shared" si="1438"/>
        <v/>
      </c>
      <c r="W805" s="68" t="str">
        <f t="shared" si="1439"/>
        <v/>
      </c>
      <c r="X805" s="69" t="str">
        <f>IFERROR(L805+VLOOKUP(J805,'Tiempos de ciclo'!$P$3:$Q$398,2,0),"")</f>
        <v/>
      </c>
      <c r="Y805" s="69" t="str">
        <f t="shared" si="1422"/>
        <v/>
      </c>
      <c r="Z805" s="70" t="str">
        <f t="shared" si="1440"/>
        <v/>
      </c>
      <c r="AA805" s="68" t="str">
        <f>IF(U805="","",IF(U805=MAX($U$3:$U$1002),IFERROR(VLOOKUP(MAX($U$3:U805)+1,$U$3:$V$1002,2,0),MAX(V805:V1804))-VLOOKUP(U805,$U$3:$V$1002,2,0)+1,IFERROR(VLOOKUP(MAX($U$3:U805)+1,$U$3:$V$1002,2,0),MAX(V805:V1804))-VLOOKUP(U805,$U$3:$V$1002,2,0)))</f>
        <v/>
      </c>
      <c r="AC805" s="68" t="str">
        <f t="shared" si="1441"/>
        <v/>
      </c>
      <c r="AD805" s="69" t="str">
        <f t="shared" si="1442"/>
        <v/>
      </c>
      <c r="AE805" s="69" t="str">
        <f t="shared" si="1443"/>
        <v/>
      </c>
      <c r="AF805" s="69" t="str">
        <f t="shared" si="1444"/>
        <v/>
      </c>
      <c r="AI805" s="3" t="str">
        <f t="shared" si="1395"/>
        <v/>
      </c>
      <c r="AJ805" s="8" t="str">
        <f t="shared" si="1423"/>
        <v/>
      </c>
      <c r="AK805" s="8" t="str">
        <f t="shared" si="1396"/>
        <v/>
      </c>
      <c r="AL805" s="8" t="str">
        <f t="shared" si="1397"/>
        <v/>
      </c>
      <c r="AM805" s="8" t="str">
        <f t="shared" si="1398"/>
        <v/>
      </c>
      <c r="AN805" s="9" t="str">
        <f t="shared" si="1424"/>
        <v/>
      </c>
      <c r="AO805" s="9" t="str">
        <f t="shared" si="1425"/>
        <v/>
      </c>
      <c r="AP805" s="8" t="str">
        <f t="shared" si="1445"/>
        <v/>
      </c>
      <c r="AQ805" s="9" t="str">
        <f t="shared" si="1426"/>
        <v/>
      </c>
      <c r="AR805" s="8" t="str">
        <f t="shared" si="1446"/>
        <v/>
      </c>
      <c r="AS805" s="2" t="str">
        <f t="shared" si="1399"/>
        <v/>
      </c>
      <c r="AT805" s="8" t="str">
        <f t="shared" si="1447"/>
        <v/>
      </c>
      <c r="AU805" s="8" t="str">
        <f t="shared" si="1400"/>
        <v/>
      </c>
      <c r="AV805" s="8" t="str">
        <f t="shared" si="1401"/>
        <v/>
      </c>
      <c r="AW805" s="8" t="str">
        <f t="shared" si="1402"/>
        <v/>
      </c>
      <c r="AX805" s="9" t="str">
        <f t="shared" si="1427"/>
        <v/>
      </c>
      <c r="AY805" s="9" t="str">
        <f t="shared" si="1428"/>
        <v/>
      </c>
      <c r="AZ805" s="8" t="str">
        <f t="shared" si="1448"/>
        <v/>
      </c>
      <c r="BA805" s="9" t="str">
        <f t="shared" si="1449"/>
        <v/>
      </c>
      <c r="BB805" s="8" t="str">
        <f t="shared" si="1450"/>
        <v/>
      </c>
      <c r="BD805" s="3" t="str">
        <f t="shared" si="1451"/>
        <v/>
      </c>
      <c r="BE805" s="8" t="str">
        <f t="shared" si="1403"/>
        <v/>
      </c>
      <c r="BF805" s="8" t="str">
        <f t="shared" si="1404"/>
        <v/>
      </c>
      <c r="BG805" s="86" t="str">
        <f t="shared" si="1405"/>
        <v/>
      </c>
      <c r="BH805" s="9" t="str">
        <f t="shared" si="1406"/>
        <v/>
      </c>
      <c r="BI805" s="9" t="str">
        <f t="shared" si="1407"/>
        <v/>
      </c>
      <c r="BJ805" s="82" t="e">
        <f t="shared" si="1429"/>
        <v>#VALUE!</v>
      </c>
      <c r="BK805" s="9" t="str">
        <f t="shared" si="1408"/>
        <v/>
      </c>
      <c r="BL805" s="9" t="str">
        <f t="shared" ref="BL805:BM805" si="1491">BK805</f>
        <v/>
      </c>
      <c r="BM805" s="9" t="str">
        <f t="shared" si="1491"/>
        <v/>
      </c>
      <c r="BN805" s="8" t="str">
        <f t="shared" si="1431"/>
        <v/>
      </c>
      <c r="BO805" s="8" t="str">
        <f t="shared" si="1453"/>
        <v/>
      </c>
      <c r="BP805" s="8" t="str">
        <f t="shared" si="1454"/>
        <v/>
      </c>
      <c r="BQ805" s="8" t="str">
        <f t="shared" si="1455"/>
        <v/>
      </c>
      <c r="BR805" s="8" t="str">
        <f t="shared" si="1410"/>
        <v/>
      </c>
      <c r="BS805" s="8" t="str">
        <f t="shared" si="1456"/>
        <v/>
      </c>
      <c r="BT805" s="8" t="str">
        <f t="shared" si="1457"/>
        <v/>
      </c>
      <c r="BU805" s="7" t="str">
        <f t="shared" si="1458"/>
        <v/>
      </c>
    </row>
    <row r="806" spans="8:73" x14ac:dyDescent="0.25">
      <c r="H806" s="35" t="str">
        <f>IFERROR(IF(MINUTE(M806)&lt;&gt;MINUTE(M805),MAX($H$2:H805)+1,IF(AND(MINUTE(M805)=0,MINUTE(M806)=0),1,"")),"")</f>
        <v/>
      </c>
      <c r="I806" s="35" t="str">
        <f t="shared" si="1393"/>
        <v/>
      </c>
      <c r="J806" s="35" t="str">
        <f t="shared" si="1432"/>
        <v/>
      </c>
      <c r="K806" s="67" t="str">
        <f>IFERROR(IF(VLOOKUP(J805,'Flota Variable'!$AS$4:$AU$707,3,0)+K805&gt;$F$7,"",VLOOKUP(J805,'Flota Variable'!$AS$4:$AU$707,3,0)+K805),"")</f>
        <v/>
      </c>
      <c r="L806" s="67" t="str">
        <f t="shared" si="1394"/>
        <v/>
      </c>
      <c r="M806" s="36" t="str">
        <f t="shared" si="1433"/>
        <v/>
      </c>
      <c r="N806" s="35" t="str">
        <f>IF(H806="","",IF(H806=MAX($H$3:$H$1002),IFERROR(VLOOKUP(MAX($H$3:H806)+1,$H$3:$I$1002,2,0),MAX(I806:I1805))-VLOOKUP(H806,$H$3:$I$1002,2,0)+1,IFERROR(VLOOKUP(MAX($H$3:H806)+1,$H$3:$I$1002,2,0),MAX(I806:I1805))-VLOOKUP(H806,$H$3:$I$1002,2,0)))</f>
        <v/>
      </c>
      <c r="P806" s="35" t="str">
        <f t="shared" si="1434"/>
        <v/>
      </c>
      <c r="Q806" s="67" t="str">
        <f t="shared" si="1435"/>
        <v/>
      </c>
      <c r="R806" s="67" t="str">
        <f t="shared" si="1436"/>
        <v/>
      </c>
      <c r="S806" s="67" t="str">
        <f t="shared" si="1437"/>
        <v/>
      </c>
      <c r="U806" s="68" t="str">
        <f>IFERROR(IF(Z806=0,"",IF(MINUTE(Z806)&lt;&gt;MINUTE(Z805),MAX($U$2:U805)+1,IF(AND(MINUTE(Z805)=0,MINUTE(Z806)=0),1,""))),"")</f>
        <v/>
      </c>
      <c r="V806" s="68" t="str">
        <f t="shared" si="1438"/>
        <v/>
      </c>
      <c r="W806" s="68" t="str">
        <f t="shared" si="1439"/>
        <v/>
      </c>
      <c r="X806" s="69" t="str">
        <f>IFERROR(L806+VLOOKUP(J806,'Tiempos de ciclo'!$P$3:$Q$398,2,0),"")</f>
        <v/>
      </c>
      <c r="Y806" s="69" t="str">
        <f t="shared" si="1422"/>
        <v/>
      </c>
      <c r="Z806" s="70" t="str">
        <f t="shared" si="1440"/>
        <v/>
      </c>
      <c r="AA806" s="68" t="str">
        <f>IF(U806="","",IF(U806=MAX($U$3:$U$1002),IFERROR(VLOOKUP(MAX($U$3:U806)+1,$U$3:$V$1002,2,0),MAX(V806:V1805))-VLOOKUP(U806,$U$3:$V$1002,2,0)+1,IFERROR(VLOOKUP(MAX($U$3:U806)+1,$U$3:$V$1002,2,0),MAX(V806:V1805))-VLOOKUP(U806,$U$3:$V$1002,2,0)))</f>
        <v/>
      </c>
      <c r="AC806" s="68" t="str">
        <f t="shared" si="1441"/>
        <v/>
      </c>
      <c r="AD806" s="69" t="str">
        <f t="shared" si="1442"/>
        <v/>
      </c>
      <c r="AE806" s="69" t="str">
        <f t="shared" si="1443"/>
        <v/>
      </c>
      <c r="AF806" s="69" t="str">
        <f t="shared" si="1444"/>
        <v/>
      </c>
      <c r="AI806" s="3" t="str">
        <f t="shared" si="1395"/>
        <v/>
      </c>
      <c r="AJ806" s="8" t="str">
        <f t="shared" si="1423"/>
        <v/>
      </c>
      <c r="AK806" s="8" t="str">
        <f t="shared" si="1396"/>
        <v/>
      </c>
      <c r="AL806" s="8" t="str">
        <f t="shared" si="1397"/>
        <v/>
      </c>
      <c r="AM806" s="8" t="str">
        <f t="shared" si="1398"/>
        <v/>
      </c>
      <c r="AN806" s="9" t="str">
        <f t="shared" si="1424"/>
        <v/>
      </c>
      <c r="AO806" s="9" t="str">
        <f t="shared" si="1425"/>
        <v/>
      </c>
      <c r="AP806" s="8" t="str">
        <f t="shared" si="1445"/>
        <v/>
      </c>
      <c r="AQ806" s="9" t="str">
        <f t="shared" si="1426"/>
        <v/>
      </c>
      <c r="AR806" s="8" t="str">
        <f t="shared" si="1446"/>
        <v/>
      </c>
      <c r="AS806" s="2" t="str">
        <f t="shared" si="1399"/>
        <v/>
      </c>
      <c r="AT806" s="8" t="str">
        <f t="shared" si="1447"/>
        <v/>
      </c>
      <c r="AU806" s="8" t="str">
        <f t="shared" si="1400"/>
        <v/>
      </c>
      <c r="AV806" s="8" t="str">
        <f t="shared" si="1401"/>
        <v/>
      </c>
      <c r="AW806" s="8" t="str">
        <f t="shared" si="1402"/>
        <v/>
      </c>
      <c r="AX806" s="9" t="str">
        <f t="shared" si="1427"/>
        <v/>
      </c>
      <c r="AY806" s="9" t="str">
        <f t="shared" si="1428"/>
        <v/>
      </c>
      <c r="AZ806" s="8" t="str">
        <f t="shared" si="1448"/>
        <v/>
      </c>
      <c r="BA806" s="9" t="str">
        <f t="shared" si="1449"/>
        <v/>
      </c>
      <c r="BB806" s="8" t="str">
        <f t="shared" si="1450"/>
        <v/>
      </c>
      <c r="BD806" s="3" t="str">
        <f t="shared" si="1451"/>
        <v/>
      </c>
      <c r="BE806" s="8" t="str">
        <f t="shared" si="1403"/>
        <v/>
      </c>
      <c r="BF806" s="8" t="str">
        <f t="shared" si="1404"/>
        <v/>
      </c>
      <c r="BG806" s="86" t="str">
        <f t="shared" si="1405"/>
        <v/>
      </c>
      <c r="BH806" s="9" t="str">
        <f t="shared" si="1406"/>
        <v/>
      </c>
      <c r="BI806" s="9" t="str">
        <f t="shared" si="1407"/>
        <v/>
      </c>
      <c r="BJ806" s="82" t="e">
        <f t="shared" si="1429"/>
        <v>#VALUE!</v>
      </c>
      <c r="BK806" s="9" t="str">
        <f t="shared" si="1408"/>
        <v/>
      </c>
      <c r="BL806" s="9" t="str">
        <f t="shared" ref="BL806:BM806" si="1492">BK806</f>
        <v/>
      </c>
      <c r="BM806" s="9" t="str">
        <f t="shared" si="1492"/>
        <v/>
      </c>
      <c r="BN806" s="8" t="str">
        <f t="shared" si="1431"/>
        <v/>
      </c>
      <c r="BO806" s="8" t="str">
        <f t="shared" si="1453"/>
        <v/>
      </c>
      <c r="BP806" s="8" t="str">
        <f t="shared" si="1454"/>
        <v/>
      </c>
      <c r="BQ806" s="8" t="str">
        <f t="shared" si="1455"/>
        <v/>
      </c>
      <c r="BR806" s="8" t="str">
        <f t="shared" si="1410"/>
        <v/>
      </c>
      <c r="BS806" s="8" t="str">
        <f t="shared" si="1456"/>
        <v/>
      </c>
      <c r="BT806" s="8" t="str">
        <f t="shared" si="1457"/>
        <v/>
      </c>
      <c r="BU806" s="7" t="str">
        <f t="shared" si="1458"/>
        <v/>
      </c>
    </row>
    <row r="807" spans="8:73" x14ac:dyDescent="0.25">
      <c r="H807" s="35" t="str">
        <f>IFERROR(IF(MINUTE(M807)&lt;&gt;MINUTE(M806),MAX($H$2:H806)+1,IF(AND(MINUTE(M806)=0,MINUTE(M807)=0),1,"")),"")</f>
        <v/>
      </c>
      <c r="I807" s="35" t="str">
        <f t="shared" si="1393"/>
        <v/>
      </c>
      <c r="J807" s="35" t="str">
        <f t="shared" si="1432"/>
        <v/>
      </c>
      <c r="K807" s="67" t="str">
        <f>IFERROR(IF(VLOOKUP(J806,'Flota Variable'!$AS$4:$AU$707,3,0)+K806&gt;$F$7,"",VLOOKUP(J806,'Flota Variable'!$AS$4:$AU$707,3,0)+K806),"")</f>
        <v/>
      </c>
      <c r="L807" s="67" t="str">
        <f t="shared" si="1394"/>
        <v/>
      </c>
      <c r="M807" s="36" t="str">
        <f t="shared" si="1433"/>
        <v/>
      </c>
      <c r="N807" s="35" t="str">
        <f>IF(H807="","",IF(H807=MAX($H$3:$H$1002),IFERROR(VLOOKUP(MAX($H$3:H807)+1,$H$3:$I$1002,2,0),MAX(I807:I1806))-VLOOKUP(H807,$H$3:$I$1002,2,0)+1,IFERROR(VLOOKUP(MAX($H$3:H807)+1,$H$3:$I$1002,2,0),MAX(I807:I1806))-VLOOKUP(H807,$H$3:$I$1002,2,0)))</f>
        <v/>
      </c>
      <c r="P807" s="35" t="str">
        <f t="shared" si="1434"/>
        <v/>
      </c>
      <c r="Q807" s="67" t="str">
        <f t="shared" si="1435"/>
        <v/>
      </c>
      <c r="R807" s="67" t="str">
        <f t="shared" si="1436"/>
        <v/>
      </c>
      <c r="S807" s="67" t="str">
        <f t="shared" si="1437"/>
        <v/>
      </c>
      <c r="U807" s="68" t="str">
        <f>IFERROR(IF(Z807=0,"",IF(MINUTE(Z807)&lt;&gt;MINUTE(Z806),MAX($U$2:U806)+1,IF(AND(MINUTE(Z806)=0,MINUTE(Z807)=0),1,""))),"")</f>
        <v/>
      </c>
      <c r="V807" s="68" t="str">
        <f t="shared" si="1438"/>
        <v/>
      </c>
      <c r="W807" s="68" t="str">
        <f t="shared" si="1439"/>
        <v/>
      </c>
      <c r="X807" s="69" t="str">
        <f>IFERROR(L807+VLOOKUP(J807,'Tiempos de ciclo'!$P$3:$Q$398,2,0),"")</f>
        <v/>
      </c>
      <c r="Y807" s="69" t="str">
        <f t="shared" si="1422"/>
        <v/>
      </c>
      <c r="Z807" s="70" t="str">
        <f t="shared" si="1440"/>
        <v/>
      </c>
      <c r="AA807" s="68" t="str">
        <f>IF(U807="","",IF(U807=MAX($U$3:$U$1002),IFERROR(VLOOKUP(MAX($U$3:U807)+1,$U$3:$V$1002,2,0),MAX(V807:V1806))-VLOOKUP(U807,$U$3:$V$1002,2,0)+1,IFERROR(VLOOKUP(MAX($U$3:U807)+1,$U$3:$V$1002,2,0),MAX(V807:V1806))-VLOOKUP(U807,$U$3:$V$1002,2,0)))</f>
        <v/>
      </c>
      <c r="AC807" s="68" t="str">
        <f t="shared" si="1441"/>
        <v/>
      </c>
      <c r="AD807" s="69" t="str">
        <f t="shared" si="1442"/>
        <v/>
      </c>
      <c r="AE807" s="69" t="str">
        <f t="shared" si="1443"/>
        <v/>
      </c>
      <c r="AF807" s="69" t="str">
        <f t="shared" si="1444"/>
        <v/>
      </c>
      <c r="AI807" s="3" t="str">
        <f t="shared" si="1395"/>
        <v/>
      </c>
      <c r="AJ807" s="8" t="str">
        <f t="shared" si="1423"/>
        <v/>
      </c>
      <c r="AK807" s="8" t="str">
        <f t="shared" si="1396"/>
        <v/>
      </c>
      <c r="AL807" s="8" t="str">
        <f t="shared" si="1397"/>
        <v/>
      </c>
      <c r="AM807" s="8" t="str">
        <f t="shared" si="1398"/>
        <v/>
      </c>
      <c r="AN807" s="9" t="str">
        <f t="shared" si="1424"/>
        <v/>
      </c>
      <c r="AO807" s="9" t="str">
        <f t="shared" si="1425"/>
        <v/>
      </c>
      <c r="AP807" s="8" t="str">
        <f t="shared" si="1445"/>
        <v/>
      </c>
      <c r="AQ807" s="9" t="str">
        <f t="shared" si="1426"/>
        <v/>
      </c>
      <c r="AR807" s="8" t="str">
        <f t="shared" si="1446"/>
        <v/>
      </c>
      <c r="AS807" s="2" t="str">
        <f t="shared" si="1399"/>
        <v/>
      </c>
      <c r="AT807" s="8" t="str">
        <f t="shared" si="1447"/>
        <v/>
      </c>
      <c r="AU807" s="8" t="str">
        <f t="shared" si="1400"/>
        <v/>
      </c>
      <c r="AV807" s="8" t="str">
        <f t="shared" si="1401"/>
        <v/>
      </c>
      <c r="AW807" s="8" t="str">
        <f t="shared" si="1402"/>
        <v/>
      </c>
      <c r="AX807" s="9" t="str">
        <f t="shared" si="1427"/>
        <v/>
      </c>
      <c r="AY807" s="9" t="str">
        <f t="shared" si="1428"/>
        <v/>
      </c>
      <c r="AZ807" s="8" t="str">
        <f t="shared" si="1448"/>
        <v/>
      </c>
      <c r="BA807" s="9" t="str">
        <f t="shared" si="1449"/>
        <v/>
      </c>
      <c r="BB807" s="8" t="str">
        <f t="shared" si="1450"/>
        <v/>
      </c>
      <c r="BD807" s="3" t="str">
        <f t="shared" si="1451"/>
        <v/>
      </c>
      <c r="BE807" s="8" t="str">
        <f t="shared" si="1403"/>
        <v/>
      </c>
      <c r="BF807" s="8" t="str">
        <f t="shared" si="1404"/>
        <v/>
      </c>
      <c r="BG807" s="86" t="str">
        <f t="shared" si="1405"/>
        <v/>
      </c>
      <c r="BH807" s="9" t="str">
        <f t="shared" si="1406"/>
        <v/>
      </c>
      <c r="BI807" s="9" t="str">
        <f t="shared" si="1407"/>
        <v/>
      </c>
      <c r="BJ807" s="82" t="e">
        <f t="shared" si="1429"/>
        <v>#VALUE!</v>
      </c>
      <c r="BK807" s="9" t="str">
        <f t="shared" si="1408"/>
        <v/>
      </c>
      <c r="BL807" s="9" t="str">
        <f t="shared" ref="BL807:BM807" si="1493">BK807</f>
        <v/>
      </c>
      <c r="BM807" s="9" t="str">
        <f t="shared" si="1493"/>
        <v/>
      </c>
      <c r="BN807" s="8" t="str">
        <f t="shared" si="1431"/>
        <v/>
      </c>
      <c r="BO807" s="8" t="str">
        <f t="shared" si="1453"/>
        <v/>
      </c>
      <c r="BP807" s="8" t="str">
        <f t="shared" si="1454"/>
        <v/>
      </c>
      <c r="BQ807" s="8" t="str">
        <f t="shared" si="1455"/>
        <v/>
      </c>
      <c r="BR807" s="8" t="str">
        <f t="shared" si="1410"/>
        <v/>
      </c>
      <c r="BS807" s="8" t="str">
        <f t="shared" si="1456"/>
        <v/>
      </c>
      <c r="BT807" s="8" t="str">
        <f t="shared" si="1457"/>
        <v/>
      </c>
      <c r="BU807" s="7" t="str">
        <f t="shared" si="1458"/>
        <v/>
      </c>
    </row>
    <row r="808" spans="8:73" x14ac:dyDescent="0.25">
      <c r="H808" s="35" t="str">
        <f>IFERROR(IF(MINUTE(M808)&lt;&gt;MINUTE(M807),MAX($H$2:H807)+1,IF(AND(MINUTE(M807)=0,MINUTE(M808)=0),1,"")),"")</f>
        <v/>
      </c>
      <c r="I808" s="35" t="str">
        <f t="shared" si="1393"/>
        <v/>
      </c>
      <c r="J808" s="35" t="str">
        <f t="shared" si="1432"/>
        <v/>
      </c>
      <c r="K808" s="67" t="str">
        <f>IFERROR(IF(VLOOKUP(J807,'Flota Variable'!$AS$4:$AU$707,3,0)+K807&gt;$F$7,"",VLOOKUP(J807,'Flota Variable'!$AS$4:$AU$707,3,0)+K807),"")</f>
        <v/>
      </c>
      <c r="L808" s="67" t="str">
        <f t="shared" si="1394"/>
        <v/>
      </c>
      <c r="M808" s="36" t="str">
        <f t="shared" si="1433"/>
        <v/>
      </c>
      <c r="N808" s="35" t="str">
        <f>IF(H808="","",IF(H808=MAX($H$3:$H$1002),IFERROR(VLOOKUP(MAX($H$3:H808)+1,$H$3:$I$1002,2,0),MAX(I808:I1807))-VLOOKUP(H808,$H$3:$I$1002,2,0)+1,IFERROR(VLOOKUP(MAX($H$3:H808)+1,$H$3:$I$1002,2,0),MAX(I808:I1807))-VLOOKUP(H808,$H$3:$I$1002,2,0)))</f>
        <v/>
      </c>
      <c r="P808" s="35" t="str">
        <f t="shared" si="1434"/>
        <v/>
      </c>
      <c r="Q808" s="67" t="str">
        <f t="shared" si="1435"/>
        <v/>
      </c>
      <c r="R808" s="67" t="str">
        <f t="shared" si="1436"/>
        <v/>
      </c>
      <c r="S808" s="67" t="str">
        <f t="shared" si="1437"/>
        <v/>
      </c>
      <c r="U808" s="68" t="str">
        <f>IFERROR(IF(Z808=0,"",IF(MINUTE(Z808)&lt;&gt;MINUTE(Z807),MAX($U$2:U807)+1,IF(AND(MINUTE(Z807)=0,MINUTE(Z808)=0),1,""))),"")</f>
        <v/>
      </c>
      <c r="V808" s="68" t="str">
        <f t="shared" si="1438"/>
        <v/>
      </c>
      <c r="W808" s="68" t="str">
        <f t="shared" si="1439"/>
        <v/>
      </c>
      <c r="X808" s="69" t="str">
        <f>IFERROR(L808+VLOOKUP(J808,'Tiempos de ciclo'!$P$3:$Q$398,2,0),"")</f>
        <v/>
      </c>
      <c r="Y808" s="69" t="str">
        <f t="shared" si="1422"/>
        <v/>
      </c>
      <c r="Z808" s="70" t="str">
        <f t="shared" si="1440"/>
        <v/>
      </c>
      <c r="AA808" s="68" t="str">
        <f>IF(U808="","",IF(U808=MAX($U$3:$U$1002),IFERROR(VLOOKUP(MAX($U$3:U808)+1,$U$3:$V$1002,2,0),MAX(V808:V1807))-VLOOKUP(U808,$U$3:$V$1002,2,0)+1,IFERROR(VLOOKUP(MAX($U$3:U808)+1,$U$3:$V$1002,2,0),MAX(V808:V1807))-VLOOKUP(U808,$U$3:$V$1002,2,0)))</f>
        <v/>
      </c>
      <c r="AC808" s="68" t="str">
        <f t="shared" si="1441"/>
        <v/>
      </c>
      <c r="AD808" s="69" t="str">
        <f t="shared" si="1442"/>
        <v/>
      </c>
      <c r="AE808" s="69" t="str">
        <f t="shared" si="1443"/>
        <v/>
      </c>
      <c r="AF808" s="69" t="str">
        <f t="shared" si="1444"/>
        <v/>
      </c>
      <c r="AI808" s="3" t="str">
        <f t="shared" si="1395"/>
        <v/>
      </c>
      <c r="AJ808" s="8" t="str">
        <f t="shared" si="1423"/>
        <v/>
      </c>
      <c r="AK808" s="8" t="str">
        <f t="shared" si="1396"/>
        <v/>
      </c>
      <c r="AL808" s="8" t="str">
        <f t="shared" si="1397"/>
        <v/>
      </c>
      <c r="AM808" s="8" t="str">
        <f t="shared" si="1398"/>
        <v/>
      </c>
      <c r="AN808" s="9" t="str">
        <f t="shared" si="1424"/>
        <v/>
      </c>
      <c r="AO808" s="9" t="str">
        <f t="shared" si="1425"/>
        <v/>
      </c>
      <c r="AP808" s="8" t="str">
        <f t="shared" si="1445"/>
        <v/>
      </c>
      <c r="AQ808" s="9" t="str">
        <f t="shared" si="1426"/>
        <v/>
      </c>
      <c r="AR808" s="8" t="str">
        <f t="shared" si="1446"/>
        <v/>
      </c>
      <c r="AS808" s="2" t="str">
        <f t="shared" si="1399"/>
        <v/>
      </c>
      <c r="AT808" s="8" t="str">
        <f t="shared" si="1447"/>
        <v/>
      </c>
      <c r="AU808" s="8" t="str">
        <f t="shared" si="1400"/>
        <v/>
      </c>
      <c r="AV808" s="8" t="str">
        <f t="shared" si="1401"/>
        <v/>
      </c>
      <c r="AW808" s="8" t="str">
        <f t="shared" si="1402"/>
        <v/>
      </c>
      <c r="AX808" s="9" t="str">
        <f t="shared" si="1427"/>
        <v/>
      </c>
      <c r="AY808" s="9" t="str">
        <f t="shared" si="1428"/>
        <v/>
      </c>
      <c r="AZ808" s="8" t="str">
        <f t="shared" si="1448"/>
        <v/>
      </c>
      <c r="BA808" s="9" t="str">
        <f t="shared" si="1449"/>
        <v/>
      </c>
      <c r="BB808" s="8" t="str">
        <f t="shared" si="1450"/>
        <v/>
      </c>
      <c r="BD808" s="3" t="str">
        <f t="shared" si="1451"/>
        <v/>
      </c>
      <c r="BE808" s="8" t="str">
        <f t="shared" si="1403"/>
        <v/>
      </c>
      <c r="BF808" s="8" t="str">
        <f t="shared" si="1404"/>
        <v/>
      </c>
      <c r="BG808" s="86" t="str">
        <f t="shared" si="1405"/>
        <v/>
      </c>
      <c r="BH808" s="9" t="str">
        <f t="shared" si="1406"/>
        <v/>
      </c>
      <c r="BI808" s="9" t="str">
        <f t="shared" si="1407"/>
        <v/>
      </c>
      <c r="BJ808" s="82" t="e">
        <f t="shared" si="1429"/>
        <v>#VALUE!</v>
      </c>
      <c r="BK808" s="9" t="str">
        <f t="shared" si="1408"/>
        <v/>
      </c>
      <c r="BL808" s="9" t="str">
        <f t="shared" ref="BL808:BM808" si="1494">BK808</f>
        <v/>
      </c>
      <c r="BM808" s="9" t="str">
        <f t="shared" si="1494"/>
        <v/>
      </c>
      <c r="BN808" s="8" t="str">
        <f t="shared" si="1431"/>
        <v/>
      </c>
      <c r="BO808" s="8" t="str">
        <f t="shared" si="1453"/>
        <v/>
      </c>
      <c r="BP808" s="8" t="str">
        <f t="shared" si="1454"/>
        <v/>
      </c>
      <c r="BQ808" s="8" t="str">
        <f t="shared" si="1455"/>
        <v/>
      </c>
      <c r="BR808" s="8" t="str">
        <f t="shared" si="1410"/>
        <v/>
      </c>
      <c r="BS808" s="8" t="str">
        <f t="shared" si="1456"/>
        <v/>
      </c>
      <c r="BT808" s="8" t="str">
        <f t="shared" si="1457"/>
        <v/>
      </c>
      <c r="BU808" s="7" t="str">
        <f t="shared" si="1458"/>
        <v/>
      </c>
    </row>
    <row r="809" spans="8:73" x14ac:dyDescent="0.25">
      <c r="H809" s="35" t="str">
        <f>IFERROR(IF(MINUTE(M809)&lt;&gt;MINUTE(M808),MAX($H$2:H808)+1,IF(AND(MINUTE(M808)=0,MINUTE(M809)=0),1,"")),"")</f>
        <v/>
      </c>
      <c r="I809" s="35" t="str">
        <f t="shared" si="1393"/>
        <v/>
      </c>
      <c r="J809" s="35" t="str">
        <f t="shared" si="1432"/>
        <v/>
      </c>
      <c r="K809" s="67" t="str">
        <f>IFERROR(IF(VLOOKUP(J808,'Flota Variable'!$AS$4:$AU$707,3,0)+K808&gt;$F$7,"",VLOOKUP(J808,'Flota Variable'!$AS$4:$AU$707,3,0)+K808),"")</f>
        <v/>
      </c>
      <c r="L809" s="67" t="str">
        <f t="shared" si="1394"/>
        <v/>
      </c>
      <c r="M809" s="36" t="str">
        <f t="shared" si="1433"/>
        <v/>
      </c>
      <c r="N809" s="35" t="str">
        <f>IF(H809="","",IF(H809=MAX($H$3:$H$1002),IFERROR(VLOOKUP(MAX($H$3:H809)+1,$H$3:$I$1002,2,0),MAX(I809:I1808))-VLOOKUP(H809,$H$3:$I$1002,2,0)+1,IFERROR(VLOOKUP(MAX($H$3:H809)+1,$H$3:$I$1002,2,0),MAX(I809:I1808))-VLOOKUP(H809,$H$3:$I$1002,2,0)))</f>
        <v/>
      </c>
      <c r="P809" s="35" t="str">
        <f t="shared" si="1434"/>
        <v/>
      </c>
      <c r="Q809" s="67" t="str">
        <f t="shared" si="1435"/>
        <v/>
      </c>
      <c r="R809" s="67" t="str">
        <f t="shared" si="1436"/>
        <v/>
      </c>
      <c r="S809" s="67" t="str">
        <f t="shared" si="1437"/>
        <v/>
      </c>
      <c r="U809" s="68" t="str">
        <f>IFERROR(IF(Z809=0,"",IF(MINUTE(Z809)&lt;&gt;MINUTE(Z808),MAX($U$2:U808)+1,IF(AND(MINUTE(Z808)=0,MINUTE(Z809)=0),1,""))),"")</f>
        <v/>
      </c>
      <c r="V809" s="68" t="str">
        <f t="shared" si="1438"/>
        <v/>
      </c>
      <c r="W809" s="68" t="str">
        <f t="shared" si="1439"/>
        <v/>
      </c>
      <c r="X809" s="69" t="str">
        <f>IFERROR(L809+VLOOKUP(J809,'Tiempos de ciclo'!$P$3:$Q$398,2,0),"")</f>
        <v/>
      </c>
      <c r="Y809" s="69" t="str">
        <f t="shared" si="1422"/>
        <v/>
      </c>
      <c r="Z809" s="70" t="str">
        <f t="shared" si="1440"/>
        <v/>
      </c>
      <c r="AA809" s="68" t="str">
        <f>IF(U809="","",IF(U809=MAX($U$3:$U$1002),IFERROR(VLOOKUP(MAX($U$3:U809)+1,$U$3:$V$1002,2,0),MAX(V809:V1808))-VLOOKUP(U809,$U$3:$V$1002,2,0)+1,IFERROR(VLOOKUP(MAX($U$3:U809)+1,$U$3:$V$1002,2,0),MAX(V809:V1808))-VLOOKUP(U809,$U$3:$V$1002,2,0)))</f>
        <v/>
      </c>
      <c r="AC809" s="68" t="str">
        <f t="shared" si="1441"/>
        <v/>
      </c>
      <c r="AD809" s="69" t="str">
        <f t="shared" si="1442"/>
        <v/>
      </c>
      <c r="AE809" s="69" t="str">
        <f t="shared" si="1443"/>
        <v/>
      </c>
      <c r="AF809" s="69" t="str">
        <f t="shared" si="1444"/>
        <v/>
      </c>
      <c r="AI809" s="3" t="str">
        <f t="shared" si="1395"/>
        <v/>
      </c>
      <c r="AJ809" s="8" t="str">
        <f t="shared" si="1423"/>
        <v/>
      </c>
      <c r="AK809" s="8" t="str">
        <f t="shared" si="1396"/>
        <v/>
      </c>
      <c r="AL809" s="8" t="str">
        <f t="shared" si="1397"/>
        <v/>
      </c>
      <c r="AM809" s="8" t="str">
        <f t="shared" si="1398"/>
        <v/>
      </c>
      <c r="AN809" s="9" t="str">
        <f t="shared" si="1424"/>
        <v/>
      </c>
      <c r="AO809" s="9" t="str">
        <f t="shared" si="1425"/>
        <v/>
      </c>
      <c r="AP809" s="8" t="str">
        <f t="shared" si="1445"/>
        <v/>
      </c>
      <c r="AQ809" s="9" t="str">
        <f t="shared" si="1426"/>
        <v/>
      </c>
      <c r="AR809" s="8" t="str">
        <f t="shared" si="1446"/>
        <v/>
      </c>
      <c r="AS809" s="2" t="str">
        <f t="shared" si="1399"/>
        <v/>
      </c>
      <c r="AT809" s="8" t="str">
        <f t="shared" si="1447"/>
        <v/>
      </c>
      <c r="AU809" s="8" t="str">
        <f t="shared" si="1400"/>
        <v/>
      </c>
      <c r="AV809" s="8" t="str">
        <f t="shared" si="1401"/>
        <v/>
      </c>
      <c r="AW809" s="8" t="str">
        <f t="shared" si="1402"/>
        <v/>
      </c>
      <c r="AX809" s="9" t="str">
        <f t="shared" si="1427"/>
        <v/>
      </c>
      <c r="AY809" s="9" t="str">
        <f t="shared" si="1428"/>
        <v/>
      </c>
      <c r="AZ809" s="8" t="str">
        <f t="shared" si="1448"/>
        <v/>
      </c>
      <c r="BA809" s="9" t="str">
        <f t="shared" si="1449"/>
        <v/>
      </c>
      <c r="BB809" s="8" t="str">
        <f t="shared" si="1450"/>
        <v/>
      </c>
      <c r="BD809" s="3" t="str">
        <f t="shared" si="1451"/>
        <v/>
      </c>
      <c r="BE809" s="8" t="str">
        <f t="shared" si="1403"/>
        <v/>
      </c>
      <c r="BF809" s="8" t="str">
        <f t="shared" si="1404"/>
        <v/>
      </c>
      <c r="BG809" s="86" t="str">
        <f t="shared" si="1405"/>
        <v/>
      </c>
      <c r="BH809" s="9" t="str">
        <f t="shared" si="1406"/>
        <v/>
      </c>
      <c r="BI809" s="9" t="str">
        <f t="shared" si="1407"/>
        <v/>
      </c>
      <c r="BJ809" s="82" t="e">
        <f t="shared" si="1429"/>
        <v>#VALUE!</v>
      </c>
      <c r="BK809" s="9" t="str">
        <f t="shared" si="1408"/>
        <v/>
      </c>
      <c r="BL809" s="9" t="str">
        <f t="shared" ref="BL809:BM809" si="1495">BK809</f>
        <v/>
      </c>
      <c r="BM809" s="9" t="str">
        <f t="shared" si="1495"/>
        <v/>
      </c>
      <c r="BN809" s="8" t="str">
        <f t="shared" si="1431"/>
        <v/>
      </c>
      <c r="BO809" s="8" t="str">
        <f t="shared" si="1453"/>
        <v/>
      </c>
      <c r="BP809" s="8" t="str">
        <f t="shared" si="1454"/>
        <v/>
      </c>
      <c r="BQ809" s="8" t="str">
        <f t="shared" si="1455"/>
        <v/>
      </c>
      <c r="BR809" s="8" t="str">
        <f t="shared" si="1410"/>
        <v/>
      </c>
      <c r="BS809" s="8" t="str">
        <f t="shared" si="1456"/>
        <v/>
      </c>
      <c r="BT809" s="8" t="str">
        <f t="shared" si="1457"/>
        <v/>
      </c>
      <c r="BU809" s="7" t="str">
        <f t="shared" si="1458"/>
        <v/>
      </c>
    </row>
    <row r="810" spans="8:73" x14ac:dyDescent="0.25">
      <c r="H810" s="35" t="str">
        <f>IFERROR(IF(MINUTE(M810)&lt;&gt;MINUTE(M809),MAX($H$2:H809)+1,IF(AND(MINUTE(M809)=0,MINUTE(M810)=0),1,"")),"")</f>
        <v/>
      </c>
      <c r="I810" s="35" t="str">
        <f t="shared" si="1393"/>
        <v/>
      </c>
      <c r="J810" s="35" t="str">
        <f t="shared" si="1432"/>
        <v/>
      </c>
      <c r="K810" s="67" t="str">
        <f>IFERROR(IF(VLOOKUP(J809,'Flota Variable'!$AS$4:$AU$707,3,0)+K809&gt;$F$7,"",VLOOKUP(J809,'Flota Variable'!$AS$4:$AU$707,3,0)+K809),"")</f>
        <v/>
      </c>
      <c r="L810" s="67" t="str">
        <f t="shared" si="1394"/>
        <v/>
      </c>
      <c r="M810" s="36" t="str">
        <f t="shared" si="1433"/>
        <v/>
      </c>
      <c r="N810" s="35" t="str">
        <f>IF(H810="","",IF(H810=MAX($H$3:$H$1002),IFERROR(VLOOKUP(MAX($H$3:H810)+1,$H$3:$I$1002,2,0),MAX(I810:I1809))-VLOOKUP(H810,$H$3:$I$1002,2,0)+1,IFERROR(VLOOKUP(MAX($H$3:H810)+1,$H$3:$I$1002,2,0),MAX(I810:I1809))-VLOOKUP(H810,$H$3:$I$1002,2,0)))</f>
        <v/>
      </c>
      <c r="P810" s="35" t="str">
        <f t="shared" si="1434"/>
        <v/>
      </c>
      <c r="Q810" s="67" t="str">
        <f t="shared" si="1435"/>
        <v/>
      </c>
      <c r="R810" s="67" t="str">
        <f t="shared" si="1436"/>
        <v/>
      </c>
      <c r="S810" s="67" t="str">
        <f t="shared" si="1437"/>
        <v/>
      </c>
      <c r="U810" s="68" t="str">
        <f>IFERROR(IF(Z810=0,"",IF(MINUTE(Z810)&lt;&gt;MINUTE(Z809),MAX($U$2:U809)+1,IF(AND(MINUTE(Z809)=0,MINUTE(Z810)=0),1,""))),"")</f>
        <v/>
      </c>
      <c r="V810" s="68" t="str">
        <f t="shared" si="1438"/>
        <v/>
      </c>
      <c r="W810" s="68" t="str">
        <f t="shared" si="1439"/>
        <v/>
      </c>
      <c r="X810" s="69" t="str">
        <f>IFERROR(L810+VLOOKUP(J810,'Tiempos de ciclo'!$P$3:$Q$398,2,0),"")</f>
        <v/>
      </c>
      <c r="Y810" s="69" t="str">
        <f t="shared" si="1422"/>
        <v/>
      </c>
      <c r="Z810" s="70" t="str">
        <f t="shared" si="1440"/>
        <v/>
      </c>
      <c r="AA810" s="68" t="str">
        <f>IF(U810="","",IF(U810=MAX($U$3:$U$1002),IFERROR(VLOOKUP(MAX($U$3:U810)+1,$U$3:$V$1002,2,0),MAX(V810:V1809))-VLOOKUP(U810,$U$3:$V$1002,2,0)+1,IFERROR(VLOOKUP(MAX($U$3:U810)+1,$U$3:$V$1002,2,0),MAX(V810:V1809))-VLOOKUP(U810,$U$3:$V$1002,2,0)))</f>
        <v/>
      </c>
      <c r="AC810" s="68" t="str">
        <f t="shared" si="1441"/>
        <v/>
      </c>
      <c r="AD810" s="69" t="str">
        <f t="shared" si="1442"/>
        <v/>
      </c>
      <c r="AE810" s="69" t="str">
        <f t="shared" si="1443"/>
        <v/>
      </c>
      <c r="AF810" s="69" t="str">
        <f t="shared" si="1444"/>
        <v/>
      </c>
      <c r="AI810" s="3" t="str">
        <f t="shared" si="1395"/>
        <v/>
      </c>
      <c r="AJ810" s="8" t="str">
        <f t="shared" si="1423"/>
        <v/>
      </c>
      <c r="AK810" s="8" t="str">
        <f t="shared" si="1396"/>
        <v/>
      </c>
      <c r="AL810" s="8" t="str">
        <f t="shared" si="1397"/>
        <v/>
      </c>
      <c r="AM810" s="8" t="str">
        <f t="shared" si="1398"/>
        <v/>
      </c>
      <c r="AN810" s="9" t="str">
        <f t="shared" si="1424"/>
        <v/>
      </c>
      <c r="AO810" s="9" t="str">
        <f t="shared" si="1425"/>
        <v/>
      </c>
      <c r="AP810" s="8" t="str">
        <f t="shared" si="1445"/>
        <v/>
      </c>
      <c r="AQ810" s="9" t="str">
        <f t="shared" si="1426"/>
        <v/>
      </c>
      <c r="AR810" s="8" t="str">
        <f t="shared" si="1446"/>
        <v/>
      </c>
      <c r="AS810" s="2" t="str">
        <f t="shared" si="1399"/>
        <v/>
      </c>
      <c r="AT810" s="8" t="str">
        <f t="shared" si="1447"/>
        <v/>
      </c>
      <c r="AU810" s="8" t="str">
        <f t="shared" si="1400"/>
        <v/>
      </c>
      <c r="AV810" s="8" t="str">
        <f t="shared" si="1401"/>
        <v/>
      </c>
      <c r="AW810" s="8" t="str">
        <f t="shared" si="1402"/>
        <v/>
      </c>
      <c r="AX810" s="9" t="str">
        <f t="shared" si="1427"/>
        <v/>
      </c>
      <c r="AY810" s="9" t="str">
        <f t="shared" si="1428"/>
        <v/>
      </c>
      <c r="AZ810" s="8" t="str">
        <f t="shared" si="1448"/>
        <v/>
      </c>
      <c r="BA810" s="9" t="str">
        <f t="shared" si="1449"/>
        <v/>
      </c>
      <c r="BB810" s="8" t="str">
        <f t="shared" si="1450"/>
        <v/>
      </c>
      <c r="BD810" s="3" t="str">
        <f t="shared" si="1451"/>
        <v/>
      </c>
      <c r="BE810" s="8" t="str">
        <f t="shared" si="1403"/>
        <v/>
      </c>
      <c r="BF810" s="8" t="str">
        <f t="shared" si="1404"/>
        <v/>
      </c>
      <c r="BG810" s="86" t="str">
        <f t="shared" si="1405"/>
        <v/>
      </c>
      <c r="BH810" s="9" t="str">
        <f t="shared" si="1406"/>
        <v/>
      </c>
      <c r="BI810" s="9" t="str">
        <f t="shared" si="1407"/>
        <v/>
      </c>
      <c r="BJ810" s="82" t="e">
        <f t="shared" si="1429"/>
        <v>#VALUE!</v>
      </c>
      <c r="BK810" s="9" t="str">
        <f t="shared" si="1408"/>
        <v/>
      </c>
      <c r="BL810" s="9" t="str">
        <f t="shared" ref="BL810:BM810" si="1496">BK810</f>
        <v/>
      </c>
      <c r="BM810" s="9" t="str">
        <f t="shared" si="1496"/>
        <v/>
      </c>
      <c r="BN810" s="8" t="str">
        <f t="shared" si="1431"/>
        <v/>
      </c>
      <c r="BO810" s="8" t="str">
        <f t="shared" si="1453"/>
        <v/>
      </c>
      <c r="BP810" s="8" t="str">
        <f t="shared" si="1454"/>
        <v/>
      </c>
      <c r="BQ810" s="8" t="str">
        <f t="shared" si="1455"/>
        <v/>
      </c>
      <c r="BR810" s="8" t="str">
        <f t="shared" si="1410"/>
        <v/>
      </c>
      <c r="BS810" s="8" t="str">
        <f t="shared" si="1456"/>
        <v/>
      </c>
      <c r="BT810" s="8" t="str">
        <f t="shared" si="1457"/>
        <v/>
      </c>
      <c r="BU810" s="7" t="str">
        <f t="shared" si="1458"/>
        <v/>
      </c>
    </row>
    <row r="811" spans="8:73" x14ac:dyDescent="0.25">
      <c r="H811" s="35" t="str">
        <f>IFERROR(IF(MINUTE(M811)&lt;&gt;MINUTE(M810),MAX($H$2:H810)+1,IF(AND(MINUTE(M810)=0,MINUTE(M811)=0),1,"")),"")</f>
        <v/>
      </c>
      <c r="I811" s="35" t="str">
        <f t="shared" si="1393"/>
        <v/>
      </c>
      <c r="J811" s="35" t="str">
        <f t="shared" si="1432"/>
        <v/>
      </c>
      <c r="K811" s="67" t="str">
        <f>IFERROR(IF(VLOOKUP(J810,'Flota Variable'!$AS$4:$AU$707,3,0)+K810&gt;$F$7,"",VLOOKUP(J810,'Flota Variable'!$AS$4:$AU$707,3,0)+K810),"")</f>
        <v/>
      </c>
      <c r="L811" s="67" t="str">
        <f t="shared" si="1394"/>
        <v/>
      </c>
      <c r="M811" s="36" t="str">
        <f t="shared" si="1433"/>
        <v/>
      </c>
      <c r="N811" s="35" t="str">
        <f>IF(H811="","",IF(H811=MAX($H$3:$H$1002),IFERROR(VLOOKUP(MAX($H$3:H811)+1,$H$3:$I$1002,2,0),MAX(I811:I1810))-VLOOKUP(H811,$H$3:$I$1002,2,0)+1,IFERROR(VLOOKUP(MAX($H$3:H811)+1,$H$3:$I$1002,2,0),MAX(I811:I1810))-VLOOKUP(H811,$H$3:$I$1002,2,0)))</f>
        <v/>
      </c>
      <c r="P811" s="35" t="str">
        <f t="shared" si="1434"/>
        <v/>
      </c>
      <c r="Q811" s="67" t="str">
        <f t="shared" si="1435"/>
        <v/>
      </c>
      <c r="R811" s="67" t="str">
        <f t="shared" si="1436"/>
        <v/>
      </c>
      <c r="S811" s="67" t="str">
        <f t="shared" si="1437"/>
        <v/>
      </c>
      <c r="U811" s="68" t="str">
        <f>IFERROR(IF(Z811=0,"",IF(MINUTE(Z811)&lt;&gt;MINUTE(Z810),MAX($U$2:U810)+1,IF(AND(MINUTE(Z810)=0,MINUTE(Z811)=0),1,""))),"")</f>
        <v/>
      </c>
      <c r="V811" s="68" t="str">
        <f t="shared" si="1438"/>
        <v/>
      </c>
      <c r="W811" s="68" t="str">
        <f t="shared" si="1439"/>
        <v/>
      </c>
      <c r="X811" s="69" t="str">
        <f>IFERROR(L811+VLOOKUP(J811,'Tiempos de ciclo'!$P$3:$Q$398,2,0),"")</f>
        <v/>
      </c>
      <c r="Y811" s="69" t="str">
        <f t="shared" si="1422"/>
        <v/>
      </c>
      <c r="Z811" s="70" t="str">
        <f t="shared" si="1440"/>
        <v/>
      </c>
      <c r="AA811" s="68" t="str">
        <f>IF(U811="","",IF(U811=MAX($U$3:$U$1002),IFERROR(VLOOKUP(MAX($U$3:U811)+1,$U$3:$V$1002,2,0),MAX(V811:V1810))-VLOOKUP(U811,$U$3:$V$1002,2,0)+1,IFERROR(VLOOKUP(MAX($U$3:U811)+1,$U$3:$V$1002,2,0),MAX(V811:V1810))-VLOOKUP(U811,$U$3:$V$1002,2,0)))</f>
        <v/>
      </c>
      <c r="AC811" s="68" t="str">
        <f t="shared" si="1441"/>
        <v/>
      </c>
      <c r="AD811" s="69" t="str">
        <f t="shared" si="1442"/>
        <v/>
      </c>
      <c r="AE811" s="69" t="str">
        <f t="shared" si="1443"/>
        <v/>
      </c>
      <c r="AF811" s="69" t="str">
        <f t="shared" si="1444"/>
        <v/>
      </c>
      <c r="AI811" s="3" t="str">
        <f t="shared" si="1395"/>
        <v/>
      </c>
      <c r="AJ811" s="8" t="str">
        <f t="shared" si="1423"/>
        <v/>
      </c>
      <c r="AK811" s="8" t="str">
        <f t="shared" si="1396"/>
        <v/>
      </c>
      <c r="AL811" s="8" t="str">
        <f t="shared" si="1397"/>
        <v/>
      </c>
      <c r="AM811" s="8" t="str">
        <f t="shared" si="1398"/>
        <v/>
      </c>
      <c r="AN811" s="9" t="str">
        <f t="shared" si="1424"/>
        <v/>
      </c>
      <c r="AO811" s="9" t="str">
        <f t="shared" si="1425"/>
        <v/>
      </c>
      <c r="AP811" s="8" t="str">
        <f t="shared" si="1445"/>
        <v/>
      </c>
      <c r="AQ811" s="9" t="str">
        <f t="shared" si="1426"/>
        <v/>
      </c>
      <c r="AR811" s="8" t="str">
        <f t="shared" si="1446"/>
        <v/>
      </c>
      <c r="AS811" s="2" t="str">
        <f t="shared" si="1399"/>
        <v/>
      </c>
      <c r="AT811" s="8" t="str">
        <f t="shared" si="1447"/>
        <v/>
      </c>
      <c r="AU811" s="8" t="str">
        <f t="shared" si="1400"/>
        <v/>
      </c>
      <c r="AV811" s="8" t="str">
        <f t="shared" si="1401"/>
        <v/>
      </c>
      <c r="AW811" s="8" t="str">
        <f t="shared" si="1402"/>
        <v/>
      </c>
      <c r="AX811" s="9" t="str">
        <f t="shared" si="1427"/>
        <v/>
      </c>
      <c r="AY811" s="9" t="str">
        <f t="shared" si="1428"/>
        <v/>
      </c>
      <c r="AZ811" s="8" t="str">
        <f t="shared" si="1448"/>
        <v/>
      </c>
      <c r="BA811" s="9" t="str">
        <f t="shared" si="1449"/>
        <v/>
      </c>
      <c r="BB811" s="8" t="str">
        <f t="shared" si="1450"/>
        <v/>
      </c>
      <c r="BD811" s="3" t="str">
        <f t="shared" si="1451"/>
        <v/>
      </c>
      <c r="BE811" s="8" t="str">
        <f t="shared" si="1403"/>
        <v/>
      </c>
      <c r="BF811" s="8" t="str">
        <f t="shared" si="1404"/>
        <v/>
      </c>
      <c r="BG811" s="86" t="str">
        <f t="shared" si="1405"/>
        <v/>
      </c>
      <c r="BH811" s="9" t="str">
        <f t="shared" si="1406"/>
        <v/>
      </c>
      <c r="BI811" s="9" t="str">
        <f t="shared" si="1407"/>
        <v/>
      </c>
      <c r="BJ811" s="82" t="e">
        <f t="shared" si="1429"/>
        <v>#VALUE!</v>
      </c>
      <c r="BK811" s="9" t="str">
        <f t="shared" si="1408"/>
        <v/>
      </c>
      <c r="BL811" s="9" t="str">
        <f t="shared" ref="BL811:BM811" si="1497">BK811</f>
        <v/>
      </c>
      <c r="BM811" s="9" t="str">
        <f t="shared" si="1497"/>
        <v/>
      </c>
      <c r="BN811" s="8" t="str">
        <f t="shared" si="1431"/>
        <v/>
      </c>
      <c r="BO811" s="8" t="str">
        <f t="shared" si="1453"/>
        <v/>
      </c>
      <c r="BP811" s="8" t="str">
        <f t="shared" si="1454"/>
        <v/>
      </c>
      <c r="BQ811" s="8" t="str">
        <f t="shared" si="1455"/>
        <v/>
      </c>
      <c r="BR811" s="8" t="str">
        <f t="shared" si="1410"/>
        <v/>
      </c>
      <c r="BS811" s="8" t="str">
        <f t="shared" si="1456"/>
        <v/>
      </c>
      <c r="BT811" s="8" t="str">
        <f t="shared" si="1457"/>
        <v/>
      </c>
      <c r="BU811" s="7" t="str">
        <f t="shared" si="1458"/>
        <v/>
      </c>
    </row>
    <row r="812" spans="8:73" x14ac:dyDescent="0.25">
      <c r="H812" s="35" t="str">
        <f>IFERROR(IF(MINUTE(M812)&lt;&gt;MINUTE(M811),MAX($H$2:H811)+1,IF(AND(MINUTE(M811)=0,MINUTE(M812)=0),1,"")),"")</f>
        <v/>
      </c>
      <c r="I812" s="35" t="str">
        <f t="shared" si="1393"/>
        <v/>
      </c>
      <c r="J812" s="35" t="str">
        <f t="shared" si="1432"/>
        <v/>
      </c>
      <c r="K812" s="67" t="str">
        <f>IFERROR(IF(VLOOKUP(J811,'Flota Variable'!$AS$4:$AU$707,3,0)+K811&gt;$F$7,"",VLOOKUP(J811,'Flota Variable'!$AS$4:$AU$707,3,0)+K811),"")</f>
        <v/>
      </c>
      <c r="L812" s="67" t="str">
        <f t="shared" si="1394"/>
        <v/>
      </c>
      <c r="M812" s="36" t="str">
        <f t="shared" si="1433"/>
        <v/>
      </c>
      <c r="N812" s="35" t="str">
        <f>IF(H812="","",IF(H812=MAX($H$3:$H$1002),IFERROR(VLOOKUP(MAX($H$3:H812)+1,$H$3:$I$1002,2,0),MAX(I812:I1811))-VLOOKUP(H812,$H$3:$I$1002,2,0)+1,IFERROR(VLOOKUP(MAX($H$3:H812)+1,$H$3:$I$1002,2,0),MAX(I812:I1811))-VLOOKUP(H812,$H$3:$I$1002,2,0)))</f>
        <v/>
      </c>
      <c r="P812" s="35" t="str">
        <f t="shared" si="1434"/>
        <v/>
      </c>
      <c r="Q812" s="67" t="str">
        <f t="shared" si="1435"/>
        <v/>
      </c>
      <c r="R812" s="67" t="str">
        <f t="shared" si="1436"/>
        <v/>
      </c>
      <c r="S812" s="67" t="str">
        <f t="shared" si="1437"/>
        <v/>
      </c>
      <c r="U812" s="68" t="str">
        <f>IFERROR(IF(Z812=0,"",IF(MINUTE(Z812)&lt;&gt;MINUTE(Z811),MAX($U$2:U811)+1,IF(AND(MINUTE(Z811)=0,MINUTE(Z812)=0),1,""))),"")</f>
        <v/>
      </c>
      <c r="V812" s="68" t="str">
        <f t="shared" si="1438"/>
        <v/>
      </c>
      <c r="W812" s="68" t="str">
        <f t="shared" si="1439"/>
        <v/>
      </c>
      <c r="X812" s="69" t="str">
        <f>IFERROR(L812+VLOOKUP(J812,'Tiempos de ciclo'!$P$3:$Q$398,2,0),"")</f>
        <v/>
      </c>
      <c r="Y812" s="69" t="str">
        <f t="shared" si="1422"/>
        <v/>
      </c>
      <c r="Z812" s="70" t="str">
        <f t="shared" si="1440"/>
        <v/>
      </c>
      <c r="AA812" s="68" t="str">
        <f>IF(U812="","",IF(U812=MAX($U$3:$U$1002),IFERROR(VLOOKUP(MAX($U$3:U812)+1,$U$3:$V$1002,2,0),MAX(V812:V1811))-VLOOKUP(U812,$U$3:$V$1002,2,0)+1,IFERROR(VLOOKUP(MAX($U$3:U812)+1,$U$3:$V$1002,2,0),MAX(V812:V1811))-VLOOKUP(U812,$U$3:$V$1002,2,0)))</f>
        <v/>
      </c>
      <c r="AC812" s="68" t="str">
        <f t="shared" si="1441"/>
        <v/>
      </c>
      <c r="AD812" s="69" t="str">
        <f t="shared" si="1442"/>
        <v/>
      </c>
      <c r="AE812" s="69" t="str">
        <f t="shared" si="1443"/>
        <v/>
      </c>
      <c r="AF812" s="69" t="str">
        <f t="shared" si="1444"/>
        <v/>
      </c>
      <c r="AI812" s="3" t="str">
        <f t="shared" si="1395"/>
        <v/>
      </c>
      <c r="AJ812" s="8" t="str">
        <f t="shared" si="1423"/>
        <v/>
      </c>
      <c r="AK812" s="8" t="str">
        <f t="shared" si="1396"/>
        <v/>
      </c>
      <c r="AL812" s="8" t="str">
        <f t="shared" si="1397"/>
        <v/>
      </c>
      <c r="AM812" s="8" t="str">
        <f t="shared" si="1398"/>
        <v/>
      </c>
      <c r="AN812" s="9" t="str">
        <f t="shared" si="1424"/>
        <v/>
      </c>
      <c r="AO812" s="9" t="str">
        <f t="shared" si="1425"/>
        <v/>
      </c>
      <c r="AP812" s="8" t="str">
        <f t="shared" si="1445"/>
        <v/>
      </c>
      <c r="AQ812" s="9" t="str">
        <f t="shared" si="1426"/>
        <v/>
      </c>
      <c r="AR812" s="8" t="str">
        <f t="shared" si="1446"/>
        <v/>
      </c>
      <c r="AS812" s="2" t="str">
        <f t="shared" si="1399"/>
        <v/>
      </c>
      <c r="AT812" s="8" t="str">
        <f t="shared" si="1447"/>
        <v/>
      </c>
      <c r="AU812" s="8" t="str">
        <f t="shared" si="1400"/>
        <v/>
      </c>
      <c r="AV812" s="8" t="str">
        <f t="shared" si="1401"/>
        <v/>
      </c>
      <c r="AW812" s="8" t="str">
        <f t="shared" si="1402"/>
        <v/>
      </c>
      <c r="AX812" s="9" t="str">
        <f t="shared" si="1427"/>
        <v/>
      </c>
      <c r="AY812" s="9" t="str">
        <f t="shared" si="1428"/>
        <v/>
      </c>
      <c r="AZ812" s="8" t="str">
        <f t="shared" si="1448"/>
        <v/>
      </c>
      <c r="BA812" s="9" t="str">
        <f t="shared" si="1449"/>
        <v/>
      </c>
      <c r="BB812" s="8" t="str">
        <f t="shared" si="1450"/>
        <v/>
      </c>
      <c r="BD812" s="3" t="str">
        <f t="shared" si="1451"/>
        <v/>
      </c>
      <c r="BE812" s="8" t="str">
        <f t="shared" si="1403"/>
        <v/>
      </c>
      <c r="BF812" s="8" t="str">
        <f t="shared" si="1404"/>
        <v/>
      </c>
      <c r="BG812" s="86" t="str">
        <f t="shared" si="1405"/>
        <v/>
      </c>
      <c r="BH812" s="9" t="str">
        <f t="shared" si="1406"/>
        <v/>
      </c>
      <c r="BI812" s="9" t="str">
        <f t="shared" si="1407"/>
        <v/>
      </c>
      <c r="BJ812" s="82" t="e">
        <f t="shared" si="1429"/>
        <v>#VALUE!</v>
      </c>
      <c r="BK812" s="9" t="str">
        <f t="shared" si="1408"/>
        <v/>
      </c>
      <c r="BL812" s="9" t="str">
        <f t="shared" ref="BL812:BM812" si="1498">BK812</f>
        <v/>
      </c>
      <c r="BM812" s="9" t="str">
        <f t="shared" si="1498"/>
        <v/>
      </c>
      <c r="BN812" s="8" t="str">
        <f t="shared" si="1431"/>
        <v/>
      </c>
      <c r="BO812" s="8" t="str">
        <f t="shared" si="1453"/>
        <v/>
      </c>
      <c r="BP812" s="8" t="str">
        <f t="shared" si="1454"/>
        <v/>
      </c>
      <c r="BQ812" s="8" t="str">
        <f t="shared" si="1455"/>
        <v/>
      </c>
      <c r="BR812" s="8" t="str">
        <f t="shared" si="1410"/>
        <v/>
      </c>
      <c r="BS812" s="8" t="str">
        <f t="shared" si="1456"/>
        <v/>
      </c>
      <c r="BT812" s="8" t="str">
        <f t="shared" si="1457"/>
        <v/>
      </c>
      <c r="BU812" s="7" t="str">
        <f t="shared" si="1458"/>
        <v/>
      </c>
    </row>
    <row r="813" spans="8:73" x14ac:dyDescent="0.25">
      <c r="H813" s="35" t="str">
        <f>IFERROR(IF(MINUTE(M813)&lt;&gt;MINUTE(M812),MAX($H$2:H812)+1,IF(AND(MINUTE(M812)=0,MINUTE(M813)=0),1,"")),"")</f>
        <v/>
      </c>
      <c r="I813" s="35" t="str">
        <f t="shared" si="1393"/>
        <v/>
      </c>
      <c r="J813" s="35" t="str">
        <f t="shared" si="1432"/>
        <v/>
      </c>
      <c r="K813" s="67" t="str">
        <f>IFERROR(IF(VLOOKUP(J812,'Flota Variable'!$AS$4:$AU$707,3,0)+K812&gt;$F$7,"",VLOOKUP(J812,'Flota Variable'!$AS$4:$AU$707,3,0)+K812),"")</f>
        <v/>
      </c>
      <c r="L813" s="67" t="str">
        <f t="shared" si="1394"/>
        <v/>
      </c>
      <c r="M813" s="36" t="str">
        <f t="shared" si="1433"/>
        <v/>
      </c>
      <c r="N813" s="35" t="str">
        <f>IF(H813="","",IF(H813=MAX($H$3:$H$1002),IFERROR(VLOOKUP(MAX($H$3:H813)+1,$H$3:$I$1002,2,0),MAX(I813:I1812))-VLOOKUP(H813,$H$3:$I$1002,2,0)+1,IFERROR(VLOOKUP(MAX($H$3:H813)+1,$H$3:$I$1002,2,0),MAX(I813:I1812))-VLOOKUP(H813,$H$3:$I$1002,2,0)))</f>
        <v/>
      </c>
      <c r="P813" s="35" t="str">
        <f t="shared" si="1434"/>
        <v/>
      </c>
      <c r="Q813" s="67" t="str">
        <f t="shared" si="1435"/>
        <v/>
      </c>
      <c r="R813" s="67" t="str">
        <f t="shared" si="1436"/>
        <v/>
      </c>
      <c r="S813" s="67" t="str">
        <f t="shared" si="1437"/>
        <v/>
      </c>
      <c r="U813" s="68" t="str">
        <f>IFERROR(IF(Z813=0,"",IF(MINUTE(Z813)&lt;&gt;MINUTE(Z812),MAX($U$2:U812)+1,IF(AND(MINUTE(Z812)=0,MINUTE(Z813)=0),1,""))),"")</f>
        <v/>
      </c>
      <c r="V813" s="68" t="str">
        <f t="shared" si="1438"/>
        <v/>
      </c>
      <c r="W813" s="68" t="str">
        <f t="shared" si="1439"/>
        <v/>
      </c>
      <c r="X813" s="69" t="str">
        <f>IFERROR(L813+VLOOKUP(J813,'Tiempos de ciclo'!$P$3:$Q$398,2,0),"")</f>
        <v/>
      </c>
      <c r="Y813" s="69" t="str">
        <f t="shared" si="1422"/>
        <v/>
      </c>
      <c r="Z813" s="70" t="str">
        <f t="shared" si="1440"/>
        <v/>
      </c>
      <c r="AA813" s="68" t="str">
        <f>IF(U813="","",IF(U813=MAX($U$3:$U$1002),IFERROR(VLOOKUP(MAX($U$3:U813)+1,$U$3:$V$1002,2,0),MAX(V813:V1812))-VLOOKUP(U813,$U$3:$V$1002,2,0)+1,IFERROR(VLOOKUP(MAX($U$3:U813)+1,$U$3:$V$1002,2,0),MAX(V813:V1812))-VLOOKUP(U813,$U$3:$V$1002,2,0)))</f>
        <v/>
      </c>
      <c r="AC813" s="68" t="str">
        <f t="shared" si="1441"/>
        <v/>
      </c>
      <c r="AD813" s="69" t="str">
        <f t="shared" si="1442"/>
        <v/>
      </c>
      <c r="AE813" s="69" t="str">
        <f t="shared" si="1443"/>
        <v/>
      </c>
      <c r="AF813" s="69" t="str">
        <f t="shared" si="1444"/>
        <v/>
      </c>
      <c r="AI813" s="3" t="str">
        <f t="shared" si="1395"/>
        <v/>
      </c>
      <c r="AJ813" s="8" t="str">
        <f t="shared" si="1423"/>
        <v/>
      </c>
      <c r="AK813" s="8" t="str">
        <f t="shared" si="1396"/>
        <v/>
      </c>
      <c r="AL813" s="8" t="str">
        <f t="shared" si="1397"/>
        <v/>
      </c>
      <c r="AM813" s="8" t="str">
        <f t="shared" si="1398"/>
        <v/>
      </c>
      <c r="AN813" s="9" t="str">
        <f t="shared" si="1424"/>
        <v/>
      </c>
      <c r="AO813" s="9" t="str">
        <f t="shared" si="1425"/>
        <v/>
      </c>
      <c r="AP813" s="8" t="str">
        <f t="shared" si="1445"/>
        <v/>
      </c>
      <c r="AQ813" s="9" t="str">
        <f t="shared" si="1426"/>
        <v/>
      </c>
      <c r="AR813" s="8" t="str">
        <f t="shared" si="1446"/>
        <v/>
      </c>
      <c r="AS813" s="2" t="str">
        <f t="shared" si="1399"/>
        <v/>
      </c>
      <c r="AT813" s="8" t="str">
        <f t="shared" si="1447"/>
        <v/>
      </c>
      <c r="AU813" s="8" t="str">
        <f t="shared" si="1400"/>
        <v/>
      </c>
      <c r="AV813" s="8" t="str">
        <f t="shared" si="1401"/>
        <v/>
      </c>
      <c r="AW813" s="8" t="str">
        <f t="shared" si="1402"/>
        <v/>
      </c>
      <c r="AX813" s="9" t="str">
        <f t="shared" si="1427"/>
        <v/>
      </c>
      <c r="AY813" s="9" t="str">
        <f t="shared" si="1428"/>
        <v/>
      </c>
      <c r="AZ813" s="8" t="str">
        <f t="shared" si="1448"/>
        <v/>
      </c>
      <c r="BA813" s="9" t="str">
        <f t="shared" si="1449"/>
        <v/>
      </c>
      <c r="BB813" s="8" t="str">
        <f t="shared" si="1450"/>
        <v/>
      </c>
      <c r="BD813" s="3" t="str">
        <f t="shared" si="1451"/>
        <v/>
      </c>
      <c r="BE813" s="8" t="str">
        <f t="shared" si="1403"/>
        <v/>
      </c>
      <c r="BF813" s="8" t="str">
        <f t="shared" si="1404"/>
        <v/>
      </c>
      <c r="BG813" s="86" t="str">
        <f t="shared" si="1405"/>
        <v/>
      </c>
      <c r="BH813" s="9" t="str">
        <f t="shared" si="1406"/>
        <v/>
      </c>
      <c r="BI813" s="9" t="str">
        <f t="shared" si="1407"/>
        <v/>
      </c>
      <c r="BJ813" s="82" t="e">
        <f t="shared" si="1429"/>
        <v>#VALUE!</v>
      </c>
      <c r="BK813" s="9" t="str">
        <f t="shared" si="1408"/>
        <v/>
      </c>
      <c r="BL813" s="9" t="str">
        <f t="shared" ref="BL813:BM813" si="1499">BK813</f>
        <v/>
      </c>
      <c r="BM813" s="9" t="str">
        <f t="shared" si="1499"/>
        <v/>
      </c>
      <c r="BN813" s="8" t="str">
        <f t="shared" si="1431"/>
        <v/>
      </c>
      <c r="BO813" s="8" t="str">
        <f t="shared" si="1453"/>
        <v/>
      </c>
      <c r="BP813" s="8" t="str">
        <f t="shared" si="1454"/>
        <v/>
      </c>
      <c r="BQ813" s="8" t="str">
        <f t="shared" si="1455"/>
        <v/>
      </c>
      <c r="BR813" s="8" t="str">
        <f t="shared" si="1410"/>
        <v/>
      </c>
      <c r="BS813" s="8" t="str">
        <f t="shared" si="1456"/>
        <v/>
      </c>
      <c r="BT813" s="8" t="str">
        <f t="shared" si="1457"/>
        <v/>
      </c>
      <c r="BU813" s="7" t="str">
        <f t="shared" si="1458"/>
        <v/>
      </c>
    </row>
    <row r="814" spans="8:73" x14ac:dyDescent="0.25">
      <c r="H814" s="35" t="str">
        <f>IFERROR(IF(MINUTE(M814)&lt;&gt;MINUTE(M813),MAX($H$2:H813)+1,IF(AND(MINUTE(M813)=0,MINUTE(M814)=0),1,"")),"")</f>
        <v/>
      </c>
      <c r="I814" s="35" t="str">
        <f t="shared" si="1393"/>
        <v/>
      </c>
      <c r="J814" s="35" t="str">
        <f t="shared" si="1432"/>
        <v/>
      </c>
      <c r="K814" s="67" t="str">
        <f>IFERROR(IF(VLOOKUP(J813,'Flota Variable'!$AS$4:$AU$707,3,0)+K813&gt;$F$7,"",VLOOKUP(J813,'Flota Variable'!$AS$4:$AU$707,3,0)+K813),"")</f>
        <v/>
      </c>
      <c r="L814" s="67" t="str">
        <f t="shared" si="1394"/>
        <v/>
      </c>
      <c r="M814" s="36" t="str">
        <f t="shared" si="1433"/>
        <v/>
      </c>
      <c r="N814" s="35" t="str">
        <f>IF(H814="","",IF(H814=MAX($H$3:$H$1002),IFERROR(VLOOKUP(MAX($H$3:H814)+1,$H$3:$I$1002,2,0),MAX(I814:I1813))-VLOOKUP(H814,$H$3:$I$1002,2,0)+1,IFERROR(VLOOKUP(MAX($H$3:H814)+1,$H$3:$I$1002,2,0),MAX(I814:I1813))-VLOOKUP(H814,$H$3:$I$1002,2,0)))</f>
        <v/>
      </c>
      <c r="P814" s="35" t="str">
        <f t="shared" si="1434"/>
        <v/>
      </c>
      <c r="Q814" s="67" t="str">
        <f t="shared" si="1435"/>
        <v/>
      </c>
      <c r="R814" s="67" t="str">
        <f t="shared" si="1436"/>
        <v/>
      </c>
      <c r="S814" s="67" t="str">
        <f t="shared" si="1437"/>
        <v/>
      </c>
      <c r="U814" s="68" t="str">
        <f>IFERROR(IF(Z814=0,"",IF(MINUTE(Z814)&lt;&gt;MINUTE(Z813),MAX($U$2:U813)+1,IF(AND(MINUTE(Z813)=0,MINUTE(Z814)=0),1,""))),"")</f>
        <v/>
      </c>
      <c r="V814" s="68" t="str">
        <f t="shared" si="1438"/>
        <v/>
      </c>
      <c r="W814" s="68" t="str">
        <f t="shared" si="1439"/>
        <v/>
      </c>
      <c r="X814" s="69" t="str">
        <f>IFERROR(L814+VLOOKUP(J814,'Tiempos de ciclo'!$P$3:$Q$398,2,0),"")</f>
        <v/>
      </c>
      <c r="Y814" s="69" t="str">
        <f t="shared" si="1422"/>
        <v/>
      </c>
      <c r="Z814" s="70" t="str">
        <f t="shared" si="1440"/>
        <v/>
      </c>
      <c r="AA814" s="68" t="str">
        <f>IF(U814="","",IF(U814=MAX($U$3:$U$1002),IFERROR(VLOOKUP(MAX($U$3:U814)+1,$U$3:$V$1002,2,0),MAX(V814:V1813))-VLOOKUP(U814,$U$3:$V$1002,2,0)+1,IFERROR(VLOOKUP(MAX($U$3:U814)+1,$U$3:$V$1002,2,0),MAX(V814:V1813))-VLOOKUP(U814,$U$3:$V$1002,2,0)))</f>
        <v/>
      </c>
      <c r="AC814" s="68" t="str">
        <f t="shared" si="1441"/>
        <v/>
      </c>
      <c r="AD814" s="69" t="str">
        <f t="shared" si="1442"/>
        <v/>
      </c>
      <c r="AE814" s="69" t="str">
        <f t="shared" si="1443"/>
        <v/>
      </c>
      <c r="AF814" s="69" t="str">
        <f t="shared" si="1444"/>
        <v/>
      </c>
      <c r="AI814" s="3" t="str">
        <f t="shared" si="1395"/>
        <v/>
      </c>
      <c r="AJ814" s="8" t="str">
        <f t="shared" si="1423"/>
        <v/>
      </c>
      <c r="AK814" s="8" t="str">
        <f t="shared" si="1396"/>
        <v/>
      </c>
      <c r="AL814" s="8" t="str">
        <f t="shared" si="1397"/>
        <v/>
      </c>
      <c r="AM814" s="8" t="str">
        <f t="shared" si="1398"/>
        <v/>
      </c>
      <c r="AN814" s="9" t="str">
        <f t="shared" si="1424"/>
        <v/>
      </c>
      <c r="AO814" s="9" t="str">
        <f t="shared" si="1425"/>
        <v/>
      </c>
      <c r="AP814" s="8" t="str">
        <f t="shared" si="1445"/>
        <v/>
      </c>
      <c r="AQ814" s="9" t="str">
        <f t="shared" si="1426"/>
        <v/>
      </c>
      <c r="AR814" s="8" t="str">
        <f t="shared" si="1446"/>
        <v/>
      </c>
      <c r="AS814" s="2" t="str">
        <f t="shared" si="1399"/>
        <v/>
      </c>
      <c r="AT814" s="8" t="str">
        <f t="shared" si="1447"/>
        <v/>
      </c>
      <c r="AU814" s="8" t="str">
        <f t="shared" si="1400"/>
        <v/>
      </c>
      <c r="AV814" s="8" t="str">
        <f t="shared" si="1401"/>
        <v/>
      </c>
      <c r="AW814" s="8" t="str">
        <f t="shared" si="1402"/>
        <v/>
      </c>
      <c r="AX814" s="9" t="str">
        <f t="shared" si="1427"/>
        <v/>
      </c>
      <c r="AY814" s="9" t="str">
        <f t="shared" si="1428"/>
        <v/>
      </c>
      <c r="AZ814" s="8" t="str">
        <f t="shared" si="1448"/>
        <v/>
      </c>
      <c r="BA814" s="9" t="str">
        <f t="shared" si="1449"/>
        <v/>
      </c>
      <c r="BB814" s="8" t="str">
        <f t="shared" si="1450"/>
        <v/>
      </c>
      <c r="BD814" s="3" t="str">
        <f t="shared" si="1451"/>
        <v/>
      </c>
      <c r="BE814" s="8" t="str">
        <f t="shared" si="1403"/>
        <v/>
      </c>
      <c r="BF814" s="8" t="str">
        <f t="shared" si="1404"/>
        <v/>
      </c>
      <c r="BG814" s="86" t="str">
        <f t="shared" si="1405"/>
        <v/>
      </c>
      <c r="BH814" s="9" t="str">
        <f t="shared" si="1406"/>
        <v/>
      </c>
      <c r="BI814" s="9" t="str">
        <f t="shared" si="1407"/>
        <v/>
      </c>
      <c r="BJ814" s="82" t="e">
        <f t="shared" si="1429"/>
        <v>#VALUE!</v>
      </c>
      <c r="BK814" s="9" t="str">
        <f t="shared" si="1408"/>
        <v/>
      </c>
      <c r="BL814" s="9" t="str">
        <f t="shared" ref="BL814:BM814" si="1500">BK814</f>
        <v/>
      </c>
      <c r="BM814" s="9" t="str">
        <f t="shared" si="1500"/>
        <v/>
      </c>
      <c r="BN814" s="8" t="str">
        <f t="shared" si="1431"/>
        <v/>
      </c>
      <c r="BO814" s="8" t="str">
        <f t="shared" si="1453"/>
        <v/>
      </c>
      <c r="BP814" s="8" t="str">
        <f t="shared" si="1454"/>
        <v/>
      </c>
      <c r="BQ814" s="8" t="str">
        <f t="shared" si="1455"/>
        <v/>
      </c>
      <c r="BR814" s="8" t="str">
        <f t="shared" si="1410"/>
        <v/>
      </c>
      <c r="BS814" s="8" t="str">
        <f t="shared" si="1456"/>
        <v/>
      </c>
      <c r="BT814" s="8" t="str">
        <f t="shared" si="1457"/>
        <v/>
      </c>
      <c r="BU814" s="7" t="str">
        <f t="shared" si="1458"/>
        <v/>
      </c>
    </row>
    <row r="815" spans="8:73" x14ac:dyDescent="0.25">
      <c r="H815" s="35" t="str">
        <f>IFERROR(IF(MINUTE(M815)&lt;&gt;MINUTE(M814),MAX($H$2:H814)+1,IF(AND(MINUTE(M814)=0,MINUTE(M815)=0),1,"")),"")</f>
        <v/>
      </c>
      <c r="I815" s="35" t="str">
        <f t="shared" si="1393"/>
        <v/>
      </c>
      <c r="J815" s="35" t="str">
        <f t="shared" si="1432"/>
        <v/>
      </c>
      <c r="K815" s="67" t="str">
        <f>IFERROR(IF(VLOOKUP(J814,'Flota Variable'!$AS$4:$AU$707,3,0)+K814&gt;$F$7,"",VLOOKUP(J814,'Flota Variable'!$AS$4:$AU$707,3,0)+K814),"")</f>
        <v/>
      </c>
      <c r="L815" s="67" t="str">
        <f t="shared" si="1394"/>
        <v/>
      </c>
      <c r="M815" s="36" t="str">
        <f t="shared" si="1433"/>
        <v/>
      </c>
      <c r="N815" s="35" t="str">
        <f>IF(H815="","",IF(H815=MAX($H$3:$H$1002),IFERROR(VLOOKUP(MAX($H$3:H815)+1,$H$3:$I$1002,2,0),MAX(I815:I1814))-VLOOKUP(H815,$H$3:$I$1002,2,0)+1,IFERROR(VLOOKUP(MAX($H$3:H815)+1,$H$3:$I$1002,2,0),MAX(I815:I1814))-VLOOKUP(H815,$H$3:$I$1002,2,0)))</f>
        <v/>
      </c>
      <c r="P815" s="35" t="str">
        <f t="shared" si="1434"/>
        <v/>
      </c>
      <c r="Q815" s="67" t="str">
        <f t="shared" si="1435"/>
        <v/>
      </c>
      <c r="R815" s="67" t="str">
        <f t="shared" si="1436"/>
        <v/>
      </c>
      <c r="S815" s="67" t="str">
        <f t="shared" si="1437"/>
        <v/>
      </c>
      <c r="U815" s="68" t="str">
        <f>IFERROR(IF(Z815=0,"",IF(MINUTE(Z815)&lt;&gt;MINUTE(Z814),MAX($U$2:U814)+1,IF(AND(MINUTE(Z814)=0,MINUTE(Z815)=0),1,""))),"")</f>
        <v/>
      </c>
      <c r="V815" s="68" t="str">
        <f t="shared" si="1438"/>
        <v/>
      </c>
      <c r="W815" s="68" t="str">
        <f t="shared" si="1439"/>
        <v/>
      </c>
      <c r="X815" s="69" t="str">
        <f>IFERROR(L815+VLOOKUP(J815,'Tiempos de ciclo'!$P$3:$Q$398,2,0),"")</f>
        <v/>
      </c>
      <c r="Y815" s="69" t="str">
        <f t="shared" si="1422"/>
        <v/>
      </c>
      <c r="Z815" s="70" t="str">
        <f t="shared" si="1440"/>
        <v/>
      </c>
      <c r="AA815" s="68" t="str">
        <f>IF(U815="","",IF(U815=MAX($U$3:$U$1002),IFERROR(VLOOKUP(MAX($U$3:U815)+1,$U$3:$V$1002,2,0),MAX(V815:V1814))-VLOOKUP(U815,$U$3:$V$1002,2,0)+1,IFERROR(VLOOKUP(MAX($U$3:U815)+1,$U$3:$V$1002,2,0),MAX(V815:V1814))-VLOOKUP(U815,$U$3:$V$1002,2,0)))</f>
        <v/>
      </c>
      <c r="AC815" s="68" t="str">
        <f t="shared" si="1441"/>
        <v/>
      </c>
      <c r="AD815" s="69" t="str">
        <f t="shared" si="1442"/>
        <v/>
      </c>
      <c r="AE815" s="69" t="str">
        <f t="shared" si="1443"/>
        <v/>
      </c>
      <c r="AF815" s="69" t="str">
        <f t="shared" si="1444"/>
        <v/>
      </c>
      <c r="AI815" s="3" t="str">
        <f t="shared" si="1395"/>
        <v/>
      </c>
      <c r="AJ815" s="8" t="str">
        <f t="shared" si="1423"/>
        <v/>
      </c>
      <c r="AK815" s="8" t="str">
        <f t="shared" si="1396"/>
        <v/>
      </c>
      <c r="AL815" s="8" t="str">
        <f t="shared" si="1397"/>
        <v/>
      </c>
      <c r="AM815" s="8" t="str">
        <f t="shared" si="1398"/>
        <v/>
      </c>
      <c r="AN815" s="9" t="str">
        <f t="shared" si="1424"/>
        <v/>
      </c>
      <c r="AO815" s="9" t="str">
        <f t="shared" si="1425"/>
        <v/>
      </c>
      <c r="AP815" s="8" t="str">
        <f t="shared" si="1445"/>
        <v/>
      </c>
      <c r="AQ815" s="9" t="str">
        <f t="shared" si="1426"/>
        <v/>
      </c>
      <c r="AR815" s="8" t="str">
        <f t="shared" si="1446"/>
        <v/>
      </c>
      <c r="AS815" s="2" t="str">
        <f t="shared" si="1399"/>
        <v/>
      </c>
      <c r="AT815" s="8" t="str">
        <f t="shared" si="1447"/>
        <v/>
      </c>
      <c r="AU815" s="8" t="str">
        <f t="shared" si="1400"/>
        <v/>
      </c>
      <c r="AV815" s="8" t="str">
        <f t="shared" si="1401"/>
        <v/>
      </c>
      <c r="AW815" s="8" t="str">
        <f t="shared" si="1402"/>
        <v/>
      </c>
      <c r="AX815" s="9" t="str">
        <f t="shared" si="1427"/>
        <v/>
      </c>
      <c r="AY815" s="9" t="str">
        <f t="shared" si="1428"/>
        <v/>
      </c>
      <c r="AZ815" s="8" t="str">
        <f t="shared" si="1448"/>
        <v/>
      </c>
      <c r="BA815" s="9" t="str">
        <f t="shared" si="1449"/>
        <v/>
      </c>
      <c r="BB815" s="8" t="str">
        <f t="shared" si="1450"/>
        <v/>
      </c>
      <c r="BD815" s="3" t="str">
        <f t="shared" si="1451"/>
        <v/>
      </c>
      <c r="BE815" s="8" t="str">
        <f t="shared" si="1403"/>
        <v/>
      </c>
      <c r="BF815" s="8" t="str">
        <f t="shared" si="1404"/>
        <v/>
      </c>
      <c r="BG815" s="86" t="str">
        <f t="shared" si="1405"/>
        <v/>
      </c>
      <c r="BH815" s="9" t="str">
        <f t="shared" si="1406"/>
        <v/>
      </c>
      <c r="BI815" s="9" t="str">
        <f t="shared" si="1407"/>
        <v/>
      </c>
      <c r="BJ815" s="82" t="e">
        <f t="shared" si="1429"/>
        <v>#VALUE!</v>
      </c>
      <c r="BK815" s="9" t="str">
        <f t="shared" si="1408"/>
        <v/>
      </c>
      <c r="BL815" s="9" t="str">
        <f t="shared" ref="BL815:BM815" si="1501">BK815</f>
        <v/>
      </c>
      <c r="BM815" s="9" t="str">
        <f t="shared" si="1501"/>
        <v/>
      </c>
      <c r="BN815" s="8" t="str">
        <f t="shared" si="1431"/>
        <v/>
      </c>
      <c r="BO815" s="8" t="str">
        <f t="shared" si="1453"/>
        <v/>
      </c>
      <c r="BP815" s="8" t="str">
        <f t="shared" si="1454"/>
        <v/>
      </c>
      <c r="BQ815" s="8" t="str">
        <f t="shared" si="1455"/>
        <v/>
      </c>
      <c r="BR815" s="8" t="str">
        <f t="shared" si="1410"/>
        <v/>
      </c>
      <c r="BS815" s="8" t="str">
        <f t="shared" si="1456"/>
        <v/>
      </c>
      <c r="BT815" s="8" t="str">
        <f t="shared" si="1457"/>
        <v/>
      </c>
      <c r="BU815" s="7" t="str">
        <f t="shared" si="1458"/>
        <v/>
      </c>
    </row>
    <row r="816" spans="8:73" x14ac:dyDescent="0.25">
      <c r="H816" s="35" t="str">
        <f>IFERROR(IF(MINUTE(M816)&lt;&gt;MINUTE(M815),MAX($H$2:H815)+1,IF(AND(MINUTE(M815)=0,MINUTE(M816)=0),1,"")),"")</f>
        <v/>
      </c>
      <c r="I816" s="35" t="str">
        <f t="shared" si="1393"/>
        <v/>
      </c>
      <c r="J816" s="35" t="str">
        <f t="shared" si="1432"/>
        <v/>
      </c>
      <c r="K816" s="67" t="str">
        <f>IFERROR(IF(VLOOKUP(J815,'Flota Variable'!$AS$4:$AU$707,3,0)+K815&gt;$F$7,"",VLOOKUP(J815,'Flota Variable'!$AS$4:$AU$707,3,0)+K815),"")</f>
        <v/>
      </c>
      <c r="L816" s="67" t="str">
        <f t="shared" si="1394"/>
        <v/>
      </c>
      <c r="M816" s="36" t="str">
        <f t="shared" si="1433"/>
        <v/>
      </c>
      <c r="N816" s="35" t="str">
        <f>IF(H816="","",IF(H816=MAX($H$3:$H$1002),IFERROR(VLOOKUP(MAX($H$3:H816)+1,$H$3:$I$1002,2,0),MAX(I816:I1815))-VLOOKUP(H816,$H$3:$I$1002,2,0)+1,IFERROR(VLOOKUP(MAX($H$3:H816)+1,$H$3:$I$1002,2,0),MAX(I816:I1815))-VLOOKUP(H816,$H$3:$I$1002,2,0)))</f>
        <v/>
      </c>
      <c r="P816" s="35" t="str">
        <f t="shared" si="1434"/>
        <v/>
      </c>
      <c r="Q816" s="67" t="str">
        <f t="shared" si="1435"/>
        <v/>
      </c>
      <c r="R816" s="67" t="str">
        <f t="shared" si="1436"/>
        <v/>
      </c>
      <c r="S816" s="67" t="str">
        <f t="shared" si="1437"/>
        <v/>
      </c>
      <c r="U816" s="68" t="str">
        <f>IFERROR(IF(Z816=0,"",IF(MINUTE(Z816)&lt;&gt;MINUTE(Z815),MAX($U$2:U815)+1,IF(AND(MINUTE(Z815)=0,MINUTE(Z816)=0),1,""))),"")</f>
        <v/>
      </c>
      <c r="V816" s="68" t="str">
        <f t="shared" si="1438"/>
        <v/>
      </c>
      <c r="W816" s="68" t="str">
        <f t="shared" si="1439"/>
        <v/>
      </c>
      <c r="X816" s="69" t="str">
        <f>IFERROR(L816+VLOOKUP(J816,'Tiempos de ciclo'!$P$3:$Q$398,2,0),"")</f>
        <v/>
      </c>
      <c r="Y816" s="69" t="str">
        <f t="shared" si="1422"/>
        <v/>
      </c>
      <c r="Z816" s="70" t="str">
        <f t="shared" si="1440"/>
        <v/>
      </c>
      <c r="AA816" s="68" t="str">
        <f>IF(U816="","",IF(U816=MAX($U$3:$U$1002),IFERROR(VLOOKUP(MAX($U$3:U816)+1,$U$3:$V$1002,2,0),MAX(V816:V1815))-VLOOKUP(U816,$U$3:$V$1002,2,0)+1,IFERROR(VLOOKUP(MAX($U$3:U816)+1,$U$3:$V$1002,2,0),MAX(V816:V1815))-VLOOKUP(U816,$U$3:$V$1002,2,0)))</f>
        <v/>
      </c>
      <c r="AC816" s="68" t="str">
        <f t="shared" si="1441"/>
        <v/>
      </c>
      <c r="AD816" s="69" t="str">
        <f t="shared" si="1442"/>
        <v/>
      </c>
      <c r="AE816" s="69" t="str">
        <f t="shared" si="1443"/>
        <v/>
      </c>
      <c r="AF816" s="69" t="str">
        <f t="shared" si="1444"/>
        <v/>
      </c>
      <c r="AI816" s="3" t="str">
        <f t="shared" si="1395"/>
        <v/>
      </c>
      <c r="AJ816" s="8" t="str">
        <f t="shared" si="1423"/>
        <v/>
      </c>
      <c r="AK816" s="8" t="str">
        <f t="shared" si="1396"/>
        <v/>
      </c>
      <c r="AL816" s="8" t="str">
        <f t="shared" si="1397"/>
        <v/>
      </c>
      <c r="AM816" s="8" t="str">
        <f t="shared" si="1398"/>
        <v/>
      </c>
      <c r="AN816" s="9" t="str">
        <f t="shared" si="1424"/>
        <v/>
      </c>
      <c r="AO816" s="9" t="str">
        <f t="shared" si="1425"/>
        <v/>
      </c>
      <c r="AP816" s="8" t="str">
        <f t="shared" si="1445"/>
        <v/>
      </c>
      <c r="AQ816" s="9" t="str">
        <f t="shared" si="1426"/>
        <v/>
      </c>
      <c r="AR816" s="8" t="str">
        <f t="shared" si="1446"/>
        <v/>
      </c>
      <c r="AS816" s="2" t="str">
        <f t="shared" si="1399"/>
        <v/>
      </c>
      <c r="AT816" s="8" t="str">
        <f t="shared" si="1447"/>
        <v/>
      </c>
      <c r="AU816" s="8" t="str">
        <f t="shared" si="1400"/>
        <v/>
      </c>
      <c r="AV816" s="8" t="str">
        <f t="shared" si="1401"/>
        <v/>
      </c>
      <c r="AW816" s="8" t="str">
        <f t="shared" si="1402"/>
        <v/>
      </c>
      <c r="AX816" s="9" t="str">
        <f t="shared" si="1427"/>
        <v/>
      </c>
      <c r="AY816" s="9" t="str">
        <f t="shared" si="1428"/>
        <v/>
      </c>
      <c r="AZ816" s="8" t="str">
        <f t="shared" si="1448"/>
        <v/>
      </c>
      <c r="BA816" s="9" t="str">
        <f t="shared" si="1449"/>
        <v/>
      </c>
      <c r="BB816" s="8" t="str">
        <f t="shared" si="1450"/>
        <v/>
      </c>
      <c r="BD816" s="3" t="str">
        <f t="shared" si="1451"/>
        <v/>
      </c>
      <c r="BE816" s="8" t="str">
        <f t="shared" si="1403"/>
        <v/>
      </c>
      <c r="BF816" s="8" t="str">
        <f t="shared" si="1404"/>
        <v/>
      </c>
      <c r="BG816" s="86" t="str">
        <f t="shared" si="1405"/>
        <v/>
      </c>
      <c r="BH816" s="9" t="str">
        <f t="shared" si="1406"/>
        <v/>
      </c>
      <c r="BI816" s="9" t="str">
        <f t="shared" si="1407"/>
        <v/>
      </c>
      <c r="BJ816" s="82" t="e">
        <f t="shared" si="1429"/>
        <v>#VALUE!</v>
      </c>
      <c r="BK816" s="9" t="str">
        <f t="shared" si="1408"/>
        <v/>
      </c>
      <c r="BL816" s="9" t="str">
        <f t="shared" ref="BL816:BM816" si="1502">BK816</f>
        <v/>
      </c>
      <c r="BM816" s="9" t="str">
        <f t="shared" si="1502"/>
        <v/>
      </c>
      <c r="BN816" s="8" t="str">
        <f t="shared" si="1431"/>
        <v/>
      </c>
      <c r="BO816" s="8" t="str">
        <f t="shared" si="1453"/>
        <v/>
      </c>
      <c r="BP816" s="8" t="str">
        <f t="shared" si="1454"/>
        <v/>
      </c>
      <c r="BQ816" s="8" t="str">
        <f t="shared" si="1455"/>
        <v/>
      </c>
      <c r="BR816" s="8" t="str">
        <f t="shared" si="1410"/>
        <v/>
      </c>
      <c r="BS816" s="8" t="str">
        <f t="shared" si="1456"/>
        <v/>
      </c>
      <c r="BT816" s="8" t="str">
        <f t="shared" si="1457"/>
        <v/>
      </c>
      <c r="BU816" s="7" t="str">
        <f t="shared" si="1458"/>
        <v/>
      </c>
    </row>
    <row r="817" spans="8:73" x14ac:dyDescent="0.25">
      <c r="H817" s="35" t="str">
        <f>IFERROR(IF(MINUTE(M817)&lt;&gt;MINUTE(M816),MAX($H$2:H816)+1,IF(AND(MINUTE(M816)=0,MINUTE(M817)=0),1,"")),"")</f>
        <v/>
      </c>
      <c r="I817" s="35" t="str">
        <f t="shared" si="1393"/>
        <v/>
      </c>
      <c r="J817" s="35" t="str">
        <f t="shared" si="1432"/>
        <v/>
      </c>
      <c r="K817" s="67" t="str">
        <f>IFERROR(IF(VLOOKUP(J816,'Flota Variable'!$AS$4:$AU$707,3,0)+K816&gt;$F$7,"",VLOOKUP(J816,'Flota Variable'!$AS$4:$AU$707,3,0)+K816),"")</f>
        <v/>
      </c>
      <c r="L817" s="67" t="str">
        <f t="shared" si="1394"/>
        <v/>
      </c>
      <c r="M817" s="36" t="str">
        <f t="shared" si="1433"/>
        <v/>
      </c>
      <c r="N817" s="35" t="str">
        <f>IF(H817="","",IF(H817=MAX($H$3:$H$1002),IFERROR(VLOOKUP(MAX($H$3:H817)+1,$H$3:$I$1002,2,0),MAX(I817:I1816))-VLOOKUP(H817,$H$3:$I$1002,2,0)+1,IFERROR(VLOOKUP(MAX($H$3:H817)+1,$H$3:$I$1002,2,0),MAX(I817:I1816))-VLOOKUP(H817,$H$3:$I$1002,2,0)))</f>
        <v/>
      </c>
      <c r="P817" s="35" t="str">
        <f t="shared" si="1434"/>
        <v/>
      </c>
      <c r="Q817" s="67" t="str">
        <f t="shared" si="1435"/>
        <v/>
      </c>
      <c r="R817" s="67" t="str">
        <f t="shared" si="1436"/>
        <v/>
      </c>
      <c r="S817" s="67" t="str">
        <f t="shared" si="1437"/>
        <v/>
      </c>
      <c r="U817" s="68" t="str">
        <f>IFERROR(IF(Z817=0,"",IF(MINUTE(Z817)&lt;&gt;MINUTE(Z816),MAX($U$2:U816)+1,IF(AND(MINUTE(Z816)=0,MINUTE(Z817)=0),1,""))),"")</f>
        <v/>
      </c>
      <c r="V817" s="68" t="str">
        <f t="shared" si="1438"/>
        <v/>
      </c>
      <c r="W817" s="68" t="str">
        <f t="shared" si="1439"/>
        <v/>
      </c>
      <c r="X817" s="69" t="str">
        <f>IFERROR(L817+VLOOKUP(J817,'Tiempos de ciclo'!$P$3:$Q$398,2,0),"")</f>
        <v/>
      </c>
      <c r="Y817" s="69" t="str">
        <f t="shared" si="1422"/>
        <v/>
      </c>
      <c r="Z817" s="70" t="str">
        <f t="shared" si="1440"/>
        <v/>
      </c>
      <c r="AA817" s="68" t="str">
        <f>IF(U817="","",IF(U817=MAX($U$3:$U$1002),IFERROR(VLOOKUP(MAX($U$3:U817)+1,$U$3:$V$1002,2,0),MAX(V817:V1816))-VLOOKUP(U817,$U$3:$V$1002,2,0)+1,IFERROR(VLOOKUP(MAX($U$3:U817)+1,$U$3:$V$1002,2,0),MAX(V817:V1816))-VLOOKUP(U817,$U$3:$V$1002,2,0)))</f>
        <v/>
      </c>
      <c r="AC817" s="68" t="str">
        <f t="shared" si="1441"/>
        <v/>
      </c>
      <c r="AD817" s="69" t="str">
        <f t="shared" si="1442"/>
        <v/>
      </c>
      <c r="AE817" s="69" t="str">
        <f t="shared" si="1443"/>
        <v/>
      </c>
      <c r="AF817" s="69" t="str">
        <f t="shared" si="1444"/>
        <v/>
      </c>
      <c r="AI817" s="3" t="str">
        <f t="shared" si="1395"/>
        <v/>
      </c>
      <c r="AJ817" s="8" t="str">
        <f t="shared" si="1423"/>
        <v/>
      </c>
      <c r="AK817" s="8" t="str">
        <f t="shared" si="1396"/>
        <v/>
      </c>
      <c r="AL817" s="8" t="str">
        <f t="shared" si="1397"/>
        <v/>
      </c>
      <c r="AM817" s="8" t="str">
        <f t="shared" si="1398"/>
        <v/>
      </c>
      <c r="AN817" s="9" t="str">
        <f t="shared" si="1424"/>
        <v/>
      </c>
      <c r="AO817" s="9" t="str">
        <f t="shared" si="1425"/>
        <v/>
      </c>
      <c r="AP817" s="8" t="str">
        <f t="shared" si="1445"/>
        <v/>
      </c>
      <c r="AQ817" s="9" t="str">
        <f t="shared" si="1426"/>
        <v/>
      </c>
      <c r="AR817" s="8" t="str">
        <f t="shared" si="1446"/>
        <v/>
      </c>
      <c r="AS817" s="2" t="str">
        <f t="shared" si="1399"/>
        <v/>
      </c>
      <c r="AT817" s="8" t="str">
        <f t="shared" si="1447"/>
        <v/>
      </c>
      <c r="AU817" s="8" t="str">
        <f t="shared" si="1400"/>
        <v/>
      </c>
      <c r="AV817" s="8" t="str">
        <f t="shared" si="1401"/>
        <v/>
      </c>
      <c r="AW817" s="8" t="str">
        <f t="shared" si="1402"/>
        <v/>
      </c>
      <c r="AX817" s="9" t="str">
        <f t="shared" si="1427"/>
        <v/>
      </c>
      <c r="AY817" s="9" t="str">
        <f t="shared" si="1428"/>
        <v/>
      </c>
      <c r="AZ817" s="8" t="str">
        <f t="shared" si="1448"/>
        <v/>
      </c>
      <c r="BA817" s="9" t="str">
        <f t="shared" si="1449"/>
        <v/>
      </c>
      <c r="BB817" s="8" t="str">
        <f t="shared" si="1450"/>
        <v/>
      </c>
      <c r="BD817" s="3" t="str">
        <f t="shared" si="1451"/>
        <v/>
      </c>
      <c r="BE817" s="8" t="str">
        <f t="shared" si="1403"/>
        <v/>
      </c>
      <c r="BF817" s="8" t="str">
        <f t="shared" si="1404"/>
        <v/>
      </c>
      <c r="BG817" s="86" t="str">
        <f t="shared" si="1405"/>
        <v/>
      </c>
      <c r="BH817" s="9" t="str">
        <f t="shared" si="1406"/>
        <v/>
      </c>
      <c r="BI817" s="9" t="str">
        <f t="shared" si="1407"/>
        <v/>
      </c>
      <c r="BJ817" s="82" t="e">
        <f t="shared" si="1429"/>
        <v>#VALUE!</v>
      </c>
      <c r="BK817" s="9" t="str">
        <f t="shared" si="1408"/>
        <v/>
      </c>
      <c r="BL817" s="9" t="str">
        <f t="shared" ref="BL817:BM817" si="1503">BK817</f>
        <v/>
      </c>
      <c r="BM817" s="9" t="str">
        <f t="shared" si="1503"/>
        <v/>
      </c>
      <c r="BN817" s="8" t="str">
        <f t="shared" si="1431"/>
        <v/>
      </c>
      <c r="BO817" s="8" t="str">
        <f t="shared" si="1453"/>
        <v/>
      </c>
      <c r="BP817" s="8" t="str">
        <f t="shared" si="1454"/>
        <v/>
      </c>
      <c r="BQ817" s="8" t="str">
        <f t="shared" si="1455"/>
        <v/>
      </c>
      <c r="BR817" s="8" t="str">
        <f t="shared" si="1410"/>
        <v/>
      </c>
      <c r="BS817" s="8" t="str">
        <f t="shared" si="1456"/>
        <v/>
      </c>
      <c r="BT817" s="8" t="str">
        <f t="shared" si="1457"/>
        <v/>
      </c>
      <c r="BU817" s="7" t="str">
        <f t="shared" si="1458"/>
        <v/>
      </c>
    </row>
    <row r="818" spans="8:73" x14ac:dyDescent="0.25">
      <c r="H818" s="35" t="str">
        <f>IFERROR(IF(MINUTE(M818)&lt;&gt;MINUTE(M817),MAX($H$2:H817)+1,IF(AND(MINUTE(M817)=0,MINUTE(M818)=0),1,"")),"")</f>
        <v/>
      </c>
      <c r="I818" s="35" t="str">
        <f t="shared" si="1393"/>
        <v/>
      </c>
      <c r="J818" s="35" t="str">
        <f t="shared" si="1432"/>
        <v/>
      </c>
      <c r="K818" s="67" t="str">
        <f>IFERROR(IF(VLOOKUP(J817,'Flota Variable'!$AS$4:$AU$707,3,0)+K817&gt;$F$7,"",VLOOKUP(J817,'Flota Variable'!$AS$4:$AU$707,3,0)+K817),"")</f>
        <v/>
      </c>
      <c r="L818" s="67" t="str">
        <f t="shared" si="1394"/>
        <v/>
      </c>
      <c r="M818" s="36" t="str">
        <f t="shared" si="1433"/>
        <v/>
      </c>
      <c r="N818" s="35" t="str">
        <f>IF(H818="","",IF(H818=MAX($H$3:$H$1002),IFERROR(VLOOKUP(MAX($H$3:H818)+1,$H$3:$I$1002,2,0),MAX(I818:I1817))-VLOOKUP(H818,$H$3:$I$1002,2,0)+1,IFERROR(VLOOKUP(MAX($H$3:H818)+1,$H$3:$I$1002,2,0),MAX(I818:I1817))-VLOOKUP(H818,$H$3:$I$1002,2,0)))</f>
        <v/>
      </c>
      <c r="P818" s="35" t="str">
        <f t="shared" si="1434"/>
        <v/>
      </c>
      <c r="Q818" s="67" t="str">
        <f t="shared" si="1435"/>
        <v/>
      </c>
      <c r="R818" s="67" t="str">
        <f t="shared" si="1436"/>
        <v/>
      </c>
      <c r="S818" s="67" t="str">
        <f t="shared" si="1437"/>
        <v/>
      </c>
      <c r="U818" s="68" t="str">
        <f>IFERROR(IF(Z818=0,"",IF(MINUTE(Z818)&lt;&gt;MINUTE(Z817),MAX($U$2:U817)+1,IF(AND(MINUTE(Z817)=0,MINUTE(Z818)=0),1,""))),"")</f>
        <v/>
      </c>
      <c r="V818" s="68" t="str">
        <f t="shared" si="1438"/>
        <v/>
      </c>
      <c r="W818" s="68" t="str">
        <f t="shared" si="1439"/>
        <v/>
      </c>
      <c r="X818" s="69" t="str">
        <f>IFERROR(L818+VLOOKUP(J818,'Tiempos de ciclo'!$P$3:$Q$398,2,0),"")</f>
        <v/>
      </c>
      <c r="Y818" s="69" t="str">
        <f t="shared" si="1422"/>
        <v/>
      </c>
      <c r="Z818" s="70" t="str">
        <f t="shared" si="1440"/>
        <v/>
      </c>
      <c r="AA818" s="68" t="str">
        <f>IF(U818="","",IF(U818=MAX($U$3:$U$1002),IFERROR(VLOOKUP(MAX($U$3:U818)+1,$U$3:$V$1002,2,0),MAX(V818:V1817))-VLOOKUP(U818,$U$3:$V$1002,2,0)+1,IFERROR(VLOOKUP(MAX($U$3:U818)+1,$U$3:$V$1002,2,0),MAX(V818:V1817))-VLOOKUP(U818,$U$3:$V$1002,2,0)))</f>
        <v/>
      </c>
      <c r="AC818" s="68" t="str">
        <f t="shared" si="1441"/>
        <v/>
      </c>
      <c r="AD818" s="69" t="str">
        <f t="shared" si="1442"/>
        <v/>
      </c>
      <c r="AE818" s="69" t="str">
        <f t="shared" si="1443"/>
        <v/>
      </c>
      <c r="AF818" s="69" t="str">
        <f t="shared" si="1444"/>
        <v/>
      </c>
      <c r="AI818" s="3" t="str">
        <f t="shared" si="1395"/>
        <v/>
      </c>
      <c r="AJ818" s="8" t="str">
        <f t="shared" si="1423"/>
        <v/>
      </c>
      <c r="AK818" s="8" t="str">
        <f t="shared" si="1396"/>
        <v/>
      </c>
      <c r="AL818" s="8" t="str">
        <f t="shared" si="1397"/>
        <v/>
      </c>
      <c r="AM818" s="8" t="str">
        <f t="shared" si="1398"/>
        <v/>
      </c>
      <c r="AN818" s="9" t="str">
        <f t="shared" si="1424"/>
        <v/>
      </c>
      <c r="AO818" s="9" t="str">
        <f t="shared" si="1425"/>
        <v/>
      </c>
      <c r="AP818" s="8" t="str">
        <f t="shared" si="1445"/>
        <v/>
      </c>
      <c r="AQ818" s="9" t="str">
        <f t="shared" si="1426"/>
        <v/>
      </c>
      <c r="AR818" s="8" t="str">
        <f t="shared" si="1446"/>
        <v/>
      </c>
      <c r="AS818" s="2" t="str">
        <f t="shared" si="1399"/>
        <v/>
      </c>
      <c r="AT818" s="8" t="str">
        <f t="shared" si="1447"/>
        <v/>
      </c>
      <c r="AU818" s="8" t="str">
        <f t="shared" si="1400"/>
        <v/>
      </c>
      <c r="AV818" s="8" t="str">
        <f t="shared" si="1401"/>
        <v/>
      </c>
      <c r="AW818" s="8" t="str">
        <f t="shared" si="1402"/>
        <v/>
      </c>
      <c r="AX818" s="9" t="str">
        <f t="shared" si="1427"/>
        <v/>
      </c>
      <c r="AY818" s="9" t="str">
        <f t="shared" si="1428"/>
        <v/>
      </c>
      <c r="AZ818" s="8" t="str">
        <f t="shared" si="1448"/>
        <v/>
      </c>
      <c r="BA818" s="9" t="str">
        <f t="shared" si="1449"/>
        <v/>
      </c>
      <c r="BB818" s="8" t="str">
        <f t="shared" si="1450"/>
        <v/>
      </c>
      <c r="BD818" s="3" t="str">
        <f t="shared" si="1451"/>
        <v/>
      </c>
      <c r="BE818" s="8" t="str">
        <f t="shared" si="1403"/>
        <v/>
      </c>
      <c r="BF818" s="8" t="str">
        <f t="shared" si="1404"/>
        <v/>
      </c>
      <c r="BG818" s="86" t="str">
        <f t="shared" si="1405"/>
        <v/>
      </c>
      <c r="BH818" s="9" t="str">
        <f t="shared" si="1406"/>
        <v/>
      </c>
      <c r="BI818" s="9" t="str">
        <f t="shared" si="1407"/>
        <v/>
      </c>
      <c r="BJ818" s="82" t="e">
        <f t="shared" si="1429"/>
        <v>#VALUE!</v>
      </c>
      <c r="BK818" s="9" t="str">
        <f t="shared" si="1408"/>
        <v/>
      </c>
      <c r="BL818" s="9" t="str">
        <f t="shared" ref="BL818:BM818" si="1504">BK818</f>
        <v/>
      </c>
      <c r="BM818" s="9" t="str">
        <f t="shared" si="1504"/>
        <v/>
      </c>
      <c r="BN818" s="8" t="str">
        <f t="shared" si="1431"/>
        <v/>
      </c>
      <c r="BO818" s="8" t="str">
        <f t="shared" si="1453"/>
        <v/>
      </c>
      <c r="BP818" s="8" t="str">
        <f t="shared" si="1454"/>
        <v/>
      </c>
      <c r="BQ818" s="8" t="str">
        <f t="shared" si="1455"/>
        <v/>
      </c>
      <c r="BR818" s="8" t="str">
        <f t="shared" si="1410"/>
        <v/>
      </c>
      <c r="BS818" s="8" t="str">
        <f t="shared" si="1456"/>
        <v/>
      </c>
      <c r="BT818" s="8" t="str">
        <f t="shared" si="1457"/>
        <v/>
      </c>
      <c r="BU818" s="7" t="str">
        <f t="shared" si="1458"/>
        <v/>
      </c>
    </row>
    <row r="819" spans="8:73" x14ac:dyDescent="0.25">
      <c r="H819" s="35" t="str">
        <f>IFERROR(IF(MINUTE(M819)&lt;&gt;MINUTE(M818),MAX($H$2:H818)+1,IF(AND(MINUTE(M818)=0,MINUTE(M819)=0),1,"")),"")</f>
        <v/>
      </c>
      <c r="I819" s="35" t="str">
        <f t="shared" si="1393"/>
        <v/>
      </c>
      <c r="J819" s="35" t="str">
        <f t="shared" si="1432"/>
        <v/>
      </c>
      <c r="K819" s="67" t="str">
        <f>IFERROR(IF(VLOOKUP(J818,'Flota Variable'!$AS$4:$AU$707,3,0)+K818&gt;$F$7,"",VLOOKUP(J818,'Flota Variable'!$AS$4:$AU$707,3,0)+K818),"")</f>
        <v/>
      </c>
      <c r="L819" s="67" t="str">
        <f t="shared" si="1394"/>
        <v/>
      </c>
      <c r="M819" s="36" t="str">
        <f t="shared" si="1433"/>
        <v/>
      </c>
      <c r="N819" s="35" t="str">
        <f>IF(H819="","",IF(H819=MAX($H$3:$H$1002),IFERROR(VLOOKUP(MAX($H$3:H819)+1,$H$3:$I$1002,2,0),MAX(I819:I1818))-VLOOKUP(H819,$H$3:$I$1002,2,0)+1,IFERROR(VLOOKUP(MAX($H$3:H819)+1,$H$3:$I$1002,2,0),MAX(I819:I1818))-VLOOKUP(H819,$H$3:$I$1002,2,0)))</f>
        <v/>
      </c>
      <c r="P819" s="35" t="str">
        <f t="shared" si="1434"/>
        <v/>
      </c>
      <c r="Q819" s="67" t="str">
        <f t="shared" si="1435"/>
        <v/>
      </c>
      <c r="R819" s="67" t="str">
        <f t="shared" si="1436"/>
        <v/>
      </c>
      <c r="S819" s="67" t="str">
        <f t="shared" si="1437"/>
        <v/>
      </c>
      <c r="U819" s="68" t="str">
        <f>IFERROR(IF(Z819=0,"",IF(MINUTE(Z819)&lt;&gt;MINUTE(Z818),MAX($U$2:U818)+1,IF(AND(MINUTE(Z818)=0,MINUTE(Z819)=0),1,""))),"")</f>
        <v/>
      </c>
      <c r="V819" s="68" t="str">
        <f t="shared" si="1438"/>
        <v/>
      </c>
      <c r="W819" s="68" t="str">
        <f t="shared" si="1439"/>
        <v/>
      </c>
      <c r="X819" s="69" t="str">
        <f>IFERROR(L819+VLOOKUP(J819,'Tiempos de ciclo'!$P$3:$Q$398,2,0),"")</f>
        <v/>
      </c>
      <c r="Y819" s="69" t="str">
        <f t="shared" si="1422"/>
        <v/>
      </c>
      <c r="Z819" s="70" t="str">
        <f t="shared" si="1440"/>
        <v/>
      </c>
      <c r="AA819" s="68" t="str">
        <f>IF(U819="","",IF(U819=MAX($U$3:$U$1002),IFERROR(VLOOKUP(MAX($U$3:U819)+1,$U$3:$V$1002,2,0),MAX(V819:V1818))-VLOOKUP(U819,$U$3:$V$1002,2,0)+1,IFERROR(VLOOKUP(MAX($U$3:U819)+1,$U$3:$V$1002,2,0),MAX(V819:V1818))-VLOOKUP(U819,$U$3:$V$1002,2,0)))</f>
        <v/>
      </c>
      <c r="AC819" s="68" t="str">
        <f t="shared" si="1441"/>
        <v/>
      </c>
      <c r="AD819" s="69" t="str">
        <f t="shared" si="1442"/>
        <v/>
      </c>
      <c r="AE819" s="69" t="str">
        <f t="shared" si="1443"/>
        <v/>
      </c>
      <c r="AF819" s="69" t="str">
        <f t="shared" si="1444"/>
        <v/>
      </c>
      <c r="AI819" s="3" t="str">
        <f t="shared" si="1395"/>
        <v/>
      </c>
      <c r="AJ819" s="8" t="str">
        <f t="shared" si="1423"/>
        <v/>
      </c>
      <c r="AK819" s="8" t="str">
        <f t="shared" si="1396"/>
        <v/>
      </c>
      <c r="AL819" s="8" t="str">
        <f t="shared" si="1397"/>
        <v/>
      </c>
      <c r="AM819" s="8" t="str">
        <f t="shared" si="1398"/>
        <v/>
      </c>
      <c r="AN819" s="9" t="str">
        <f t="shared" si="1424"/>
        <v/>
      </c>
      <c r="AO819" s="9" t="str">
        <f t="shared" si="1425"/>
        <v/>
      </c>
      <c r="AP819" s="8" t="str">
        <f t="shared" si="1445"/>
        <v/>
      </c>
      <c r="AQ819" s="9" t="str">
        <f t="shared" si="1426"/>
        <v/>
      </c>
      <c r="AR819" s="8" t="str">
        <f t="shared" si="1446"/>
        <v/>
      </c>
      <c r="AS819" s="2" t="str">
        <f t="shared" si="1399"/>
        <v/>
      </c>
      <c r="AT819" s="8" t="str">
        <f t="shared" si="1447"/>
        <v/>
      </c>
      <c r="AU819" s="8" t="str">
        <f t="shared" si="1400"/>
        <v/>
      </c>
      <c r="AV819" s="8" t="str">
        <f t="shared" si="1401"/>
        <v/>
      </c>
      <c r="AW819" s="8" t="str">
        <f t="shared" si="1402"/>
        <v/>
      </c>
      <c r="AX819" s="9" t="str">
        <f t="shared" si="1427"/>
        <v/>
      </c>
      <c r="AY819" s="9" t="str">
        <f t="shared" si="1428"/>
        <v/>
      </c>
      <c r="AZ819" s="8" t="str">
        <f t="shared" si="1448"/>
        <v/>
      </c>
      <c r="BA819" s="9" t="str">
        <f t="shared" si="1449"/>
        <v/>
      </c>
      <c r="BB819" s="8" t="str">
        <f t="shared" si="1450"/>
        <v/>
      </c>
      <c r="BD819" s="3" t="str">
        <f t="shared" si="1451"/>
        <v/>
      </c>
      <c r="BE819" s="8" t="str">
        <f t="shared" si="1403"/>
        <v/>
      </c>
      <c r="BF819" s="8" t="str">
        <f t="shared" si="1404"/>
        <v/>
      </c>
      <c r="BG819" s="86" t="str">
        <f t="shared" si="1405"/>
        <v/>
      </c>
      <c r="BH819" s="9" t="str">
        <f t="shared" si="1406"/>
        <v/>
      </c>
      <c r="BI819" s="9" t="str">
        <f t="shared" si="1407"/>
        <v/>
      </c>
      <c r="BJ819" s="82" t="e">
        <f t="shared" si="1429"/>
        <v>#VALUE!</v>
      </c>
      <c r="BK819" s="9" t="str">
        <f t="shared" si="1408"/>
        <v/>
      </c>
      <c r="BL819" s="9" t="str">
        <f t="shared" ref="BL819:BM819" si="1505">BK819</f>
        <v/>
      </c>
      <c r="BM819" s="9" t="str">
        <f t="shared" si="1505"/>
        <v/>
      </c>
      <c r="BN819" s="8" t="str">
        <f t="shared" si="1431"/>
        <v/>
      </c>
      <c r="BO819" s="8" t="str">
        <f t="shared" si="1453"/>
        <v/>
      </c>
      <c r="BP819" s="8" t="str">
        <f t="shared" si="1454"/>
        <v/>
      </c>
      <c r="BQ819" s="8" t="str">
        <f t="shared" si="1455"/>
        <v/>
      </c>
      <c r="BR819" s="8" t="str">
        <f t="shared" si="1410"/>
        <v/>
      </c>
      <c r="BS819" s="8" t="str">
        <f t="shared" si="1456"/>
        <v/>
      </c>
      <c r="BT819" s="8" t="str">
        <f t="shared" si="1457"/>
        <v/>
      </c>
      <c r="BU819" s="7" t="str">
        <f t="shared" si="1458"/>
        <v/>
      </c>
    </row>
    <row r="820" spans="8:73" x14ac:dyDescent="0.25">
      <c r="H820" s="35" t="str">
        <f>IFERROR(IF(MINUTE(M820)&lt;&gt;MINUTE(M819),MAX($H$2:H819)+1,IF(AND(MINUTE(M819)=0,MINUTE(M820)=0),1,"")),"")</f>
        <v/>
      </c>
      <c r="I820" s="35" t="str">
        <f t="shared" si="1393"/>
        <v/>
      </c>
      <c r="J820" s="35" t="str">
        <f t="shared" si="1432"/>
        <v/>
      </c>
      <c r="K820" s="67" t="str">
        <f>IFERROR(IF(VLOOKUP(J819,'Flota Variable'!$AS$4:$AU$707,3,0)+K819&gt;$F$7,"",VLOOKUP(J819,'Flota Variable'!$AS$4:$AU$707,3,0)+K819),"")</f>
        <v/>
      </c>
      <c r="L820" s="67" t="str">
        <f t="shared" si="1394"/>
        <v/>
      </c>
      <c r="M820" s="36" t="str">
        <f t="shared" si="1433"/>
        <v/>
      </c>
      <c r="N820" s="35" t="str">
        <f>IF(H820="","",IF(H820=MAX($H$3:$H$1002),IFERROR(VLOOKUP(MAX($H$3:H820)+1,$H$3:$I$1002,2,0),MAX(I820:I1819))-VLOOKUP(H820,$H$3:$I$1002,2,0)+1,IFERROR(VLOOKUP(MAX($H$3:H820)+1,$H$3:$I$1002,2,0),MAX(I820:I1819))-VLOOKUP(H820,$H$3:$I$1002,2,0)))</f>
        <v/>
      </c>
      <c r="P820" s="35" t="str">
        <f t="shared" si="1434"/>
        <v/>
      </c>
      <c r="Q820" s="67" t="str">
        <f t="shared" si="1435"/>
        <v/>
      </c>
      <c r="R820" s="67" t="str">
        <f t="shared" si="1436"/>
        <v/>
      </c>
      <c r="S820" s="67" t="str">
        <f t="shared" si="1437"/>
        <v/>
      </c>
      <c r="U820" s="68" t="str">
        <f>IFERROR(IF(Z820=0,"",IF(MINUTE(Z820)&lt;&gt;MINUTE(Z819),MAX($U$2:U819)+1,IF(AND(MINUTE(Z819)=0,MINUTE(Z820)=0),1,""))),"")</f>
        <v/>
      </c>
      <c r="V820" s="68" t="str">
        <f t="shared" si="1438"/>
        <v/>
      </c>
      <c r="W820" s="68" t="str">
        <f t="shared" si="1439"/>
        <v/>
      </c>
      <c r="X820" s="69" t="str">
        <f>IFERROR(L820+VLOOKUP(J820,'Tiempos de ciclo'!$P$3:$Q$398,2,0),"")</f>
        <v/>
      </c>
      <c r="Y820" s="69" t="str">
        <f t="shared" si="1422"/>
        <v/>
      </c>
      <c r="Z820" s="70" t="str">
        <f t="shared" si="1440"/>
        <v/>
      </c>
      <c r="AA820" s="68" t="str">
        <f>IF(U820="","",IF(U820=MAX($U$3:$U$1002),IFERROR(VLOOKUP(MAX($U$3:U820)+1,$U$3:$V$1002,2,0),MAX(V820:V1819))-VLOOKUP(U820,$U$3:$V$1002,2,0)+1,IFERROR(VLOOKUP(MAX($U$3:U820)+1,$U$3:$V$1002,2,0),MAX(V820:V1819))-VLOOKUP(U820,$U$3:$V$1002,2,0)))</f>
        <v/>
      </c>
      <c r="AC820" s="68" t="str">
        <f t="shared" si="1441"/>
        <v/>
      </c>
      <c r="AD820" s="69" t="str">
        <f t="shared" si="1442"/>
        <v/>
      </c>
      <c r="AE820" s="69" t="str">
        <f t="shared" si="1443"/>
        <v/>
      </c>
      <c r="AF820" s="69" t="str">
        <f t="shared" si="1444"/>
        <v/>
      </c>
      <c r="AI820" s="3" t="str">
        <f t="shared" si="1395"/>
        <v/>
      </c>
      <c r="AJ820" s="8" t="str">
        <f t="shared" si="1423"/>
        <v/>
      </c>
      <c r="AK820" s="8" t="str">
        <f t="shared" si="1396"/>
        <v/>
      </c>
      <c r="AL820" s="8" t="str">
        <f t="shared" si="1397"/>
        <v/>
      </c>
      <c r="AM820" s="8" t="str">
        <f t="shared" si="1398"/>
        <v/>
      </c>
      <c r="AN820" s="9" t="str">
        <f t="shared" si="1424"/>
        <v/>
      </c>
      <c r="AO820" s="9" t="str">
        <f t="shared" si="1425"/>
        <v/>
      </c>
      <c r="AP820" s="8" t="str">
        <f t="shared" si="1445"/>
        <v/>
      </c>
      <c r="AQ820" s="9" t="str">
        <f t="shared" si="1426"/>
        <v/>
      </c>
      <c r="AR820" s="8" t="str">
        <f t="shared" si="1446"/>
        <v/>
      </c>
      <c r="AS820" s="2" t="str">
        <f t="shared" si="1399"/>
        <v/>
      </c>
      <c r="AT820" s="8" t="str">
        <f t="shared" si="1447"/>
        <v/>
      </c>
      <c r="AU820" s="8" t="str">
        <f t="shared" si="1400"/>
        <v/>
      </c>
      <c r="AV820" s="8" t="str">
        <f t="shared" si="1401"/>
        <v/>
      </c>
      <c r="AW820" s="8" t="str">
        <f t="shared" si="1402"/>
        <v/>
      </c>
      <c r="AX820" s="9" t="str">
        <f t="shared" si="1427"/>
        <v/>
      </c>
      <c r="AY820" s="9" t="str">
        <f t="shared" si="1428"/>
        <v/>
      </c>
      <c r="AZ820" s="8" t="str">
        <f t="shared" si="1448"/>
        <v/>
      </c>
      <c r="BA820" s="9" t="str">
        <f t="shared" si="1449"/>
        <v/>
      </c>
      <c r="BB820" s="8" t="str">
        <f t="shared" si="1450"/>
        <v/>
      </c>
      <c r="BD820" s="3" t="str">
        <f t="shared" si="1451"/>
        <v/>
      </c>
      <c r="BE820" s="8" t="str">
        <f t="shared" si="1403"/>
        <v/>
      </c>
      <c r="BF820" s="8" t="str">
        <f t="shared" si="1404"/>
        <v/>
      </c>
      <c r="BG820" s="86" t="str">
        <f t="shared" si="1405"/>
        <v/>
      </c>
      <c r="BH820" s="9" t="str">
        <f t="shared" si="1406"/>
        <v/>
      </c>
      <c r="BI820" s="9" t="str">
        <f t="shared" si="1407"/>
        <v/>
      </c>
      <c r="BJ820" s="82" t="e">
        <f t="shared" si="1429"/>
        <v>#VALUE!</v>
      </c>
      <c r="BK820" s="9" t="str">
        <f t="shared" si="1408"/>
        <v/>
      </c>
      <c r="BL820" s="9" t="str">
        <f t="shared" ref="BL820:BM820" si="1506">BK820</f>
        <v/>
      </c>
      <c r="BM820" s="9" t="str">
        <f t="shared" si="1506"/>
        <v/>
      </c>
      <c r="BN820" s="8" t="str">
        <f t="shared" si="1431"/>
        <v/>
      </c>
      <c r="BO820" s="8" t="str">
        <f t="shared" si="1453"/>
        <v/>
      </c>
      <c r="BP820" s="8" t="str">
        <f t="shared" si="1454"/>
        <v/>
      </c>
      <c r="BQ820" s="8" t="str">
        <f t="shared" si="1455"/>
        <v/>
      </c>
      <c r="BR820" s="8" t="str">
        <f t="shared" si="1410"/>
        <v/>
      </c>
      <c r="BS820" s="8" t="str">
        <f t="shared" si="1456"/>
        <v/>
      </c>
      <c r="BT820" s="8" t="str">
        <f t="shared" si="1457"/>
        <v/>
      </c>
      <c r="BU820" s="7" t="str">
        <f t="shared" si="1458"/>
        <v/>
      </c>
    </row>
    <row r="821" spans="8:73" x14ac:dyDescent="0.25">
      <c r="H821" s="35" t="str">
        <f>IFERROR(IF(MINUTE(M821)&lt;&gt;MINUTE(M820),MAX($H$2:H820)+1,IF(AND(MINUTE(M820)=0,MINUTE(M821)=0),1,"")),"")</f>
        <v/>
      </c>
      <c r="I821" s="35" t="str">
        <f t="shared" si="1393"/>
        <v/>
      </c>
      <c r="J821" s="35" t="str">
        <f t="shared" si="1432"/>
        <v/>
      </c>
      <c r="K821" s="67" t="str">
        <f>IFERROR(IF(VLOOKUP(J820,'Flota Variable'!$AS$4:$AU$707,3,0)+K820&gt;$F$7,"",VLOOKUP(J820,'Flota Variable'!$AS$4:$AU$707,3,0)+K820),"")</f>
        <v/>
      </c>
      <c r="L821" s="67" t="str">
        <f t="shared" si="1394"/>
        <v/>
      </c>
      <c r="M821" s="36" t="str">
        <f t="shared" si="1433"/>
        <v/>
      </c>
      <c r="N821" s="35" t="str">
        <f>IF(H821="","",IF(H821=MAX($H$3:$H$1002),IFERROR(VLOOKUP(MAX($H$3:H821)+1,$H$3:$I$1002,2,0),MAX(I821:I1820))-VLOOKUP(H821,$H$3:$I$1002,2,0)+1,IFERROR(VLOOKUP(MAX($H$3:H821)+1,$H$3:$I$1002,2,0),MAX(I821:I1820))-VLOOKUP(H821,$H$3:$I$1002,2,0)))</f>
        <v/>
      </c>
      <c r="P821" s="35" t="str">
        <f t="shared" si="1434"/>
        <v/>
      </c>
      <c r="Q821" s="67" t="str">
        <f t="shared" si="1435"/>
        <v/>
      </c>
      <c r="R821" s="67" t="str">
        <f t="shared" si="1436"/>
        <v/>
      </c>
      <c r="S821" s="67" t="str">
        <f t="shared" si="1437"/>
        <v/>
      </c>
      <c r="U821" s="68" t="str">
        <f>IFERROR(IF(Z821=0,"",IF(MINUTE(Z821)&lt;&gt;MINUTE(Z820),MAX($U$2:U820)+1,IF(AND(MINUTE(Z820)=0,MINUTE(Z821)=0),1,""))),"")</f>
        <v/>
      </c>
      <c r="V821" s="68" t="str">
        <f t="shared" si="1438"/>
        <v/>
      </c>
      <c r="W821" s="68" t="str">
        <f t="shared" si="1439"/>
        <v/>
      </c>
      <c r="X821" s="69" t="str">
        <f>IFERROR(L821+VLOOKUP(J821,'Tiempos de ciclo'!$P$3:$Q$398,2,0),"")</f>
        <v/>
      </c>
      <c r="Y821" s="69" t="str">
        <f t="shared" si="1422"/>
        <v/>
      </c>
      <c r="Z821" s="70" t="str">
        <f t="shared" si="1440"/>
        <v/>
      </c>
      <c r="AA821" s="68" t="str">
        <f>IF(U821="","",IF(U821=MAX($U$3:$U$1002),IFERROR(VLOOKUP(MAX($U$3:U821)+1,$U$3:$V$1002,2,0),MAX(V821:V1820))-VLOOKUP(U821,$U$3:$V$1002,2,0)+1,IFERROR(VLOOKUP(MAX($U$3:U821)+1,$U$3:$V$1002,2,0),MAX(V821:V1820))-VLOOKUP(U821,$U$3:$V$1002,2,0)))</f>
        <v/>
      </c>
      <c r="AC821" s="68" t="str">
        <f t="shared" si="1441"/>
        <v/>
      </c>
      <c r="AD821" s="69" t="str">
        <f t="shared" si="1442"/>
        <v/>
      </c>
      <c r="AE821" s="69" t="str">
        <f t="shared" si="1443"/>
        <v/>
      </c>
      <c r="AF821" s="69" t="str">
        <f t="shared" si="1444"/>
        <v/>
      </c>
      <c r="AI821" s="3" t="str">
        <f t="shared" si="1395"/>
        <v/>
      </c>
      <c r="AJ821" s="8" t="str">
        <f t="shared" si="1423"/>
        <v/>
      </c>
      <c r="AK821" s="8" t="str">
        <f t="shared" si="1396"/>
        <v/>
      </c>
      <c r="AL821" s="8" t="str">
        <f t="shared" si="1397"/>
        <v/>
      </c>
      <c r="AM821" s="8" t="str">
        <f t="shared" si="1398"/>
        <v/>
      </c>
      <c r="AN821" s="9" t="str">
        <f t="shared" si="1424"/>
        <v/>
      </c>
      <c r="AO821" s="9" t="str">
        <f t="shared" si="1425"/>
        <v/>
      </c>
      <c r="AP821" s="8" t="str">
        <f t="shared" si="1445"/>
        <v/>
      </c>
      <c r="AQ821" s="9" t="str">
        <f t="shared" si="1426"/>
        <v/>
      </c>
      <c r="AR821" s="8" t="str">
        <f t="shared" si="1446"/>
        <v/>
      </c>
      <c r="AS821" s="2" t="str">
        <f t="shared" si="1399"/>
        <v/>
      </c>
      <c r="AT821" s="8" t="str">
        <f t="shared" si="1447"/>
        <v/>
      </c>
      <c r="AU821" s="8" t="str">
        <f t="shared" si="1400"/>
        <v/>
      </c>
      <c r="AV821" s="8" t="str">
        <f t="shared" si="1401"/>
        <v/>
      </c>
      <c r="AW821" s="8" t="str">
        <f t="shared" si="1402"/>
        <v/>
      </c>
      <c r="AX821" s="9" t="str">
        <f t="shared" si="1427"/>
        <v/>
      </c>
      <c r="AY821" s="9" t="str">
        <f t="shared" si="1428"/>
        <v/>
      </c>
      <c r="AZ821" s="8" t="str">
        <f t="shared" si="1448"/>
        <v/>
      </c>
      <c r="BA821" s="9" t="str">
        <f t="shared" si="1449"/>
        <v/>
      </c>
      <c r="BB821" s="8" t="str">
        <f t="shared" si="1450"/>
        <v/>
      </c>
      <c r="BD821" s="3" t="str">
        <f t="shared" si="1451"/>
        <v/>
      </c>
      <c r="BE821" s="8" t="str">
        <f t="shared" si="1403"/>
        <v/>
      </c>
      <c r="BF821" s="8" t="str">
        <f t="shared" si="1404"/>
        <v/>
      </c>
      <c r="BG821" s="86" t="str">
        <f t="shared" si="1405"/>
        <v/>
      </c>
      <c r="BH821" s="9" t="str">
        <f t="shared" si="1406"/>
        <v/>
      </c>
      <c r="BI821" s="9" t="str">
        <f t="shared" si="1407"/>
        <v/>
      </c>
      <c r="BJ821" s="82" t="e">
        <f t="shared" si="1429"/>
        <v>#VALUE!</v>
      </c>
      <c r="BK821" s="9" t="str">
        <f t="shared" si="1408"/>
        <v/>
      </c>
      <c r="BL821" s="9" t="str">
        <f t="shared" ref="BL821:BM821" si="1507">BK821</f>
        <v/>
      </c>
      <c r="BM821" s="9" t="str">
        <f t="shared" si="1507"/>
        <v/>
      </c>
      <c r="BN821" s="8" t="str">
        <f t="shared" si="1431"/>
        <v/>
      </c>
      <c r="BO821" s="8" t="str">
        <f t="shared" si="1453"/>
        <v/>
      </c>
      <c r="BP821" s="8" t="str">
        <f t="shared" si="1454"/>
        <v/>
      </c>
      <c r="BQ821" s="8" t="str">
        <f t="shared" si="1455"/>
        <v/>
      </c>
      <c r="BR821" s="8" t="str">
        <f t="shared" si="1410"/>
        <v/>
      </c>
      <c r="BS821" s="8" t="str">
        <f t="shared" si="1456"/>
        <v/>
      </c>
      <c r="BT821" s="8" t="str">
        <f t="shared" si="1457"/>
        <v/>
      </c>
      <c r="BU821" s="7" t="str">
        <f t="shared" si="1458"/>
        <v/>
      </c>
    </row>
    <row r="822" spans="8:73" x14ac:dyDescent="0.25">
      <c r="H822" s="35" t="str">
        <f>IFERROR(IF(MINUTE(M822)&lt;&gt;MINUTE(M821),MAX($H$2:H821)+1,IF(AND(MINUTE(M821)=0,MINUTE(M822)=0),1,"")),"")</f>
        <v/>
      </c>
      <c r="I822" s="35" t="str">
        <f t="shared" si="1393"/>
        <v/>
      </c>
      <c r="J822" s="35" t="str">
        <f t="shared" si="1432"/>
        <v/>
      </c>
      <c r="K822" s="67" t="str">
        <f>IFERROR(IF(VLOOKUP(J821,'Flota Variable'!$AS$4:$AU$707,3,0)+K821&gt;$F$7,"",VLOOKUP(J821,'Flota Variable'!$AS$4:$AU$707,3,0)+K821),"")</f>
        <v/>
      </c>
      <c r="L822" s="67" t="str">
        <f t="shared" si="1394"/>
        <v/>
      </c>
      <c r="M822" s="36" t="str">
        <f t="shared" si="1433"/>
        <v/>
      </c>
      <c r="N822" s="35" t="str">
        <f>IF(H822="","",IF(H822=MAX($H$3:$H$1002),IFERROR(VLOOKUP(MAX($H$3:H822)+1,$H$3:$I$1002,2,0),MAX(I822:I1821))-VLOOKUP(H822,$H$3:$I$1002,2,0)+1,IFERROR(VLOOKUP(MAX($H$3:H822)+1,$H$3:$I$1002,2,0),MAX(I822:I1821))-VLOOKUP(H822,$H$3:$I$1002,2,0)))</f>
        <v/>
      </c>
      <c r="P822" s="35" t="str">
        <f t="shared" si="1434"/>
        <v/>
      </c>
      <c r="Q822" s="67" t="str">
        <f t="shared" si="1435"/>
        <v/>
      </c>
      <c r="R822" s="67" t="str">
        <f t="shared" si="1436"/>
        <v/>
      </c>
      <c r="S822" s="67" t="str">
        <f t="shared" si="1437"/>
        <v/>
      </c>
      <c r="U822" s="68" t="str">
        <f>IFERROR(IF(Z822=0,"",IF(MINUTE(Z822)&lt;&gt;MINUTE(Z821),MAX($U$2:U821)+1,IF(AND(MINUTE(Z821)=0,MINUTE(Z822)=0),1,""))),"")</f>
        <v/>
      </c>
      <c r="V822" s="68" t="str">
        <f t="shared" si="1438"/>
        <v/>
      </c>
      <c r="W822" s="68" t="str">
        <f t="shared" si="1439"/>
        <v/>
      </c>
      <c r="X822" s="69" t="str">
        <f>IFERROR(L822+VLOOKUP(J822,'Tiempos de ciclo'!$P$3:$Q$398,2,0),"")</f>
        <v/>
      </c>
      <c r="Y822" s="69" t="str">
        <f t="shared" si="1422"/>
        <v/>
      </c>
      <c r="Z822" s="70" t="str">
        <f t="shared" si="1440"/>
        <v/>
      </c>
      <c r="AA822" s="68" t="str">
        <f>IF(U822="","",IF(U822=MAX($U$3:$U$1002),IFERROR(VLOOKUP(MAX($U$3:U822)+1,$U$3:$V$1002,2,0),MAX(V822:V1821))-VLOOKUP(U822,$U$3:$V$1002,2,0)+1,IFERROR(VLOOKUP(MAX($U$3:U822)+1,$U$3:$V$1002,2,0),MAX(V822:V1821))-VLOOKUP(U822,$U$3:$V$1002,2,0)))</f>
        <v/>
      </c>
      <c r="AC822" s="68" t="str">
        <f t="shared" si="1441"/>
        <v/>
      </c>
      <c r="AD822" s="69" t="str">
        <f t="shared" si="1442"/>
        <v/>
      </c>
      <c r="AE822" s="69" t="str">
        <f t="shared" si="1443"/>
        <v/>
      </c>
      <c r="AF822" s="69" t="str">
        <f t="shared" si="1444"/>
        <v/>
      </c>
      <c r="AI822" s="3" t="str">
        <f t="shared" si="1395"/>
        <v/>
      </c>
      <c r="AJ822" s="8" t="str">
        <f t="shared" si="1423"/>
        <v/>
      </c>
      <c r="AK822" s="8" t="str">
        <f t="shared" si="1396"/>
        <v/>
      </c>
      <c r="AL822" s="8" t="str">
        <f t="shared" si="1397"/>
        <v/>
      </c>
      <c r="AM822" s="8" t="str">
        <f t="shared" si="1398"/>
        <v/>
      </c>
      <c r="AN822" s="9" t="str">
        <f t="shared" si="1424"/>
        <v/>
      </c>
      <c r="AO822" s="9" t="str">
        <f t="shared" si="1425"/>
        <v/>
      </c>
      <c r="AP822" s="8" t="str">
        <f t="shared" si="1445"/>
        <v/>
      </c>
      <c r="AQ822" s="9" t="str">
        <f t="shared" si="1426"/>
        <v/>
      </c>
      <c r="AR822" s="8" t="str">
        <f t="shared" si="1446"/>
        <v/>
      </c>
      <c r="AS822" s="2" t="str">
        <f t="shared" si="1399"/>
        <v/>
      </c>
      <c r="AT822" s="8" t="str">
        <f t="shared" si="1447"/>
        <v/>
      </c>
      <c r="AU822" s="8" t="str">
        <f t="shared" si="1400"/>
        <v/>
      </c>
      <c r="AV822" s="8" t="str">
        <f t="shared" si="1401"/>
        <v/>
      </c>
      <c r="AW822" s="8" t="str">
        <f t="shared" si="1402"/>
        <v/>
      </c>
      <c r="AX822" s="9" t="str">
        <f t="shared" si="1427"/>
        <v/>
      </c>
      <c r="AY822" s="9" t="str">
        <f t="shared" si="1428"/>
        <v/>
      </c>
      <c r="AZ822" s="8" t="str">
        <f t="shared" si="1448"/>
        <v/>
      </c>
      <c r="BA822" s="9" t="str">
        <f t="shared" si="1449"/>
        <v/>
      </c>
      <c r="BB822" s="8" t="str">
        <f t="shared" si="1450"/>
        <v/>
      </c>
      <c r="BD822" s="3" t="str">
        <f t="shared" si="1451"/>
        <v/>
      </c>
      <c r="BE822" s="8" t="str">
        <f t="shared" si="1403"/>
        <v/>
      </c>
      <c r="BF822" s="8" t="str">
        <f t="shared" si="1404"/>
        <v/>
      </c>
      <c r="BG822" s="86" t="str">
        <f t="shared" si="1405"/>
        <v/>
      </c>
      <c r="BH822" s="9" t="str">
        <f t="shared" si="1406"/>
        <v/>
      </c>
      <c r="BI822" s="9" t="str">
        <f t="shared" si="1407"/>
        <v/>
      </c>
      <c r="BJ822" s="82" t="e">
        <f t="shared" si="1429"/>
        <v>#VALUE!</v>
      </c>
      <c r="BK822" s="9" t="str">
        <f t="shared" si="1408"/>
        <v/>
      </c>
      <c r="BL822" s="9" t="str">
        <f t="shared" ref="BL822:BM822" si="1508">BK822</f>
        <v/>
      </c>
      <c r="BM822" s="9" t="str">
        <f t="shared" si="1508"/>
        <v/>
      </c>
      <c r="BN822" s="8" t="str">
        <f t="shared" si="1431"/>
        <v/>
      </c>
      <c r="BO822" s="8" t="str">
        <f t="shared" si="1453"/>
        <v/>
      </c>
      <c r="BP822" s="8" t="str">
        <f t="shared" si="1454"/>
        <v/>
      </c>
      <c r="BQ822" s="8" t="str">
        <f t="shared" si="1455"/>
        <v/>
      </c>
      <c r="BR822" s="8" t="str">
        <f t="shared" si="1410"/>
        <v/>
      </c>
      <c r="BS822" s="8" t="str">
        <f t="shared" si="1456"/>
        <v/>
      </c>
      <c r="BT822" s="8" t="str">
        <f t="shared" si="1457"/>
        <v/>
      </c>
      <c r="BU822" s="7" t="str">
        <f t="shared" si="1458"/>
        <v/>
      </c>
    </row>
    <row r="823" spans="8:73" x14ac:dyDescent="0.25">
      <c r="H823" s="35" t="str">
        <f>IFERROR(IF(MINUTE(M823)&lt;&gt;MINUTE(M822),MAX($H$2:H822)+1,IF(AND(MINUTE(M822)=0,MINUTE(M823)=0),1,"")),"")</f>
        <v/>
      </c>
      <c r="I823" s="35" t="str">
        <f t="shared" ref="I823:I886" si="1509">IF(K823="","",I822+1)</f>
        <v/>
      </c>
      <c r="J823" s="35" t="str">
        <f t="shared" si="1432"/>
        <v/>
      </c>
      <c r="K823" s="67" t="str">
        <f>IFERROR(IF(VLOOKUP(J822,'Flota Variable'!$AS$4:$AU$707,3,0)+K822&gt;$F$7,"",VLOOKUP(J822,'Flota Variable'!$AS$4:$AU$707,3,0)+K822),"")</f>
        <v/>
      </c>
      <c r="L823" s="67" t="str">
        <f t="shared" ref="L823:L886" si="1510">IFERROR(HOUR(K823)*$E$16+MINUTE(K823)*$E$17+IF(SECOND(K823)&lt;30,0,$E$17),"")</f>
        <v/>
      </c>
      <c r="M823" s="36" t="str">
        <f t="shared" si="1433"/>
        <v/>
      </c>
      <c r="N823" s="35" t="str">
        <f>IF(H823="","",IF(H823=MAX($H$3:$H$1002),IFERROR(VLOOKUP(MAX($H$3:H823)+1,$H$3:$I$1002,2,0),MAX(I823:I1822))-VLOOKUP(H823,$H$3:$I$1002,2,0)+1,IFERROR(VLOOKUP(MAX($H$3:H823)+1,$H$3:$I$1002,2,0),MAX(I823:I1822))-VLOOKUP(H823,$H$3:$I$1002,2,0)))</f>
        <v/>
      </c>
      <c r="P823" s="35" t="str">
        <f t="shared" si="1434"/>
        <v/>
      </c>
      <c r="Q823" s="67" t="str">
        <f t="shared" si="1435"/>
        <v/>
      </c>
      <c r="R823" s="67" t="str">
        <f t="shared" si="1436"/>
        <v/>
      </c>
      <c r="S823" s="67" t="str">
        <f t="shared" si="1437"/>
        <v/>
      </c>
      <c r="U823" s="68" t="str">
        <f>IFERROR(IF(Z823=0,"",IF(MINUTE(Z823)&lt;&gt;MINUTE(Z822),MAX($U$2:U822)+1,IF(AND(MINUTE(Z822)=0,MINUTE(Z823)=0),1,""))),"")</f>
        <v/>
      </c>
      <c r="V823" s="68" t="str">
        <f t="shared" si="1438"/>
        <v/>
      </c>
      <c r="W823" s="68" t="str">
        <f t="shared" si="1439"/>
        <v/>
      </c>
      <c r="X823" s="69" t="str">
        <f>IFERROR(L823+VLOOKUP(J823,'Tiempos de ciclo'!$P$3:$Q$398,2,0),"")</f>
        <v/>
      </c>
      <c r="Y823" s="69" t="str">
        <f t="shared" si="1422"/>
        <v/>
      </c>
      <c r="Z823" s="70" t="str">
        <f t="shared" si="1440"/>
        <v/>
      </c>
      <c r="AA823" s="68" t="str">
        <f>IF(U823="","",IF(U823=MAX($U$3:$U$1002),IFERROR(VLOOKUP(MAX($U$3:U823)+1,$U$3:$V$1002,2,0),MAX(V823:V1822))-VLOOKUP(U823,$U$3:$V$1002,2,0)+1,IFERROR(VLOOKUP(MAX($U$3:U823)+1,$U$3:$V$1002,2,0),MAX(V823:V1822))-VLOOKUP(U823,$U$3:$V$1002,2,0)))</f>
        <v/>
      </c>
      <c r="AC823" s="68" t="str">
        <f t="shared" si="1441"/>
        <v/>
      </c>
      <c r="AD823" s="69" t="str">
        <f t="shared" si="1442"/>
        <v/>
      </c>
      <c r="AE823" s="69" t="str">
        <f t="shared" si="1443"/>
        <v/>
      </c>
      <c r="AF823" s="69" t="str">
        <f t="shared" si="1444"/>
        <v/>
      </c>
      <c r="AI823" s="3" t="str">
        <f t="shared" ref="AI823:AI886" si="1511">IF(AJ823="","",AI822+1)</f>
        <v/>
      </c>
      <c r="AJ823" s="8" t="str">
        <f t="shared" si="1423"/>
        <v/>
      </c>
      <c r="AK823" s="8" t="str">
        <f t="shared" ref="AK823:AK886" si="1512">AJ823</f>
        <v/>
      </c>
      <c r="AL823" s="8" t="str">
        <f t="shared" ref="AL823:AL886" si="1513">IFERROR(IF(AM823="","",1),"")</f>
        <v/>
      </c>
      <c r="AM823" s="8" t="str">
        <f t="shared" ref="AM823:AM886" si="1514">IFERROR(IF(AQ823="","",$F$8),"")</f>
        <v/>
      </c>
      <c r="AN823" s="9" t="str">
        <f t="shared" si="1424"/>
        <v/>
      </c>
      <c r="AO823" s="9" t="str">
        <f t="shared" si="1425"/>
        <v/>
      </c>
      <c r="AP823" s="8" t="str">
        <f t="shared" si="1445"/>
        <v/>
      </c>
      <c r="AQ823" s="9" t="str">
        <f t="shared" si="1426"/>
        <v/>
      </c>
      <c r="AR823" s="8" t="str">
        <f t="shared" si="1446"/>
        <v/>
      </c>
      <c r="AS823" s="2" t="str">
        <f t="shared" ref="AS823:AS886" si="1515">IF(AT823="","",AS822+1)</f>
        <v/>
      </c>
      <c r="AT823" s="8" t="str">
        <f t="shared" si="1447"/>
        <v/>
      </c>
      <c r="AU823" s="8" t="str">
        <f t="shared" ref="AU823:AU886" si="1516">AT823</f>
        <v/>
      </c>
      <c r="AV823" s="8" t="str">
        <f t="shared" ref="AV823:AV886" si="1517">IF(AW823="","",2)</f>
        <v/>
      </c>
      <c r="AW823" s="8" t="str">
        <f t="shared" ref="AW823:AW886" si="1518">IF(BA823="","",$F$10)</f>
        <v/>
      </c>
      <c r="AX823" s="9" t="str">
        <f t="shared" si="1427"/>
        <v/>
      </c>
      <c r="AY823" s="9" t="str">
        <f t="shared" si="1428"/>
        <v/>
      </c>
      <c r="AZ823" s="8" t="str">
        <f t="shared" si="1448"/>
        <v/>
      </c>
      <c r="BA823" s="9" t="str">
        <f t="shared" si="1449"/>
        <v/>
      </c>
      <c r="BB823" s="8" t="str">
        <f t="shared" si="1450"/>
        <v/>
      </c>
      <c r="BD823" s="3" t="str">
        <f t="shared" si="1451"/>
        <v/>
      </c>
      <c r="BE823" s="8" t="str">
        <f t="shared" ref="BE823:BE886" si="1519">IFERROR(VLOOKUP(BD823,$AI$3:$AR$1003,2,0),VLOOKUP(BD823,$AS$3:$BB$1003,2,0))</f>
        <v/>
      </c>
      <c r="BF823" s="8" t="str">
        <f t="shared" ref="BF823:BF886" si="1520">IFERROR(VLOOKUP(BD823,$AI$3:$AR$1003,3,0),VLOOKUP(BD823,$AS$3:$BB$1003,3,0))</f>
        <v/>
      </c>
      <c r="BG823" s="86" t="str">
        <f t="shared" ref="BG823:BG886" si="1521">IFERROR(VLOOKUP(BD823,$AI$3:$AR$1003,4,0),VLOOKUP(BD823,$AS$3:$BB$1003,4,0))</f>
        <v/>
      </c>
      <c r="BH823" s="9" t="str">
        <f t="shared" ref="BH823:BH886" si="1522">IFERROR(VLOOKUP(BD823,$AI$3:$AR$1003,6,0),VLOOKUP(BD823,$AS$3:$BB$1003,6,0))</f>
        <v/>
      </c>
      <c r="BI823" s="9" t="str">
        <f t="shared" ref="BI823:BI886" si="1523">IFERROR(VLOOKUP(BD823,$AI$3:$AR$1003,7,0),VLOOKUP(BD823,$AS$3:$BB$1003,7,0))</f>
        <v/>
      </c>
      <c r="BJ823" s="82" t="e">
        <f t="shared" si="1429"/>
        <v>#VALUE!</v>
      </c>
      <c r="BK823" s="9" t="str">
        <f t="shared" ref="BK823:BK886" si="1524">IFERROR(VLOOKUP(BD823,$AI$3:$AR$1003,8,0),VLOOKUP(BD823,$AS$3:$BB$1003,8,0))</f>
        <v/>
      </c>
      <c r="BL823" s="9" t="str">
        <f t="shared" ref="BL823:BM823" si="1525">BK823</f>
        <v/>
      </c>
      <c r="BM823" s="9" t="str">
        <f t="shared" si="1525"/>
        <v/>
      </c>
      <c r="BN823" s="8" t="str">
        <f t="shared" si="1431"/>
        <v/>
      </c>
      <c r="BO823" s="8" t="str">
        <f t="shared" si="1453"/>
        <v/>
      </c>
      <c r="BP823" s="8" t="str">
        <f t="shared" si="1454"/>
        <v/>
      </c>
      <c r="BQ823" s="8" t="str">
        <f t="shared" si="1455"/>
        <v/>
      </c>
      <c r="BR823" s="8" t="str">
        <f t="shared" ref="BR823:BR886" si="1526">IFERROR(VLOOKUP(BD823,$AI$3:$AR$1003,9,0),VLOOKUP(BD823,$AS$3:$BB$1003,9,0))</f>
        <v/>
      </c>
      <c r="BS823" s="8" t="str">
        <f t="shared" si="1456"/>
        <v/>
      </c>
      <c r="BT823" s="8" t="str">
        <f t="shared" si="1457"/>
        <v/>
      </c>
      <c r="BU823" s="7" t="str">
        <f t="shared" si="1458"/>
        <v/>
      </c>
    </row>
    <row r="824" spans="8:73" x14ac:dyDescent="0.25">
      <c r="H824" s="35" t="str">
        <f>IFERROR(IF(MINUTE(M824)&lt;&gt;MINUTE(M823),MAX($H$2:H823)+1,IF(AND(MINUTE(M823)=0,MINUTE(M824)=0),1,"")),"")</f>
        <v/>
      </c>
      <c r="I824" s="35" t="str">
        <f t="shared" si="1509"/>
        <v/>
      </c>
      <c r="J824" s="35" t="str">
        <f t="shared" si="1432"/>
        <v/>
      </c>
      <c r="K824" s="67" t="str">
        <f>IFERROR(IF(VLOOKUP(J823,'Flota Variable'!$AS$4:$AU$707,3,0)+K823&gt;$F$7,"",VLOOKUP(J823,'Flota Variable'!$AS$4:$AU$707,3,0)+K823),"")</f>
        <v/>
      </c>
      <c r="L824" s="67" t="str">
        <f t="shared" si="1510"/>
        <v/>
      </c>
      <c r="M824" s="36" t="str">
        <f t="shared" si="1433"/>
        <v/>
      </c>
      <c r="N824" s="35" t="str">
        <f>IF(H824="","",IF(H824=MAX($H$3:$H$1002),IFERROR(VLOOKUP(MAX($H$3:H824)+1,$H$3:$I$1002,2,0),MAX(I824:I1823))-VLOOKUP(H824,$H$3:$I$1002,2,0)+1,IFERROR(VLOOKUP(MAX($H$3:H824)+1,$H$3:$I$1002,2,0),MAX(I824:I1823))-VLOOKUP(H824,$H$3:$I$1002,2,0)))</f>
        <v/>
      </c>
      <c r="P824" s="35" t="str">
        <f t="shared" si="1434"/>
        <v/>
      </c>
      <c r="Q824" s="67" t="str">
        <f t="shared" si="1435"/>
        <v/>
      </c>
      <c r="R824" s="67" t="str">
        <f t="shared" si="1436"/>
        <v/>
      </c>
      <c r="S824" s="67" t="str">
        <f t="shared" si="1437"/>
        <v/>
      </c>
      <c r="U824" s="68" t="str">
        <f>IFERROR(IF(Z824=0,"",IF(MINUTE(Z824)&lt;&gt;MINUTE(Z823),MAX($U$2:U823)+1,IF(AND(MINUTE(Z823)=0,MINUTE(Z824)=0),1,""))),"")</f>
        <v/>
      </c>
      <c r="V824" s="68" t="str">
        <f t="shared" si="1438"/>
        <v/>
      </c>
      <c r="W824" s="68" t="str">
        <f t="shared" si="1439"/>
        <v/>
      </c>
      <c r="X824" s="69" t="str">
        <f>IFERROR(L824+VLOOKUP(J824,'Tiempos de ciclo'!$P$3:$Q$398,2,0),"")</f>
        <v/>
      </c>
      <c r="Y824" s="69" t="str">
        <f t="shared" si="1422"/>
        <v/>
      </c>
      <c r="Z824" s="70" t="str">
        <f t="shared" si="1440"/>
        <v/>
      </c>
      <c r="AA824" s="68" t="str">
        <f>IF(U824="","",IF(U824=MAX($U$3:$U$1002),IFERROR(VLOOKUP(MAX($U$3:U824)+1,$U$3:$V$1002,2,0),MAX(V824:V1823))-VLOOKUP(U824,$U$3:$V$1002,2,0)+1,IFERROR(VLOOKUP(MAX($U$3:U824)+1,$U$3:$V$1002,2,0),MAX(V824:V1823))-VLOOKUP(U824,$U$3:$V$1002,2,0)))</f>
        <v/>
      </c>
      <c r="AC824" s="68" t="str">
        <f t="shared" si="1441"/>
        <v/>
      </c>
      <c r="AD824" s="69" t="str">
        <f t="shared" si="1442"/>
        <v/>
      </c>
      <c r="AE824" s="69" t="str">
        <f t="shared" si="1443"/>
        <v/>
      </c>
      <c r="AF824" s="69" t="str">
        <f t="shared" si="1444"/>
        <v/>
      </c>
      <c r="AI824" s="3" t="str">
        <f t="shared" si="1511"/>
        <v/>
      </c>
      <c r="AJ824" s="8" t="str">
        <f t="shared" si="1423"/>
        <v/>
      </c>
      <c r="AK824" s="8" t="str">
        <f t="shared" si="1512"/>
        <v/>
      </c>
      <c r="AL824" s="8" t="str">
        <f t="shared" si="1513"/>
        <v/>
      </c>
      <c r="AM824" s="8" t="str">
        <f t="shared" si="1514"/>
        <v/>
      </c>
      <c r="AN824" s="9" t="str">
        <f t="shared" si="1424"/>
        <v/>
      </c>
      <c r="AO824" s="9" t="str">
        <f t="shared" si="1425"/>
        <v/>
      </c>
      <c r="AP824" s="8" t="str">
        <f t="shared" si="1445"/>
        <v/>
      </c>
      <c r="AQ824" s="9" t="str">
        <f t="shared" si="1426"/>
        <v/>
      </c>
      <c r="AR824" s="8" t="str">
        <f t="shared" si="1446"/>
        <v/>
      </c>
      <c r="AS824" s="2" t="str">
        <f t="shared" si="1515"/>
        <v/>
      </c>
      <c r="AT824" s="8" t="str">
        <f t="shared" si="1447"/>
        <v/>
      </c>
      <c r="AU824" s="8" t="str">
        <f t="shared" si="1516"/>
        <v/>
      </c>
      <c r="AV824" s="8" t="str">
        <f t="shared" si="1517"/>
        <v/>
      </c>
      <c r="AW824" s="8" t="str">
        <f t="shared" si="1518"/>
        <v/>
      </c>
      <c r="AX824" s="9" t="str">
        <f t="shared" si="1427"/>
        <v/>
      </c>
      <c r="AY824" s="9" t="str">
        <f t="shared" si="1428"/>
        <v/>
      </c>
      <c r="AZ824" s="8" t="str">
        <f t="shared" si="1448"/>
        <v/>
      </c>
      <c r="BA824" s="9" t="str">
        <f t="shared" si="1449"/>
        <v/>
      </c>
      <c r="BB824" s="8" t="str">
        <f t="shared" si="1450"/>
        <v/>
      </c>
      <c r="BD824" s="3" t="str">
        <f t="shared" si="1451"/>
        <v/>
      </c>
      <c r="BE824" s="8" t="str">
        <f t="shared" si="1519"/>
        <v/>
      </c>
      <c r="BF824" s="8" t="str">
        <f t="shared" si="1520"/>
        <v/>
      </c>
      <c r="BG824" s="86" t="str">
        <f t="shared" si="1521"/>
        <v/>
      </c>
      <c r="BH824" s="9" t="str">
        <f t="shared" si="1522"/>
        <v/>
      </c>
      <c r="BI824" s="9" t="str">
        <f t="shared" si="1523"/>
        <v/>
      </c>
      <c r="BJ824" s="82" t="e">
        <f t="shared" si="1429"/>
        <v>#VALUE!</v>
      </c>
      <c r="BK824" s="9" t="str">
        <f t="shared" si="1524"/>
        <v/>
      </c>
      <c r="BL824" s="9" t="str">
        <f t="shared" ref="BL824:BM824" si="1527">BK824</f>
        <v/>
      </c>
      <c r="BM824" s="9" t="str">
        <f t="shared" si="1527"/>
        <v/>
      </c>
      <c r="BN824" s="8" t="str">
        <f t="shared" si="1431"/>
        <v/>
      </c>
      <c r="BO824" s="8" t="str">
        <f t="shared" si="1453"/>
        <v/>
      </c>
      <c r="BP824" s="8" t="str">
        <f t="shared" si="1454"/>
        <v/>
      </c>
      <c r="BQ824" s="8" t="str">
        <f t="shared" si="1455"/>
        <v/>
      </c>
      <c r="BR824" s="8" t="str">
        <f t="shared" si="1526"/>
        <v/>
      </c>
      <c r="BS824" s="8" t="str">
        <f t="shared" si="1456"/>
        <v/>
      </c>
      <c r="BT824" s="8" t="str">
        <f t="shared" si="1457"/>
        <v/>
      </c>
      <c r="BU824" s="7" t="str">
        <f t="shared" si="1458"/>
        <v/>
      </c>
    </row>
    <row r="825" spans="8:73" x14ac:dyDescent="0.25">
      <c r="H825" s="35" t="str">
        <f>IFERROR(IF(MINUTE(M825)&lt;&gt;MINUTE(M824),MAX($H$2:H824)+1,IF(AND(MINUTE(M824)=0,MINUTE(M825)=0),1,"")),"")</f>
        <v/>
      </c>
      <c r="I825" s="35" t="str">
        <f t="shared" si="1509"/>
        <v/>
      </c>
      <c r="J825" s="35" t="str">
        <f t="shared" si="1432"/>
        <v/>
      </c>
      <c r="K825" s="67" t="str">
        <f>IFERROR(IF(VLOOKUP(J824,'Flota Variable'!$AS$4:$AU$707,3,0)+K824&gt;$F$7,"",VLOOKUP(J824,'Flota Variable'!$AS$4:$AU$707,3,0)+K824),"")</f>
        <v/>
      </c>
      <c r="L825" s="67" t="str">
        <f t="shared" si="1510"/>
        <v/>
      </c>
      <c r="M825" s="36" t="str">
        <f t="shared" si="1433"/>
        <v/>
      </c>
      <c r="N825" s="35" t="str">
        <f>IF(H825="","",IF(H825=MAX($H$3:$H$1002),IFERROR(VLOOKUP(MAX($H$3:H825)+1,$H$3:$I$1002,2,0),MAX(I825:I1824))-VLOOKUP(H825,$H$3:$I$1002,2,0)+1,IFERROR(VLOOKUP(MAX($H$3:H825)+1,$H$3:$I$1002,2,0),MAX(I825:I1824))-VLOOKUP(H825,$H$3:$I$1002,2,0)))</f>
        <v/>
      </c>
      <c r="P825" s="35" t="str">
        <f t="shared" si="1434"/>
        <v/>
      </c>
      <c r="Q825" s="67" t="str">
        <f t="shared" si="1435"/>
        <v/>
      </c>
      <c r="R825" s="67" t="str">
        <f t="shared" si="1436"/>
        <v/>
      </c>
      <c r="S825" s="67" t="str">
        <f t="shared" si="1437"/>
        <v/>
      </c>
      <c r="U825" s="68" t="str">
        <f>IFERROR(IF(Z825=0,"",IF(MINUTE(Z825)&lt;&gt;MINUTE(Z824),MAX($U$2:U824)+1,IF(AND(MINUTE(Z824)=0,MINUTE(Z825)=0),1,""))),"")</f>
        <v/>
      </c>
      <c r="V825" s="68" t="str">
        <f t="shared" si="1438"/>
        <v/>
      </c>
      <c r="W825" s="68" t="str">
        <f t="shared" si="1439"/>
        <v/>
      </c>
      <c r="X825" s="69" t="str">
        <f>IFERROR(L825+VLOOKUP(J825,'Tiempos de ciclo'!$P$3:$Q$398,2,0),"")</f>
        <v/>
      </c>
      <c r="Y825" s="69" t="str">
        <f t="shared" si="1422"/>
        <v/>
      </c>
      <c r="Z825" s="70" t="str">
        <f t="shared" si="1440"/>
        <v/>
      </c>
      <c r="AA825" s="68" t="str">
        <f>IF(U825="","",IF(U825=MAX($U$3:$U$1002),IFERROR(VLOOKUP(MAX($U$3:U825)+1,$U$3:$V$1002,2,0),MAX(V825:V1824))-VLOOKUP(U825,$U$3:$V$1002,2,0)+1,IFERROR(VLOOKUP(MAX($U$3:U825)+1,$U$3:$V$1002,2,0),MAX(V825:V1824))-VLOOKUP(U825,$U$3:$V$1002,2,0)))</f>
        <v/>
      </c>
      <c r="AC825" s="68" t="str">
        <f t="shared" si="1441"/>
        <v/>
      </c>
      <c r="AD825" s="69" t="str">
        <f t="shared" si="1442"/>
        <v/>
      </c>
      <c r="AE825" s="69" t="str">
        <f t="shared" si="1443"/>
        <v/>
      </c>
      <c r="AF825" s="69" t="str">
        <f t="shared" si="1444"/>
        <v/>
      </c>
      <c r="AI825" s="3" t="str">
        <f t="shared" si="1511"/>
        <v/>
      </c>
      <c r="AJ825" s="8" t="str">
        <f t="shared" si="1423"/>
        <v/>
      </c>
      <c r="AK825" s="8" t="str">
        <f t="shared" si="1512"/>
        <v/>
      </c>
      <c r="AL825" s="8" t="str">
        <f t="shared" si="1513"/>
        <v/>
      </c>
      <c r="AM825" s="8" t="str">
        <f t="shared" si="1514"/>
        <v/>
      </c>
      <c r="AN825" s="9" t="str">
        <f t="shared" si="1424"/>
        <v/>
      </c>
      <c r="AO825" s="9" t="str">
        <f t="shared" si="1425"/>
        <v/>
      </c>
      <c r="AP825" s="8" t="str">
        <f t="shared" si="1445"/>
        <v/>
      </c>
      <c r="AQ825" s="9" t="str">
        <f t="shared" si="1426"/>
        <v/>
      </c>
      <c r="AR825" s="8" t="str">
        <f t="shared" si="1446"/>
        <v/>
      </c>
      <c r="AS825" s="2" t="str">
        <f t="shared" si="1515"/>
        <v/>
      </c>
      <c r="AT825" s="8" t="str">
        <f t="shared" si="1447"/>
        <v/>
      </c>
      <c r="AU825" s="8" t="str">
        <f t="shared" si="1516"/>
        <v/>
      </c>
      <c r="AV825" s="8" t="str">
        <f t="shared" si="1517"/>
        <v/>
      </c>
      <c r="AW825" s="8" t="str">
        <f t="shared" si="1518"/>
        <v/>
      </c>
      <c r="AX825" s="9" t="str">
        <f t="shared" si="1427"/>
        <v/>
      </c>
      <c r="AY825" s="9" t="str">
        <f t="shared" si="1428"/>
        <v/>
      </c>
      <c r="AZ825" s="8" t="str">
        <f t="shared" si="1448"/>
        <v/>
      </c>
      <c r="BA825" s="9" t="str">
        <f t="shared" si="1449"/>
        <v/>
      </c>
      <c r="BB825" s="8" t="str">
        <f t="shared" si="1450"/>
        <v/>
      </c>
      <c r="BD825" s="3" t="str">
        <f t="shared" si="1451"/>
        <v/>
      </c>
      <c r="BE825" s="8" t="str">
        <f t="shared" si="1519"/>
        <v/>
      </c>
      <c r="BF825" s="8" t="str">
        <f t="shared" si="1520"/>
        <v/>
      </c>
      <c r="BG825" s="86" t="str">
        <f t="shared" si="1521"/>
        <v/>
      </c>
      <c r="BH825" s="9" t="str">
        <f t="shared" si="1522"/>
        <v/>
      </c>
      <c r="BI825" s="9" t="str">
        <f t="shared" si="1523"/>
        <v/>
      </c>
      <c r="BJ825" s="82" t="e">
        <f t="shared" si="1429"/>
        <v>#VALUE!</v>
      </c>
      <c r="BK825" s="9" t="str">
        <f t="shared" si="1524"/>
        <v/>
      </c>
      <c r="BL825" s="9" t="str">
        <f t="shared" ref="BL825:BM825" si="1528">BK825</f>
        <v/>
      </c>
      <c r="BM825" s="9" t="str">
        <f t="shared" si="1528"/>
        <v/>
      </c>
      <c r="BN825" s="8" t="str">
        <f t="shared" si="1431"/>
        <v/>
      </c>
      <c r="BO825" s="8" t="str">
        <f t="shared" si="1453"/>
        <v/>
      </c>
      <c r="BP825" s="8" t="str">
        <f t="shared" si="1454"/>
        <v/>
      </c>
      <c r="BQ825" s="8" t="str">
        <f t="shared" si="1455"/>
        <v/>
      </c>
      <c r="BR825" s="8" t="str">
        <f t="shared" si="1526"/>
        <v/>
      </c>
      <c r="BS825" s="8" t="str">
        <f t="shared" si="1456"/>
        <v/>
      </c>
      <c r="BT825" s="8" t="str">
        <f t="shared" si="1457"/>
        <v/>
      </c>
      <c r="BU825" s="7" t="str">
        <f t="shared" si="1458"/>
        <v/>
      </c>
    </row>
    <row r="826" spans="8:73" x14ac:dyDescent="0.25">
      <c r="H826" s="35" t="str">
        <f>IFERROR(IF(MINUTE(M826)&lt;&gt;MINUTE(M825),MAX($H$2:H825)+1,IF(AND(MINUTE(M825)=0,MINUTE(M826)=0),1,"")),"")</f>
        <v/>
      </c>
      <c r="I826" s="35" t="str">
        <f t="shared" si="1509"/>
        <v/>
      </c>
      <c r="J826" s="35" t="str">
        <f t="shared" si="1432"/>
        <v/>
      </c>
      <c r="K826" s="67" t="str">
        <f>IFERROR(IF(VLOOKUP(J825,'Flota Variable'!$AS$4:$AU$707,3,0)+K825&gt;$F$7,"",VLOOKUP(J825,'Flota Variable'!$AS$4:$AU$707,3,0)+K825),"")</f>
        <v/>
      </c>
      <c r="L826" s="67" t="str">
        <f t="shared" si="1510"/>
        <v/>
      </c>
      <c r="M826" s="36" t="str">
        <f t="shared" si="1433"/>
        <v/>
      </c>
      <c r="N826" s="35" t="str">
        <f>IF(H826="","",IF(H826=MAX($H$3:$H$1002),IFERROR(VLOOKUP(MAX($H$3:H826)+1,$H$3:$I$1002,2,0),MAX(I826:I1825))-VLOOKUP(H826,$H$3:$I$1002,2,0)+1,IFERROR(VLOOKUP(MAX($H$3:H826)+1,$H$3:$I$1002,2,0),MAX(I826:I1825))-VLOOKUP(H826,$H$3:$I$1002,2,0)))</f>
        <v/>
      </c>
      <c r="P826" s="35" t="str">
        <f t="shared" si="1434"/>
        <v/>
      </c>
      <c r="Q826" s="67" t="str">
        <f t="shared" si="1435"/>
        <v/>
      </c>
      <c r="R826" s="67" t="str">
        <f t="shared" si="1436"/>
        <v/>
      </c>
      <c r="S826" s="67" t="str">
        <f t="shared" si="1437"/>
        <v/>
      </c>
      <c r="U826" s="68" t="str">
        <f>IFERROR(IF(Z826=0,"",IF(MINUTE(Z826)&lt;&gt;MINUTE(Z825),MAX($U$2:U825)+1,IF(AND(MINUTE(Z825)=0,MINUTE(Z826)=0),1,""))),"")</f>
        <v/>
      </c>
      <c r="V826" s="68" t="str">
        <f t="shared" si="1438"/>
        <v/>
      </c>
      <c r="W826" s="68" t="str">
        <f t="shared" si="1439"/>
        <v/>
      </c>
      <c r="X826" s="69" t="str">
        <f>IFERROR(L826+VLOOKUP(J826,'Tiempos de ciclo'!$P$3:$Q$398,2,0),"")</f>
        <v/>
      </c>
      <c r="Y826" s="69" t="str">
        <f t="shared" si="1422"/>
        <v/>
      </c>
      <c r="Z826" s="70" t="str">
        <f t="shared" si="1440"/>
        <v/>
      </c>
      <c r="AA826" s="68" t="str">
        <f>IF(U826="","",IF(U826=MAX($U$3:$U$1002),IFERROR(VLOOKUP(MAX($U$3:U826)+1,$U$3:$V$1002,2,0),MAX(V826:V1825))-VLOOKUP(U826,$U$3:$V$1002,2,0)+1,IFERROR(VLOOKUP(MAX($U$3:U826)+1,$U$3:$V$1002,2,0),MAX(V826:V1825))-VLOOKUP(U826,$U$3:$V$1002,2,0)))</f>
        <v/>
      </c>
      <c r="AC826" s="68" t="str">
        <f t="shared" si="1441"/>
        <v/>
      </c>
      <c r="AD826" s="69" t="str">
        <f t="shared" si="1442"/>
        <v/>
      </c>
      <c r="AE826" s="69" t="str">
        <f t="shared" si="1443"/>
        <v/>
      </c>
      <c r="AF826" s="69" t="str">
        <f t="shared" si="1444"/>
        <v/>
      </c>
      <c r="AI826" s="3" t="str">
        <f t="shared" si="1511"/>
        <v/>
      </c>
      <c r="AJ826" s="8" t="str">
        <f t="shared" si="1423"/>
        <v/>
      </c>
      <c r="AK826" s="8" t="str">
        <f t="shared" si="1512"/>
        <v/>
      </c>
      <c r="AL826" s="8" t="str">
        <f t="shared" si="1513"/>
        <v/>
      </c>
      <c r="AM826" s="8" t="str">
        <f t="shared" si="1514"/>
        <v/>
      </c>
      <c r="AN826" s="9" t="str">
        <f t="shared" si="1424"/>
        <v/>
      </c>
      <c r="AO826" s="9" t="str">
        <f t="shared" si="1425"/>
        <v/>
      </c>
      <c r="AP826" s="8" t="str">
        <f t="shared" si="1445"/>
        <v/>
      </c>
      <c r="AQ826" s="9" t="str">
        <f t="shared" si="1426"/>
        <v/>
      </c>
      <c r="AR826" s="8" t="str">
        <f t="shared" si="1446"/>
        <v/>
      </c>
      <c r="AS826" s="2" t="str">
        <f t="shared" si="1515"/>
        <v/>
      </c>
      <c r="AT826" s="8" t="str">
        <f t="shared" si="1447"/>
        <v/>
      </c>
      <c r="AU826" s="8" t="str">
        <f t="shared" si="1516"/>
        <v/>
      </c>
      <c r="AV826" s="8" t="str">
        <f t="shared" si="1517"/>
        <v/>
      </c>
      <c r="AW826" s="8" t="str">
        <f t="shared" si="1518"/>
        <v/>
      </c>
      <c r="AX826" s="9" t="str">
        <f t="shared" si="1427"/>
        <v/>
      </c>
      <c r="AY826" s="9" t="str">
        <f t="shared" si="1428"/>
        <v/>
      </c>
      <c r="AZ826" s="8" t="str">
        <f t="shared" si="1448"/>
        <v/>
      </c>
      <c r="BA826" s="9" t="str">
        <f t="shared" si="1449"/>
        <v/>
      </c>
      <c r="BB826" s="8" t="str">
        <f t="shared" si="1450"/>
        <v/>
      </c>
      <c r="BD826" s="3" t="str">
        <f t="shared" si="1451"/>
        <v/>
      </c>
      <c r="BE826" s="8" t="str">
        <f t="shared" si="1519"/>
        <v/>
      </c>
      <c r="BF826" s="8" t="str">
        <f t="shared" si="1520"/>
        <v/>
      </c>
      <c r="BG826" s="86" t="str">
        <f t="shared" si="1521"/>
        <v/>
      </c>
      <c r="BH826" s="9" t="str">
        <f t="shared" si="1522"/>
        <v/>
      </c>
      <c r="BI826" s="9" t="str">
        <f t="shared" si="1523"/>
        <v/>
      </c>
      <c r="BJ826" s="82" t="e">
        <f t="shared" si="1429"/>
        <v>#VALUE!</v>
      </c>
      <c r="BK826" s="9" t="str">
        <f t="shared" si="1524"/>
        <v/>
      </c>
      <c r="BL826" s="9" t="str">
        <f t="shared" ref="BL826:BM826" si="1529">BK826</f>
        <v/>
      </c>
      <c r="BM826" s="9" t="str">
        <f t="shared" si="1529"/>
        <v/>
      </c>
      <c r="BN826" s="8" t="str">
        <f t="shared" si="1431"/>
        <v/>
      </c>
      <c r="BO826" s="8" t="str">
        <f t="shared" si="1453"/>
        <v/>
      </c>
      <c r="BP826" s="8" t="str">
        <f t="shared" si="1454"/>
        <v/>
      </c>
      <c r="BQ826" s="8" t="str">
        <f t="shared" si="1455"/>
        <v/>
      </c>
      <c r="BR826" s="8" t="str">
        <f t="shared" si="1526"/>
        <v/>
      </c>
      <c r="BS826" s="8" t="str">
        <f t="shared" si="1456"/>
        <v/>
      </c>
      <c r="BT826" s="8" t="str">
        <f t="shared" si="1457"/>
        <v/>
      </c>
      <c r="BU826" s="7" t="str">
        <f t="shared" si="1458"/>
        <v/>
      </c>
    </row>
    <row r="827" spans="8:73" x14ac:dyDescent="0.25">
      <c r="H827" s="35" t="str">
        <f>IFERROR(IF(MINUTE(M827)&lt;&gt;MINUTE(M826),MAX($H$2:H826)+1,IF(AND(MINUTE(M826)=0,MINUTE(M827)=0),1,"")),"")</f>
        <v/>
      </c>
      <c r="I827" s="35" t="str">
        <f t="shared" si="1509"/>
        <v/>
      </c>
      <c r="J827" s="35" t="str">
        <f t="shared" si="1432"/>
        <v/>
      </c>
      <c r="K827" s="67" t="str">
        <f>IFERROR(IF(VLOOKUP(J826,'Flota Variable'!$AS$4:$AU$707,3,0)+K826&gt;$F$7,"",VLOOKUP(J826,'Flota Variable'!$AS$4:$AU$707,3,0)+K826),"")</f>
        <v/>
      </c>
      <c r="L827" s="67" t="str">
        <f t="shared" si="1510"/>
        <v/>
      </c>
      <c r="M827" s="36" t="str">
        <f t="shared" si="1433"/>
        <v/>
      </c>
      <c r="N827" s="35" t="str">
        <f>IF(H827="","",IF(H827=MAX($H$3:$H$1002),IFERROR(VLOOKUP(MAX($H$3:H827)+1,$H$3:$I$1002,2,0),MAX(I827:I1826))-VLOOKUP(H827,$H$3:$I$1002,2,0)+1,IFERROR(VLOOKUP(MAX($H$3:H827)+1,$H$3:$I$1002,2,0),MAX(I827:I1826))-VLOOKUP(H827,$H$3:$I$1002,2,0)))</f>
        <v/>
      </c>
      <c r="P827" s="35" t="str">
        <f t="shared" si="1434"/>
        <v/>
      </c>
      <c r="Q827" s="67" t="str">
        <f t="shared" si="1435"/>
        <v/>
      </c>
      <c r="R827" s="67" t="str">
        <f t="shared" si="1436"/>
        <v/>
      </c>
      <c r="S827" s="67" t="str">
        <f t="shared" si="1437"/>
        <v/>
      </c>
      <c r="U827" s="68" t="str">
        <f>IFERROR(IF(Z827=0,"",IF(MINUTE(Z827)&lt;&gt;MINUTE(Z826),MAX($U$2:U826)+1,IF(AND(MINUTE(Z826)=0,MINUTE(Z827)=0),1,""))),"")</f>
        <v/>
      </c>
      <c r="V827" s="68" t="str">
        <f t="shared" si="1438"/>
        <v/>
      </c>
      <c r="W827" s="68" t="str">
        <f t="shared" si="1439"/>
        <v/>
      </c>
      <c r="X827" s="69" t="str">
        <f>IFERROR(L827+VLOOKUP(J827,'Tiempos de ciclo'!$P$3:$Q$398,2,0),"")</f>
        <v/>
      </c>
      <c r="Y827" s="69" t="str">
        <f t="shared" si="1422"/>
        <v/>
      </c>
      <c r="Z827" s="70" t="str">
        <f t="shared" si="1440"/>
        <v/>
      </c>
      <c r="AA827" s="68" t="str">
        <f>IF(U827="","",IF(U827=MAX($U$3:$U$1002),IFERROR(VLOOKUP(MAX($U$3:U827)+1,$U$3:$V$1002,2,0),MAX(V827:V1826))-VLOOKUP(U827,$U$3:$V$1002,2,0)+1,IFERROR(VLOOKUP(MAX($U$3:U827)+1,$U$3:$V$1002,2,0),MAX(V827:V1826))-VLOOKUP(U827,$U$3:$V$1002,2,0)))</f>
        <v/>
      </c>
      <c r="AC827" s="68" t="str">
        <f t="shared" si="1441"/>
        <v/>
      </c>
      <c r="AD827" s="69" t="str">
        <f t="shared" si="1442"/>
        <v/>
      </c>
      <c r="AE827" s="69" t="str">
        <f t="shared" si="1443"/>
        <v/>
      </c>
      <c r="AF827" s="69" t="str">
        <f t="shared" si="1444"/>
        <v/>
      </c>
      <c r="AI827" s="3" t="str">
        <f t="shared" si="1511"/>
        <v/>
      </c>
      <c r="AJ827" s="8" t="str">
        <f t="shared" si="1423"/>
        <v/>
      </c>
      <c r="AK827" s="8" t="str">
        <f t="shared" si="1512"/>
        <v/>
      </c>
      <c r="AL827" s="8" t="str">
        <f t="shared" si="1513"/>
        <v/>
      </c>
      <c r="AM827" s="8" t="str">
        <f t="shared" si="1514"/>
        <v/>
      </c>
      <c r="AN827" s="9" t="str">
        <f t="shared" si="1424"/>
        <v/>
      </c>
      <c r="AO827" s="9" t="str">
        <f t="shared" si="1425"/>
        <v/>
      </c>
      <c r="AP827" s="8" t="str">
        <f t="shared" si="1445"/>
        <v/>
      </c>
      <c r="AQ827" s="9" t="str">
        <f t="shared" si="1426"/>
        <v/>
      </c>
      <c r="AR827" s="8" t="str">
        <f t="shared" si="1446"/>
        <v/>
      </c>
      <c r="AS827" s="2" t="str">
        <f t="shared" si="1515"/>
        <v/>
      </c>
      <c r="AT827" s="8" t="str">
        <f t="shared" si="1447"/>
        <v/>
      </c>
      <c r="AU827" s="8" t="str">
        <f t="shared" si="1516"/>
        <v/>
      </c>
      <c r="AV827" s="8" t="str">
        <f t="shared" si="1517"/>
        <v/>
      </c>
      <c r="AW827" s="8" t="str">
        <f t="shared" si="1518"/>
        <v/>
      </c>
      <c r="AX827" s="9" t="str">
        <f t="shared" si="1427"/>
        <v/>
      </c>
      <c r="AY827" s="9" t="str">
        <f t="shared" si="1428"/>
        <v/>
      </c>
      <c r="AZ827" s="8" t="str">
        <f t="shared" si="1448"/>
        <v/>
      </c>
      <c r="BA827" s="9" t="str">
        <f t="shared" si="1449"/>
        <v/>
      </c>
      <c r="BB827" s="8" t="str">
        <f t="shared" si="1450"/>
        <v/>
      </c>
      <c r="BD827" s="3" t="str">
        <f t="shared" si="1451"/>
        <v/>
      </c>
      <c r="BE827" s="8" t="str">
        <f t="shared" si="1519"/>
        <v/>
      </c>
      <c r="BF827" s="8" t="str">
        <f t="shared" si="1520"/>
        <v/>
      </c>
      <c r="BG827" s="86" t="str">
        <f t="shared" si="1521"/>
        <v/>
      </c>
      <c r="BH827" s="9" t="str">
        <f t="shared" si="1522"/>
        <v/>
      </c>
      <c r="BI827" s="9" t="str">
        <f t="shared" si="1523"/>
        <v/>
      </c>
      <c r="BJ827" s="82" t="e">
        <f t="shared" si="1429"/>
        <v>#VALUE!</v>
      </c>
      <c r="BK827" s="9" t="str">
        <f t="shared" si="1524"/>
        <v/>
      </c>
      <c r="BL827" s="9" t="str">
        <f t="shared" ref="BL827:BM827" si="1530">BK827</f>
        <v/>
      </c>
      <c r="BM827" s="9" t="str">
        <f t="shared" si="1530"/>
        <v/>
      </c>
      <c r="BN827" s="8" t="str">
        <f t="shared" si="1431"/>
        <v/>
      </c>
      <c r="BO827" s="8" t="str">
        <f t="shared" si="1453"/>
        <v/>
      </c>
      <c r="BP827" s="8" t="str">
        <f t="shared" si="1454"/>
        <v/>
      </c>
      <c r="BQ827" s="8" t="str">
        <f t="shared" si="1455"/>
        <v/>
      </c>
      <c r="BR827" s="8" t="str">
        <f t="shared" si="1526"/>
        <v/>
      </c>
      <c r="BS827" s="8" t="str">
        <f t="shared" si="1456"/>
        <v/>
      </c>
      <c r="BT827" s="8" t="str">
        <f t="shared" si="1457"/>
        <v/>
      </c>
      <c r="BU827" s="7" t="str">
        <f t="shared" si="1458"/>
        <v/>
      </c>
    </row>
    <row r="828" spans="8:73" x14ac:dyDescent="0.25">
      <c r="H828" s="35" t="str">
        <f>IFERROR(IF(MINUTE(M828)&lt;&gt;MINUTE(M827),MAX($H$2:H827)+1,IF(AND(MINUTE(M827)=0,MINUTE(M828)=0),1,"")),"")</f>
        <v/>
      </c>
      <c r="I828" s="35" t="str">
        <f t="shared" si="1509"/>
        <v/>
      </c>
      <c r="J828" s="35" t="str">
        <f t="shared" si="1432"/>
        <v/>
      </c>
      <c r="K828" s="67" t="str">
        <f>IFERROR(IF(VLOOKUP(J827,'Flota Variable'!$AS$4:$AU$707,3,0)+K827&gt;$F$7,"",VLOOKUP(J827,'Flota Variable'!$AS$4:$AU$707,3,0)+K827),"")</f>
        <v/>
      </c>
      <c r="L828" s="67" t="str">
        <f t="shared" si="1510"/>
        <v/>
      </c>
      <c r="M828" s="36" t="str">
        <f t="shared" si="1433"/>
        <v/>
      </c>
      <c r="N828" s="35" t="str">
        <f>IF(H828="","",IF(H828=MAX($H$3:$H$1002),IFERROR(VLOOKUP(MAX($H$3:H828)+1,$H$3:$I$1002,2,0),MAX(I828:I1827))-VLOOKUP(H828,$H$3:$I$1002,2,0)+1,IFERROR(VLOOKUP(MAX($H$3:H828)+1,$H$3:$I$1002,2,0),MAX(I828:I1827))-VLOOKUP(H828,$H$3:$I$1002,2,0)))</f>
        <v/>
      </c>
      <c r="P828" s="35" t="str">
        <f t="shared" si="1434"/>
        <v/>
      </c>
      <c r="Q828" s="67" t="str">
        <f t="shared" si="1435"/>
        <v/>
      </c>
      <c r="R828" s="67" t="str">
        <f t="shared" si="1436"/>
        <v/>
      </c>
      <c r="S828" s="67" t="str">
        <f t="shared" si="1437"/>
        <v/>
      </c>
      <c r="U828" s="68" t="str">
        <f>IFERROR(IF(Z828=0,"",IF(MINUTE(Z828)&lt;&gt;MINUTE(Z827),MAX($U$2:U827)+1,IF(AND(MINUTE(Z827)=0,MINUTE(Z828)=0),1,""))),"")</f>
        <v/>
      </c>
      <c r="V828" s="68" t="str">
        <f t="shared" si="1438"/>
        <v/>
      </c>
      <c r="W828" s="68" t="str">
        <f t="shared" si="1439"/>
        <v/>
      </c>
      <c r="X828" s="69" t="str">
        <f>IFERROR(L828+VLOOKUP(J828,'Tiempos de ciclo'!$P$3:$Q$398,2,0),"")</f>
        <v/>
      </c>
      <c r="Y828" s="69" t="str">
        <f t="shared" si="1422"/>
        <v/>
      </c>
      <c r="Z828" s="70" t="str">
        <f t="shared" si="1440"/>
        <v/>
      </c>
      <c r="AA828" s="68" t="str">
        <f>IF(U828="","",IF(U828=MAX($U$3:$U$1002),IFERROR(VLOOKUP(MAX($U$3:U828)+1,$U$3:$V$1002,2,0),MAX(V828:V1827))-VLOOKUP(U828,$U$3:$V$1002,2,0)+1,IFERROR(VLOOKUP(MAX($U$3:U828)+1,$U$3:$V$1002,2,0),MAX(V828:V1827))-VLOOKUP(U828,$U$3:$V$1002,2,0)))</f>
        <v/>
      </c>
      <c r="AC828" s="68" t="str">
        <f t="shared" si="1441"/>
        <v/>
      </c>
      <c r="AD828" s="69" t="str">
        <f t="shared" si="1442"/>
        <v/>
      </c>
      <c r="AE828" s="69" t="str">
        <f t="shared" si="1443"/>
        <v/>
      </c>
      <c r="AF828" s="69" t="str">
        <f t="shared" si="1444"/>
        <v/>
      </c>
      <c r="AI828" s="3" t="str">
        <f t="shared" si="1511"/>
        <v/>
      </c>
      <c r="AJ828" s="8" t="str">
        <f t="shared" si="1423"/>
        <v/>
      </c>
      <c r="AK828" s="8" t="str">
        <f t="shared" si="1512"/>
        <v/>
      </c>
      <c r="AL828" s="8" t="str">
        <f t="shared" si="1513"/>
        <v/>
      </c>
      <c r="AM828" s="8" t="str">
        <f t="shared" si="1514"/>
        <v/>
      </c>
      <c r="AN828" s="9" t="str">
        <f t="shared" si="1424"/>
        <v/>
      </c>
      <c r="AO828" s="9" t="str">
        <f t="shared" si="1425"/>
        <v/>
      </c>
      <c r="AP828" s="8" t="str">
        <f t="shared" si="1445"/>
        <v/>
      </c>
      <c r="AQ828" s="9" t="str">
        <f t="shared" si="1426"/>
        <v/>
      </c>
      <c r="AR828" s="8" t="str">
        <f t="shared" si="1446"/>
        <v/>
      </c>
      <c r="AS828" s="2" t="str">
        <f t="shared" si="1515"/>
        <v/>
      </c>
      <c r="AT828" s="8" t="str">
        <f t="shared" si="1447"/>
        <v/>
      </c>
      <c r="AU828" s="8" t="str">
        <f t="shared" si="1516"/>
        <v/>
      </c>
      <c r="AV828" s="8" t="str">
        <f t="shared" si="1517"/>
        <v/>
      </c>
      <c r="AW828" s="8" t="str">
        <f t="shared" si="1518"/>
        <v/>
      </c>
      <c r="AX828" s="9" t="str">
        <f t="shared" si="1427"/>
        <v/>
      </c>
      <c r="AY828" s="9" t="str">
        <f t="shared" si="1428"/>
        <v/>
      </c>
      <c r="AZ828" s="8" t="str">
        <f t="shared" si="1448"/>
        <v/>
      </c>
      <c r="BA828" s="9" t="str">
        <f t="shared" si="1449"/>
        <v/>
      </c>
      <c r="BB828" s="8" t="str">
        <f t="shared" si="1450"/>
        <v/>
      </c>
      <c r="BD828" s="3" t="str">
        <f t="shared" si="1451"/>
        <v/>
      </c>
      <c r="BE828" s="8" t="str">
        <f t="shared" si="1519"/>
        <v/>
      </c>
      <c r="BF828" s="8" t="str">
        <f t="shared" si="1520"/>
        <v/>
      </c>
      <c r="BG828" s="86" t="str">
        <f t="shared" si="1521"/>
        <v/>
      </c>
      <c r="BH828" s="9" t="str">
        <f t="shared" si="1522"/>
        <v/>
      </c>
      <c r="BI828" s="9" t="str">
        <f t="shared" si="1523"/>
        <v/>
      </c>
      <c r="BJ828" s="82" t="e">
        <f t="shared" si="1429"/>
        <v>#VALUE!</v>
      </c>
      <c r="BK828" s="9" t="str">
        <f t="shared" si="1524"/>
        <v/>
      </c>
      <c r="BL828" s="9" t="str">
        <f t="shared" ref="BL828:BM828" si="1531">BK828</f>
        <v/>
      </c>
      <c r="BM828" s="9" t="str">
        <f t="shared" si="1531"/>
        <v/>
      </c>
      <c r="BN828" s="8" t="str">
        <f t="shared" si="1431"/>
        <v/>
      </c>
      <c r="BO828" s="8" t="str">
        <f t="shared" si="1453"/>
        <v/>
      </c>
      <c r="BP828" s="8" t="str">
        <f t="shared" si="1454"/>
        <v/>
      </c>
      <c r="BQ828" s="8" t="str">
        <f t="shared" si="1455"/>
        <v/>
      </c>
      <c r="BR828" s="8" t="str">
        <f t="shared" si="1526"/>
        <v/>
      </c>
      <c r="BS828" s="8" t="str">
        <f t="shared" si="1456"/>
        <v/>
      </c>
      <c r="BT828" s="8" t="str">
        <f t="shared" si="1457"/>
        <v/>
      </c>
      <c r="BU828" s="7" t="str">
        <f t="shared" si="1458"/>
        <v/>
      </c>
    </row>
    <row r="829" spans="8:73" x14ac:dyDescent="0.25">
      <c r="H829" s="35" t="str">
        <f>IFERROR(IF(MINUTE(M829)&lt;&gt;MINUTE(M828),MAX($H$2:H828)+1,IF(AND(MINUTE(M828)=0,MINUTE(M829)=0),1,"")),"")</f>
        <v/>
      </c>
      <c r="I829" s="35" t="str">
        <f t="shared" si="1509"/>
        <v/>
      </c>
      <c r="J829" s="35" t="str">
        <f t="shared" si="1432"/>
        <v/>
      </c>
      <c r="K829" s="67" t="str">
        <f>IFERROR(IF(VLOOKUP(J828,'Flota Variable'!$AS$4:$AU$707,3,0)+K828&gt;$F$7,"",VLOOKUP(J828,'Flota Variable'!$AS$4:$AU$707,3,0)+K828),"")</f>
        <v/>
      </c>
      <c r="L829" s="67" t="str">
        <f t="shared" si="1510"/>
        <v/>
      </c>
      <c r="M829" s="36" t="str">
        <f t="shared" si="1433"/>
        <v/>
      </c>
      <c r="N829" s="35" t="str">
        <f>IF(H829="","",IF(H829=MAX($H$3:$H$1002),IFERROR(VLOOKUP(MAX($H$3:H829)+1,$H$3:$I$1002,2,0),MAX(I829:I1828))-VLOOKUP(H829,$H$3:$I$1002,2,0)+1,IFERROR(VLOOKUP(MAX($H$3:H829)+1,$H$3:$I$1002,2,0),MAX(I829:I1828))-VLOOKUP(H829,$H$3:$I$1002,2,0)))</f>
        <v/>
      </c>
      <c r="P829" s="35" t="str">
        <f t="shared" si="1434"/>
        <v/>
      </c>
      <c r="Q829" s="67" t="str">
        <f t="shared" si="1435"/>
        <v/>
      </c>
      <c r="R829" s="67" t="str">
        <f t="shared" si="1436"/>
        <v/>
      </c>
      <c r="S829" s="67" t="str">
        <f t="shared" si="1437"/>
        <v/>
      </c>
      <c r="U829" s="68" t="str">
        <f>IFERROR(IF(Z829=0,"",IF(MINUTE(Z829)&lt;&gt;MINUTE(Z828),MAX($U$2:U828)+1,IF(AND(MINUTE(Z828)=0,MINUTE(Z829)=0),1,""))),"")</f>
        <v/>
      </c>
      <c r="V829" s="68" t="str">
        <f t="shared" si="1438"/>
        <v/>
      </c>
      <c r="W829" s="68" t="str">
        <f t="shared" si="1439"/>
        <v/>
      </c>
      <c r="X829" s="69" t="str">
        <f>IFERROR(L829+VLOOKUP(J829,'Tiempos de ciclo'!$P$3:$Q$398,2,0),"")</f>
        <v/>
      </c>
      <c r="Y829" s="69" t="str">
        <f t="shared" si="1422"/>
        <v/>
      </c>
      <c r="Z829" s="70" t="str">
        <f t="shared" si="1440"/>
        <v/>
      </c>
      <c r="AA829" s="68" t="str">
        <f>IF(U829="","",IF(U829=MAX($U$3:$U$1002),IFERROR(VLOOKUP(MAX($U$3:U829)+1,$U$3:$V$1002,2,0),MAX(V829:V1828))-VLOOKUP(U829,$U$3:$V$1002,2,0)+1,IFERROR(VLOOKUP(MAX($U$3:U829)+1,$U$3:$V$1002,2,0),MAX(V829:V1828))-VLOOKUP(U829,$U$3:$V$1002,2,0)))</f>
        <v/>
      </c>
      <c r="AC829" s="68" t="str">
        <f t="shared" si="1441"/>
        <v/>
      </c>
      <c r="AD829" s="69" t="str">
        <f t="shared" si="1442"/>
        <v/>
      </c>
      <c r="AE829" s="69" t="str">
        <f t="shared" si="1443"/>
        <v/>
      </c>
      <c r="AF829" s="69" t="str">
        <f t="shared" si="1444"/>
        <v/>
      </c>
      <c r="AI829" s="3" t="str">
        <f t="shared" si="1511"/>
        <v/>
      </c>
      <c r="AJ829" s="8" t="str">
        <f t="shared" si="1423"/>
        <v/>
      </c>
      <c r="AK829" s="8" t="str">
        <f t="shared" si="1512"/>
        <v/>
      </c>
      <c r="AL829" s="8" t="str">
        <f t="shared" si="1513"/>
        <v/>
      </c>
      <c r="AM829" s="8" t="str">
        <f t="shared" si="1514"/>
        <v/>
      </c>
      <c r="AN829" s="9" t="str">
        <f t="shared" si="1424"/>
        <v/>
      </c>
      <c r="AO829" s="9" t="str">
        <f t="shared" si="1425"/>
        <v/>
      </c>
      <c r="AP829" s="8" t="str">
        <f t="shared" si="1445"/>
        <v/>
      </c>
      <c r="AQ829" s="9" t="str">
        <f t="shared" si="1426"/>
        <v/>
      </c>
      <c r="AR829" s="8" t="str">
        <f t="shared" si="1446"/>
        <v/>
      </c>
      <c r="AS829" s="2" t="str">
        <f t="shared" si="1515"/>
        <v/>
      </c>
      <c r="AT829" s="8" t="str">
        <f t="shared" si="1447"/>
        <v/>
      </c>
      <c r="AU829" s="8" t="str">
        <f t="shared" si="1516"/>
        <v/>
      </c>
      <c r="AV829" s="8" t="str">
        <f t="shared" si="1517"/>
        <v/>
      </c>
      <c r="AW829" s="8" t="str">
        <f t="shared" si="1518"/>
        <v/>
      </c>
      <c r="AX829" s="9" t="str">
        <f t="shared" si="1427"/>
        <v/>
      </c>
      <c r="AY829" s="9" t="str">
        <f t="shared" si="1428"/>
        <v/>
      </c>
      <c r="AZ829" s="8" t="str">
        <f t="shared" si="1448"/>
        <v/>
      </c>
      <c r="BA829" s="9" t="str">
        <f t="shared" si="1449"/>
        <v/>
      </c>
      <c r="BB829" s="8" t="str">
        <f t="shared" si="1450"/>
        <v/>
      </c>
      <c r="BD829" s="3" t="str">
        <f t="shared" si="1451"/>
        <v/>
      </c>
      <c r="BE829" s="8" t="str">
        <f t="shared" si="1519"/>
        <v/>
      </c>
      <c r="BF829" s="8" t="str">
        <f t="shared" si="1520"/>
        <v/>
      </c>
      <c r="BG829" s="86" t="str">
        <f t="shared" si="1521"/>
        <v/>
      </c>
      <c r="BH829" s="9" t="str">
        <f t="shared" si="1522"/>
        <v/>
      </c>
      <c r="BI829" s="9" t="str">
        <f t="shared" si="1523"/>
        <v/>
      </c>
      <c r="BJ829" s="82" t="e">
        <f t="shared" si="1429"/>
        <v>#VALUE!</v>
      </c>
      <c r="BK829" s="9" t="str">
        <f t="shared" si="1524"/>
        <v/>
      </c>
      <c r="BL829" s="9" t="str">
        <f t="shared" ref="BL829:BM829" si="1532">BK829</f>
        <v/>
      </c>
      <c r="BM829" s="9" t="str">
        <f t="shared" si="1532"/>
        <v/>
      </c>
      <c r="BN829" s="8" t="str">
        <f t="shared" si="1431"/>
        <v/>
      </c>
      <c r="BO829" s="8" t="str">
        <f t="shared" si="1453"/>
        <v/>
      </c>
      <c r="BP829" s="8" t="str">
        <f t="shared" si="1454"/>
        <v/>
      </c>
      <c r="BQ829" s="8" t="str">
        <f t="shared" si="1455"/>
        <v/>
      </c>
      <c r="BR829" s="8" t="str">
        <f t="shared" si="1526"/>
        <v/>
      </c>
      <c r="BS829" s="8" t="str">
        <f t="shared" si="1456"/>
        <v/>
      </c>
      <c r="BT829" s="8" t="str">
        <f t="shared" si="1457"/>
        <v/>
      </c>
      <c r="BU829" s="7" t="str">
        <f t="shared" si="1458"/>
        <v/>
      </c>
    </row>
    <row r="830" spans="8:73" x14ac:dyDescent="0.25">
      <c r="H830" s="35" t="str">
        <f>IFERROR(IF(MINUTE(M830)&lt;&gt;MINUTE(M829),MAX($H$2:H829)+1,IF(AND(MINUTE(M829)=0,MINUTE(M830)=0),1,"")),"")</f>
        <v/>
      </c>
      <c r="I830" s="35" t="str">
        <f t="shared" si="1509"/>
        <v/>
      </c>
      <c r="J830" s="35" t="str">
        <f t="shared" si="1432"/>
        <v/>
      </c>
      <c r="K830" s="67" t="str">
        <f>IFERROR(IF(VLOOKUP(J829,'Flota Variable'!$AS$4:$AU$707,3,0)+K829&gt;$F$7,"",VLOOKUP(J829,'Flota Variable'!$AS$4:$AU$707,3,0)+K829),"")</f>
        <v/>
      </c>
      <c r="L830" s="67" t="str">
        <f t="shared" si="1510"/>
        <v/>
      </c>
      <c r="M830" s="36" t="str">
        <f t="shared" si="1433"/>
        <v/>
      </c>
      <c r="N830" s="35" t="str">
        <f>IF(H830="","",IF(H830=MAX($H$3:$H$1002),IFERROR(VLOOKUP(MAX($H$3:H830)+1,$H$3:$I$1002,2,0),MAX(I830:I1829))-VLOOKUP(H830,$H$3:$I$1002,2,0)+1,IFERROR(VLOOKUP(MAX($H$3:H830)+1,$H$3:$I$1002,2,0),MAX(I830:I1829))-VLOOKUP(H830,$H$3:$I$1002,2,0)))</f>
        <v/>
      </c>
      <c r="P830" s="35" t="str">
        <f t="shared" si="1434"/>
        <v/>
      </c>
      <c r="Q830" s="67" t="str">
        <f t="shared" si="1435"/>
        <v/>
      </c>
      <c r="R830" s="67" t="str">
        <f t="shared" si="1436"/>
        <v/>
      </c>
      <c r="S830" s="67" t="str">
        <f t="shared" si="1437"/>
        <v/>
      </c>
      <c r="U830" s="68" t="str">
        <f>IFERROR(IF(Z830=0,"",IF(MINUTE(Z830)&lt;&gt;MINUTE(Z829),MAX($U$2:U829)+1,IF(AND(MINUTE(Z829)=0,MINUTE(Z830)=0),1,""))),"")</f>
        <v/>
      </c>
      <c r="V830" s="68" t="str">
        <f t="shared" si="1438"/>
        <v/>
      </c>
      <c r="W830" s="68" t="str">
        <f t="shared" si="1439"/>
        <v/>
      </c>
      <c r="X830" s="69" t="str">
        <f>IFERROR(L830+VLOOKUP(J830,'Tiempos de ciclo'!$P$3:$Q$398,2,0),"")</f>
        <v/>
      </c>
      <c r="Y830" s="69" t="str">
        <f t="shared" si="1422"/>
        <v/>
      </c>
      <c r="Z830" s="70" t="str">
        <f t="shared" si="1440"/>
        <v/>
      </c>
      <c r="AA830" s="68" t="str">
        <f>IF(U830="","",IF(U830=MAX($U$3:$U$1002),IFERROR(VLOOKUP(MAX($U$3:U830)+1,$U$3:$V$1002,2,0),MAX(V830:V1829))-VLOOKUP(U830,$U$3:$V$1002,2,0)+1,IFERROR(VLOOKUP(MAX($U$3:U830)+1,$U$3:$V$1002,2,0),MAX(V830:V1829))-VLOOKUP(U830,$U$3:$V$1002,2,0)))</f>
        <v/>
      </c>
      <c r="AC830" s="68" t="str">
        <f t="shared" si="1441"/>
        <v/>
      </c>
      <c r="AD830" s="69" t="str">
        <f t="shared" si="1442"/>
        <v/>
      </c>
      <c r="AE830" s="69" t="str">
        <f t="shared" si="1443"/>
        <v/>
      </c>
      <c r="AF830" s="69" t="str">
        <f t="shared" si="1444"/>
        <v/>
      </c>
      <c r="AI830" s="3" t="str">
        <f t="shared" si="1511"/>
        <v/>
      </c>
      <c r="AJ830" s="8" t="str">
        <f t="shared" si="1423"/>
        <v/>
      </c>
      <c r="AK830" s="8" t="str">
        <f t="shared" si="1512"/>
        <v/>
      </c>
      <c r="AL830" s="8" t="str">
        <f t="shared" si="1513"/>
        <v/>
      </c>
      <c r="AM830" s="8" t="str">
        <f t="shared" si="1514"/>
        <v/>
      </c>
      <c r="AN830" s="9" t="str">
        <f t="shared" si="1424"/>
        <v/>
      </c>
      <c r="AO830" s="9" t="str">
        <f t="shared" si="1425"/>
        <v/>
      </c>
      <c r="AP830" s="8" t="str">
        <f t="shared" si="1445"/>
        <v/>
      </c>
      <c r="AQ830" s="9" t="str">
        <f t="shared" si="1426"/>
        <v/>
      </c>
      <c r="AR830" s="8" t="str">
        <f t="shared" si="1446"/>
        <v/>
      </c>
      <c r="AS830" s="2" t="str">
        <f t="shared" si="1515"/>
        <v/>
      </c>
      <c r="AT830" s="8" t="str">
        <f t="shared" si="1447"/>
        <v/>
      </c>
      <c r="AU830" s="8" t="str">
        <f t="shared" si="1516"/>
        <v/>
      </c>
      <c r="AV830" s="8" t="str">
        <f t="shared" si="1517"/>
        <v/>
      </c>
      <c r="AW830" s="8" t="str">
        <f t="shared" si="1518"/>
        <v/>
      </c>
      <c r="AX830" s="9" t="str">
        <f t="shared" si="1427"/>
        <v/>
      </c>
      <c r="AY830" s="9" t="str">
        <f t="shared" si="1428"/>
        <v/>
      </c>
      <c r="AZ830" s="8" t="str">
        <f t="shared" si="1448"/>
        <v/>
      </c>
      <c r="BA830" s="9" t="str">
        <f t="shared" si="1449"/>
        <v/>
      </c>
      <c r="BB830" s="8" t="str">
        <f t="shared" si="1450"/>
        <v/>
      </c>
      <c r="BD830" s="3" t="str">
        <f t="shared" si="1451"/>
        <v/>
      </c>
      <c r="BE830" s="8" t="str">
        <f t="shared" si="1519"/>
        <v/>
      </c>
      <c r="BF830" s="8" t="str">
        <f t="shared" si="1520"/>
        <v/>
      </c>
      <c r="BG830" s="86" t="str">
        <f t="shared" si="1521"/>
        <v/>
      </c>
      <c r="BH830" s="9" t="str">
        <f t="shared" si="1522"/>
        <v/>
      </c>
      <c r="BI830" s="9" t="str">
        <f t="shared" si="1523"/>
        <v/>
      </c>
      <c r="BJ830" s="82" t="e">
        <f t="shared" si="1429"/>
        <v>#VALUE!</v>
      </c>
      <c r="BK830" s="9" t="str">
        <f t="shared" si="1524"/>
        <v/>
      </c>
      <c r="BL830" s="9" t="str">
        <f t="shared" ref="BL830:BM830" si="1533">BK830</f>
        <v/>
      </c>
      <c r="BM830" s="9" t="str">
        <f t="shared" si="1533"/>
        <v/>
      </c>
      <c r="BN830" s="8" t="str">
        <f t="shared" si="1431"/>
        <v/>
      </c>
      <c r="BO830" s="8" t="str">
        <f t="shared" si="1453"/>
        <v/>
      </c>
      <c r="BP830" s="8" t="str">
        <f t="shared" si="1454"/>
        <v/>
      </c>
      <c r="BQ830" s="8" t="str">
        <f t="shared" si="1455"/>
        <v/>
      </c>
      <c r="BR830" s="8" t="str">
        <f t="shared" si="1526"/>
        <v/>
      </c>
      <c r="BS830" s="8" t="str">
        <f t="shared" si="1456"/>
        <v/>
      </c>
      <c r="BT830" s="8" t="str">
        <f t="shared" si="1457"/>
        <v/>
      </c>
      <c r="BU830" s="7" t="str">
        <f t="shared" si="1458"/>
        <v/>
      </c>
    </row>
    <row r="831" spans="8:73" x14ac:dyDescent="0.25">
      <c r="H831" s="35" t="str">
        <f>IFERROR(IF(MINUTE(M831)&lt;&gt;MINUTE(M830),MAX($H$2:H830)+1,IF(AND(MINUTE(M830)=0,MINUTE(M831)=0),1,"")),"")</f>
        <v/>
      </c>
      <c r="I831" s="35" t="str">
        <f t="shared" si="1509"/>
        <v/>
      </c>
      <c r="J831" s="35" t="str">
        <f t="shared" si="1432"/>
        <v/>
      </c>
      <c r="K831" s="67" t="str">
        <f>IFERROR(IF(VLOOKUP(J830,'Flota Variable'!$AS$4:$AU$707,3,0)+K830&gt;$F$7,"",VLOOKUP(J830,'Flota Variable'!$AS$4:$AU$707,3,0)+K830),"")</f>
        <v/>
      </c>
      <c r="L831" s="67" t="str">
        <f t="shared" si="1510"/>
        <v/>
      </c>
      <c r="M831" s="36" t="str">
        <f t="shared" si="1433"/>
        <v/>
      </c>
      <c r="N831" s="35" t="str">
        <f>IF(H831="","",IF(H831=MAX($H$3:$H$1002),IFERROR(VLOOKUP(MAX($H$3:H831)+1,$H$3:$I$1002,2,0),MAX(I831:I1830))-VLOOKUP(H831,$H$3:$I$1002,2,0)+1,IFERROR(VLOOKUP(MAX($H$3:H831)+1,$H$3:$I$1002,2,0),MAX(I831:I1830))-VLOOKUP(H831,$H$3:$I$1002,2,0)))</f>
        <v/>
      </c>
      <c r="P831" s="35" t="str">
        <f t="shared" si="1434"/>
        <v/>
      </c>
      <c r="Q831" s="67" t="str">
        <f t="shared" si="1435"/>
        <v/>
      </c>
      <c r="R831" s="67" t="str">
        <f t="shared" si="1436"/>
        <v/>
      </c>
      <c r="S831" s="67" t="str">
        <f t="shared" si="1437"/>
        <v/>
      </c>
      <c r="U831" s="68" t="str">
        <f>IFERROR(IF(Z831=0,"",IF(MINUTE(Z831)&lt;&gt;MINUTE(Z830),MAX($U$2:U830)+1,IF(AND(MINUTE(Z830)=0,MINUTE(Z831)=0),1,""))),"")</f>
        <v/>
      </c>
      <c r="V831" s="68" t="str">
        <f t="shared" si="1438"/>
        <v/>
      </c>
      <c r="W831" s="68" t="str">
        <f t="shared" si="1439"/>
        <v/>
      </c>
      <c r="X831" s="69" t="str">
        <f>IFERROR(L831+VLOOKUP(J831,'Tiempos de ciclo'!$P$3:$Q$398,2,0),"")</f>
        <v/>
      </c>
      <c r="Y831" s="69" t="str">
        <f t="shared" si="1422"/>
        <v/>
      </c>
      <c r="Z831" s="70" t="str">
        <f t="shared" si="1440"/>
        <v/>
      </c>
      <c r="AA831" s="68" t="str">
        <f>IF(U831="","",IF(U831=MAX($U$3:$U$1002),IFERROR(VLOOKUP(MAX($U$3:U831)+1,$U$3:$V$1002,2,0),MAX(V831:V1830))-VLOOKUP(U831,$U$3:$V$1002,2,0)+1,IFERROR(VLOOKUP(MAX($U$3:U831)+1,$U$3:$V$1002,2,0),MAX(V831:V1830))-VLOOKUP(U831,$U$3:$V$1002,2,0)))</f>
        <v/>
      </c>
      <c r="AC831" s="68" t="str">
        <f t="shared" si="1441"/>
        <v/>
      </c>
      <c r="AD831" s="69" t="str">
        <f t="shared" si="1442"/>
        <v/>
      </c>
      <c r="AE831" s="69" t="str">
        <f t="shared" si="1443"/>
        <v/>
      </c>
      <c r="AF831" s="69" t="str">
        <f t="shared" si="1444"/>
        <v/>
      </c>
      <c r="AI831" s="3" t="str">
        <f t="shared" si="1511"/>
        <v/>
      </c>
      <c r="AJ831" s="8" t="str">
        <f t="shared" si="1423"/>
        <v/>
      </c>
      <c r="AK831" s="8" t="str">
        <f t="shared" si="1512"/>
        <v/>
      </c>
      <c r="AL831" s="8" t="str">
        <f t="shared" si="1513"/>
        <v/>
      </c>
      <c r="AM831" s="8" t="str">
        <f t="shared" si="1514"/>
        <v/>
      </c>
      <c r="AN831" s="9" t="str">
        <f t="shared" si="1424"/>
        <v/>
      </c>
      <c r="AO831" s="9" t="str">
        <f t="shared" si="1425"/>
        <v/>
      </c>
      <c r="AP831" s="8" t="str">
        <f t="shared" si="1445"/>
        <v/>
      </c>
      <c r="AQ831" s="9" t="str">
        <f t="shared" si="1426"/>
        <v/>
      </c>
      <c r="AR831" s="8" t="str">
        <f t="shared" si="1446"/>
        <v/>
      </c>
      <c r="AS831" s="2" t="str">
        <f t="shared" si="1515"/>
        <v/>
      </c>
      <c r="AT831" s="8" t="str">
        <f t="shared" si="1447"/>
        <v/>
      </c>
      <c r="AU831" s="8" t="str">
        <f t="shared" si="1516"/>
        <v/>
      </c>
      <c r="AV831" s="8" t="str">
        <f t="shared" si="1517"/>
        <v/>
      </c>
      <c r="AW831" s="8" t="str">
        <f t="shared" si="1518"/>
        <v/>
      </c>
      <c r="AX831" s="9" t="str">
        <f t="shared" si="1427"/>
        <v/>
      </c>
      <c r="AY831" s="9" t="str">
        <f t="shared" si="1428"/>
        <v/>
      </c>
      <c r="AZ831" s="8" t="str">
        <f t="shared" si="1448"/>
        <v/>
      </c>
      <c r="BA831" s="9" t="str">
        <f t="shared" si="1449"/>
        <v/>
      </c>
      <c r="BB831" s="8" t="str">
        <f t="shared" si="1450"/>
        <v/>
      </c>
      <c r="BD831" s="3" t="str">
        <f t="shared" si="1451"/>
        <v/>
      </c>
      <c r="BE831" s="8" t="str">
        <f t="shared" si="1519"/>
        <v/>
      </c>
      <c r="BF831" s="8" t="str">
        <f t="shared" si="1520"/>
        <v/>
      </c>
      <c r="BG831" s="86" t="str">
        <f t="shared" si="1521"/>
        <v/>
      </c>
      <c r="BH831" s="9" t="str">
        <f t="shared" si="1522"/>
        <v/>
      </c>
      <c r="BI831" s="9" t="str">
        <f t="shared" si="1523"/>
        <v/>
      </c>
      <c r="BJ831" s="82" t="e">
        <f t="shared" si="1429"/>
        <v>#VALUE!</v>
      </c>
      <c r="BK831" s="9" t="str">
        <f t="shared" si="1524"/>
        <v/>
      </c>
      <c r="BL831" s="9" t="str">
        <f t="shared" ref="BL831:BM831" si="1534">BK831</f>
        <v/>
      </c>
      <c r="BM831" s="9" t="str">
        <f t="shared" si="1534"/>
        <v/>
      </c>
      <c r="BN831" s="8" t="str">
        <f t="shared" si="1431"/>
        <v/>
      </c>
      <c r="BO831" s="8" t="str">
        <f t="shared" si="1453"/>
        <v/>
      </c>
      <c r="BP831" s="8" t="str">
        <f t="shared" si="1454"/>
        <v/>
      </c>
      <c r="BQ831" s="8" t="str">
        <f t="shared" si="1455"/>
        <v/>
      </c>
      <c r="BR831" s="8" t="str">
        <f t="shared" si="1526"/>
        <v/>
      </c>
      <c r="BS831" s="8" t="str">
        <f t="shared" si="1456"/>
        <v/>
      </c>
      <c r="BT831" s="8" t="str">
        <f t="shared" si="1457"/>
        <v/>
      </c>
      <c r="BU831" s="7" t="str">
        <f t="shared" si="1458"/>
        <v/>
      </c>
    </row>
    <row r="832" spans="8:73" x14ac:dyDescent="0.25">
      <c r="H832" s="35" t="str">
        <f>IFERROR(IF(MINUTE(M832)&lt;&gt;MINUTE(M831),MAX($H$2:H831)+1,IF(AND(MINUTE(M831)=0,MINUTE(M832)=0),1,"")),"")</f>
        <v/>
      </c>
      <c r="I832" s="35" t="str">
        <f t="shared" si="1509"/>
        <v/>
      </c>
      <c r="J832" s="35" t="str">
        <f t="shared" si="1432"/>
        <v/>
      </c>
      <c r="K832" s="67" t="str">
        <f>IFERROR(IF(VLOOKUP(J831,'Flota Variable'!$AS$4:$AU$707,3,0)+K831&gt;$F$7,"",VLOOKUP(J831,'Flota Variable'!$AS$4:$AU$707,3,0)+K831),"")</f>
        <v/>
      </c>
      <c r="L832" s="67" t="str">
        <f t="shared" si="1510"/>
        <v/>
      </c>
      <c r="M832" s="36" t="str">
        <f t="shared" si="1433"/>
        <v/>
      </c>
      <c r="N832" s="35" t="str">
        <f>IF(H832="","",IF(H832=MAX($H$3:$H$1002),IFERROR(VLOOKUP(MAX($H$3:H832)+1,$H$3:$I$1002,2,0),MAX(I832:I1831))-VLOOKUP(H832,$H$3:$I$1002,2,0)+1,IFERROR(VLOOKUP(MAX($H$3:H832)+1,$H$3:$I$1002,2,0),MAX(I832:I1831))-VLOOKUP(H832,$H$3:$I$1002,2,0)))</f>
        <v/>
      </c>
      <c r="P832" s="35" t="str">
        <f t="shared" si="1434"/>
        <v/>
      </c>
      <c r="Q832" s="67" t="str">
        <f t="shared" si="1435"/>
        <v/>
      </c>
      <c r="R832" s="67" t="str">
        <f t="shared" si="1436"/>
        <v/>
      </c>
      <c r="S832" s="67" t="str">
        <f t="shared" si="1437"/>
        <v/>
      </c>
      <c r="U832" s="68" t="str">
        <f>IFERROR(IF(Z832=0,"",IF(MINUTE(Z832)&lt;&gt;MINUTE(Z831),MAX($U$2:U831)+1,IF(AND(MINUTE(Z831)=0,MINUTE(Z832)=0),1,""))),"")</f>
        <v/>
      </c>
      <c r="V832" s="68" t="str">
        <f t="shared" si="1438"/>
        <v/>
      </c>
      <c r="W832" s="68" t="str">
        <f t="shared" si="1439"/>
        <v/>
      </c>
      <c r="X832" s="69" t="str">
        <f>IFERROR(L832+VLOOKUP(J832,'Tiempos de ciclo'!$P$3:$Q$398,2,0),"")</f>
        <v/>
      </c>
      <c r="Y832" s="69" t="str">
        <f t="shared" si="1422"/>
        <v/>
      </c>
      <c r="Z832" s="70" t="str">
        <f t="shared" si="1440"/>
        <v/>
      </c>
      <c r="AA832" s="68" t="str">
        <f>IF(U832="","",IF(U832=MAX($U$3:$U$1002),IFERROR(VLOOKUP(MAX($U$3:U832)+1,$U$3:$V$1002,2,0),MAX(V832:V1831))-VLOOKUP(U832,$U$3:$V$1002,2,0)+1,IFERROR(VLOOKUP(MAX($U$3:U832)+1,$U$3:$V$1002,2,0),MAX(V832:V1831))-VLOOKUP(U832,$U$3:$V$1002,2,0)))</f>
        <v/>
      </c>
      <c r="AC832" s="68" t="str">
        <f t="shared" si="1441"/>
        <v/>
      </c>
      <c r="AD832" s="69" t="str">
        <f t="shared" si="1442"/>
        <v/>
      </c>
      <c r="AE832" s="69" t="str">
        <f t="shared" si="1443"/>
        <v/>
      </c>
      <c r="AF832" s="69" t="str">
        <f t="shared" si="1444"/>
        <v/>
      </c>
      <c r="AI832" s="3" t="str">
        <f t="shared" si="1511"/>
        <v/>
      </c>
      <c r="AJ832" s="8" t="str">
        <f t="shared" si="1423"/>
        <v/>
      </c>
      <c r="AK832" s="8" t="str">
        <f t="shared" si="1512"/>
        <v/>
      </c>
      <c r="AL832" s="8" t="str">
        <f t="shared" si="1513"/>
        <v/>
      </c>
      <c r="AM832" s="8" t="str">
        <f t="shared" si="1514"/>
        <v/>
      </c>
      <c r="AN832" s="9" t="str">
        <f t="shared" si="1424"/>
        <v/>
      </c>
      <c r="AO832" s="9" t="str">
        <f t="shared" si="1425"/>
        <v/>
      </c>
      <c r="AP832" s="8" t="str">
        <f t="shared" si="1445"/>
        <v/>
      </c>
      <c r="AQ832" s="9" t="str">
        <f t="shared" si="1426"/>
        <v/>
      </c>
      <c r="AR832" s="8" t="str">
        <f t="shared" si="1446"/>
        <v/>
      </c>
      <c r="AS832" s="2" t="str">
        <f t="shared" si="1515"/>
        <v/>
      </c>
      <c r="AT832" s="8" t="str">
        <f t="shared" si="1447"/>
        <v/>
      </c>
      <c r="AU832" s="8" t="str">
        <f t="shared" si="1516"/>
        <v/>
      </c>
      <c r="AV832" s="8" t="str">
        <f t="shared" si="1517"/>
        <v/>
      </c>
      <c r="AW832" s="8" t="str">
        <f t="shared" si="1518"/>
        <v/>
      </c>
      <c r="AX832" s="9" t="str">
        <f t="shared" si="1427"/>
        <v/>
      </c>
      <c r="AY832" s="9" t="str">
        <f t="shared" si="1428"/>
        <v/>
      </c>
      <c r="AZ832" s="8" t="str">
        <f t="shared" si="1448"/>
        <v/>
      </c>
      <c r="BA832" s="9" t="str">
        <f t="shared" si="1449"/>
        <v/>
      </c>
      <c r="BB832" s="8" t="str">
        <f t="shared" si="1450"/>
        <v/>
      </c>
      <c r="BD832" s="3" t="str">
        <f t="shared" si="1451"/>
        <v/>
      </c>
      <c r="BE832" s="8" t="str">
        <f t="shared" si="1519"/>
        <v/>
      </c>
      <c r="BF832" s="8" t="str">
        <f t="shared" si="1520"/>
        <v/>
      </c>
      <c r="BG832" s="86" t="str">
        <f t="shared" si="1521"/>
        <v/>
      </c>
      <c r="BH832" s="9" t="str">
        <f t="shared" si="1522"/>
        <v/>
      </c>
      <c r="BI832" s="9" t="str">
        <f t="shared" si="1523"/>
        <v/>
      </c>
      <c r="BJ832" s="82" t="e">
        <f t="shared" si="1429"/>
        <v>#VALUE!</v>
      </c>
      <c r="BK832" s="9" t="str">
        <f t="shared" si="1524"/>
        <v/>
      </c>
      <c r="BL832" s="9" t="str">
        <f t="shared" ref="BL832:BM832" si="1535">BK832</f>
        <v/>
      </c>
      <c r="BM832" s="9" t="str">
        <f t="shared" si="1535"/>
        <v/>
      </c>
      <c r="BN832" s="8" t="str">
        <f t="shared" si="1431"/>
        <v/>
      </c>
      <c r="BO832" s="8" t="str">
        <f t="shared" si="1453"/>
        <v/>
      </c>
      <c r="BP832" s="8" t="str">
        <f t="shared" si="1454"/>
        <v/>
      </c>
      <c r="BQ832" s="8" t="str">
        <f t="shared" si="1455"/>
        <v/>
      </c>
      <c r="BR832" s="8" t="str">
        <f t="shared" si="1526"/>
        <v/>
      </c>
      <c r="BS832" s="8" t="str">
        <f t="shared" si="1456"/>
        <v/>
      </c>
      <c r="BT832" s="8" t="str">
        <f t="shared" si="1457"/>
        <v/>
      </c>
      <c r="BU832" s="7" t="str">
        <f t="shared" si="1458"/>
        <v/>
      </c>
    </row>
    <row r="833" spans="8:73" x14ac:dyDescent="0.25">
      <c r="H833" s="35" t="str">
        <f>IFERROR(IF(MINUTE(M833)&lt;&gt;MINUTE(M832),MAX($H$2:H832)+1,IF(AND(MINUTE(M832)=0,MINUTE(M833)=0),1,"")),"")</f>
        <v/>
      </c>
      <c r="I833" s="35" t="str">
        <f t="shared" si="1509"/>
        <v/>
      </c>
      <c r="J833" s="35" t="str">
        <f t="shared" si="1432"/>
        <v/>
      </c>
      <c r="K833" s="67" t="str">
        <f>IFERROR(IF(VLOOKUP(J832,'Flota Variable'!$AS$4:$AU$707,3,0)+K832&gt;$F$7,"",VLOOKUP(J832,'Flota Variable'!$AS$4:$AU$707,3,0)+K832),"")</f>
        <v/>
      </c>
      <c r="L833" s="67" t="str">
        <f t="shared" si="1510"/>
        <v/>
      </c>
      <c r="M833" s="36" t="str">
        <f t="shared" si="1433"/>
        <v/>
      </c>
      <c r="N833" s="35" t="str">
        <f>IF(H833="","",IF(H833=MAX($H$3:$H$1002),IFERROR(VLOOKUP(MAX($H$3:H833)+1,$H$3:$I$1002,2,0),MAX(I833:I1832))-VLOOKUP(H833,$H$3:$I$1002,2,0)+1,IFERROR(VLOOKUP(MAX($H$3:H833)+1,$H$3:$I$1002,2,0),MAX(I833:I1832))-VLOOKUP(H833,$H$3:$I$1002,2,0)))</f>
        <v/>
      </c>
      <c r="P833" s="35" t="str">
        <f t="shared" si="1434"/>
        <v/>
      </c>
      <c r="Q833" s="67" t="str">
        <f t="shared" si="1435"/>
        <v/>
      </c>
      <c r="R833" s="67" t="str">
        <f t="shared" si="1436"/>
        <v/>
      </c>
      <c r="S833" s="67" t="str">
        <f t="shared" si="1437"/>
        <v/>
      </c>
      <c r="U833" s="68" t="str">
        <f>IFERROR(IF(Z833=0,"",IF(MINUTE(Z833)&lt;&gt;MINUTE(Z832),MAX($U$2:U832)+1,IF(AND(MINUTE(Z832)=0,MINUTE(Z833)=0),1,""))),"")</f>
        <v/>
      </c>
      <c r="V833" s="68" t="str">
        <f t="shared" si="1438"/>
        <v/>
      </c>
      <c r="W833" s="68" t="str">
        <f t="shared" si="1439"/>
        <v/>
      </c>
      <c r="X833" s="69" t="str">
        <f>IFERROR(L833+VLOOKUP(J833,'Tiempos de ciclo'!$P$3:$Q$398,2,0),"")</f>
        <v/>
      </c>
      <c r="Y833" s="69" t="str">
        <f t="shared" si="1422"/>
        <v/>
      </c>
      <c r="Z833" s="70" t="str">
        <f t="shared" si="1440"/>
        <v/>
      </c>
      <c r="AA833" s="68" t="str">
        <f>IF(U833="","",IF(U833=MAX($U$3:$U$1002),IFERROR(VLOOKUP(MAX($U$3:U833)+1,$U$3:$V$1002,2,0),MAX(V833:V1832))-VLOOKUP(U833,$U$3:$V$1002,2,0)+1,IFERROR(VLOOKUP(MAX($U$3:U833)+1,$U$3:$V$1002,2,0),MAX(V833:V1832))-VLOOKUP(U833,$U$3:$V$1002,2,0)))</f>
        <v/>
      </c>
      <c r="AC833" s="68" t="str">
        <f t="shared" si="1441"/>
        <v/>
      </c>
      <c r="AD833" s="69" t="str">
        <f t="shared" si="1442"/>
        <v/>
      </c>
      <c r="AE833" s="69" t="str">
        <f t="shared" si="1443"/>
        <v/>
      </c>
      <c r="AF833" s="69" t="str">
        <f t="shared" si="1444"/>
        <v/>
      </c>
      <c r="AI833" s="3" t="str">
        <f t="shared" si="1511"/>
        <v/>
      </c>
      <c r="AJ833" s="8" t="str">
        <f t="shared" si="1423"/>
        <v/>
      </c>
      <c r="AK833" s="8" t="str">
        <f t="shared" si="1512"/>
        <v/>
      </c>
      <c r="AL833" s="8" t="str">
        <f t="shared" si="1513"/>
        <v/>
      </c>
      <c r="AM833" s="8" t="str">
        <f t="shared" si="1514"/>
        <v/>
      </c>
      <c r="AN833" s="9" t="str">
        <f t="shared" si="1424"/>
        <v/>
      </c>
      <c r="AO833" s="9" t="str">
        <f t="shared" si="1425"/>
        <v/>
      </c>
      <c r="AP833" s="8" t="str">
        <f t="shared" si="1445"/>
        <v/>
      </c>
      <c r="AQ833" s="9" t="str">
        <f t="shared" si="1426"/>
        <v/>
      </c>
      <c r="AR833" s="8" t="str">
        <f t="shared" si="1446"/>
        <v/>
      </c>
      <c r="AS833" s="2" t="str">
        <f t="shared" si="1515"/>
        <v/>
      </c>
      <c r="AT833" s="8" t="str">
        <f t="shared" si="1447"/>
        <v/>
      </c>
      <c r="AU833" s="8" t="str">
        <f t="shared" si="1516"/>
        <v/>
      </c>
      <c r="AV833" s="8" t="str">
        <f t="shared" si="1517"/>
        <v/>
      </c>
      <c r="AW833" s="8" t="str">
        <f t="shared" si="1518"/>
        <v/>
      </c>
      <c r="AX833" s="9" t="str">
        <f t="shared" si="1427"/>
        <v/>
      </c>
      <c r="AY833" s="9" t="str">
        <f t="shared" si="1428"/>
        <v/>
      </c>
      <c r="AZ833" s="8" t="str">
        <f t="shared" si="1448"/>
        <v/>
      </c>
      <c r="BA833" s="9" t="str">
        <f t="shared" si="1449"/>
        <v/>
      </c>
      <c r="BB833" s="8" t="str">
        <f t="shared" si="1450"/>
        <v/>
      </c>
      <c r="BD833" s="3" t="str">
        <f t="shared" si="1451"/>
        <v/>
      </c>
      <c r="BE833" s="8" t="str">
        <f t="shared" si="1519"/>
        <v/>
      </c>
      <c r="BF833" s="8" t="str">
        <f t="shared" si="1520"/>
        <v/>
      </c>
      <c r="BG833" s="86" t="str">
        <f t="shared" si="1521"/>
        <v/>
      </c>
      <c r="BH833" s="9" t="str">
        <f t="shared" si="1522"/>
        <v/>
      </c>
      <c r="BI833" s="9" t="str">
        <f t="shared" si="1523"/>
        <v/>
      </c>
      <c r="BJ833" s="82" t="e">
        <f t="shared" si="1429"/>
        <v>#VALUE!</v>
      </c>
      <c r="BK833" s="9" t="str">
        <f t="shared" si="1524"/>
        <v/>
      </c>
      <c r="BL833" s="9" t="str">
        <f t="shared" ref="BL833:BM833" si="1536">BK833</f>
        <v/>
      </c>
      <c r="BM833" s="9" t="str">
        <f t="shared" si="1536"/>
        <v/>
      </c>
      <c r="BN833" s="8" t="str">
        <f t="shared" si="1431"/>
        <v/>
      </c>
      <c r="BO833" s="8" t="str">
        <f t="shared" si="1453"/>
        <v/>
      </c>
      <c r="BP833" s="8" t="str">
        <f t="shared" si="1454"/>
        <v/>
      </c>
      <c r="BQ833" s="8" t="str">
        <f t="shared" si="1455"/>
        <v/>
      </c>
      <c r="BR833" s="8" t="str">
        <f t="shared" si="1526"/>
        <v/>
      </c>
      <c r="BS833" s="8" t="str">
        <f t="shared" si="1456"/>
        <v/>
      </c>
      <c r="BT833" s="8" t="str">
        <f t="shared" si="1457"/>
        <v/>
      </c>
      <c r="BU833" s="7" t="str">
        <f t="shared" si="1458"/>
        <v/>
      </c>
    </row>
    <row r="834" spans="8:73" x14ac:dyDescent="0.25">
      <c r="H834" s="35" t="str">
        <f>IFERROR(IF(MINUTE(M834)&lt;&gt;MINUTE(M833),MAX($H$2:H833)+1,IF(AND(MINUTE(M833)=0,MINUTE(M834)=0),1,"")),"")</f>
        <v/>
      </c>
      <c r="I834" s="35" t="str">
        <f t="shared" si="1509"/>
        <v/>
      </c>
      <c r="J834" s="35" t="str">
        <f t="shared" si="1432"/>
        <v/>
      </c>
      <c r="K834" s="67" t="str">
        <f>IFERROR(IF(VLOOKUP(J833,'Flota Variable'!$AS$4:$AU$707,3,0)+K833&gt;$F$7,"",VLOOKUP(J833,'Flota Variable'!$AS$4:$AU$707,3,0)+K833),"")</f>
        <v/>
      </c>
      <c r="L834" s="67" t="str">
        <f t="shared" si="1510"/>
        <v/>
      </c>
      <c r="M834" s="36" t="str">
        <f t="shared" si="1433"/>
        <v/>
      </c>
      <c r="N834" s="35" t="str">
        <f>IF(H834="","",IF(H834=MAX($H$3:$H$1002),IFERROR(VLOOKUP(MAX($H$3:H834)+1,$H$3:$I$1002,2,0),MAX(I834:I1833))-VLOOKUP(H834,$H$3:$I$1002,2,0)+1,IFERROR(VLOOKUP(MAX($H$3:H834)+1,$H$3:$I$1002,2,0),MAX(I834:I1833))-VLOOKUP(H834,$H$3:$I$1002,2,0)))</f>
        <v/>
      </c>
      <c r="P834" s="35" t="str">
        <f t="shared" si="1434"/>
        <v/>
      </c>
      <c r="Q834" s="67" t="str">
        <f t="shared" si="1435"/>
        <v/>
      </c>
      <c r="R834" s="67" t="str">
        <f t="shared" si="1436"/>
        <v/>
      </c>
      <c r="S834" s="67" t="str">
        <f t="shared" si="1437"/>
        <v/>
      </c>
      <c r="U834" s="68" t="str">
        <f>IFERROR(IF(Z834=0,"",IF(MINUTE(Z834)&lt;&gt;MINUTE(Z833),MAX($U$2:U833)+1,IF(AND(MINUTE(Z833)=0,MINUTE(Z834)=0),1,""))),"")</f>
        <v/>
      </c>
      <c r="V834" s="68" t="str">
        <f t="shared" si="1438"/>
        <v/>
      </c>
      <c r="W834" s="68" t="str">
        <f t="shared" si="1439"/>
        <v/>
      </c>
      <c r="X834" s="69" t="str">
        <f>IFERROR(L834+VLOOKUP(J834,'Tiempos de ciclo'!$P$3:$Q$398,2,0),"")</f>
        <v/>
      </c>
      <c r="Y834" s="69" t="str">
        <f t="shared" si="1422"/>
        <v/>
      </c>
      <c r="Z834" s="70" t="str">
        <f t="shared" si="1440"/>
        <v/>
      </c>
      <c r="AA834" s="68" t="str">
        <f>IF(U834="","",IF(U834=MAX($U$3:$U$1002),IFERROR(VLOOKUP(MAX($U$3:U834)+1,$U$3:$V$1002,2,0),MAX(V834:V1833))-VLOOKUP(U834,$U$3:$V$1002,2,0)+1,IFERROR(VLOOKUP(MAX($U$3:U834)+1,$U$3:$V$1002,2,0),MAX(V834:V1833))-VLOOKUP(U834,$U$3:$V$1002,2,0)))</f>
        <v/>
      </c>
      <c r="AC834" s="68" t="str">
        <f t="shared" si="1441"/>
        <v/>
      </c>
      <c r="AD834" s="69" t="str">
        <f t="shared" si="1442"/>
        <v/>
      </c>
      <c r="AE834" s="69" t="str">
        <f t="shared" si="1443"/>
        <v/>
      </c>
      <c r="AF834" s="69" t="str">
        <f t="shared" si="1444"/>
        <v/>
      </c>
      <c r="AI834" s="3" t="str">
        <f t="shared" si="1511"/>
        <v/>
      </c>
      <c r="AJ834" s="8" t="str">
        <f t="shared" si="1423"/>
        <v/>
      </c>
      <c r="AK834" s="8" t="str">
        <f t="shared" si="1512"/>
        <v/>
      </c>
      <c r="AL834" s="8" t="str">
        <f t="shared" si="1513"/>
        <v/>
      </c>
      <c r="AM834" s="8" t="str">
        <f t="shared" si="1514"/>
        <v/>
      </c>
      <c r="AN834" s="9" t="str">
        <f t="shared" si="1424"/>
        <v/>
      </c>
      <c r="AO834" s="9" t="str">
        <f t="shared" si="1425"/>
        <v/>
      </c>
      <c r="AP834" s="8" t="str">
        <f t="shared" si="1445"/>
        <v/>
      </c>
      <c r="AQ834" s="9" t="str">
        <f t="shared" si="1426"/>
        <v/>
      </c>
      <c r="AR834" s="8" t="str">
        <f t="shared" si="1446"/>
        <v/>
      </c>
      <c r="AS834" s="2" t="str">
        <f t="shared" si="1515"/>
        <v/>
      </c>
      <c r="AT834" s="8" t="str">
        <f t="shared" si="1447"/>
        <v/>
      </c>
      <c r="AU834" s="8" t="str">
        <f t="shared" si="1516"/>
        <v/>
      </c>
      <c r="AV834" s="8" t="str">
        <f t="shared" si="1517"/>
        <v/>
      </c>
      <c r="AW834" s="8" t="str">
        <f t="shared" si="1518"/>
        <v/>
      </c>
      <c r="AX834" s="9" t="str">
        <f t="shared" si="1427"/>
        <v/>
      </c>
      <c r="AY834" s="9" t="str">
        <f t="shared" si="1428"/>
        <v/>
      </c>
      <c r="AZ834" s="8" t="str">
        <f t="shared" si="1448"/>
        <v/>
      </c>
      <c r="BA834" s="9" t="str">
        <f t="shared" si="1449"/>
        <v/>
      </c>
      <c r="BB834" s="8" t="str">
        <f t="shared" si="1450"/>
        <v/>
      </c>
      <c r="BD834" s="3" t="str">
        <f t="shared" si="1451"/>
        <v/>
      </c>
      <c r="BE834" s="8" t="str">
        <f t="shared" si="1519"/>
        <v/>
      </c>
      <c r="BF834" s="8" t="str">
        <f t="shared" si="1520"/>
        <v/>
      </c>
      <c r="BG834" s="86" t="str">
        <f t="shared" si="1521"/>
        <v/>
      </c>
      <c r="BH834" s="9" t="str">
        <f t="shared" si="1522"/>
        <v/>
      </c>
      <c r="BI834" s="9" t="str">
        <f t="shared" si="1523"/>
        <v/>
      </c>
      <c r="BJ834" s="82" t="e">
        <f t="shared" si="1429"/>
        <v>#VALUE!</v>
      </c>
      <c r="BK834" s="9" t="str">
        <f t="shared" si="1524"/>
        <v/>
      </c>
      <c r="BL834" s="9" t="str">
        <f t="shared" ref="BL834:BM834" si="1537">BK834</f>
        <v/>
      </c>
      <c r="BM834" s="9" t="str">
        <f t="shared" si="1537"/>
        <v/>
      </c>
      <c r="BN834" s="8" t="str">
        <f t="shared" si="1431"/>
        <v/>
      </c>
      <c r="BO834" s="8" t="str">
        <f t="shared" si="1453"/>
        <v/>
      </c>
      <c r="BP834" s="8" t="str">
        <f t="shared" si="1454"/>
        <v/>
      </c>
      <c r="BQ834" s="8" t="str">
        <f t="shared" si="1455"/>
        <v/>
      </c>
      <c r="BR834" s="8" t="str">
        <f t="shared" si="1526"/>
        <v/>
      </c>
      <c r="BS834" s="8" t="str">
        <f t="shared" si="1456"/>
        <v/>
      </c>
      <c r="BT834" s="8" t="str">
        <f t="shared" si="1457"/>
        <v/>
      </c>
      <c r="BU834" s="7" t="str">
        <f t="shared" si="1458"/>
        <v/>
      </c>
    </row>
    <row r="835" spans="8:73" x14ac:dyDescent="0.25">
      <c r="H835" s="35" t="str">
        <f>IFERROR(IF(MINUTE(M835)&lt;&gt;MINUTE(M834),MAX($H$2:H834)+1,IF(AND(MINUTE(M834)=0,MINUTE(M835)=0),1,"")),"")</f>
        <v/>
      </c>
      <c r="I835" s="35" t="str">
        <f t="shared" si="1509"/>
        <v/>
      </c>
      <c r="J835" s="35" t="str">
        <f t="shared" si="1432"/>
        <v/>
      </c>
      <c r="K835" s="67" t="str">
        <f>IFERROR(IF(VLOOKUP(J834,'Flota Variable'!$AS$4:$AU$707,3,0)+K834&gt;$F$7,"",VLOOKUP(J834,'Flota Variable'!$AS$4:$AU$707,3,0)+K834),"")</f>
        <v/>
      </c>
      <c r="L835" s="67" t="str">
        <f t="shared" si="1510"/>
        <v/>
      </c>
      <c r="M835" s="36" t="str">
        <f t="shared" si="1433"/>
        <v/>
      </c>
      <c r="N835" s="35" t="str">
        <f>IF(H835="","",IF(H835=MAX($H$3:$H$1002),IFERROR(VLOOKUP(MAX($H$3:H835)+1,$H$3:$I$1002,2,0),MAX(I835:I1834))-VLOOKUP(H835,$H$3:$I$1002,2,0)+1,IFERROR(VLOOKUP(MAX($H$3:H835)+1,$H$3:$I$1002,2,0),MAX(I835:I1834))-VLOOKUP(H835,$H$3:$I$1002,2,0)))</f>
        <v/>
      </c>
      <c r="P835" s="35" t="str">
        <f t="shared" si="1434"/>
        <v/>
      </c>
      <c r="Q835" s="67" t="str">
        <f t="shared" si="1435"/>
        <v/>
      </c>
      <c r="R835" s="67" t="str">
        <f t="shared" si="1436"/>
        <v/>
      </c>
      <c r="S835" s="67" t="str">
        <f t="shared" si="1437"/>
        <v/>
      </c>
      <c r="U835" s="68" t="str">
        <f>IFERROR(IF(Z835=0,"",IF(MINUTE(Z835)&lt;&gt;MINUTE(Z834),MAX($U$2:U834)+1,IF(AND(MINUTE(Z834)=0,MINUTE(Z835)=0),1,""))),"")</f>
        <v/>
      </c>
      <c r="V835" s="68" t="str">
        <f t="shared" si="1438"/>
        <v/>
      </c>
      <c r="W835" s="68" t="str">
        <f t="shared" si="1439"/>
        <v/>
      </c>
      <c r="X835" s="69" t="str">
        <f>IFERROR(L835+VLOOKUP(J835,'Tiempos de ciclo'!$P$3:$Q$398,2,0),"")</f>
        <v/>
      </c>
      <c r="Y835" s="69" t="str">
        <f t="shared" ref="Y835:Y898" si="1538">IFERROR(HOUR(X835)*$E$16+MINUTE(X835)*$E$17+IF(SECOND(X835)&lt;30,0,$E$17),"")</f>
        <v/>
      </c>
      <c r="Z835" s="70" t="str">
        <f t="shared" si="1440"/>
        <v/>
      </c>
      <c r="AA835" s="68" t="str">
        <f>IF(U835="","",IF(U835=MAX($U$3:$U$1002),IFERROR(VLOOKUP(MAX($U$3:U835)+1,$U$3:$V$1002,2,0),MAX(V835:V1834))-VLOOKUP(U835,$U$3:$V$1002,2,0)+1,IFERROR(VLOOKUP(MAX($U$3:U835)+1,$U$3:$V$1002,2,0),MAX(V835:V1834))-VLOOKUP(U835,$U$3:$V$1002,2,0)))</f>
        <v/>
      </c>
      <c r="AC835" s="68" t="str">
        <f t="shared" si="1441"/>
        <v/>
      </c>
      <c r="AD835" s="69" t="str">
        <f t="shared" si="1442"/>
        <v/>
      </c>
      <c r="AE835" s="69" t="str">
        <f t="shared" si="1443"/>
        <v/>
      </c>
      <c r="AF835" s="69" t="str">
        <f t="shared" si="1444"/>
        <v/>
      </c>
      <c r="AI835" s="3" t="str">
        <f t="shared" si="1511"/>
        <v/>
      </c>
      <c r="AJ835" s="8" t="str">
        <f t="shared" ref="AJ835:AJ898" si="1539">IF(P835="","",$C$4)</f>
        <v/>
      </c>
      <c r="AK835" s="8" t="str">
        <f t="shared" si="1512"/>
        <v/>
      </c>
      <c r="AL835" s="8" t="str">
        <f t="shared" si="1513"/>
        <v/>
      </c>
      <c r="AM835" s="8" t="str">
        <f t="shared" si="1514"/>
        <v/>
      </c>
      <c r="AN835" s="9" t="str">
        <f t="shared" ref="AN835:AN898" si="1540">IF(Q835="","",CONCATENATE(IF(HOUR(Q835)&lt;2,HOUR(Q835)+24,IF(HOUR(Q835)&lt;10,CONCATENATE(0,HOUR(Q835)),HOUR(Q835))),":",IF(MINUTE(Q835)&lt;10,CONCATENATE(0,MINUTE(Q835)),MINUTE(Q835))))</f>
        <v/>
      </c>
      <c r="AO835" s="9" t="str">
        <f t="shared" ref="AO835:AO898" si="1541">IF(R835="","",CONCATENATE(IF(HOUR(R835)&lt;2,HOUR(R835)+24,IF(HOUR(R835)&lt;10,CONCATENATE(0,HOUR(R835)),HOUR(R835))),":",IF(MINUTE(R835)&lt;10,CONCATENATE(0,MINUTE(R835)),MINUTE(R835))))</f>
        <v/>
      </c>
      <c r="AP835" s="8" t="str">
        <f t="shared" si="1445"/>
        <v/>
      </c>
      <c r="AQ835" s="9" t="str">
        <f t="shared" ref="AQ835:AQ898" si="1542">S835</f>
        <v/>
      </c>
      <c r="AR835" s="8" t="str">
        <f t="shared" si="1446"/>
        <v/>
      </c>
      <c r="AS835" s="2" t="str">
        <f t="shared" si="1515"/>
        <v/>
      </c>
      <c r="AT835" s="8" t="str">
        <f t="shared" si="1447"/>
        <v/>
      </c>
      <c r="AU835" s="8" t="str">
        <f t="shared" si="1516"/>
        <v/>
      </c>
      <c r="AV835" s="8" t="str">
        <f t="shared" si="1517"/>
        <v/>
      </c>
      <c r="AW835" s="8" t="str">
        <f t="shared" si="1518"/>
        <v/>
      </c>
      <c r="AX835" s="9" t="str">
        <f t="shared" ref="AX835:AX898" si="1543">IFERROR(IF(AF835="","",CONCATENATE(IF(HOUR(AD835)&lt;2,HOUR(AD835)+24,IF(HOUR(AD835)&lt;10,CONCATENATE(0,HOUR(AD835)),HOUR(AD835))),":",IF(MINUTE(AD835)&lt;10,CONCATENATE(0,MINUTE(AD835)),MINUTE(AD835)))),"")</f>
        <v/>
      </c>
      <c r="AY835" s="9" t="str">
        <f t="shared" ref="AY835:AY898" si="1544">IFERROR(IF(AF835="","",CONCATENATE(IF(HOUR(AE835)&lt;2,HOUR(AE835)+24,IF(HOUR(AE835)&lt;10,CONCATENATE(0,HOUR(AE835)),HOUR(AE835))),":",IF(MINUTE(AE835)&lt;10,CONCATENATE(0,MINUTE(AE835)),MINUTE(AE835)))),"")</f>
        <v/>
      </c>
      <c r="AZ835" s="8" t="str">
        <f t="shared" si="1448"/>
        <v/>
      </c>
      <c r="BA835" s="9" t="str">
        <f t="shared" si="1449"/>
        <v/>
      </c>
      <c r="BB835" s="8" t="str">
        <f t="shared" si="1450"/>
        <v/>
      </c>
      <c r="BD835" s="3" t="str">
        <f t="shared" si="1451"/>
        <v/>
      </c>
      <c r="BE835" s="8" t="str">
        <f t="shared" si="1519"/>
        <v/>
      </c>
      <c r="BF835" s="8" t="str">
        <f t="shared" si="1520"/>
        <v/>
      </c>
      <c r="BG835" s="86" t="str">
        <f t="shared" si="1521"/>
        <v/>
      </c>
      <c r="BH835" s="9" t="str">
        <f t="shared" si="1522"/>
        <v/>
      </c>
      <c r="BI835" s="9" t="str">
        <f t="shared" si="1523"/>
        <v/>
      </c>
      <c r="BJ835" s="82" t="e">
        <f t="shared" ref="BJ835:BJ898" si="1545">BK835*1440</f>
        <v>#VALUE!</v>
      </c>
      <c r="BK835" s="9" t="str">
        <f t="shared" si="1524"/>
        <v/>
      </c>
      <c r="BL835" s="9" t="str">
        <f t="shared" ref="BL835:BM835" si="1546">BK835</f>
        <v/>
      </c>
      <c r="BM835" s="9" t="str">
        <f t="shared" si="1546"/>
        <v/>
      </c>
      <c r="BN835" s="8" t="str">
        <f t="shared" ref="BN835:BN898" si="1547">IFERROR(VLOOKUP(BD835,$AI$3:$AR$1003,5,0),VLOOKUP(BD835,$AS$3:$BB$1003,5,0))</f>
        <v/>
      </c>
      <c r="BO835" s="8" t="str">
        <f t="shared" si="1453"/>
        <v/>
      </c>
      <c r="BP835" s="8" t="str">
        <f t="shared" si="1454"/>
        <v/>
      </c>
      <c r="BQ835" s="8" t="str">
        <f t="shared" si="1455"/>
        <v/>
      </c>
      <c r="BR835" s="8" t="str">
        <f t="shared" si="1526"/>
        <v/>
      </c>
      <c r="BS835" s="8" t="str">
        <f t="shared" si="1456"/>
        <v/>
      </c>
      <c r="BT835" s="8" t="str">
        <f t="shared" si="1457"/>
        <v/>
      </c>
      <c r="BU835" s="7" t="str">
        <f t="shared" si="1458"/>
        <v/>
      </c>
    </row>
    <row r="836" spans="8:73" x14ac:dyDescent="0.25">
      <c r="H836" s="35" t="str">
        <f>IFERROR(IF(MINUTE(M836)&lt;&gt;MINUTE(M835),MAX($H$2:H835)+1,IF(AND(MINUTE(M835)=0,MINUTE(M836)=0),1,"")),"")</f>
        <v/>
      </c>
      <c r="I836" s="35" t="str">
        <f t="shared" si="1509"/>
        <v/>
      </c>
      <c r="J836" s="35" t="str">
        <f t="shared" ref="J836:J899" si="1548">IFERROR($C$4&amp;"_"&amp;IF(HOUR(L836)&lt;1,HOUR(L836)+24,HOUR(L836)),"")</f>
        <v/>
      </c>
      <c r="K836" s="67" t="str">
        <f>IFERROR(IF(VLOOKUP(J835,'Flota Variable'!$AS$4:$AU$707,3,0)+K835&gt;$F$7,"",VLOOKUP(J835,'Flota Variable'!$AS$4:$AU$707,3,0)+K835),"")</f>
        <v/>
      </c>
      <c r="L836" s="67" t="str">
        <f t="shared" si="1510"/>
        <v/>
      </c>
      <c r="M836" s="36" t="str">
        <f t="shared" ref="M836:M899" si="1549">IFERROR(IF(L837&lt;L836,L837+$E$18,L837)-L836,"")</f>
        <v/>
      </c>
      <c r="N836" s="35" t="str">
        <f>IF(H836="","",IF(H836=MAX($H$3:$H$1002),IFERROR(VLOOKUP(MAX($H$3:H836)+1,$H$3:$I$1002,2,0),MAX(I836:I1835))-VLOOKUP(H836,$H$3:$I$1002,2,0)+1,IFERROR(VLOOKUP(MAX($H$3:H836)+1,$H$3:$I$1002,2,0),MAX(I836:I1835))-VLOOKUP(H836,$H$3:$I$1002,2,0)))</f>
        <v/>
      </c>
      <c r="P836" s="35" t="str">
        <f t="shared" ref="P836:P899" si="1550">IFERROR(IF(P835+1&lt;=MAX($H$3:$H$1002),P835+1,""),"")</f>
        <v/>
      </c>
      <c r="Q836" s="67" t="str">
        <f t="shared" ref="Q836:Q899" si="1551">IF(P836="","",VLOOKUP(P836,$H$3:$L$1002,5,0))</f>
        <v/>
      </c>
      <c r="R836" s="67" t="str">
        <f t="shared" ref="R836:R899" si="1552">IF(P836="","",IF(Q837="",VLOOKUP(MAX($I$3:$I$1002),$I$3:$L$1002,4,0),Q837))</f>
        <v/>
      </c>
      <c r="S836" s="67" t="str">
        <f t="shared" ref="S836:S899" si="1553">IF(P836="","",VLOOKUP(P836,$H$3:$N$1002,6,0))</f>
        <v/>
      </c>
      <c r="U836" s="68" t="str">
        <f>IFERROR(IF(Z836=0,"",IF(MINUTE(Z836)&lt;&gt;MINUTE(Z835),MAX($U$2:U835)+1,IF(AND(MINUTE(Z835)=0,MINUTE(Z836)=0),1,""))),"")</f>
        <v/>
      </c>
      <c r="V836" s="68" t="str">
        <f t="shared" ref="V836:V899" si="1554">IF(X836="","",V835+1)</f>
        <v/>
      </c>
      <c r="W836" s="68" t="str">
        <f t="shared" ref="W836:W899" si="1555">IFERROR($C$4&amp;"_"&amp;IF(HOUR(Y836)&lt;1,HOUR(Y836)+24,HOUR(Y836)),"")</f>
        <v/>
      </c>
      <c r="X836" s="69" t="str">
        <f>IFERROR(L836+VLOOKUP(J836,'Tiempos de ciclo'!$P$3:$Q$398,2,0),"")</f>
        <v/>
      </c>
      <c r="Y836" s="69" t="str">
        <f t="shared" si="1538"/>
        <v/>
      </c>
      <c r="Z836" s="70" t="str">
        <f t="shared" ref="Z836:Z899" si="1556">IFERROR(IF(Y837&lt;Y836,Y837+$E$18,Y837)-Y836,"")</f>
        <v/>
      </c>
      <c r="AA836" s="68" t="str">
        <f>IF(U836="","",IF(U836=MAX($U$3:$U$1002),IFERROR(VLOOKUP(MAX($U$3:U836)+1,$U$3:$V$1002,2,0),MAX(V836:V1835))-VLOOKUP(U836,$U$3:$V$1002,2,0)+1,IFERROR(VLOOKUP(MAX($U$3:U836)+1,$U$3:$V$1002,2,0),MAX(V836:V1835))-VLOOKUP(U836,$U$3:$V$1002,2,0)))</f>
        <v/>
      </c>
      <c r="AC836" s="68" t="str">
        <f t="shared" ref="AC836:AC899" si="1557">IFERROR(IF(AC835+1&lt;=MAX($U$3:$U$1002),AC835+1,""),"")</f>
        <v/>
      </c>
      <c r="AD836" s="69" t="str">
        <f t="shared" ref="AD836:AD899" si="1558">IF(AC836="","",VLOOKUP(AC836,$U$3:$Y$1002,5,0))</f>
        <v/>
      </c>
      <c r="AE836" s="69" t="str">
        <f t="shared" ref="AE836:AE899" si="1559">IF(AC836="","",IF(AD837="",VLOOKUP(MAX($V$3:$V$1002),$V$3:$Y$1002,4,0),AD837))</f>
        <v/>
      </c>
      <c r="AF836" s="69" t="str">
        <f t="shared" ref="AF836:AF899" si="1560">IF(AC836="","",VLOOKUP(AC836,$U$3:$AA$1002,6,0))</f>
        <v/>
      </c>
      <c r="AI836" s="3" t="str">
        <f t="shared" si="1511"/>
        <v/>
      </c>
      <c r="AJ836" s="8" t="str">
        <f t="shared" si="1539"/>
        <v/>
      </c>
      <c r="AK836" s="8" t="str">
        <f t="shared" si="1512"/>
        <v/>
      </c>
      <c r="AL836" s="8" t="str">
        <f t="shared" si="1513"/>
        <v/>
      </c>
      <c r="AM836" s="8" t="str">
        <f t="shared" si="1514"/>
        <v/>
      </c>
      <c r="AN836" s="9" t="str">
        <f t="shared" si="1540"/>
        <v/>
      </c>
      <c r="AO836" s="9" t="str">
        <f t="shared" si="1541"/>
        <v/>
      </c>
      <c r="AP836" s="8" t="str">
        <f t="shared" ref="AP836:AP899" si="1561">+IFERROR(AQ836*1440,"")</f>
        <v/>
      </c>
      <c r="AQ836" s="9" t="str">
        <f t="shared" si="1542"/>
        <v/>
      </c>
      <c r="AR836" s="8" t="str">
        <f t="shared" ref="AR836:AR899" si="1562">IF(AM836="","",$F$12)</f>
        <v/>
      </c>
      <c r="AS836" s="2" t="str">
        <f t="shared" si="1515"/>
        <v/>
      </c>
      <c r="AT836" s="8" t="str">
        <f t="shared" ref="AT836:AT899" si="1563">IF(AD836="","",$C$4)</f>
        <v/>
      </c>
      <c r="AU836" s="8" t="str">
        <f t="shared" si="1516"/>
        <v/>
      </c>
      <c r="AV836" s="8" t="str">
        <f t="shared" si="1517"/>
        <v/>
      </c>
      <c r="AW836" s="8" t="str">
        <f t="shared" si="1518"/>
        <v/>
      </c>
      <c r="AX836" s="9" t="str">
        <f t="shared" si="1543"/>
        <v/>
      </c>
      <c r="AY836" s="9" t="str">
        <f t="shared" si="1544"/>
        <v/>
      </c>
      <c r="AZ836" s="8" t="str">
        <f t="shared" ref="AZ836:AZ899" si="1564">+IFERROR(BA836*1440,"")</f>
        <v/>
      </c>
      <c r="BA836" s="9" t="str">
        <f t="shared" ref="BA836:BA899" si="1565">AF836</f>
        <v/>
      </c>
      <c r="BB836" s="8" t="str">
        <f t="shared" ref="BB836:BB899" si="1566">IF(AW836="","",$F$12)</f>
        <v/>
      </c>
      <c r="BD836" s="3" t="str">
        <f t="shared" ref="BD836:BD899" si="1567">IFERROR(IF(BD835+1&gt;$BC$2,"",BD835+1),"")</f>
        <v/>
      </c>
      <c r="BE836" s="8" t="str">
        <f t="shared" si="1519"/>
        <v/>
      </c>
      <c r="BF836" s="8" t="str">
        <f t="shared" si="1520"/>
        <v/>
      </c>
      <c r="BG836" s="86" t="str">
        <f t="shared" si="1521"/>
        <v/>
      </c>
      <c r="BH836" s="9" t="str">
        <f t="shared" si="1522"/>
        <v/>
      </c>
      <c r="BI836" s="9" t="str">
        <f t="shared" si="1523"/>
        <v/>
      </c>
      <c r="BJ836" s="82" t="e">
        <f t="shared" si="1545"/>
        <v>#VALUE!</v>
      </c>
      <c r="BK836" s="9" t="str">
        <f t="shared" si="1524"/>
        <v/>
      </c>
      <c r="BL836" s="9" t="str">
        <f t="shared" ref="BL836:BM836" si="1568">BK836</f>
        <v/>
      </c>
      <c r="BM836" s="9" t="str">
        <f t="shared" si="1568"/>
        <v/>
      </c>
      <c r="BN836" s="8" t="str">
        <f t="shared" si="1547"/>
        <v/>
      </c>
      <c r="BO836" s="8" t="str">
        <f t="shared" ref="BO836:BO899" si="1569">IF(BD836="","",0)</f>
        <v/>
      </c>
      <c r="BP836" s="8" t="str">
        <f t="shared" ref="BP836:BP899" si="1570">IF(BD836="","",0)</f>
        <v/>
      </c>
      <c r="BQ836" s="8" t="str">
        <f t="shared" ref="BQ836:BQ899" si="1571">IF(BD836="","",0)</f>
        <v/>
      </c>
      <c r="BR836" s="8" t="str">
        <f t="shared" si="1526"/>
        <v/>
      </c>
      <c r="BS836" s="8" t="str">
        <f t="shared" ref="BS836:BS899" si="1572">IF(BD836="","",0)</f>
        <v/>
      </c>
      <c r="BT836" s="8" t="str">
        <f t="shared" ref="BT836:BT899" si="1573">IF(BD836="","",0)</f>
        <v/>
      </c>
      <c r="BU836" s="7" t="str">
        <f t="shared" ref="BU836:BU899" si="1574">IF(BF836="","","="&amp;""""&amp;BF836&amp;""""&amp;","&amp;"="&amp;""""&amp;BG836&amp;""""&amp;","&amp;"="&amp;""""&amp;BH836&amp;""""&amp;","&amp;"="&amp;""""&amp;BI836&amp;""""&amp;","&amp;"="&amp;""""&amp;TEXT(BK836,"hh:mm")&amp;""""&amp;","&amp;"="&amp;""""&amp;TEXT(BL836,"hh:mm")&amp;""""&amp;","&amp;"="&amp;""""&amp;TEXT(BM836,"hh:mm")&amp;""""&amp;","&amp;"="&amp;""""&amp;BN836&amp;""""&amp;","&amp;"="&amp;""""&amp;BO836&amp;""""&amp;","&amp;"="&amp;""""&amp;BP836&amp;""""&amp;","&amp;"="&amp;""""&amp;BQ836&amp;""""&amp;","&amp;"="&amp;""""&amp;BR836&amp;""""&amp;","&amp;"="&amp;""""&amp;BS836&amp;""""&amp;","&amp;"="&amp;""""&amp;BT836&amp;""""&amp;",")</f>
        <v/>
      </c>
    </row>
    <row r="837" spans="8:73" x14ac:dyDescent="0.25">
      <c r="H837" s="35" t="str">
        <f>IFERROR(IF(MINUTE(M837)&lt;&gt;MINUTE(M836),MAX($H$2:H836)+1,IF(AND(MINUTE(M836)=0,MINUTE(M837)=0),1,"")),"")</f>
        <v/>
      </c>
      <c r="I837" s="35" t="str">
        <f t="shared" si="1509"/>
        <v/>
      </c>
      <c r="J837" s="35" t="str">
        <f t="shared" si="1548"/>
        <v/>
      </c>
      <c r="K837" s="67" t="str">
        <f>IFERROR(IF(VLOOKUP(J836,'Flota Variable'!$AS$4:$AU$707,3,0)+K836&gt;$F$7,"",VLOOKUP(J836,'Flota Variable'!$AS$4:$AU$707,3,0)+K836),"")</f>
        <v/>
      </c>
      <c r="L837" s="67" t="str">
        <f t="shared" si="1510"/>
        <v/>
      </c>
      <c r="M837" s="36" t="str">
        <f t="shared" si="1549"/>
        <v/>
      </c>
      <c r="N837" s="35" t="str">
        <f>IF(H837="","",IF(H837=MAX($H$3:$H$1002),IFERROR(VLOOKUP(MAX($H$3:H837)+1,$H$3:$I$1002,2,0),MAX(I837:I1836))-VLOOKUP(H837,$H$3:$I$1002,2,0)+1,IFERROR(VLOOKUP(MAX($H$3:H837)+1,$H$3:$I$1002,2,0),MAX(I837:I1836))-VLOOKUP(H837,$H$3:$I$1002,2,0)))</f>
        <v/>
      </c>
      <c r="P837" s="35" t="str">
        <f t="shared" si="1550"/>
        <v/>
      </c>
      <c r="Q837" s="67" t="str">
        <f t="shared" si="1551"/>
        <v/>
      </c>
      <c r="R837" s="67" t="str">
        <f t="shared" si="1552"/>
        <v/>
      </c>
      <c r="S837" s="67" t="str">
        <f t="shared" si="1553"/>
        <v/>
      </c>
      <c r="U837" s="68" t="str">
        <f>IFERROR(IF(Z837=0,"",IF(MINUTE(Z837)&lt;&gt;MINUTE(Z836),MAX($U$2:U836)+1,IF(AND(MINUTE(Z836)=0,MINUTE(Z837)=0),1,""))),"")</f>
        <v/>
      </c>
      <c r="V837" s="68" t="str">
        <f t="shared" si="1554"/>
        <v/>
      </c>
      <c r="W837" s="68" t="str">
        <f t="shared" si="1555"/>
        <v/>
      </c>
      <c r="X837" s="69" t="str">
        <f>IFERROR(L837+VLOOKUP(J837,'Tiempos de ciclo'!$P$3:$Q$398,2,0),"")</f>
        <v/>
      </c>
      <c r="Y837" s="69" t="str">
        <f t="shared" si="1538"/>
        <v/>
      </c>
      <c r="Z837" s="70" t="str">
        <f t="shared" si="1556"/>
        <v/>
      </c>
      <c r="AA837" s="68" t="str">
        <f>IF(U837="","",IF(U837=MAX($U$3:$U$1002),IFERROR(VLOOKUP(MAX($U$3:U837)+1,$U$3:$V$1002,2,0),MAX(V837:V1836))-VLOOKUP(U837,$U$3:$V$1002,2,0)+1,IFERROR(VLOOKUP(MAX($U$3:U837)+1,$U$3:$V$1002,2,0),MAX(V837:V1836))-VLOOKUP(U837,$U$3:$V$1002,2,0)))</f>
        <v/>
      </c>
      <c r="AC837" s="68" t="str">
        <f t="shared" si="1557"/>
        <v/>
      </c>
      <c r="AD837" s="69" t="str">
        <f t="shared" si="1558"/>
        <v/>
      </c>
      <c r="AE837" s="69" t="str">
        <f t="shared" si="1559"/>
        <v/>
      </c>
      <c r="AF837" s="69" t="str">
        <f t="shared" si="1560"/>
        <v/>
      </c>
      <c r="AI837" s="3" t="str">
        <f t="shared" si="1511"/>
        <v/>
      </c>
      <c r="AJ837" s="8" t="str">
        <f t="shared" si="1539"/>
        <v/>
      </c>
      <c r="AK837" s="8" t="str">
        <f t="shared" si="1512"/>
        <v/>
      </c>
      <c r="AL837" s="8" t="str">
        <f t="shared" si="1513"/>
        <v/>
      </c>
      <c r="AM837" s="8" t="str">
        <f t="shared" si="1514"/>
        <v/>
      </c>
      <c r="AN837" s="9" t="str">
        <f t="shared" si="1540"/>
        <v/>
      </c>
      <c r="AO837" s="9" t="str">
        <f t="shared" si="1541"/>
        <v/>
      </c>
      <c r="AP837" s="8" t="str">
        <f t="shared" si="1561"/>
        <v/>
      </c>
      <c r="AQ837" s="9" t="str">
        <f t="shared" si="1542"/>
        <v/>
      </c>
      <c r="AR837" s="8" t="str">
        <f t="shared" si="1562"/>
        <v/>
      </c>
      <c r="AS837" s="2" t="str">
        <f t="shared" si="1515"/>
        <v/>
      </c>
      <c r="AT837" s="8" t="str">
        <f t="shared" si="1563"/>
        <v/>
      </c>
      <c r="AU837" s="8" t="str">
        <f t="shared" si="1516"/>
        <v/>
      </c>
      <c r="AV837" s="8" t="str">
        <f t="shared" si="1517"/>
        <v/>
      </c>
      <c r="AW837" s="8" t="str">
        <f t="shared" si="1518"/>
        <v/>
      </c>
      <c r="AX837" s="9" t="str">
        <f t="shared" si="1543"/>
        <v/>
      </c>
      <c r="AY837" s="9" t="str">
        <f t="shared" si="1544"/>
        <v/>
      </c>
      <c r="AZ837" s="8" t="str">
        <f t="shared" si="1564"/>
        <v/>
      </c>
      <c r="BA837" s="9" t="str">
        <f t="shared" si="1565"/>
        <v/>
      </c>
      <c r="BB837" s="8" t="str">
        <f t="shared" si="1566"/>
        <v/>
      </c>
      <c r="BD837" s="3" t="str">
        <f t="shared" si="1567"/>
        <v/>
      </c>
      <c r="BE837" s="8" t="str">
        <f t="shared" si="1519"/>
        <v/>
      </c>
      <c r="BF837" s="8" t="str">
        <f t="shared" si="1520"/>
        <v/>
      </c>
      <c r="BG837" s="86" t="str">
        <f t="shared" si="1521"/>
        <v/>
      </c>
      <c r="BH837" s="9" t="str">
        <f t="shared" si="1522"/>
        <v/>
      </c>
      <c r="BI837" s="9" t="str">
        <f t="shared" si="1523"/>
        <v/>
      </c>
      <c r="BJ837" s="82" t="e">
        <f t="shared" si="1545"/>
        <v>#VALUE!</v>
      </c>
      <c r="BK837" s="9" t="str">
        <f t="shared" si="1524"/>
        <v/>
      </c>
      <c r="BL837" s="9" t="str">
        <f t="shared" ref="BL837:BM837" si="1575">BK837</f>
        <v/>
      </c>
      <c r="BM837" s="9" t="str">
        <f t="shared" si="1575"/>
        <v/>
      </c>
      <c r="BN837" s="8" t="str">
        <f t="shared" si="1547"/>
        <v/>
      </c>
      <c r="BO837" s="8" t="str">
        <f t="shared" si="1569"/>
        <v/>
      </c>
      <c r="BP837" s="8" t="str">
        <f t="shared" si="1570"/>
        <v/>
      </c>
      <c r="BQ837" s="8" t="str">
        <f t="shared" si="1571"/>
        <v/>
      </c>
      <c r="BR837" s="8" t="str">
        <f t="shared" si="1526"/>
        <v/>
      </c>
      <c r="BS837" s="8" t="str">
        <f t="shared" si="1572"/>
        <v/>
      </c>
      <c r="BT837" s="8" t="str">
        <f t="shared" si="1573"/>
        <v/>
      </c>
      <c r="BU837" s="7" t="str">
        <f t="shared" si="1574"/>
        <v/>
      </c>
    </row>
    <row r="838" spans="8:73" x14ac:dyDescent="0.25">
      <c r="H838" s="35" t="str">
        <f>IFERROR(IF(MINUTE(M838)&lt;&gt;MINUTE(M837),MAX($H$2:H837)+1,IF(AND(MINUTE(M837)=0,MINUTE(M838)=0),1,"")),"")</f>
        <v/>
      </c>
      <c r="I838" s="35" t="str">
        <f t="shared" si="1509"/>
        <v/>
      </c>
      <c r="J838" s="35" t="str">
        <f t="shared" si="1548"/>
        <v/>
      </c>
      <c r="K838" s="67" t="str">
        <f>IFERROR(IF(VLOOKUP(J837,'Flota Variable'!$AS$4:$AU$707,3,0)+K837&gt;$F$7,"",VLOOKUP(J837,'Flota Variable'!$AS$4:$AU$707,3,0)+K837),"")</f>
        <v/>
      </c>
      <c r="L838" s="67" t="str">
        <f t="shared" si="1510"/>
        <v/>
      </c>
      <c r="M838" s="36" t="str">
        <f t="shared" si="1549"/>
        <v/>
      </c>
      <c r="N838" s="35" t="str">
        <f>IF(H838="","",IF(H838=MAX($H$3:$H$1002),IFERROR(VLOOKUP(MAX($H$3:H838)+1,$H$3:$I$1002,2,0),MAX(I838:I1837))-VLOOKUP(H838,$H$3:$I$1002,2,0)+1,IFERROR(VLOOKUP(MAX($H$3:H838)+1,$H$3:$I$1002,2,0),MAX(I838:I1837))-VLOOKUP(H838,$H$3:$I$1002,2,0)))</f>
        <v/>
      </c>
      <c r="P838" s="35" t="str">
        <f t="shared" si="1550"/>
        <v/>
      </c>
      <c r="Q838" s="67" t="str">
        <f t="shared" si="1551"/>
        <v/>
      </c>
      <c r="R838" s="67" t="str">
        <f t="shared" si="1552"/>
        <v/>
      </c>
      <c r="S838" s="67" t="str">
        <f t="shared" si="1553"/>
        <v/>
      </c>
      <c r="U838" s="68" t="str">
        <f>IFERROR(IF(Z838=0,"",IF(MINUTE(Z838)&lt;&gt;MINUTE(Z837),MAX($U$2:U837)+1,IF(AND(MINUTE(Z837)=0,MINUTE(Z838)=0),1,""))),"")</f>
        <v/>
      </c>
      <c r="V838" s="68" t="str">
        <f t="shared" si="1554"/>
        <v/>
      </c>
      <c r="W838" s="68" t="str">
        <f t="shared" si="1555"/>
        <v/>
      </c>
      <c r="X838" s="69" t="str">
        <f>IFERROR(L838+VLOOKUP(J838,'Tiempos de ciclo'!$P$3:$Q$398,2,0),"")</f>
        <v/>
      </c>
      <c r="Y838" s="69" t="str">
        <f t="shared" si="1538"/>
        <v/>
      </c>
      <c r="Z838" s="70" t="str">
        <f t="shared" si="1556"/>
        <v/>
      </c>
      <c r="AA838" s="68" t="str">
        <f>IF(U838="","",IF(U838=MAX($U$3:$U$1002),IFERROR(VLOOKUP(MAX($U$3:U838)+1,$U$3:$V$1002,2,0),MAX(V838:V1837))-VLOOKUP(U838,$U$3:$V$1002,2,0)+1,IFERROR(VLOOKUP(MAX($U$3:U838)+1,$U$3:$V$1002,2,0),MAX(V838:V1837))-VLOOKUP(U838,$U$3:$V$1002,2,0)))</f>
        <v/>
      </c>
      <c r="AC838" s="68" t="str">
        <f t="shared" si="1557"/>
        <v/>
      </c>
      <c r="AD838" s="69" t="str">
        <f t="shared" si="1558"/>
        <v/>
      </c>
      <c r="AE838" s="69" t="str">
        <f t="shared" si="1559"/>
        <v/>
      </c>
      <c r="AF838" s="69" t="str">
        <f t="shared" si="1560"/>
        <v/>
      </c>
      <c r="AI838" s="3" t="str">
        <f t="shared" si="1511"/>
        <v/>
      </c>
      <c r="AJ838" s="8" t="str">
        <f t="shared" si="1539"/>
        <v/>
      </c>
      <c r="AK838" s="8" t="str">
        <f t="shared" si="1512"/>
        <v/>
      </c>
      <c r="AL838" s="8" t="str">
        <f t="shared" si="1513"/>
        <v/>
      </c>
      <c r="AM838" s="8" t="str">
        <f t="shared" si="1514"/>
        <v/>
      </c>
      <c r="AN838" s="9" t="str">
        <f t="shared" si="1540"/>
        <v/>
      </c>
      <c r="AO838" s="9" t="str">
        <f t="shared" si="1541"/>
        <v/>
      </c>
      <c r="AP838" s="8" t="str">
        <f t="shared" si="1561"/>
        <v/>
      </c>
      <c r="AQ838" s="9" t="str">
        <f t="shared" si="1542"/>
        <v/>
      </c>
      <c r="AR838" s="8" t="str">
        <f t="shared" si="1562"/>
        <v/>
      </c>
      <c r="AS838" s="2" t="str">
        <f t="shared" si="1515"/>
        <v/>
      </c>
      <c r="AT838" s="8" t="str">
        <f t="shared" si="1563"/>
        <v/>
      </c>
      <c r="AU838" s="8" t="str">
        <f t="shared" si="1516"/>
        <v/>
      </c>
      <c r="AV838" s="8" t="str">
        <f t="shared" si="1517"/>
        <v/>
      </c>
      <c r="AW838" s="8" t="str">
        <f t="shared" si="1518"/>
        <v/>
      </c>
      <c r="AX838" s="9" t="str">
        <f t="shared" si="1543"/>
        <v/>
      </c>
      <c r="AY838" s="9" t="str">
        <f t="shared" si="1544"/>
        <v/>
      </c>
      <c r="AZ838" s="8" t="str">
        <f t="shared" si="1564"/>
        <v/>
      </c>
      <c r="BA838" s="9" t="str">
        <f t="shared" si="1565"/>
        <v/>
      </c>
      <c r="BB838" s="8" t="str">
        <f t="shared" si="1566"/>
        <v/>
      </c>
      <c r="BD838" s="3" t="str">
        <f t="shared" si="1567"/>
        <v/>
      </c>
      <c r="BE838" s="8" t="str">
        <f t="shared" si="1519"/>
        <v/>
      </c>
      <c r="BF838" s="8" t="str">
        <f t="shared" si="1520"/>
        <v/>
      </c>
      <c r="BG838" s="86" t="str">
        <f t="shared" si="1521"/>
        <v/>
      </c>
      <c r="BH838" s="9" t="str">
        <f t="shared" si="1522"/>
        <v/>
      </c>
      <c r="BI838" s="9" t="str">
        <f t="shared" si="1523"/>
        <v/>
      </c>
      <c r="BJ838" s="82" t="e">
        <f t="shared" si="1545"/>
        <v>#VALUE!</v>
      </c>
      <c r="BK838" s="9" t="str">
        <f t="shared" si="1524"/>
        <v/>
      </c>
      <c r="BL838" s="9" t="str">
        <f t="shared" ref="BL838:BM838" si="1576">BK838</f>
        <v/>
      </c>
      <c r="BM838" s="9" t="str">
        <f t="shared" si="1576"/>
        <v/>
      </c>
      <c r="BN838" s="8" t="str">
        <f t="shared" si="1547"/>
        <v/>
      </c>
      <c r="BO838" s="8" t="str">
        <f t="shared" si="1569"/>
        <v/>
      </c>
      <c r="BP838" s="8" t="str">
        <f t="shared" si="1570"/>
        <v/>
      </c>
      <c r="BQ838" s="8" t="str">
        <f t="shared" si="1571"/>
        <v/>
      </c>
      <c r="BR838" s="8" t="str">
        <f t="shared" si="1526"/>
        <v/>
      </c>
      <c r="BS838" s="8" t="str">
        <f t="shared" si="1572"/>
        <v/>
      </c>
      <c r="BT838" s="8" t="str">
        <f t="shared" si="1573"/>
        <v/>
      </c>
      <c r="BU838" s="7" t="str">
        <f t="shared" si="1574"/>
        <v/>
      </c>
    </row>
    <row r="839" spans="8:73" x14ac:dyDescent="0.25">
      <c r="H839" s="35" t="str">
        <f>IFERROR(IF(MINUTE(M839)&lt;&gt;MINUTE(M838),MAX($H$2:H838)+1,IF(AND(MINUTE(M838)=0,MINUTE(M839)=0),1,"")),"")</f>
        <v/>
      </c>
      <c r="I839" s="35" t="str">
        <f t="shared" si="1509"/>
        <v/>
      </c>
      <c r="J839" s="35" t="str">
        <f t="shared" si="1548"/>
        <v/>
      </c>
      <c r="K839" s="67" t="str">
        <f>IFERROR(IF(VLOOKUP(J838,'Flota Variable'!$AS$4:$AU$707,3,0)+K838&gt;$F$7,"",VLOOKUP(J838,'Flota Variable'!$AS$4:$AU$707,3,0)+K838),"")</f>
        <v/>
      </c>
      <c r="L839" s="67" t="str">
        <f t="shared" si="1510"/>
        <v/>
      </c>
      <c r="M839" s="36" t="str">
        <f t="shared" si="1549"/>
        <v/>
      </c>
      <c r="N839" s="35" t="str">
        <f>IF(H839="","",IF(H839=MAX($H$3:$H$1002),IFERROR(VLOOKUP(MAX($H$3:H839)+1,$H$3:$I$1002,2,0),MAX(I839:I1838))-VLOOKUP(H839,$H$3:$I$1002,2,0)+1,IFERROR(VLOOKUP(MAX($H$3:H839)+1,$H$3:$I$1002,2,0),MAX(I839:I1838))-VLOOKUP(H839,$H$3:$I$1002,2,0)))</f>
        <v/>
      </c>
      <c r="P839" s="35" t="str">
        <f t="shared" si="1550"/>
        <v/>
      </c>
      <c r="Q839" s="67" t="str">
        <f t="shared" si="1551"/>
        <v/>
      </c>
      <c r="R839" s="67" t="str">
        <f t="shared" si="1552"/>
        <v/>
      </c>
      <c r="S839" s="67" t="str">
        <f t="shared" si="1553"/>
        <v/>
      </c>
      <c r="U839" s="68" t="str">
        <f>IFERROR(IF(Z839=0,"",IF(MINUTE(Z839)&lt;&gt;MINUTE(Z838),MAX($U$2:U838)+1,IF(AND(MINUTE(Z838)=0,MINUTE(Z839)=0),1,""))),"")</f>
        <v/>
      </c>
      <c r="V839" s="68" t="str">
        <f t="shared" si="1554"/>
        <v/>
      </c>
      <c r="W839" s="68" t="str">
        <f t="shared" si="1555"/>
        <v/>
      </c>
      <c r="X839" s="69" t="str">
        <f>IFERROR(L839+VLOOKUP(J839,'Tiempos de ciclo'!$P$3:$Q$398,2,0),"")</f>
        <v/>
      </c>
      <c r="Y839" s="69" t="str">
        <f t="shared" si="1538"/>
        <v/>
      </c>
      <c r="Z839" s="70" t="str">
        <f t="shared" si="1556"/>
        <v/>
      </c>
      <c r="AA839" s="68" t="str">
        <f>IF(U839="","",IF(U839=MAX($U$3:$U$1002),IFERROR(VLOOKUP(MAX($U$3:U839)+1,$U$3:$V$1002,2,0),MAX(V839:V1838))-VLOOKUP(U839,$U$3:$V$1002,2,0)+1,IFERROR(VLOOKUP(MAX($U$3:U839)+1,$U$3:$V$1002,2,0),MAX(V839:V1838))-VLOOKUP(U839,$U$3:$V$1002,2,0)))</f>
        <v/>
      </c>
      <c r="AC839" s="68" t="str">
        <f t="shared" si="1557"/>
        <v/>
      </c>
      <c r="AD839" s="69" t="str">
        <f t="shared" si="1558"/>
        <v/>
      </c>
      <c r="AE839" s="69" t="str">
        <f t="shared" si="1559"/>
        <v/>
      </c>
      <c r="AF839" s="69" t="str">
        <f t="shared" si="1560"/>
        <v/>
      </c>
      <c r="AI839" s="3" t="str">
        <f t="shared" si="1511"/>
        <v/>
      </c>
      <c r="AJ839" s="8" t="str">
        <f t="shared" si="1539"/>
        <v/>
      </c>
      <c r="AK839" s="8" t="str">
        <f t="shared" si="1512"/>
        <v/>
      </c>
      <c r="AL839" s="8" t="str">
        <f t="shared" si="1513"/>
        <v/>
      </c>
      <c r="AM839" s="8" t="str">
        <f t="shared" si="1514"/>
        <v/>
      </c>
      <c r="AN839" s="9" t="str">
        <f t="shared" si="1540"/>
        <v/>
      </c>
      <c r="AO839" s="9" t="str">
        <f t="shared" si="1541"/>
        <v/>
      </c>
      <c r="AP839" s="8" t="str">
        <f t="shared" si="1561"/>
        <v/>
      </c>
      <c r="AQ839" s="9" t="str">
        <f t="shared" si="1542"/>
        <v/>
      </c>
      <c r="AR839" s="8" t="str">
        <f t="shared" si="1562"/>
        <v/>
      </c>
      <c r="AS839" s="2" t="str">
        <f t="shared" si="1515"/>
        <v/>
      </c>
      <c r="AT839" s="8" t="str">
        <f t="shared" si="1563"/>
        <v/>
      </c>
      <c r="AU839" s="8" t="str">
        <f t="shared" si="1516"/>
        <v/>
      </c>
      <c r="AV839" s="8" t="str">
        <f t="shared" si="1517"/>
        <v/>
      </c>
      <c r="AW839" s="8" t="str">
        <f t="shared" si="1518"/>
        <v/>
      </c>
      <c r="AX839" s="9" t="str">
        <f t="shared" si="1543"/>
        <v/>
      </c>
      <c r="AY839" s="9" t="str">
        <f t="shared" si="1544"/>
        <v/>
      </c>
      <c r="AZ839" s="8" t="str">
        <f t="shared" si="1564"/>
        <v/>
      </c>
      <c r="BA839" s="9" t="str">
        <f t="shared" si="1565"/>
        <v/>
      </c>
      <c r="BB839" s="8" t="str">
        <f t="shared" si="1566"/>
        <v/>
      </c>
      <c r="BD839" s="3" t="str">
        <f t="shared" si="1567"/>
        <v/>
      </c>
      <c r="BE839" s="8" t="str">
        <f t="shared" si="1519"/>
        <v/>
      </c>
      <c r="BF839" s="8" t="str">
        <f t="shared" si="1520"/>
        <v/>
      </c>
      <c r="BG839" s="86" t="str">
        <f t="shared" si="1521"/>
        <v/>
      </c>
      <c r="BH839" s="9" t="str">
        <f t="shared" si="1522"/>
        <v/>
      </c>
      <c r="BI839" s="9" t="str">
        <f t="shared" si="1523"/>
        <v/>
      </c>
      <c r="BJ839" s="82" t="e">
        <f t="shared" si="1545"/>
        <v>#VALUE!</v>
      </c>
      <c r="BK839" s="9" t="str">
        <f t="shared" si="1524"/>
        <v/>
      </c>
      <c r="BL839" s="9" t="str">
        <f t="shared" ref="BL839:BM839" si="1577">BK839</f>
        <v/>
      </c>
      <c r="BM839" s="9" t="str">
        <f t="shared" si="1577"/>
        <v/>
      </c>
      <c r="BN839" s="8" t="str">
        <f t="shared" si="1547"/>
        <v/>
      </c>
      <c r="BO839" s="8" t="str">
        <f t="shared" si="1569"/>
        <v/>
      </c>
      <c r="BP839" s="8" t="str">
        <f t="shared" si="1570"/>
        <v/>
      </c>
      <c r="BQ839" s="8" t="str">
        <f t="shared" si="1571"/>
        <v/>
      </c>
      <c r="BR839" s="8" t="str">
        <f t="shared" si="1526"/>
        <v/>
      </c>
      <c r="BS839" s="8" t="str">
        <f t="shared" si="1572"/>
        <v/>
      </c>
      <c r="BT839" s="8" t="str">
        <f t="shared" si="1573"/>
        <v/>
      </c>
      <c r="BU839" s="7" t="str">
        <f t="shared" si="1574"/>
        <v/>
      </c>
    </row>
    <row r="840" spans="8:73" x14ac:dyDescent="0.25">
      <c r="H840" s="35" t="str">
        <f>IFERROR(IF(MINUTE(M840)&lt;&gt;MINUTE(M839),MAX($H$2:H839)+1,IF(AND(MINUTE(M839)=0,MINUTE(M840)=0),1,"")),"")</f>
        <v/>
      </c>
      <c r="I840" s="35" t="str">
        <f t="shared" si="1509"/>
        <v/>
      </c>
      <c r="J840" s="35" t="str">
        <f t="shared" si="1548"/>
        <v/>
      </c>
      <c r="K840" s="67" t="str">
        <f>IFERROR(IF(VLOOKUP(J839,'Flota Variable'!$AS$4:$AU$707,3,0)+K839&gt;$F$7,"",VLOOKUP(J839,'Flota Variable'!$AS$4:$AU$707,3,0)+K839),"")</f>
        <v/>
      </c>
      <c r="L840" s="67" t="str">
        <f t="shared" si="1510"/>
        <v/>
      </c>
      <c r="M840" s="36" t="str">
        <f t="shared" si="1549"/>
        <v/>
      </c>
      <c r="N840" s="35" t="str">
        <f>IF(H840="","",IF(H840=MAX($H$3:$H$1002),IFERROR(VLOOKUP(MAX($H$3:H840)+1,$H$3:$I$1002,2,0),MAX(I840:I1839))-VLOOKUP(H840,$H$3:$I$1002,2,0)+1,IFERROR(VLOOKUP(MAX($H$3:H840)+1,$H$3:$I$1002,2,0),MAX(I840:I1839))-VLOOKUP(H840,$H$3:$I$1002,2,0)))</f>
        <v/>
      </c>
      <c r="P840" s="35" t="str">
        <f t="shared" si="1550"/>
        <v/>
      </c>
      <c r="Q840" s="67" t="str">
        <f t="shared" si="1551"/>
        <v/>
      </c>
      <c r="R840" s="67" t="str">
        <f t="shared" si="1552"/>
        <v/>
      </c>
      <c r="S840" s="67" t="str">
        <f t="shared" si="1553"/>
        <v/>
      </c>
      <c r="U840" s="68" t="str">
        <f>IFERROR(IF(Z840=0,"",IF(MINUTE(Z840)&lt;&gt;MINUTE(Z839),MAX($U$2:U839)+1,IF(AND(MINUTE(Z839)=0,MINUTE(Z840)=0),1,""))),"")</f>
        <v/>
      </c>
      <c r="V840" s="68" t="str">
        <f t="shared" si="1554"/>
        <v/>
      </c>
      <c r="W840" s="68" t="str">
        <f t="shared" si="1555"/>
        <v/>
      </c>
      <c r="X840" s="69" t="str">
        <f>IFERROR(L840+VLOOKUP(J840,'Tiempos de ciclo'!$P$3:$Q$398,2,0),"")</f>
        <v/>
      </c>
      <c r="Y840" s="69" t="str">
        <f t="shared" si="1538"/>
        <v/>
      </c>
      <c r="Z840" s="70" t="str">
        <f t="shared" si="1556"/>
        <v/>
      </c>
      <c r="AA840" s="68" t="str">
        <f>IF(U840="","",IF(U840=MAX($U$3:$U$1002),IFERROR(VLOOKUP(MAX($U$3:U840)+1,$U$3:$V$1002,2,0),MAX(V840:V1839))-VLOOKUP(U840,$U$3:$V$1002,2,0)+1,IFERROR(VLOOKUP(MAX($U$3:U840)+1,$U$3:$V$1002,2,0),MAX(V840:V1839))-VLOOKUP(U840,$U$3:$V$1002,2,0)))</f>
        <v/>
      </c>
      <c r="AC840" s="68" t="str">
        <f t="shared" si="1557"/>
        <v/>
      </c>
      <c r="AD840" s="69" t="str">
        <f t="shared" si="1558"/>
        <v/>
      </c>
      <c r="AE840" s="69" t="str">
        <f t="shared" si="1559"/>
        <v/>
      </c>
      <c r="AF840" s="69" t="str">
        <f t="shared" si="1560"/>
        <v/>
      </c>
      <c r="AI840" s="3" t="str">
        <f t="shared" si="1511"/>
        <v/>
      </c>
      <c r="AJ840" s="8" t="str">
        <f t="shared" si="1539"/>
        <v/>
      </c>
      <c r="AK840" s="8" t="str">
        <f t="shared" si="1512"/>
        <v/>
      </c>
      <c r="AL840" s="8" t="str">
        <f t="shared" si="1513"/>
        <v/>
      </c>
      <c r="AM840" s="8" t="str">
        <f t="shared" si="1514"/>
        <v/>
      </c>
      <c r="AN840" s="9" t="str">
        <f t="shared" si="1540"/>
        <v/>
      </c>
      <c r="AO840" s="9" t="str">
        <f t="shared" si="1541"/>
        <v/>
      </c>
      <c r="AP840" s="8" t="str">
        <f t="shared" si="1561"/>
        <v/>
      </c>
      <c r="AQ840" s="9" t="str">
        <f t="shared" si="1542"/>
        <v/>
      </c>
      <c r="AR840" s="8" t="str">
        <f t="shared" si="1562"/>
        <v/>
      </c>
      <c r="AS840" s="2" t="str">
        <f t="shared" si="1515"/>
        <v/>
      </c>
      <c r="AT840" s="8" t="str">
        <f t="shared" si="1563"/>
        <v/>
      </c>
      <c r="AU840" s="8" t="str">
        <f t="shared" si="1516"/>
        <v/>
      </c>
      <c r="AV840" s="8" t="str">
        <f t="shared" si="1517"/>
        <v/>
      </c>
      <c r="AW840" s="8" t="str">
        <f t="shared" si="1518"/>
        <v/>
      </c>
      <c r="AX840" s="9" t="str">
        <f t="shared" si="1543"/>
        <v/>
      </c>
      <c r="AY840" s="9" t="str">
        <f t="shared" si="1544"/>
        <v/>
      </c>
      <c r="AZ840" s="8" t="str">
        <f t="shared" si="1564"/>
        <v/>
      </c>
      <c r="BA840" s="9" t="str">
        <f t="shared" si="1565"/>
        <v/>
      </c>
      <c r="BB840" s="8" t="str">
        <f t="shared" si="1566"/>
        <v/>
      </c>
      <c r="BD840" s="3" t="str">
        <f t="shared" si="1567"/>
        <v/>
      </c>
      <c r="BE840" s="8" t="str">
        <f t="shared" si="1519"/>
        <v/>
      </c>
      <c r="BF840" s="8" t="str">
        <f t="shared" si="1520"/>
        <v/>
      </c>
      <c r="BG840" s="86" t="str">
        <f t="shared" si="1521"/>
        <v/>
      </c>
      <c r="BH840" s="9" t="str">
        <f t="shared" si="1522"/>
        <v/>
      </c>
      <c r="BI840" s="9" t="str">
        <f t="shared" si="1523"/>
        <v/>
      </c>
      <c r="BJ840" s="82" t="e">
        <f t="shared" si="1545"/>
        <v>#VALUE!</v>
      </c>
      <c r="BK840" s="9" t="str">
        <f t="shared" si="1524"/>
        <v/>
      </c>
      <c r="BL840" s="9" t="str">
        <f t="shared" ref="BL840:BM840" si="1578">BK840</f>
        <v/>
      </c>
      <c r="BM840" s="9" t="str">
        <f t="shared" si="1578"/>
        <v/>
      </c>
      <c r="BN840" s="8" t="str">
        <f t="shared" si="1547"/>
        <v/>
      </c>
      <c r="BO840" s="8" t="str">
        <f t="shared" si="1569"/>
        <v/>
      </c>
      <c r="BP840" s="8" t="str">
        <f t="shared" si="1570"/>
        <v/>
      </c>
      <c r="BQ840" s="8" t="str">
        <f t="shared" si="1571"/>
        <v/>
      </c>
      <c r="BR840" s="8" t="str">
        <f t="shared" si="1526"/>
        <v/>
      </c>
      <c r="BS840" s="8" t="str">
        <f t="shared" si="1572"/>
        <v/>
      </c>
      <c r="BT840" s="8" t="str">
        <f t="shared" si="1573"/>
        <v/>
      </c>
      <c r="BU840" s="7" t="str">
        <f t="shared" si="1574"/>
        <v/>
      </c>
    </row>
    <row r="841" spans="8:73" x14ac:dyDescent="0.25">
      <c r="H841" s="35" t="str">
        <f>IFERROR(IF(MINUTE(M841)&lt;&gt;MINUTE(M840),MAX($H$2:H840)+1,IF(AND(MINUTE(M840)=0,MINUTE(M841)=0),1,"")),"")</f>
        <v/>
      </c>
      <c r="I841" s="35" t="str">
        <f t="shared" si="1509"/>
        <v/>
      </c>
      <c r="J841" s="35" t="str">
        <f t="shared" si="1548"/>
        <v/>
      </c>
      <c r="K841" s="67" t="str">
        <f>IFERROR(IF(VLOOKUP(J840,'Flota Variable'!$AS$4:$AU$707,3,0)+K840&gt;$F$7,"",VLOOKUP(J840,'Flota Variable'!$AS$4:$AU$707,3,0)+K840),"")</f>
        <v/>
      </c>
      <c r="L841" s="67" t="str">
        <f t="shared" si="1510"/>
        <v/>
      </c>
      <c r="M841" s="36" t="str">
        <f t="shared" si="1549"/>
        <v/>
      </c>
      <c r="N841" s="35" t="str">
        <f>IF(H841="","",IF(H841=MAX($H$3:$H$1002),IFERROR(VLOOKUP(MAX($H$3:H841)+1,$H$3:$I$1002,2,0),MAX(I841:I1840))-VLOOKUP(H841,$H$3:$I$1002,2,0)+1,IFERROR(VLOOKUP(MAX($H$3:H841)+1,$H$3:$I$1002,2,0),MAX(I841:I1840))-VLOOKUP(H841,$H$3:$I$1002,2,0)))</f>
        <v/>
      </c>
      <c r="P841" s="35" t="str">
        <f t="shared" si="1550"/>
        <v/>
      </c>
      <c r="Q841" s="67" t="str">
        <f t="shared" si="1551"/>
        <v/>
      </c>
      <c r="R841" s="67" t="str">
        <f t="shared" si="1552"/>
        <v/>
      </c>
      <c r="S841" s="67" t="str">
        <f t="shared" si="1553"/>
        <v/>
      </c>
      <c r="U841" s="68" t="str">
        <f>IFERROR(IF(Z841=0,"",IF(MINUTE(Z841)&lt;&gt;MINUTE(Z840),MAX($U$2:U840)+1,IF(AND(MINUTE(Z840)=0,MINUTE(Z841)=0),1,""))),"")</f>
        <v/>
      </c>
      <c r="V841" s="68" t="str">
        <f t="shared" si="1554"/>
        <v/>
      </c>
      <c r="W841" s="68" t="str">
        <f t="shared" si="1555"/>
        <v/>
      </c>
      <c r="X841" s="69" t="str">
        <f>IFERROR(L841+VLOOKUP(J841,'Tiempos de ciclo'!$P$3:$Q$398,2,0),"")</f>
        <v/>
      </c>
      <c r="Y841" s="69" t="str">
        <f t="shared" si="1538"/>
        <v/>
      </c>
      <c r="Z841" s="70" t="str">
        <f t="shared" si="1556"/>
        <v/>
      </c>
      <c r="AA841" s="68" t="str">
        <f>IF(U841="","",IF(U841=MAX($U$3:$U$1002),IFERROR(VLOOKUP(MAX($U$3:U841)+1,$U$3:$V$1002,2,0),MAX(V841:V1840))-VLOOKUP(U841,$U$3:$V$1002,2,0)+1,IFERROR(VLOOKUP(MAX($U$3:U841)+1,$U$3:$V$1002,2,0),MAX(V841:V1840))-VLOOKUP(U841,$U$3:$V$1002,2,0)))</f>
        <v/>
      </c>
      <c r="AC841" s="68" t="str">
        <f t="shared" si="1557"/>
        <v/>
      </c>
      <c r="AD841" s="69" t="str">
        <f t="shared" si="1558"/>
        <v/>
      </c>
      <c r="AE841" s="69" t="str">
        <f t="shared" si="1559"/>
        <v/>
      </c>
      <c r="AF841" s="69" t="str">
        <f t="shared" si="1560"/>
        <v/>
      </c>
      <c r="AI841" s="3" t="str">
        <f t="shared" si="1511"/>
        <v/>
      </c>
      <c r="AJ841" s="8" t="str">
        <f t="shared" si="1539"/>
        <v/>
      </c>
      <c r="AK841" s="8" t="str">
        <f t="shared" si="1512"/>
        <v/>
      </c>
      <c r="AL841" s="8" t="str">
        <f t="shared" si="1513"/>
        <v/>
      </c>
      <c r="AM841" s="8" t="str">
        <f t="shared" si="1514"/>
        <v/>
      </c>
      <c r="AN841" s="9" t="str">
        <f t="shared" si="1540"/>
        <v/>
      </c>
      <c r="AO841" s="9" t="str">
        <f t="shared" si="1541"/>
        <v/>
      </c>
      <c r="AP841" s="8" t="str">
        <f t="shared" si="1561"/>
        <v/>
      </c>
      <c r="AQ841" s="9" t="str">
        <f t="shared" si="1542"/>
        <v/>
      </c>
      <c r="AR841" s="8" t="str">
        <f t="shared" si="1562"/>
        <v/>
      </c>
      <c r="AS841" s="2" t="str">
        <f t="shared" si="1515"/>
        <v/>
      </c>
      <c r="AT841" s="8" t="str">
        <f t="shared" si="1563"/>
        <v/>
      </c>
      <c r="AU841" s="8" t="str">
        <f t="shared" si="1516"/>
        <v/>
      </c>
      <c r="AV841" s="8" t="str">
        <f t="shared" si="1517"/>
        <v/>
      </c>
      <c r="AW841" s="8" t="str">
        <f t="shared" si="1518"/>
        <v/>
      </c>
      <c r="AX841" s="9" t="str">
        <f t="shared" si="1543"/>
        <v/>
      </c>
      <c r="AY841" s="9" t="str">
        <f t="shared" si="1544"/>
        <v/>
      </c>
      <c r="AZ841" s="8" t="str">
        <f t="shared" si="1564"/>
        <v/>
      </c>
      <c r="BA841" s="9" t="str">
        <f t="shared" si="1565"/>
        <v/>
      </c>
      <c r="BB841" s="8" t="str">
        <f t="shared" si="1566"/>
        <v/>
      </c>
      <c r="BD841" s="3" t="str">
        <f t="shared" si="1567"/>
        <v/>
      </c>
      <c r="BE841" s="8" t="str">
        <f t="shared" si="1519"/>
        <v/>
      </c>
      <c r="BF841" s="8" t="str">
        <f t="shared" si="1520"/>
        <v/>
      </c>
      <c r="BG841" s="86" t="str">
        <f t="shared" si="1521"/>
        <v/>
      </c>
      <c r="BH841" s="9" t="str">
        <f t="shared" si="1522"/>
        <v/>
      </c>
      <c r="BI841" s="9" t="str">
        <f t="shared" si="1523"/>
        <v/>
      </c>
      <c r="BJ841" s="82" t="e">
        <f t="shared" si="1545"/>
        <v>#VALUE!</v>
      </c>
      <c r="BK841" s="9" t="str">
        <f t="shared" si="1524"/>
        <v/>
      </c>
      <c r="BL841" s="9" t="str">
        <f t="shared" ref="BL841:BM841" si="1579">BK841</f>
        <v/>
      </c>
      <c r="BM841" s="9" t="str">
        <f t="shared" si="1579"/>
        <v/>
      </c>
      <c r="BN841" s="8" t="str">
        <f t="shared" si="1547"/>
        <v/>
      </c>
      <c r="BO841" s="8" t="str">
        <f t="shared" si="1569"/>
        <v/>
      </c>
      <c r="BP841" s="8" t="str">
        <f t="shared" si="1570"/>
        <v/>
      </c>
      <c r="BQ841" s="8" t="str">
        <f t="shared" si="1571"/>
        <v/>
      </c>
      <c r="BR841" s="8" t="str">
        <f t="shared" si="1526"/>
        <v/>
      </c>
      <c r="BS841" s="8" t="str">
        <f t="shared" si="1572"/>
        <v/>
      </c>
      <c r="BT841" s="8" t="str">
        <f t="shared" si="1573"/>
        <v/>
      </c>
      <c r="BU841" s="7" t="str">
        <f t="shared" si="1574"/>
        <v/>
      </c>
    </row>
    <row r="842" spans="8:73" x14ac:dyDescent="0.25">
      <c r="H842" s="35" t="str">
        <f>IFERROR(IF(MINUTE(M842)&lt;&gt;MINUTE(M841),MAX($H$2:H841)+1,IF(AND(MINUTE(M841)=0,MINUTE(M842)=0),1,"")),"")</f>
        <v/>
      </c>
      <c r="I842" s="35" t="str">
        <f t="shared" si="1509"/>
        <v/>
      </c>
      <c r="J842" s="35" t="str">
        <f t="shared" si="1548"/>
        <v/>
      </c>
      <c r="K842" s="67" t="str">
        <f>IFERROR(IF(VLOOKUP(J841,'Flota Variable'!$AS$4:$AU$707,3,0)+K841&gt;$F$7,"",VLOOKUP(J841,'Flota Variable'!$AS$4:$AU$707,3,0)+K841),"")</f>
        <v/>
      </c>
      <c r="L842" s="67" t="str">
        <f t="shared" si="1510"/>
        <v/>
      </c>
      <c r="M842" s="36" t="str">
        <f t="shared" si="1549"/>
        <v/>
      </c>
      <c r="N842" s="35" t="str">
        <f>IF(H842="","",IF(H842=MAX($H$3:$H$1002),IFERROR(VLOOKUP(MAX($H$3:H842)+1,$H$3:$I$1002,2,0),MAX(I842:I1841))-VLOOKUP(H842,$H$3:$I$1002,2,0)+1,IFERROR(VLOOKUP(MAX($H$3:H842)+1,$H$3:$I$1002,2,0),MAX(I842:I1841))-VLOOKUP(H842,$H$3:$I$1002,2,0)))</f>
        <v/>
      </c>
      <c r="P842" s="35" t="str">
        <f t="shared" si="1550"/>
        <v/>
      </c>
      <c r="Q842" s="67" t="str">
        <f t="shared" si="1551"/>
        <v/>
      </c>
      <c r="R842" s="67" t="str">
        <f t="shared" si="1552"/>
        <v/>
      </c>
      <c r="S842" s="67" t="str">
        <f t="shared" si="1553"/>
        <v/>
      </c>
      <c r="U842" s="68" t="str">
        <f>IFERROR(IF(Z842=0,"",IF(MINUTE(Z842)&lt;&gt;MINUTE(Z841),MAX($U$2:U841)+1,IF(AND(MINUTE(Z841)=0,MINUTE(Z842)=0),1,""))),"")</f>
        <v/>
      </c>
      <c r="V842" s="68" t="str">
        <f t="shared" si="1554"/>
        <v/>
      </c>
      <c r="W842" s="68" t="str">
        <f t="shared" si="1555"/>
        <v/>
      </c>
      <c r="X842" s="69" t="str">
        <f>IFERROR(L842+VLOOKUP(J842,'Tiempos de ciclo'!$P$3:$Q$398,2,0),"")</f>
        <v/>
      </c>
      <c r="Y842" s="69" t="str">
        <f t="shared" si="1538"/>
        <v/>
      </c>
      <c r="Z842" s="70" t="str">
        <f t="shared" si="1556"/>
        <v/>
      </c>
      <c r="AA842" s="68" t="str">
        <f>IF(U842="","",IF(U842=MAX($U$3:$U$1002),IFERROR(VLOOKUP(MAX($U$3:U842)+1,$U$3:$V$1002,2,0),MAX(V842:V1841))-VLOOKUP(U842,$U$3:$V$1002,2,0)+1,IFERROR(VLOOKUP(MAX($U$3:U842)+1,$U$3:$V$1002,2,0),MAX(V842:V1841))-VLOOKUP(U842,$U$3:$V$1002,2,0)))</f>
        <v/>
      </c>
      <c r="AC842" s="68" t="str">
        <f t="shared" si="1557"/>
        <v/>
      </c>
      <c r="AD842" s="69" t="str">
        <f t="shared" si="1558"/>
        <v/>
      </c>
      <c r="AE842" s="69" t="str">
        <f t="shared" si="1559"/>
        <v/>
      </c>
      <c r="AF842" s="69" t="str">
        <f t="shared" si="1560"/>
        <v/>
      </c>
      <c r="AI842" s="3" t="str">
        <f t="shared" si="1511"/>
        <v/>
      </c>
      <c r="AJ842" s="8" t="str">
        <f t="shared" si="1539"/>
        <v/>
      </c>
      <c r="AK842" s="8" t="str">
        <f t="shared" si="1512"/>
        <v/>
      </c>
      <c r="AL842" s="8" t="str">
        <f t="shared" si="1513"/>
        <v/>
      </c>
      <c r="AM842" s="8" t="str">
        <f t="shared" si="1514"/>
        <v/>
      </c>
      <c r="AN842" s="9" t="str">
        <f t="shared" si="1540"/>
        <v/>
      </c>
      <c r="AO842" s="9" t="str">
        <f t="shared" si="1541"/>
        <v/>
      </c>
      <c r="AP842" s="8" t="str">
        <f t="shared" si="1561"/>
        <v/>
      </c>
      <c r="AQ842" s="9" t="str">
        <f t="shared" si="1542"/>
        <v/>
      </c>
      <c r="AR842" s="8" t="str">
        <f t="shared" si="1562"/>
        <v/>
      </c>
      <c r="AS842" s="2" t="str">
        <f t="shared" si="1515"/>
        <v/>
      </c>
      <c r="AT842" s="8" t="str">
        <f t="shared" si="1563"/>
        <v/>
      </c>
      <c r="AU842" s="8" t="str">
        <f t="shared" si="1516"/>
        <v/>
      </c>
      <c r="AV842" s="8" t="str">
        <f t="shared" si="1517"/>
        <v/>
      </c>
      <c r="AW842" s="8" t="str">
        <f t="shared" si="1518"/>
        <v/>
      </c>
      <c r="AX842" s="9" t="str">
        <f t="shared" si="1543"/>
        <v/>
      </c>
      <c r="AY842" s="9" t="str">
        <f t="shared" si="1544"/>
        <v/>
      </c>
      <c r="AZ842" s="8" t="str">
        <f t="shared" si="1564"/>
        <v/>
      </c>
      <c r="BA842" s="9" t="str">
        <f t="shared" si="1565"/>
        <v/>
      </c>
      <c r="BB842" s="8" t="str">
        <f t="shared" si="1566"/>
        <v/>
      </c>
      <c r="BD842" s="3" t="str">
        <f t="shared" si="1567"/>
        <v/>
      </c>
      <c r="BE842" s="8" t="str">
        <f t="shared" si="1519"/>
        <v/>
      </c>
      <c r="BF842" s="8" t="str">
        <f t="shared" si="1520"/>
        <v/>
      </c>
      <c r="BG842" s="86" t="str">
        <f t="shared" si="1521"/>
        <v/>
      </c>
      <c r="BH842" s="9" t="str">
        <f t="shared" si="1522"/>
        <v/>
      </c>
      <c r="BI842" s="9" t="str">
        <f t="shared" si="1523"/>
        <v/>
      </c>
      <c r="BJ842" s="82" t="e">
        <f t="shared" si="1545"/>
        <v>#VALUE!</v>
      </c>
      <c r="BK842" s="9" t="str">
        <f t="shared" si="1524"/>
        <v/>
      </c>
      <c r="BL842" s="9" t="str">
        <f t="shared" ref="BL842:BM842" si="1580">BK842</f>
        <v/>
      </c>
      <c r="BM842" s="9" t="str">
        <f t="shared" si="1580"/>
        <v/>
      </c>
      <c r="BN842" s="8" t="str">
        <f t="shared" si="1547"/>
        <v/>
      </c>
      <c r="BO842" s="8" t="str">
        <f t="shared" si="1569"/>
        <v/>
      </c>
      <c r="BP842" s="8" t="str">
        <f t="shared" si="1570"/>
        <v/>
      </c>
      <c r="BQ842" s="8" t="str">
        <f t="shared" si="1571"/>
        <v/>
      </c>
      <c r="BR842" s="8" t="str">
        <f t="shared" si="1526"/>
        <v/>
      </c>
      <c r="BS842" s="8" t="str">
        <f t="shared" si="1572"/>
        <v/>
      </c>
      <c r="BT842" s="8" t="str">
        <f t="shared" si="1573"/>
        <v/>
      </c>
      <c r="BU842" s="7" t="str">
        <f t="shared" si="1574"/>
        <v/>
      </c>
    </row>
    <row r="843" spans="8:73" x14ac:dyDescent="0.25">
      <c r="H843" s="35" t="str">
        <f>IFERROR(IF(MINUTE(M843)&lt;&gt;MINUTE(M842),MAX($H$2:H842)+1,IF(AND(MINUTE(M842)=0,MINUTE(M843)=0),1,"")),"")</f>
        <v/>
      </c>
      <c r="I843" s="35" t="str">
        <f t="shared" si="1509"/>
        <v/>
      </c>
      <c r="J843" s="35" t="str">
        <f t="shared" si="1548"/>
        <v/>
      </c>
      <c r="K843" s="67" t="str">
        <f>IFERROR(IF(VLOOKUP(J842,'Flota Variable'!$AS$4:$AU$707,3,0)+K842&gt;$F$7,"",VLOOKUP(J842,'Flota Variable'!$AS$4:$AU$707,3,0)+K842),"")</f>
        <v/>
      </c>
      <c r="L843" s="67" t="str">
        <f t="shared" si="1510"/>
        <v/>
      </c>
      <c r="M843" s="36" t="str">
        <f t="shared" si="1549"/>
        <v/>
      </c>
      <c r="N843" s="35" t="str">
        <f>IF(H843="","",IF(H843=MAX($H$3:$H$1002),IFERROR(VLOOKUP(MAX($H$3:H843)+1,$H$3:$I$1002,2,0),MAX(I843:I1842))-VLOOKUP(H843,$H$3:$I$1002,2,0)+1,IFERROR(VLOOKUP(MAX($H$3:H843)+1,$H$3:$I$1002,2,0),MAX(I843:I1842))-VLOOKUP(H843,$H$3:$I$1002,2,0)))</f>
        <v/>
      </c>
      <c r="P843" s="35" t="str">
        <f t="shared" si="1550"/>
        <v/>
      </c>
      <c r="Q843" s="67" t="str">
        <f t="shared" si="1551"/>
        <v/>
      </c>
      <c r="R843" s="67" t="str">
        <f t="shared" si="1552"/>
        <v/>
      </c>
      <c r="S843" s="67" t="str">
        <f t="shared" si="1553"/>
        <v/>
      </c>
      <c r="U843" s="68" t="str">
        <f>IFERROR(IF(Z843=0,"",IF(MINUTE(Z843)&lt;&gt;MINUTE(Z842),MAX($U$2:U842)+1,IF(AND(MINUTE(Z842)=0,MINUTE(Z843)=0),1,""))),"")</f>
        <v/>
      </c>
      <c r="V843" s="68" t="str">
        <f t="shared" si="1554"/>
        <v/>
      </c>
      <c r="W843" s="68" t="str">
        <f t="shared" si="1555"/>
        <v/>
      </c>
      <c r="X843" s="69" t="str">
        <f>IFERROR(L843+VLOOKUP(J843,'Tiempos de ciclo'!$P$3:$Q$398,2,0),"")</f>
        <v/>
      </c>
      <c r="Y843" s="69" t="str">
        <f t="shared" si="1538"/>
        <v/>
      </c>
      <c r="Z843" s="70" t="str">
        <f t="shared" si="1556"/>
        <v/>
      </c>
      <c r="AA843" s="68" t="str">
        <f>IF(U843="","",IF(U843=MAX($U$3:$U$1002),IFERROR(VLOOKUP(MAX($U$3:U843)+1,$U$3:$V$1002,2,0),MAX(V843:V1842))-VLOOKUP(U843,$U$3:$V$1002,2,0)+1,IFERROR(VLOOKUP(MAX($U$3:U843)+1,$U$3:$V$1002,2,0),MAX(V843:V1842))-VLOOKUP(U843,$U$3:$V$1002,2,0)))</f>
        <v/>
      </c>
      <c r="AC843" s="68" t="str">
        <f t="shared" si="1557"/>
        <v/>
      </c>
      <c r="AD843" s="69" t="str">
        <f t="shared" si="1558"/>
        <v/>
      </c>
      <c r="AE843" s="69" t="str">
        <f t="shared" si="1559"/>
        <v/>
      </c>
      <c r="AF843" s="69" t="str">
        <f t="shared" si="1560"/>
        <v/>
      </c>
      <c r="AI843" s="3" t="str">
        <f t="shared" si="1511"/>
        <v/>
      </c>
      <c r="AJ843" s="8" t="str">
        <f t="shared" si="1539"/>
        <v/>
      </c>
      <c r="AK843" s="8" t="str">
        <f t="shared" si="1512"/>
        <v/>
      </c>
      <c r="AL843" s="8" t="str">
        <f t="shared" si="1513"/>
        <v/>
      </c>
      <c r="AM843" s="8" t="str">
        <f t="shared" si="1514"/>
        <v/>
      </c>
      <c r="AN843" s="9" t="str">
        <f t="shared" si="1540"/>
        <v/>
      </c>
      <c r="AO843" s="9" t="str">
        <f t="shared" si="1541"/>
        <v/>
      </c>
      <c r="AP843" s="8" t="str">
        <f t="shared" si="1561"/>
        <v/>
      </c>
      <c r="AQ843" s="9" t="str">
        <f t="shared" si="1542"/>
        <v/>
      </c>
      <c r="AR843" s="8" t="str">
        <f t="shared" si="1562"/>
        <v/>
      </c>
      <c r="AS843" s="2" t="str">
        <f t="shared" si="1515"/>
        <v/>
      </c>
      <c r="AT843" s="8" t="str">
        <f t="shared" si="1563"/>
        <v/>
      </c>
      <c r="AU843" s="8" t="str">
        <f t="shared" si="1516"/>
        <v/>
      </c>
      <c r="AV843" s="8" t="str">
        <f t="shared" si="1517"/>
        <v/>
      </c>
      <c r="AW843" s="8" t="str">
        <f t="shared" si="1518"/>
        <v/>
      </c>
      <c r="AX843" s="9" t="str">
        <f t="shared" si="1543"/>
        <v/>
      </c>
      <c r="AY843" s="9" t="str">
        <f t="shared" si="1544"/>
        <v/>
      </c>
      <c r="AZ843" s="8" t="str">
        <f t="shared" si="1564"/>
        <v/>
      </c>
      <c r="BA843" s="9" t="str">
        <f t="shared" si="1565"/>
        <v/>
      </c>
      <c r="BB843" s="8" t="str">
        <f t="shared" si="1566"/>
        <v/>
      </c>
      <c r="BD843" s="3" t="str">
        <f t="shared" si="1567"/>
        <v/>
      </c>
      <c r="BE843" s="8" t="str">
        <f t="shared" si="1519"/>
        <v/>
      </c>
      <c r="BF843" s="8" t="str">
        <f t="shared" si="1520"/>
        <v/>
      </c>
      <c r="BG843" s="86" t="str">
        <f t="shared" si="1521"/>
        <v/>
      </c>
      <c r="BH843" s="9" t="str">
        <f t="shared" si="1522"/>
        <v/>
      </c>
      <c r="BI843" s="9" t="str">
        <f t="shared" si="1523"/>
        <v/>
      </c>
      <c r="BJ843" s="82" t="e">
        <f t="shared" si="1545"/>
        <v>#VALUE!</v>
      </c>
      <c r="BK843" s="9" t="str">
        <f t="shared" si="1524"/>
        <v/>
      </c>
      <c r="BL843" s="9" t="str">
        <f t="shared" ref="BL843:BM843" si="1581">BK843</f>
        <v/>
      </c>
      <c r="BM843" s="9" t="str">
        <f t="shared" si="1581"/>
        <v/>
      </c>
      <c r="BN843" s="8" t="str">
        <f t="shared" si="1547"/>
        <v/>
      </c>
      <c r="BO843" s="8" t="str">
        <f t="shared" si="1569"/>
        <v/>
      </c>
      <c r="BP843" s="8" t="str">
        <f t="shared" si="1570"/>
        <v/>
      </c>
      <c r="BQ843" s="8" t="str">
        <f t="shared" si="1571"/>
        <v/>
      </c>
      <c r="BR843" s="8" t="str">
        <f t="shared" si="1526"/>
        <v/>
      </c>
      <c r="BS843" s="8" t="str">
        <f t="shared" si="1572"/>
        <v/>
      </c>
      <c r="BT843" s="8" t="str">
        <f t="shared" si="1573"/>
        <v/>
      </c>
      <c r="BU843" s="7" t="str">
        <f t="shared" si="1574"/>
        <v/>
      </c>
    </row>
    <row r="844" spans="8:73" x14ac:dyDescent="0.25">
      <c r="H844" s="35" t="str">
        <f>IFERROR(IF(MINUTE(M844)&lt;&gt;MINUTE(M843),MAX($H$2:H843)+1,IF(AND(MINUTE(M843)=0,MINUTE(M844)=0),1,"")),"")</f>
        <v/>
      </c>
      <c r="I844" s="35" t="str">
        <f t="shared" si="1509"/>
        <v/>
      </c>
      <c r="J844" s="35" t="str">
        <f t="shared" si="1548"/>
        <v/>
      </c>
      <c r="K844" s="67" t="str">
        <f>IFERROR(IF(VLOOKUP(J843,'Flota Variable'!$AS$4:$AU$707,3,0)+K843&gt;$F$7,"",VLOOKUP(J843,'Flota Variable'!$AS$4:$AU$707,3,0)+K843),"")</f>
        <v/>
      </c>
      <c r="L844" s="67" t="str">
        <f t="shared" si="1510"/>
        <v/>
      </c>
      <c r="M844" s="36" t="str">
        <f t="shared" si="1549"/>
        <v/>
      </c>
      <c r="N844" s="35" t="str">
        <f>IF(H844="","",IF(H844=MAX($H$3:$H$1002),IFERROR(VLOOKUP(MAX($H$3:H844)+1,$H$3:$I$1002,2,0),MAX(I844:I1843))-VLOOKUP(H844,$H$3:$I$1002,2,0)+1,IFERROR(VLOOKUP(MAX($H$3:H844)+1,$H$3:$I$1002,2,0),MAX(I844:I1843))-VLOOKUP(H844,$H$3:$I$1002,2,0)))</f>
        <v/>
      </c>
      <c r="P844" s="35" t="str">
        <f t="shared" si="1550"/>
        <v/>
      </c>
      <c r="Q844" s="67" t="str">
        <f t="shared" si="1551"/>
        <v/>
      </c>
      <c r="R844" s="67" t="str">
        <f t="shared" si="1552"/>
        <v/>
      </c>
      <c r="S844" s="67" t="str">
        <f t="shared" si="1553"/>
        <v/>
      </c>
      <c r="U844" s="68" t="str">
        <f>IFERROR(IF(Z844=0,"",IF(MINUTE(Z844)&lt;&gt;MINUTE(Z843),MAX($U$2:U843)+1,IF(AND(MINUTE(Z843)=0,MINUTE(Z844)=0),1,""))),"")</f>
        <v/>
      </c>
      <c r="V844" s="68" t="str">
        <f t="shared" si="1554"/>
        <v/>
      </c>
      <c r="W844" s="68" t="str">
        <f t="shared" si="1555"/>
        <v/>
      </c>
      <c r="X844" s="69" t="str">
        <f>IFERROR(L844+VLOOKUP(J844,'Tiempos de ciclo'!$P$3:$Q$398,2,0),"")</f>
        <v/>
      </c>
      <c r="Y844" s="69" t="str">
        <f t="shared" si="1538"/>
        <v/>
      </c>
      <c r="Z844" s="70" t="str">
        <f t="shared" si="1556"/>
        <v/>
      </c>
      <c r="AA844" s="68" t="str">
        <f>IF(U844="","",IF(U844=MAX($U$3:$U$1002),IFERROR(VLOOKUP(MAX($U$3:U844)+1,$U$3:$V$1002,2,0),MAX(V844:V1843))-VLOOKUP(U844,$U$3:$V$1002,2,0)+1,IFERROR(VLOOKUP(MAX($U$3:U844)+1,$U$3:$V$1002,2,0),MAX(V844:V1843))-VLOOKUP(U844,$U$3:$V$1002,2,0)))</f>
        <v/>
      </c>
      <c r="AC844" s="68" t="str">
        <f t="shared" si="1557"/>
        <v/>
      </c>
      <c r="AD844" s="69" t="str">
        <f t="shared" si="1558"/>
        <v/>
      </c>
      <c r="AE844" s="69" t="str">
        <f t="shared" si="1559"/>
        <v/>
      </c>
      <c r="AF844" s="69" t="str">
        <f t="shared" si="1560"/>
        <v/>
      </c>
      <c r="AI844" s="3" t="str">
        <f t="shared" si="1511"/>
        <v/>
      </c>
      <c r="AJ844" s="8" t="str">
        <f t="shared" si="1539"/>
        <v/>
      </c>
      <c r="AK844" s="8" t="str">
        <f t="shared" si="1512"/>
        <v/>
      </c>
      <c r="AL844" s="8" t="str">
        <f t="shared" si="1513"/>
        <v/>
      </c>
      <c r="AM844" s="8" t="str">
        <f t="shared" si="1514"/>
        <v/>
      </c>
      <c r="AN844" s="9" t="str">
        <f t="shared" si="1540"/>
        <v/>
      </c>
      <c r="AO844" s="9" t="str">
        <f t="shared" si="1541"/>
        <v/>
      </c>
      <c r="AP844" s="8" t="str">
        <f t="shared" si="1561"/>
        <v/>
      </c>
      <c r="AQ844" s="9" t="str">
        <f t="shared" si="1542"/>
        <v/>
      </c>
      <c r="AR844" s="8" t="str">
        <f t="shared" si="1562"/>
        <v/>
      </c>
      <c r="AS844" s="2" t="str">
        <f t="shared" si="1515"/>
        <v/>
      </c>
      <c r="AT844" s="8" t="str">
        <f t="shared" si="1563"/>
        <v/>
      </c>
      <c r="AU844" s="8" t="str">
        <f t="shared" si="1516"/>
        <v/>
      </c>
      <c r="AV844" s="8" t="str">
        <f t="shared" si="1517"/>
        <v/>
      </c>
      <c r="AW844" s="8" t="str">
        <f t="shared" si="1518"/>
        <v/>
      </c>
      <c r="AX844" s="9" t="str">
        <f t="shared" si="1543"/>
        <v/>
      </c>
      <c r="AY844" s="9" t="str">
        <f t="shared" si="1544"/>
        <v/>
      </c>
      <c r="AZ844" s="8" t="str">
        <f t="shared" si="1564"/>
        <v/>
      </c>
      <c r="BA844" s="9" t="str">
        <f t="shared" si="1565"/>
        <v/>
      </c>
      <c r="BB844" s="8" t="str">
        <f t="shared" si="1566"/>
        <v/>
      </c>
      <c r="BD844" s="3" t="str">
        <f t="shared" si="1567"/>
        <v/>
      </c>
      <c r="BE844" s="8" t="str">
        <f t="shared" si="1519"/>
        <v/>
      </c>
      <c r="BF844" s="8" t="str">
        <f t="shared" si="1520"/>
        <v/>
      </c>
      <c r="BG844" s="86" t="str">
        <f t="shared" si="1521"/>
        <v/>
      </c>
      <c r="BH844" s="9" t="str">
        <f t="shared" si="1522"/>
        <v/>
      </c>
      <c r="BI844" s="9" t="str">
        <f t="shared" si="1523"/>
        <v/>
      </c>
      <c r="BJ844" s="82" t="e">
        <f t="shared" si="1545"/>
        <v>#VALUE!</v>
      </c>
      <c r="BK844" s="9" t="str">
        <f t="shared" si="1524"/>
        <v/>
      </c>
      <c r="BL844" s="9" t="str">
        <f t="shared" ref="BL844:BM844" si="1582">BK844</f>
        <v/>
      </c>
      <c r="BM844" s="9" t="str">
        <f t="shared" si="1582"/>
        <v/>
      </c>
      <c r="BN844" s="8" t="str">
        <f t="shared" si="1547"/>
        <v/>
      </c>
      <c r="BO844" s="8" t="str">
        <f t="shared" si="1569"/>
        <v/>
      </c>
      <c r="BP844" s="8" t="str">
        <f t="shared" si="1570"/>
        <v/>
      </c>
      <c r="BQ844" s="8" t="str">
        <f t="shared" si="1571"/>
        <v/>
      </c>
      <c r="BR844" s="8" t="str">
        <f t="shared" si="1526"/>
        <v/>
      </c>
      <c r="BS844" s="8" t="str">
        <f t="shared" si="1572"/>
        <v/>
      </c>
      <c r="BT844" s="8" t="str">
        <f t="shared" si="1573"/>
        <v/>
      </c>
      <c r="BU844" s="7" t="str">
        <f t="shared" si="1574"/>
        <v/>
      </c>
    </row>
    <row r="845" spans="8:73" x14ac:dyDescent="0.25">
      <c r="H845" s="35" t="str">
        <f>IFERROR(IF(MINUTE(M845)&lt;&gt;MINUTE(M844),MAX($H$2:H844)+1,IF(AND(MINUTE(M844)=0,MINUTE(M845)=0),1,"")),"")</f>
        <v/>
      </c>
      <c r="I845" s="35" t="str">
        <f t="shared" si="1509"/>
        <v/>
      </c>
      <c r="J845" s="35" t="str">
        <f t="shared" si="1548"/>
        <v/>
      </c>
      <c r="K845" s="67" t="str">
        <f>IFERROR(IF(VLOOKUP(J844,'Flota Variable'!$AS$4:$AU$707,3,0)+K844&gt;$F$7,"",VLOOKUP(J844,'Flota Variable'!$AS$4:$AU$707,3,0)+K844),"")</f>
        <v/>
      </c>
      <c r="L845" s="67" t="str">
        <f t="shared" si="1510"/>
        <v/>
      </c>
      <c r="M845" s="36" t="str">
        <f t="shared" si="1549"/>
        <v/>
      </c>
      <c r="N845" s="35" t="str">
        <f>IF(H845="","",IF(H845=MAX($H$3:$H$1002),IFERROR(VLOOKUP(MAX($H$3:H845)+1,$H$3:$I$1002,2,0),MAX(I845:I1844))-VLOOKUP(H845,$H$3:$I$1002,2,0)+1,IFERROR(VLOOKUP(MAX($H$3:H845)+1,$H$3:$I$1002,2,0),MAX(I845:I1844))-VLOOKUP(H845,$H$3:$I$1002,2,0)))</f>
        <v/>
      </c>
      <c r="P845" s="35" t="str">
        <f t="shared" si="1550"/>
        <v/>
      </c>
      <c r="Q845" s="67" t="str">
        <f t="shared" si="1551"/>
        <v/>
      </c>
      <c r="R845" s="67" t="str">
        <f t="shared" si="1552"/>
        <v/>
      </c>
      <c r="S845" s="67" t="str">
        <f t="shared" si="1553"/>
        <v/>
      </c>
      <c r="U845" s="68" t="str">
        <f>IFERROR(IF(Z845=0,"",IF(MINUTE(Z845)&lt;&gt;MINUTE(Z844),MAX($U$2:U844)+1,IF(AND(MINUTE(Z844)=0,MINUTE(Z845)=0),1,""))),"")</f>
        <v/>
      </c>
      <c r="V845" s="68" t="str">
        <f t="shared" si="1554"/>
        <v/>
      </c>
      <c r="W845" s="68" t="str">
        <f t="shared" si="1555"/>
        <v/>
      </c>
      <c r="X845" s="69" t="str">
        <f>IFERROR(L845+VLOOKUP(J845,'Tiempos de ciclo'!$P$3:$Q$398,2,0),"")</f>
        <v/>
      </c>
      <c r="Y845" s="69" t="str">
        <f t="shared" si="1538"/>
        <v/>
      </c>
      <c r="Z845" s="70" t="str">
        <f t="shared" si="1556"/>
        <v/>
      </c>
      <c r="AA845" s="68" t="str">
        <f>IF(U845="","",IF(U845=MAX($U$3:$U$1002),IFERROR(VLOOKUP(MAX($U$3:U845)+1,$U$3:$V$1002,2,0),MAX(V845:V1844))-VLOOKUP(U845,$U$3:$V$1002,2,0)+1,IFERROR(VLOOKUP(MAX($U$3:U845)+1,$U$3:$V$1002,2,0),MAX(V845:V1844))-VLOOKUP(U845,$U$3:$V$1002,2,0)))</f>
        <v/>
      </c>
      <c r="AC845" s="68" t="str">
        <f t="shared" si="1557"/>
        <v/>
      </c>
      <c r="AD845" s="69" t="str">
        <f t="shared" si="1558"/>
        <v/>
      </c>
      <c r="AE845" s="69" t="str">
        <f t="shared" si="1559"/>
        <v/>
      </c>
      <c r="AF845" s="69" t="str">
        <f t="shared" si="1560"/>
        <v/>
      </c>
      <c r="AI845" s="3" t="str">
        <f t="shared" si="1511"/>
        <v/>
      </c>
      <c r="AJ845" s="8" t="str">
        <f t="shared" si="1539"/>
        <v/>
      </c>
      <c r="AK845" s="8" t="str">
        <f t="shared" si="1512"/>
        <v/>
      </c>
      <c r="AL845" s="8" t="str">
        <f t="shared" si="1513"/>
        <v/>
      </c>
      <c r="AM845" s="8" t="str">
        <f t="shared" si="1514"/>
        <v/>
      </c>
      <c r="AN845" s="9" t="str">
        <f t="shared" si="1540"/>
        <v/>
      </c>
      <c r="AO845" s="9" t="str">
        <f t="shared" si="1541"/>
        <v/>
      </c>
      <c r="AP845" s="8" t="str">
        <f t="shared" si="1561"/>
        <v/>
      </c>
      <c r="AQ845" s="9" t="str">
        <f t="shared" si="1542"/>
        <v/>
      </c>
      <c r="AR845" s="8" t="str">
        <f t="shared" si="1562"/>
        <v/>
      </c>
      <c r="AS845" s="2" t="str">
        <f t="shared" si="1515"/>
        <v/>
      </c>
      <c r="AT845" s="8" t="str">
        <f t="shared" si="1563"/>
        <v/>
      </c>
      <c r="AU845" s="8" t="str">
        <f t="shared" si="1516"/>
        <v/>
      </c>
      <c r="AV845" s="8" t="str">
        <f t="shared" si="1517"/>
        <v/>
      </c>
      <c r="AW845" s="8" t="str">
        <f t="shared" si="1518"/>
        <v/>
      </c>
      <c r="AX845" s="9" t="str">
        <f t="shared" si="1543"/>
        <v/>
      </c>
      <c r="AY845" s="9" t="str">
        <f t="shared" si="1544"/>
        <v/>
      </c>
      <c r="AZ845" s="8" t="str">
        <f t="shared" si="1564"/>
        <v/>
      </c>
      <c r="BA845" s="9" t="str">
        <f t="shared" si="1565"/>
        <v/>
      </c>
      <c r="BB845" s="8" t="str">
        <f t="shared" si="1566"/>
        <v/>
      </c>
      <c r="BD845" s="3" t="str">
        <f t="shared" si="1567"/>
        <v/>
      </c>
      <c r="BE845" s="8" t="str">
        <f t="shared" si="1519"/>
        <v/>
      </c>
      <c r="BF845" s="8" t="str">
        <f t="shared" si="1520"/>
        <v/>
      </c>
      <c r="BG845" s="86" t="str">
        <f t="shared" si="1521"/>
        <v/>
      </c>
      <c r="BH845" s="9" t="str">
        <f t="shared" si="1522"/>
        <v/>
      </c>
      <c r="BI845" s="9" t="str">
        <f t="shared" si="1523"/>
        <v/>
      </c>
      <c r="BJ845" s="82" t="e">
        <f t="shared" si="1545"/>
        <v>#VALUE!</v>
      </c>
      <c r="BK845" s="9" t="str">
        <f t="shared" si="1524"/>
        <v/>
      </c>
      <c r="BL845" s="9" t="str">
        <f t="shared" ref="BL845:BM845" si="1583">BK845</f>
        <v/>
      </c>
      <c r="BM845" s="9" t="str">
        <f t="shared" si="1583"/>
        <v/>
      </c>
      <c r="BN845" s="8" t="str">
        <f t="shared" si="1547"/>
        <v/>
      </c>
      <c r="BO845" s="8" t="str">
        <f t="shared" si="1569"/>
        <v/>
      </c>
      <c r="BP845" s="8" t="str">
        <f t="shared" si="1570"/>
        <v/>
      </c>
      <c r="BQ845" s="8" t="str">
        <f t="shared" si="1571"/>
        <v/>
      </c>
      <c r="BR845" s="8" t="str">
        <f t="shared" si="1526"/>
        <v/>
      </c>
      <c r="BS845" s="8" t="str">
        <f t="shared" si="1572"/>
        <v/>
      </c>
      <c r="BT845" s="8" t="str">
        <f t="shared" si="1573"/>
        <v/>
      </c>
      <c r="BU845" s="7" t="str">
        <f t="shared" si="1574"/>
        <v/>
      </c>
    </row>
    <row r="846" spans="8:73" x14ac:dyDescent="0.25">
      <c r="H846" s="35" t="str">
        <f>IFERROR(IF(MINUTE(M846)&lt;&gt;MINUTE(M845),MAX($H$2:H845)+1,IF(AND(MINUTE(M845)=0,MINUTE(M846)=0),1,"")),"")</f>
        <v/>
      </c>
      <c r="I846" s="35" t="str">
        <f t="shared" si="1509"/>
        <v/>
      </c>
      <c r="J846" s="35" t="str">
        <f t="shared" si="1548"/>
        <v/>
      </c>
      <c r="K846" s="67" t="str">
        <f>IFERROR(IF(VLOOKUP(J845,'Flota Variable'!$AS$4:$AU$707,3,0)+K845&gt;$F$7,"",VLOOKUP(J845,'Flota Variable'!$AS$4:$AU$707,3,0)+K845),"")</f>
        <v/>
      </c>
      <c r="L846" s="67" t="str">
        <f t="shared" si="1510"/>
        <v/>
      </c>
      <c r="M846" s="36" t="str">
        <f t="shared" si="1549"/>
        <v/>
      </c>
      <c r="N846" s="35" t="str">
        <f>IF(H846="","",IF(H846=MAX($H$3:$H$1002),IFERROR(VLOOKUP(MAX($H$3:H846)+1,$H$3:$I$1002,2,0),MAX(I846:I1845))-VLOOKUP(H846,$H$3:$I$1002,2,0)+1,IFERROR(VLOOKUP(MAX($H$3:H846)+1,$H$3:$I$1002,2,0),MAX(I846:I1845))-VLOOKUP(H846,$H$3:$I$1002,2,0)))</f>
        <v/>
      </c>
      <c r="P846" s="35" t="str">
        <f t="shared" si="1550"/>
        <v/>
      </c>
      <c r="Q846" s="67" t="str">
        <f t="shared" si="1551"/>
        <v/>
      </c>
      <c r="R846" s="67" t="str">
        <f t="shared" si="1552"/>
        <v/>
      </c>
      <c r="S846" s="67" t="str">
        <f t="shared" si="1553"/>
        <v/>
      </c>
      <c r="U846" s="68" t="str">
        <f>IFERROR(IF(Z846=0,"",IF(MINUTE(Z846)&lt;&gt;MINUTE(Z845),MAX($U$2:U845)+1,IF(AND(MINUTE(Z845)=0,MINUTE(Z846)=0),1,""))),"")</f>
        <v/>
      </c>
      <c r="V846" s="68" t="str">
        <f t="shared" si="1554"/>
        <v/>
      </c>
      <c r="W846" s="68" t="str">
        <f t="shared" si="1555"/>
        <v/>
      </c>
      <c r="X846" s="69" t="str">
        <f>IFERROR(L846+VLOOKUP(J846,'Tiempos de ciclo'!$P$3:$Q$398,2,0),"")</f>
        <v/>
      </c>
      <c r="Y846" s="69" t="str">
        <f t="shared" si="1538"/>
        <v/>
      </c>
      <c r="Z846" s="70" t="str">
        <f t="shared" si="1556"/>
        <v/>
      </c>
      <c r="AA846" s="68" t="str">
        <f>IF(U846="","",IF(U846=MAX($U$3:$U$1002),IFERROR(VLOOKUP(MAX($U$3:U846)+1,$U$3:$V$1002,2,0),MAX(V846:V1845))-VLOOKUP(U846,$U$3:$V$1002,2,0)+1,IFERROR(VLOOKUP(MAX($U$3:U846)+1,$U$3:$V$1002,2,0),MAX(V846:V1845))-VLOOKUP(U846,$U$3:$V$1002,2,0)))</f>
        <v/>
      </c>
      <c r="AC846" s="68" t="str">
        <f t="shared" si="1557"/>
        <v/>
      </c>
      <c r="AD846" s="69" t="str">
        <f t="shared" si="1558"/>
        <v/>
      </c>
      <c r="AE846" s="69" t="str">
        <f t="shared" si="1559"/>
        <v/>
      </c>
      <c r="AF846" s="69" t="str">
        <f t="shared" si="1560"/>
        <v/>
      </c>
      <c r="AI846" s="3" t="str">
        <f t="shared" si="1511"/>
        <v/>
      </c>
      <c r="AJ846" s="8" t="str">
        <f t="shared" si="1539"/>
        <v/>
      </c>
      <c r="AK846" s="8" t="str">
        <f t="shared" si="1512"/>
        <v/>
      </c>
      <c r="AL846" s="8" t="str">
        <f t="shared" si="1513"/>
        <v/>
      </c>
      <c r="AM846" s="8" t="str">
        <f t="shared" si="1514"/>
        <v/>
      </c>
      <c r="AN846" s="9" t="str">
        <f t="shared" si="1540"/>
        <v/>
      </c>
      <c r="AO846" s="9" t="str">
        <f t="shared" si="1541"/>
        <v/>
      </c>
      <c r="AP846" s="8" t="str">
        <f t="shared" si="1561"/>
        <v/>
      </c>
      <c r="AQ846" s="9" t="str">
        <f t="shared" si="1542"/>
        <v/>
      </c>
      <c r="AR846" s="8" t="str">
        <f t="shared" si="1562"/>
        <v/>
      </c>
      <c r="AS846" s="2" t="str">
        <f t="shared" si="1515"/>
        <v/>
      </c>
      <c r="AT846" s="8" t="str">
        <f t="shared" si="1563"/>
        <v/>
      </c>
      <c r="AU846" s="8" t="str">
        <f t="shared" si="1516"/>
        <v/>
      </c>
      <c r="AV846" s="8" t="str">
        <f t="shared" si="1517"/>
        <v/>
      </c>
      <c r="AW846" s="8" t="str">
        <f t="shared" si="1518"/>
        <v/>
      </c>
      <c r="AX846" s="9" t="str">
        <f t="shared" si="1543"/>
        <v/>
      </c>
      <c r="AY846" s="9" t="str">
        <f t="shared" si="1544"/>
        <v/>
      </c>
      <c r="AZ846" s="8" t="str">
        <f t="shared" si="1564"/>
        <v/>
      </c>
      <c r="BA846" s="9" t="str">
        <f t="shared" si="1565"/>
        <v/>
      </c>
      <c r="BB846" s="8" t="str">
        <f t="shared" si="1566"/>
        <v/>
      </c>
      <c r="BD846" s="3" t="str">
        <f t="shared" si="1567"/>
        <v/>
      </c>
      <c r="BE846" s="8" t="str">
        <f t="shared" si="1519"/>
        <v/>
      </c>
      <c r="BF846" s="8" t="str">
        <f t="shared" si="1520"/>
        <v/>
      </c>
      <c r="BG846" s="86" t="str">
        <f t="shared" si="1521"/>
        <v/>
      </c>
      <c r="BH846" s="9" t="str">
        <f t="shared" si="1522"/>
        <v/>
      </c>
      <c r="BI846" s="9" t="str">
        <f t="shared" si="1523"/>
        <v/>
      </c>
      <c r="BJ846" s="82" t="e">
        <f t="shared" si="1545"/>
        <v>#VALUE!</v>
      </c>
      <c r="BK846" s="9" t="str">
        <f t="shared" si="1524"/>
        <v/>
      </c>
      <c r="BL846" s="9" t="str">
        <f t="shared" ref="BL846:BM846" si="1584">BK846</f>
        <v/>
      </c>
      <c r="BM846" s="9" t="str">
        <f t="shared" si="1584"/>
        <v/>
      </c>
      <c r="BN846" s="8" t="str">
        <f t="shared" si="1547"/>
        <v/>
      </c>
      <c r="BO846" s="8" t="str">
        <f t="shared" si="1569"/>
        <v/>
      </c>
      <c r="BP846" s="8" t="str">
        <f t="shared" si="1570"/>
        <v/>
      </c>
      <c r="BQ846" s="8" t="str">
        <f t="shared" si="1571"/>
        <v/>
      </c>
      <c r="BR846" s="8" t="str">
        <f t="shared" si="1526"/>
        <v/>
      </c>
      <c r="BS846" s="8" t="str">
        <f t="shared" si="1572"/>
        <v/>
      </c>
      <c r="BT846" s="8" t="str">
        <f t="shared" si="1573"/>
        <v/>
      </c>
      <c r="BU846" s="7" t="str">
        <f t="shared" si="1574"/>
        <v/>
      </c>
    </row>
    <row r="847" spans="8:73" x14ac:dyDescent="0.25">
      <c r="H847" s="35" t="str">
        <f>IFERROR(IF(MINUTE(M847)&lt;&gt;MINUTE(M846),MAX($H$2:H846)+1,IF(AND(MINUTE(M846)=0,MINUTE(M847)=0),1,"")),"")</f>
        <v/>
      </c>
      <c r="I847" s="35" t="str">
        <f t="shared" si="1509"/>
        <v/>
      </c>
      <c r="J847" s="35" t="str">
        <f t="shared" si="1548"/>
        <v/>
      </c>
      <c r="K847" s="67" t="str">
        <f>IFERROR(IF(VLOOKUP(J846,'Flota Variable'!$AS$4:$AU$707,3,0)+K846&gt;$F$7,"",VLOOKUP(J846,'Flota Variable'!$AS$4:$AU$707,3,0)+K846),"")</f>
        <v/>
      </c>
      <c r="L847" s="67" t="str">
        <f t="shared" si="1510"/>
        <v/>
      </c>
      <c r="M847" s="36" t="str">
        <f t="shared" si="1549"/>
        <v/>
      </c>
      <c r="N847" s="35" t="str">
        <f>IF(H847="","",IF(H847=MAX($H$3:$H$1002),IFERROR(VLOOKUP(MAX($H$3:H847)+1,$H$3:$I$1002,2,0),MAX(I847:I1846))-VLOOKUP(H847,$H$3:$I$1002,2,0)+1,IFERROR(VLOOKUP(MAX($H$3:H847)+1,$H$3:$I$1002,2,0),MAX(I847:I1846))-VLOOKUP(H847,$H$3:$I$1002,2,0)))</f>
        <v/>
      </c>
      <c r="P847" s="35" t="str">
        <f t="shared" si="1550"/>
        <v/>
      </c>
      <c r="Q847" s="67" t="str">
        <f t="shared" si="1551"/>
        <v/>
      </c>
      <c r="R847" s="67" t="str">
        <f t="shared" si="1552"/>
        <v/>
      </c>
      <c r="S847" s="67" t="str">
        <f t="shared" si="1553"/>
        <v/>
      </c>
      <c r="U847" s="68" t="str">
        <f>IFERROR(IF(Z847=0,"",IF(MINUTE(Z847)&lt;&gt;MINUTE(Z846),MAX($U$2:U846)+1,IF(AND(MINUTE(Z846)=0,MINUTE(Z847)=0),1,""))),"")</f>
        <v/>
      </c>
      <c r="V847" s="68" t="str">
        <f t="shared" si="1554"/>
        <v/>
      </c>
      <c r="W847" s="68" t="str">
        <f t="shared" si="1555"/>
        <v/>
      </c>
      <c r="X847" s="69" t="str">
        <f>IFERROR(L847+VLOOKUP(J847,'Tiempos de ciclo'!$P$3:$Q$398,2,0),"")</f>
        <v/>
      </c>
      <c r="Y847" s="69" t="str">
        <f t="shared" si="1538"/>
        <v/>
      </c>
      <c r="Z847" s="70" t="str">
        <f t="shared" si="1556"/>
        <v/>
      </c>
      <c r="AA847" s="68" t="str">
        <f>IF(U847="","",IF(U847=MAX($U$3:$U$1002),IFERROR(VLOOKUP(MAX($U$3:U847)+1,$U$3:$V$1002,2,0),MAX(V847:V1846))-VLOOKUP(U847,$U$3:$V$1002,2,0)+1,IFERROR(VLOOKUP(MAX($U$3:U847)+1,$U$3:$V$1002,2,0),MAX(V847:V1846))-VLOOKUP(U847,$U$3:$V$1002,2,0)))</f>
        <v/>
      </c>
      <c r="AC847" s="68" t="str">
        <f t="shared" si="1557"/>
        <v/>
      </c>
      <c r="AD847" s="69" t="str">
        <f t="shared" si="1558"/>
        <v/>
      </c>
      <c r="AE847" s="69" t="str">
        <f t="shared" si="1559"/>
        <v/>
      </c>
      <c r="AF847" s="69" t="str">
        <f t="shared" si="1560"/>
        <v/>
      </c>
      <c r="AI847" s="3" t="str">
        <f t="shared" si="1511"/>
        <v/>
      </c>
      <c r="AJ847" s="8" t="str">
        <f t="shared" si="1539"/>
        <v/>
      </c>
      <c r="AK847" s="8" t="str">
        <f t="shared" si="1512"/>
        <v/>
      </c>
      <c r="AL847" s="8" t="str">
        <f t="shared" si="1513"/>
        <v/>
      </c>
      <c r="AM847" s="8" t="str">
        <f t="shared" si="1514"/>
        <v/>
      </c>
      <c r="AN847" s="9" t="str">
        <f t="shared" si="1540"/>
        <v/>
      </c>
      <c r="AO847" s="9" t="str">
        <f t="shared" si="1541"/>
        <v/>
      </c>
      <c r="AP847" s="8" t="str">
        <f t="shared" si="1561"/>
        <v/>
      </c>
      <c r="AQ847" s="9" t="str">
        <f t="shared" si="1542"/>
        <v/>
      </c>
      <c r="AR847" s="8" t="str">
        <f t="shared" si="1562"/>
        <v/>
      </c>
      <c r="AS847" s="2" t="str">
        <f t="shared" si="1515"/>
        <v/>
      </c>
      <c r="AT847" s="8" t="str">
        <f t="shared" si="1563"/>
        <v/>
      </c>
      <c r="AU847" s="8" t="str">
        <f t="shared" si="1516"/>
        <v/>
      </c>
      <c r="AV847" s="8" t="str">
        <f t="shared" si="1517"/>
        <v/>
      </c>
      <c r="AW847" s="8" t="str">
        <f t="shared" si="1518"/>
        <v/>
      </c>
      <c r="AX847" s="9" t="str">
        <f t="shared" si="1543"/>
        <v/>
      </c>
      <c r="AY847" s="9" t="str">
        <f t="shared" si="1544"/>
        <v/>
      </c>
      <c r="AZ847" s="8" t="str">
        <f t="shared" si="1564"/>
        <v/>
      </c>
      <c r="BA847" s="9" t="str">
        <f t="shared" si="1565"/>
        <v/>
      </c>
      <c r="BB847" s="8" t="str">
        <f t="shared" si="1566"/>
        <v/>
      </c>
      <c r="BD847" s="3" t="str">
        <f t="shared" si="1567"/>
        <v/>
      </c>
      <c r="BE847" s="8" t="str">
        <f t="shared" si="1519"/>
        <v/>
      </c>
      <c r="BF847" s="8" t="str">
        <f t="shared" si="1520"/>
        <v/>
      </c>
      <c r="BG847" s="86" t="str">
        <f t="shared" si="1521"/>
        <v/>
      </c>
      <c r="BH847" s="9" t="str">
        <f t="shared" si="1522"/>
        <v/>
      </c>
      <c r="BI847" s="9" t="str">
        <f t="shared" si="1523"/>
        <v/>
      </c>
      <c r="BJ847" s="82" t="e">
        <f t="shared" si="1545"/>
        <v>#VALUE!</v>
      </c>
      <c r="BK847" s="9" t="str">
        <f t="shared" si="1524"/>
        <v/>
      </c>
      <c r="BL847" s="9" t="str">
        <f t="shared" ref="BL847:BM847" si="1585">BK847</f>
        <v/>
      </c>
      <c r="BM847" s="9" t="str">
        <f t="shared" si="1585"/>
        <v/>
      </c>
      <c r="BN847" s="8" t="str">
        <f t="shared" si="1547"/>
        <v/>
      </c>
      <c r="BO847" s="8" t="str">
        <f t="shared" si="1569"/>
        <v/>
      </c>
      <c r="BP847" s="8" t="str">
        <f t="shared" si="1570"/>
        <v/>
      </c>
      <c r="BQ847" s="8" t="str">
        <f t="shared" si="1571"/>
        <v/>
      </c>
      <c r="BR847" s="8" t="str">
        <f t="shared" si="1526"/>
        <v/>
      </c>
      <c r="BS847" s="8" t="str">
        <f t="shared" si="1572"/>
        <v/>
      </c>
      <c r="BT847" s="8" t="str">
        <f t="shared" si="1573"/>
        <v/>
      </c>
      <c r="BU847" s="7" t="str">
        <f t="shared" si="1574"/>
        <v/>
      </c>
    </row>
    <row r="848" spans="8:73" x14ac:dyDescent="0.25">
      <c r="H848" s="35" t="str">
        <f>IFERROR(IF(MINUTE(M848)&lt;&gt;MINUTE(M847),MAX($H$2:H847)+1,IF(AND(MINUTE(M847)=0,MINUTE(M848)=0),1,"")),"")</f>
        <v/>
      </c>
      <c r="I848" s="35" t="str">
        <f t="shared" si="1509"/>
        <v/>
      </c>
      <c r="J848" s="35" t="str">
        <f t="shared" si="1548"/>
        <v/>
      </c>
      <c r="K848" s="67" t="str">
        <f>IFERROR(IF(VLOOKUP(J847,'Flota Variable'!$AS$4:$AU$707,3,0)+K847&gt;$F$7,"",VLOOKUP(J847,'Flota Variable'!$AS$4:$AU$707,3,0)+K847),"")</f>
        <v/>
      </c>
      <c r="L848" s="67" t="str">
        <f t="shared" si="1510"/>
        <v/>
      </c>
      <c r="M848" s="36" t="str">
        <f t="shared" si="1549"/>
        <v/>
      </c>
      <c r="N848" s="35" t="str">
        <f>IF(H848="","",IF(H848=MAX($H$3:$H$1002),IFERROR(VLOOKUP(MAX($H$3:H848)+1,$H$3:$I$1002,2,0),MAX(I848:I1847))-VLOOKUP(H848,$H$3:$I$1002,2,0)+1,IFERROR(VLOOKUP(MAX($H$3:H848)+1,$H$3:$I$1002,2,0),MAX(I848:I1847))-VLOOKUP(H848,$H$3:$I$1002,2,0)))</f>
        <v/>
      </c>
      <c r="P848" s="35" t="str">
        <f t="shared" si="1550"/>
        <v/>
      </c>
      <c r="Q848" s="67" t="str">
        <f t="shared" si="1551"/>
        <v/>
      </c>
      <c r="R848" s="67" t="str">
        <f t="shared" si="1552"/>
        <v/>
      </c>
      <c r="S848" s="67" t="str">
        <f t="shared" si="1553"/>
        <v/>
      </c>
      <c r="U848" s="68" t="str">
        <f>IFERROR(IF(Z848=0,"",IF(MINUTE(Z848)&lt;&gt;MINUTE(Z847),MAX($U$2:U847)+1,IF(AND(MINUTE(Z847)=0,MINUTE(Z848)=0),1,""))),"")</f>
        <v/>
      </c>
      <c r="V848" s="68" t="str">
        <f t="shared" si="1554"/>
        <v/>
      </c>
      <c r="W848" s="68" t="str">
        <f t="shared" si="1555"/>
        <v/>
      </c>
      <c r="X848" s="69" t="str">
        <f>IFERROR(L848+VLOOKUP(J848,'Tiempos de ciclo'!$P$3:$Q$398,2,0),"")</f>
        <v/>
      </c>
      <c r="Y848" s="69" t="str">
        <f t="shared" si="1538"/>
        <v/>
      </c>
      <c r="Z848" s="70" t="str">
        <f t="shared" si="1556"/>
        <v/>
      </c>
      <c r="AA848" s="68" t="str">
        <f>IF(U848="","",IF(U848=MAX($U$3:$U$1002),IFERROR(VLOOKUP(MAX($U$3:U848)+1,$U$3:$V$1002,2,0),MAX(V848:V1847))-VLOOKUP(U848,$U$3:$V$1002,2,0)+1,IFERROR(VLOOKUP(MAX($U$3:U848)+1,$U$3:$V$1002,2,0),MAX(V848:V1847))-VLOOKUP(U848,$U$3:$V$1002,2,0)))</f>
        <v/>
      </c>
      <c r="AC848" s="68" t="str">
        <f t="shared" si="1557"/>
        <v/>
      </c>
      <c r="AD848" s="69" t="str">
        <f t="shared" si="1558"/>
        <v/>
      </c>
      <c r="AE848" s="69" t="str">
        <f t="shared" si="1559"/>
        <v/>
      </c>
      <c r="AF848" s="69" t="str">
        <f t="shared" si="1560"/>
        <v/>
      </c>
      <c r="AI848" s="3" t="str">
        <f t="shared" si="1511"/>
        <v/>
      </c>
      <c r="AJ848" s="8" t="str">
        <f t="shared" si="1539"/>
        <v/>
      </c>
      <c r="AK848" s="8" t="str">
        <f t="shared" si="1512"/>
        <v/>
      </c>
      <c r="AL848" s="8" t="str">
        <f t="shared" si="1513"/>
        <v/>
      </c>
      <c r="AM848" s="8" t="str">
        <f t="shared" si="1514"/>
        <v/>
      </c>
      <c r="AN848" s="9" t="str">
        <f t="shared" si="1540"/>
        <v/>
      </c>
      <c r="AO848" s="9" t="str">
        <f t="shared" si="1541"/>
        <v/>
      </c>
      <c r="AP848" s="8" t="str">
        <f t="shared" si="1561"/>
        <v/>
      </c>
      <c r="AQ848" s="9" t="str">
        <f t="shared" si="1542"/>
        <v/>
      </c>
      <c r="AR848" s="8" t="str">
        <f t="shared" si="1562"/>
        <v/>
      </c>
      <c r="AS848" s="2" t="str">
        <f t="shared" si="1515"/>
        <v/>
      </c>
      <c r="AT848" s="8" t="str">
        <f t="shared" si="1563"/>
        <v/>
      </c>
      <c r="AU848" s="8" t="str">
        <f t="shared" si="1516"/>
        <v/>
      </c>
      <c r="AV848" s="8" t="str">
        <f t="shared" si="1517"/>
        <v/>
      </c>
      <c r="AW848" s="8" t="str">
        <f t="shared" si="1518"/>
        <v/>
      </c>
      <c r="AX848" s="9" t="str">
        <f t="shared" si="1543"/>
        <v/>
      </c>
      <c r="AY848" s="9" t="str">
        <f t="shared" si="1544"/>
        <v/>
      </c>
      <c r="AZ848" s="8" t="str">
        <f t="shared" si="1564"/>
        <v/>
      </c>
      <c r="BA848" s="9" t="str">
        <f t="shared" si="1565"/>
        <v/>
      </c>
      <c r="BB848" s="8" t="str">
        <f t="shared" si="1566"/>
        <v/>
      </c>
      <c r="BD848" s="3" t="str">
        <f t="shared" si="1567"/>
        <v/>
      </c>
      <c r="BE848" s="8" t="str">
        <f t="shared" si="1519"/>
        <v/>
      </c>
      <c r="BF848" s="8" t="str">
        <f t="shared" si="1520"/>
        <v/>
      </c>
      <c r="BG848" s="86" t="str">
        <f t="shared" si="1521"/>
        <v/>
      </c>
      <c r="BH848" s="9" t="str">
        <f t="shared" si="1522"/>
        <v/>
      </c>
      <c r="BI848" s="9" t="str">
        <f t="shared" si="1523"/>
        <v/>
      </c>
      <c r="BJ848" s="82" t="e">
        <f t="shared" si="1545"/>
        <v>#VALUE!</v>
      </c>
      <c r="BK848" s="9" t="str">
        <f t="shared" si="1524"/>
        <v/>
      </c>
      <c r="BL848" s="9" t="str">
        <f t="shared" ref="BL848:BM848" si="1586">BK848</f>
        <v/>
      </c>
      <c r="BM848" s="9" t="str">
        <f t="shared" si="1586"/>
        <v/>
      </c>
      <c r="BN848" s="8" t="str">
        <f t="shared" si="1547"/>
        <v/>
      </c>
      <c r="BO848" s="8" t="str">
        <f t="shared" si="1569"/>
        <v/>
      </c>
      <c r="BP848" s="8" t="str">
        <f t="shared" si="1570"/>
        <v/>
      </c>
      <c r="BQ848" s="8" t="str">
        <f t="shared" si="1571"/>
        <v/>
      </c>
      <c r="BR848" s="8" t="str">
        <f t="shared" si="1526"/>
        <v/>
      </c>
      <c r="BS848" s="8" t="str">
        <f t="shared" si="1572"/>
        <v/>
      </c>
      <c r="BT848" s="8" t="str">
        <f t="shared" si="1573"/>
        <v/>
      </c>
      <c r="BU848" s="7" t="str">
        <f t="shared" si="1574"/>
        <v/>
      </c>
    </row>
    <row r="849" spans="8:73" x14ac:dyDescent="0.25">
      <c r="H849" s="35" t="str">
        <f>IFERROR(IF(MINUTE(M849)&lt;&gt;MINUTE(M848),MAX($H$2:H848)+1,IF(AND(MINUTE(M848)=0,MINUTE(M849)=0),1,"")),"")</f>
        <v/>
      </c>
      <c r="I849" s="35" t="str">
        <f t="shared" si="1509"/>
        <v/>
      </c>
      <c r="J849" s="35" t="str">
        <f t="shared" si="1548"/>
        <v/>
      </c>
      <c r="K849" s="67" t="str">
        <f>IFERROR(IF(VLOOKUP(J848,'Flota Variable'!$AS$4:$AU$707,3,0)+K848&gt;$F$7,"",VLOOKUP(J848,'Flota Variable'!$AS$4:$AU$707,3,0)+K848),"")</f>
        <v/>
      </c>
      <c r="L849" s="67" t="str">
        <f t="shared" si="1510"/>
        <v/>
      </c>
      <c r="M849" s="36" t="str">
        <f t="shared" si="1549"/>
        <v/>
      </c>
      <c r="N849" s="35" t="str">
        <f>IF(H849="","",IF(H849=MAX($H$3:$H$1002),IFERROR(VLOOKUP(MAX($H$3:H849)+1,$H$3:$I$1002,2,0),MAX(I849:I1848))-VLOOKUP(H849,$H$3:$I$1002,2,0)+1,IFERROR(VLOOKUP(MAX($H$3:H849)+1,$H$3:$I$1002,2,0),MAX(I849:I1848))-VLOOKUP(H849,$H$3:$I$1002,2,0)))</f>
        <v/>
      </c>
      <c r="P849" s="35" t="str">
        <f t="shared" si="1550"/>
        <v/>
      </c>
      <c r="Q849" s="67" t="str">
        <f t="shared" si="1551"/>
        <v/>
      </c>
      <c r="R849" s="67" t="str">
        <f t="shared" si="1552"/>
        <v/>
      </c>
      <c r="S849" s="67" t="str">
        <f t="shared" si="1553"/>
        <v/>
      </c>
      <c r="U849" s="68" t="str">
        <f>IFERROR(IF(Z849=0,"",IF(MINUTE(Z849)&lt;&gt;MINUTE(Z848),MAX($U$2:U848)+1,IF(AND(MINUTE(Z848)=0,MINUTE(Z849)=0),1,""))),"")</f>
        <v/>
      </c>
      <c r="V849" s="68" t="str">
        <f t="shared" si="1554"/>
        <v/>
      </c>
      <c r="W849" s="68" t="str">
        <f t="shared" si="1555"/>
        <v/>
      </c>
      <c r="X849" s="69" t="str">
        <f>IFERROR(L849+VLOOKUP(J849,'Tiempos de ciclo'!$P$3:$Q$398,2,0),"")</f>
        <v/>
      </c>
      <c r="Y849" s="69" t="str">
        <f t="shared" si="1538"/>
        <v/>
      </c>
      <c r="Z849" s="70" t="str">
        <f t="shared" si="1556"/>
        <v/>
      </c>
      <c r="AA849" s="68" t="str">
        <f>IF(U849="","",IF(U849=MAX($U$3:$U$1002),IFERROR(VLOOKUP(MAX($U$3:U849)+1,$U$3:$V$1002,2,0),MAX(V849:V1848))-VLOOKUP(U849,$U$3:$V$1002,2,0)+1,IFERROR(VLOOKUP(MAX($U$3:U849)+1,$U$3:$V$1002,2,0),MAX(V849:V1848))-VLOOKUP(U849,$U$3:$V$1002,2,0)))</f>
        <v/>
      </c>
      <c r="AC849" s="68" t="str">
        <f t="shared" si="1557"/>
        <v/>
      </c>
      <c r="AD849" s="69" t="str">
        <f t="shared" si="1558"/>
        <v/>
      </c>
      <c r="AE849" s="69" t="str">
        <f t="shared" si="1559"/>
        <v/>
      </c>
      <c r="AF849" s="69" t="str">
        <f t="shared" si="1560"/>
        <v/>
      </c>
      <c r="AI849" s="3" t="str">
        <f t="shared" si="1511"/>
        <v/>
      </c>
      <c r="AJ849" s="8" t="str">
        <f t="shared" si="1539"/>
        <v/>
      </c>
      <c r="AK849" s="8" t="str">
        <f t="shared" si="1512"/>
        <v/>
      </c>
      <c r="AL849" s="8" t="str">
        <f t="shared" si="1513"/>
        <v/>
      </c>
      <c r="AM849" s="8" t="str">
        <f t="shared" si="1514"/>
        <v/>
      </c>
      <c r="AN849" s="9" t="str">
        <f t="shared" si="1540"/>
        <v/>
      </c>
      <c r="AO849" s="9" t="str">
        <f t="shared" si="1541"/>
        <v/>
      </c>
      <c r="AP849" s="8" t="str">
        <f t="shared" si="1561"/>
        <v/>
      </c>
      <c r="AQ849" s="9" t="str">
        <f t="shared" si="1542"/>
        <v/>
      </c>
      <c r="AR849" s="8" t="str">
        <f t="shared" si="1562"/>
        <v/>
      </c>
      <c r="AS849" s="2" t="str">
        <f t="shared" si="1515"/>
        <v/>
      </c>
      <c r="AT849" s="8" t="str">
        <f t="shared" si="1563"/>
        <v/>
      </c>
      <c r="AU849" s="8" t="str">
        <f t="shared" si="1516"/>
        <v/>
      </c>
      <c r="AV849" s="8" t="str">
        <f t="shared" si="1517"/>
        <v/>
      </c>
      <c r="AW849" s="8" t="str">
        <f t="shared" si="1518"/>
        <v/>
      </c>
      <c r="AX849" s="9" t="str">
        <f t="shared" si="1543"/>
        <v/>
      </c>
      <c r="AY849" s="9" t="str">
        <f t="shared" si="1544"/>
        <v/>
      </c>
      <c r="AZ849" s="8" t="str">
        <f t="shared" si="1564"/>
        <v/>
      </c>
      <c r="BA849" s="9" t="str">
        <f t="shared" si="1565"/>
        <v/>
      </c>
      <c r="BB849" s="8" t="str">
        <f t="shared" si="1566"/>
        <v/>
      </c>
      <c r="BD849" s="3" t="str">
        <f t="shared" si="1567"/>
        <v/>
      </c>
      <c r="BE849" s="8" t="str">
        <f t="shared" si="1519"/>
        <v/>
      </c>
      <c r="BF849" s="8" t="str">
        <f t="shared" si="1520"/>
        <v/>
      </c>
      <c r="BG849" s="86" t="str">
        <f t="shared" si="1521"/>
        <v/>
      </c>
      <c r="BH849" s="9" t="str">
        <f t="shared" si="1522"/>
        <v/>
      </c>
      <c r="BI849" s="9" t="str">
        <f t="shared" si="1523"/>
        <v/>
      </c>
      <c r="BJ849" s="82" t="e">
        <f t="shared" si="1545"/>
        <v>#VALUE!</v>
      </c>
      <c r="BK849" s="9" t="str">
        <f t="shared" si="1524"/>
        <v/>
      </c>
      <c r="BL849" s="9" t="str">
        <f t="shared" ref="BL849:BM849" si="1587">BK849</f>
        <v/>
      </c>
      <c r="BM849" s="9" t="str">
        <f t="shared" si="1587"/>
        <v/>
      </c>
      <c r="BN849" s="8" t="str">
        <f t="shared" si="1547"/>
        <v/>
      </c>
      <c r="BO849" s="8" t="str">
        <f t="shared" si="1569"/>
        <v/>
      </c>
      <c r="BP849" s="8" t="str">
        <f t="shared" si="1570"/>
        <v/>
      </c>
      <c r="BQ849" s="8" t="str">
        <f t="shared" si="1571"/>
        <v/>
      </c>
      <c r="BR849" s="8" t="str">
        <f t="shared" si="1526"/>
        <v/>
      </c>
      <c r="BS849" s="8" t="str">
        <f t="shared" si="1572"/>
        <v/>
      </c>
      <c r="BT849" s="8" t="str">
        <f t="shared" si="1573"/>
        <v/>
      </c>
      <c r="BU849" s="7" t="str">
        <f t="shared" si="1574"/>
        <v/>
      </c>
    </row>
    <row r="850" spans="8:73" x14ac:dyDescent="0.25">
      <c r="H850" s="35" t="str">
        <f>IFERROR(IF(MINUTE(M850)&lt;&gt;MINUTE(M849),MAX($H$2:H849)+1,IF(AND(MINUTE(M849)=0,MINUTE(M850)=0),1,"")),"")</f>
        <v/>
      </c>
      <c r="I850" s="35" t="str">
        <f t="shared" si="1509"/>
        <v/>
      </c>
      <c r="J850" s="35" t="str">
        <f t="shared" si="1548"/>
        <v/>
      </c>
      <c r="K850" s="67" t="str">
        <f>IFERROR(IF(VLOOKUP(J849,'Flota Variable'!$AS$4:$AU$707,3,0)+K849&gt;$F$7,"",VLOOKUP(J849,'Flota Variable'!$AS$4:$AU$707,3,0)+K849),"")</f>
        <v/>
      </c>
      <c r="L850" s="67" t="str">
        <f t="shared" si="1510"/>
        <v/>
      </c>
      <c r="M850" s="36" t="str">
        <f t="shared" si="1549"/>
        <v/>
      </c>
      <c r="N850" s="35" t="str">
        <f>IF(H850="","",IF(H850=MAX($H$3:$H$1002),IFERROR(VLOOKUP(MAX($H$3:H850)+1,$H$3:$I$1002,2,0),MAX(I850:I1849))-VLOOKUP(H850,$H$3:$I$1002,2,0)+1,IFERROR(VLOOKUP(MAX($H$3:H850)+1,$H$3:$I$1002,2,0),MAX(I850:I1849))-VLOOKUP(H850,$H$3:$I$1002,2,0)))</f>
        <v/>
      </c>
      <c r="P850" s="35" t="str">
        <f t="shared" si="1550"/>
        <v/>
      </c>
      <c r="Q850" s="67" t="str">
        <f t="shared" si="1551"/>
        <v/>
      </c>
      <c r="R850" s="67" t="str">
        <f t="shared" si="1552"/>
        <v/>
      </c>
      <c r="S850" s="67" t="str">
        <f t="shared" si="1553"/>
        <v/>
      </c>
      <c r="U850" s="68" t="str">
        <f>IFERROR(IF(Z850=0,"",IF(MINUTE(Z850)&lt;&gt;MINUTE(Z849),MAX($U$2:U849)+1,IF(AND(MINUTE(Z849)=0,MINUTE(Z850)=0),1,""))),"")</f>
        <v/>
      </c>
      <c r="V850" s="68" t="str">
        <f t="shared" si="1554"/>
        <v/>
      </c>
      <c r="W850" s="68" t="str">
        <f t="shared" si="1555"/>
        <v/>
      </c>
      <c r="X850" s="69" t="str">
        <f>IFERROR(L850+VLOOKUP(J850,'Tiempos de ciclo'!$P$3:$Q$398,2,0),"")</f>
        <v/>
      </c>
      <c r="Y850" s="69" t="str">
        <f t="shared" si="1538"/>
        <v/>
      </c>
      <c r="Z850" s="70" t="str">
        <f t="shared" si="1556"/>
        <v/>
      </c>
      <c r="AA850" s="68" t="str">
        <f>IF(U850="","",IF(U850=MAX($U$3:$U$1002),IFERROR(VLOOKUP(MAX($U$3:U850)+1,$U$3:$V$1002,2,0),MAX(V850:V1849))-VLOOKUP(U850,$U$3:$V$1002,2,0)+1,IFERROR(VLOOKUP(MAX($U$3:U850)+1,$U$3:$V$1002,2,0),MAX(V850:V1849))-VLOOKUP(U850,$U$3:$V$1002,2,0)))</f>
        <v/>
      </c>
      <c r="AC850" s="68" t="str">
        <f t="shared" si="1557"/>
        <v/>
      </c>
      <c r="AD850" s="69" t="str">
        <f t="shared" si="1558"/>
        <v/>
      </c>
      <c r="AE850" s="69" t="str">
        <f t="shared" si="1559"/>
        <v/>
      </c>
      <c r="AF850" s="69" t="str">
        <f t="shared" si="1560"/>
        <v/>
      </c>
      <c r="AI850" s="3" t="str">
        <f t="shared" si="1511"/>
        <v/>
      </c>
      <c r="AJ850" s="8" t="str">
        <f t="shared" si="1539"/>
        <v/>
      </c>
      <c r="AK850" s="8" t="str">
        <f t="shared" si="1512"/>
        <v/>
      </c>
      <c r="AL850" s="8" t="str">
        <f t="shared" si="1513"/>
        <v/>
      </c>
      <c r="AM850" s="8" t="str">
        <f t="shared" si="1514"/>
        <v/>
      </c>
      <c r="AN850" s="9" t="str">
        <f t="shared" si="1540"/>
        <v/>
      </c>
      <c r="AO850" s="9" t="str">
        <f t="shared" si="1541"/>
        <v/>
      </c>
      <c r="AP850" s="8" t="str">
        <f t="shared" si="1561"/>
        <v/>
      </c>
      <c r="AQ850" s="9" t="str">
        <f t="shared" si="1542"/>
        <v/>
      </c>
      <c r="AR850" s="8" t="str">
        <f t="shared" si="1562"/>
        <v/>
      </c>
      <c r="AS850" s="2" t="str">
        <f t="shared" si="1515"/>
        <v/>
      </c>
      <c r="AT850" s="8" t="str">
        <f t="shared" si="1563"/>
        <v/>
      </c>
      <c r="AU850" s="8" t="str">
        <f t="shared" si="1516"/>
        <v/>
      </c>
      <c r="AV850" s="8" t="str">
        <f t="shared" si="1517"/>
        <v/>
      </c>
      <c r="AW850" s="8" t="str">
        <f t="shared" si="1518"/>
        <v/>
      </c>
      <c r="AX850" s="9" t="str">
        <f t="shared" si="1543"/>
        <v/>
      </c>
      <c r="AY850" s="9" t="str">
        <f t="shared" si="1544"/>
        <v/>
      </c>
      <c r="AZ850" s="8" t="str">
        <f t="shared" si="1564"/>
        <v/>
      </c>
      <c r="BA850" s="9" t="str">
        <f t="shared" si="1565"/>
        <v/>
      </c>
      <c r="BB850" s="8" t="str">
        <f t="shared" si="1566"/>
        <v/>
      </c>
      <c r="BD850" s="3" t="str">
        <f t="shared" si="1567"/>
        <v/>
      </c>
      <c r="BE850" s="8" t="str">
        <f t="shared" si="1519"/>
        <v/>
      </c>
      <c r="BF850" s="8" t="str">
        <f t="shared" si="1520"/>
        <v/>
      </c>
      <c r="BG850" s="86" t="str">
        <f t="shared" si="1521"/>
        <v/>
      </c>
      <c r="BH850" s="9" t="str">
        <f t="shared" si="1522"/>
        <v/>
      </c>
      <c r="BI850" s="9" t="str">
        <f t="shared" si="1523"/>
        <v/>
      </c>
      <c r="BJ850" s="82" t="e">
        <f t="shared" si="1545"/>
        <v>#VALUE!</v>
      </c>
      <c r="BK850" s="9" t="str">
        <f t="shared" si="1524"/>
        <v/>
      </c>
      <c r="BL850" s="9" t="str">
        <f t="shared" ref="BL850:BM850" si="1588">BK850</f>
        <v/>
      </c>
      <c r="BM850" s="9" t="str">
        <f t="shared" si="1588"/>
        <v/>
      </c>
      <c r="BN850" s="8" t="str">
        <f t="shared" si="1547"/>
        <v/>
      </c>
      <c r="BO850" s="8" t="str">
        <f t="shared" si="1569"/>
        <v/>
      </c>
      <c r="BP850" s="8" t="str">
        <f t="shared" si="1570"/>
        <v/>
      </c>
      <c r="BQ850" s="8" t="str">
        <f t="shared" si="1571"/>
        <v/>
      </c>
      <c r="BR850" s="8" t="str">
        <f t="shared" si="1526"/>
        <v/>
      </c>
      <c r="BS850" s="8" t="str">
        <f t="shared" si="1572"/>
        <v/>
      </c>
      <c r="BT850" s="8" t="str">
        <f t="shared" si="1573"/>
        <v/>
      </c>
      <c r="BU850" s="7" t="str">
        <f t="shared" si="1574"/>
        <v/>
      </c>
    </row>
    <row r="851" spans="8:73" x14ac:dyDescent="0.25">
      <c r="H851" s="35" t="str">
        <f>IFERROR(IF(MINUTE(M851)&lt;&gt;MINUTE(M850),MAX($H$2:H850)+1,IF(AND(MINUTE(M850)=0,MINUTE(M851)=0),1,"")),"")</f>
        <v/>
      </c>
      <c r="I851" s="35" t="str">
        <f t="shared" si="1509"/>
        <v/>
      </c>
      <c r="J851" s="35" t="str">
        <f t="shared" si="1548"/>
        <v/>
      </c>
      <c r="K851" s="67" t="str">
        <f>IFERROR(IF(VLOOKUP(J850,'Flota Variable'!$AS$4:$AU$707,3,0)+K850&gt;$F$7,"",VLOOKUP(J850,'Flota Variable'!$AS$4:$AU$707,3,0)+K850),"")</f>
        <v/>
      </c>
      <c r="L851" s="67" t="str">
        <f t="shared" si="1510"/>
        <v/>
      </c>
      <c r="M851" s="36" t="str">
        <f t="shared" si="1549"/>
        <v/>
      </c>
      <c r="N851" s="35" t="str">
        <f>IF(H851="","",IF(H851=MAX($H$3:$H$1002),IFERROR(VLOOKUP(MAX($H$3:H851)+1,$H$3:$I$1002,2,0),MAX(I851:I1850))-VLOOKUP(H851,$H$3:$I$1002,2,0)+1,IFERROR(VLOOKUP(MAX($H$3:H851)+1,$H$3:$I$1002,2,0),MAX(I851:I1850))-VLOOKUP(H851,$H$3:$I$1002,2,0)))</f>
        <v/>
      </c>
      <c r="P851" s="35" t="str">
        <f t="shared" si="1550"/>
        <v/>
      </c>
      <c r="Q851" s="67" t="str">
        <f t="shared" si="1551"/>
        <v/>
      </c>
      <c r="R851" s="67" t="str">
        <f t="shared" si="1552"/>
        <v/>
      </c>
      <c r="S851" s="67" t="str">
        <f t="shared" si="1553"/>
        <v/>
      </c>
      <c r="U851" s="68" t="str">
        <f>IFERROR(IF(Z851=0,"",IF(MINUTE(Z851)&lt;&gt;MINUTE(Z850),MAX($U$2:U850)+1,IF(AND(MINUTE(Z850)=0,MINUTE(Z851)=0),1,""))),"")</f>
        <v/>
      </c>
      <c r="V851" s="68" t="str">
        <f t="shared" si="1554"/>
        <v/>
      </c>
      <c r="W851" s="68" t="str">
        <f t="shared" si="1555"/>
        <v/>
      </c>
      <c r="X851" s="69" t="str">
        <f>IFERROR(L851+VLOOKUP(J851,'Tiempos de ciclo'!$P$3:$Q$398,2,0),"")</f>
        <v/>
      </c>
      <c r="Y851" s="69" t="str">
        <f t="shared" si="1538"/>
        <v/>
      </c>
      <c r="Z851" s="70" t="str">
        <f t="shared" si="1556"/>
        <v/>
      </c>
      <c r="AA851" s="68" t="str">
        <f>IF(U851="","",IF(U851=MAX($U$3:$U$1002),IFERROR(VLOOKUP(MAX($U$3:U851)+1,$U$3:$V$1002,2,0),MAX(V851:V1850))-VLOOKUP(U851,$U$3:$V$1002,2,0)+1,IFERROR(VLOOKUP(MAX($U$3:U851)+1,$U$3:$V$1002,2,0),MAX(V851:V1850))-VLOOKUP(U851,$U$3:$V$1002,2,0)))</f>
        <v/>
      </c>
      <c r="AC851" s="68" t="str">
        <f t="shared" si="1557"/>
        <v/>
      </c>
      <c r="AD851" s="69" t="str">
        <f t="shared" si="1558"/>
        <v/>
      </c>
      <c r="AE851" s="69" t="str">
        <f t="shared" si="1559"/>
        <v/>
      </c>
      <c r="AF851" s="69" t="str">
        <f t="shared" si="1560"/>
        <v/>
      </c>
      <c r="AI851" s="3" t="str">
        <f t="shared" si="1511"/>
        <v/>
      </c>
      <c r="AJ851" s="8" t="str">
        <f t="shared" si="1539"/>
        <v/>
      </c>
      <c r="AK851" s="8" t="str">
        <f t="shared" si="1512"/>
        <v/>
      </c>
      <c r="AL851" s="8" t="str">
        <f t="shared" si="1513"/>
        <v/>
      </c>
      <c r="AM851" s="8" t="str">
        <f t="shared" si="1514"/>
        <v/>
      </c>
      <c r="AN851" s="9" t="str">
        <f t="shared" si="1540"/>
        <v/>
      </c>
      <c r="AO851" s="9" t="str">
        <f t="shared" si="1541"/>
        <v/>
      </c>
      <c r="AP851" s="8" t="str">
        <f t="shared" si="1561"/>
        <v/>
      </c>
      <c r="AQ851" s="9" t="str">
        <f t="shared" si="1542"/>
        <v/>
      </c>
      <c r="AR851" s="8" t="str">
        <f t="shared" si="1562"/>
        <v/>
      </c>
      <c r="AS851" s="2" t="str">
        <f t="shared" si="1515"/>
        <v/>
      </c>
      <c r="AT851" s="8" t="str">
        <f t="shared" si="1563"/>
        <v/>
      </c>
      <c r="AU851" s="8" t="str">
        <f t="shared" si="1516"/>
        <v/>
      </c>
      <c r="AV851" s="8" t="str">
        <f t="shared" si="1517"/>
        <v/>
      </c>
      <c r="AW851" s="8" t="str">
        <f t="shared" si="1518"/>
        <v/>
      </c>
      <c r="AX851" s="9" t="str">
        <f t="shared" si="1543"/>
        <v/>
      </c>
      <c r="AY851" s="9" t="str">
        <f t="shared" si="1544"/>
        <v/>
      </c>
      <c r="AZ851" s="8" t="str">
        <f t="shared" si="1564"/>
        <v/>
      </c>
      <c r="BA851" s="9" t="str">
        <f t="shared" si="1565"/>
        <v/>
      </c>
      <c r="BB851" s="8" t="str">
        <f t="shared" si="1566"/>
        <v/>
      </c>
      <c r="BD851" s="3" t="str">
        <f t="shared" si="1567"/>
        <v/>
      </c>
      <c r="BE851" s="8" t="str">
        <f t="shared" si="1519"/>
        <v/>
      </c>
      <c r="BF851" s="8" t="str">
        <f t="shared" si="1520"/>
        <v/>
      </c>
      <c r="BG851" s="86" t="str">
        <f t="shared" si="1521"/>
        <v/>
      </c>
      <c r="BH851" s="9" t="str">
        <f t="shared" si="1522"/>
        <v/>
      </c>
      <c r="BI851" s="9" t="str">
        <f t="shared" si="1523"/>
        <v/>
      </c>
      <c r="BJ851" s="82" t="e">
        <f t="shared" si="1545"/>
        <v>#VALUE!</v>
      </c>
      <c r="BK851" s="9" t="str">
        <f t="shared" si="1524"/>
        <v/>
      </c>
      <c r="BL851" s="9" t="str">
        <f t="shared" ref="BL851:BM851" si="1589">BK851</f>
        <v/>
      </c>
      <c r="BM851" s="9" t="str">
        <f t="shared" si="1589"/>
        <v/>
      </c>
      <c r="BN851" s="8" t="str">
        <f t="shared" si="1547"/>
        <v/>
      </c>
      <c r="BO851" s="8" t="str">
        <f t="shared" si="1569"/>
        <v/>
      </c>
      <c r="BP851" s="8" t="str">
        <f t="shared" si="1570"/>
        <v/>
      </c>
      <c r="BQ851" s="8" t="str">
        <f t="shared" si="1571"/>
        <v/>
      </c>
      <c r="BR851" s="8" t="str">
        <f t="shared" si="1526"/>
        <v/>
      </c>
      <c r="BS851" s="8" t="str">
        <f t="shared" si="1572"/>
        <v/>
      </c>
      <c r="BT851" s="8" t="str">
        <f t="shared" si="1573"/>
        <v/>
      </c>
      <c r="BU851" s="7" t="str">
        <f t="shared" si="1574"/>
        <v/>
      </c>
    </row>
    <row r="852" spans="8:73" x14ac:dyDescent="0.25">
      <c r="H852" s="35" t="str">
        <f>IFERROR(IF(MINUTE(M852)&lt;&gt;MINUTE(M851),MAX($H$2:H851)+1,IF(AND(MINUTE(M851)=0,MINUTE(M852)=0),1,"")),"")</f>
        <v/>
      </c>
      <c r="I852" s="35" t="str">
        <f t="shared" si="1509"/>
        <v/>
      </c>
      <c r="J852" s="35" t="str">
        <f t="shared" si="1548"/>
        <v/>
      </c>
      <c r="K852" s="67" t="str">
        <f>IFERROR(IF(VLOOKUP(J851,'Flota Variable'!$AS$4:$AU$707,3,0)+K851&gt;$F$7,"",VLOOKUP(J851,'Flota Variable'!$AS$4:$AU$707,3,0)+K851),"")</f>
        <v/>
      </c>
      <c r="L852" s="67" t="str">
        <f t="shared" si="1510"/>
        <v/>
      </c>
      <c r="M852" s="36" t="str">
        <f t="shared" si="1549"/>
        <v/>
      </c>
      <c r="N852" s="35" t="str">
        <f>IF(H852="","",IF(H852=MAX($H$3:$H$1002),IFERROR(VLOOKUP(MAX($H$3:H852)+1,$H$3:$I$1002,2,0),MAX(I852:I1851))-VLOOKUP(H852,$H$3:$I$1002,2,0)+1,IFERROR(VLOOKUP(MAX($H$3:H852)+1,$H$3:$I$1002,2,0),MAX(I852:I1851))-VLOOKUP(H852,$H$3:$I$1002,2,0)))</f>
        <v/>
      </c>
      <c r="P852" s="35" t="str">
        <f t="shared" si="1550"/>
        <v/>
      </c>
      <c r="Q852" s="67" t="str">
        <f t="shared" si="1551"/>
        <v/>
      </c>
      <c r="R852" s="67" t="str">
        <f t="shared" si="1552"/>
        <v/>
      </c>
      <c r="S852" s="67" t="str">
        <f t="shared" si="1553"/>
        <v/>
      </c>
      <c r="U852" s="68" t="str">
        <f>IFERROR(IF(Z852=0,"",IF(MINUTE(Z852)&lt;&gt;MINUTE(Z851),MAX($U$2:U851)+1,IF(AND(MINUTE(Z851)=0,MINUTE(Z852)=0),1,""))),"")</f>
        <v/>
      </c>
      <c r="V852" s="68" t="str">
        <f t="shared" si="1554"/>
        <v/>
      </c>
      <c r="W852" s="68" t="str">
        <f t="shared" si="1555"/>
        <v/>
      </c>
      <c r="X852" s="69" t="str">
        <f>IFERROR(L852+VLOOKUP(J852,'Tiempos de ciclo'!$P$3:$Q$398,2,0),"")</f>
        <v/>
      </c>
      <c r="Y852" s="69" t="str">
        <f t="shared" si="1538"/>
        <v/>
      </c>
      <c r="Z852" s="70" t="str">
        <f t="shared" si="1556"/>
        <v/>
      </c>
      <c r="AA852" s="68" t="str">
        <f>IF(U852="","",IF(U852=MAX($U$3:$U$1002),IFERROR(VLOOKUP(MAX($U$3:U852)+1,$U$3:$V$1002,2,0),MAX(V852:V1851))-VLOOKUP(U852,$U$3:$V$1002,2,0)+1,IFERROR(VLOOKUP(MAX($U$3:U852)+1,$U$3:$V$1002,2,0),MAX(V852:V1851))-VLOOKUP(U852,$U$3:$V$1002,2,0)))</f>
        <v/>
      </c>
      <c r="AC852" s="68" t="str">
        <f t="shared" si="1557"/>
        <v/>
      </c>
      <c r="AD852" s="69" t="str">
        <f t="shared" si="1558"/>
        <v/>
      </c>
      <c r="AE852" s="69" t="str">
        <f t="shared" si="1559"/>
        <v/>
      </c>
      <c r="AF852" s="69" t="str">
        <f t="shared" si="1560"/>
        <v/>
      </c>
      <c r="AI852" s="3" t="str">
        <f t="shared" si="1511"/>
        <v/>
      </c>
      <c r="AJ852" s="8" t="str">
        <f t="shared" si="1539"/>
        <v/>
      </c>
      <c r="AK852" s="8" t="str">
        <f t="shared" si="1512"/>
        <v/>
      </c>
      <c r="AL852" s="8" t="str">
        <f t="shared" si="1513"/>
        <v/>
      </c>
      <c r="AM852" s="8" t="str">
        <f t="shared" si="1514"/>
        <v/>
      </c>
      <c r="AN852" s="9" t="str">
        <f t="shared" si="1540"/>
        <v/>
      </c>
      <c r="AO852" s="9" t="str">
        <f t="shared" si="1541"/>
        <v/>
      </c>
      <c r="AP852" s="8" t="str">
        <f t="shared" si="1561"/>
        <v/>
      </c>
      <c r="AQ852" s="9" t="str">
        <f t="shared" si="1542"/>
        <v/>
      </c>
      <c r="AR852" s="8" t="str">
        <f t="shared" si="1562"/>
        <v/>
      </c>
      <c r="AS852" s="2" t="str">
        <f t="shared" si="1515"/>
        <v/>
      </c>
      <c r="AT852" s="8" t="str">
        <f t="shared" si="1563"/>
        <v/>
      </c>
      <c r="AU852" s="8" t="str">
        <f t="shared" si="1516"/>
        <v/>
      </c>
      <c r="AV852" s="8" t="str">
        <f t="shared" si="1517"/>
        <v/>
      </c>
      <c r="AW852" s="8" t="str">
        <f t="shared" si="1518"/>
        <v/>
      </c>
      <c r="AX852" s="9" t="str">
        <f t="shared" si="1543"/>
        <v/>
      </c>
      <c r="AY852" s="9" t="str">
        <f t="shared" si="1544"/>
        <v/>
      </c>
      <c r="AZ852" s="8" t="str">
        <f t="shared" si="1564"/>
        <v/>
      </c>
      <c r="BA852" s="9" t="str">
        <f t="shared" si="1565"/>
        <v/>
      </c>
      <c r="BB852" s="8" t="str">
        <f t="shared" si="1566"/>
        <v/>
      </c>
      <c r="BD852" s="3" t="str">
        <f t="shared" si="1567"/>
        <v/>
      </c>
      <c r="BE852" s="8" t="str">
        <f t="shared" si="1519"/>
        <v/>
      </c>
      <c r="BF852" s="8" t="str">
        <f t="shared" si="1520"/>
        <v/>
      </c>
      <c r="BG852" s="86" t="str">
        <f t="shared" si="1521"/>
        <v/>
      </c>
      <c r="BH852" s="9" t="str">
        <f t="shared" si="1522"/>
        <v/>
      </c>
      <c r="BI852" s="9" t="str">
        <f t="shared" si="1523"/>
        <v/>
      </c>
      <c r="BJ852" s="82" t="e">
        <f t="shared" si="1545"/>
        <v>#VALUE!</v>
      </c>
      <c r="BK852" s="9" t="str">
        <f t="shared" si="1524"/>
        <v/>
      </c>
      <c r="BL852" s="9" t="str">
        <f t="shared" ref="BL852:BM852" si="1590">BK852</f>
        <v/>
      </c>
      <c r="BM852" s="9" t="str">
        <f t="shared" si="1590"/>
        <v/>
      </c>
      <c r="BN852" s="8" t="str">
        <f t="shared" si="1547"/>
        <v/>
      </c>
      <c r="BO852" s="8" t="str">
        <f t="shared" si="1569"/>
        <v/>
      </c>
      <c r="BP852" s="8" t="str">
        <f t="shared" si="1570"/>
        <v/>
      </c>
      <c r="BQ852" s="8" t="str">
        <f t="shared" si="1571"/>
        <v/>
      </c>
      <c r="BR852" s="8" t="str">
        <f t="shared" si="1526"/>
        <v/>
      </c>
      <c r="BS852" s="8" t="str">
        <f t="shared" si="1572"/>
        <v/>
      </c>
      <c r="BT852" s="8" t="str">
        <f t="shared" si="1573"/>
        <v/>
      </c>
      <c r="BU852" s="7" t="str">
        <f t="shared" si="1574"/>
        <v/>
      </c>
    </row>
    <row r="853" spans="8:73" x14ac:dyDescent="0.25">
      <c r="H853" s="35" t="str">
        <f>IFERROR(IF(MINUTE(M853)&lt;&gt;MINUTE(M852),MAX($H$2:H852)+1,IF(AND(MINUTE(M852)=0,MINUTE(M853)=0),1,"")),"")</f>
        <v/>
      </c>
      <c r="I853" s="35" t="str">
        <f t="shared" si="1509"/>
        <v/>
      </c>
      <c r="J853" s="35" t="str">
        <f t="shared" si="1548"/>
        <v/>
      </c>
      <c r="K853" s="67" t="str">
        <f>IFERROR(IF(VLOOKUP(J852,'Flota Variable'!$AS$4:$AU$707,3,0)+K852&gt;$F$7,"",VLOOKUP(J852,'Flota Variable'!$AS$4:$AU$707,3,0)+K852),"")</f>
        <v/>
      </c>
      <c r="L853" s="67" t="str">
        <f t="shared" si="1510"/>
        <v/>
      </c>
      <c r="M853" s="36" t="str">
        <f t="shared" si="1549"/>
        <v/>
      </c>
      <c r="N853" s="35" t="str">
        <f>IF(H853="","",IF(H853=MAX($H$3:$H$1002),IFERROR(VLOOKUP(MAX($H$3:H853)+1,$H$3:$I$1002,2,0),MAX(I853:I1852))-VLOOKUP(H853,$H$3:$I$1002,2,0)+1,IFERROR(VLOOKUP(MAX($H$3:H853)+1,$H$3:$I$1002,2,0),MAX(I853:I1852))-VLOOKUP(H853,$H$3:$I$1002,2,0)))</f>
        <v/>
      </c>
      <c r="P853" s="35" t="str">
        <f t="shared" si="1550"/>
        <v/>
      </c>
      <c r="Q853" s="67" t="str">
        <f t="shared" si="1551"/>
        <v/>
      </c>
      <c r="R853" s="67" t="str">
        <f t="shared" si="1552"/>
        <v/>
      </c>
      <c r="S853" s="67" t="str">
        <f t="shared" si="1553"/>
        <v/>
      </c>
      <c r="U853" s="68" t="str">
        <f>IFERROR(IF(Z853=0,"",IF(MINUTE(Z853)&lt;&gt;MINUTE(Z852),MAX($U$2:U852)+1,IF(AND(MINUTE(Z852)=0,MINUTE(Z853)=0),1,""))),"")</f>
        <v/>
      </c>
      <c r="V853" s="68" t="str">
        <f t="shared" si="1554"/>
        <v/>
      </c>
      <c r="W853" s="68" t="str">
        <f t="shared" si="1555"/>
        <v/>
      </c>
      <c r="X853" s="69" t="str">
        <f>IFERROR(L853+VLOOKUP(J853,'Tiempos de ciclo'!$P$3:$Q$398,2,0),"")</f>
        <v/>
      </c>
      <c r="Y853" s="69" t="str">
        <f t="shared" si="1538"/>
        <v/>
      </c>
      <c r="Z853" s="70" t="str">
        <f t="shared" si="1556"/>
        <v/>
      </c>
      <c r="AA853" s="68" t="str">
        <f>IF(U853="","",IF(U853=MAX($U$3:$U$1002),IFERROR(VLOOKUP(MAX($U$3:U853)+1,$U$3:$V$1002,2,0),MAX(V853:V1852))-VLOOKUP(U853,$U$3:$V$1002,2,0)+1,IFERROR(VLOOKUP(MAX($U$3:U853)+1,$U$3:$V$1002,2,0),MAX(V853:V1852))-VLOOKUP(U853,$U$3:$V$1002,2,0)))</f>
        <v/>
      </c>
      <c r="AC853" s="68" t="str">
        <f t="shared" si="1557"/>
        <v/>
      </c>
      <c r="AD853" s="69" t="str">
        <f t="shared" si="1558"/>
        <v/>
      </c>
      <c r="AE853" s="69" t="str">
        <f t="shared" si="1559"/>
        <v/>
      </c>
      <c r="AF853" s="69" t="str">
        <f t="shared" si="1560"/>
        <v/>
      </c>
      <c r="AI853" s="3" t="str">
        <f t="shared" si="1511"/>
        <v/>
      </c>
      <c r="AJ853" s="8" t="str">
        <f t="shared" si="1539"/>
        <v/>
      </c>
      <c r="AK853" s="8" t="str">
        <f t="shared" si="1512"/>
        <v/>
      </c>
      <c r="AL853" s="8" t="str">
        <f t="shared" si="1513"/>
        <v/>
      </c>
      <c r="AM853" s="8" t="str">
        <f t="shared" si="1514"/>
        <v/>
      </c>
      <c r="AN853" s="9" t="str">
        <f t="shared" si="1540"/>
        <v/>
      </c>
      <c r="AO853" s="9" t="str">
        <f t="shared" si="1541"/>
        <v/>
      </c>
      <c r="AP853" s="8" t="str">
        <f t="shared" si="1561"/>
        <v/>
      </c>
      <c r="AQ853" s="9" t="str">
        <f t="shared" si="1542"/>
        <v/>
      </c>
      <c r="AR853" s="8" t="str">
        <f t="shared" si="1562"/>
        <v/>
      </c>
      <c r="AS853" s="2" t="str">
        <f t="shared" si="1515"/>
        <v/>
      </c>
      <c r="AT853" s="8" t="str">
        <f t="shared" si="1563"/>
        <v/>
      </c>
      <c r="AU853" s="8" t="str">
        <f t="shared" si="1516"/>
        <v/>
      </c>
      <c r="AV853" s="8" t="str">
        <f t="shared" si="1517"/>
        <v/>
      </c>
      <c r="AW853" s="8" t="str">
        <f t="shared" si="1518"/>
        <v/>
      </c>
      <c r="AX853" s="9" t="str">
        <f t="shared" si="1543"/>
        <v/>
      </c>
      <c r="AY853" s="9" t="str">
        <f t="shared" si="1544"/>
        <v/>
      </c>
      <c r="AZ853" s="8" t="str">
        <f t="shared" si="1564"/>
        <v/>
      </c>
      <c r="BA853" s="9" t="str">
        <f t="shared" si="1565"/>
        <v/>
      </c>
      <c r="BB853" s="8" t="str">
        <f t="shared" si="1566"/>
        <v/>
      </c>
      <c r="BD853" s="3" t="str">
        <f t="shared" si="1567"/>
        <v/>
      </c>
      <c r="BE853" s="8" t="str">
        <f t="shared" si="1519"/>
        <v/>
      </c>
      <c r="BF853" s="8" t="str">
        <f t="shared" si="1520"/>
        <v/>
      </c>
      <c r="BG853" s="86" t="str">
        <f t="shared" si="1521"/>
        <v/>
      </c>
      <c r="BH853" s="9" t="str">
        <f t="shared" si="1522"/>
        <v/>
      </c>
      <c r="BI853" s="9" t="str">
        <f t="shared" si="1523"/>
        <v/>
      </c>
      <c r="BJ853" s="82" t="e">
        <f t="shared" si="1545"/>
        <v>#VALUE!</v>
      </c>
      <c r="BK853" s="9" t="str">
        <f t="shared" si="1524"/>
        <v/>
      </c>
      <c r="BL853" s="9" t="str">
        <f t="shared" ref="BL853:BM853" si="1591">BK853</f>
        <v/>
      </c>
      <c r="BM853" s="9" t="str">
        <f t="shared" si="1591"/>
        <v/>
      </c>
      <c r="BN853" s="8" t="str">
        <f t="shared" si="1547"/>
        <v/>
      </c>
      <c r="BO853" s="8" t="str">
        <f t="shared" si="1569"/>
        <v/>
      </c>
      <c r="BP853" s="8" t="str">
        <f t="shared" si="1570"/>
        <v/>
      </c>
      <c r="BQ853" s="8" t="str">
        <f t="shared" si="1571"/>
        <v/>
      </c>
      <c r="BR853" s="8" t="str">
        <f t="shared" si="1526"/>
        <v/>
      </c>
      <c r="BS853" s="8" t="str">
        <f t="shared" si="1572"/>
        <v/>
      </c>
      <c r="BT853" s="8" t="str">
        <f t="shared" si="1573"/>
        <v/>
      </c>
      <c r="BU853" s="7" t="str">
        <f t="shared" si="1574"/>
        <v/>
      </c>
    </row>
    <row r="854" spans="8:73" x14ac:dyDescent="0.25">
      <c r="H854" s="35" t="str">
        <f>IFERROR(IF(MINUTE(M854)&lt;&gt;MINUTE(M853),MAX($H$2:H853)+1,IF(AND(MINUTE(M853)=0,MINUTE(M854)=0),1,"")),"")</f>
        <v/>
      </c>
      <c r="I854" s="35" t="str">
        <f t="shared" si="1509"/>
        <v/>
      </c>
      <c r="J854" s="35" t="str">
        <f t="shared" si="1548"/>
        <v/>
      </c>
      <c r="K854" s="67" t="str">
        <f>IFERROR(IF(VLOOKUP(J853,'Flota Variable'!$AS$4:$AU$707,3,0)+K853&gt;$F$7,"",VLOOKUP(J853,'Flota Variable'!$AS$4:$AU$707,3,0)+K853),"")</f>
        <v/>
      </c>
      <c r="L854" s="67" t="str">
        <f t="shared" si="1510"/>
        <v/>
      </c>
      <c r="M854" s="36" t="str">
        <f t="shared" si="1549"/>
        <v/>
      </c>
      <c r="N854" s="35" t="str">
        <f>IF(H854="","",IF(H854=MAX($H$3:$H$1002),IFERROR(VLOOKUP(MAX($H$3:H854)+1,$H$3:$I$1002,2,0),MAX(I854:I1853))-VLOOKUP(H854,$H$3:$I$1002,2,0)+1,IFERROR(VLOOKUP(MAX($H$3:H854)+1,$H$3:$I$1002,2,0),MAX(I854:I1853))-VLOOKUP(H854,$H$3:$I$1002,2,0)))</f>
        <v/>
      </c>
      <c r="P854" s="35" t="str">
        <f t="shared" si="1550"/>
        <v/>
      </c>
      <c r="Q854" s="67" t="str">
        <f t="shared" si="1551"/>
        <v/>
      </c>
      <c r="R854" s="67" t="str">
        <f t="shared" si="1552"/>
        <v/>
      </c>
      <c r="S854" s="67" t="str">
        <f t="shared" si="1553"/>
        <v/>
      </c>
      <c r="U854" s="68" t="str">
        <f>IFERROR(IF(Z854=0,"",IF(MINUTE(Z854)&lt;&gt;MINUTE(Z853),MAX($U$2:U853)+1,IF(AND(MINUTE(Z853)=0,MINUTE(Z854)=0),1,""))),"")</f>
        <v/>
      </c>
      <c r="V854" s="68" t="str">
        <f t="shared" si="1554"/>
        <v/>
      </c>
      <c r="W854" s="68" t="str">
        <f t="shared" si="1555"/>
        <v/>
      </c>
      <c r="X854" s="69" t="str">
        <f>IFERROR(L854+VLOOKUP(J854,'Tiempos de ciclo'!$P$3:$Q$398,2,0),"")</f>
        <v/>
      </c>
      <c r="Y854" s="69" t="str">
        <f t="shared" si="1538"/>
        <v/>
      </c>
      <c r="Z854" s="70" t="str">
        <f t="shared" si="1556"/>
        <v/>
      </c>
      <c r="AA854" s="68" t="str">
        <f>IF(U854="","",IF(U854=MAX($U$3:$U$1002),IFERROR(VLOOKUP(MAX($U$3:U854)+1,$U$3:$V$1002,2,0),MAX(V854:V1853))-VLOOKUP(U854,$U$3:$V$1002,2,0)+1,IFERROR(VLOOKUP(MAX($U$3:U854)+1,$U$3:$V$1002,2,0),MAX(V854:V1853))-VLOOKUP(U854,$U$3:$V$1002,2,0)))</f>
        <v/>
      </c>
      <c r="AC854" s="68" t="str">
        <f t="shared" si="1557"/>
        <v/>
      </c>
      <c r="AD854" s="69" t="str">
        <f t="shared" si="1558"/>
        <v/>
      </c>
      <c r="AE854" s="69" t="str">
        <f t="shared" si="1559"/>
        <v/>
      </c>
      <c r="AF854" s="69" t="str">
        <f t="shared" si="1560"/>
        <v/>
      </c>
      <c r="AI854" s="3" t="str">
        <f t="shared" si="1511"/>
        <v/>
      </c>
      <c r="AJ854" s="8" t="str">
        <f t="shared" si="1539"/>
        <v/>
      </c>
      <c r="AK854" s="8" t="str">
        <f t="shared" si="1512"/>
        <v/>
      </c>
      <c r="AL854" s="8" t="str">
        <f t="shared" si="1513"/>
        <v/>
      </c>
      <c r="AM854" s="8" t="str">
        <f t="shared" si="1514"/>
        <v/>
      </c>
      <c r="AN854" s="9" t="str">
        <f t="shared" si="1540"/>
        <v/>
      </c>
      <c r="AO854" s="9" t="str">
        <f t="shared" si="1541"/>
        <v/>
      </c>
      <c r="AP854" s="8" t="str">
        <f t="shared" si="1561"/>
        <v/>
      </c>
      <c r="AQ854" s="9" t="str">
        <f t="shared" si="1542"/>
        <v/>
      </c>
      <c r="AR854" s="8" t="str">
        <f t="shared" si="1562"/>
        <v/>
      </c>
      <c r="AS854" s="2" t="str">
        <f t="shared" si="1515"/>
        <v/>
      </c>
      <c r="AT854" s="8" t="str">
        <f t="shared" si="1563"/>
        <v/>
      </c>
      <c r="AU854" s="8" t="str">
        <f t="shared" si="1516"/>
        <v/>
      </c>
      <c r="AV854" s="8" t="str">
        <f t="shared" si="1517"/>
        <v/>
      </c>
      <c r="AW854" s="8" t="str">
        <f t="shared" si="1518"/>
        <v/>
      </c>
      <c r="AX854" s="9" t="str">
        <f t="shared" si="1543"/>
        <v/>
      </c>
      <c r="AY854" s="9" t="str">
        <f t="shared" si="1544"/>
        <v/>
      </c>
      <c r="AZ854" s="8" t="str">
        <f t="shared" si="1564"/>
        <v/>
      </c>
      <c r="BA854" s="9" t="str">
        <f t="shared" si="1565"/>
        <v/>
      </c>
      <c r="BB854" s="8" t="str">
        <f t="shared" si="1566"/>
        <v/>
      </c>
      <c r="BD854" s="3" t="str">
        <f t="shared" si="1567"/>
        <v/>
      </c>
      <c r="BE854" s="8" t="str">
        <f t="shared" si="1519"/>
        <v/>
      </c>
      <c r="BF854" s="8" t="str">
        <f t="shared" si="1520"/>
        <v/>
      </c>
      <c r="BG854" s="86" t="str">
        <f t="shared" si="1521"/>
        <v/>
      </c>
      <c r="BH854" s="9" t="str">
        <f t="shared" si="1522"/>
        <v/>
      </c>
      <c r="BI854" s="9" t="str">
        <f t="shared" si="1523"/>
        <v/>
      </c>
      <c r="BJ854" s="82" t="e">
        <f t="shared" si="1545"/>
        <v>#VALUE!</v>
      </c>
      <c r="BK854" s="9" t="str">
        <f t="shared" si="1524"/>
        <v/>
      </c>
      <c r="BL854" s="9" t="str">
        <f t="shared" ref="BL854:BM854" si="1592">BK854</f>
        <v/>
      </c>
      <c r="BM854" s="9" t="str">
        <f t="shared" si="1592"/>
        <v/>
      </c>
      <c r="BN854" s="8" t="str">
        <f t="shared" si="1547"/>
        <v/>
      </c>
      <c r="BO854" s="8" t="str">
        <f t="shared" si="1569"/>
        <v/>
      </c>
      <c r="BP854" s="8" t="str">
        <f t="shared" si="1570"/>
        <v/>
      </c>
      <c r="BQ854" s="8" t="str">
        <f t="shared" si="1571"/>
        <v/>
      </c>
      <c r="BR854" s="8" t="str">
        <f t="shared" si="1526"/>
        <v/>
      </c>
      <c r="BS854" s="8" t="str">
        <f t="shared" si="1572"/>
        <v/>
      </c>
      <c r="BT854" s="8" t="str">
        <f t="shared" si="1573"/>
        <v/>
      </c>
      <c r="BU854" s="7" t="str">
        <f t="shared" si="1574"/>
        <v/>
      </c>
    </row>
    <row r="855" spans="8:73" x14ac:dyDescent="0.25">
      <c r="H855" s="35" t="str">
        <f>IFERROR(IF(MINUTE(M855)&lt;&gt;MINUTE(M854),MAX($H$2:H854)+1,IF(AND(MINUTE(M854)=0,MINUTE(M855)=0),1,"")),"")</f>
        <v/>
      </c>
      <c r="I855" s="35" t="str">
        <f t="shared" si="1509"/>
        <v/>
      </c>
      <c r="J855" s="35" t="str">
        <f t="shared" si="1548"/>
        <v/>
      </c>
      <c r="K855" s="67" t="str">
        <f>IFERROR(IF(VLOOKUP(J854,'Flota Variable'!$AS$4:$AU$707,3,0)+K854&gt;$F$7,"",VLOOKUP(J854,'Flota Variable'!$AS$4:$AU$707,3,0)+K854),"")</f>
        <v/>
      </c>
      <c r="L855" s="67" t="str">
        <f t="shared" si="1510"/>
        <v/>
      </c>
      <c r="M855" s="36" t="str">
        <f t="shared" si="1549"/>
        <v/>
      </c>
      <c r="N855" s="35" t="str">
        <f>IF(H855="","",IF(H855=MAX($H$3:$H$1002),IFERROR(VLOOKUP(MAX($H$3:H855)+1,$H$3:$I$1002,2,0),MAX(I855:I1854))-VLOOKUP(H855,$H$3:$I$1002,2,0)+1,IFERROR(VLOOKUP(MAX($H$3:H855)+1,$H$3:$I$1002,2,0),MAX(I855:I1854))-VLOOKUP(H855,$H$3:$I$1002,2,0)))</f>
        <v/>
      </c>
      <c r="P855" s="35" t="str">
        <f t="shared" si="1550"/>
        <v/>
      </c>
      <c r="Q855" s="67" t="str">
        <f t="shared" si="1551"/>
        <v/>
      </c>
      <c r="R855" s="67" t="str">
        <f t="shared" si="1552"/>
        <v/>
      </c>
      <c r="S855" s="67" t="str">
        <f t="shared" si="1553"/>
        <v/>
      </c>
      <c r="U855" s="68" t="str">
        <f>IFERROR(IF(Z855=0,"",IF(MINUTE(Z855)&lt;&gt;MINUTE(Z854),MAX($U$2:U854)+1,IF(AND(MINUTE(Z854)=0,MINUTE(Z855)=0),1,""))),"")</f>
        <v/>
      </c>
      <c r="V855" s="68" t="str">
        <f t="shared" si="1554"/>
        <v/>
      </c>
      <c r="W855" s="68" t="str">
        <f t="shared" si="1555"/>
        <v/>
      </c>
      <c r="X855" s="69" t="str">
        <f>IFERROR(L855+VLOOKUP(J855,'Tiempos de ciclo'!$P$3:$Q$398,2,0),"")</f>
        <v/>
      </c>
      <c r="Y855" s="69" t="str">
        <f t="shared" si="1538"/>
        <v/>
      </c>
      <c r="Z855" s="70" t="str">
        <f t="shared" si="1556"/>
        <v/>
      </c>
      <c r="AA855" s="68" t="str">
        <f>IF(U855="","",IF(U855=MAX($U$3:$U$1002),IFERROR(VLOOKUP(MAX($U$3:U855)+1,$U$3:$V$1002,2,0),MAX(V855:V1854))-VLOOKUP(U855,$U$3:$V$1002,2,0)+1,IFERROR(VLOOKUP(MAX($U$3:U855)+1,$U$3:$V$1002,2,0),MAX(V855:V1854))-VLOOKUP(U855,$U$3:$V$1002,2,0)))</f>
        <v/>
      </c>
      <c r="AC855" s="68" t="str">
        <f t="shared" si="1557"/>
        <v/>
      </c>
      <c r="AD855" s="69" t="str">
        <f t="shared" si="1558"/>
        <v/>
      </c>
      <c r="AE855" s="69" t="str">
        <f t="shared" si="1559"/>
        <v/>
      </c>
      <c r="AF855" s="69" t="str">
        <f t="shared" si="1560"/>
        <v/>
      </c>
      <c r="AI855" s="3" t="str">
        <f t="shared" si="1511"/>
        <v/>
      </c>
      <c r="AJ855" s="8" t="str">
        <f t="shared" si="1539"/>
        <v/>
      </c>
      <c r="AK855" s="8" t="str">
        <f t="shared" si="1512"/>
        <v/>
      </c>
      <c r="AL855" s="8" t="str">
        <f t="shared" si="1513"/>
        <v/>
      </c>
      <c r="AM855" s="8" t="str">
        <f t="shared" si="1514"/>
        <v/>
      </c>
      <c r="AN855" s="9" t="str">
        <f t="shared" si="1540"/>
        <v/>
      </c>
      <c r="AO855" s="9" t="str">
        <f t="shared" si="1541"/>
        <v/>
      </c>
      <c r="AP855" s="8" t="str">
        <f t="shared" si="1561"/>
        <v/>
      </c>
      <c r="AQ855" s="9" t="str">
        <f t="shared" si="1542"/>
        <v/>
      </c>
      <c r="AR855" s="8" t="str">
        <f t="shared" si="1562"/>
        <v/>
      </c>
      <c r="AS855" s="2" t="str">
        <f t="shared" si="1515"/>
        <v/>
      </c>
      <c r="AT855" s="8" t="str">
        <f t="shared" si="1563"/>
        <v/>
      </c>
      <c r="AU855" s="8" t="str">
        <f t="shared" si="1516"/>
        <v/>
      </c>
      <c r="AV855" s="8" t="str">
        <f t="shared" si="1517"/>
        <v/>
      </c>
      <c r="AW855" s="8" t="str">
        <f t="shared" si="1518"/>
        <v/>
      </c>
      <c r="AX855" s="9" t="str">
        <f t="shared" si="1543"/>
        <v/>
      </c>
      <c r="AY855" s="9" t="str">
        <f t="shared" si="1544"/>
        <v/>
      </c>
      <c r="AZ855" s="8" t="str">
        <f t="shared" si="1564"/>
        <v/>
      </c>
      <c r="BA855" s="9" t="str">
        <f t="shared" si="1565"/>
        <v/>
      </c>
      <c r="BB855" s="8" t="str">
        <f t="shared" si="1566"/>
        <v/>
      </c>
      <c r="BD855" s="3" t="str">
        <f t="shared" si="1567"/>
        <v/>
      </c>
      <c r="BE855" s="8" t="str">
        <f t="shared" si="1519"/>
        <v/>
      </c>
      <c r="BF855" s="8" t="str">
        <f t="shared" si="1520"/>
        <v/>
      </c>
      <c r="BG855" s="86" t="str">
        <f t="shared" si="1521"/>
        <v/>
      </c>
      <c r="BH855" s="9" t="str">
        <f t="shared" si="1522"/>
        <v/>
      </c>
      <c r="BI855" s="9" t="str">
        <f t="shared" si="1523"/>
        <v/>
      </c>
      <c r="BJ855" s="82" t="e">
        <f t="shared" si="1545"/>
        <v>#VALUE!</v>
      </c>
      <c r="BK855" s="9" t="str">
        <f t="shared" si="1524"/>
        <v/>
      </c>
      <c r="BL855" s="9" t="str">
        <f t="shared" ref="BL855:BM855" si="1593">BK855</f>
        <v/>
      </c>
      <c r="BM855" s="9" t="str">
        <f t="shared" si="1593"/>
        <v/>
      </c>
      <c r="BN855" s="8" t="str">
        <f t="shared" si="1547"/>
        <v/>
      </c>
      <c r="BO855" s="8" t="str">
        <f t="shared" si="1569"/>
        <v/>
      </c>
      <c r="BP855" s="8" t="str">
        <f t="shared" si="1570"/>
        <v/>
      </c>
      <c r="BQ855" s="8" t="str">
        <f t="shared" si="1571"/>
        <v/>
      </c>
      <c r="BR855" s="8" t="str">
        <f t="shared" si="1526"/>
        <v/>
      </c>
      <c r="BS855" s="8" t="str">
        <f t="shared" si="1572"/>
        <v/>
      </c>
      <c r="BT855" s="8" t="str">
        <f t="shared" si="1573"/>
        <v/>
      </c>
      <c r="BU855" s="7" t="str">
        <f t="shared" si="1574"/>
        <v/>
      </c>
    </row>
    <row r="856" spans="8:73" x14ac:dyDescent="0.25">
      <c r="H856" s="35" t="str">
        <f>IFERROR(IF(MINUTE(M856)&lt;&gt;MINUTE(M855),MAX($H$2:H855)+1,IF(AND(MINUTE(M855)=0,MINUTE(M856)=0),1,"")),"")</f>
        <v/>
      </c>
      <c r="I856" s="35" t="str">
        <f t="shared" si="1509"/>
        <v/>
      </c>
      <c r="J856" s="35" t="str">
        <f t="shared" si="1548"/>
        <v/>
      </c>
      <c r="K856" s="67" t="str">
        <f>IFERROR(IF(VLOOKUP(J855,'Flota Variable'!$AS$4:$AU$707,3,0)+K855&gt;$F$7,"",VLOOKUP(J855,'Flota Variable'!$AS$4:$AU$707,3,0)+K855),"")</f>
        <v/>
      </c>
      <c r="L856" s="67" t="str">
        <f t="shared" si="1510"/>
        <v/>
      </c>
      <c r="M856" s="36" t="str">
        <f t="shared" si="1549"/>
        <v/>
      </c>
      <c r="N856" s="35" t="str">
        <f>IF(H856="","",IF(H856=MAX($H$3:$H$1002),IFERROR(VLOOKUP(MAX($H$3:H856)+1,$H$3:$I$1002,2,0),MAX(I856:I1855))-VLOOKUP(H856,$H$3:$I$1002,2,0)+1,IFERROR(VLOOKUP(MAX($H$3:H856)+1,$H$3:$I$1002,2,0),MAX(I856:I1855))-VLOOKUP(H856,$H$3:$I$1002,2,0)))</f>
        <v/>
      </c>
      <c r="P856" s="35" t="str">
        <f t="shared" si="1550"/>
        <v/>
      </c>
      <c r="Q856" s="67" t="str">
        <f t="shared" si="1551"/>
        <v/>
      </c>
      <c r="R856" s="67" t="str">
        <f t="shared" si="1552"/>
        <v/>
      </c>
      <c r="S856" s="67" t="str">
        <f t="shared" si="1553"/>
        <v/>
      </c>
      <c r="U856" s="68" t="str">
        <f>IFERROR(IF(Z856=0,"",IF(MINUTE(Z856)&lt;&gt;MINUTE(Z855),MAX($U$2:U855)+1,IF(AND(MINUTE(Z855)=0,MINUTE(Z856)=0),1,""))),"")</f>
        <v/>
      </c>
      <c r="V856" s="68" t="str">
        <f t="shared" si="1554"/>
        <v/>
      </c>
      <c r="W856" s="68" t="str">
        <f t="shared" si="1555"/>
        <v/>
      </c>
      <c r="X856" s="69" t="str">
        <f>IFERROR(L856+VLOOKUP(J856,'Tiempos de ciclo'!$P$3:$Q$398,2,0),"")</f>
        <v/>
      </c>
      <c r="Y856" s="69" t="str">
        <f t="shared" si="1538"/>
        <v/>
      </c>
      <c r="Z856" s="70" t="str">
        <f t="shared" si="1556"/>
        <v/>
      </c>
      <c r="AA856" s="68" t="str">
        <f>IF(U856="","",IF(U856=MAX($U$3:$U$1002),IFERROR(VLOOKUP(MAX($U$3:U856)+1,$U$3:$V$1002,2,0),MAX(V856:V1855))-VLOOKUP(U856,$U$3:$V$1002,2,0)+1,IFERROR(VLOOKUP(MAX($U$3:U856)+1,$U$3:$V$1002,2,0),MAX(V856:V1855))-VLOOKUP(U856,$U$3:$V$1002,2,0)))</f>
        <v/>
      </c>
      <c r="AC856" s="68" t="str">
        <f t="shared" si="1557"/>
        <v/>
      </c>
      <c r="AD856" s="69" t="str">
        <f t="shared" si="1558"/>
        <v/>
      </c>
      <c r="AE856" s="69" t="str">
        <f t="shared" si="1559"/>
        <v/>
      </c>
      <c r="AF856" s="69" t="str">
        <f t="shared" si="1560"/>
        <v/>
      </c>
      <c r="AI856" s="3" t="str">
        <f t="shared" si="1511"/>
        <v/>
      </c>
      <c r="AJ856" s="8" t="str">
        <f t="shared" si="1539"/>
        <v/>
      </c>
      <c r="AK856" s="8" t="str">
        <f t="shared" si="1512"/>
        <v/>
      </c>
      <c r="AL856" s="8" t="str">
        <f t="shared" si="1513"/>
        <v/>
      </c>
      <c r="AM856" s="8" t="str">
        <f t="shared" si="1514"/>
        <v/>
      </c>
      <c r="AN856" s="9" t="str">
        <f t="shared" si="1540"/>
        <v/>
      </c>
      <c r="AO856" s="9" t="str">
        <f t="shared" si="1541"/>
        <v/>
      </c>
      <c r="AP856" s="8" t="str">
        <f t="shared" si="1561"/>
        <v/>
      </c>
      <c r="AQ856" s="9" t="str">
        <f t="shared" si="1542"/>
        <v/>
      </c>
      <c r="AR856" s="8" t="str">
        <f t="shared" si="1562"/>
        <v/>
      </c>
      <c r="AS856" s="2" t="str">
        <f t="shared" si="1515"/>
        <v/>
      </c>
      <c r="AT856" s="8" t="str">
        <f t="shared" si="1563"/>
        <v/>
      </c>
      <c r="AU856" s="8" t="str">
        <f t="shared" si="1516"/>
        <v/>
      </c>
      <c r="AV856" s="8" t="str">
        <f t="shared" si="1517"/>
        <v/>
      </c>
      <c r="AW856" s="8" t="str">
        <f t="shared" si="1518"/>
        <v/>
      </c>
      <c r="AX856" s="9" t="str">
        <f t="shared" si="1543"/>
        <v/>
      </c>
      <c r="AY856" s="9" t="str">
        <f t="shared" si="1544"/>
        <v/>
      </c>
      <c r="AZ856" s="8" t="str">
        <f t="shared" si="1564"/>
        <v/>
      </c>
      <c r="BA856" s="9" t="str">
        <f t="shared" si="1565"/>
        <v/>
      </c>
      <c r="BB856" s="8" t="str">
        <f t="shared" si="1566"/>
        <v/>
      </c>
      <c r="BD856" s="3" t="str">
        <f t="shared" si="1567"/>
        <v/>
      </c>
      <c r="BE856" s="8" t="str">
        <f t="shared" si="1519"/>
        <v/>
      </c>
      <c r="BF856" s="8" t="str">
        <f t="shared" si="1520"/>
        <v/>
      </c>
      <c r="BG856" s="86" t="str">
        <f t="shared" si="1521"/>
        <v/>
      </c>
      <c r="BH856" s="9" t="str">
        <f t="shared" si="1522"/>
        <v/>
      </c>
      <c r="BI856" s="9" t="str">
        <f t="shared" si="1523"/>
        <v/>
      </c>
      <c r="BJ856" s="82" t="e">
        <f t="shared" si="1545"/>
        <v>#VALUE!</v>
      </c>
      <c r="BK856" s="9" t="str">
        <f t="shared" si="1524"/>
        <v/>
      </c>
      <c r="BL856" s="9" t="str">
        <f t="shared" ref="BL856:BM856" si="1594">BK856</f>
        <v/>
      </c>
      <c r="BM856" s="9" t="str">
        <f t="shared" si="1594"/>
        <v/>
      </c>
      <c r="BN856" s="8" t="str">
        <f t="shared" si="1547"/>
        <v/>
      </c>
      <c r="BO856" s="8" t="str">
        <f t="shared" si="1569"/>
        <v/>
      </c>
      <c r="BP856" s="8" t="str">
        <f t="shared" si="1570"/>
        <v/>
      </c>
      <c r="BQ856" s="8" t="str">
        <f t="shared" si="1571"/>
        <v/>
      </c>
      <c r="BR856" s="8" t="str">
        <f t="shared" si="1526"/>
        <v/>
      </c>
      <c r="BS856" s="8" t="str">
        <f t="shared" si="1572"/>
        <v/>
      </c>
      <c r="BT856" s="8" t="str">
        <f t="shared" si="1573"/>
        <v/>
      </c>
      <c r="BU856" s="7" t="str">
        <f t="shared" si="1574"/>
        <v/>
      </c>
    </row>
    <row r="857" spans="8:73" x14ac:dyDescent="0.25">
      <c r="H857" s="35" t="str">
        <f>IFERROR(IF(MINUTE(M857)&lt;&gt;MINUTE(M856),MAX($H$2:H856)+1,IF(AND(MINUTE(M856)=0,MINUTE(M857)=0),1,"")),"")</f>
        <v/>
      </c>
      <c r="I857" s="35" t="str">
        <f t="shared" si="1509"/>
        <v/>
      </c>
      <c r="J857" s="35" t="str">
        <f t="shared" si="1548"/>
        <v/>
      </c>
      <c r="K857" s="67" t="str">
        <f>IFERROR(IF(VLOOKUP(J856,'Flota Variable'!$AS$4:$AU$707,3,0)+K856&gt;$F$7,"",VLOOKUP(J856,'Flota Variable'!$AS$4:$AU$707,3,0)+K856),"")</f>
        <v/>
      </c>
      <c r="L857" s="67" t="str">
        <f t="shared" si="1510"/>
        <v/>
      </c>
      <c r="M857" s="36" t="str">
        <f t="shared" si="1549"/>
        <v/>
      </c>
      <c r="N857" s="35" t="str">
        <f>IF(H857="","",IF(H857=MAX($H$3:$H$1002),IFERROR(VLOOKUP(MAX($H$3:H857)+1,$H$3:$I$1002,2,0),MAX(I857:I1856))-VLOOKUP(H857,$H$3:$I$1002,2,0)+1,IFERROR(VLOOKUP(MAX($H$3:H857)+1,$H$3:$I$1002,2,0),MAX(I857:I1856))-VLOOKUP(H857,$H$3:$I$1002,2,0)))</f>
        <v/>
      </c>
      <c r="P857" s="35" t="str">
        <f t="shared" si="1550"/>
        <v/>
      </c>
      <c r="Q857" s="67" t="str">
        <f t="shared" si="1551"/>
        <v/>
      </c>
      <c r="R857" s="67" t="str">
        <f t="shared" si="1552"/>
        <v/>
      </c>
      <c r="S857" s="67" t="str">
        <f t="shared" si="1553"/>
        <v/>
      </c>
      <c r="U857" s="68" t="str">
        <f>IFERROR(IF(Z857=0,"",IF(MINUTE(Z857)&lt;&gt;MINUTE(Z856),MAX($U$2:U856)+1,IF(AND(MINUTE(Z856)=0,MINUTE(Z857)=0),1,""))),"")</f>
        <v/>
      </c>
      <c r="V857" s="68" t="str">
        <f t="shared" si="1554"/>
        <v/>
      </c>
      <c r="W857" s="68" t="str">
        <f t="shared" si="1555"/>
        <v/>
      </c>
      <c r="X857" s="69" t="str">
        <f>IFERROR(L857+VLOOKUP(J857,'Tiempos de ciclo'!$P$3:$Q$398,2,0),"")</f>
        <v/>
      </c>
      <c r="Y857" s="69" t="str">
        <f t="shared" si="1538"/>
        <v/>
      </c>
      <c r="Z857" s="70" t="str">
        <f t="shared" si="1556"/>
        <v/>
      </c>
      <c r="AA857" s="68" t="str">
        <f>IF(U857="","",IF(U857=MAX($U$3:$U$1002),IFERROR(VLOOKUP(MAX($U$3:U857)+1,$U$3:$V$1002,2,0),MAX(V857:V1856))-VLOOKUP(U857,$U$3:$V$1002,2,0)+1,IFERROR(VLOOKUP(MAX($U$3:U857)+1,$U$3:$V$1002,2,0),MAX(V857:V1856))-VLOOKUP(U857,$U$3:$V$1002,2,0)))</f>
        <v/>
      </c>
      <c r="AC857" s="68" t="str">
        <f t="shared" si="1557"/>
        <v/>
      </c>
      <c r="AD857" s="69" t="str">
        <f t="shared" si="1558"/>
        <v/>
      </c>
      <c r="AE857" s="69" t="str">
        <f t="shared" si="1559"/>
        <v/>
      </c>
      <c r="AF857" s="69" t="str">
        <f t="shared" si="1560"/>
        <v/>
      </c>
      <c r="AI857" s="3" t="str">
        <f t="shared" si="1511"/>
        <v/>
      </c>
      <c r="AJ857" s="8" t="str">
        <f t="shared" si="1539"/>
        <v/>
      </c>
      <c r="AK857" s="8" t="str">
        <f t="shared" si="1512"/>
        <v/>
      </c>
      <c r="AL857" s="8" t="str">
        <f t="shared" si="1513"/>
        <v/>
      </c>
      <c r="AM857" s="8" t="str">
        <f t="shared" si="1514"/>
        <v/>
      </c>
      <c r="AN857" s="9" t="str">
        <f t="shared" si="1540"/>
        <v/>
      </c>
      <c r="AO857" s="9" t="str">
        <f t="shared" si="1541"/>
        <v/>
      </c>
      <c r="AP857" s="8" t="str">
        <f t="shared" si="1561"/>
        <v/>
      </c>
      <c r="AQ857" s="9" t="str">
        <f t="shared" si="1542"/>
        <v/>
      </c>
      <c r="AR857" s="8" t="str">
        <f t="shared" si="1562"/>
        <v/>
      </c>
      <c r="AS857" s="2" t="str">
        <f t="shared" si="1515"/>
        <v/>
      </c>
      <c r="AT857" s="8" t="str">
        <f t="shared" si="1563"/>
        <v/>
      </c>
      <c r="AU857" s="8" t="str">
        <f t="shared" si="1516"/>
        <v/>
      </c>
      <c r="AV857" s="8" t="str">
        <f t="shared" si="1517"/>
        <v/>
      </c>
      <c r="AW857" s="8" t="str">
        <f t="shared" si="1518"/>
        <v/>
      </c>
      <c r="AX857" s="9" t="str">
        <f t="shared" si="1543"/>
        <v/>
      </c>
      <c r="AY857" s="9" t="str">
        <f t="shared" si="1544"/>
        <v/>
      </c>
      <c r="AZ857" s="8" t="str">
        <f t="shared" si="1564"/>
        <v/>
      </c>
      <c r="BA857" s="9" t="str">
        <f t="shared" si="1565"/>
        <v/>
      </c>
      <c r="BB857" s="8" t="str">
        <f t="shared" si="1566"/>
        <v/>
      </c>
      <c r="BD857" s="3" t="str">
        <f t="shared" si="1567"/>
        <v/>
      </c>
      <c r="BE857" s="8" t="str">
        <f t="shared" si="1519"/>
        <v/>
      </c>
      <c r="BF857" s="8" t="str">
        <f t="shared" si="1520"/>
        <v/>
      </c>
      <c r="BG857" s="86" t="str">
        <f t="shared" si="1521"/>
        <v/>
      </c>
      <c r="BH857" s="9" t="str">
        <f t="shared" si="1522"/>
        <v/>
      </c>
      <c r="BI857" s="9" t="str">
        <f t="shared" si="1523"/>
        <v/>
      </c>
      <c r="BJ857" s="82" t="e">
        <f t="shared" si="1545"/>
        <v>#VALUE!</v>
      </c>
      <c r="BK857" s="9" t="str">
        <f t="shared" si="1524"/>
        <v/>
      </c>
      <c r="BL857" s="9" t="str">
        <f t="shared" ref="BL857:BM857" si="1595">BK857</f>
        <v/>
      </c>
      <c r="BM857" s="9" t="str">
        <f t="shared" si="1595"/>
        <v/>
      </c>
      <c r="BN857" s="8" t="str">
        <f t="shared" si="1547"/>
        <v/>
      </c>
      <c r="BO857" s="8" t="str">
        <f t="shared" si="1569"/>
        <v/>
      </c>
      <c r="BP857" s="8" t="str">
        <f t="shared" si="1570"/>
        <v/>
      </c>
      <c r="BQ857" s="8" t="str">
        <f t="shared" si="1571"/>
        <v/>
      </c>
      <c r="BR857" s="8" t="str">
        <f t="shared" si="1526"/>
        <v/>
      </c>
      <c r="BS857" s="8" t="str">
        <f t="shared" si="1572"/>
        <v/>
      </c>
      <c r="BT857" s="8" t="str">
        <f t="shared" si="1573"/>
        <v/>
      </c>
      <c r="BU857" s="7" t="str">
        <f t="shared" si="1574"/>
        <v/>
      </c>
    </row>
    <row r="858" spans="8:73" x14ac:dyDescent="0.25">
      <c r="H858" s="35" t="str">
        <f>IFERROR(IF(MINUTE(M858)&lt;&gt;MINUTE(M857),MAX($H$2:H857)+1,IF(AND(MINUTE(M857)=0,MINUTE(M858)=0),1,"")),"")</f>
        <v/>
      </c>
      <c r="I858" s="35" t="str">
        <f t="shared" si="1509"/>
        <v/>
      </c>
      <c r="J858" s="35" t="str">
        <f t="shared" si="1548"/>
        <v/>
      </c>
      <c r="K858" s="67" t="str">
        <f>IFERROR(IF(VLOOKUP(J857,'Flota Variable'!$AS$4:$AU$707,3,0)+K857&gt;$F$7,"",VLOOKUP(J857,'Flota Variable'!$AS$4:$AU$707,3,0)+K857),"")</f>
        <v/>
      </c>
      <c r="L858" s="67" t="str">
        <f t="shared" si="1510"/>
        <v/>
      </c>
      <c r="M858" s="36" t="str">
        <f t="shared" si="1549"/>
        <v/>
      </c>
      <c r="N858" s="35" t="str">
        <f>IF(H858="","",IF(H858=MAX($H$3:$H$1002),IFERROR(VLOOKUP(MAX($H$3:H858)+1,$H$3:$I$1002,2,0),MAX(I858:I1857))-VLOOKUP(H858,$H$3:$I$1002,2,0)+1,IFERROR(VLOOKUP(MAX($H$3:H858)+1,$H$3:$I$1002,2,0),MAX(I858:I1857))-VLOOKUP(H858,$H$3:$I$1002,2,0)))</f>
        <v/>
      </c>
      <c r="P858" s="35" t="str">
        <f t="shared" si="1550"/>
        <v/>
      </c>
      <c r="Q858" s="67" t="str">
        <f t="shared" si="1551"/>
        <v/>
      </c>
      <c r="R858" s="67" t="str">
        <f t="shared" si="1552"/>
        <v/>
      </c>
      <c r="S858" s="67" t="str">
        <f t="shared" si="1553"/>
        <v/>
      </c>
      <c r="U858" s="68" t="str">
        <f>IFERROR(IF(Z858=0,"",IF(MINUTE(Z858)&lt;&gt;MINUTE(Z857),MAX($U$2:U857)+1,IF(AND(MINUTE(Z857)=0,MINUTE(Z858)=0),1,""))),"")</f>
        <v/>
      </c>
      <c r="V858" s="68" t="str">
        <f t="shared" si="1554"/>
        <v/>
      </c>
      <c r="W858" s="68" t="str">
        <f t="shared" si="1555"/>
        <v/>
      </c>
      <c r="X858" s="69" t="str">
        <f>IFERROR(L858+VLOOKUP(J858,'Tiempos de ciclo'!$P$3:$Q$398,2,0),"")</f>
        <v/>
      </c>
      <c r="Y858" s="69" t="str">
        <f t="shared" si="1538"/>
        <v/>
      </c>
      <c r="Z858" s="70" t="str">
        <f t="shared" si="1556"/>
        <v/>
      </c>
      <c r="AA858" s="68" t="str">
        <f>IF(U858="","",IF(U858=MAX($U$3:$U$1002),IFERROR(VLOOKUP(MAX($U$3:U858)+1,$U$3:$V$1002,2,0),MAX(V858:V1857))-VLOOKUP(U858,$U$3:$V$1002,2,0)+1,IFERROR(VLOOKUP(MAX($U$3:U858)+1,$U$3:$V$1002,2,0),MAX(V858:V1857))-VLOOKUP(U858,$U$3:$V$1002,2,0)))</f>
        <v/>
      </c>
      <c r="AC858" s="68" t="str">
        <f t="shared" si="1557"/>
        <v/>
      </c>
      <c r="AD858" s="69" t="str">
        <f t="shared" si="1558"/>
        <v/>
      </c>
      <c r="AE858" s="69" t="str">
        <f t="shared" si="1559"/>
        <v/>
      </c>
      <c r="AF858" s="69" t="str">
        <f t="shared" si="1560"/>
        <v/>
      </c>
      <c r="AI858" s="3" t="str">
        <f t="shared" si="1511"/>
        <v/>
      </c>
      <c r="AJ858" s="8" t="str">
        <f t="shared" si="1539"/>
        <v/>
      </c>
      <c r="AK858" s="8" t="str">
        <f t="shared" si="1512"/>
        <v/>
      </c>
      <c r="AL858" s="8" t="str">
        <f t="shared" si="1513"/>
        <v/>
      </c>
      <c r="AM858" s="8" t="str">
        <f t="shared" si="1514"/>
        <v/>
      </c>
      <c r="AN858" s="9" t="str">
        <f t="shared" si="1540"/>
        <v/>
      </c>
      <c r="AO858" s="9" t="str">
        <f t="shared" si="1541"/>
        <v/>
      </c>
      <c r="AP858" s="8" t="str">
        <f t="shared" si="1561"/>
        <v/>
      </c>
      <c r="AQ858" s="9" t="str">
        <f t="shared" si="1542"/>
        <v/>
      </c>
      <c r="AR858" s="8" t="str">
        <f t="shared" si="1562"/>
        <v/>
      </c>
      <c r="AS858" s="2" t="str">
        <f t="shared" si="1515"/>
        <v/>
      </c>
      <c r="AT858" s="8" t="str">
        <f t="shared" si="1563"/>
        <v/>
      </c>
      <c r="AU858" s="8" t="str">
        <f t="shared" si="1516"/>
        <v/>
      </c>
      <c r="AV858" s="8" t="str">
        <f t="shared" si="1517"/>
        <v/>
      </c>
      <c r="AW858" s="8" t="str">
        <f t="shared" si="1518"/>
        <v/>
      </c>
      <c r="AX858" s="9" t="str">
        <f t="shared" si="1543"/>
        <v/>
      </c>
      <c r="AY858" s="9" t="str">
        <f t="shared" si="1544"/>
        <v/>
      </c>
      <c r="AZ858" s="8" t="str">
        <f t="shared" si="1564"/>
        <v/>
      </c>
      <c r="BA858" s="9" t="str">
        <f t="shared" si="1565"/>
        <v/>
      </c>
      <c r="BB858" s="8" t="str">
        <f t="shared" si="1566"/>
        <v/>
      </c>
      <c r="BD858" s="3" t="str">
        <f t="shared" si="1567"/>
        <v/>
      </c>
      <c r="BE858" s="8" t="str">
        <f t="shared" si="1519"/>
        <v/>
      </c>
      <c r="BF858" s="8" t="str">
        <f t="shared" si="1520"/>
        <v/>
      </c>
      <c r="BG858" s="86" t="str">
        <f t="shared" si="1521"/>
        <v/>
      </c>
      <c r="BH858" s="9" t="str">
        <f t="shared" si="1522"/>
        <v/>
      </c>
      <c r="BI858" s="9" t="str">
        <f t="shared" si="1523"/>
        <v/>
      </c>
      <c r="BJ858" s="82" t="e">
        <f t="shared" si="1545"/>
        <v>#VALUE!</v>
      </c>
      <c r="BK858" s="9" t="str">
        <f t="shared" si="1524"/>
        <v/>
      </c>
      <c r="BL858" s="9" t="str">
        <f t="shared" ref="BL858:BM858" si="1596">BK858</f>
        <v/>
      </c>
      <c r="BM858" s="9" t="str">
        <f t="shared" si="1596"/>
        <v/>
      </c>
      <c r="BN858" s="8" t="str">
        <f t="shared" si="1547"/>
        <v/>
      </c>
      <c r="BO858" s="8" t="str">
        <f t="shared" si="1569"/>
        <v/>
      </c>
      <c r="BP858" s="8" t="str">
        <f t="shared" si="1570"/>
        <v/>
      </c>
      <c r="BQ858" s="8" t="str">
        <f t="shared" si="1571"/>
        <v/>
      </c>
      <c r="BR858" s="8" t="str">
        <f t="shared" si="1526"/>
        <v/>
      </c>
      <c r="BS858" s="8" t="str">
        <f t="shared" si="1572"/>
        <v/>
      </c>
      <c r="BT858" s="8" t="str">
        <f t="shared" si="1573"/>
        <v/>
      </c>
      <c r="BU858" s="7" t="str">
        <f t="shared" si="1574"/>
        <v/>
      </c>
    </row>
    <row r="859" spans="8:73" x14ac:dyDescent="0.25">
      <c r="H859" s="35" t="str">
        <f>IFERROR(IF(MINUTE(M859)&lt;&gt;MINUTE(M858),MAX($H$2:H858)+1,IF(AND(MINUTE(M858)=0,MINUTE(M859)=0),1,"")),"")</f>
        <v/>
      </c>
      <c r="I859" s="35" t="str">
        <f t="shared" si="1509"/>
        <v/>
      </c>
      <c r="J859" s="35" t="str">
        <f t="shared" si="1548"/>
        <v/>
      </c>
      <c r="K859" s="67" t="str">
        <f>IFERROR(IF(VLOOKUP(J858,'Flota Variable'!$AS$4:$AU$707,3,0)+K858&gt;$F$7,"",VLOOKUP(J858,'Flota Variable'!$AS$4:$AU$707,3,0)+K858),"")</f>
        <v/>
      </c>
      <c r="L859" s="67" t="str">
        <f t="shared" si="1510"/>
        <v/>
      </c>
      <c r="M859" s="36" t="str">
        <f t="shared" si="1549"/>
        <v/>
      </c>
      <c r="N859" s="35" t="str">
        <f>IF(H859="","",IF(H859=MAX($H$3:$H$1002),IFERROR(VLOOKUP(MAX($H$3:H859)+1,$H$3:$I$1002,2,0),MAX(I859:I1858))-VLOOKUP(H859,$H$3:$I$1002,2,0)+1,IFERROR(VLOOKUP(MAX($H$3:H859)+1,$H$3:$I$1002,2,0),MAX(I859:I1858))-VLOOKUP(H859,$H$3:$I$1002,2,0)))</f>
        <v/>
      </c>
      <c r="P859" s="35" t="str">
        <f t="shared" si="1550"/>
        <v/>
      </c>
      <c r="Q859" s="67" t="str">
        <f t="shared" si="1551"/>
        <v/>
      </c>
      <c r="R859" s="67" t="str">
        <f t="shared" si="1552"/>
        <v/>
      </c>
      <c r="S859" s="67" t="str">
        <f t="shared" si="1553"/>
        <v/>
      </c>
      <c r="U859" s="68" t="str">
        <f>IFERROR(IF(Z859=0,"",IF(MINUTE(Z859)&lt;&gt;MINUTE(Z858),MAX($U$2:U858)+1,IF(AND(MINUTE(Z858)=0,MINUTE(Z859)=0),1,""))),"")</f>
        <v/>
      </c>
      <c r="V859" s="68" t="str">
        <f t="shared" si="1554"/>
        <v/>
      </c>
      <c r="W859" s="68" t="str">
        <f t="shared" si="1555"/>
        <v/>
      </c>
      <c r="X859" s="69" t="str">
        <f>IFERROR(L859+VLOOKUP(J859,'Tiempos de ciclo'!$P$3:$Q$398,2,0),"")</f>
        <v/>
      </c>
      <c r="Y859" s="69" t="str">
        <f t="shared" si="1538"/>
        <v/>
      </c>
      <c r="Z859" s="70" t="str">
        <f t="shared" si="1556"/>
        <v/>
      </c>
      <c r="AA859" s="68" t="str">
        <f>IF(U859="","",IF(U859=MAX($U$3:$U$1002),IFERROR(VLOOKUP(MAX($U$3:U859)+1,$U$3:$V$1002,2,0),MAX(V859:V1858))-VLOOKUP(U859,$U$3:$V$1002,2,0)+1,IFERROR(VLOOKUP(MAX($U$3:U859)+1,$U$3:$V$1002,2,0),MAX(V859:V1858))-VLOOKUP(U859,$U$3:$V$1002,2,0)))</f>
        <v/>
      </c>
      <c r="AC859" s="68" t="str">
        <f t="shared" si="1557"/>
        <v/>
      </c>
      <c r="AD859" s="69" t="str">
        <f t="shared" si="1558"/>
        <v/>
      </c>
      <c r="AE859" s="69" t="str">
        <f t="shared" si="1559"/>
        <v/>
      </c>
      <c r="AF859" s="69" t="str">
        <f t="shared" si="1560"/>
        <v/>
      </c>
      <c r="AI859" s="3" t="str">
        <f t="shared" si="1511"/>
        <v/>
      </c>
      <c r="AJ859" s="8" t="str">
        <f t="shared" si="1539"/>
        <v/>
      </c>
      <c r="AK859" s="8" t="str">
        <f t="shared" si="1512"/>
        <v/>
      </c>
      <c r="AL859" s="8" t="str">
        <f t="shared" si="1513"/>
        <v/>
      </c>
      <c r="AM859" s="8" t="str">
        <f t="shared" si="1514"/>
        <v/>
      </c>
      <c r="AN859" s="9" t="str">
        <f t="shared" si="1540"/>
        <v/>
      </c>
      <c r="AO859" s="9" t="str">
        <f t="shared" si="1541"/>
        <v/>
      </c>
      <c r="AP859" s="8" t="str">
        <f t="shared" si="1561"/>
        <v/>
      </c>
      <c r="AQ859" s="9" t="str">
        <f t="shared" si="1542"/>
        <v/>
      </c>
      <c r="AR859" s="8" t="str">
        <f t="shared" si="1562"/>
        <v/>
      </c>
      <c r="AS859" s="2" t="str">
        <f t="shared" si="1515"/>
        <v/>
      </c>
      <c r="AT859" s="8" t="str">
        <f t="shared" si="1563"/>
        <v/>
      </c>
      <c r="AU859" s="8" t="str">
        <f t="shared" si="1516"/>
        <v/>
      </c>
      <c r="AV859" s="8" t="str">
        <f t="shared" si="1517"/>
        <v/>
      </c>
      <c r="AW859" s="8" t="str">
        <f t="shared" si="1518"/>
        <v/>
      </c>
      <c r="AX859" s="9" t="str">
        <f t="shared" si="1543"/>
        <v/>
      </c>
      <c r="AY859" s="9" t="str">
        <f t="shared" si="1544"/>
        <v/>
      </c>
      <c r="AZ859" s="8" t="str">
        <f t="shared" si="1564"/>
        <v/>
      </c>
      <c r="BA859" s="9" t="str">
        <f t="shared" si="1565"/>
        <v/>
      </c>
      <c r="BB859" s="8" t="str">
        <f t="shared" si="1566"/>
        <v/>
      </c>
      <c r="BD859" s="3" t="str">
        <f t="shared" si="1567"/>
        <v/>
      </c>
      <c r="BE859" s="8" t="str">
        <f t="shared" si="1519"/>
        <v/>
      </c>
      <c r="BF859" s="8" t="str">
        <f t="shared" si="1520"/>
        <v/>
      </c>
      <c r="BG859" s="86" t="str">
        <f t="shared" si="1521"/>
        <v/>
      </c>
      <c r="BH859" s="9" t="str">
        <f t="shared" si="1522"/>
        <v/>
      </c>
      <c r="BI859" s="9" t="str">
        <f t="shared" si="1523"/>
        <v/>
      </c>
      <c r="BJ859" s="82" t="e">
        <f t="shared" si="1545"/>
        <v>#VALUE!</v>
      </c>
      <c r="BK859" s="9" t="str">
        <f t="shared" si="1524"/>
        <v/>
      </c>
      <c r="BL859" s="9" t="str">
        <f t="shared" ref="BL859:BM859" si="1597">BK859</f>
        <v/>
      </c>
      <c r="BM859" s="9" t="str">
        <f t="shared" si="1597"/>
        <v/>
      </c>
      <c r="BN859" s="8" t="str">
        <f t="shared" si="1547"/>
        <v/>
      </c>
      <c r="BO859" s="8" t="str">
        <f t="shared" si="1569"/>
        <v/>
      </c>
      <c r="BP859" s="8" t="str">
        <f t="shared" si="1570"/>
        <v/>
      </c>
      <c r="BQ859" s="8" t="str">
        <f t="shared" si="1571"/>
        <v/>
      </c>
      <c r="BR859" s="8" t="str">
        <f t="shared" si="1526"/>
        <v/>
      </c>
      <c r="BS859" s="8" t="str">
        <f t="shared" si="1572"/>
        <v/>
      </c>
      <c r="BT859" s="8" t="str">
        <f t="shared" si="1573"/>
        <v/>
      </c>
      <c r="BU859" s="7" t="str">
        <f t="shared" si="1574"/>
        <v/>
      </c>
    </row>
    <row r="860" spans="8:73" x14ac:dyDescent="0.25">
      <c r="H860" s="35" t="str">
        <f>IFERROR(IF(MINUTE(M860)&lt;&gt;MINUTE(M859),MAX($H$2:H859)+1,IF(AND(MINUTE(M859)=0,MINUTE(M860)=0),1,"")),"")</f>
        <v/>
      </c>
      <c r="I860" s="35" t="str">
        <f t="shared" si="1509"/>
        <v/>
      </c>
      <c r="J860" s="35" t="str">
        <f t="shared" si="1548"/>
        <v/>
      </c>
      <c r="K860" s="67" t="str">
        <f>IFERROR(IF(VLOOKUP(J859,'Flota Variable'!$AS$4:$AU$707,3,0)+K859&gt;$F$7,"",VLOOKUP(J859,'Flota Variable'!$AS$4:$AU$707,3,0)+K859),"")</f>
        <v/>
      </c>
      <c r="L860" s="67" t="str">
        <f t="shared" si="1510"/>
        <v/>
      </c>
      <c r="M860" s="36" t="str">
        <f t="shared" si="1549"/>
        <v/>
      </c>
      <c r="N860" s="35" t="str">
        <f>IF(H860="","",IF(H860=MAX($H$3:$H$1002),IFERROR(VLOOKUP(MAX($H$3:H860)+1,$H$3:$I$1002,2,0),MAX(I860:I1859))-VLOOKUP(H860,$H$3:$I$1002,2,0)+1,IFERROR(VLOOKUP(MAX($H$3:H860)+1,$H$3:$I$1002,2,0),MAX(I860:I1859))-VLOOKUP(H860,$H$3:$I$1002,2,0)))</f>
        <v/>
      </c>
      <c r="P860" s="35" t="str">
        <f t="shared" si="1550"/>
        <v/>
      </c>
      <c r="Q860" s="67" t="str">
        <f t="shared" si="1551"/>
        <v/>
      </c>
      <c r="R860" s="67" t="str">
        <f t="shared" si="1552"/>
        <v/>
      </c>
      <c r="S860" s="67" t="str">
        <f t="shared" si="1553"/>
        <v/>
      </c>
      <c r="U860" s="68" t="str">
        <f>IFERROR(IF(Z860=0,"",IF(MINUTE(Z860)&lt;&gt;MINUTE(Z859),MAX($U$2:U859)+1,IF(AND(MINUTE(Z859)=0,MINUTE(Z860)=0),1,""))),"")</f>
        <v/>
      </c>
      <c r="V860" s="68" t="str">
        <f t="shared" si="1554"/>
        <v/>
      </c>
      <c r="W860" s="68" t="str">
        <f t="shared" si="1555"/>
        <v/>
      </c>
      <c r="X860" s="69" t="str">
        <f>IFERROR(L860+VLOOKUP(J860,'Tiempos de ciclo'!$P$3:$Q$398,2,0),"")</f>
        <v/>
      </c>
      <c r="Y860" s="69" t="str">
        <f t="shared" si="1538"/>
        <v/>
      </c>
      <c r="Z860" s="70" t="str">
        <f t="shared" si="1556"/>
        <v/>
      </c>
      <c r="AA860" s="68" t="str">
        <f>IF(U860="","",IF(U860=MAX($U$3:$U$1002),IFERROR(VLOOKUP(MAX($U$3:U860)+1,$U$3:$V$1002,2,0),MAX(V860:V1859))-VLOOKUP(U860,$U$3:$V$1002,2,0)+1,IFERROR(VLOOKUP(MAX($U$3:U860)+1,$U$3:$V$1002,2,0),MAX(V860:V1859))-VLOOKUP(U860,$U$3:$V$1002,2,0)))</f>
        <v/>
      </c>
      <c r="AC860" s="68" t="str">
        <f t="shared" si="1557"/>
        <v/>
      </c>
      <c r="AD860" s="69" t="str">
        <f t="shared" si="1558"/>
        <v/>
      </c>
      <c r="AE860" s="69" t="str">
        <f t="shared" si="1559"/>
        <v/>
      </c>
      <c r="AF860" s="69" t="str">
        <f t="shared" si="1560"/>
        <v/>
      </c>
      <c r="AI860" s="3" t="str">
        <f t="shared" si="1511"/>
        <v/>
      </c>
      <c r="AJ860" s="8" t="str">
        <f t="shared" si="1539"/>
        <v/>
      </c>
      <c r="AK860" s="8" t="str">
        <f t="shared" si="1512"/>
        <v/>
      </c>
      <c r="AL860" s="8" t="str">
        <f t="shared" si="1513"/>
        <v/>
      </c>
      <c r="AM860" s="8" t="str">
        <f t="shared" si="1514"/>
        <v/>
      </c>
      <c r="AN860" s="9" t="str">
        <f t="shared" si="1540"/>
        <v/>
      </c>
      <c r="AO860" s="9" t="str">
        <f t="shared" si="1541"/>
        <v/>
      </c>
      <c r="AP860" s="8" t="str">
        <f t="shared" si="1561"/>
        <v/>
      </c>
      <c r="AQ860" s="9" t="str">
        <f t="shared" si="1542"/>
        <v/>
      </c>
      <c r="AR860" s="8" t="str">
        <f t="shared" si="1562"/>
        <v/>
      </c>
      <c r="AS860" s="2" t="str">
        <f t="shared" si="1515"/>
        <v/>
      </c>
      <c r="AT860" s="8" t="str">
        <f t="shared" si="1563"/>
        <v/>
      </c>
      <c r="AU860" s="8" t="str">
        <f t="shared" si="1516"/>
        <v/>
      </c>
      <c r="AV860" s="8" t="str">
        <f t="shared" si="1517"/>
        <v/>
      </c>
      <c r="AW860" s="8" t="str">
        <f t="shared" si="1518"/>
        <v/>
      </c>
      <c r="AX860" s="9" t="str">
        <f t="shared" si="1543"/>
        <v/>
      </c>
      <c r="AY860" s="9" t="str">
        <f t="shared" si="1544"/>
        <v/>
      </c>
      <c r="AZ860" s="8" t="str">
        <f t="shared" si="1564"/>
        <v/>
      </c>
      <c r="BA860" s="9" t="str">
        <f t="shared" si="1565"/>
        <v/>
      </c>
      <c r="BB860" s="8" t="str">
        <f t="shared" si="1566"/>
        <v/>
      </c>
      <c r="BD860" s="3" t="str">
        <f t="shared" si="1567"/>
        <v/>
      </c>
      <c r="BE860" s="8" t="str">
        <f t="shared" si="1519"/>
        <v/>
      </c>
      <c r="BF860" s="8" t="str">
        <f t="shared" si="1520"/>
        <v/>
      </c>
      <c r="BG860" s="86" t="str">
        <f t="shared" si="1521"/>
        <v/>
      </c>
      <c r="BH860" s="9" t="str">
        <f t="shared" si="1522"/>
        <v/>
      </c>
      <c r="BI860" s="9" t="str">
        <f t="shared" si="1523"/>
        <v/>
      </c>
      <c r="BJ860" s="82" t="e">
        <f t="shared" si="1545"/>
        <v>#VALUE!</v>
      </c>
      <c r="BK860" s="9" t="str">
        <f t="shared" si="1524"/>
        <v/>
      </c>
      <c r="BL860" s="9" t="str">
        <f t="shared" ref="BL860:BM860" si="1598">BK860</f>
        <v/>
      </c>
      <c r="BM860" s="9" t="str">
        <f t="shared" si="1598"/>
        <v/>
      </c>
      <c r="BN860" s="8" t="str">
        <f t="shared" si="1547"/>
        <v/>
      </c>
      <c r="BO860" s="8" t="str">
        <f t="shared" si="1569"/>
        <v/>
      </c>
      <c r="BP860" s="8" t="str">
        <f t="shared" si="1570"/>
        <v/>
      </c>
      <c r="BQ860" s="8" t="str">
        <f t="shared" si="1571"/>
        <v/>
      </c>
      <c r="BR860" s="8" t="str">
        <f t="shared" si="1526"/>
        <v/>
      </c>
      <c r="BS860" s="8" t="str">
        <f t="shared" si="1572"/>
        <v/>
      </c>
      <c r="BT860" s="8" t="str">
        <f t="shared" si="1573"/>
        <v/>
      </c>
      <c r="BU860" s="7" t="str">
        <f t="shared" si="1574"/>
        <v/>
      </c>
    </row>
    <row r="861" spans="8:73" x14ac:dyDescent="0.25">
      <c r="H861" s="35" t="str">
        <f>IFERROR(IF(MINUTE(M861)&lt;&gt;MINUTE(M860),MAX($H$2:H860)+1,IF(AND(MINUTE(M860)=0,MINUTE(M861)=0),1,"")),"")</f>
        <v/>
      </c>
      <c r="I861" s="35" t="str">
        <f t="shared" si="1509"/>
        <v/>
      </c>
      <c r="J861" s="35" t="str">
        <f t="shared" si="1548"/>
        <v/>
      </c>
      <c r="K861" s="67" t="str">
        <f>IFERROR(IF(VLOOKUP(J860,'Flota Variable'!$AS$4:$AU$707,3,0)+K860&gt;$F$7,"",VLOOKUP(J860,'Flota Variable'!$AS$4:$AU$707,3,0)+K860),"")</f>
        <v/>
      </c>
      <c r="L861" s="67" t="str">
        <f t="shared" si="1510"/>
        <v/>
      </c>
      <c r="M861" s="36" t="str">
        <f t="shared" si="1549"/>
        <v/>
      </c>
      <c r="N861" s="35" t="str">
        <f>IF(H861="","",IF(H861=MAX($H$3:$H$1002),IFERROR(VLOOKUP(MAX($H$3:H861)+1,$H$3:$I$1002,2,0),MAX(I861:I1860))-VLOOKUP(H861,$H$3:$I$1002,2,0)+1,IFERROR(VLOOKUP(MAX($H$3:H861)+1,$H$3:$I$1002,2,0),MAX(I861:I1860))-VLOOKUP(H861,$H$3:$I$1002,2,0)))</f>
        <v/>
      </c>
      <c r="P861" s="35" t="str">
        <f t="shared" si="1550"/>
        <v/>
      </c>
      <c r="Q861" s="67" t="str">
        <f t="shared" si="1551"/>
        <v/>
      </c>
      <c r="R861" s="67" t="str">
        <f t="shared" si="1552"/>
        <v/>
      </c>
      <c r="S861" s="67" t="str">
        <f t="shared" si="1553"/>
        <v/>
      </c>
      <c r="U861" s="68" t="str">
        <f>IFERROR(IF(Z861=0,"",IF(MINUTE(Z861)&lt;&gt;MINUTE(Z860),MAX($U$2:U860)+1,IF(AND(MINUTE(Z860)=0,MINUTE(Z861)=0),1,""))),"")</f>
        <v/>
      </c>
      <c r="V861" s="68" t="str">
        <f t="shared" si="1554"/>
        <v/>
      </c>
      <c r="W861" s="68" t="str">
        <f t="shared" si="1555"/>
        <v/>
      </c>
      <c r="X861" s="69" t="str">
        <f>IFERROR(L861+VLOOKUP(J861,'Tiempos de ciclo'!$P$3:$Q$398,2,0),"")</f>
        <v/>
      </c>
      <c r="Y861" s="69" t="str">
        <f t="shared" si="1538"/>
        <v/>
      </c>
      <c r="Z861" s="70" t="str">
        <f t="shared" si="1556"/>
        <v/>
      </c>
      <c r="AA861" s="68" t="str">
        <f>IF(U861="","",IF(U861=MAX($U$3:$U$1002),IFERROR(VLOOKUP(MAX($U$3:U861)+1,$U$3:$V$1002,2,0),MAX(V861:V1860))-VLOOKUP(U861,$U$3:$V$1002,2,0)+1,IFERROR(VLOOKUP(MAX($U$3:U861)+1,$U$3:$V$1002,2,0),MAX(V861:V1860))-VLOOKUP(U861,$U$3:$V$1002,2,0)))</f>
        <v/>
      </c>
      <c r="AC861" s="68" t="str">
        <f t="shared" si="1557"/>
        <v/>
      </c>
      <c r="AD861" s="69" t="str">
        <f t="shared" si="1558"/>
        <v/>
      </c>
      <c r="AE861" s="69" t="str">
        <f t="shared" si="1559"/>
        <v/>
      </c>
      <c r="AF861" s="69" t="str">
        <f t="shared" si="1560"/>
        <v/>
      </c>
      <c r="AI861" s="3" t="str">
        <f t="shared" si="1511"/>
        <v/>
      </c>
      <c r="AJ861" s="8" t="str">
        <f t="shared" si="1539"/>
        <v/>
      </c>
      <c r="AK861" s="8" t="str">
        <f t="shared" si="1512"/>
        <v/>
      </c>
      <c r="AL861" s="8" t="str">
        <f t="shared" si="1513"/>
        <v/>
      </c>
      <c r="AM861" s="8" t="str">
        <f t="shared" si="1514"/>
        <v/>
      </c>
      <c r="AN861" s="9" t="str">
        <f t="shared" si="1540"/>
        <v/>
      </c>
      <c r="AO861" s="9" t="str">
        <f t="shared" si="1541"/>
        <v/>
      </c>
      <c r="AP861" s="8" t="str">
        <f t="shared" si="1561"/>
        <v/>
      </c>
      <c r="AQ861" s="9" t="str">
        <f t="shared" si="1542"/>
        <v/>
      </c>
      <c r="AR861" s="8" t="str">
        <f t="shared" si="1562"/>
        <v/>
      </c>
      <c r="AS861" s="2" t="str">
        <f t="shared" si="1515"/>
        <v/>
      </c>
      <c r="AT861" s="8" t="str">
        <f t="shared" si="1563"/>
        <v/>
      </c>
      <c r="AU861" s="8" t="str">
        <f t="shared" si="1516"/>
        <v/>
      </c>
      <c r="AV861" s="8" t="str">
        <f t="shared" si="1517"/>
        <v/>
      </c>
      <c r="AW861" s="8" t="str">
        <f t="shared" si="1518"/>
        <v/>
      </c>
      <c r="AX861" s="9" t="str">
        <f t="shared" si="1543"/>
        <v/>
      </c>
      <c r="AY861" s="9" t="str">
        <f t="shared" si="1544"/>
        <v/>
      </c>
      <c r="AZ861" s="8" t="str">
        <f t="shared" si="1564"/>
        <v/>
      </c>
      <c r="BA861" s="9" t="str">
        <f t="shared" si="1565"/>
        <v/>
      </c>
      <c r="BB861" s="8" t="str">
        <f t="shared" si="1566"/>
        <v/>
      </c>
      <c r="BD861" s="3" t="str">
        <f t="shared" si="1567"/>
        <v/>
      </c>
      <c r="BE861" s="8" t="str">
        <f t="shared" si="1519"/>
        <v/>
      </c>
      <c r="BF861" s="8" t="str">
        <f t="shared" si="1520"/>
        <v/>
      </c>
      <c r="BG861" s="86" t="str">
        <f t="shared" si="1521"/>
        <v/>
      </c>
      <c r="BH861" s="9" t="str">
        <f t="shared" si="1522"/>
        <v/>
      </c>
      <c r="BI861" s="9" t="str">
        <f t="shared" si="1523"/>
        <v/>
      </c>
      <c r="BJ861" s="82" t="e">
        <f t="shared" si="1545"/>
        <v>#VALUE!</v>
      </c>
      <c r="BK861" s="9" t="str">
        <f t="shared" si="1524"/>
        <v/>
      </c>
      <c r="BL861" s="9" t="str">
        <f t="shared" ref="BL861:BM861" si="1599">BK861</f>
        <v/>
      </c>
      <c r="BM861" s="9" t="str">
        <f t="shared" si="1599"/>
        <v/>
      </c>
      <c r="BN861" s="8" t="str">
        <f t="shared" si="1547"/>
        <v/>
      </c>
      <c r="BO861" s="8" t="str">
        <f t="shared" si="1569"/>
        <v/>
      </c>
      <c r="BP861" s="8" t="str">
        <f t="shared" si="1570"/>
        <v/>
      </c>
      <c r="BQ861" s="8" t="str">
        <f t="shared" si="1571"/>
        <v/>
      </c>
      <c r="BR861" s="8" t="str">
        <f t="shared" si="1526"/>
        <v/>
      </c>
      <c r="BS861" s="8" t="str">
        <f t="shared" si="1572"/>
        <v/>
      </c>
      <c r="BT861" s="8" t="str">
        <f t="shared" si="1573"/>
        <v/>
      </c>
      <c r="BU861" s="7" t="str">
        <f t="shared" si="1574"/>
        <v/>
      </c>
    </row>
    <row r="862" spans="8:73" x14ac:dyDescent="0.25">
      <c r="H862" s="35" t="str">
        <f>IFERROR(IF(MINUTE(M862)&lt;&gt;MINUTE(M861),MAX($H$2:H861)+1,IF(AND(MINUTE(M861)=0,MINUTE(M862)=0),1,"")),"")</f>
        <v/>
      </c>
      <c r="I862" s="35" t="str">
        <f t="shared" si="1509"/>
        <v/>
      </c>
      <c r="J862" s="35" t="str">
        <f t="shared" si="1548"/>
        <v/>
      </c>
      <c r="K862" s="67" t="str">
        <f>IFERROR(IF(VLOOKUP(J861,'Flota Variable'!$AS$4:$AU$707,3,0)+K861&gt;$F$7,"",VLOOKUP(J861,'Flota Variable'!$AS$4:$AU$707,3,0)+K861),"")</f>
        <v/>
      </c>
      <c r="L862" s="67" t="str">
        <f t="shared" si="1510"/>
        <v/>
      </c>
      <c r="M862" s="36" t="str">
        <f t="shared" si="1549"/>
        <v/>
      </c>
      <c r="N862" s="35" t="str">
        <f>IF(H862="","",IF(H862=MAX($H$3:$H$1002),IFERROR(VLOOKUP(MAX($H$3:H862)+1,$H$3:$I$1002,2,0),MAX(I862:I1861))-VLOOKUP(H862,$H$3:$I$1002,2,0)+1,IFERROR(VLOOKUP(MAX($H$3:H862)+1,$H$3:$I$1002,2,0),MAX(I862:I1861))-VLOOKUP(H862,$H$3:$I$1002,2,0)))</f>
        <v/>
      </c>
      <c r="P862" s="35" t="str">
        <f t="shared" si="1550"/>
        <v/>
      </c>
      <c r="Q862" s="67" t="str">
        <f t="shared" si="1551"/>
        <v/>
      </c>
      <c r="R862" s="67" t="str">
        <f t="shared" si="1552"/>
        <v/>
      </c>
      <c r="S862" s="67" t="str">
        <f t="shared" si="1553"/>
        <v/>
      </c>
      <c r="U862" s="68" t="str">
        <f>IFERROR(IF(Z862=0,"",IF(MINUTE(Z862)&lt;&gt;MINUTE(Z861),MAX($U$2:U861)+1,IF(AND(MINUTE(Z861)=0,MINUTE(Z862)=0),1,""))),"")</f>
        <v/>
      </c>
      <c r="V862" s="68" t="str">
        <f t="shared" si="1554"/>
        <v/>
      </c>
      <c r="W862" s="68" t="str">
        <f t="shared" si="1555"/>
        <v/>
      </c>
      <c r="X862" s="69" t="str">
        <f>IFERROR(L862+VLOOKUP(J862,'Tiempos de ciclo'!$P$3:$Q$398,2,0),"")</f>
        <v/>
      </c>
      <c r="Y862" s="69" t="str">
        <f t="shared" si="1538"/>
        <v/>
      </c>
      <c r="Z862" s="70" t="str">
        <f t="shared" si="1556"/>
        <v/>
      </c>
      <c r="AA862" s="68" t="str">
        <f>IF(U862="","",IF(U862=MAX($U$3:$U$1002),IFERROR(VLOOKUP(MAX($U$3:U862)+1,$U$3:$V$1002,2,0),MAX(V862:V1861))-VLOOKUP(U862,$U$3:$V$1002,2,0)+1,IFERROR(VLOOKUP(MAX($U$3:U862)+1,$U$3:$V$1002,2,0),MAX(V862:V1861))-VLOOKUP(U862,$U$3:$V$1002,2,0)))</f>
        <v/>
      </c>
      <c r="AC862" s="68" t="str">
        <f t="shared" si="1557"/>
        <v/>
      </c>
      <c r="AD862" s="69" t="str">
        <f t="shared" si="1558"/>
        <v/>
      </c>
      <c r="AE862" s="69" t="str">
        <f t="shared" si="1559"/>
        <v/>
      </c>
      <c r="AF862" s="69" t="str">
        <f t="shared" si="1560"/>
        <v/>
      </c>
      <c r="AI862" s="3" t="str">
        <f t="shared" si="1511"/>
        <v/>
      </c>
      <c r="AJ862" s="8" t="str">
        <f t="shared" si="1539"/>
        <v/>
      </c>
      <c r="AK862" s="8" t="str">
        <f t="shared" si="1512"/>
        <v/>
      </c>
      <c r="AL862" s="8" t="str">
        <f t="shared" si="1513"/>
        <v/>
      </c>
      <c r="AM862" s="8" t="str">
        <f t="shared" si="1514"/>
        <v/>
      </c>
      <c r="AN862" s="9" t="str">
        <f t="shared" si="1540"/>
        <v/>
      </c>
      <c r="AO862" s="9" t="str">
        <f t="shared" si="1541"/>
        <v/>
      </c>
      <c r="AP862" s="8" t="str">
        <f t="shared" si="1561"/>
        <v/>
      </c>
      <c r="AQ862" s="9" t="str">
        <f t="shared" si="1542"/>
        <v/>
      </c>
      <c r="AR862" s="8" t="str">
        <f t="shared" si="1562"/>
        <v/>
      </c>
      <c r="AS862" s="2" t="str">
        <f t="shared" si="1515"/>
        <v/>
      </c>
      <c r="AT862" s="8" t="str">
        <f t="shared" si="1563"/>
        <v/>
      </c>
      <c r="AU862" s="8" t="str">
        <f t="shared" si="1516"/>
        <v/>
      </c>
      <c r="AV862" s="8" t="str">
        <f t="shared" si="1517"/>
        <v/>
      </c>
      <c r="AW862" s="8" t="str">
        <f t="shared" si="1518"/>
        <v/>
      </c>
      <c r="AX862" s="9" t="str">
        <f t="shared" si="1543"/>
        <v/>
      </c>
      <c r="AY862" s="9" t="str">
        <f t="shared" si="1544"/>
        <v/>
      </c>
      <c r="AZ862" s="8" t="str">
        <f t="shared" si="1564"/>
        <v/>
      </c>
      <c r="BA862" s="9" t="str">
        <f t="shared" si="1565"/>
        <v/>
      </c>
      <c r="BB862" s="8" t="str">
        <f t="shared" si="1566"/>
        <v/>
      </c>
      <c r="BD862" s="3" t="str">
        <f t="shared" si="1567"/>
        <v/>
      </c>
      <c r="BE862" s="8" t="str">
        <f t="shared" si="1519"/>
        <v/>
      </c>
      <c r="BF862" s="8" t="str">
        <f t="shared" si="1520"/>
        <v/>
      </c>
      <c r="BG862" s="86" t="str">
        <f t="shared" si="1521"/>
        <v/>
      </c>
      <c r="BH862" s="9" t="str">
        <f t="shared" si="1522"/>
        <v/>
      </c>
      <c r="BI862" s="9" t="str">
        <f t="shared" si="1523"/>
        <v/>
      </c>
      <c r="BJ862" s="82" t="e">
        <f t="shared" si="1545"/>
        <v>#VALUE!</v>
      </c>
      <c r="BK862" s="9" t="str">
        <f t="shared" si="1524"/>
        <v/>
      </c>
      <c r="BL862" s="9" t="str">
        <f t="shared" ref="BL862:BM862" si="1600">BK862</f>
        <v/>
      </c>
      <c r="BM862" s="9" t="str">
        <f t="shared" si="1600"/>
        <v/>
      </c>
      <c r="BN862" s="8" t="str">
        <f t="shared" si="1547"/>
        <v/>
      </c>
      <c r="BO862" s="8" t="str">
        <f t="shared" si="1569"/>
        <v/>
      </c>
      <c r="BP862" s="8" t="str">
        <f t="shared" si="1570"/>
        <v/>
      </c>
      <c r="BQ862" s="8" t="str">
        <f t="shared" si="1571"/>
        <v/>
      </c>
      <c r="BR862" s="8" t="str">
        <f t="shared" si="1526"/>
        <v/>
      </c>
      <c r="BS862" s="8" t="str">
        <f t="shared" si="1572"/>
        <v/>
      </c>
      <c r="BT862" s="8" t="str">
        <f t="shared" si="1573"/>
        <v/>
      </c>
      <c r="BU862" s="7" t="str">
        <f t="shared" si="1574"/>
        <v/>
      </c>
    </row>
    <row r="863" spans="8:73" x14ac:dyDescent="0.25">
      <c r="H863" s="35" t="str">
        <f>IFERROR(IF(MINUTE(M863)&lt;&gt;MINUTE(M862),MAX($H$2:H862)+1,IF(AND(MINUTE(M862)=0,MINUTE(M863)=0),1,"")),"")</f>
        <v/>
      </c>
      <c r="I863" s="35" t="str">
        <f t="shared" si="1509"/>
        <v/>
      </c>
      <c r="J863" s="35" t="str">
        <f t="shared" si="1548"/>
        <v/>
      </c>
      <c r="K863" s="67" t="str">
        <f>IFERROR(IF(VLOOKUP(J862,'Flota Variable'!$AS$4:$AU$707,3,0)+K862&gt;$F$7,"",VLOOKUP(J862,'Flota Variable'!$AS$4:$AU$707,3,0)+K862),"")</f>
        <v/>
      </c>
      <c r="L863" s="67" t="str">
        <f t="shared" si="1510"/>
        <v/>
      </c>
      <c r="M863" s="36" t="str">
        <f t="shared" si="1549"/>
        <v/>
      </c>
      <c r="N863" s="35" t="str">
        <f>IF(H863="","",IF(H863=MAX($H$3:$H$1002),IFERROR(VLOOKUP(MAX($H$3:H863)+1,$H$3:$I$1002,2,0),MAX(I863:I1862))-VLOOKUP(H863,$H$3:$I$1002,2,0)+1,IFERROR(VLOOKUP(MAX($H$3:H863)+1,$H$3:$I$1002,2,0),MAX(I863:I1862))-VLOOKUP(H863,$H$3:$I$1002,2,0)))</f>
        <v/>
      </c>
      <c r="P863" s="35" t="str">
        <f t="shared" si="1550"/>
        <v/>
      </c>
      <c r="Q863" s="67" t="str">
        <f t="shared" si="1551"/>
        <v/>
      </c>
      <c r="R863" s="67" t="str">
        <f t="shared" si="1552"/>
        <v/>
      </c>
      <c r="S863" s="67" t="str">
        <f t="shared" si="1553"/>
        <v/>
      </c>
      <c r="U863" s="68" t="str">
        <f>IFERROR(IF(Z863=0,"",IF(MINUTE(Z863)&lt;&gt;MINUTE(Z862),MAX($U$2:U862)+1,IF(AND(MINUTE(Z862)=0,MINUTE(Z863)=0),1,""))),"")</f>
        <v/>
      </c>
      <c r="V863" s="68" t="str">
        <f t="shared" si="1554"/>
        <v/>
      </c>
      <c r="W863" s="68" t="str">
        <f t="shared" si="1555"/>
        <v/>
      </c>
      <c r="X863" s="69" t="str">
        <f>IFERROR(L863+VLOOKUP(J863,'Tiempos de ciclo'!$P$3:$Q$398,2,0),"")</f>
        <v/>
      </c>
      <c r="Y863" s="69" t="str">
        <f t="shared" si="1538"/>
        <v/>
      </c>
      <c r="Z863" s="70" t="str">
        <f t="shared" si="1556"/>
        <v/>
      </c>
      <c r="AA863" s="68" t="str">
        <f>IF(U863="","",IF(U863=MAX($U$3:$U$1002),IFERROR(VLOOKUP(MAX($U$3:U863)+1,$U$3:$V$1002,2,0),MAX(V863:V1862))-VLOOKUP(U863,$U$3:$V$1002,2,0)+1,IFERROR(VLOOKUP(MAX($U$3:U863)+1,$U$3:$V$1002,2,0),MAX(V863:V1862))-VLOOKUP(U863,$U$3:$V$1002,2,0)))</f>
        <v/>
      </c>
      <c r="AC863" s="68" t="str">
        <f t="shared" si="1557"/>
        <v/>
      </c>
      <c r="AD863" s="69" t="str">
        <f t="shared" si="1558"/>
        <v/>
      </c>
      <c r="AE863" s="69" t="str">
        <f t="shared" si="1559"/>
        <v/>
      </c>
      <c r="AF863" s="69" t="str">
        <f t="shared" si="1560"/>
        <v/>
      </c>
      <c r="AI863" s="3" t="str">
        <f t="shared" si="1511"/>
        <v/>
      </c>
      <c r="AJ863" s="8" t="str">
        <f t="shared" si="1539"/>
        <v/>
      </c>
      <c r="AK863" s="8" t="str">
        <f t="shared" si="1512"/>
        <v/>
      </c>
      <c r="AL863" s="8" t="str">
        <f t="shared" si="1513"/>
        <v/>
      </c>
      <c r="AM863" s="8" t="str">
        <f t="shared" si="1514"/>
        <v/>
      </c>
      <c r="AN863" s="9" t="str">
        <f t="shared" si="1540"/>
        <v/>
      </c>
      <c r="AO863" s="9" t="str">
        <f t="shared" si="1541"/>
        <v/>
      </c>
      <c r="AP863" s="8" t="str">
        <f t="shared" si="1561"/>
        <v/>
      </c>
      <c r="AQ863" s="9" t="str">
        <f t="shared" si="1542"/>
        <v/>
      </c>
      <c r="AR863" s="8" t="str">
        <f t="shared" si="1562"/>
        <v/>
      </c>
      <c r="AS863" s="2" t="str">
        <f t="shared" si="1515"/>
        <v/>
      </c>
      <c r="AT863" s="8" t="str">
        <f t="shared" si="1563"/>
        <v/>
      </c>
      <c r="AU863" s="8" t="str">
        <f t="shared" si="1516"/>
        <v/>
      </c>
      <c r="AV863" s="8" t="str">
        <f t="shared" si="1517"/>
        <v/>
      </c>
      <c r="AW863" s="8" t="str">
        <f t="shared" si="1518"/>
        <v/>
      </c>
      <c r="AX863" s="9" t="str">
        <f t="shared" si="1543"/>
        <v/>
      </c>
      <c r="AY863" s="9" t="str">
        <f t="shared" si="1544"/>
        <v/>
      </c>
      <c r="AZ863" s="8" t="str">
        <f t="shared" si="1564"/>
        <v/>
      </c>
      <c r="BA863" s="9" t="str">
        <f t="shared" si="1565"/>
        <v/>
      </c>
      <c r="BB863" s="8" t="str">
        <f t="shared" si="1566"/>
        <v/>
      </c>
      <c r="BD863" s="3" t="str">
        <f t="shared" si="1567"/>
        <v/>
      </c>
      <c r="BE863" s="8" t="str">
        <f t="shared" si="1519"/>
        <v/>
      </c>
      <c r="BF863" s="8" t="str">
        <f t="shared" si="1520"/>
        <v/>
      </c>
      <c r="BG863" s="86" t="str">
        <f t="shared" si="1521"/>
        <v/>
      </c>
      <c r="BH863" s="9" t="str">
        <f t="shared" si="1522"/>
        <v/>
      </c>
      <c r="BI863" s="9" t="str">
        <f t="shared" si="1523"/>
        <v/>
      </c>
      <c r="BJ863" s="82" t="e">
        <f t="shared" si="1545"/>
        <v>#VALUE!</v>
      </c>
      <c r="BK863" s="9" t="str">
        <f t="shared" si="1524"/>
        <v/>
      </c>
      <c r="BL863" s="9" t="str">
        <f t="shared" ref="BL863:BM863" si="1601">BK863</f>
        <v/>
      </c>
      <c r="BM863" s="9" t="str">
        <f t="shared" si="1601"/>
        <v/>
      </c>
      <c r="BN863" s="8" t="str">
        <f t="shared" si="1547"/>
        <v/>
      </c>
      <c r="BO863" s="8" t="str">
        <f t="shared" si="1569"/>
        <v/>
      </c>
      <c r="BP863" s="8" t="str">
        <f t="shared" si="1570"/>
        <v/>
      </c>
      <c r="BQ863" s="8" t="str">
        <f t="shared" si="1571"/>
        <v/>
      </c>
      <c r="BR863" s="8" t="str">
        <f t="shared" si="1526"/>
        <v/>
      </c>
      <c r="BS863" s="8" t="str">
        <f t="shared" si="1572"/>
        <v/>
      </c>
      <c r="BT863" s="8" t="str">
        <f t="shared" si="1573"/>
        <v/>
      </c>
      <c r="BU863" s="7" t="str">
        <f t="shared" si="1574"/>
        <v/>
      </c>
    </row>
    <row r="864" spans="8:73" x14ac:dyDescent="0.25">
      <c r="H864" s="35" t="str">
        <f>IFERROR(IF(MINUTE(M864)&lt;&gt;MINUTE(M863),MAX($H$2:H863)+1,IF(AND(MINUTE(M863)=0,MINUTE(M864)=0),1,"")),"")</f>
        <v/>
      </c>
      <c r="I864" s="35" t="str">
        <f t="shared" si="1509"/>
        <v/>
      </c>
      <c r="J864" s="35" t="str">
        <f t="shared" si="1548"/>
        <v/>
      </c>
      <c r="K864" s="67" t="str">
        <f>IFERROR(IF(VLOOKUP(J863,'Flota Variable'!$AS$4:$AU$707,3,0)+K863&gt;$F$7,"",VLOOKUP(J863,'Flota Variable'!$AS$4:$AU$707,3,0)+K863),"")</f>
        <v/>
      </c>
      <c r="L864" s="67" t="str">
        <f t="shared" si="1510"/>
        <v/>
      </c>
      <c r="M864" s="36" t="str">
        <f t="shared" si="1549"/>
        <v/>
      </c>
      <c r="N864" s="35" t="str">
        <f>IF(H864="","",IF(H864=MAX($H$3:$H$1002),IFERROR(VLOOKUP(MAX($H$3:H864)+1,$H$3:$I$1002,2,0),MAX(I864:I1863))-VLOOKUP(H864,$H$3:$I$1002,2,0)+1,IFERROR(VLOOKUP(MAX($H$3:H864)+1,$H$3:$I$1002,2,0),MAX(I864:I1863))-VLOOKUP(H864,$H$3:$I$1002,2,0)))</f>
        <v/>
      </c>
      <c r="P864" s="35" t="str">
        <f t="shared" si="1550"/>
        <v/>
      </c>
      <c r="Q864" s="67" t="str">
        <f t="shared" si="1551"/>
        <v/>
      </c>
      <c r="R864" s="67" t="str">
        <f t="shared" si="1552"/>
        <v/>
      </c>
      <c r="S864" s="67" t="str">
        <f t="shared" si="1553"/>
        <v/>
      </c>
      <c r="U864" s="68" t="str">
        <f>IFERROR(IF(Z864=0,"",IF(MINUTE(Z864)&lt;&gt;MINUTE(Z863),MAX($U$2:U863)+1,IF(AND(MINUTE(Z863)=0,MINUTE(Z864)=0),1,""))),"")</f>
        <v/>
      </c>
      <c r="V864" s="68" t="str">
        <f t="shared" si="1554"/>
        <v/>
      </c>
      <c r="W864" s="68" t="str">
        <f t="shared" si="1555"/>
        <v/>
      </c>
      <c r="X864" s="69" t="str">
        <f>IFERROR(L864+VLOOKUP(J864,'Tiempos de ciclo'!$P$3:$Q$398,2,0),"")</f>
        <v/>
      </c>
      <c r="Y864" s="69" t="str">
        <f t="shared" si="1538"/>
        <v/>
      </c>
      <c r="Z864" s="70" t="str">
        <f t="shared" si="1556"/>
        <v/>
      </c>
      <c r="AA864" s="68" t="str">
        <f>IF(U864="","",IF(U864=MAX($U$3:$U$1002),IFERROR(VLOOKUP(MAX($U$3:U864)+1,$U$3:$V$1002,2,0),MAX(V864:V1863))-VLOOKUP(U864,$U$3:$V$1002,2,0)+1,IFERROR(VLOOKUP(MAX($U$3:U864)+1,$U$3:$V$1002,2,0),MAX(V864:V1863))-VLOOKUP(U864,$U$3:$V$1002,2,0)))</f>
        <v/>
      </c>
      <c r="AC864" s="68" t="str">
        <f t="shared" si="1557"/>
        <v/>
      </c>
      <c r="AD864" s="69" t="str">
        <f t="shared" si="1558"/>
        <v/>
      </c>
      <c r="AE864" s="69" t="str">
        <f t="shared" si="1559"/>
        <v/>
      </c>
      <c r="AF864" s="69" t="str">
        <f t="shared" si="1560"/>
        <v/>
      </c>
      <c r="AI864" s="3" t="str">
        <f t="shared" si="1511"/>
        <v/>
      </c>
      <c r="AJ864" s="8" t="str">
        <f t="shared" si="1539"/>
        <v/>
      </c>
      <c r="AK864" s="8" t="str">
        <f t="shared" si="1512"/>
        <v/>
      </c>
      <c r="AL864" s="8" t="str">
        <f t="shared" si="1513"/>
        <v/>
      </c>
      <c r="AM864" s="8" t="str">
        <f t="shared" si="1514"/>
        <v/>
      </c>
      <c r="AN864" s="9" t="str">
        <f t="shared" si="1540"/>
        <v/>
      </c>
      <c r="AO864" s="9" t="str">
        <f t="shared" si="1541"/>
        <v/>
      </c>
      <c r="AP864" s="8" t="str">
        <f t="shared" si="1561"/>
        <v/>
      </c>
      <c r="AQ864" s="9" t="str">
        <f t="shared" si="1542"/>
        <v/>
      </c>
      <c r="AR864" s="8" t="str">
        <f t="shared" si="1562"/>
        <v/>
      </c>
      <c r="AS864" s="2" t="str">
        <f t="shared" si="1515"/>
        <v/>
      </c>
      <c r="AT864" s="8" t="str">
        <f t="shared" si="1563"/>
        <v/>
      </c>
      <c r="AU864" s="8" t="str">
        <f t="shared" si="1516"/>
        <v/>
      </c>
      <c r="AV864" s="8" t="str">
        <f t="shared" si="1517"/>
        <v/>
      </c>
      <c r="AW864" s="8" t="str">
        <f t="shared" si="1518"/>
        <v/>
      </c>
      <c r="AX864" s="9" t="str">
        <f t="shared" si="1543"/>
        <v/>
      </c>
      <c r="AY864" s="9" t="str">
        <f t="shared" si="1544"/>
        <v/>
      </c>
      <c r="AZ864" s="8" t="str">
        <f t="shared" si="1564"/>
        <v/>
      </c>
      <c r="BA864" s="9" t="str">
        <f t="shared" si="1565"/>
        <v/>
      </c>
      <c r="BB864" s="8" t="str">
        <f t="shared" si="1566"/>
        <v/>
      </c>
      <c r="BD864" s="3" t="str">
        <f t="shared" si="1567"/>
        <v/>
      </c>
      <c r="BE864" s="8" t="str">
        <f t="shared" si="1519"/>
        <v/>
      </c>
      <c r="BF864" s="8" t="str">
        <f t="shared" si="1520"/>
        <v/>
      </c>
      <c r="BG864" s="86" t="str">
        <f t="shared" si="1521"/>
        <v/>
      </c>
      <c r="BH864" s="9" t="str">
        <f t="shared" si="1522"/>
        <v/>
      </c>
      <c r="BI864" s="9" t="str">
        <f t="shared" si="1523"/>
        <v/>
      </c>
      <c r="BJ864" s="82" t="e">
        <f t="shared" si="1545"/>
        <v>#VALUE!</v>
      </c>
      <c r="BK864" s="9" t="str">
        <f t="shared" si="1524"/>
        <v/>
      </c>
      <c r="BL864" s="9" t="str">
        <f t="shared" ref="BL864:BM864" si="1602">BK864</f>
        <v/>
      </c>
      <c r="BM864" s="9" t="str">
        <f t="shared" si="1602"/>
        <v/>
      </c>
      <c r="BN864" s="8" t="str">
        <f t="shared" si="1547"/>
        <v/>
      </c>
      <c r="BO864" s="8" t="str">
        <f t="shared" si="1569"/>
        <v/>
      </c>
      <c r="BP864" s="8" t="str">
        <f t="shared" si="1570"/>
        <v/>
      </c>
      <c r="BQ864" s="8" t="str">
        <f t="shared" si="1571"/>
        <v/>
      </c>
      <c r="BR864" s="8" t="str">
        <f t="shared" si="1526"/>
        <v/>
      </c>
      <c r="BS864" s="8" t="str">
        <f t="shared" si="1572"/>
        <v/>
      </c>
      <c r="BT864" s="8" t="str">
        <f t="shared" si="1573"/>
        <v/>
      </c>
      <c r="BU864" s="7" t="str">
        <f t="shared" si="1574"/>
        <v/>
      </c>
    </row>
    <row r="865" spans="8:73" x14ac:dyDescent="0.25">
      <c r="H865" s="35" t="str">
        <f>IFERROR(IF(MINUTE(M865)&lt;&gt;MINUTE(M864),MAX($H$2:H864)+1,IF(AND(MINUTE(M864)=0,MINUTE(M865)=0),1,"")),"")</f>
        <v/>
      </c>
      <c r="I865" s="35" t="str">
        <f t="shared" si="1509"/>
        <v/>
      </c>
      <c r="J865" s="35" t="str">
        <f t="shared" si="1548"/>
        <v/>
      </c>
      <c r="K865" s="67" t="str">
        <f>IFERROR(IF(VLOOKUP(J864,'Flota Variable'!$AS$4:$AU$707,3,0)+K864&gt;$F$7,"",VLOOKUP(J864,'Flota Variable'!$AS$4:$AU$707,3,0)+K864),"")</f>
        <v/>
      </c>
      <c r="L865" s="67" t="str">
        <f t="shared" si="1510"/>
        <v/>
      </c>
      <c r="M865" s="36" t="str">
        <f t="shared" si="1549"/>
        <v/>
      </c>
      <c r="N865" s="35" t="str">
        <f>IF(H865="","",IF(H865=MAX($H$3:$H$1002),IFERROR(VLOOKUP(MAX($H$3:H865)+1,$H$3:$I$1002,2,0),MAX(I865:I1864))-VLOOKUP(H865,$H$3:$I$1002,2,0)+1,IFERROR(VLOOKUP(MAX($H$3:H865)+1,$H$3:$I$1002,2,0),MAX(I865:I1864))-VLOOKUP(H865,$H$3:$I$1002,2,0)))</f>
        <v/>
      </c>
      <c r="P865" s="35" t="str">
        <f t="shared" si="1550"/>
        <v/>
      </c>
      <c r="Q865" s="67" t="str">
        <f t="shared" si="1551"/>
        <v/>
      </c>
      <c r="R865" s="67" t="str">
        <f t="shared" si="1552"/>
        <v/>
      </c>
      <c r="S865" s="67" t="str">
        <f t="shared" si="1553"/>
        <v/>
      </c>
      <c r="U865" s="68" t="str">
        <f>IFERROR(IF(Z865=0,"",IF(MINUTE(Z865)&lt;&gt;MINUTE(Z864),MAX($U$2:U864)+1,IF(AND(MINUTE(Z864)=0,MINUTE(Z865)=0),1,""))),"")</f>
        <v/>
      </c>
      <c r="V865" s="68" t="str">
        <f t="shared" si="1554"/>
        <v/>
      </c>
      <c r="W865" s="68" t="str">
        <f t="shared" si="1555"/>
        <v/>
      </c>
      <c r="X865" s="69" t="str">
        <f>IFERROR(L865+VLOOKUP(J865,'Tiempos de ciclo'!$P$3:$Q$398,2,0),"")</f>
        <v/>
      </c>
      <c r="Y865" s="69" t="str">
        <f t="shared" si="1538"/>
        <v/>
      </c>
      <c r="Z865" s="70" t="str">
        <f t="shared" si="1556"/>
        <v/>
      </c>
      <c r="AA865" s="68" t="str">
        <f>IF(U865="","",IF(U865=MAX($U$3:$U$1002),IFERROR(VLOOKUP(MAX($U$3:U865)+1,$U$3:$V$1002,2,0),MAX(V865:V1864))-VLOOKUP(U865,$U$3:$V$1002,2,0)+1,IFERROR(VLOOKUP(MAX($U$3:U865)+1,$U$3:$V$1002,2,0),MAX(V865:V1864))-VLOOKUP(U865,$U$3:$V$1002,2,0)))</f>
        <v/>
      </c>
      <c r="AC865" s="68" t="str">
        <f t="shared" si="1557"/>
        <v/>
      </c>
      <c r="AD865" s="69" t="str">
        <f t="shared" si="1558"/>
        <v/>
      </c>
      <c r="AE865" s="69" t="str">
        <f t="shared" si="1559"/>
        <v/>
      </c>
      <c r="AF865" s="69" t="str">
        <f t="shared" si="1560"/>
        <v/>
      </c>
      <c r="AI865" s="3" t="str">
        <f t="shared" si="1511"/>
        <v/>
      </c>
      <c r="AJ865" s="8" t="str">
        <f t="shared" si="1539"/>
        <v/>
      </c>
      <c r="AK865" s="8" t="str">
        <f t="shared" si="1512"/>
        <v/>
      </c>
      <c r="AL865" s="8" t="str">
        <f t="shared" si="1513"/>
        <v/>
      </c>
      <c r="AM865" s="8" t="str">
        <f t="shared" si="1514"/>
        <v/>
      </c>
      <c r="AN865" s="9" t="str">
        <f t="shared" si="1540"/>
        <v/>
      </c>
      <c r="AO865" s="9" t="str">
        <f t="shared" si="1541"/>
        <v/>
      </c>
      <c r="AP865" s="8" t="str">
        <f t="shared" si="1561"/>
        <v/>
      </c>
      <c r="AQ865" s="9" t="str">
        <f t="shared" si="1542"/>
        <v/>
      </c>
      <c r="AR865" s="8" t="str">
        <f t="shared" si="1562"/>
        <v/>
      </c>
      <c r="AS865" s="2" t="str">
        <f t="shared" si="1515"/>
        <v/>
      </c>
      <c r="AT865" s="8" t="str">
        <f t="shared" si="1563"/>
        <v/>
      </c>
      <c r="AU865" s="8" t="str">
        <f t="shared" si="1516"/>
        <v/>
      </c>
      <c r="AV865" s="8" t="str">
        <f t="shared" si="1517"/>
        <v/>
      </c>
      <c r="AW865" s="8" t="str">
        <f t="shared" si="1518"/>
        <v/>
      </c>
      <c r="AX865" s="9" t="str">
        <f t="shared" si="1543"/>
        <v/>
      </c>
      <c r="AY865" s="9" t="str">
        <f t="shared" si="1544"/>
        <v/>
      </c>
      <c r="AZ865" s="8" t="str">
        <f t="shared" si="1564"/>
        <v/>
      </c>
      <c r="BA865" s="9" t="str">
        <f t="shared" si="1565"/>
        <v/>
      </c>
      <c r="BB865" s="8" t="str">
        <f t="shared" si="1566"/>
        <v/>
      </c>
      <c r="BD865" s="3" t="str">
        <f t="shared" si="1567"/>
        <v/>
      </c>
      <c r="BE865" s="8" t="str">
        <f t="shared" si="1519"/>
        <v/>
      </c>
      <c r="BF865" s="8" t="str">
        <f t="shared" si="1520"/>
        <v/>
      </c>
      <c r="BG865" s="86" t="str">
        <f t="shared" si="1521"/>
        <v/>
      </c>
      <c r="BH865" s="9" t="str">
        <f t="shared" si="1522"/>
        <v/>
      </c>
      <c r="BI865" s="9" t="str">
        <f t="shared" si="1523"/>
        <v/>
      </c>
      <c r="BJ865" s="82" t="e">
        <f t="shared" si="1545"/>
        <v>#VALUE!</v>
      </c>
      <c r="BK865" s="9" t="str">
        <f t="shared" si="1524"/>
        <v/>
      </c>
      <c r="BL865" s="9" t="str">
        <f t="shared" ref="BL865:BM865" si="1603">BK865</f>
        <v/>
      </c>
      <c r="BM865" s="9" t="str">
        <f t="shared" si="1603"/>
        <v/>
      </c>
      <c r="BN865" s="8" t="str">
        <f t="shared" si="1547"/>
        <v/>
      </c>
      <c r="BO865" s="8" t="str">
        <f t="shared" si="1569"/>
        <v/>
      </c>
      <c r="BP865" s="8" t="str">
        <f t="shared" si="1570"/>
        <v/>
      </c>
      <c r="BQ865" s="8" t="str">
        <f t="shared" si="1571"/>
        <v/>
      </c>
      <c r="BR865" s="8" t="str">
        <f t="shared" si="1526"/>
        <v/>
      </c>
      <c r="BS865" s="8" t="str">
        <f t="shared" si="1572"/>
        <v/>
      </c>
      <c r="BT865" s="8" t="str">
        <f t="shared" si="1573"/>
        <v/>
      </c>
      <c r="BU865" s="7" t="str">
        <f t="shared" si="1574"/>
        <v/>
      </c>
    </row>
    <row r="866" spans="8:73" x14ac:dyDescent="0.25">
      <c r="H866" s="35" t="str">
        <f>IFERROR(IF(MINUTE(M866)&lt;&gt;MINUTE(M865),MAX($H$2:H865)+1,IF(AND(MINUTE(M865)=0,MINUTE(M866)=0),1,"")),"")</f>
        <v/>
      </c>
      <c r="I866" s="35" t="str">
        <f t="shared" si="1509"/>
        <v/>
      </c>
      <c r="J866" s="35" t="str">
        <f t="shared" si="1548"/>
        <v/>
      </c>
      <c r="K866" s="67" t="str">
        <f>IFERROR(IF(VLOOKUP(J865,'Flota Variable'!$AS$4:$AU$707,3,0)+K865&gt;$F$7,"",VLOOKUP(J865,'Flota Variable'!$AS$4:$AU$707,3,0)+K865),"")</f>
        <v/>
      </c>
      <c r="L866" s="67" t="str">
        <f t="shared" si="1510"/>
        <v/>
      </c>
      <c r="M866" s="36" t="str">
        <f t="shared" si="1549"/>
        <v/>
      </c>
      <c r="N866" s="35" t="str">
        <f>IF(H866="","",IF(H866=MAX($H$3:$H$1002),IFERROR(VLOOKUP(MAX($H$3:H866)+1,$H$3:$I$1002,2,0),MAX(I866:I1865))-VLOOKUP(H866,$H$3:$I$1002,2,0)+1,IFERROR(VLOOKUP(MAX($H$3:H866)+1,$H$3:$I$1002,2,0),MAX(I866:I1865))-VLOOKUP(H866,$H$3:$I$1002,2,0)))</f>
        <v/>
      </c>
      <c r="P866" s="35" t="str">
        <f t="shared" si="1550"/>
        <v/>
      </c>
      <c r="Q866" s="67" t="str">
        <f t="shared" si="1551"/>
        <v/>
      </c>
      <c r="R866" s="67" t="str">
        <f t="shared" si="1552"/>
        <v/>
      </c>
      <c r="S866" s="67" t="str">
        <f t="shared" si="1553"/>
        <v/>
      </c>
      <c r="U866" s="68" t="str">
        <f>IFERROR(IF(Z866=0,"",IF(MINUTE(Z866)&lt;&gt;MINUTE(Z865),MAX($U$2:U865)+1,IF(AND(MINUTE(Z865)=0,MINUTE(Z866)=0),1,""))),"")</f>
        <v/>
      </c>
      <c r="V866" s="68" t="str">
        <f t="shared" si="1554"/>
        <v/>
      </c>
      <c r="W866" s="68" t="str">
        <f t="shared" si="1555"/>
        <v/>
      </c>
      <c r="X866" s="69" t="str">
        <f>IFERROR(L866+VLOOKUP(J866,'Tiempos de ciclo'!$P$3:$Q$398,2,0),"")</f>
        <v/>
      </c>
      <c r="Y866" s="69" t="str">
        <f t="shared" si="1538"/>
        <v/>
      </c>
      <c r="Z866" s="70" t="str">
        <f t="shared" si="1556"/>
        <v/>
      </c>
      <c r="AA866" s="68" t="str">
        <f>IF(U866="","",IF(U866=MAX($U$3:$U$1002),IFERROR(VLOOKUP(MAX($U$3:U866)+1,$U$3:$V$1002,2,0),MAX(V866:V1865))-VLOOKUP(U866,$U$3:$V$1002,2,0)+1,IFERROR(VLOOKUP(MAX($U$3:U866)+1,$U$3:$V$1002,2,0),MAX(V866:V1865))-VLOOKUP(U866,$U$3:$V$1002,2,0)))</f>
        <v/>
      </c>
      <c r="AC866" s="68" t="str">
        <f t="shared" si="1557"/>
        <v/>
      </c>
      <c r="AD866" s="69" t="str">
        <f t="shared" si="1558"/>
        <v/>
      </c>
      <c r="AE866" s="69" t="str">
        <f t="shared" si="1559"/>
        <v/>
      </c>
      <c r="AF866" s="69" t="str">
        <f t="shared" si="1560"/>
        <v/>
      </c>
      <c r="AI866" s="3" t="str">
        <f t="shared" si="1511"/>
        <v/>
      </c>
      <c r="AJ866" s="8" t="str">
        <f t="shared" si="1539"/>
        <v/>
      </c>
      <c r="AK866" s="8" t="str">
        <f t="shared" si="1512"/>
        <v/>
      </c>
      <c r="AL866" s="8" t="str">
        <f t="shared" si="1513"/>
        <v/>
      </c>
      <c r="AM866" s="8" t="str">
        <f t="shared" si="1514"/>
        <v/>
      </c>
      <c r="AN866" s="9" t="str">
        <f t="shared" si="1540"/>
        <v/>
      </c>
      <c r="AO866" s="9" t="str">
        <f t="shared" si="1541"/>
        <v/>
      </c>
      <c r="AP866" s="8" t="str">
        <f t="shared" si="1561"/>
        <v/>
      </c>
      <c r="AQ866" s="9" t="str">
        <f t="shared" si="1542"/>
        <v/>
      </c>
      <c r="AR866" s="8" t="str">
        <f t="shared" si="1562"/>
        <v/>
      </c>
      <c r="AS866" s="2" t="str">
        <f t="shared" si="1515"/>
        <v/>
      </c>
      <c r="AT866" s="8" t="str">
        <f t="shared" si="1563"/>
        <v/>
      </c>
      <c r="AU866" s="8" t="str">
        <f t="shared" si="1516"/>
        <v/>
      </c>
      <c r="AV866" s="8" t="str">
        <f t="shared" si="1517"/>
        <v/>
      </c>
      <c r="AW866" s="8" t="str">
        <f t="shared" si="1518"/>
        <v/>
      </c>
      <c r="AX866" s="9" t="str">
        <f t="shared" si="1543"/>
        <v/>
      </c>
      <c r="AY866" s="9" t="str">
        <f t="shared" si="1544"/>
        <v/>
      </c>
      <c r="AZ866" s="8" t="str">
        <f t="shared" si="1564"/>
        <v/>
      </c>
      <c r="BA866" s="9" t="str">
        <f t="shared" si="1565"/>
        <v/>
      </c>
      <c r="BB866" s="8" t="str">
        <f t="shared" si="1566"/>
        <v/>
      </c>
      <c r="BD866" s="3" t="str">
        <f t="shared" si="1567"/>
        <v/>
      </c>
      <c r="BE866" s="8" t="str">
        <f t="shared" si="1519"/>
        <v/>
      </c>
      <c r="BF866" s="8" t="str">
        <f t="shared" si="1520"/>
        <v/>
      </c>
      <c r="BG866" s="86" t="str">
        <f t="shared" si="1521"/>
        <v/>
      </c>
      <c r="BH866" s="9" t="str">
        <f t="shared" si="1522"/>
        <v/>
      </c>
      <c r="BI866" s="9" t="str">
        <f t="shared" si="1523"/>
        <v/>
      </c>
      <c r="BJ866" s="82" t="e">
        <f t="shared" si="1545"/>
        <v>#VALUE!</v>
      </c>
      <c r="BK866" s="9" t="str">
        <f t="shared" si="1524"/>
        <v/>
      </c>
      <c r="BL866" s="9" t="str">
        <f t="shared" ref="BL866:BM866" si="1604">BK866</f>
        <v/>
      </c>
      <c r="BM866" s="9" t="str">
        <f t="shared" si="1604"/>
        <v/>
      </c>
      <c r="BN866" s="8" t="str">
        <f t="shared" si="1547"/>
        <v/>
      </c>
      <c r="BO866" s="8" t="str">
        <f t="shared" si="1569"/>
        <v/>
      </c>
      <c r="BP866" s="8" t="str">
        <f t="shared" si="1570"/>
        <v/>
      </c>
      <c r="BQ866" s="8" t="str">
        <f t="shared" si="1571"/>
        <v/>
      </c>
      <c r="BR866" s="8" t="str">
        <f t="shared" si="1526"/>
        <v/>
      </c>
      <c r="BS866" s="8" t="str">
        <f t="shared" si="1572"/>
        <v/>
      </c>
      <c r="BT866" s="8" t="str">
        <f t="shared" si="1573"/>
        <v/>
      </c>
      <c r="BU866" s="7" t="str">
        <f t="shared" si="1574"/>
        <v/>
      </c>
    </row>
    <row r="867" spans="8:73" x14ac:dyDescent="0.25">
      <c r="H867" s="35" t="str">
        <f>IFERROR(IF(MINUTE(M867)&lt;&gt;MINUTE(M866),MAX($H$2:H866)+1,IF(AND(MINUTE(M866)=0,MINUTE(M867)=0),1,"")),"")</f>
        <v/>
      </c>
      <c r="I867" s="35" t="str">
        <f t="shared" si="1509"/>
        <v/>
      </c>
      <c r="J867" s="35" t="str">
        <f t="shared" si="1548"/>
        <v/>
      </c>
      <c r="K867" s="67" t="str">
        <f>IFERROR(IF(VLOOKUP(J866,'Flota Variable'!$AS$4:$AU$707,3,0)+K866&gt;$F$7,"",VLOOKUP(J866,'Flota Variable'!$AS$4:$AU$707,3,0)+K866),"")</f>
        <v/>
      </c>
      <c r="L867" s="67" t="str">
        <f t="shared" si="1510"/>
        <v/>
      </c>
      <c r="M867" s="36" t="str">
        <f t="shared" si="1549"/>
        <v/>
      </c>
      <c r="N867" s="35" t="str">
        <f>IF(H867="","",IF(H867=MAX($H$3:$H$1002),IFERROR(VLOOKUP(MAX($H$3:H867)+1,$H$3:$I$1002,2,0),MAX(I867:I1866))-VLOOKUP(H867,$H$3:$I$1002,2,0)+1,IFERROR(VLOOKUP(MAX($H$3:H867)+1,$H$3:$I$1002,2,0),MAX(I867:I1866))-VLOOKUP(H867,$H$3:$I$1002,2,0)))</f>
        <v/>
      </c>
      <c r="P867" s="35" t="str">
        <f t="shared" si="1550"/>
        <v/>
      </c>
      <c r="Q867" s="67" t="str">
        <f t="shared" si="1551"/>
        <v/>
      </c>
      <c r="R867" s="67" t="str">
        <f t="shared" si="1552"/>
        <v/>
      </c>
      <c r="S867" s="67" t="str">
        <f t="shared" si="1553"/>
        <v/>
      </c>
      <c r="U867" s="68" t="str">
        <f>IFERROR(IF(Z867=0,"",IF(MINUTE(Z867)&lt;&gt;MINUTE(Z866),MAX($U$2:U866)+1,IF(AND(MINUTE(Z866)=0,MINUTE(Z867)=0),1,""))),"")</f>
        <v/>
      </c>
      <c r="V867" s="68" t="str">
        <f t="shared" si="1554"/>
        <v/>
      </c>
      <c r="W867" s="68" t="str">
        <f t="shared" si="1555"/>
        <v/>
      </c>
      <c r="X867" s="69" t="str">
        <f>IFERROR(L867+VLOOKUP(J867,'Tiempos de ciclo'!$P$3:$Q$398,2,0),"")</f>
        <v/>
      </c>
      <c r="Y867" s="69" t="str">
        <f t="shared" si="1538"/>
        <v/>
      </c>
      <c r="Z867" s="70" t="str">
        <f t="shared" si="1556"/>
        <v/>
      </c>
      <c r="AA867" s="68" t="str">
        <f>IF(U867="","",IF(U867=MAX($U$3:$U$1002),IFERROR(VLOOKUP(MAX($U$3:U867)+1,$U$3:$V$1002,2,0),MAX(V867:V1866))-VLOOKUP(U867,$U$3:$V$1002,2,0)+1,IFERROR(VLOOKUP(MAX($U$3:U867)+1,$U$3:$V$1002,2,0),MAX(V867:V1866))-VLOOKUP(U867,$U$3:$V$1002,2,0)))</f>
        <v/>
      </c>
      <c r="AC867" s="68" t="str">
        <f t="shared" si="1557"/>
        <v/>
      </c>
      <c r="AD867" s="69" t="str">
        <f t="shared" si="1558"/>
        <v/>
      </c>
      <c r="AE867" s="69" t="str">
        <f t="shared" si="1559"/>
        <v/>
      </c>
      <c r="AF867" s="69" t="str">
        <f t="shared" si="1560"/>
        <v/>
      </c>
      <c r="AI867" s="3" t="str">
        <f t="shared" si="1511"/>
        <v/>
      </c>
      <c r="AJ867" s="8" t="str">
        <f t="shared" si="1539"/>
        <v/>
      </c>
      <c r="AK867" s="8" t="str">
        <f t="shared" si="1512"/>
        <v/>
      </c>
      <c r="AL867" s="8" t="str">
        <f t="shared" si="1513"/>
        <v/>
      </c>
      <c r="AM867" s="8" t="str">
        <f t="shared" si="1514"/>
        <v/>
      </c>
      <c r="AN867" s="9" t="str">
        <f t="shared" si="1540"/>
        <v/>
      </c>
      <c r="AO867" s="9" t="str">
        <f t="shared" si="1541"/>
        <v/>
      </c>
      <c r="AP867" s="8" t="str">
        <f t="shared" si="1561"/>
        <v/>
      </c>
      <c r="AQ867" s="9" t="str">
        <f t="shared" si="1542"/>
        <v/>
      </c>
      <c r="AR867" s="8" t="str">
        <f t="shared" si="1562"/>
        <v/>
      </c>
      <c r="AS867" s="2" t="str">
        <f t="shared" si="1515"/>
        <v/>
      </c>
      <c r="AT867" s="8" t="str">
        <f t="shared" si="1563"/>
        <v/>
      </c>
      <c r="AU867" s="8" t="str">
        <f t="shared" si="1516"/>
        <v/>
      </c>
      <c r="AV867" s="8" t="str">
        <f t="shared" si="1517"/>
        <v/>
      </c>
      <c r="AW867" s="8" t="str">
        <f t="shared" si="1518"/>
        <v/>
      </c>
      <c r="AX867" s="9" t="str">
        <f t="shared" si="1543"/>
        <v/>
      </c>
      <c r="AY867" s="9" t="str">
        <f t="shared" si="1544"/>
        <v/>
      </c>
      <c r="AZ867" s="8" t="str">
        <f t="shared" si="1564"/>
        <v/>
      </c>
      <c r="BA867" s="9" t="str">
        <f t="shared" si="1565"/>
        <v/>
      </c>
      <c r="BB867" s="8" t="str">
        <f t="shared" si="1566"/>
        <v/>
      </c>
      <c r="BD867" s="3" t="str">
        <f t="shared" si="1567"/>
        <v/>
      </c>
      <c r="BE867" s="8" t="str">
        <f t="shared" si="1519"/>
        <v/>
      </c>
      <c r="BF867" s="8" t="str">
        <f t="shared" si="1520"/>
        <v/>
      </c>
      <c r="BG867" s="86" t="str">
        <f t="shared" si="1521"/>
        <v/>
      </c>
      <c r="BH867" s="9" t="str">
        <f t="shared" si="1522"/>
        <v/>
      </c>
      <c r="BI867" s="9" t="str">
        <f t="shared" si="1523"/>
        <v/>
      </c>
      <c r="BJ867" s="82" t="e">
        <f t="shared" si="1545"/>
        <v>#VALUE!</v>
      </c>
      <c r="BK867" s="9" t="str">
        <f t="shared" si="1524"/>
        <v/>
      </c>
      <c r="BL867" s="9" t="str">
        <f t="shared" ref="BL867:BM867" si="1605">BK867</f>
        <v/>
      </c>
      <c r="BM867" s="9" t="str">
        <f t="shared" si="1605"/>
        <v/>
      </c>
      <c r="BN867" s="8" t="str">
        <f t="shared" si="1547"/>
        <v/>
      </c>
      <c r="BO867" s="8" t="str">
        <f t="shared" si="1569"/>
        <v/>
      </c>
      <c r="BP867" s="8" t="str">
        <f t="shared" si="1570"/>
        <v/>
      </c>
      <c r="BQ867" s="8" t="str">
        <f t="shared" si="1571"/>
        <v/>
      </c>
      <c r="BR867" s="8" t="str">
        <f t="shared" si="1526"/>
        <v/>
      </c>
      <c r="BS867" s="8" t="str">
        <f t="shared" si="1572"/>
        <v/>
      </c>
      <c r="BT867" s="8" t="str">
        <f t="shared" si="1573"/>
        <v/>
      </c>
      <c r="BU867" s="7" t="str">
        <f t="shared" si="1574"/>
        <v/>
      </c>
    </row>
    <row r="868" spans="8:73" x14ac:dyDescent="0.25">
      <c r="H868" s="35" t="str">
        <f>IFERROR(IF(MINUTE(M868)&lt;&gt;MINUTE(M867),MAX($H$2:H867)+1,IF(AND(MINUTE(M867)=0,MINUTE(M868)=0),1,"")),"")</f>
        <v/>
      </c>
      <c r="I868" s="35" t="str">
        <f t="shared" si="1509"/>
        <v/>
      </c>
      <c r="J868" s="35" t="str">
        <f t="shared" si="1548"/>
        <v/>
      </c>
      <c r="K868" s="67" t="str">
        <f>IFERROR(IF(VLOOKUP(J867,'Flota Variable'!$AS$4:$AU$707,3,0)+K867&gt;$F$7,"",VLOOKUP(J867,'Flota Variable'!$AS$4:$AU$707,3,0)+K867),"")</f>
        <v/>
      </c>
      <c r="L868" s="67" t="str">
        <f t="shared" si="1510"/>
        <v/>
      </c>
      <c r="M868" s="36" t="str">
        <f t="shared" si="1549"/>
        <v/>
      </c>
      <c r="N868" s="35" t="str">
        <f>IF(H868="","",IF(H868=MAX($H$3:$H$1002),IFERROR(VLOOKUP(MAX($H$3:H868)+1,$H$3:$I$1002,2,0),MAX(I868:I1867))-VLOOKUP(H868,$H$3:$I$1002,2,0)+1,IFERROR(VLOOKUP(MAX($H$3:H868)+1,$H$3:$I$1002,2,0),MAX(I868:I1867))-VLOOKUP(H868,$H$3:$I$1002,2,0)))</f>
        <v/>
      </c>
      <c r="P868" s="35" t="str">
        <f t="shared" si="1550"/>
        <v/>
      </c>
      <c r="Q868" s="67" t="str">
        <f t="shared" si="1551"/>
        <v/>
      </c>
      <c r="R868" s="67" t="str">
        <f t="shared" si="1552"/>
        <v/>
      </c>
      <c r="S868" s="67" t="str">
        <f t="shared" si="1553"/>
        <v/>
      </c>
      <c r="U868" s="68" t="str">
        <f>IFERROR(IF(Z868=0,"",IF(MINUTE(Z868)&lt;&gt;MINUTE(Z867),MAX($U$2:U867)+1,IF(AND(MINUTE(Z867)=0,MINUTE(Z868)=0),1,""))),"")</f>
        <v/>
      </c>
      <c r="V868" s="68" t="str">
        <f t="shared" si="1554"/>
        <v/>
      </c>
      <c r="W868" s="68" t="str">
        <f t="shared" si="1555"/>
        <v/>
      </c>
      <c r="X868" s="69" t="str">
        <f>IFERROR(L868+VLOOKUP(J868,'Tiempos de ciclo'!$P$3:$Q$398,2,0),"")</f>
        <v/>
      </c>
      <c r="Y868" s="69" t="str">
        <f t="shared" si="1538"/>
        <v/>
      </c>
      <c r="Z868" s="70" t="str">
        <f t="shared" si="1556"/>
        <v/>
      </c>
      <c r="AA868" s="68" t="str">
        <f>IF(U868="","",IF(U868=MAX($U$3:$U$1002),IFERROR(VLOOKUP(MAX($U$3:U868)+1,$U$3:$V$1002,2,0),MAX(V868:V1867))-VLOOKUP(U868,$U$3:$V$1002,2,0)+1,IFERROR(VLOOKUP(MAX($U$3:U868)+1,$U$3:$V$1002,2,0),MAX(V868:V1867))-VLOOKUP(U868,$U$3:$V$1002,2,0)))</f>
        <v/>
      </c>
      <c r="AC868" s="68" t="str">
        <f t="shared" si="1557"/>
        <v/>
      </c>
      <c r="AD868" s="69" t="str">
        <f t="shared" si="1558"/>
        <v/>
      </c>
      <c r="AE868" s="69" t="str">
        <f t="shared" si="1559"/>
        <v/>
      </c>
      <c r="AF868" s="69" t="str">
        <f t="shared" si="1560"/>
        <v/>
      </c>
      <c r="AI868" s="3" t="str">
        <f t="shared" si="1511"/>
        <v/>
      </c>
      <c r="AJ868" s="8" t="str">
        <f t="shared" si="1539"/>
        <v/>
      </c>
      <c r="AK868" s="8" t="str">
        <f t="shared" si="1512"/>
        <v/>
      </c>
      <c r="AL868" s="8" t="str">
        <f t="shared" si="1513"/>
        <v/>
      </c>
      <c r="AM868" s="8" t="str">
        <f t="shared" si="1514"/>
        <v/>
      </c>
      <c r="AN868" s="9" t="str">
        <f t="shared" si="1540"/>
        <v/>
      </c>
      <c r="AO868" s="9" t="str">
        <f t="shared" si="1541"/>
        <v/>
      </c>
      <c r="AP868" s="8" t="str">
        <f t="shared" si="1561"/>
        <v/>
      </c>
      <c r="AQ868" s="9" t="str">
        <f t="shared" si="1542"/>
        <v/>
      </c>
      <c r="AR868" s="8" t="str">
        <f t="shared" si="1562"/>
        <v/>
      </c>
      <c r="AS868" s="2" t="str">
        <f t="shared" si="1515"/>
        <v/>
      </c>
      <c r="AT868" s="8" t="str">
        <f t="shared" si="1563"/>
        <v/>
      </c>
      <c r="AU868" s="8" t="str">
        <f t="shared" si="1516"/>
        <v/>
      </c>
      <c r="AV868" s="8" t="str">
        <f t="shared" si="1517"/>
        <v/>
      </c>
      <c r="AW868" s="8" t="str">
        <f t="shared" si="1518"/>
        <v/>
      </c>
      <c r="AX868" s="9" t="str">
        <f t="shared" si="1543"/>
        <v/>
      </c>
      <c r="AY868" s="9" t="str">
        <f t="shared" si="1544"/>
        <v/>
      </c>
      <c r="AZ868" s="8" t="str">
        <f t="shared" si="1564"/>
        <v/>
      </c>
      <c r="BA868" s="9" t="str">
        <f t="shared" si="1565"/>
        <v/>
      </c>
      <c r="BB868" s="8" t="str">
        <f t="shared" si="1566"/>
        <v/>
      </c>
      <c r="BD868" s="3" t="str">
        <f t="shared" si="1567"/>
        <v/>
      </c>
      <c r="BE868" s="8" t="str">
        <f t="shared" si="1519"/>
        <v/>
      </c>
      <c r="BF868" s="8" t="str">
        <f t="shared" si="1520"/>
        <v/>
      </c>
      <c r="BG868" s="86" t="str">
        <f t="shared" si="1521"/>
        <v/>
      </c>
      <c r="BH868" s="9" t="str">
        <f t="shared" si="1522"/>
        <v/>
      </c>
      <c r="BI868" s="9" t="str">
        <f t="shared" si="1523"/>
        <v/>
      </c>
      <c r="BJ868" s="82" t="e">
        <f t="shared" si="1545"/>
        <v>#VALUE!</v>
      </c>
      <c r="BK868" s="9" t="str">
        <f t="shared" si="1524"/>
        <v/>
      </c>
      <c r="BL868" s="9" t="str">
        <f t="shared" ref="BL868:BM868" si="1606">BK868</f>
        <v/>
      </c>
      <c r="BM868" s="9" t="str">
        <f t="shared" si="1606"/>
        <v/>
      </c>
      <c r="BN868" s="8" t="str">
        <f t="shared" si="1547"/>
        <v/>
      </c>
      <c r="BO868" s="8" t="str">
        <f t="shared" si="1569"/>
        <v/>
      </c>
      <c r="BP868" s="8" t="str">
        <f t="shared" si="1570"/>
        <v/>
      </c>
      <c r="BQ868" s="8" t="str">
        <f t="shared" si="1571"/>
        <v/>
      </c>
      <c r="BR868" s="8" t="str">
        <f t="shared" si="1526"/>
        <v/>
      </c>
      <c r="BS868" s="8" t="str">
        <f t="shared" si="1572"/>
        <v/>
      </c>
      <c r="BT868" s="8" t="str">
        <f t="shared" si="1573"/>
        <v/>
      </c>
      <c r="BU868" s="7" t="str">
        <f t="shared" si="1574"/>
        <v/>
      </c>
    </row>
    <row r="869" spans="8:73" x14ac:dyDescent="0.25">
      <c r="H869" s="35" t="str">
        <f>IFERROR(IF(MINUTE(M869)&lt;&gt;MINUTE(M868),MAX($H$2:H868)+1,IF(AND(MINUTE(M868)=0,MINUTE(M869)=0),1,"")),"")</f>
        <v/>
      </c>
      <c r="I869" s="35" t="str">
        <f t="shared" si="1509"/>
        <v/>
      </c>
      <c r="J869" s="35" t="str">
        <f t="shared" si="1548"/>
        <v/>
      </c>
      <c r="K869" s="67" t="str">
        <f>IFERROR(IF(VLOOKUP(J868,'Flota Variable'!$AS$4:$AU$707,3,0)+K868&gt;$F$7,"",VLOOKUP(J868,'Flota Variable'!$AS$4:$AU$707,3,0)+K868),"")</f>
        <v/>
      </c>
      <c r="L869" s="67" t="str">
        <f t="shared" si="1510"/>
        <v/>
      </c>
      <c r="M869" s="36" t="str">
        <f t="shared" si="1549"/>
        <v/>
      </c>
      <c r="N869" s="35" t="str">
        <f>IF(H869="","",IF(H869=MAX($H$3:$H$1002),IFERROR(VLOOKUP(MAX($H$3:H869)+1,$H$3:$I$1002,2,0),MAX(I869:I1868))-VLOOKUP(H869,$H$3:$I$1002,2,0)+1,IFERROR(VLOOKUP(MAX($H$3:H869)+1,$H$3:$I$1002,2,0),MAX(I869:I1868))-VLOOKUP(H869,$H$3:$I$1002,2,0)))</f>
        <v/>
      </c>
      <c r="P869" s="35" t="str">
        <f t="shared" si="1550"/>
        <v/>
      </c>
      <c r="Q869" s="67" t="str">
        <f t="shared" si="1551"/>
        <v/>
      </c>
      <c r="R869" s="67" t="str">
        <f t="shared" si="1552"/>
        <v/>
      </c>
      <c r="S869" s="67" t="str">
        <f t="shared" si="1553"/>
        <v/>
      </c>
      <c r="U869" s="68" t="str">
        <f>IFERROR(IF(Z869=0,"",IF(MINUTE(Z869)&lt;&gt;MINUTE(Z868),MAX($U$2:U868)+1,IF(AND(MINUTE(Z868)=0,MINUTE(Z869)=0),1,""))),"")</f>
        <v/>
      </c>
      <c r="V869" s="68" t="str">
        <f t="shared" si="1554"/>
        <v/>
      </c>
      <c r="W869" s="68" t="str">
        <f t="shared" si="1555"/>
        <v/>
      </c>
      <c r="X869" s="69" t="str">
        <f>IFERROR(L869+VLOOKUP(J869,'Tiempos de ciclo'!$P$3:$Q$398,2,0),"")</f>
        <v/>
      </c>
      <c r="Y869" s="69" t="str">
        <f t="shared" si="1538"/>
        <v/>
      </c>
      <c r="Z869" s="70" t="str">
        <f t="shared" si="1556"/>
        <v/>
      </c>
      <c r="AA869" s="68" t="str">
        <f>IF(U869="","",IF(U869=MAX($U$3:$U$1002),IFERROR(VLOOKUP(MAX($U$3:U869)+1,$U$3:$V$1002,2,0),MAX(V869:V1868))-VLOOKUP(U869,$U$3:$V$1002,2,0)+1,IFERROR(VLOOKUP(MAX($U$3:U869)+1,$U$3:$V$1002,2,0),MAX(V869:V1868))-VLOOKUP(U869,$U$3:$V$1002,2,0)))</f>
        <v/>
      </c>
      <c r="AC869" s="68" t="str">
        <f t="shared" si="1557"/>
        <v/>
      </c>
      <c r="AD869" s="69" t="str">
        <f t="shared" si="1558"/>
        <v/>
      </c>
      <c r="AE869" s="69" t="str">
        <f t="shared" si="1559"/>
        <v/>
      </c>
      <c r="AF869" s="69" t="str">
        <f t="shared" si="1560"/>
        <v/>
      </c>
      <c r="AI869" s="3" t="str">
        <f t="shared" si="1511"/>
        <v/>
      </c>
      <c r="AJ869" s="8" t="str">
        <f t="shared" si="1539"/>
        <v/>
      </c>
      <c r="AK869" s="8" t="str">
        <f t="shared" si="1512"/>
        <v/>
      </c>
      <c r="AL869" s="8" t="str">
        <f t="shared" si="1513"/>
        <v/>
      </c>
      <c r="AM869" s="8" t="str">
        <f t="shared" si="1514"/>
        <v/>
      </c>
      <c r="AN869" s="9" t="str">
        <f t="shared" si="1540"/>
        <v/>
      </c>
      <c r="AO869" s="9" t="str">
        <f t="shared" si="1541"/>
        <v/>
      </c>
      <c r="AP869" s="8" t="str">
        <f t="shared" si="1561"/>
        <v/>
      </c>
      <c r="AQ869" s="9" t="str">
        <f t="shared" si="1542"/>
        <v/>
      </c>
      <c r="AR869" s="8" t="str">
        <f t="shared" si="1562"/>
        <v/>
      </c>
      <c r="AS869" s="2" t="str">
        <f t="shared" si="1515"/>
        <v/>
      </c>
      <c r="AT869" s="8" t="str">
        <f t="shared" si="1563"/>
        <v/>
      </c>
      <c r="AU869" s="8" t="str">
        <f t="shared" si="1516"/>
        <v/>
      </c>
      <c r="AV869" s="8" t="str">
        <f t="shared" si="1517"/>
        <v/>
      </c>
      <c r="AW869" s="8" t="str">
        <f t="shared" si="1518"/>
        <v/>
      </c>
      <c r="AX869" s="9" t="str">
        <f t="shared" si="1543"/>
        <v/>
      </c>
      <c r="AY869" s="9" t="str">
        <f t="shared" si="1544"/>
        <v/>
      </c>
      <c r="AZ869" s="8" t="str">
        <f t="shared" si="1564"/>
        <v/>
      </c>
      <c r="BA869" s="9" t="str">
        <f t="shared" si="1565"/>
        <v/>
      </c>
      <c r="BB869" s="8" t="str">
        <f t="shared" si="1566"/>
        <v/>
      </c>
      <c r="BD869" s="3" t="str">
        <f t="shared" si="1567"/>
        <v/>
      </c>
      <c r="BE869" s="8" t="str">
        <f t="shared" si="1519"/>
        <v/>
      </c>
      <c r="BF869" s="8" t="str">
        <f t="shared" si="1520"/>
        <v/>
      </c>
      <c r="BG869" s="86" t="str">
        <f t="shared" si="1521"/>
        <v/>
      </c>
      <c r="BH869" s="9" t="str">
        <f t="shared" si="1522"/>
        <v/>
      </c>
      <c r="BI869" s="9" t="str">
        <f t="shared" si="1523"/>
        <v/>
      </c>
      <c r="BJ869" s="82" t="e">
        <f t="shared" si="1545"/>
        <v>#VALUE!</v>
      </c>
      <c r="BK869" s="9" t="str">
        <f t="shared" si="1524"/>
        <v/>
      </c>
      <c r="BL869" s="9" t="str">
        <f t="shared" ref="BL869:BM869" si="1607">BK869</f>
        <v/>
      </c>
      <c r="BM869" s="9" t="str">
        <f t="shared" si="1607"/>
        <v/>
      </c>
      <c r="BN869" s="8" t="str">
        <f t="shared" si="1547"/>
        <v/>
      </c>
      <c r="BO869" s="8" t="str">
        <f t="shared" si="1569"/>
        <v/>
      </c>
      <c r="BP869" s="8" t="str">
        <f t="shared" si="1570"/>
        <v/>
      </c>
      <c r="BQ869" s="8" t="str">
        <f t="shared" si="1571"/>
        <v/>
      </c>
      <c r="BR869" s="8" t="str">
        <f t="shared" si="1526"/>
        <v/>
      </c>
      <c r="BS869" s="8" t="str">
        <f t="shared" si="1572"/>
        <v/>
      </c>
      <c r="BT869" s="8" t="str">
        <f t="shared" si="1573"/>
        <v/>
      </c>
      <c r="BU869" s="7" t="str">
        <f t="shared" si="1574"/>
        <v/>
      </c>
    </row>
    <row r="870" spans="8:73" x14ac:dyDescent="0.25">
      <c r="H870" s="35" t="str">
        <f>IFERROR(IF(MINUTE(M870)&lt;&gt;MINUTE(M869),MAX($H$2:H869)+1,IF(AND(MINUTE(M869)=0,MINUTE(M870)=0),1,"")),"")</f>
        <v/>
      </c>
      <c r="I870" s="35" t="str">
        <f t="shared" si="1509"/>
        <v/>
      </c>
      <c r="J870" s="35" t="str">
        <f t="shared" si="1548"/>
        <v/>
      </c>
      <c r="K870" s="67" t="str">
        <f>IFERROR(IF(VLOOKUP(J869,'Flota Variable'!$AS$4:$AU$707,3,0)+K869&gt;$F$7,"",VLOOKUP(J869,'Flota Variable'!$AS$4:$AU$707,3,0)+K869),"")</f>
        <v/>
      </c>
      <c r="L870" s="67" t="str">
        <f t="shared" si="1510"/>
        <v/>
      </c>
      <c r="M870" s="36" t="str">
        <f t="shared" si="1549"/>
        <v/>
      </c>
      <c r="N870" s="35" t="str">
        <f>IF(H870="","",IF(H870=MAX($H$3:$H$1002),IFERROR(VLOOKUP(MAX($H$3:H870)+1,$H$3:$I$1002,2,0),MAX(I870:I1869))-VLOOKUP(H870,$H$3:$I$1002,2,0)+1,IFERROR(VLOOKUP(MAX($H$3:H870)+1,$H$3:$I$1002,2,0),MAX(I870:I1869))-VLOOKUP(H870,$H$3:$I$1002,2,0)))</f>
        <v/>
      </c>
      <c r="P870" s="35" t="str">
        <f t="shared" si="1550"/>
        <v/>
      </c>
      <c r="Q870" s="67" t="str">
        <f t="shared" si="1551"/>
        <v/>
      </c>
      <c r="R870" s="67" t="str">
        <f t="shared" si="1552"/>
        <v/>
      </c>
      <c r="S870" s="67" t="str">
        <f t="shared" si="1553"/>
        <v/>
      </c>
      <c r="U870" s="68" t="str">
        <f>IFERROR(IF(Z870=0,"",IF(MINUTE(Z870)&lt;&gt;MINUTE(Z869),MAX($U$2:U869)+1,IF(AND(MINUTE(Z869)=0,MINUTE(Z870)=0),1,""))),"")</f>
        <v/>
      </c>
      <c r="V870" s="68" t="str">
        <f t="shared" si="1554"/>
        <v/>
      </c>
      <c r="W870" s="68" t="str">
        <f t="shared" si="1555"/>
        <v/>
      </c>
      <c r="X870" s="69" t="str">
        <f>IFERROR(L870+VLOOKUP(J870,'Tiempos de ciclo'!$P$3:$Q$398,2,0),"")</f>
        <v/>
      </c>
      <c r="Y870" s="69" t="str">
        <f t="shared" si="1538"/>
        <v/>
      </c>
      <c r="Z870" s="70" t="str">
        <f t="shared" si="1556"/>
        <v/>
      </c>
      <c r="AA870" s="68" t="str">
        <f>IF(U870="","",IF(U870=MAX($U$3:$U$1002),IFERROR(VLOOKUP(MAX($U$3:U870)+1,$U$3:$V$1002,2,0),MAX(V870:V1869))-VLOOKUP(U870,$U$3:$V$1002,2,0)+1,IFERROR(VLOOKUP(MAX($U$3:U870)+1,$U$3:$V$1002,2,0),MAX(V870:V1869))-VLOOKUP(U870,$U$3:$V$1002,2,0)))</f>
        <v/>
      </c>
      <c r="AC870" s="68" t="str">
        <f t="shared" si="1557"/>
        <v/>
      </c>
      <c r="AD870" s="69" t="str">
        <f t="shared" si="1558"/>
        <v/>
      </c>
      <c r="AE870" s="69" t="str">
        <f t="shared" si="1559"/>
        <v/>
      </c>
      <c r="AF870" s="69" t="str">
        <f t="shared" si="1560"/>
        <v/>
      </c>
      <c r="AI870" s="3" t="str">
        <f t="shared" si="1511"/>
        <v/>
      </c>
      <c r="AJ870" s="8" t="str">
        <f t="shared" si="1539"/>
        <v/>
      </c>
      <c r="AK870" s="8" t="str">
        <f t="shared" si="1512"/>
        <v/>
      </c>
      <c r="AL870" s="8" t="str">
        <f t="shared" si="1513"/>
        <v/>
      </c>
      <c r="AM870" s="8" t="str">
        <f t="shared" si="1514"/>
        <v/>
      </c>
      <c r="AN870" s="9" t="str">
        <f t="shared" si="1540"/>
        <v/>
      </c>
      <c r="AO870" s="9" t="str">
        <f t="shared" si="1541"/>
        <v/>
      </c>
      <c r="AP870" s="8" t="str">
        <f t="shared" si="1561"/>
        <v/>
      </c>
      <c r="AQ870" s="9" t="str">
        <f t="shared" si="1542"/>
        <v/>
      </c>
      <c r="AR870" s="8" t="str">
        <f t="shared" si="1562"/>
        <v/>
      </c>
      <c r="AS870" s="2" t="str">
        <f t="shared" si="1515"/>
        <v/>
      </c>
      <c r="AT870" s="8" t="str">
        <f t="shared" si="1563"/>
        <v/>
      </c>
      <c r="AU870" s="8" t="str">
        <f t="shared" si="1516"/>
        <v/>
      </c>
      <c r="AV870" s="8" t="str">
        <f t="shared" si="1517"/>
        <v/>
      </c>
      <c r="AW870" s="8" t="str">
        <f t="shared" si="1518"/>
        <v/>
      </c>
      <c r="AX870" s="9" t="str">
        <f t="shared" si="1543"/>
        <v/>
      </c>
      <c r="AY870" s="9" t="str">
        <f t="shared" si="1544"/>
        <v/>
      </c>
      <c r="AZ870" s="8" t="str">
        <f t="shared" si="1564"/>
        <v/>
      </c>
      <c r="BA870" s="9" t="str">
        <f t="shared" si="1565"/>
        <v/>
      </c>
      <c r="BB870" s="8" t="str">
        <f t="shared" si="1566"/>
        <v/>
      </c>
      <c r="BD870" s="3" t="str">
        <f t="shared" si="1567"/>
        <v/>
      </c>
      <c r="BE870" s="8" t="str">
        <f t="shared" si="1519"/>
        <v/>
      </c>
      <c r="BF870" s="8" t="str">
        <f t="shared" si="1520"/>
        <v/>
      </c>
      <c r="BG870" s="86" t="str">
        <f t="shared" si="1521"/>
        <v/>
      </c>
      <c r="BH870" s="9" t="str">
        <f t="shared" si="1522"/>
        <v/>
      </c>
      <c r="BI870" s="9" t="str">
        <f t="shared" si="1523"/>
        <v/>
      </c>
      <c r="BJ870" s="82" t="e">
        <f t="shared" si="1545"/>
        <v>#VALUE!</v>
      </c>
      <c r="BK870" s="9" t="str">
        <f t="shared" si="1524"/>
        <v/>
      </c>
      <c r="BL870" s="9" t="str">
        <f t="shared" ref="BL870:BM870" si="1608">BK870</f>
        <v/>
      </c>
      <c r="BM870" s="9" t="str">
        <f t="shared" si="1608"/>
        <v/>
      </c>
      <c r="BN870" s="8" t="str">
        <f t="shared" si="1547"/>
        <v/>
      </c>
      <c r="BO870" s="8" t="str">
        <f t="shared" si="1569"/>
        <v/>
      </c>
      <c r="BP870" s="8" t="str">
        <f t="shared" si="1570"/>
        <v/>
      </c>
      <c r="BQ870" s="8" t="str">
        <f t="shared" si="1571"/>
        <v/>
      </c>
      <c r="BR870" s="8" t="str">
        <f t="shared" si="1526"/>
        <v/>
      </c>
      <c r="BS870" s="8" t="str">
        <f t="shared" si="1572"/>
        <v/>
      </c>
      <c r="BT870" s="8" t="str">
        <f t="shared" si="1573"/>
        <v/>
      </c>
      <c r="BU870" s="7" t="str">
        <f t="shared" si="1574"/>
        <v/>
      </c>
    </row>
    <row r="871" spans="8:73" x14ac:dyDescent="0.25">
      <c r="H871" s="35" t="str">
        <f>IFERROR(IF(MINUTE(M871)&lt;&gt;MINUTE(M870),MAX($H$2:H870)+1,IF(AND(MINUTE(M870)=0,MINUTE(M871)=0),1,"")),"")</f>
        <v/>
      </c>
      <c r="I871" s="35" t="str">
        <f t="shared" si="1509"/>
        <v/>
      </c>
      <c r="J871" s="35" t="str">
        <f t="shared" si="1548"/>
        <v/>
      </c>
      <c r="K871" s="67" t="str">
        <f>IFERROR(IF(VLOOKUP(J870,'Flota Variable'!$AS$4:$AU$707,3,0)+K870&gt;$F$7,"",VLOOKUP(J870,'Flota Variable'!$AS$4:$AU$707,3,0)+K870),"")</f>
        <v/>
      </c>
      <c r="L871" s="67" t="str">
        <f t="shared" si="1510"/>
        <v/>
      </c>
      <c r="M871" s="36" t="str">
        <f t="shared" si="1549"/>
        <v/>
      </c>
      <c r="N871" s="35" t="str">
        <f>IF(H871="","",IF(H871=MAX($H$3:$H$1002),IFERROR(VLOOKUP(MAX($H$3:H871)+1,$H$3:$I$1002,2,0),MAX(I871:I1870))-VLOOKUP(H871,$H$3:$I$1002,2,0)+1,IFERROR(VLOOKUP(MAX($H$3:H871)+1,$H$3:$I$1002,2,0),MAX(I871:I1870))-VLOOKUP(H871,$H$3:$I$1002,2,0)))</f>
        <v/>
      </c>
      <c r="P871" s="35" t="str">
        <f t="shared" si="1550"/>
        <v/>
      </c>
      <c r="Q871" s="67" t="str">
        <f t="shared" si="1551"/>
        <v/>
      </c>
      <c r="R871" s="67" t="str">
        <f t="shared" si="1552"/>
        <v/>
      </c>
      <c r="S871" s="67" t="str">
        <f t="shared" si="1553"/>
        <v/>
      </c>
      <c r="U871" s="68" t="str">
        <f>IFERROR(IF(Z871=0,"",IF(MINUTE(Z871)&lt;&gt;MINUTE(Z870),MAX($U$2:U870)+1,IF(AND(MINUTE(Z870)=0,MINUTE(Z871)=0),1,""))),"")</f>
        <v/>
      </c>
      <c r="V871" s="68" t="str">
        <f t="shared" si="1554"/>
        <v/>
      </c>
      <c r="W871" s="68" t="str">
        <f t="shared" si="1555"/>
        <v/>
      </c>
      <c r="X871" s="69" t="str">
        <f>IFERROR(L871+VLOOKUP(J871,'Tiempos de ciclo'!$P$3:$Q$398,2,0),"")</f>
        <v/>
      </c>
      <c r="Y871" s="69" t="str">
        <f t="shared" si="1538"/>
        <v/>
      </c>
      <c r="Z871" s="70" t="str">
        <f t="shared" si="1556"/>
        <v/>
      </c>
      <c r="AA871" s="68" t="str">
        <f>IF(U871="","",IF(U871=MAX($U$3:$U$1002),IFERROR(VLOOKUP(MAX($U$3:U871)+1,$U$3:$V$1002,2,0),MAX(V871:V1870))-VLOOKUP(U871,$U$3:$V$1002,2,0)+1,IFERROR(VLOOKUP(MAX($U$3:U871)+1,$U$3:$V$1002,2,0),MAX(V871:V1870))-VLOOKUP(U871,$U$3:$V$1002,2,0)))</f>
        <v/>
      </c>
      <c r="AC871" s="68" t="str">
        <f t="shared" si="1557"/>
        <v/>
      </c>
      <c r="AD871" s="69" t="str">
        <f t="shared" si="1558"/>
        <v/>
      </c>
      <c r="AE871" s="69" t="str">
        <f t="shared" si="1559"/>
        <v/>
      </c>
      <c r="AF871" s="69" t="str">
        <f t="shared" si="1560"/>
        <v/>
      </c>
      <c r="AI871" s="3" t="str">
        <f t="shared" si="1511"/>
        <v/>
      </c>
      <c r="AJ871" s="8" t="str">
        <f t="shared" si="1539"/>
        <v/>
      </c>
      <c r="AK871" s="8" t="str">
        <f t="shared" si="1512"/>
        <v/>
      </c>
      <c r="AL871" s="8" t="str">
        <f t="shared" si="1513"/>
        <v/>
      </c>
      <c r="AM871" s="8" t="str">
        <f t="shared" si="1514"/>
        <v/>
      </c>
      <c r="AN871" s="9" t="str">
        <f t="shared" si="1540"/>
        <v/>
      </c>
      <c r="AO871" s="9" t="str">
        <f t="shared" si="1541"/>
        <v/>
      </c>
      <c r="AP871" s="8" t="str">
        <f t="shared" si="1561"/>
        <v/>
      </c>
      <c r="AQ871" s="9" t="str">
        <f t="shared" si="1542"/>
        <v/>
      </c>
      <c r="AR871" s="8" t="str">
        <f t="shared" si="1562"/>
        <v/>
      </c>
      <c r="AS871" s="2" t="str">
        <f t="shared" si="1515"/>
        <v/>
      </c>
      <c r="AT871" s="8" t="str">
        <f t="shared" si="1563"/>
        <v/>
      </c>
      <c r="AU871" s="8" t="str">
        <f t="shared" si="1516"/>
        <v/>
      </c>
      <c r="AV871" s="8" t="str">
        <f t="shared" si="1517"/>
        <v/>
      </c>
      <c r="AW871" s="8" t="str">
        <f t="shared" si="1518"/>
        <v/>
      </c>
      <c r="AX871" s="9" t="str">
        <f t="shared" si="1543"/>
        <v/>
      </c>
      <c r="AY871" s="9" t="str">
        <f t="shared" si="1544"/>
        <v/>
      </c>
      <c r="AZ871" s="8" t="str">
        <f t="shared" si="1564"/>
        <v/>
      </c>
      <c r="BA871" s="9" t="str">
        <f t="shared" si="1565"/>
        <v/>
      </c>
      <c r="BB871" s="8" t="str">
        <f t="shared" si="1566"/>
        <v/>
      </c>
      <c r="BD871" s="3" t="str">
        <f t="shared" si="1567"/>
        <v/>
      </c>
      <c r="BE871" s="8" t="str">
        <f t="shared" si="1519"/>
        <v/>
      </c>
      <c r="BF871" s="8" t="str">
        <f t="shared" si="1520"/>
        <v/>
      </c>
      <c r="BG871" s="86" t="str">
        <f t="shared" si="1521"/>
        <v/>
      </c>
      <c r="BH871" s="9" t="str">
        <f t="shared" si="1522"/>
        <v/>
      </c>
      <c r="BI871" s="9" t="str">
        <f t="shared" si="1523"/>
        <v/>
      </c>
      <c r="BJ871" s="82" t="e">
        <f t="shared" si="1545"/>
        <v>#VALUE!</v>
      </c>
      <c r="BK871" s="9" t="str">
        <f t="shared" si="1524"/>
        <v/>
      </c>
      <c r="BL871" s="9" t="str">
        <f t="shared" ref="BL871:BM871" si="1609">BK871</f>
        <v/>
      </c>
      <c r="BM871" s="9" t="str">
        <f t="shared" si="1609"/>
        <v/>
      </c>
      <c r="BN871" s="8" t="str">
        <f t="shared" si="1547"/>
        <v/>
      </c>
      <c r="BO871" s="8" t="str">
        <f t="shared" si="1569"/>
        <v/>
      </c>
      <c r="BP871" s="8" t="str">
        <f t="shared" si="1570"/>
        <v/>
      </c>
      <c r="BQ871" s="8" t="str">
        <f t="shared" si="1571"/>
        <v/>
      </c>
      <c r="BR871" s="8" t="str">
        <f t="shared" si="1526"/>
        <v/>
      </c>
      <c r="BS871" s="8" t="str">
        <f t="shared" si="1572"/>
        <v/>
      </c>
      <c r="BT871" s="8" t="str">
        <f t="shared" si="1573"/>
        <v/>
      </c>
      <c r="BU871" s="7" t="str">
        <f t="shared" si="1574"/>
        <v/>
      </c>
    </row>
    <row r="872" spans="8:73" x14ac:dyDescent="0.25">
      <c r="H872" s="35" t="str">
        <f>IFERROR(IF(MINUTE(M872)&lt;&gt;MINUTE(M871),MAX($H$2:H871)+1,IF(AND(MINUTE(M871)=0,MINUTE(M872)=0),1,"")),"")</f>
        <v/>
      </c>
      <c r="I872" s="35" t="str">
        <f t="shared" si="1509"/>
        <v/>
      </c>
      <c r="J872" s="35" t="str">
        <f t="shared" si="1548"/>
        <v/>
      </c>
      <c r="K872" s="67" t="str">
        <f>IFERROR(IF(VLOOKUP(J871,'Flota Variable'!$AS$4:$AU$707,3,0)+K871&gt;$F$7,"",VLOOKUP(J871,'Flota Variable'!$AS$4:$AU$707,3,0)+K871),"")</f>
        <v/>
      </c>
      <c r="L872" s="67" t="str">
        <f t="shared" si="1510"/>
        <v/>
      </c>
      <c r="M872" s="36" t="str">
        <f t="shared" si="1549"/>
        <v/>
      </c>
      <c r="N872" s="35" t="str">
        <f>IF(H872="","",IF(H872=MAX($H$3:$H$1002),IFERROR(VLOOKUP(MAX($H$3:H872)+1,$H$3:$I$1002,2,0),MAX(I872:I1871))-VLOOKUP(H872,$H$3:$I$1002,2,0)+1,IFERROR(VLOOKUP(MAX($H$3:H872)+1,$H$3:$I$1002,2,0),MAX(I872:I1871))-VLOOKUP(H872,$H$3:$I$1002,2,0)))</f>
        <v/>
      </c>
      <c r="P872" s="35" t="str">
        <f t="shared" si="1550"/>
        <v/>
      </c>
      <c r="Q872" s="67" t="str">
        <f t="shared" si="1551"/>
        <v/>
      </c>
      <c r="R872" s="67" t="str">
        <f t="shared" si="1552"/>
        <v/>
      </c>
      <c r="S872" s="67" t="str">
        <f t="shared" si="1553"/>
        <v/>
      </c>
      <c r="U872" s="68" t="str">
        <f>IFERROR(IF(Z872=0,"",IF(MINUTE(Z872)&lt;&gt;MINUTE(Z871),MAX($U$2:U871)+1,IF(AND(MINUTE(Z871)=0,MINUTE(Z872)=0),1,""))),"")</f>
        <v/>
      </c>
      <c r="V872" s="68" t="str">
        <f t="shared" si="1554"/>
        <v/>
      </c>
      <c r="W872" s="68" t="str">
        <f t="shared" si="1555"/>
        <v/>
      </c>
      <c r="X872" s="69" t="str">
        <f>IFERROR(L872+VLOOKUP(J872,'Tiempos de ciclo'!$P$3:$Q$398,2,0),"")</f>
        <v/>
      </c>
      <c r="Y872" s="69" t="str">
        <f t="shared" si="1538"/>
        <v/>
      </c>
      <c r="Z872" s="70" t="str">
        <f t="shared" si="1556"/>
        <v/>
      </c>
      <c r="AA872" s="68" t="str">
        <f>IF(U872="","",IF(U872=MAX($U$3:$U$1002),IFERROR(VLOOKUP(MAX($U$3:U872)+1,$U$3:$V$1002,2,0),MAX(V872:V1871))-VLOOKUP(U872,$U$3:$V$1002,2,0)+1,IFERROR(VLOOKUP(MAX($U$3:U872)+1,$U$3:$V$1002,2,0),MAX(V872:V1871))-VLOOKUP(U872,$U$3:$V$1002,2,0)))</f>
        <v/>
      </c>
      <c r="AC872" s="68" t="str">
        <f t="shared" si="1557"/>
        <v/>
      </c>
      <c r="AD872" s="69" t="str">
        <f t="shared" si="1558"/>
        <v/>
      </c>
      <c r="AE872" s="69" t="str">
        <f t="shared" si="1559"/>
        <v/>
      </c>
      <c r="AF872" s="69" t="str">
        <f t="shared" si="1560"/>
        <v/>
      </c>
      <c r="AI872" s="3" t="str">
        <f t="shared" si="1511"/>
        <v/>
      </c>
      <c r="AJ872" s="8" t="str">
        <f t="shared" si="1539"/>
        <v/>
      </c>
      <c r="AK872" s="8" t="str">
        <f t="shared" si="1512"/>
        <v/>
      </c>
      <c r="AL872" s="8" t="str">
        <f t="shared" si="1513"/>
        <v/>
      </c>
      <c r="AM872" s="8" t="str">
        <f t="shared" si="1514"/>
        <v/>
      </c>
      <c r="AN872" s="9" t="str">
        <f t="shared" si="1540"/>
        <v/>
      </c>
      <c r="AO872" s="9" t="str">
        <f t="shared" si="1541"/>
        <v/>
      </c>
      <c r="AP872" s="8" t="str">
        <f t="shared" si="1561"/>
        <v/>
      </c>
      <c r="AQ872" s="9" t="str">
        <f t="shared" si="1542"/>
        <v/>
      </c>
      <c r="AR872" s="8" t="str">
        <f t="shared" si="1562"/>
        <v/>
      </c>
      <c r="AS872" s="2" t="str">
        <f t="shared" si="1515"/>
        <v/>
      </c>
      <c r="AT872" s="8" t="str">
        <f t="shared" si="1563"/>
        <v/>
      </c>
      <c r="AU872" s="8" t="str">
        <f t="shared" si="1516"/>
        <v/>
      </c>
      <c r="AV872" s="8" t="str">
        <f t="shared" si="1517"/>
        <v/>
      </c>
      <c r="AW872" s="8" t="str">
        <f t="shared" si="1518"/>
        <v/>
      </c>
      <c r="AX872" s="9" t="str">
        <f t="shared" si="1543"/>
        <v/>
      </c>
      <c r="AY872" s="9" t="str">
        <f t="shared" si="1544"/>
        <v/>
      </c>
      <c r="AZ872" s="8" t="str">
        <f t="shared" si="1564"/>
        <v/>
      </c>
      <c r="BA872" s="9" t="str">
        <f t="shared" si="1565"/>
        <v/>
      </c>
      <c r="BB872" s="8" t="str">
        <f t="shared" si="1566"/>
        <v/>
      </c>
      <c r="BD872" s="3" t="str">
        <f t="shared" si="1567"/>
        <v/>
      </c>
      <c r="BE872" s="8" t="str">
        <f t="shared" si="1519"/>
        <v/>
      </c>
      <c r="BF872" s="8" t="str">
        <f t="shared" si="1520"/>
        <v/>
      </c>
      <c r="BG872" s="86" t="str">
        <f t="shared" si="1521"/>
        <v/>
      </c>
      <c r="BH872" s="9" t="str">
        <f t="shared" si="1522"/>
        <v/>
      </c>
      <c r="BI872" s="9" t="str">
        <f t="shared" si="1523"/>
        <v/>
      </c>
      <c r="BJ872" s="82" t="e">
        <f t="shared" si="1545"/>
        <v>#VALUE!</v>
      </c>
      <c r="BK872" s="9" t="str">
        <f t="shared" si="1524"/>
        <v/>
      </c>
      <c r="BL872" s="9" t="str">
        <f t="shared" ref="BL872:BM872" si="1610">BK872</f>
        <v/>
      </c>
      <c r="BM872" s="9" t="str">
        <f t="shared" si="1610"/>
        <v/>
      </c>
      <c r="BN872" s="8" t="str">
        <f t="shared" si="1547"/>
        <v/>
      </c>
      <c r="BO872" s="8" t="str">
        <f t="shared" si="1569"/>
        <v/>
      </c>
      <c r="BP872" s="8" t="str">
        <f t="shared" si="1570"/>
        <v/>
      </c>
      <c r="BQ872" s="8" t="str">
        <f t="shared" si="1571"/>
        <v/>
      </c>
      <c r="BR872" s="8" t="str">
        <f t="shared" si="1526"/>
        <v/>
      </c>
      <c r="BS872" s="8" t="str">
        <f t="shared" si="1572"/>
        <v/>
      </c>
      <c r="BT872" s="8" t="str">
        <f t="shared" si="1573"/>
        <v/>
      </c>
      <c r="BU872" s="7" t="str">
        <f t="shared" si="1574"/>
        <v/>
      </c>
    </row>
    <row r="873" spans="8:73" x14ac:dyDescent="0.25">
      <c r="H873" s="35" t="str">
        <f>IFERROR(IF(MINUTE(M873)&lt;&gt;MINUTE(M872),MAX($H$2:H872)+1,IF(AND(MINUTE(M872)=0,MINUTE(M873)=0),1,"")),"")</f>
        <v/>
      </c>
      <c r="I873" s="35" t="str">
        <f t="shared" si="1509"/>
        <v/>
      </c>
      <c r="J873" s="35" t="str">
        <f t="shared" si="1548"/>
        <v/>
      </c>
      <c r="K873" s="67" t="str">
        <f>IFERROR(IF(VLOOKUP(J872,'Flota Variable'!$AS$4:$AU$707,3,0)+K872&gt;$F$7,"",VLOOKUP(J872,'Flota Variable'!$AS$4:$AU$707,3,0)+K872),"")</f>
        <v/>
      </c>
      <c r="L873" s="67" t="str">
        <f t="shared" si="1510"/>
        <v/>
      </c>
      <c r="M873" s="36" t="str">
        <f t="shared" si="1549"/>
        <v/>
      </c>
      <c r="N873" s="35" t="str">
        <f>IF(H873="","",IF(H873=MAX($H$3:$H$1002),IFERROR(VLOOKUP(MAX($H$3:H873)+1,$H$3:$I$1002,2,0),MAX(I873:I1872))-VLOOKUP(H873,$H$3:$I$1002,2,0)+1,IFERROR(VLOOKUP(MAX($H$3:H873)+1,$H$3:$I$1002,2,0),MAX(I873:I1872))-VLOOKUP(H873,$H$3:$I$1002,2,0)))</f>
        <v/>
      </c>
      <c r="P873" s="35" t="str">
        <f t="shared" si="1550"/>
        <v/>
      </c>
      <c r="Q873" s="67" t="str">
        <f t="shared" si="1551"/>
        <v/>
      </c>
      <c r="R873" s="67" t="str">
        <f t="shared" si="1552"/>
        <v/>
      </c>
      <c r="S873" s="67" t="str">
        <f t="shared" si="1553"/>
        <v/>
      </c>
      <c r="U873" s="68" t="str">
        <f>IFERROR(IF(Z873=0,"",IF(MINUTE(Z873)&lt;&gt;MINUTE(Z872),MAX($U$2:U872)+1,IF(AND(MINUTE(Z872)=0,MINUTE(Z873)=0),1,""))),"")</f>
        <v/>
      </c>
      <c r="V873" s="68" t="str">
        <f t="shared" si="1554"/>
        <v/>
      </c>
      <c r="W873" s="68" t="str">
        <f t="shared" si="1555"/>
        <v/>
      </c>
      <c r="X873" s="69" t="str">
        <f>IFERROR(L873+VLOOKUP(J873,'Tiempos de ciclo'!$P$3:$Q$398,2,0),"")</f>
        <v/>
      </c>
      <c r="Y873" s="69" t="str">
        <f t="shared" si="1538"/>
        <v/>
      </c>
      <c r="Z873" s="70" t="str">
        <f t="shared" si="1556"/>
        <v/>
      </c>
      <c r="AA873" s="68" t="str">
        <f>IF(U873="","",IF(U873=MAX($U$3:$U$1002),IFERROR(VLOOKUP(MAX($U$3:U873)+1,$U$3:$V$1002,2,0),MAX(V873:V1872))-VLOOKUP(U873,$U$3:$V$1002,2,0)+1,IFERROR(VLOOKUP(MAX($U$3:U873)+1,$U$3:$V$1002,2,0),MAX(V873:V1872))-VLOOKUP(U873,$U$3:$V$1002,2,0)))</f>
        <v/>
      </c>
      <c r="AC873" s="68" t="str">
        <f t="shared" si="1557"/>
        <v/>
      </c>
      <c r="AD873" s="69" t="str">
        <f t="shared" si="1558"/>
        <v/>
      </c>
      <c r="AE873" s="69" t="str">
        <f t="shared" si="1559"/>
        <v/>
      </c>
      <c r="AF873" s="69" t="str">
        <f t="shared" si="1560"/>
        <v/>
      </c>
      <c r="AI873" s="3" t="str">
        <f t="shared" si="1511"/>
        <v/>
      </c>
      <c r="AJ873" s="8" t="str">
        <f t="shared" si="1539"/>
        <v/>
      </c>
      <c r="AK873" s="8" t="str">
        <f t="shared" si="1512"/>
        <v/>
      </c>
      <c r="AL873" s="8" t="str">
        <f t="shared" si="1513"/>
        <v/>
      </c>
      <c r="AM873" s="8" t="str">
        <f t="shared" si="1514"/>
        <v/>
      </c>
      <c r="AN873" s="9" t="str">
        <f t="shared" si="1540"/>
        <v/>
      </c>
      <c r="AO873" s="9" t="str">
        <f t="shared" si="1541"/>
        <v/>
      </c>
      <c r="AP873" s="8" t="str">
        <f t="shared" si="1561"/>
        <v/>
      </c>
      <c r="AQ873" s="9" t="str">
        <f t="shared" si="1542"/>
        <v/>
      </c>
      <c r="AR873" s="8" t="str">
        <f t="shared" si="1562"/>
        <v/>
      </c>
      <c r="AS873" s="2" t="str">
        <f t="shared" si="1515"/>
        <v/>
      </c>
      <c r="AT873" s="8" t="str">
        <f t="shared" si="1563"/>
        <v/>
      </c>
      <c r="AU873" s="8" t="str">
        <f t="shared" si="1516"/>
        <v/>
      </c>
      <c r="AV873" s="8" t="str">
        <f t="shared" si="1517"/>
        <v/>
      </c>
      <c r="AW873" s="8" t="str">
        <f t="shared" si="1518"/>
        <v/>
      </c>
      <c r="AX873" s="9" t="str">
        <f t="shared" si="1543"/>
        <v/>
      </c>
      <c r="AY873" s="9" t="str">
        <f t="shared" si="1544"/>
        <v/>
      </c>
      <c r="AZ873" s="8" t="str">
        <f t="shared" si="1564"/>
        <v/>
      </c>
      <c r="BA873" s="9" t="str">
        <f t="shared" si="1565"/>
        <v/>
      </c>
      <c r="BB873" s="8" t="str">
        <f t="shared" si="1566"/>
        <v/>
      </c>
      <c r="BD873" s="3" t="str">
        <f t="shared" si="1567"/>
        <v/>
      </c>
      <c r="BE873" s="8" t="str">
        <f t="shared" si="1519"/>
        <v/>
      </c>
      <c r="BF873" s="8" t="str">
        <f t="shared" si="1520"/>
        <v/>
      </c>
      <c r="BG873" s="86" t="str">
        <f t="shared" si="1521"/>
        <v/>
      </c>
      <c r="BH873" s="9" t="str">
        <f t="shared" si="1522"/>
        <v/>
      </c>
      <c r="BI873" s="9" t="str">
        <f t="shared" si="1523"/>
        <v/>
      </c>
      <c r="BJ873" s="82" t="e">
        <f t="shared" si="1545"/>
        <v>#VALUE!</v>
      </c>
      <c r="BK873" s="9" t="str">
        <f t="shared" si="1524"/>
        <v/>
      </c>
      <c r="BL873" s="9" t="str">
        <f t="shared" ref="BL873:BM873" si="1611">BK873</f>
        <v/>
      </c>
      <c r="BM873" s="9" t="str">
        <f t="shared" si="1611"/>
        <v/>
      </c>
      <c r="BN873" s="8" t="str">
        <f t="shared" si="1547"/>
        <v/>
      </c>
      <c r="BO873" s="8" t="str">
        <f t="shared" si="1569"/>
        <v/>
      </c>
      <c r="BP873" s="8" t="str">
        <f t="shared" si="1570"/>
        <v/>
      </c>
      <c r="BQ873" s="8" t="str">
        <f t="shared" si="1571"/>
        <v/>
      </c>
      <c r="BR873" s="8" t="str">
        <f t="shared" si="1526"/>
        <v/>
      </c>
      <c r="BS873" s="8" t="str">
        <f t="shared" si="1572"/>
        <v/>
      </c>
      <c r="BT873" s="8" t="str">
        <f t="shared" si="1573"/>
        <v/>
      </c>
      <c r="BU873" s="7" t="str">
        <f t="shared" si="1574"/>
        <v/>
      </c>
    </row>
    <row r="874" spans="8:73" x14ac:dyDescent="0.25">
      <c r="H874" s="35" t="str">
        <f>IFERROR(IF(MINUTE(M874)&lt;&gt;MINUTE(M873),MAX($H$2:H873)+1,IF(AND(MINUTE(M873)=0,MINUTE(M874)=0),1,"")),"")</f>
        <v/>
      </c>
      <c r="I874" s="35" t="str">
        <f t="shared" si="1509"/>
        <v/>
      </c>
      <c r="J874" s="35" t="str">
        <f t="shared" si="1548"/>
        <v/>
      </c>
      <c r="K874" s="67" t="str">
        <f>IFERROR(IF(VLOOKUP(J873,'Flota Variable'!$AS$4:$AU$707,3,0)+K873&gt;$F$7,"",VLOOKUP(J873,'Flota Variable'!$AS$4:$AU$707,3,0)+K873),"")</f>
        <v/>
      </c>
      <c r="L874" s="67" t="str">
        <f t="shared" si="1510"/>
        <v/>
      </c>
      <c r="M874" s="36" t="str">
        <f t="shared" si="1549"/>
        <v/>
      </c>
      <c r="N874" s="35" t="str">
        <f>IF(H874="","",IF(H874=MAX($H$3:$H$1002),IFERROR(VLOOKUP(MAX($H$3:H874)+1,$H$3:$I$1002,2,0),MAX(I874:I1873))-VLOOKUP(H874,$H$3:$I$1002,2,0)+1,IFERROR(VLOOKUP(MAX($H$3:H874)+1,$H$3:$I$1002,2,0),MAX(I874:I1873))-VLOOKUP(H874,$H$3:$I$1002,2,0)))</f>
        <v/>
      </c>
      <c r="P874" s="35" t="str">
        <f t="shared" si="1550"/>
        <v/>
      </c>
      <c r="Q874" s="67" t="str">
        <f t="shared" si="1551"/>
        <v/>
      </c>
      <c r="R874" s="67" t="str">
        <f t="shared" si="1552"/>
        <v/>
      </c>
      <c r="S874" s="67" t="str">
        <f t="shared" si="1553"/>
        <v/>
      </c>
      <c r="U874" s="68" t="str">
        <f>IFERROR(IF(Z874=0,"",IF(MINUTE(Z874)&lt;&gt;MINUTE(Z873),MAX($U$2:U873)+1,IF(AND(MINUTE(Z873)=0,MINUTE(Z874)=0),1,""))),"")</f>
        <v/>
      </c>
      <c r="V874" s="68" t="str">
        <f t="shared" si="1554"/>
        <v/>
      </c>
      <c r="W874" s="68" t="str">
        <f t="shared" si="1555"/>
        <v/>
      </c>
      <c r="X874" s="69" t="str">
        <f>IFERROR(L874+VLOOKUP(J874,'Tiempos de ciclo'!$P$3:$Q$398,2,0),"")</f>
        <v/>
      </c>
      <c r="Y874" s="69" t="str">
        <f t="shared" si="1538"/>
        <v/>
      </c>
      <c r="Z874" s="70" t="str">
        <f t="shared" si="1556"/>
        <v/>
      </c>
      <c r="AA874" s="68" t="str">
        <f>IF(U874="","",IF(U874=MAX($U$3:$U$1002),IFERROR(VLOOKUP(MAX($U$3:U874)+1,$U$3:$V$1002,2,0),MAX(V874:V1873))-VLOOKUP(U874,$U$3:$V$1002,2,0)+1,IFERROR(VLOOKUP(MAX($U$3:U874)+1,$U$3:$V$1002,2,0),MAX(V874:V1873))-VLOOKUP(U874,$U$3:$V$1002,2,0)))</f>
        <v/>
      </c>
      <c r="AC874" s="68" t="str">
        <f t="shared" si="1557"/>
        <v/>
      </c>
      <c r="AD874" s="69" t="str">
        <f t="shared" si="1558"/>
        <v/>
      </c>
      <c r="AE874" s="69" t="str">
        <f t="shared" si="1559"/>
        <v/>
      </c>
      <c r="AF874" s="69" t="str">
        <f t="shared" si="1560"/>
        <v/>
      </c>
      <c r="AI874" s="3" t="str">
        <f t="shared" si="1511"/>
        <v/>
      </c>
      <c r="AJ874" s="8" t="str">
        <f t="shared" si="1539"/>
        <v/>
      </c>
      <c r="AK874" s="8" t="str">
        <f t="shared" si="1512"/>
        <v/>
      </c>
      <c r="AL874" s="8" t="str">
        <f t="shared" si="1513"/>
        <v/>
      </c>
      <c r="AM874" s="8" t="str">
        <f t="shared" si="1514"/>
        <v/>
      </c>
      <c r="AN874" s="9" t="str">
        <f t="shared" si="1540"/>
        <v/>
      </c>
      <c r="AO874" s="9" t="str">
        <f t="shared" si="1541"/>
        <v/>
      </c>
      <c r="AP874" s="8" t="str">
        <f t="shared" si="1561"/>
        <v/>
      </c>
      <c r="AQ874" s="9" t="str">
        <f t="shared" si="1542"/>
        <v/>
      </c>
      <c r="AR874" s="8" t="str">
        <f t="shared" si="1562"/>
        <v/>
      </c>
      <c r="AS874" s="2" t="str">
        <f t="shared" si="1515"/>
        <v/>
      </c>
      <c r="AT874" s="8" t="str">
        <f t="shared" si="1563"/>
        <v/>
      </c>
      <c r="AU874" s="8" t="str">
        <f t="shared" si="1516"/>
        <v/>
      </c>
      <c r="AV874" s="8" t="str">
        <f t="shared" si="1517"/>
        <v/>
      </c>
      <c r="AW874" s="8" t="str">
        <f t="shared" si="1518"/>
        <v/>
      </c>
      <c r="AX874" s="9" t="str">
        <f t="shared" si="1543"/>
        <v/>
      </c>
      <c r="AY874" s="9" t="str">
        <f t="shared" si="1544"/>
        <v/>
      </c>
      <c r="AZ874" s="8" t="str">
        <f t="shared" si="1564"/>
        <v/>
      </c>
      <c r="BA874" s="9" t="str">
        <f t="shared" si="1565"/>
        <v/>
      </c>
      <c r="BB874" s="8" t="str">
        <f t="shared" si="1566"/>
        <v/>
      </c>
      <c r="BD874" s="3" t="str">
        <f t="shared" si="1567"/>
        <v/>
      </c>
      <c r="BE874" s="8" t="str">
        <f t="shared" si="1519"/>
        <v/>
      </c>
      <c r="BF874" s="8" t="str">
        <f t="shared" si="1520"/>
        <v/>
      </c>
      <c r="BG874" s="86" t="str">
        <f t="shared" si="1521"/>
        <v/>
      </c>
      <c r="BH874" s="9" t="str">
        <f t="shared" si="1522"/>
        <v/>
      </c>
      <c r="BI874" s="9" t="str">
        <f t="shared" si="1523"/>
        <v/>
      </c>
      <c r="BJ874" s="82" t="e">
        <f t="shared" si="1545"/>
        <v>#VALUE!</v>
      </c>
      <c r="BK874" s="9" t="str">
        <f t="shared" si="1524"/>
        <v/>
      </c>
      <c r="BL874" s="9" t="str">
        <f t="shared" ref="BL874:BM874" si="1612">BK874</f>
        <v/>
      </c>
      <c r="BM874" s="9" t="str">
        <f t="shared" si="1612"/>
        <v/>
      </c>
      <c r="BN874" s="8" t="str">
        <f t="shared" si="1547"/>
        <v/>
      </c>
      <c r="BO874" s="8" t="str">
        <f t="shared" si="1569"/>
        <v/>
      </c>
      <c r="BP874" s="8" t="str">
        <f t="shared" si="1570"/>
        <v/>
      </c>
      <c r="BQ874" s="8" t="str">
        <f t="shared" si="1571"/>
        <v/>
      </c>
      <c r="BR874" s="8" t="str">
        <f t="shared" si="1526"/>
        <v/>
      </c>
      <c r="BS874" s="8" t="str">
        <f t="shared" si="1572"/>
        <v/>
      </c>
      <c r="BT874" s="8" t="str">
        <f t="shared" si="1573"/>
        <v/>
      </c>
      <c r="BU874" s="7" t="str">
        <f t="shared" si="1574"/>
        <v/>
      </c>
    </row>
    <row r="875" spans="8:73" x14ac:dyDescent="0.25">
      <c r="H875" s="35" t="str">
        <f>IFERROR(IF(MINUTE(M875)&lt;&gt;MINUTE(M874),MAX($H$2:H874)+1,IF(AND(MINUTE(M874)=0,MINUTE(M875)=0),1,"")),"")</f>
        <v/>
      </c>
      <c r="I875" s="35" t="str">
        <f t="shared" si="1509"/>
        <v/>
      </c>
      <c r="J875" s="35" t="str">
        <f t="shared" si="1548"/>
        <v/>
      </c>
      <c r="K875" s="67" t="str">
        <f>IFERROR(IF(VLOOKUP(J874,'Flota Variable'!$AS$4:$AU$707,3,0)+K874&gt;$F$7,"",VLOOKUP(J874,'Flota Variable'!$AS$4:$AU$707,3,0)+K874),"")</f>
        <v/>
      </c>
      <c r="L875" s="67" t="str">
        <f t="shared" si="1510"/>
        <v/>
      </c>
      <c r="M875" s="36" t="str">
        <f t="shared" si="1549"/>
        <v/>
      </c>
      <c r="N875" s="35" t="str">
        <f>IF(H875="","",IF(H875=MAX($H$3:$H$1002),IFERROR(VLOOKUP(MAX($H$3:H875)+1,$H$3:$I$1002,2,0),MAX(I875:I1874))-VLOOKUP(H875,$H$3:$I$1002,2,0)+1,IFERROR(VLOOKUP(MAX($H$3:H875)+1,$H$3:$I$1002,2,0),MAX(I875:I1874))-VLOOKUP(H875,$H$3:$I$1002,2,0)))</f>
        <v/>
      </c>
      <c r="P875" s="35" t="str">
        <f t="shared" si="1550"/>
        <v/>
      </c>
      <c r="Q875" s="67" t="str">
        <f t="shared" si="1551"/>
        <v/>
      </c>
      <c r="R875" s="67" t="str">
        <f t="shared" si="1552"/>
        <v/>
      </c>
      <c r="S875" s="67" t="str">
        <f t="shared" si="1553"/>
        <v/>
      </c>
      <c r="U875" s="68" t="str">
        <f>IFERROR(IF(Z875=0,"",IF(MINUTE(Z875)&lt;&gt;MINUTE(Z874),MAX($U$2:U874)+1,IF(AND(MINUTE(Z874)=0,MINUTE(Z875)=0),1,""))),"")</f>
        <v/>
      </c>
      <c r="V875" s="68" t="str">
        <f t="shared" si="1554"/>
        <v/>
      </c>
      <c r="W875" s="68" t="str">
        <f t="shared" si="1555"/>
        <v/>
      </c>
      <c r="X875" s="69" t="str">
        <f>IFERROR(L875+VLOOKUP(J875,'Tiempos de ciclo'!$P$3:$Q$398,2,0),"")</f>
        <v/>
      </c>
      <c r="Y875" s="69" t="str">
        <f t="shared" si="1538"/>
        <v/>
      </c>
      <c r="Z875" s="70" t="str">
        <f t="shared" si="1556"/>
        <v/>
      </c>
      <c r="AA875" s="68" t="str">
        <f>IF(U875="","",IF(U875=MAX($U$3:$U$1002),IFERROR(VLOOKUP(MAX($U$3:U875)+1,$U$3:$V$1002,2,0),MAX(V875:V1874))-VLOOKUP(U875,$U$3:$V$1002,2,0)+1,IFERROR(VLOOKUP(MAX($U$3:U875)+1,$U$3:$V$1002,2,0),MAX(V875:V1874))-VLOOKUP(U875,$U$3:$V$1002,2,0)))</f>
        <v/>
      </c>
      <c r="AC875" s="68" t="str">
        <f t="shared" si="1557"/>
        <v/>
      </c>
      <c r="AD875" s="69" t="str">
        <f t="shared" si="1558"/>
        <v/>
      </c>
      <c r="AE875" s="69" t="str">
        <f t="shared" si="1559"/>
        <v/>
      </c>
      <c r="AF875" s="69" t="str">
        <f t="shared" si="1560"/>
        <v/>
      </c>
      <c r="AI875" s="3" t="str">
        <f t="shared" si="1511"/>
        <v/>
      </c>
      <c r="AJ875" s="8" t="str">
        <f t="shared" si="1539"/>
        <v/>
      </c>
      <c r="AK875" s="8" t="str">
        <f t="shared" si="1512"/>
        <v/>
      </c>
      <c r="AL875" s="8" t="str">
        <f t="shared" si="1513"/>
        <v/>
      </c>
      <c r="AM875" s="8" t="str">
        <f t="shared" si="1514"/>
        <v/>
      </c>
      <c r="AN875" s="9" t="str">
        <f t="shared" si="1540"/>
        <v/>
      </c>
      <c r="AO875" s="9" t="str">
        <f t="shared" si="1541"/>
        <v/>
      </c>
      <c r="AP875" s="8" t="str">
        <f t="shared" si="1561"/>
        <v/>
      </c>
      <c r="AQ875" s="9" t="str">
        <f t="shared" si="1542"/>
        <v/>
      </c>
      <c r="AR875" s="8" t="str">
        <f t="shared" si="1562"/>
        <v/>
      </c>
      <c r="AS875" s="2" t="str">
        <f t="shared" si="1515"/>
        <v/>
      </c>
      <c r="AT875" s="8" t="str">
        <f t="shared" si="1563"/>
        <v/>
      </c>
      <c r="AU875" s="8" t="str">
        <f t="shared" si="1516"/>
        <v/>
      </c>
      <c r="AV875" s="8" t="str">
        <f t="shared" si="1517"/>
        <v/>
      </c>
      <c r="AW875" s="8" t="str">
        <f t="shared" si="1518"/>
        <v/>
      </c>
      <c r="AX875" s="9" t="str">
        <f t="shared" si="1543"/>
        <v/>
      </c>
      <c r="AY875" s="9" t="str">
        <f t="shared" si="1544"/>
        <v/>
      </c>
      <c r="AZ875" s="8" t="str">
        <f t="shared" si="1564"/>
        <v/>
      </c>
      <c r="BA875" s="9" t="str">
        <f t="shared" si="1565"/>
        <v/>
      </c>
      <c r="BB875" s="8" t="str">
        <f t="shared" si="1566"/>
        <v/>
      </c>
      <c r="BD875" s="3" t="str">
        <f t="shared" si="1567"/>
        <v/>
      </c>
      <c r="BE875" s="8" t="str">
        <f t="shared" si="1519"/>
        <v/>
      </c>
      <c r="BF875" s="8" t="str">
        <f t="shared" si="1520"/>
        <v/>
      </c>
      <c r="BG875" s="86" t="str">
        <f t="shared" si="1521"/>
        <v/>
      </c>
      <c r="BH875" s="9" t="str">
        <f t="shared" si="1522"/>
        <v/>
      </c>
      <c r="BI875" s="9" t="str">
        <f t="shared" si="1523"/>
        <v/>
      </c>
      <c r="BJ875" s="82" t="e">
        <f t="shared" si="1545"/>
        <v>#VALUE!</v>
      </c>
      <c r="BK875" s="9" t="str">
        <f t="shared" si="1524"/>
        <v/>
      </c>
      <c r="BL875" s="9" t="str">
        <f t="shared" ref="BL875:BM875" si="1613">BK875</f>
        <v/>
      </c>
      <c r="BM875" s="9" t="str">
        <f t="shared" si="1613"/>
        <v/>
      </c>
      <c r="BN875" s="8" t="str">
        <f t="shared" si="1547"/>
        <v/>
      </c>
      <c r="BO875" s="8" t="str">
        <f t="shared" si="1569"/>
        <v/>
      </c>
      <c r="BP875" s="8" t="str">
        <f t="shared" si="1570"/>
        <v/>
      </c>
      <c r="BQ875" s="8" t="str">
        <f t="shared" si="1571"/>
        <v/>
      </c>
      <c r="BR875" s="8" t="str">
        <f t="shared" si="1526"/>
        <v/>
      </c>
      <c r="BS875" s="8" t="str">
        <f t="shared" si="1572"/>
        <v/>
      </c>
      <c r="BT875" s="8" t="str">
        <f t="shared" si="1573"/>
        <v/>
      </c>
      <c r="BU875" s="7" t="str">
        <f t="shared" si="1574"/>
        <v/>
      </c>
    </row>
    <row r="876" spans="8:73" x14ac:dyDescent="0.25">
      <c r="H876" s="35" t="str">
        <f>IFERROR(IF(MINUTE(M876)&lt;&gt;MINUTE(M875),MAX($H$2:H875)+1,IF(AND(MINUTE(M875)=0,MINUTE(M876)=0),1,"")),"")</f>
        <v/>
      </c>
      <c r="I876" s="35" t="str">
        <f t="shared" si="1509"/>
        <v/>
      </c>
      <c r="J876" s="35" t="str">
        <f t="shared" si="1548"/>
        <v/>
      </c>
      <c r="K876" s="67" t="str">
        <f>IFERROR(IF(VLOOKUP(J875,'Flota Variable'!$AS$4:$AU$707,3,0)+K875&gt;$F$7,"",VLOOKUP(J875,'Flota Variable'!$AS$4:$AU$707,3,0)+K875),"")</f>
        <v/>
      </c>
      <c r="L876" s="67" t="str">
        <f t="shared" si="1510"/>
        <v/>
      </c>
      <c r="M876" s="36" t="str">
        <f t="shared" si="1549"/>
        <v/>
      </c>
      <c r="N876" s="35" t="str">
        <f>IF(H876="","",IF(H876=MAX($H$3:$H$1002),IFERROR(VLOOKUP(MAX($H$3:H876)+1,$H$3:$I$1002,2,0),MAX(I876:I1875))-VLOOKUP(H876,$H$3:$I$1002,2,0)+1,IFERROR(VLOOKUP(MAX($H$3:H876)+1,$H$3:$I$1002,2,0),MAX(I876:I1875))-VLOOKUP(H876,$H$3:$I$1002,2,0)))</f>
        <v/>
      </c>
      <c r="P876" s="35" t="str">
        <f t="shared" si="1550"/>
        <v/>
      </c>
      <c r="Q876" s="67" t="str">
        <f t="shared" si="1551"/>
        <v/>
      </c>
      <c r="R876" s="67" t="str">
        <f t="shared" si="1552"/>
        <v/>
      </c>
      <c r="S876" s="67" t="str">
        <f t="shared" si="1553"/>
        <v/>
      </c>
      <c r="U876" s="68" t="str">
        <f>IFERROR(IF(Z876=0,"",IF(MINUTE(Z876)&lt;&gt;MINUTE(Z875),MAX($U$2:U875)+1,IF(AND(MINUTE(Z875)=0,MINUTE(Z876)=0),1,""))),"")</f>
        <v/>
      </c>
      <c r="V876" s="68" t="str">
        <f t="shared" si="1554"/>
        <v/>
      </c>
      <c r="W876" s="68" t="str">
        <f t="shared" si="1555"/>
        <v/>
      </c>
      <c r="X876" s="69" t="str">
        <f>IFERROR(L876+VLOOKUP(J876,'Tiempos de ciclo'!$P$3:$Q$398,2,0),"")</f>
        <v/>
      </c>
      <c r="Y876" s="69" t="str">
        <f t="shared" si="1538"/>
        <v/>
      </c>
      <c r="Z876" s="70" t="str">
        <f t="shared" si="1556"/>
        <v/>
      </c>
      <c r="AA876" s="68" t="str">
        <f>IF(U876="","",IF(U876=MAX($U$3:$U$1002),IFERROR(VLOOKUP(MAX($U$3:U876)+1,$U$3:$V$1002,2,0),MAX(V876:V1875))-VLOOKUP(U876,$U$3:$V$1002,2,0)+1,IFERROR(VLOOKUP(MAX($U$3:U876)+1,$U$3:$V$1002,2,0),MAX(V876:V1875))-VLOOKUP(U876,$U$3:$V$1002,2,0)))</f>
        <v/>
      </c>
      <c r="AC876" s="68" t="str">
        <f t="shared" si="1557"/>
        <v/>
      </c>
      <c r="AD876" s="69" t="str">
        <f t="shared" si="1558"/>
        <v/>
      </c>
      <c r="AE876" s="69" t="str">
        <f t="shared" si="1559"/>
        <v/>
      </c>
      <c r="AF876" s="69" t="str">
        <f t="shared" si="1560"/>
        <v/>
      </c>
      <c r="AI876" s="3" t="str">
        <f t="shared" si="1511"/>
        <v/>
      </c>
      <c r="AJ876" s="8" t="str">
        <f t="shared" si="1539"/>
        <v/>
      </c>
      <c r="AK876" s="8" t="str">
        <f t="shared" si="1512"/>
        <v/>
      </c>
      <c r="AL876" s="8" t="str">
        <f t="shared" si="1513"/>
        <v/>
      </c>
      <c r="AM876" s="8" t="str">
        <f t="shared" si="1514"/>
        <v/>
      </c>
      <c r="AN876" s="9" t="str">
        <f t="shared" si="1540"/>
        <v/>
      </c>
      <c r="AO876" s="9" t="str">
        <f t="shared" si="1541"/>
        <v/>
      </c>
      <c r="AP876" s="8" t="str">
        <f t="shared" si="1561"/>
        <v/>
      </c>
      <c r="AQ876" s="9" t="str">
        <f t="shared" si="1542"/>
        <v/>
      </c>
      <c r="AR876" s="8" t="str">
        <f t="shared" si="1562"/>
        <v/>
      </c>
      <c r="AS876" s="2" t="str">
        <f t="shared" si="1515"/>
        <v/>
      </c>
      <c r="AT876" s="8" t="str">
        <f t="shared" si="1563"/>
        <v/>
      </c>
      <c r="AU876" s="8" t="str">
        <f t="shared" si="1516"/>
        <v/>
      </c>
      <c r="AV876" s="8" t="str">
        <f t="shared" si="1517"/>
        <v/>
      </c>
      <c r="AW876" s="8" t="str">
        <f t="shared" si="1518"/>
        <v/>
      </c>
      <c r="AX876" s="9" t="str">
        <f t="shared" si="1543"/>
        <v/>
      </c>
      <c r="AY876" s="9" t="str">
        <f t="shared" si="1544"/>
        <v/>
      </c>
      <c r="AZ876" s="8" t="str">
        <f t="shared" si="1564"/>
        <v/>
      </c>
      <c r="BA876" s="9" t="str">
        <f t="shared" si="1565"/>
        <v/>
      </c>
      <c r="BB876" s="8" t="str">
        <f t="shared" si="1566"/>
        <v/>
      </c>
      <c r="BD876" s="3" t="str">
        <f t="shared" si="1567"/>
        <v/>
      </c>
      <c r="BE876" s="8" t="str">
        <f t="shared" si="1519"/>
        <v/>
      </c>
      <c r="BF876" s="8" t="str">
        <f t="shared" si="1520"/>
        <v/>
      </c>
      <c r="BG876" s="86" t="str">
        <f t="shared" si="1521"/>
        <v/>
      </c>
      <c r="BH876" s="9" t="str">
        <f t="shared" si="1522"/>
        <v/>
      </c>
      <c r="BI876" s="9" t="str">
        <f t="shared" si="1523"/>
        <v/>
      </c>
      <c r="BJ876" s="82" t="e">
        <f t="shared" si="1545"/>
        <v>#VALUE!</v>
      </c>
      <c r="BK876" s="9" t="str">
        <f t="shared" si="1524"/>
        <v/>
      </c>
      <c r="BL876" s="9" t="str">
        <f t="shared" ref="BL876:BM876" si="1614">BK876</f>
        <v/>
      </c>
      <c r="BM876" s="9" t="str">
        <f t="shared" si="1614"/>
        <v/>
      </c>
      <c r="BN876" s="8" t="str">
        <f t="shared" si="1547"/>
        <v/>
      </c>
      <c r="BO876" s="8" t="str">
        <f t="shared" si="1569"/>
        <v/>
      </c>
      <c r="BP876" s="8" t="str">
        <f t="shared" si="1570"/>
        <v/>
      </c>
      <c r="BQ876" s="8" t="str">
        <f t="shared" si="1571"/>
        <v/>
      </c>
      <c r="BR876" s="8" t="str">
        <f t="shared" si="1526"/>
        <v/>
      </c>
      <c r="BS876" s="8" t="str">
        <f t="shared" si="1572"/>
        <v/>
      </c>
      <c r="BT876" s="8" t="str">
        <f t="shared" si="1573"/>
        <v/>
      </c>
      <c r="BU876" s="7" t="str">
        <f t="shared" si="1574"/>
        <v/>
      </c>
    </row>
    <row r="877" spans="8:73" x14ac:dyDescent="0.25">
      <c r="H877" s="35" t="str">
        <f>IFERROR(IF(MINUTE(M877)&lt;&gt;MINUTE(M876),MAX($H$2:H876)+1,IF(AND(MINUTE(M876)=0,MINUTE(M877)=0),1,"")),"")</f>
        <v/>
      </c>
      <c r="I877" s="35" t="str">
        <f t="shared" si="1509"/>
        <v/>
      </c>
      <c r="J877" s="35" t="str">
        <f t="shared" si="1548"/>
        <v/>
      </c>
      <c r="K877" s="67" t="str">
        <f>IFERROR(IF(VLOOKUP(J876,'Flota Variable'!$AS$4:$AU$707,3,0)+K876&gt;$F$7,"",VLOOKUP(J876,'Flota Variable'!$AS$4:$AU$707,3,0)+K876),"")</f>
        <v/>
      </c>
      <c r="L877" s="67" t="str">
        <f t="shared" si="1510"/>
        <v/>
      </c>
      <c r="M877" s="36" t="str">
        <f t="shared" si="1549"/>
        <v/>
      </c>
      <c r="N877" s="35" t="str">
        <f>IF(H877="","",IF(H877=MAX($H$3:$H$1002),IFERROR(VLOOKUP(MAX($H$3:H877)+1,$H$3:$I$1002,2,0),MAX(I877:I1876))-VLOOKUP(H877,$H$3:$I$1002,2,0)+1,IFERROR(VLOOKUP(MAX($H$3:H877)+1,$H$3:$I$1002,2,0),MAX(I877:I1876))-VLOOKUP(H877,$H$3:$I$1002,2,0)))</f>
        <v/>
      </c>
      <c r="P877" s="35" t="str">
        <f t="shared" si="1550"/>
        <v/>
      </c>
      <c r="Q877" s="67" t="str">
        <f t="shared" si="1551"/>
        <v/>
      </c>
      <c r="R877" s="67" t="str">
        <f t="shared" si="1552"/>
        <v/>
      </c>
      <c r="S877" s="67" t="str">
        <f t="shared" si="1553"/>
        <v/>
      </c>
      <c r="U877" s="68" t="str">
        <f>IFERROR(IF(Z877=0,"",IF(MINUTE(Z877)&lt;&gt;MINUTE(Z876),MAX($U$2:U876)+1,IF(AND(MINUTE(Z876)=0,MINUTE(Z877)=0),1,""))),"")</f>
        <v/>
      </c>
      <c r="V877" s="68" t="str">
        <f t="shared" si="1554"/>
        <v/>
      </c>
      <c r="W877" s="68" t="str">
        <f t="shared" si="1555"/>
        <v/>
      </c>
      <c r="X877" s="69" t="str">
        <f>IFERROR(L877+VLOOKUP(J877,'Tiempos de ciclo'!$P$3:$Q$398,2,0),"")</f>
        <v/>
      </c>
      <c r="Y877" s="69" t="str">
        <f t="shared" si="1538"/>
        <v/>
      </c>
      <c r="Z877" s="70" t="str">
        <f t="shared" si="1556"/>
        <v/>
      </c>
      <c r="AA877" s="68" t="str">
        <f>IF(U877="","",IF(U877=MAX($U$3:$U$1002),IFERROR(VLOOKUP(MAX($U$3:U877)+1,$U$3:$V$1002,2,0),MAX(V877:V1876))-VLOOKUP(U877,$U$3:$V$1002,2,0)+1,IFERROR(VLOOKUP(MAX($U$3:U877)+1,$U$3:$V$1002,2,0),MAX(V877:V1876))-VLOOKUP(U877,$U$3:$V$1002,2,0)))</f>
        <v/>
      </c>
      <c r="AC877" s="68" t="str">
        <f t="shared" si="1557"/>
        <v/>
      </c>
      <c r="AD877" s="69" t="str">
        <f t="shared" si="1558"/>
        <v/>
      </c>
      <c r="AE877" s="69" t="str">
        <f t="shared" si="1559"/>
        <v/>
      </c>
      <c r="AF877" s="69" t="str">
        <f t="shared" si="1560"/>
        <v/>
      </c>
      <c r="AI877" s="3" t="str">
        <f t="shared" si="1511"/>
        <v/>
      </c>
      <c r="AJ877" s="8" t="str">
        <f t="shared" si="1539"/>
        <v/>
      </c>
      <c r="AK877" s="8" t="str">
        <f t="shared" si="1512"/>
        <v/>
      </c>
      <c r="AL877" s="8" t="str">
        <f t="shared" si="1513"/>
        <v/>
      </c>
      <c r="AM877" s="8" t="str">
        <f t="shared" si="1514"/>
        <v/>
      </c>
      <c r="AN877" s="9" t="str">
        <f t="shared" si="1540"/>
        <v/>
      </c>
      <c r="AO877" s="9" t="str">
        <f t="shared" si="1541"/>
        <v/>
      </c>
      <c r="AP877" s="8" t="str">
        <f t="shared" si="1561"/>
        <v/>
      </c>
      <c r="AQ877" s="9" t="str">
        <f t="shared" si="1542"/>
        <v/>
      </c>
      <c r="AR877" s="8" t="str">
        <f t="shared" si="1562"/>
        <v/>
      </c>
      <c r="AS877" s="2" t="str">
        <f t="shared" si="1515"/>
        <v/>
      </c>
      <c r="AT877" s="8" t="str">
        <f t="shared" si="1563"/>
        <v/>
      </c>
      <c r="AU877" s="8" t="str">
        <f t="shared" si="1516"/>
        <v/>
      </c>
      <c r="AV877" s="8" t="str">
        <f t="shared" si="1517"/>
        <v/>
      </c>
      <c r="AW877" s="8" t="str">
        <f t="shared" si="1518"/>
        <v/>
      </c>
      <c r="AX877" s="9" t="str">
        <f t="shared" si="1543"/>
        <v/>
      </c>
      <c r="AY877" s="9" t="str">
        <f t="shared" si="1544"/>
        <v/>
      </c>
      <c r="AZ877" s="8" t="str">
        <f t="shared" si="1564"/>
        <v/>
      </c>
      <c r="BA877" s="9" t="str">
        <f t="shared" si="1565"/>
        <v/>
      </c>
      <c r="BB877" s="8" t="str">
        <f t="shared" si="1566"/>
        <v/>
      </c>
      <c r="BD877" s="3" t="str">
        <f t="shared" si="1567"/>
        <v/>
      </c>
      <c r="BE877" s="8" t="str">
        <f t="shared" si="1519"/>
        <v/>
      </c>
      <c r="BF877" s="8" t="str">
        <f t="shared" si="1520"/>
        <v/>
      </c>
      <c r="BG877" s="86" t="str">
        <f t="shared" si="1521"/>
        <v/>
      </c>
      <c r="BH877" s="9" t="str">
        <f t="shared" si="1522"/>
        <v/>
      </c>
      <c r="BI877" s="9" t="str">
        <f t="shared" si="1523"/>
        <v/>
      </c>
      <c r="BJ877" s="82" t="e">
        <f t="shared" si="1545"/>
        <v>#VALUE!</v>
      </c>
      <c r="BK877" s="9" t="str">
        <f t="shared" si="1524"/>
        <v/>
      </c>
      <c r="BL877" s="9" t="str">
        <f t="shared" ref="BL877:BM877" si="1615">BK877</f>
        <v/>
      </c>
      <c r="BM877" s="9" t="str">
        <f t="shared" si="1615"/>
        <v/>
      </c>
      <c r="BN877" s="8" t="str">
        <f t="shared" si="1547"/>
        <v/>
      </c>
      <c r="BO877" s="8" t="str">
        <f t="shared" si="1569"/>
        <v/>
      </c>
      <c r="BP877" s="8" t="str">
        <f t="shared" si="1570"/>
        <v/>
      </c>
      <c r="BQ877" s="8" t="str">
        <f t="shared" si="1571"/>
        <v/>
      </c>
      <c r="BR877" s="8" t="str">
        <f t="shared" si="1526"/>
        <v/>
      </c>
      <c r="BS877" s="8" t="str">
        <f t="shared" si="1572"/>
        <v/>
      </c>
      <c r="BT877" s="8" t="str">
        <f t="shared" si="1573"/>
        <v/>
      </c>
      <c r="BU877" s="7" t="str">
        <f t="shared" si="1574"/>
        <v/>
      </c>
    </row>
    <row r="878" spans="8:73" x14ac:dyDescent="0.25">
      <c r="H878" s="35" t="str">
        <f>IFERROR(IF(MINUTE(M878)&lt;&gt;MINUTE(M877),MAX($H$2:H877)+1,IF(AND(MINUTE(M877)=0,MINUTE(M878)=0),1,"")),"")</f>
        <v/>
      </c>
      <c r="I878" s="35" t="str">
        <f t="shared" si="1509"/>
        <v/>
      </c>
      <c r="J878" s="35" t="str">
        <f t="shared" si="1548"/>
        <v/>
      </c>
      <c r="K878" s="67" t="str">
        <f>IFERROR(IF(VLOOKUP(J877,'Flota Variable'!$AS$4:$AU$707,3,0)+K877&gt;$F$7,"",VLOOKUP(J877,'Flota Variable'!$AS$4:$AU$707,3,0)+K877),"")</f>
        <v/>
      </c>
      <c r="L878" s="67" t="str">
        <f t="shared" si="1510"/>
        <v/>
      </c>
      <c r="M878" s="36" t="str">
        <f t="shared" si="1549"/>
        <v/>
      </c>
      <c r="N878" s="35" t="str">
        <f>IF(H878="","",IF(H878=MAX($H$3:$H$1002),IFERROR(VLOOKUP(MAX($H$3:H878)+1,$H$3:$I$1002,2,0),MAX(I878:I1877))-VLOOKUP(H878,$H$3:$I$1002,2,0)+1,IFERROR(VLOOKUP(MAX($H$3:H878)+1,$H$3:$I$1002,2,0),MAX(I878:I1877))-VLOOKUP(H878,$H$3:$I$1002,2,0)))</f>
        <v/>
      </c>
      <c r="P878" s="35" t="str">
        <f t="shared" si="1550"/>
        <v/>
      </c>
      <c r="Q878" s="67" t="str">
        <f t="shared" si="1551"/>
        <v/>
      </c>
      <c r="R878" s="67" t="str">
        <f t="shared" si="1552"/>
        <v/>
      </c>
      <c r="S878" s="67" t="str">
        <f t="shared" si="1553"/>
        <v/>
      </c>
      <c r="U878" s="68" t="str">
        <f>IFERROR(IF(Z878=0,"",IF(MINUTE(Z878)&lt;&gt;MINUTE(Z877),MAX($U$2:U877)+1,IF(AND(MINUTE(Z877)=0,MINUTE(Z878)=0),1,""))),"")</f>
        <v/>
      </c>
      <c r="V878" s="68" t="str">
        <f t="shared" si="1554"/>
        <v/>
      </c>
      <c r="W878" s="68" t="str">
        <f t="shared" si="1555"/>
        <v/>
      </c>
      <c r="X878" s="69" t="str">
        <f>IFERROR(L878+VLOOKUP(J878,'Tiempos de ciclo'!$P$3:$Q$398,2,0),"")</f>
        <v/>
      </c>
      <c r="Y878" s="69" t="str">
        <f t="shared" si="1538"/>
        <v/>
      </c>
      <c r="Z878" s="70" t="str">
        <f t="shared" si="1556"/>
        <v/>
      </c>
      <c r="AA878" s="68" t="str">
        <f>IF(U878="","",IF(U878=MAX($U$3:$U$1002),IFERROR(VLOOKUP(MAX($U$3:U878)+1,$U$3:$V$1002,2,0),MAX(V878:V1877))-VLOOKUP(U878,$U$3:$V$1002,2,0)+1,IFERROR(VLOOKUP(MAX($U$3:U878)+1,$U$3:$V$1002,2,0),MAX(V878:V1877))-VLOOKUP(U878,$U$3:$V$1002,2,0)))</f>
        <v/>
      </c>
      <c r="AC878" s="68" t="str">
        <f t="shared" si="1557"/>
        <v/>
      </c>
      <c r="AD878" s="69" t="str">
        <f t="shared" si="1558"/>
        <v/>
      </c>
      <c r="AE878" s="69" t="str">
        <f t="shared" si="1559"/>
        <v/>
      </c>
      <c r="AF878" s="69" t="str">
        <f t="shared" si="1560"/>
        <v/>
      </c>
      <c r="AI878" s="3" t="str">
        <f t="shared" si="1511"/>
        <v/>
      </c>
      <c r="AJ878" s="8" t="str">
        <f t="shared" si="1539"/>
        <v/>
      </c>
      <c r="AK878" s="8" t="str">
        <f t="shared" si="1512"/>
        <v/>
      </c>
      <c r="AL878" s="8" t="str">
        <f t="shared" si="1513"/>
        <v/>
      </c>
      <c r="AM878" s="8" t="str">
        <f t="shared" si="1514"/>
        <v/>
      </c>
      <c r="AN878" s="9" t="str">
        <f t="shared" si="1540"/>
        <v/>
      </c>
      <c r="AO878" s="9" t="str">
        <f t="shared" si="1541"/>
        <v/>
      </c>
      <c r="AP878" s="8" t="str">
        <f t="shared" si="1561"/>
        <v/>
      </c>
      <c r="AQ878" s="9" t="str">
        <f t="shared" si="1542"/>
        <v/>
      </c>
      <c r="AR878" s="8" t="str">
        <f t="shared" si="1562"/>
        <v/>
      </c>
      <c r="AS878" s="2" t="str">
        <f t="shared" si="1515"/>
        <v/>
      </c>
      <c r="AT878" s="8" t="str">
        <f t="shared" si="1563"/>
        <v/>
      </c>
      <c r="AU878" s="8" t="str">
        <f t="shared" si="1516"/>
        <v/>
      </c>
      <c r="AV878" s="8" t="str">
        <f t="shared" si="1517"/>
        <v/>
      </c>
      <c r="AW878" s="8" t="str">
        <f t="shared" si="1518"/>
        <v/>
      </c>
      <c r="AX878" s="9" t="str">
        <f t="shared" si="1543"/>
        <v/>
      </c>
      <c r="AY878" s="9" t="str">
        <f t="shared" si="1544"/>
        <v/>
      </c>
      <c r="AZ878" s="8" t="str">
        <f t="shared" si="1564"/>
        <v/>
      </c>
      <c r="BA878" s="9" t="str">
        <f t="shared" si="1565"/>
        <v/>
      </c>
      <c r="BB878" s="8" t="str">
        <f t="shared" si="1566"/>
        <v/>
      </c>
      <c r="BD878" s="3" t="str">
        <f t="shared" si="1567"/>
        <v/>
      </c>
      <c r="BE878" s="8" t="str">
        <f t="shared" si="1519"/>
        <v/>
      </c>
      <c r="BF878" s="8" t="str">
        <f t="shared" si="1520"/>
        <v/>
      </c>
      <c r="BG878" s="86" t="str">
        <f t="shared" si="1521"/>
        <v/>
      </c>
      <c r="BH878" s="9" t="str">
        <f t="shared" si="1522"/>
        <v/>
      </c>
      <c r="BI878" s="9" t="str">
        <f t="shared" si="1523"/>
        <v/>
      </c>
      <c r="BJ878" s="82" t="e">
        <f t="shared" si="1545"/>
        <v>#VALUE!</v>
      </c>
      <c r="BK878" s="9" t="str">
        <f t="shared" si="1524"/>
        <v/>
      </c>
      <c r="BL878" s="9" t="str">
        <f t="shared" ref="BL878:BM878" si="1616">BK878</f>
        <v/>
      </c>
      <c r="BM878" s="9" t="str">
        <f t="shared" si="1616"/>
        <v/>
      </c>
      <c r="BN878" s="8" t="str">
        <f t="shared" si="1547"/>
        <v/>
      </c>
      <c r="BO878" s="8" t="str">
        <f t="shared" si="1569"/>
        <v/>
      </c>
      <c r="BP878" s="8" t="str">
        <f t="shared" si="1570"/>
        <v/>
      </c>
      <c r="BQ878" s="8" t="str">
        <f t="shared" si="1571"/>
        <v/>
      </c>
      <c r="BR878" s="8" t="str">
        <f t="shared" si="1526"/>
        <v/>
      </c>
      <c r="BS878" s="8" t="str">
        <f t="shared" si="1572"/>
        <v/>
      </c>
      <c r="BT878" s="8" t="str">
        <f t="shared" si="1573"/>
        <v/>
      </c>
      <c r="BU878" s="7" t="str">
        <f t="shared" si="1574"/>
        <v/>
      </c>
    </row>
    <row r="879" spans="8:73" x14ac:dyDescent="0.25">
      <c r="H879" s="35" t="str">
        <f>IFERROR(IF(MINUTE(M879)&lt;&gt;MINUTE(M878),MAX($H$2:H878)+1,IF(AND(MINUTE(M878)=0,MINUTE(M879)=0),1,"")),"")</f>
        <v/>
      </c>
      <c r="I879" s="35" t="str">
        <f t="shared" si="1509"/>
        <v/>
      </c>
      <c r="J879" s="35" t="str">
        <f t="shared" si="1548"/>
        <v/>
      </c>
      <c r="K879" s="67" t="str">
        <f>IFERROR(IF(VLOOKUP(J878,'Flota Variable'!$AS$4:$AU$707,3,0)+K878&gt;$F$7,"",VLOOKUP(J878,'Flota Variable'!$AS$4:$AU$707,3,0)+K878),"")</f>
        <v/>
      </c>
      <c r="L879" s="67" t="str">
        <f t="shared" si="1510"/>
        <v/>
      </c>
      <c r="M879" s="36" t="str">
        <f t="shared" si="1549"/>
        <v/>
      </c>
      <c r="N879" s="35" t="str">
        <f>IF(H879="","",IF(H879=MAX($H$3:$H$1002),IFERROR(VLOOKUP(MAX($H$3:H879)+1,$H$3:$I$1002,2,0),MAX(I879:I1878))-VLOOKUP(H879,$H$3:$I$1002,2,0)+1,IFERROR(VLOOKUP(MAX($H$3:H879)+1,$H$3:$I$1002,2,0),MAX(I879:I1878))-VLOOKUP(H879,$H$3:$I$1002,2,0)))</f>
        <v/>
      </c>
      <c r="P879" s="35" t="str">
        <f t="shared" si="1550"/>
        <v/>
      </c>
      <c r="Q879" s="67" t="str">
        <f t="shared" si="1551"/>
        <v/>
      </c>
      <c r="R879" s="67" t="str">
        <f t="shared" si="1552"/>
        <v/>
      </c>
      <c r="S879" s="67" t="str">
        <f t="shared" si="1553"/>
        <v/>
      </c>
      <c r="U879" s="68" t="str">
        <f>IFERROR(IF(Z879=0,"",IF(MINUTE(Z879)&lt;&gt;MINUTE(Z878),MAX($U$2:U878)+1,IF(AND(MINUTE(Z878)=0,MINUTE(Z879)=0),1,""))),"")</f>
        <v/>
      </c>
      <c r="V879" s="68" t="str">
        <f t="shared" si="1554"/>
        <v/>
      </c>
      <c r="W879" s="68" t="str">
        <f t="shared" si="1555"/>
        <v/>
      </c>
      <c r="X879" s="69" t="str">
        <f>IFERROR(L879+VLOOKUP(J879,'Tiempos de ciclo'!$P$3:$Q$398,2,0),"")</f>
        <v/>
      </c>
      <c r="Y879" s="69" t="str">
        <f t="shared" si="1538"/>
        <v/>
      </c>
      <c r="Z879" s="70" t="str">
        <f t="shared" si="1556"/>
        <v/>
      </c>
      <c r="AA879" s="68" t="str">
        <f>IF(U879="","",IF(U879=MAX($U$3:$U$1002),IFERROR(VLOOKUP(MAX($U$3:U879)+1,$U$3:$V$1002,2,0),MAX(V879:V1878))-VLOOKUP(U879,$U$3:$V$1002,2,0)+1,IFERROR(VLOOKUP(MAX($U$3:U879)+1,$U$3:$V$1002,2,0),MAX(V879:V1878))-VLOOKUP(U879,$U$3:$V$1002,2,0)))</f>
        <v/>
      </c>
      <c r="AC879" s="68" t="str">
        <f t="shared" si="1557"/>
        <v/>
      </c>
      <c r="AD879" s="69" t="str">
        <f t="shared" si="1558"/>
        <v/>
      </c>
      <c r="AE879" s="69" t="str">
        <f t="shared" si="1559"/>
        <v/>
      </c>
      <c r="AF879" s="69" t="str">
        <f t="shared" si="1560"/>
        <v/>
      </c>
      <c r="AI879" s="3" t="str">
        <f t="shared" si="1511"/>
        <v/>
      </c>
      <c r="AJ879" s="8" t="str">
        <f t="shared" si="1539"/>
        <v/>
      </c>
      <c r="AK879" s="8" t="str">
        <f t="shared" si="1512"/>
        <v/>
      </c>
      <c r="AL879" s="8" t="str">
        <f t="shared" si="1513"/>
        <v/>
      </c>
      <c r="AM879" s="8" t="str">
        <f t="shared" si="1514"/>
        <v/>
      </c>
      <c r="AN879" s="9" t="str">
        <f t="shared" si="1540"/>
        <v/>
      </c>
      <c r="AO879" s="9" t="str">
        <f t="shared" si="1541"/>
        <v/>
      </c>
      <c r="AP879" s="8" t="str">
        <f t="shared" si="1561"/>
        <v/>
      </c>
      <c r="AQ879" s="9" t="str">
        <f t="shared" si="1542"/>
        <v/>
      </c>
      <c r="AR879" s="8" t="str">
        <f t="shared" si="1562"/>
        <v/>
      </c>
      <c r="AS879" s="2" t="str">
        <f t="shared" si="1515"/>
        <v/>
      </c>
      <c r="AT879" s="8" t="str">
        <f t="shared" si="1563"/>
        <v/>
      </c>
      <c r="AU879" s="8" t="str">
        <f t="shared" si="1516"/>
        <v/>
      </c>
      <c r="AV879" s="8" t="str">
        <f t="shared" si="1517"/>
        <v/>
      </c>
      <c r="AW879" s="8" t="str">
        <f t="shared" si="1518"/>
        <v/>
      </c>
      <c r="AX879" s="9" t="str">
        <f t="shared" si="1543"/>
        <v/>
      </c>
      <c r="AY879" s="9" t="str">
        <f t="shared" si="1544"/>
        <v/>
      </c>
      <c r="AZ879" s="8" t="str">
        <f t="shared" si="1564"/>
        <v/>
      </c>
      <c r="BA879" s="9" t="str">
        <f t="shared" si="1565"/>
        <v/>
      </c>
      <c r="BB879" s="8" t="str">
        <f t="shared" si="1566"/>
        <v/>
      </c>
      <c r="BD879" s="3" t="str">
        <f t="shared" si="1567"/>
        <v/>
      </c>
      <c r="BE879" s="8" t="str">
        <f t="shared" si="1519"/>
        <v/>
      </c>
      <c r="BF879" s="8" t="str">
        <f t="shared" si="1520"/>
        <v/>
      </c>
      <c r="BG879" s="86" t="str">
        <f t="shared" si="1521"/>
        <v/>
      </c>
      <c r="BH879" s="9" t="str">
        <f t="shared" si="1522"/>
        <v/>
      </c>
      <c r="BI879" s="9" t="str">
        <f t="shared" si="1523"/>
        <v/>
      </c>
      <c r="BJ879" s="82" t="e">
        <f t="shared" si="1545"/>
        <v>#VALUE!</v>
      </c>
      <c r="BK879" s="9" t="str">
        <f t="shared" si="1524"/>
        <v/>
      </c>
      <c r="BL879" s="9" t="str">
        <f t="shared" ref="BL879:BM879" si="1617">BK879</f>
        <v/>
      </c>
      <c r="BM879" s="9" t="str">
        <f t="shared" si="1617"/>
        <v/>
      </c>
      <c r="BN879" s="8" t="str">
        <f t="shared" si="1547"/>
        <v/>
      </c>
      <c r="BO879" s="8" t="str">
        <f t="shared" si="1569"/>
        <v/>
      </c>
      <c r="BP879" s="8" t="str">
        <f t="shared" si="1570"/>
        <v/>
      </c>
      <c r="BQ879" s="8" t="str">
        <f t="shared" si="1571"/>
        <v/>
      </c>
      <c r="BR879" s="8" t="str">
        <f t="shared" si="1526"/>
        <v/>
      </c>
      <c r="BS879" s="8" t="str">
        <f t="shared" si="1572"/>
        <v/>
      </c>
      <c r="BT879" s="8" t="str">
        <f t="shared" si="1573"/>
        <v/>
      </c>
      <c r="BU879" s="7" t="str">
        <f t="shared" si="1574"/>
        <v/>
      </c>
    </row>
    <row r="880" spans="8:73" x14ac:dyDescent="0.25">
      <c r="H880" s="35" t="str">
        <f>IFERROR(IF(MINUTE(M880)&lt;&gt;MINUTE(M879),MAX($H$2:H879)+1,IF(AND(MINUTE(M879)=0,MINUTE(M880)=0),1,"")),"")</f>
        <v/>
      </c>
      <c r="I880" s="35" t="str">
        <f t="shared" si="1509"/>
        <v/>
      </c>
      <c r="J880" s="35" t="str">
        <f t="shared" si="1548"/>
        <v/>
      </c>
      <c r="K880" s="67" t="str">
        <f>IFERROR(IF(VLOOKUP(J879,'Flota Variable'!$AS$4:$AU$707,3,0)+K879&gt;$F$7,"",VLOOKUP(J879,'Flota Variable'!$AS$4:$AU$707,3,0)+K879),"")</f>
        <v/>
      </c>
      <c r="L880" s="67" t="str">
        <f t="shared" si="1510"/>
        <v/>
      </c>
      <c r="M880" s="36" t="str">
        <f t="shared" si="1549"/>
        <v/>
      </c>
      <c r="N880" s="35" t="str">
        <f>IF(H880="","",IF(H880=MAX($H$3:$H$1002),IFERROR(VLOOKUP(MAX($H$3:H880)+1,$H$3:$I$1002,2,0),MAX(I880:I1879))-VLOOKUP(H880,$H$3:$I$1002,2,0)+1,IFERROR(VLOOKUP(MAX($H$3:H880)+1,$H$3:$I$1002,2,0),MAX(I880:I1879))-VLOOKUP(H880,$H$3:$I$1002,2,0)))</f>
        <v/>
      </c>
      <c r="P880" s="35" t="str">
        <f t="shared" si="1550"/>
        <v/>
      </c>
      <c r="Q880" s="67" t="str">
        <f t="shared" si="1551"/>
        <v/>
      </c>
      <c r="R880" s="67" t="str">
        <f t="shared" si="1552"/>
        <v/>
      </c>
      <c r="S880" s="67" t="str">
        <f t="shared" si="1553"/>
        <v/>
      </c>
      <c r="U880" s="68" t="str">
        <f>IFERROR(IF(Z880=0,"",IF(MINUTE(Z880)&lt;&gt;MINUTE(Z879),MAX($U$2:U879)+1,IF(AND(MINUTE(Z879)=0,MINUTE(Z880)=0),1,""))),"")</f>
        <v/>
      </c>
      <c r="V880" s="68" t="str">
        <f t="shared" si="1554"/>
        <v/>
      </c>
      <c r="W880" s="68" t="str">
        <f t="shared" si="1555"/>
        <v/>
      </c>
      <c r="X880" s="69" t="str">
        <f>IFERROR(L880+VLOOKUP(J880,'Tiempos de ciclo'!$P$3:$Q$398,2,0),"")</f>
        <v/>
      </c>
      <c r="Y880" s="69" t="str">
        <f t="shared" si="1538"/>
        <v/>
      </c>
      <c r="Z880" s="70" t="str">
        <f t="shared" si="1556"/>
        <v/>
      </c>
      <c r="AA880" s="68" t="str">
        <f>IF(U880="","",IF(U880=MAX($U$3:$U$1002),IFERROR(VLOOKUP(MAX($U$3:U880)+1,$U$3:$V$1002,2,0),MAX(V880:V1879))-VLOOKUP(U880,$U$3:$V$1002,2,0)+1,IFERROR(VLOOKUP(MAX($U$3:U880)+1,$U$3:$V$1002,2,0),MAX(V880:V1879))-VLOOKUP(U880,$U$3:$V$1002,2,0)))</f>
        <v/>
      </c>
      <c r="AC880" s="68" t="str">
        <f t="shared" si="1557"/>
        <v/>
      </c>
      <c r="AD880" s="69" t="str">
        <f t="shared" si="1558"/>
        <v/>
      </c>
      <c r="AE880" s="69" t="str">
        <f t="shared" si="1559"/>
        <v/>
      </c>
      <c r="AF880" s="69" t="str">
        <f t="shared" si="1560"/>
        <v/>
      </c>
      <c r="AI880" s="3" t="str">
        <f t="shared" si="1511"/>
        <v/>
      </c>
      <c r="AJ880" s="8" t="str">
        <f t="shared" si="1539"/>
        <v/>
      </c>
      <c r="AK880" s="8" t="str">
        <f t="shared" si="1512"/>
        <v/>
      </c>
      <c r="AL880" s="8" t="str">
        <f t="shared" si="1513"/>
        <v/>
      </c>
      <c r="AM880" s="8" t="str">
        <f t="shared" si="1514"/>
        <v/>
      </c>
      <c r="AN880" s="9" t="str">
        <f t="shared" si="1540"/>
        <v/>
      </c>
      <c r="AO880" s="9" t="str">
        <f t="shared" si="1541"/>
        <v/>
      </c>
      <c r="AP880" s="8" t="str">
        <f t="shared" si="1561"/>
        <v/>
      </c>
      <c r="AQ880" s="9" t="str">
        <f t="shared" si="1542"/>
        <v/>
      </c>
      <c r="AR880" s="8" t="str">
        <f t="shared" si="1562"/>
        <v/>
      </c>
      <c r="AS880" s="2" t="str">
        <f t="shared" si="1515"/>
        <v/>
      </c>
      <c r="AT880" s="8" t="str">
        <f t="shared" si="1563"/>
        <v/>
      </c>
      <c r="AU880" s="8" t="str">
        <f t="shared" si="1516"/>
        <v/>
      </c>
      <c r="AV880" s="8" t="str">
        <f t="shared" si="1517"/>
        <v/>
      </c>
      <c r="AW880" s="8" t="str">
        <f t="shared" si="1518"/>
        <v/>
      </c>
      <c r="AX880" s="9" t="str">
        <f t="shared" si="1543"/>
        <v/>
      </c>
      <c r="AY880" s="9" t="str">
        <f t="shared" si="1544"/>
        <v/>
      </c>
      <c r="AZ880" s="8" t="str">
        <f t="shared" si="1564"/>
        <v/>
      </c>
      <c r="BA880" s="9" t="str">
        <f t="shared" si="1565"/>
        <v/>
      </c>
      <c r="BB880" s="8" t="str">
        <f t="shared" si="1566"/>
        <v/>
      </c>
      <c r="BD880" s="3" t="str">
        <f t="shared" si="1567"/>
        <v/>
      </c>
      <c r="BE880" s="8" t="str">
        <f t="shared" si="1519"/>
        <v/>
      </c>
      <c r="BF880" s="8" t="str">
        <f t="shared" si="1520"/>
        <v/>
      </c>
      <c r="BG880" s="86" t="str">
        <f t="shared" si="1521"/>
        <v/>
      </c>
      <c r="BH880" s="9" t="str">
        <f t="shared" si="1522"/>
        <v/>
      </c>
      <c r="BI880" s="9" t="str">
        <f t="shared" si="1523"/>
        <v/>
      </c>
      <c r="BJ880" s="82" t="e">
        <f t="shared" si="1545"/>
        <v>#VALUE!</v>
      </c>
      <c r="BK880" s="9" t="str">
        <f t="shared" si="1524"/>
        <v/>
      </c>
      <c r="BL880" s="9" t="str">
        <f t="shared" ref="BL880:BM880" si="1618">BK880</f>
        <v/>
      </c>
      <c r="BM880" s="9" t="str">
        <f t="shared" si="1618"/>
        <v/>
      </c>
      <c r="BN880" s="8" t="str">
        <f t="shared" si="1547"/>
        <v/>
      </c>
      <c r="BO880" s="8" t="str">
        <f t="shared" si="1569"/>
        <v/>
      </c>
      <c r="BP880" s="8" t="str">
        <f t="shared" si="1570"/>
        <v/>
      </c>
      <c r="BQ880" s="8" t="str">
        <f t="shared" si="1571"/>
        <v/>
      </c>
      <c r="BR880" s="8" t="str">
        <f t="shared" si="1526"/>
        <v/>
      </c>
      <c r="BS880" s="8" t="str">
        <f t="shared" si="1572"/>
        <v/>
      </c>
      <c r="BT880" s="8" t="str">
        <f t="shared" si="1573"/>
        <v/>
      </c>
      <c r="BU880" s="7" t="str">
        <f t="shared" si="1574"/>
        <v/>
      </c>
    </row>
    <row r="881" spans="8:73" x14ac:dyDescent="0.25">
      <c r="H881" s="35" t="str">
        <f>IFERROR(IF(MINUTE(M881)&lt;&gt;MINUTE(M880),MAX($H$2:H880)+1,IF(AND(MINUTE(M880)=0,MINUTE(M881)=0),1,"")),"")</f>
        <v/>
      </c>
      <c r="I881" s="35" t="str">
        <f t="shared" si="1509"/>
        <v/>
      </c>
      <c r="J881" s="35" t="str">
        <f t="shared" si="1548"/>
        <v/>
      </c>
      <c r="K881" s="67" t="str">
        <f>IFERROR(IF(VLOOKUP(J880,'Flota Variable'!$AS$4:$AU$707,3,0)+K880&gt;$F$7,"",VLOOKUP(J880,'Flota Variable'!$AS$4:$AU$707,3,0)+K880),"")</f>
        <v/>
      </c>
      <c r="L881" s="67" t="str">
        <f t="shared" si="1510"/>
        <v/>
      </c>
      <c r="M881" s="36" t="str">
        <f t="shared" si="1549"/>
        <v/>
      </c>
      <c r="N881" s="35" t="str">
        <f>IF(H881="","",IF(H881=MAX($H$3:$H$1002),IFERROR(VLOOKUP(MAX($H$3:H881)+1,$H$3:$I$1002,2,0),MAX(I881:I1880))-VLOOKUP(H881,$H$3:$I$1002,2,0)+1,IFERROR(VLOOKUP(MAX($H$3:H881)+1,$H$3:$I$1002,2,0),MAX(I881:I1880))-VLOOKUP(H881,$H$3:$I$1002,2,0)))</f>
        <v/>
      </c>
      <c r="P881" s="35" t="str">
        <f t="shared" si="1550"/>
        <v/>
      </c>
      <c r="Q881" s="67" t="str">
        <f t="shared" si="1551"/>
        <v/>
      </c>
      <c r="R881" s="67" t="str">
        <f t="shared" si="1552"/>
        <v/>
      </c>
      <c r="S881" s="67" t="str">
        <f t="shared" si="1553"/>
        <v/>
      </c>
      <c r="U881" s="68" t="str">
        <f>IFERROR(IF(Z881=0,"",IF(MINUTE(Z881)&lt;&gt;MINUTE(Z880),MAX($U$2:U880)+1,IF(AND(MINUTE(Z880)=0,MINUTE(Z881)=0),1,""))),"")</f>
        <v/>
      </c>
      <c r="V881" s="68" t="str">
        <f t="shared" si="1554"/>
        <v/>
      </c>
      <c r="W881" s="68" t="str">
        <f t="shared" si="1555"/>
        <v/>
      </c>
      <c r="X881" s="69" t="str">
        <f>IFERROR(L881+VLOOKUP(J881,'Tiempos de ciclo'!$P$3:$Q$398,2,0),"")</f>
        <v/>
      </c>
      <c r="Y881" s="69" t="str">
        <f t="shared" si="1538"/>
        <v/>
      </c>
      <c r="Z881" s="70" t="str">
        <f t="shared" si="1556"/>
        <v/>
      </c>
      <c r="AA881" s="68" t="str">
        <f>IF(U881="","",IF(U881=MAX($U$3:$U$1002),IFERROR(VLOOKUP(MAX($U$3:U881)+1,$U$3:$V$1002,2,0),MAX(V881:V1880))-VLOOKUP(U881,$U$3:$V$1002,2,0)+1,IFERROR(VLOOKUP(MAX($U$3:U881)+1,$U$3:$V$1002,2,0),MAX(V881:V1880))-VLOOKUP(U881,$U$3:$V$1002,2,0)))</f>
        <v/>
      </c>
      <c r="AC881" s="68" t="str">
        <f t="shared" si="1557"/>
        <v/>
      </c>
      <c r="AD881" s="69" t="str">
        <f t="shared" si="1558"/>
        <v/>
      </c>
      <c r="AE881" s="69" t="str">
        <f t="shared" si="1559"/>
        <v/>
      </c>
      <c r="AF881" s="69" t="str">
        <f t="shared" si="1560"/>
        <v/>
      </c>
      <c r="AI881" s="3" t="str">
        <f t="shared" si="1511"/>
        <v/>
      </c>
      <c r="AJ881" s="8" t="str">
        <f t="shared" si="1539"/>
        <v/>
      </c>
      <c r="AK881" s="8" t="str">
        <f t="shared" si="1512"/>
        <v/>
      </c>
      <c r="AL881" s="8" t="str">
        <f t="shared" si="1513"/>
        <v/>
      </c>
      <c r="AM881" s="8" t="str">
        <f t="shared" si="1514"/>
        <v/>
      </c>
      <c r="AN881" s="9" t="str">
        <f t="shared" si="1540"/>
        <v/>
      </c>
      <c r="AO881" s="9" t="str">
        <f t="shared" si="1541"/>
        <v/>
      </c>
      <c r="AP881" s="8" t="str">
        <f t="shared" si="1561"/>
        <v/>
      </c>
      <c r="AQ881" s="9" t="str">
        <f t="shared" si="1542"/>
        <v/>
      </c>
      <c r="AR881" s="8" t="str">
        <f t="shared" si="1562"/>
        <v/>
      </c>
      <c r="AS881" s="2" t="str">
        <f t="shared" si="1515"/>
        <v/>
      </c>
      <c r="AT881" s="8" t="str">
        <f t="shared" si="1563"/>
        <v/>
      </c>
      <c r="AU881" s="8" t="str">
        <f t="shared" si="1516"/>
        <v/>
      </c>
      <c r="AV881" s="8" t="str">
        <f t="shared" si="1517"/>
        <v/>
      </c>
      <c r="AW881" s="8" t="str">
        <f t="shared" si="1518"/>
        <v/>
      </c>
      <c r="AX881" s="9" t="str">
        <f t="shared" si="1543"/>
        <v/>
      </c>
      <c r="AY881" s="9" t="str">
        <f t="shared" si="1544"/>
        <v/>
      </c>
      <c r="AZ881" s="8" t="str">
        <f t="shared" si="1564"/>
        <v/>
      </c>
      <c r="BA881" s="9" t="str">
        <f t="shared" si="1565"/>
        <v/>
      </c>
      <c r="BB881" s="8" t="str">
        <f t="shared" si="1566"/>
        <v/>
      </c>
      <c r="BD881" s="3" t="str">
        <f t="shared" si="1567"/>
        <v/>
      </c>
      <c r="BE881" s="8" t="str">
        <f t="shared" si="1519"/>
        <v/>
      </c>
      <c r="BF881" s="8" t="str">
        <f t="shared" si="1520"/>
        <v/>
      </c>
      <c r="BG881" s="86" t="str">
        <f t="shared" si="1521"/>
        <v/>
      </c>
      <c r="BH881" s="9" t="str">
        <f t="shared" si="1522"/>
        <v/>
      </c>
      <c r="BI881" s="9" t="str">
        <f t="shared" si="1523"/>
        <v/>
      </c>
      <c r="BJ881" s="82" t="e">
        <f t="shared" si="1545"/>
        <v>#VALUE!</v>
      </c>
      <c r="BK881" s="9" t="str">
        <f t="shared" si="1524"/>
        <v/>
      </c>
      <c r="BL881" s="9" t="str">
        <f t="shared" ref="BL881:BM881" si="1619">BK881</f>
        <v/>
      </c>
      <c r="BM881" s="9" t="str">
        <f t="shared" si="1619"/>
        <v/>
      </c>
      <c r="BN881" s="8" t="str">
        <f t="shared" si="1547"/>
        <v/>
      </c>
      <c r="BO881" s="8" t="str">
        <f t="shared" si="1569"/>
        <v/>
      </c>
      <c r="BP881" s="8" t="str">
        <f t="shared" si="1570"/>
        <v/>
      </c>
      <c r="BQ881" s="8" t="str">
        <f t="shared" si="1571"/>
        <v/>
      </c>
      <c r="BR881" s="8" t="str">
        <f t="shared" si="1526"/>
        <v/>
      </c>
      <c r="BS881" s="8" t="str">
        <f t="shared" si="1572"/>
        <v/>
      </c>
      <c r="BT881" s="8" t="str">
        <f t="shared" si="1573"/>
        <v/>
      </c>
      <c r="BU881" s="7" t="str">
        <f t="shared" si="1574"/>
        <v/>
      </c>
    </row>
    <row r="882" spans="8:73" x14ac:dyDescent="0.25">
      <c r="H882" s="35" t="str">
        <f>IFERROR(IF(MINUTE(M882)&lt;&gt;MINUTE(M881),MAX($H$2:H881)+1,IF(AND(MINUTE(M881)=0,MINUTE(M882)=0),1,"")),"")</f>
        <v/>
      </c>
      <c r="I882" s="35" t="str">
        <f t="shared" si="1509"/>
        <v/>
      </c>
      <c r="J882" s="35" t="str">
        <f t="shared" si="1548"/>
        <v/>
      </c>
      <c r="K882" s="67" t="str">
        <f>IFERROR(IF(VLOOKUP(J881,'Flota Variable'!$AS$4:$AU$707,3,0)+K881&gt;$F$7,"",VLOOKUP(J881,'Flota Variable'!$AS$4:$AU$707,3,0)+K881),"")</f>
        <v/>
      </c>
      <c r="L882" s="67" t="str">
        <f t="shared" si="1510"/>
        <v/>
      </c>
      <c r="M882" s="36" t="str">
        <f t="shared" si="1549"/>
        <v/>
      </c>
      <c r="N882" s="35" t="str">
        <f>IF(H882="","",IF(H882=MAX($H$3:$H$1002),IFERROR(VLOOKUP(MAX($H$3:H882)+1,$H$3:$I$1002,2,0),MAX(I882:I1881))-VLOOKUP(H882,$H$3:$I$1002,2,0)+1,IFERROR(VLOOKUP(MAX($H$3:H882)+1,$H$3:$I$1002,2,0),MAX(I882:I1881))-VLOOKUP(H882,$H$3:$I$1002,2,0)))</f>
        <v/>
      </c>
      <c r="P882" s="35" t="str">
        <f t="shared" si="1550"/>
        <v/>
      </c>
      <c r="Q882" s="67" t="str">
        <f t="shared" si="1551"/>
        <v/>
      </c>
      <c r="R882" s="67" t="str">
        <f t="shared" si="1552"/>
        <v/>
      </c>
      <c r="S882" s="67" t="str">
        <f t="shared" si="1553"/>
        <v/>
      </c>
      <c r="U882" s="68" t="str">
        <f>IFERROR(IF(Z882=0,"",IF(MINUTE(Z882)&lt;&gt;MINUTE(Z881),MAX($U$2:U881)+1,IF(AND(MINUTE(Z881)=0,MINUTE(Z882)=0),1,""))),"")</f>
        <v/>
      </c>
      <c r="V882" s="68" t="str">
        <f t="shared" si="1554"/>
        <v/>
      </c>
      <c r="W882" s="68" t="str">
        <f t="shared" si="1555"/>
        <v/>
      </c>
      <c r="X882" s="69" t="str">
        <f>IFERROR(L882+VLOOKUP(J882,'Tiempos de ciclo'!$P$3:$Q$398,2,0),"")</f>
        <v/>
      </c>
      <c r="Y882" s="69" t="str">
        <f t="shared" si="1538"/>
        <v/>
      </c>
      <c r="Z882" s="70" t="str">
        <f t="shared" si="1556"/>
        <v/>
      </c>
      <c r="AA882" s="68" t="str">
        <f>IF(U882="","",IF(U882=MAX($U$3:$U$1002),IFERROR(VLOOKUP(MAX($U$3:U882)+1,$U$3:$V$1002,2,0),MAX(V882:V1881))-VLOOKUP(U882,$U$3:$V$1002,2,0)+1,IFERROR(VLOOKUP(MAX($U$3:U882)+1,$U$3:$V$1002,2,0),MAX(V882:V1881))-VLOOKUP(U882,$U$3:$V$1002,2,0)))</f>
        <v/>
      </c>
      <c r="AC882" s="68" t="str">
        <f t="shared" si="1557"/>
        <v/>
      </c>
      <c r="AD882" s="69" t="str">
        <f t="shared" si="1558"/>
        <v/>
      </c>
      <c r="AE882" s="69" t="str">
        <f t="shared" si="1559"/>
        <v/>
      </c>
      <c r="AF882" s="69" t="str">
        <f t="shared" si="1560"/>
        <v/>
      </c>
      <c r="AI882" s="3" t="str">
        <f t="shared" si="1511"/>
        <v/>
      </c>
      <c r="AJ882" s="8" t="str">
        <f t="shared" si="1539"/>
        <v/>
      </c>
      <c r="AK882" s="8" t="str">
        <f t="shared" si="1512"/>
        <v/>
      </c>
      <c r="AL882" s="8" t="str">
        <f t="shared" si="1513"/>
        <v/>
      </c>
      <c r="AM882" s="8" t="str">
        <f t="shared" si="1514"/>
        <v/>
      </c>
      <c r="AN882" s="9" t="str">
        <f t="shared" si="1540"/>
        <v/>
      </c>
      <c r="AO882" s="9" t="str">
        <f t="shared" si="1541"/>
        <v/>
      </c>
      <c r="AP882" s="8" t="str">
        <f t="shared" si="1561"/>
        <v/>
      </c>
      <c r="AQ882" s="9" t="str">
        <f t="shared" si="1542"/>
        <v/>
      </c>
      <c r="AR882" s="8" t="str">
        <f t="shared" si="1562"/>
        <v/>
      </c>
      <c r="AS882" s="2" t="str">
        <f t="shared" si="1515"/>
        <v/>
      </c>
      <c r="AT882" s="8" t="str">
        <f t="shared" si="1563"/>
        <v/>
      </c>
      <c r="AU882" s="8" t="str">
        <f t="shared" si="1516"/>
        <v/>
      </c>
      <c r="AV882" s="8" t="str">
        <f t="shared" si="1517"/>
        <v/>
      </c>
      <c r="AW882" s="8" t="str">
        <f t="shared" si="1518"/>
        <v/>
      </c>
      <c r="AX882" s="9" t="str">
        <f t="shared" si="1543"/>
        <v/>
      </c>
      <c r="AY882" s="9" t="str">
        <f t="shared" si="1544"/>
        <v/>
      </c>
      <c r="AZ882" s="8" t="str">
        <f t="shared" si="1564"/>
        <v/>
      </c>
      <c r="BA882" s="9" t="str">
        <f t="shared" si="1565"/>
        <v/>
      </c>
      <c r="BB882" s="8" t="str">
        <f t="shared" si="1566"/>
        <v/>
      </c>
      <c r="BD882" s="3" t="str">
        <f t="shared" si="1567"/>
        <v/>
      </c>
      <c r="BE882" s="8" t="str">
        <f t="shared" si="1519"/>
        <v/>
      </c>
      <c r="BF882" s="8" t="str">
        <f t="shared" si="1520"/>
        <v/>
      </c>
      <c r="BG882" s="86" t="str">
        <f t="shared" si="1521"/>
        <v/>
      </c>
      <c r="BH882" s="9" t="str">
        <f t="shared" si="1522"/>
        <v/>
      </c>
      <c r="BI882" s="9" t="str">
        <f t="shared" si="1523"/>
        <v/>
      </c>
      <c r="BJ882" s="82" t="e">
        <f t="shared" si="1545"/>
        <v>#VALUE!</v>
      </c>
      <c r="BK882" s="9" t="str">
        <f t="shared" si="1524"/>
        <v/>
      </c>
      <c r="BL882" s="9" t="str">
        <f t="shared" ref="BL882:BM882" si="1620">BK882</f>
        <v/>
      </c>
      <c r="BM882" s="9" t="str">
        <f t="shared" si="1620"/>
        <v/>
      </c>
      <c r="BN882" s="8" t="str">
        <f t="shared" si="1547"/>
        <v/>
      </c>
      <c r="BO882" s="8" t="str">
        <f t="shared" si="1569"/>
        <v/>
      </c>
      <c r="BP882" s="8" t="str">
        <f t="shared" si="1570"/>
        <v/>
      </c>
      <c r="BQ882" s="8" t="str">
        <f t="shared" si="1571"/>
        <v/>
      </c>
      <c r="BR882" s="8" t="str">
        <f t="shared" si="1526"/>
        <v/>
      </c>
      <c r="BS882" s="8" t="str">
        <f t="shared" si="1572"/>
        <v/>
      </c>
      <c r="BT882" s="8" t="str">
        <f t="shared" si="1573"/>
        <v/>
      </c>
      <c r="BU882" s="7" t="str">
        <f t="shared" si="1574"/>
        <v/>
      </c>
    </row>
    <row r="883" spans="8:73" x14ac:dyDescent="0.25">
      <c r="H883" s="35" t="str">
        <f>IFERROR(IF(MINUTE(M883)&lt;&gt;MINUTE(M882),MAX($H$2:H882)+1,IF(AND(MINUTE(M882)=0,MINUTE(M883)=0),1,"")),"")</f>
        <v/>
      </c>
      <c r="I883" s="35" t="str">
        <f t="shared" si="1509"/>
        <v/>
      </c>
      <c r="J883" s="35" t="str">
        <f t="shared" si="1548"/>
        <v/>
      </c>
      <c r="K883" s="67" t="str">
        <f>IFERROR(IF(VLOOKUP(J882,'Flota Variable'!$AS$4:$AU$707,3,0)+K882&gt;$F$7,"",VLOOKUP(J882,'Flota Variable'!$AS$4:$AU$707,3,0)+K882),"")</f>
        <v/>
      </c>
      <c r="L883" s="67" t="str">
        <f t="shared" si="1510"/>
        <v/>
      </c>
      <c r="M883" s="36" t="str">
        <f t="shared" si="1549"/>
        <v/>
      </c>
      <c r="N883" s="35" t="str">
        <f>IF(H883="","",IF(H883=MAX($H$3:$H$1002),IFERROR(VLOOKUP(MAX($H$3:H883)+1,$H$3:$I$1002,2,0),MAX(I883:I1882))-VLOOKUP(H883,$H$3:$I$1002,2,0)+1,IFERROR(VLOOKUP(MAX($H$3:H883)+1,$H$3:$I$1002,2,0),MAX(I883:I1882))-VLOOKUP(H883,$H$3:$I$1002,2,0)))</f>
        <v/>
      </c>
      <c r="P883" s="35" t="str">
        <f t="shared" si="1550"/>
        <v/>
      </c>
      <c r="Q883" s="67" t="str">
        <f t="shared" si="1551"/>
        <v/>
      </c>
      <c r="R883" s="67" t="str">
        <f t="shared" si="1552"/>
        <v/>
      </c>
      <c r="S883" s="67" t="str">
        <f t="shared" si="1553"/>
        <v/>
      </c>
      <c r="U883" s="68" t="str">
        <f>IFERROR(IF(Z883=0,"",IF(MINUTE(Z883)&lt;&gt;MINUTE(Z882),MAX($U$2:U882)+1,IF(AND(MINUTE(Z882)=0,MINUTE(Z883)=0),1,""))),"")</f>
        <v/>
      </c>
      <c r="V883" s="68" t="str">
        <f t="shared" si="1554"/>
        <v/>
      </c>
      <c r="W883" s="68" t="str">
        <f t="shared" si="1555"/>
        <v/>
      </c>
      <c r="X883" s="69" t="str">
        <f>IFERROR(L883+VLOOKUP(J883,'Tiempos de ciclo'!$P$3:$Q$398,2,0),"")</f>
        <v/>
      </c>
      <c r="Y883" s="69" t="str">
        <f t="shared" si="1538"/>
        <v/>
      </c>
      <c r="Z883" s="70" t="str">
        <f t="shared" si="1556"/>
        <v/>
      </c>
      <c r="AA883" s="68" t="str">
        <f>IF(U883="","",IF(U883=MAX($U$3:$U$1002),IFERROR(VLOOKUP(MAX($U$3:U883)+1,$U$3:$V$1002,2,0),MAX(V883:V1882))-VLOOKUP(U883,$U$3:$V$1002,2,0)+1,IFERROR(VLOOKUP(MAX($U$3:U883)+1,$U$3:$V$1002,2,0),MAX(V883:V1882))-VLOOKUP(U883,$U$3:$V$1002,2,0)))</f>
        <v/>
      </c>
      <c r="AC883" s="68" t="str">
        <f t="shared" si="1557"/>
        <v/>
      </c>
      <c r="AD883" s="69" t="str">
        <f t="shared" si="1558"/>
        <v/>
      </c>
      <c r="AE883" s="69" t="str">
        <f t="shared" si="1559"/>
        <v/>
      </c>
      <c r="AF883" s="69" t="str">
        <f t="shared" si="1560"/>
        <v/>
      </c>
      <c r="AI883" s="3" t="str">
        <f t="shared" si="1511"/>
        <v/>
      </c>
      <c r="AJ883" s="8" t="str">
        <f t="shared" si="1539"/>
        <v/>
      </c>
      <c r="AK883" s="8" t="str">
        <f t="shared" si="1512"/>
        <v/>
      </c>
      <c r="AL883" s="8" t="str">
        <f t="shared" si="1513"/>
        <v/>
      </c>
      <c r="AM883" s="8" t="str">
        <f t="shared" si="1514"/>
        <v/>
      </c>
      <c r="AN883" s="9" t="str">
        <f t="shared" si="1540"/>
        <v/>
      </c>
      <c r="AO883" s="9" t="str">
        <f t="shared" si="1541"/>
        <v/>
      </c>
      <c r="AP883" s="8" t="str">
        <f t="shared" si="1561"/>
        <v/>
      </c>
      <c r="AQ883" s="9" t="str">
        <f t="shared" si="1542"/>
        <v/>
      </c>
      <c r="AR883" s="8" t="str">
        <f t="shared" si="1562"/>
        <v/>
      </c>
      <c r="AS883" s="2" t="str">
        <f t="shared" si="1515"/>
        <v/>
      </c>
      <c r="AT883" s="8" t="str">
        <f t="shared" si="1563"/>
        <v/>
      </c>
      <c r="AU883" s="8" t="str">
        <f t="shared" si="1516"/>
        <v/>
      </c>
      <c r="AV883" s="8" t="str">
        <f t="shared" si="1517"/>
        <v/>
      </c>
      <c r="AW883" s="8" t="str">
        <f t="shared" si="1518"/>
        <v/>
      </c>
      <c r="AX883" s="9" t="str">
        <f t="shared" si="1543"/>
        <v/>
      </c>
      <c r="AY883" s="9" t="str">
        <f t="shared" si="1544"/>
        <v/>
      </c>
      <c r="AZ883" s="8" t="str">
        <f t="shared" si="1564"/>
        <v/>
      </c>
      <c r="BA883" s="9" t="str">
        <f t="shared" si="1565"/>
        <v/>
      </c>
      <c r="BB883" s="8" t="str">
        <f t="shared" si="1566"/>
        <v/>
      </c>
      <c r="BD883" s="3" t="str">
        <f t="shared" si="1567"/>
        <v/>
      </c>
      <c r="BE883" s="8" t="str">
        <f t="shared" si="1519"/>
        <v/>
      </c>
      <c r="BF883" s="8" t="str">
        <f t="shared" si="1520"/>
        <v/>
      </c>
      <c r="BG883" s="86" t="str">
        <f t="shared" si="1521"/>
        <v/>
      </c>
      <c r="BH883" s="9" t="str">
        <f t="shared" si="1522"/>
        <v/>
      </c>
      <c r="BI883" s="9" t="str">
        <f t="shared" si="1523"/>
        <v/>
      </c>
      <c r="BJ883" s="82" t="e">
        <f t="shared" si="1545"/>
        <v>#VALUE!</v>
      </c>
      <c r="BK883" s="9" t="str">
        <f t="shared" si="1524"/>
        <v/>
      </c>
      <c r="BL883" s="9" t="str">
        <f t="shared" ref="BL883:BM883" si="1621">BK883</f>
        <v/>
      </c>
      <c r="BM883" s="9" t="str">
        <f t="shared" si="1621"/>
        <v/>
      </c>
      <c r="BN883" s="8" t="str">
        <f t="shared" si="1547"/>
        <v/>
      </c>
      <c r="BO883" s="8" t="str">
        <f t="shared" si="1569"/>
        <v/>
      </c>
      <c r="BP883" s="8" t="str">
        <f t="shared" si="1570"/>
        <v/>
      </c>
      <c r="BQ883" s="8" t="str">
        <f t="shared" si="1571"/>
        <v/>
      </c>
      <c r="BR883" s="8" t="str">
        <f t="shared" si="1526"/>
        <v/>
      </c>
      <c r="BS883" s="8" t="str">
        <f t="shared" si="1572"/>
        <v/>
      </c>
      <c r="BT883" s="8" t="str">
        <f t="shared" si="1573"/>
        <v/>
      </c>
      <c r="BU883" s="7" t="str">
        <f t="shared" si="1574"/>
        <v/>
      </c>
    </row>
    <row r="884" spans="8:73" x14ac:dyDescent="0.25">
      <c r="H884" s="35" t="str">
        <f>IFERROR(IF(MINUTE(M884)&lt;&gt;MINUTE(M883),MAX($H$2:H883)+1,IF(AND(MINUTE(M883)=0,MINUTE(M884)=0),1,"")),"")</f>
        <v/>
      </c>
      <c r="I884" s="35" t="str">
        <f t="shared" si="1509"/>
        <v/>
      </c>
      <c r="J884" s="35" t="str">
        <f t="shared" si="1548"/>
        <v/>
      </c>
      <c r="K884" s="67" t="str">
        <f>IFERROR(IF(VLOOKUP(J883,'Flota Variable'!$AS$4:$AU$707,3,0)+K883&gt;$F$7,"",VLOOKUP(J883,'Flota Variable'!$AS$4:$AU$707,3,0)+K883),"")</f>
        <v/>
      </c>
      <c r="L884" s="67" t="str">
        <f t="shared" si="1510"/>
        <v/>
      </c>
      <c r="M884" s="36" t="str">
        <f t="shared" si="1549"/>
        <v/>
      </c>
      <c r="N884" s="35" t="str">
        <f>IF(H884="","",IF(H884=MAX($H$3:$H$1002),IFERROR(VLOOKUP(MAX($H$3:H884)+1,$H$3:$I$1002,2,0),MAX(I884:I1883))-VLOOKUP(H884,$H$3:$I$1002,2,0)+1,IFERROR(VLOOKUP(MAX($H$3:H884)+1,$H$3:$I$1002,2,0),MAX(I884:I1883))-VLOOKUP(H884,$H$3:$I$1002,2,0)))</f>
        <v/>
      </c>
      <c r="P884" s="35" t="str">
        <f t="shared" si="1550"/>
        <v/>
      </c>
      <c r="Q884" s="67" t="str">
        <f t="shared" si="1551"/>
        <v/>
      </c>
      <c r="R884" s="67" t="str">
        <f t="shared" si="1552"/>
        <v/>
      </c>
      <c r="S884" s="67" t="str">
        <f t="shared" si="1553"/>
        <v/>
      </c>
      <c r="U884" s="68" t="str">
        <f>IFERROR(IF(Z884=0,"",IF(MINUTE(Z884)&lt;&gt;MINUTE(Z883),MAX($U$2:U883)+1,IF(AND(MINUTE(Z883)=0,MINUTE(Z884)=0),1,""))),"")</f>
        <v/>
      </c>
      <c r="V884" s="68" t="str">
        <f t="shared" si="1554"/>
        <v/>
      </c>
      <c r="W884" s="68" t="str">
        <f t="shared" si="1555"/>
        <v/>
      </c>
      <c r="X884" s="69" t="str">
        <f>IFERROR(L884+VLOOKUP(J884,'Tiempos de ciclo'!$P$3:$Q$398,2,0),"")</f>
        <v/>
      </c>
      <c r="Y884" s="69" t="str">
        <f t="shared" si="1538"/>
        <v/>
      </c>
      <c r="Z884" s="70" t="str">
        <f t="shared" si="1556"/>
        <v/>
      </c>
      <c r="AA884" s="68" t="str">
        <f>IF(U884="","",IF(U884=MAX($U$3:$U$1002),IFERROR(VLOOKUP(MAX($U$3:U884)+1,$U$3:$V$1002,2,0),MAX(V884:V1883))-VLOOKUP(U884,$U$3:$V$1002,2,0)+1,IFERROR(VLOOKUP(MAX($U$3:U884)+1,$U$3:$V$1002,2,0),MAX(V884:V1883))-VLOOKUP(U884,$U$3:$V$1002,2,0)))</f>
        <v/>
      </c>
      <c r="AC884" s="68" t="str">
        <f t="shared" si="1557"/>
        <v/>
      </c>
      <c r="AD884" s="69" t="str">
        <f t="shared" si="1558"/>
        <v/>
      </c>
      <c r="AE884" s="69" t="str">
        <f t="shared" si="1559"/>
        <v/>
      </c>
      <c r="AF884" s="69" t="str">
        <f t="shared" si="1560"/>
        <v/>
      </c>
      <c r="AI884" s="3" t="str">
        <f t="shared" si="1511"/>
        <v/>
      </c>
      <c r="AJ884" s="8" t="str">
        <f t="shared" si="1539"/>
        <v/>
      </c>
      <c r="AK884" s="8" t="str">
        <f t="shared" si="1512"/>
        <v/>
      </c>
      <c r="AL884" s="8" t="str">
        <f t="shared" si="1513"/>
        <v/>
      </c>
      <c r="AM884" s="8" t="str">
        <f t="shared" si="1514"/>
        <v/>
      </c>
      <c r="AN884" s="9" t="str">
        <f t="shared" si="1540"/>
        <v/>
      </c>
      <c r="AO884" s="9" t="str">
        <f t="shared" si="1541"/>
        <v/>
      </c>
      <c r="AP884" s="8" t="str">
        <f t="shared" si="1561"/>
        <v/>
      </c>
      <c r="AQ884" s="9" t="str">
        <f t="shared" si="1542"/>
        <v/>
      </c>
      <c r="AR884" s="8" t="str">
        <f t="shared" si="1562"/>
        <v/>
      </c>
      <c r="AS884" s="2" t="str">
        <f t="shared" si="1515"/>
        <v/>
      </c>
      <c r="AT884" s="8" t="str">
        <f t="shared" si="1563"/>
        <v/>
      </c>
      <c r="AU884" s="8" t="str">
        <f t="shared" si="1516"/>
        <v/>
      </c>
      <c r="AV884" s="8" t="str">
        <f t="shared" si="1517"/>
        <v/>
      </c>
      <c r="AW884" s="8" t="str">
        <f t="shared" si="1518"/>
        <v/>
      </c>
      <c r="AX884" s="9" t="str">
        <f t="shared" si="1543"/>
        <v/>
      </c>
      <c r="AY884" s="9" t="str">
        <f t="shared" si="1544"/>
        <v/>
      </c>
      <c r="AZ884" s="8" t="str">
        <f t="shared" si="1564"/>
        <v/>
      </c>
      <c r="BA884" s="9" t="str">
        <f t="shared" si="1565"/>
        <v/>
      </c>
      <c r="BB884" s="8" t="str">
        <f t="shared" si="1566"/>
        <v/>
      </c>
      <c r="BD884" s="3" t="str">
        <f t="shared" si="1567"/>
        <v/>
      </c>
      <c r="BE884" s="8" t="str">
        <f t="shared" si="1519"/>
        <v/>
      </c>
      <c r="BF884" s="8" t="str">
        <f t="shared" si="1520"/>
        <v/>
      </c>
      <c r="BG884" s="86" t="str">
        <f t="shared" si="1521"/>
        <v/>
      </c>
      <c r="BH884" s="9" t="str">
        <f t="shared" si="1522"/>
        <v/>
      </c>
      <c r="BI884" s="9" t="str">
        <f t="shared" si="1523"/>
        <v/>
      </c>
      <c r="BJ884" s="82" t="e">
        <f t="shared" si="1545"/>
        <v>#VALUE!</v>
      </c>
      <c r="BK884" s="9" t="str">
        <f t="shared" si="1524"/>
        <v/>
      </c>
      <c r="BL884" s="9" t="str">
        <f t="shared" ref="BL884:BM884" si="1622">BK884</f>
        <v/>
      </c>
      <c r="BM884" s="9" t="str">
        <f t="shared" si="1622"/>
        <v/>
      </c>
      <c r="BN884" s="8" t="str">
        <f t="shared" si="1547"/>
        <v/>
      </c>
      <c r="BO884" s="8" t="str">
        <f t="shared" si="1569"/>
        <v/>
      </c>
      <c r="BP884" s="8" t="str">
        <f t="shared" si="1570"/>
        <v/>
      </c>
      <c r="BQ884" s="8" t="str">
        <f t="shared" si="1571"/>
        <v/>
      </c>
      <c r="BR884" s="8" t="str">
        <f t="shared" si="1526"/>
        <v/>
      </c>
      <c r="BS884" s="8" t="str">
        <f t="shared" si="1572"/>
        <v/>
      </c>
      <c r="BT884" s="8" t="str">
        <f t="shared" si="1573"/>
        <v/>
      </c>
      <c r="BU884" s="7" t="str">
        <f t="shared" si="1574"/>
        <v/>
      </c>
    </row>
    <row r="885" spans="8:73" x14ac:dyDescent="0.25">
      <c r="H885" s="35" t="str">
        <f>IFERROR(IF(MINUTE(M885)&lt;&gt;MINUTE(M884),MAX($H$2:H884)+1,IF(AND(MINUTE(M884)=0,MINUTE(M885)=0),1,"")),"")</f>
        <v/>
      </c>
      <c r="I885" s="35" t="str">
        <f t="shared" si="1509"/>
        <v/>
      </c>
      <c r="J885" s="35" t="str">
        <f t="shared" si="1548"/>
        <v/>
      </c>
      <c r="K885" s="67" t="str">
        <f>IFERROR(IF(VLOOKUP(J884,'Flota Variable'!$AS$4:$AU$707,3,0)+K884&gt;$F$7,"",VLOOKUP(J884,'Flota Variable'!$AS$4:$AU$707,3,0)+K884),"")</f>
        <v/>
      </c>
      <c r="L885" s="67" t="str">
        <f t="shared" si="1510"/>
        <v/>
      </c>
      <c r="M885" s="36" t="str">
        <f t="shared" si="1549"/>
        <v/>
      </c>
      <c r="N885" s="35" t="str">
        <f>IF(H885="","",IF(H885=MAX($H$3:$H$1002),IFERROR(VLOOKUP(MAX($H$3:H885)+1,$H$3:$I$1002,2,0),MAX(I885:I1884))-VLOOKUP(H885,$H$3:$I$1002,2,0)+1,IFERROR(VLOOKUP(MAX($H$3:H885)+1,$H$3:$I$1002,2,0),MAX(I885:I1884))-VLOOKUP(H885,$H$3:$I$1002,2,0)))</f>
        <v/>
      </c>
      <c r="P885" s="35" t="str">
        <f t="shared" si="1550"/>
        <v/>
      </c>
      <c r="Q885" s="67" t="str">
        <f t="shared" si="1551"/>
        <v/>
      </c>
      <c r="R885" s="67" t="str">
        <f t="shared" si="1552"/>
        <v/>
      </c>
      <c r="S885" s="67" t="str">
        <f t="shared" si="1553"/>
        <v/>
      </c>
      <c r="U885" s="68" t="str">
        <f>IFERROR(IF(Z885=0,"",IF(MINUTE(Z885)&lt;&gt;MINUTE(Z884),MAX($U$2:U884)+1,IF(AND(MINUTE(Z884)=0,MINUTE(Z885)=0),1,""))),"")</f>
        <v/>
      </c>
      <c r="V885" s="68" t="str">
        <f t="shared" si="1554"/>
        <v/>
      </c>
      <c r="W885" s="68" t="str">
        <f t="shared" si="1555"/>
        <v/>
      </c>
      <c r="X885" s="69" t="str">
        <f>IFERROR(L885+VLOOKUP(J885,'Tiempos de ciclo'!$P$3:$Q$398,2,0),"")</f>
        <v/>
      </c>
      <c r="Y885" s="69" t="str">
        <f t="shared" si="1538"/>
        <v/>
      </c>
      <c r="Z885" s="70" t="str">
        <f t="shared" si="1556"/>
        <v/>
      </c>
      <c r="AA885" s="68" t="str">
        <f>IF(U885="","",IF(U885=MAX($U$3:$U$1002),IFERROR(VLOOKUP(MAX($U$3:U885)+1,$U$3:$V$1002,2,0),MAX(V885:V1884))-VLOOKUP(U885,$U$3:$V$1002,2,0)+1,IFERROR(VLOOKUP(MAX($U$3:U885)+1,$U$3:$V$1002,2,0),MAX(V885:V1884))-VLOOKUP(U885,$U$3:$V$1002,2,0)))</f>
        <v/>
      </c>
      <c r="AC885" s="68" t="str">
        <f t="shared" si="1557"/>
        <v/>
      </c>
      <c r="AD885" s="69" t="str">
        <f t="shared" si="1558"/>
        <v/>
      </c>
      <c r="AE885" s="69" t="str">
        <f t="shared" si="1559"/>
        <v/>
      </c>
      <c r="AF885" s="69" t="str">
        <f t="shared" si="1560"/>
        <v/>
      </c>
      <c r="AI885" s="3" t="str">
        <f t="shared" si="1511"/>
        <v/>
      </c>
      <c r="AJ885" s="8" t="str">
        <f t="shared" si="1539"/>
        <v/>
      </c>
      <c r="AK885" s="8" t="str">
        <f t="shared" si="1512"/>
        <v/>
      </c>
      <c r="AL885" s="8" t="str">
        <f t="shared" si="1513"/>
        <v/>
      </c>
      <c r="AM885" s="8" t="str">
        <f t="shared" si="1514"/>
        <v/>
      </c>
      <c r="AN885" s="9" t="str">
        <f t="shared" si="1540"/>
        <v/>
      </c>
      <c r="AO885" s="9" t="str">
        <f t="shared" si="1541"/>
        <v/>
      </c>
      <c r="AP885" s="8" t="str">
        <f t="shared" si="1561"/>
        <v/>
      </c>
      <c r="AQ885" s="9" t="str">
        <f t="shared" si="1542"/>
        <v/>
      </c>
      <c r="AR885" s="8" t="str">
        <f t="shared" si="1562"/>
        <v/>
      </c>
      <c r="AS885" s="2" t="str">
        <f t="shared" si="1515"/>
        <v/>
      </c>
      <c r="AT885" s="8" t="str">
        <f t="shared" si="1563"/>
        <v/>
      </c>
      <c r="AU885" s="8" t="str">
        <f t="shared" si="1516"/>
        <v/>
      </c>
      <c r="AV885" s="8" t="str">
        <f t="shared" si="1517"/>
        <v/>
      </c>
      <c r="AW885" s="8" t="str">
        <f t="shared" si="1518"/>
        <v/>
      </c>
      <c r="AX885" s="9" t="str">
        <f t="shared" si="1543"/>
        <v/>
      </c>
      <c r="AY885" s="9" t="str">
        <f t="shared" si="1544"/>
        <v/>
      </c>
      <c r="AZ885" s="8" t="str">
        <f t="shared" si="1564"/>
        <v/>
      </c>
      <c r="BA885" s="9" t="str">
        <f t="shared" si="1565"/>
        <v/>
      </c>
      <c r="BB885" s="8" t="str">
        <f t="shared" si="1566"/>
        <v/>
      </c>
      <c r="BD885" s="3" t="str">
        <f t="shared" si="1567"/>
        <v/>
      </c>
      <c r="BE885" s="8" t="str">
        <f t="shared" si="1519"/>
        <v/>
      </c>
      <c r="BF885" s="8" t="str">
        <f t="shared" si="1520"/>
        <v/>
      </c>
      <c r="BG885" s="86" t="str">
        <f t="shared" si="1521"/>
        <v/>
      </c>
      <c r="BH885" s="9" t="str">
        <f t="shared" si="1522"/>
        <v/>
      </c>
      <c r="BI885" s="9" t="str">
        <f t="shared" si="1523"/>
        <v/>
      </c>
      <c r="BJ885" s="82" t="e">
        <f t="shared" si="1545"/>
        <v>#VALUE!</v>
      </c>
      <c r="BK885" s="9" t="str">
        <f t="shared" si="1524"/>
        <v/>
      </c>
      <c r="BL885" s="9" t="str">
        <f t="shared" ref="BL885:BM885" si="1623">BK885</f>
        <v/>
      </c>
      <c r="BM885" s="9" t="str">
        <f t="shared" si="1623"/>
        <v/>
      </c>
      <c r="BN885" s="8" t="str">
        <f t="shared" si="1547"/>
        <v/>
      </c>
      <c r="BO885" s="8" t="str">
        <f t="shared" si="1569"/>
        <v/>
      </c>
      <c r="BP885" s="8" t="str">
        <f t="shared" si="1570"/>
        <v/>
      </c>
      <c r="BQ885" s="8" t="str">
        <f t="shared" si="1571"/>
        <v/>
      </c>
      <c r="BR885" s="8" t="str">
        <f t="shared" si="1526"/>
        <v/>
      </c>
      <c r="BS885" s="8" t="str">
        <f t="shared" si="1572"/>
        <v/>
      </c>
      <c r="BT885" s="8" t="str">
        <f t="shared" si="1573"/>
        <v/>
      </c>
      <c r="BU885" s="7" t="str">
        <f t="shared" si="1574"/>
        <v/>
      </c>
    </row>
    <row r="886" spans="8:73" x14ac:dyDescent="0.25">
      <c r="H886" s="35" t="str">
        <f>IFERROR(IF(MINUTE(M886)&lt;&gt;MINUTE(M885),MAX($H$2:H885)+1,IF(AND(MINUTE(M885)=0,MINUTE(M886)=0),1,"")),"")</f>
        <v/>
      </c>
      <c r="I886" s="35" t="str">
        <f t="shared" si="1509"/>
        <v/>
      </c>
      <c r="J886" s="35" t="str">
        <f t="shared" si="1548"/>
        <v/>
      </c>
      <c r="K886" s="67" t="str">
        <f>IFERROR(IF(VLOOKUP(J885,'Flota Variable'!$AS$4:$AU$707,3,0)+K885&gt;$F$7,"",VLOOKUP(J885,'Flota Variable'!$AS$4:$AU$707,3,0)+K885),"")</f>
        <v/>
      </c>
      <c r="L886" s="67" t="str">
        <f t="shared" si="1510"/>
        <v/>
      </c>
      <c r="M886" s="36" t="str">
        <f t="shared" si="1549"/>
        <v/>
      </c>
      <c r="N886" s="35" t="str">
        <f>IF(H886="","",IF(H886=MAX($H$3:$H$1002),IFERROR(VLOOKUP(MAX($H$3:H886)+1,$H$3:$I$1002,2,0),MAX(I886:I1885))-VLOOKUP(H886,$H$3:$I$1002,2,0)+1,IFERROR(VLOOKUP(MAX($H$3:H886)+1,$H$3:$I$1002,2,0),MAX(I886:I1885))-VLOOKUP(H886,$H$3:$I$1002,2,0)))</f>
        <v/>
      </c>
      <c r="P886" s="35" t="str">
        <f t="shared" si="1550"/>
        <v/>
      </c>
      <c r="Q886" s="67" t="str">
        <f t="shared" si="1551"/>
        <v/>
      </c>
      <c r="R886" s="67" t="str">
        <f t="shared" si="1552"/>
        <v/>
      </c>
      <c r="S886" s="67" t="str">
        <f t="shared" si="1553"/>
        <v/>
      </c>
      <c r="U886" s="68" t="str">
        <f>IFERROR(IF(Z886=0,"",IF(MINUTE(Z886)&lt;&gt;MINUTE(Z885),MAX($U$2:U885)+1,IF(AND(MINUTE(Z885)=0,MINUTE(Z886)=0),1,""))),"")</f>
        <v/>
      </c>
      <c r="V886" s="68" t="str">
        <f t="shared" si="1554"/>
        <v/>
      </c>
      <c r="W886" s="68" t="str">
        <f t="shared" si="1555"/>
        <v/>
      </c>
      <c r="X886" s="69" t="str">
        <f>IFERROR(L886+VLOOKUP(J886,'Tiempos de ciclo'!$P$3:$Q$398,2,0),"")</f>
        <v/>
      </c>
      <c r="Y886" s="69" t="str">
        <f t="shared" si="1538"/>
        <v/>
      </c>
      <c r="Z886" s="70" t="str">
        <f t="shared" si="1556"/>
        <v/>
      </c>
      <c r="AA886" s="68" t="str">
        <f>IF(U886="","",IF(U886=MAX($U$3:$U$1002),IFERROR(VLOOKUP(MAX($U$3:U886)+1,$U$3:$V$1002,2,0),MAX(V886:V1885))-VLOOKUP(U886,$U$3:$V$1002,2,0)+1,IFERROR(VLOOKUP(MAX($U$3:U886)+1,$U$3:$V$1002,2,0),MAX(V886:V1885))-VLOOKUP(U886,$U$3:$V$1002,2,0)))</f>
        <v/>
      </c>
      <c r="AC886" s="68" t="str">
        <f t="shared" si="1557"/>
        <v/>
      </c>
      <c r="AD886" s="69" t="str">
        <f t="shared" si="1558"/>
        <v/>
      </c>
      <c r="AE886" s="69" t="str">
        <f t="shared" si="1559"/>
        <v/>
      </c>
      <c r="AF886" s="69" t="str">
        <f t="shared" si="1560"/>
        <v/>
      </c>
      <c r="AI886" s="3" t="str">
        <f t="shared" si="1511"/>
        <v/>
      </c>
      <c r="AJ886" s="8" t="str">
        <f t="shared" si="1539"/>
        <v/>
      </c>
      <c r="AK886" s="8" t="str">
        <f t="shared" si="1512"/>
        <v/>
      </c>
      <c r="AL886" s="8" t="str">
        <f t="shared" si="1513"/>
        <v/>
      </c>
      <c r="AM886" s="8" t="str">
        <f t="shared" si="1514"/>
        <v/>
      </c>
      <c r="AN886" s="9" t="str">
        <f t="shared" si="1540"/>
        <v/>
      </c>
      <c r="AO886" s="9" t="str">
        <f t="shared" si="1541"/>
        <v/>
      </c>
      <c r="AP886" s="8" t="str">
        <f t="shared" si="1561"/>
        <v/>
      </c>
      <c r="AQ886" s="9" t="str">
        <f t="shared" si="1542"/>
        <v/>
      </c>
      <c r="AR886" s="8" t="str">
        <f t="shared" si="1562"/>
        <v/>
      </c>
      <c r="AS886" s="2" t="str">
        <f t="shared" si="1515"/>
        <v/>
      </c>
      <c r="AT886" s="8" t="str">
        <f t="shared" si="1563"/>
        <v/>
      </c>
      <c r="AU886" s="8" t="str">
        <f t="shared" si="1516"/>
        <v/>
      </c>
      <c r="AV886" s="8" t="str">
        <f t="shared" si="1517"/>
        <v/>
      </c>
      <c r="AW886" s="8" t="str">
        <f t="shared" si="1518"/>
        <v/>
      </c>
      <c r="AX886" s="9" t="str">
        <f t="shared" si="1543"/>
        <v/>
      </c>
      <c r="AY886" s="9" t="str">
        <f t="shared" si="1544"/>
        <v/>
      </c>
      <c r="AZ886" s="8" t="str">
        <f t="shared" si="1564"/>
        <v/>
      </c>
      <c r="BA886" s="9" t="str">
        <f t="shared" si="1565"/>
        <v/>
      </c>
      <c r="BB886" s="8" t="str">
        <f t="shared" si="1566"/>
        <v/>
      </c>
      <c r="BD886" s="3" t="str">
        <f t="shared" si="1567"/>
        <v/>
      </c>
      <c r="BE886" s="8" t="str">
        <f t="shared" si="1519"/>
        <v/>
      </c>
      <c r="BF886" s="8" t="str">
        <f t="shared" si="1520"/>
        <v/>
      </c>
      <c r="BG886" s="86" t="str">
        <f t="shared" si="1521"/>
        <v/>
      </c>
      <c r="BH886" s="9" t="str">
        <f t="shared" si="1522"/>
        <v/>
      </c>
      <c r="BI886" s="9" t="str">
        <f t="shared" si="1523"/>
        <v/>
      </c>
      <c r="BJ886" s="82" t="e">
        <f t="shared" si="1545"/>
        <v>#VALUE!</v>
      </c>
      <c r="BK886" s="9" t="str">
        <f t="shared" si="1524"/>
        <v/>
      </c>
      <c r="BL886" s="9" t="str">
        <f t="shared" ref="BL886:BM886" si="1624">BK886</f>
        <v/>
      </c>
      <c r="BM886" s="9" t="str">
        <f t="shared" si="1624"/>
        <v/>
      </c>
      <c r="BN886" s="8" t="str">
        <f t="shared" si="1547"/>
        <v/>
      </c>
      <c r="BO886" s="8" t="str">
        <f t="shared" si="1569"/>
        <v/>
      </c>
      <c r="BP886" s="8" t="str">
        <f t="shared" si="1570"/>
        <v/>
      </c>
      <c r="BQ886" s="8" t="str">
        <f t="shared" si="1571"/>
        <v/>
      </c>
      <c r="BR886" s="8" t="str">
        <f t="shared" si="1526"/>
        <v/>
      </c>
      <c r="BS886" s="8" t="str">
        <f t="shared" si="1572"/>
        <v/>
      </c>
      <c r="BT886" s="8" t="str">
        <f t="shared" si="1573"/>
        <v/>
      </c>
      <c r="BU886" s="7" t="str">
        <f t="shared" si="1574"/>
        <v/>
      </c>
    </row>
    <row r="887" spans="8:73" x14ac:dyDescent="0.25">
      <c r="H887" s="35" t="str">
        <f>IFERROR(IF(MINUTE(M887)&lt;&gt;MINUTE(M886),MAX($H$2:H886)+1,IF(AND(MINUTE(M886)=0,MINUTE(M887)=0),1,"")),"")</f>
        <v/>
      </c>
      <c r="I887" s="35" t="str">
        <f t="shared" ref="I887:I950" si="1625">IF(K887="","",I886+1)</f>
        <v/>
      </c>
      <c r="J887" s="35" t="str">
        <f t="shared" si="1548"/>
        <v/>
      </c>
      <c r="K887" s="67" t="str">
        <f>IFERROR(IF(VLOOKUP(J886,'Flota Variable'!$AS$4:$AU$707,3,0)+K886&gt;$F$7,"",VLOOKUP(J886,'Flota Variable'!$AS$4:$AU$707,3,0)+K886),"")</f>
        <v/>
      </c>
      <c r="L887" s="67" t="str">
        <f t="shared" ref="L887:L950" si="1626">IFERROR(HOUR(K887)*$E$16+MINUTE(K887)*$E$17+IF(SECOND(K887)&lt;30,0,$E$17),"")</f>
        <v/>
      </c>
      <c r="M887" s="36" t="str">
        <f t="shared" si="1549"/>
        <v/>
      </c>
      <c r="N887" s="35" t="str">
        <f>IF(H887="","",IF(H887=MAX($H$3:$H$1002),IFERROR(VLOOKUP(MAX($H$3:H887)+1,$H$3:$I$1002,2,0),MAX(I887:I1886))-VLOOKUP(H887,$H$3:$I$1002,2,0)+1,IFERROR(VLOOKUP(MAX($H$3:H887)+1,$H$3:$I$1002,2,0),MAX(I887:I1886))-VLOOKUP(H887,$H$3:$I$1002,2,0)))</f>
        <v/>
      </c>
      <c r="P887" s="35" t="str">
        <f t="shared" si="1550"/>
        <v/>
      </c>
      <c r="Q887" s="67" t="str">
        <f t="shared" si="1551"/>
        <v/>
      </c>
      <c r="R887" s="67" t="str">
        <f t="shared" si="1552"/>
        <v/>
      </c>
      <c r="S887" s="67" t="str">
        <f t="shared" si="1553"/>
        <v/>
      </c>
      <c r="U887" s="68" t="str">
        <f>IFERROR(IF(Z887=0,"",IF(MINUTE(Z887)&lt;&gt;MINUTE(Z886),MAX($U$2:U886)+1,IF(AND(MINUTE(Z886)=0,MINUTE(Z887)=0),1,""))),"")</f>
        <v/>
      </c>
      <c r="V887" s="68" t="str">
        <f t="shared" si="1554"/>
        <v/>
      </c>
      <c r="W887" s="68" t="str">
        <f t="shared" si="1555"/>
        <v/>
      </c>
      <c r="X887" s="69" t="str">
        <f>IFERROR(L887+VLOOKUP(J887,'Tiempos de ciclo'!$P$3:$Q$398,2,0),"")</f>
        <v/>
      </c>
      <c r="Y887" s="69" t="str">
        <f t="shared" si="1538"/>
        <v/>
      </c>
      <c r="Z887" s="70" t="str">
        <f t="shared" si="1556"/>
        <v/>
      </c>
      <c r="AA887" s="68" t="str">
        <f>IF(U887="","",IF(U887=MAX($U$3:$U$1002),IFERROR(VLOOKUP(MAX($U$3:U887)+1,$U$3:$V$1002,2,0),MAX(V887:V1886))-VLOOKUP(U887,$U$3:$V$1002,2,0)+1,IFERROR(VLOOKUP(MAX($U$3:U887)+1,$U$3:$V$1002,2,0),MAX(V887:V1886))-VLOOKUP(U887,$U$3:$V$1002,2,0)))</f>
        <v/>
      </c>
      <c r="AC887" s="68" t="str">
        <f t="shared" si="1557"/>
        <v/>
      </c>
      <c r="AD887" s="69" t="str">
        <f t="shared" si="1558"/>
        <v/>
      </c>
      <c r="AE887" s="69" t="str">
        <f t="shared" si="1559"/>
        <v/>
      </c>
      <c r="AF887" s="69" t="str">
        <f t="shared" si="1560"/>
        <v/>
      </c>
      <c r="AI887" s="3" t="str">
        <f t="shared" ref="AI887:AI950" si="1627">IF(AJ887="","",AI886+1)</f>
        <v/>
      </c>
      <c r="AJ887" s="8" t="str">
        <f t="shared" si="1539"/>
        <v/>
      </c>
      <c r="AK887" s="8" t="str">
        <f t="shared" ref="AK887:AK950" si="1628">AJ887</f>
        <v/>
      </c>
      <c r="AL887" s="8" t="str">
        <f t="shared" ref="AL887:AL950" si="1629">IFERROR(IF(AM887="","",1),"")</f>
        <v/>
      </c>
      <c r="AM887" s="8" t="str">
        <f t="shared" ref="AM887:AM950" si="1630">IFERROR(IF(AQ887="","",$F$8),"")</f>
        <v/>
      </c>
      <c r="AN887" s="9" t="str">
        <f t="shared" si="1540"/>
        <v/>
      </c>
      <c r="AO887" s="9" t="str">
        <f t="shared" si="1541"/>
        <v/>
      </c>
      <c r="AP887" s="8" t="str">
        <f t="shared" si="1561"/>
        <v/>
      </c>
      <c r="AQ887" s="9" t="str">
        <f t="shared" si="1542"/>
        <v/>
      </c>
      <c r="AR887" s="8" t="str">
        <f t="shared" si="1562"/>
        <v/>
      </c>
      <c r="AS887" s="2" t="str">
        <f t="shared" ref="AS887:AS950" si="1631">IF(AT887="","",AS886+1)</f>
        <v/>
      </c>
      <c r="AT887" s="8" t="str">
        <f t="shared" si="1563"/>
        <v/>
      </c>
      <c r="AU887" s="8" t="str">
        <f t="shared" ref="AU887:AU950" si="1632">AT887</f>
        <v/>
      </c>
      <c r="AV887" s="8" t="str">
        <f t="shared" ref="AV887:AV950" si="1633">IF(AW887="","",2)</f>
        <v/>
      </c>
      <c r="AW887" s="8" t="str">
        <f t="shared" ref="AW887:AW950" si="1634">IF(BA887="","",$F$10)</f>
        <v/>
      </c>
      <c r="AX887" s="9" t="str">
        <f t="shared" si="1543"/>
        <v/>
      </c>
      <c r="AY887" s="9" t="str">
        <f t="shared" si="1544"/>
        <v/>
      </c>
      <c r="AZ887" s="8" t="str">
        <f t="shared" si="1564"/>
        <v/>
      </c>
      <c r="BA887" s="9" t="str">
        <f t="shared" si="1565"/>
        <v/>
      </c>
      <c r="BB887" s="8" t="str">
        <f t="shared" si="1566"/>
        <v/>
      </c>
      <c r="BD887" s="3" t="str">
        <f t="shared" si="1567"/>
        <v/>
      </c>
      <c r="BE887" s="8" t="str">
        <f t="shared" ref="BE887:BE950" si="1635">IFERROR(VLOOKUP(BD887,$AI$3:$AR$1003,2,0),VLOOKUP(BD887,$AS$3:$BB$1003,2,0))</f>
        <v/>
      </c>
      <c r="BF887" s="8" t="str">
        <f t="shared" ref="BF887:BF950" si="1636">IFERROR(VLOOKUP(BD887,$AI$3:$AR$1003,3,0),VLOOKUP(BD887,$AS$3:$BB$1003,3,0))</f>
        <v/>
      </c>
      <c r="BG887" s="86" t="str">
        <f t="shared" ref="BG887:BG950" si="1637">IFERROR(VLOOKUP(BD887,$AI$3:$AR$1003,4,0),VLOOKUP(BD887,$AS$3:$BB$1003,4,0))</f>
        <v/>
      </c>
      <c r="BH887" s="9" t="str">
        <f t="shared" ref="BH887:BH950" si="1638">IFERROR(VLOOKUP(BD887,$AI$3:$AR$1003,6,0),VLOOKUP(BD887,$AS$3:$BB$1003,6,0))</f>
        <v/>
      </c>
      <c r="BI887" s="9" t="str">
        <f t="shared" ref="BI887:BI950" si="1639">IFERROR(VLOOKUP(BD887,$AI$3:$AR$1003,7,0),VLOOKUP(BD887,$AS$3:$BB$1003,7,0))</f>
        <v/>
      </c>
      <c r="BJ887" s="82" t="e">
        <f t="shared" si="1545"/>
        <v>#VALUE!</v>
      </c>
      <c r="BK887" s="9" t="str">
        <f t="shared" ref="BK887:BK950" si="1640">IFERROR(VLOOKUP(BD887,$AI$3:$AR$1003,8,0),VLOOKUP(BD887,$AS$3:$BB$1003,8,0))</f>
        <v/>
      </c>
      <c r="BL887" s="9" t="str">
        <f t="shared" ref="BL887:BM887" si="1641">BK887</f>
        <v/>
      </c>
      <c r="BM887" s="9" t="str">
        <f t="shared" si="1641"/>
        <v/>
      </c>
      <c r="BN887" s="8" t="str">
        <f t="shared" si="1547"/>
        <v/>
      </c>
      <c r="BO887" s="8" t="str">
        <f t="shared" si="1569"/>
        <v/>
      </c>
      <c r="BP887" s="8" t="str">
        <f t="shared" si="1570"/>
        <v/>
      </c>
      <c r="BQ887" s="8" t="str">
        <f t="shared" si="1571"/>
        <v/>
      </c>
      <c r="BR887" s="8" t="str">
        <f t="shared" ref="BR887:BR950" si="1642">IFERROR(VLOOKUP(BD887,$AI$3:$AR$1003,9,0),VLOOKUP(BD887,$AS$3:$BB$1003,9,0))</f>
        <v/>
      </c>
      <c r="BS887" s="8" t="str">
        <f t="shared" si="1572"/>
        <v/>
      </c>
      <c r="BT887" s="8" t="str">
        <f t="shared" si="1573"/>
        <v/>
      </c>
      <c r="BU887" s="7" t="str">
        <f t="shared" si="1574"/>
        <v/>
      </c>
    </row>
    <row r="888" spans="8:73" x14ac:dyDescent="0.25">
      <c r="H888" s="35" t="str">
        <f>IFERROR(IF(MINUTE(M888)&lt;&gt;MINUTE(M887),MAX($H$2:H887)+1,IF(AND(MINUTE(M887)=0,MINUTE(M888)=0),1,"")),"")</f>
        <v/>
      </c>
      <c r="I888" s="35" t="str">
        <f t="shared" si="1625"/>
        <v/>
      </c>
      <c r="J888" s="35" t="str">
        <f t="shared" si="1548"/>
        <v/>
      </c>
      <c r="K888" s="67" t="str">
        <f>IFERROR(IF(VLOOKUP(J887,'Flota Variable'!$AS$4:$AU$707,3,0)+K887&gt;$F$7,"",VLOOKUP(J887,'Flota Variable'!$AS$4:$AU$707,3,0)+K887),"")</f>
        <v/>
      </c>
      <c r="L888" s="67" t="str">
        <f t="shared" si="1626"/>
        <v/>
      </c>
      <c r="M888" s="36" t="str">
        <f t="shared" si="1549"/>
        <v/>
      </c>
      <c r="N888" s="35" t="str">
        <f>IF(H888="","",IF(H888=MAX($H$3:$H$1002),IFERROR(VLOOKUP(MAX($H$3:H888)+1,$H$3:$I$1002,2,0),MAX(I888:I1887))-VLOOKUP(H888,$H$3:$I$1002,2,0)+1,IFERROR(VLOOKUP(MAX($H$3:H888)+1,$H$3:$I$1002,2,0),MAX(I888:I1887))-VLOOKUP(H888,$H$3:$I$1002,2,0)))</f>
        <v/>
      </c>
      <c r="P888" s="35" t="str">
        <f t="shared" si="1550"/>
        <v/>
      </c>
      <c r="Q888" s="67" t="str">
        <f t="shared" si="1551"/>
        <v/>
      </c>
      <c r="R888" s="67" t="str">
        <f t="shared" si="1552"/>
        <v/>
      </c>
      <c r="S888" s="67" t="str">
        <f t="shared" si="1553"/>
        <v/>
      </c>
      <c r="U888" s="68" t="str">
        <f>IFERROR(IF(Z888=0,"",IF(MINUTE(Z888)&lt;&gt;MINUTE(Z887),MAX($U$2:U887)+1,IF(AND(MINUTE(Z887)=0,MINUTE(Z888)=0),1,""))),"")</f>
        <v/>
      </c>
      <c r="V888" s="68" t="str">
        <f t="shared" si="1554"/>
        <v/>
      </c>
      <c r="W888" s="68" t="str">
        <f t="shared" si="1555"/>
        <v/>
      </c>
      <c r="X888" s="69" t="str">
        <f>IFERROR(L888+VLOOKUP(J888,'Tiempos de ciclo'!$P$3:$Q$398,2,0),"")</f>
        <v/>
      </c>
      <c r="Y888" s="69" t="str">
        <f t="shared" si="1538"/>
        <v/>
      </c>
      <c r="Z888" s="70" t="str">
        <f t="shared" si="1556"/>
        <v/>
      </c>
      <c r="AA888" s="68" t="str">
        <f>IF(U888="","",IF(U888=MAX($U$3:$U$1002),IFERROR(VLOOKUP(MAX($U$3:U888)+1,$U$3:$V$1002,2,0),MAX(V888:V1887))-VLOOKUP(U888,$U$3:$V$1002,2,0)+1,IFERROR(VLOOKUP(MAX($U$3:U888)+1,$U$3:$V$1002,2,0),MAX(V888:V1887))-VLOOKUP(U888,$U$3:$V$1002,2,0)))</f>
        <v/>
      </c>
      <c r="AC888" s="68" t="str">
        <f t="shared" si="1557"/>
        <v/>
      </c>
      <c r="AD888" s="69" t="str">
        <f t="shared" si="1558"/>
        <v/>
      </c>
      <c r="AE888" s="69" t="str">
        <f t="shared" si="1559"/>
        <v/>
      </c>
      <c r="AF888" s="69" t="str">
        <f t="shared" si="1560"/>
        <v/>
      </c>
      <c r="AI888" s="3" t="str">
        <f t="shared" si="1627"/>
        <v/>
      </c>
      <c r="AJ888" s="8" t="str">
        <f t="shared" si="1539"/>
        <v/>
      </c>
      <c r="AK888" s="8" t="str">
        <f t="shared" si="1628"/>
        <v/>
      </c>
      <c r="AL888" s="8" t="str">
        <f t="shared" si="1629"/>
        <v/>
      </c>
      <c r="AM888" s="8" t="str">
        <f t="shared" si="1630"/>
        <v/>
      </c>
      <c r="AN888" s="9" t="str">
        <f t="shared" si="1540"/>
        <v/>
      </c>
      <c r="AO888" s="9" t="str">
        <f t="shared" si="1541"/>
        <v/>
      </c>
      <c r="AP888" s="8" t="str">
        <f t="shared" si="1561"/>
        <v/>
      </c>
      <c r="AQ888" s="9" t="str">
        <f t="shared" si="1542"/>
        <v/>
      </c>
      <c r="AR888" s="8" t="str">
        <f t="shared" si="1562"/>
        <v/>
      </c>
      <c r="AS888" s="2" t="str">
        <f t="shared" si="1631"/>
        <v/>
      </c>
      <c r="AT888" s="8" t="str">
        <f t="shared" si="1563"/>
        <v/>
      </c>
      <c r="AU888" s="8" t="str">
        <f t="shared" si="1632"/>
        <v/>
      </c>
      <c r="AV888" s="8" t="str">
        <f t="shared" si="1633"/>
        <v/>
      </c>
      <c r="AW888" s="8" t="str">
        <f t="shared" si="1634"/>
        <v/>
      </c>
      <c r="AX888" s="9" t="str">
        <f t="shared" si="1543"/>
        <v/>
      </c>
      <c r="AY888" s="9" t="str">
        <f t="shared" si="1544"/>
        <v/>
      </c>
      <c r="AZ888" s="8" t="str">
        <f t="shared" si="1564"/>
        <v/>
      </c>
      <c r="BA888" s="9" t="str">
        <f t="shared" si="1565"/>
        <v/>
      </c>
      <c r="BB888" s="8" t="str">
        <f t="shared" si="1566"/>
        <v/>
      </c>
      <c r="BD888" s="3" t="str">
        <f t="shared" si="1567"/>
        <v/>
      </c>
      <c r="BE888" s="8" t="str">
        <f t="shared" si="1635"/>
        <v/>
      </c>
      <c r="BF888" s="8" t="str">
        <f t="shared" si="1636"/>
        <v/>
      </c>
      <c r="BG888" s="86" t="str">
        <f t="shared" si="1637"/>
        <v/>
      </c>
      <c r="BH888" s="9" t="str">
        <f t="shared" si="1638"/>
        <v/>
      </c>
      <c r="BI888" s="9" t="str">
        <f t="shared" si="1639"/>
        <v/>
      </c>
      <c r="BJ888" s="82" t="e">
        <f t="shared" si="1545"/>
        <v>#VALUE!</v>
      </c>
      <c r="BK888" s="9" t="str">
        <f t="shared" si="1640"/>
        <v/>
      </c>
      <c r="BL888" s="9" t="str">
        <f t="shared" ref="BL888:BM888" si="1643">BK888</f>
        <v/>
      </c>
      <c r="BM888" s="9" t="str">
        <f t="shared" si="1643"/>
        <v/>
      </c>
      <c r="BN888" s="8" t="str">
        <f t="shared" si="1547"/>
        <v/>
      </c>
      <c r="BO888" s="8" t="str">
        <f t="shared" si="1569"/>
        <v/>
      </c>
      <c r="BP888" s="8" t="str">
        <f t="shared" si="1570"/>
        <v/>
      </c>
      <c r="BQ888" s="8" t="str">
        <f t="shared" si="1571"/>
        <v/>
      </c>
      <c r="BR888" s="8" t="str">
        <f t="shared" si="1642"/>
        <v/>
      </c>
      <c r="BS888" s="8" t="str">
        <f t="shared" si="1572"/>
        <v/>
      </c>
      <c r="BT888" s="8" t="str">
        <f t="shared" si="1573"/>
        <v/>
      </c>
      <c r="BU888" s="7" t="str">
        <f t="shared" si="1574"/>
        <v/>
      </c>
    </row>
    <row r="889" spans="8:73" x14ac:dyDescent="0.25">
      <c r="H889" s="35" t="str">
        <f>IFERROR(IF(MINUTE(M889)&lt;&gt;MINUTE(M888),MAX($H$2:H888)+1,IF(AND(MINUTE(M888)=0,MINUTE(M889)=0),1,"")),"")</f>
        <v/>
      </c>
      <c r="I889" s="35" t="str">
        <f t="shared" si="1625"/>
        <v/>
      </c>
      <c r="J889" s="35" t="str">
        <f t="shared" si="1548"/>
        <v/>
      </c>
      <c r="K889" s="67" t="str">
        <f>IFERROR(IF(VLOOKUP(J888,'Flota Variable'!$AS$4:$AU$707,3,0)+K888&gt;$F$7,"",VLOOKUP(J888,'Flota Variable'!$AS$4:$AU$707,3,0)+K888),"")</f>
        <v/>
      </c>
      <c r="L889" s="67" t="str">
        <f t="shared" si="1626"/>
        <v/>
      </c>
      <c r="M889" s="36" t="str">
        <f t="shared" si="1549"/>
        <v/>
      </c>
      <c r="N889" s="35" t="str">
        <f>IF(H889="","",IF(H889=MAX($H$3:$H$1002),IFERROR(VLOOKUP(MAX($H$3:H889)+1,$H$3:$I$1002,2,0),MAX(I889:I1888))-VLOOKUP(H889,$H$3:$I$1002,2,0)+1,IFERROR(VLOOKUP(MAX($H$3:H889)+1,$H$3:$I$1002,2,0),MAX(I889:I1888))-VLOOKUP(H889,$H$3:$I$1002,2,0)))</f>
        <v/>
      </c>
      <c r="P889" s="35" t="str">
        <f t="shared" si="1550"/>
        <v/>
      </c>
      <c r="Q889" s="67" t="str">
        <f t="shared" si="1551"/>
        <v/>
      </c>
      <c r="R889" s="67" t="str">
        <f t="shared" si="1552"/>
        <v/>
      </c>
      <c r="S889" s="67" t="str">
        <f t="shared" si="1553"/>
        <v/>
      </c>
      <c r="U889" s="68" t="str">
        <f>IFERROR(IF(Z889=0,"",IF(MINUTE(Z889)&lt;&gt;MINUTE(Z888),MAX($U$2:U888)+1,IF(AND(MINUTE(Z888)=0,MINUTE(Z889)=0),1,""))),"")</f>
        <v/>
      </c>
      <c r="V889" s="68" t="str">
        <f t="shared" si="1554"/>
        <v/>
      </c>
      <c r="W889" s="68" t="str">
        <f t="shared" si="1555"/>
        <v/>
      </c>
      <c r="X889" s="69" t="str">
        <f>IFERROR(L889+VLOOKUP(J889,'Tiempos de ciclo'!$P$3:$Q$398,2,0),"")</f>
        <v/>
      </c>
      <c r="Y889" s="69" t="str">
        <f t="shared" si="1538"/>
        <v/>
      </c>
      <c r="Z889" s="70" t="str">
        <f t="shared" si="1556"/>
        <v/>
      </c>
      <c r="AA889" s="68" t="str">
        <f>IF(U889="","",IF(U889=MAX($U$3:$U$1002),IFERROR(VLOOKUP(MAX($U$3:U889)+1,$U$3:$V$1002,2,0),MAX(V889:V1888))-VLOOKUP(U889,$U$3:$V$1002,2,0)+1,IFERROR(VLOOKUP(MAX($U$3:U889)+1,$U$3:$V$1002,2,0),MAX(V889:V1888))-VLOOKUP(U889,$U$3:$V$1002,2,0)))</f>
        <v/>
      </c>
      <c r="AC889" s="68" t="str">
        <f t="shared" si="1557"/>
        <v/>
      </c>
      <c r="AD889" s="69" t="str">
        <f t="shared" si="1558"/>
        <v/>
      </c>
      <c r="AE889" s="69" t="str">
        <f t="shared" si="1559"/>
        <v/>
      </c>
      <c r="AF889" s="69" t="str">
        <f t="shared" si="1560"/>
        <v/>
      </c>
      <c r="AI889" s="3" t="str">
        <f t="shared" si="1627"/>
        <v/>
      </c>
      <c r="AJ889" s="8" t="str">
        <f t="shared" si="1539"/>
        <v/>
      </c>
      <c r="AK889" s="8" t="str">
        <f t="shared" si="1628"/>
        <v/>
      </c>
      <c r="AL889" s="8" t="str">
        <f t="shared" si="1629"/>
        <v/>
      </c>
      <c r="AM889" s="8" t="str">
        <f t="shared" si="1630"/>
        <v/>
      </c>
      <c r="AN889" s="9" t="str">
        <f t="shared" si="1540"/>
        <v/>
      </c>
      <c r="AO889" s="9" t="str">
        <f t="shared" si="1541"/>
        <v/>
      </c>
      <c r="AP889" s="8" t="str">
        <f t="shared" si="1561"/>
        <v/>
      </c>
      <c r="AQ889" s="9" t="str">
        <f t="shared" si="1542"/>
        <v/>
      </c>
      <c r="AR889" s="8" t="str">
        <f t="shared" si="1562"/>
        <v/>
      </c>
      <c r="AS889" s="2" t="str">
        <f t="shared" si="1631"/>
        <v/>
      </c>
      <c r="AT889" s="8" t="str">
        <f t="shared" si="1563"/>
        <v/>
      </c>
      <c r="AU889" s="8" t="str">
        <f t="shared" si="1632"/>
        <v/>
      </c>
      <c r="AV889" s="8" t="str">
        <f t="shared" si="1633"/>
        <v/>
      </c>
      <c r="AW889" s="8" t="str">
        <f t="shared" si="1634"/>
        <v/>
      </c>
      <c r="AX889" s="9" t="str">
        <f t="shared" si="1543"/>
        <v/>
      </c>
      <c r="AY889" s="9" t="str">
        <f t="shared" si="1544"/>
        <v/>
      </c>
      <c r="AZ889" s="8" t="str">
        <f t="shared" si="1564"/>
        <v/>
      </c>
      <c r="BA889" s="9" t="str">
        <f t="shared" si="1565"/>
        <v/>
      </c>
      <c r="BB889" s="8" t="str">
        <f t="shared" si="1566"/>
        <v/>
      </c>
      <c r="BD889" s="3" t="str">
        <f t="shared" si="1567"/>
        <v/>
      </c>
      <c r="BE889" s="8" t="str">
        <f t="shared" si="1635"/>
        <v/>
      </c>
      <c r="BF889" s="8" t="str">
        <f t="shared" si="1636"/>
        <v/>
      </c>
      <c r="BG889" s="86" t="str">
        <f t="shared" si="1637"/>
        <v/>
      </c>
      <c r="BH889" s="9" t="str">
        <f t="shared" si="1638"/>
        <v/>
      </c>
      <c r="BI889" s="9" t="str">
        <f t="shared" si="1639"/>
        <v/>
      </c>
      <c r="BJ889" s="82" t="e">
        <f t="shared" si="1545"/>
        <v>#VALUE!</v>
      </c>
      <c r="BK889" s="9" t="str">
        <f t="shared" si="1640"/>
        <v/>
      </c>
      <c r="BL889" s="9" t="str">
        <f t="shared" ref="BL889:BM889" si="1644">BK889</f>
        <v/>
      </c>
      <c r="BM889" s="9" t="str">
        <f t="shared" si="1644"/>
        <v/>
      </c>
      <c r="BN889" s="8" t="str">
        <f t="shared" si="1547"/>
        <v/>
      </c>
      <c r="BO889" s="8" t="str">
        <f t="shared" si="1569"/>
        <v/>
      </c>
      <c r="BP889" s="8" t="str">
        <f t="shared" si="1570"/>
        <v/>
      </c>
      <c r="BQ889" s="8" t="str">
        <f t="shared" si="1571"/>
        <v/>
      </c>
      <c r="BR889" s="8" t="str">
        <f t="shared" si="1642"/>
        <v/>
      </c>
      <c r="BS889" s="8" t="str">
        <f t="shared" si="1572"/>
        <v/>
      </c>
      <c r="BT889" s="8" t="str">
        <f t="shared" si="1573"/>
        <v/>
      </c>
      <c r="BU889" s="7" t="str">
        <f t="shared" si="1574"/>
        <v/>
      </c>
    </row>
    <row r="890" spans="8:73" x14ac:dyDescent="0.25">
      <c r="H890" s="35" t="str">
        <f>IFERROR(IF(MINUTE(M890)&lt;&gt;MINUTE(M889),MAX($H$2:H889)+1,IF(AND(MINUTE(M889)=0,MINUTE(M890)=0),1,"")),"")</f>
        <v/>
      </c>
      <c r="I890" s="35" t="str">
        <f t="shared" si="1625"/>
        <v/>
      </c>
      <c r="J890" s="35" t="str">
        <f t="shared" si="1548"/>
        <v/>
      </c>
      <c r="K890" s="67" t="str">
        <f>IFERROR(IF(VLOOKUP(J889,'Flota Variable'!$AS$4:$AU$707,3,0)+K889&gt;$F$7,"",VLOOKUP(J889,'Flota Variable'!$AS$4:$AU$707,3,0)+K889),"")</f>
        <v/>
      </c>
      <c r="L890" s="67" t="str">
        <f t="shared" si="1626"/>
        <v/>
      </c>
      <c r="M890" s="36" t="str">
        <f t="shared" si="1549"/>
        <v/>
      </c>
      <c r="N890" s="35" t="str">
        <f>IF(H890="","",IF(H890=MAX($H$3:$H$1002),IFERROR(VLOOKUP(MAX($H$3:H890)+1,$H$3:$I$1002,2,0),MAX(I890:I1889))-VLOOKUP(H890,$H$3:$I$1002,2,0)+1,IFERROR(VLOOKUP(MAX($H$3:H890)+1,$H$3:$I$1002,2,0),MAX(I890:I1889))-VLOOKUP(H890,$H$3:$I$1002,2,0)))</f>
        <v/>
      </c>
      <c r="P890" s="35" t="str">
        <f t="shared" si="1550"/>
        <v/>
      </c>
      <c r="Q890" s="67" t="str">
        <f t="shared" si="1551"/>
        <v/>
      </c>
      <c r="R890" s="67" t="str">
        <f t="shared" si="1552"/>
        <v/>
      </c>
      <c r="S890" s="67" t="str">
        <f t="shared" si="1553"/>
        <v/>
      </c>
      <c r="U890" s="68" t="str">
        <f>IFERROR(IF(Z890=0,"",IF(MINUTE(Z890)&lt;&gt;MINUTE(Z889),MAX($U$2:U889)+1,IF(AND(MINUTE(Z889)=0,MINUTE(Z890)=0),1,""))),"")</f>
        <v/>
      </c>
      <c r="V890" s="68" t="str">
        <f t="shared" si="1554"/>
        <v/>
      </c>
      <c r="W890" s="68" t="str">
        <f t="shared" si="1555"/>
        <v/>
      </c>
      <c r="X890" s="69" t="str">
        <f>IFERROR(L890+VLOOKUP(J890,'Tiempos de ciclo'!$P$3:$Q$398,2,0),"")</f>
        <v/>
      </c>
      <c r="Y890" s="69" t="str">
        <f t="shared" si="1538"/>
        <v/>
      </c>
      <c r="Z890" s="70" t="str">
        <f t="shared" si="1556"/>
        <v/>
      </c>
      <c r="AA890" s="68" t="str">
        <f>IF(U890="","",IF(U890=MAX($U$3:$U$1002),IFERROR(VLOOKUP(MAX($U$3:U890)+1,$U$3:$V$1002,2,0),MAX(V890:V1889))-VLOOKUP(U890,$U$3:$V$1002,2,0)+1,IFERROR(VLOOKUP(MAX($U$3:U890)+1,$U$3:$V$1002,2,0),MAX(V890:V1889))-VLOOKUP(U890,$U$3:$V$1002,2,0)))</f>
        <v/>
      </c>
      <c r="AC890" s="68" t="str">
        <f t="shared" si="1557"/>
        <v/>
      </c>
      <c r="AD890" s="69" t="str">
        <f t="shared" si="1558"/>
        <v/>
      </c>
      <c r="AE890" s="69" t="str">
        <f t="shared" si="1559"/>
        <v/>
      </c>
      <c r="AF890" s="69" t="str">
        <f t="shared" si="1560"/>
        <v/>
      </c>
      <c r="AI890" s="3" t="str">
        <f t="shared" si="1627"/>
        <v/>
      </c>
      <c r="AJ890" s="8" t="str">
        <f t="shared" si="1539"/>
        <v/>
      </c>
      <c r="AK890" s="8" t="str">
        <f t="shared" si="1628"/>
        <v/>
      </c>
      <c r="AL890" s="8" t="str">
        <f t="shared" si="1629"/>
        <v/>
      </c>
      <c r="AM890" s="8" t="str">
        <f t="shared" si="1630"/>
        <v/>
      </c>
      <c r="AN890" s="9" t="str">
        <f t="shared" si="1540"/>
        <v/>
      </c>
      <c r="AO890" s="9" t="str">
        <f t="shared" si="1541"/>
        <v/>
      </c>
      <c r="AP890" s="8" t="str">
        <f t="shared" si="1561"/>
        <v/>
      </c>
      <c r="AQ890" s="9" t="str">
        <f t="shared" si="1542"/>
        <v/>
      </c>
      <c r="AR890" s="8" t="str">
        <f t="shared" si="1562"/>
        <v/>
      </c>
      <c r="AS890" s="2" t="str">
        <f t="shared" si="1631"/>
        <v/>
      </c>
      <c r="AT890" s="8" t="str">
        <f t="shared" si="1563"/>
        <v/>
      </c>
      <c r="AU890" s="8" t="str">
        <f t="shared" si="1632"/>
        <v/>
      </c>
      <c r="AV890" s="8" t="str">
        <f t="shared" si="1633"/>
        <v/>
      </c>
      <c r="AW890" s="8" t="str">
        <f t="shared" si="1634"/>
        <v/>
      </c>
      <c r="AX890" s="9" t="str">
        <f t="shared" si="1543"/>
        <v/>
      </c>
      <c r="AY890" s="9" t="str">
        <f t="shared" si="1544"/>
        <v/>
      </c>
      <c r="AZ890" s="8" t="str">
        <f t="shared" si="1564"/>
        <v/>
      </c>
      <c r="BA890" s="9" t="str">
        <f t="shared" si="1565"/>
        <v/>
      </c>
      <c r="BB890" s="8" t="str">
        <f t="shared" si="1566"/>
        <v/>
      </c>
      <c r="BD890" s="3" t="str">
        <f t="shared" si="1567"/>
        <v/>
      </c>
      <c r="BE890" s="8" t="str">
        <f t="shared" si="1635"/>
        <v/>
      </c>
      <c r="BF890" s="8" t="str">
        <f t="shared" si="1636"/>
        <v/>
      </c>
      <c r="BG890" s="86" t="str">
        <f t="shared" si="1637"/>
        <v/>
      </c>
      <c r="BH890" s="9" t="str">
        <f t="shared" si="1638"/>
        <v/>
      </c>
      <c r="BI890" s="9" t="str">
        <f t="shared" si="1639"/>
        <v/>
      </c>
      <c r="BJ890" s="82" t="e">
        <f t="shared" si="1545"/>
        <v>#VALUE!</v>
      </c>
      <c r="BK890" s="9" t="str">
        <f t="shared" si="1640"/>
        <v/>
      </c>
      <c r="BL890" s="9" t="str">
        <f t="shared" ref="BL890:BM890" si="1645">BK890</f>
        <v/>
      </c>
      <c r="BM890" s="9" t="str">
        <f t="shared" si="1645"/>
        <v/>
      </c>
      <c r="BN890" s="8" t="str">
        <f t="shared" si="1547"/>
        <v/>
      </c>
      <c r="BO890" s="8" t="str">
        <f t="shared" si="1569"/>
        <v/>
      </c>
      <c r="BP890" s="8" t="str">
        <f t="shared" si="1570"/>
        <v/>
      </c>
      <c r="BQ890" s="8" t="str">
        <f t="shared" si="1571"/>
        <v/>
      </c>
      <c r="BR890" s="8" t="str">
        <f t="shared" si="1642"/>
        <v/>
      </c>
      <c r="BS890" s="8" t="str">
        <f t="shared" si="1572"/>
        <v/>
      </c>
      <c r="BT890" s="8" t="str">
        <f t="shared" si="1573"/>
        <v/>
      </c>
      <c r="BU890" s="7" t="str">
        <f t="shared" si="1574"/>
        <v/>
      </c>
    </row>
    <row r="891" spans="8:73" x14ac:dyDescent="0.25">
      <c r="H891" s="35" t="str">
        <f>IFERROR(IF(MINUTE(M891)&lt;&gt;MINUTE(M890),MAX($H$2:H890)+1,IF(AND(MINUTE(M890)=0,MINUTE(M891)=0),1,"")),"")</f>
        <v/>
      </c>
      <c r="I891" s="35" t="str">
        <f t="shared" si="1625"/>
        <v/>
      </c>
      <c r="J891" s="35" t="str">
        <f t="shared" si="1548"/>
        <v/>
      </c>
      <c r="K891" s="67" t="str">
        <f>IFERROR(IF(VLOOKUP(J890,'Flota Variable'!$AS$4:$AU$707,3,0)+K890&gt;$F$7,"",VLOOKUP(J890,'Flota Variable'!$AS$4:$AU$707,3,0)+K890),"")</f>
        <v/>
      </c>
      <c r="L891" s="67" t="str">
        <f t="shared" si="1626"/>
        <v/>
      </c>
      <c r="M891" s="36" t="str">
        <f t="shared" si="1549"/>
        <v/>
      </c>
      <c r="N891" s="35" t="str">
        <f>IF(H891="","",IF(H891=MAX($H$3:$H$1002),IFERROR(VLOOKUP(MAX($H$3:H891)+1,$H$3:$I$1002,2,0),MAX(I891:I1890))-VLOOKUP(H891,$H$3:$I$1002,2,0)+1,IFERROR(VLOOKUP(MAX($H$3:H891)+1,$H$3:$I$1002,2,0),MAX(I891:I1890))-VLOOKUP(H891,$H$3:$I$1002,2,0)))</f>
        <v/>
      </c>
      <c r="P891" s="35" t="str">
        <f t="shared" si="1550"/>
        <v/>
      </c>
      <c r="Q891" s="67" t="str">
        <f t="shared" si="1551"/>
        <v/>
      </c>
      <c r="R891" s="67" t="str">
        <f t="shared" si="1552"/>
        <v/>
      </c>
      <c r="S891" s="67" t="str">
        <f t="shared" si="1553"/>
        <v/>
      </c>
      <c r="U891" s="68" t="str">
        <f>IFERROR(IF(Z891=0,"",IF(MINUTE(Z891)&lt;&gt;MINUTE(Z890),MAX($U$2:U890)+1,IF(AND(MINUTE(Z890)=0,MINUTE(Z891)=0),1,""))),"")</f>
        <v/>
      </c>
      <c r="V891" s="68" t="str">
        <f t="shared" si="1554"/>
        <v/>
      </c>
      <c r="W891" s="68" t="str">
        <f t="shared" si="1555"/>
        <v/>
      </c>
      <c r="X891" s="69" t="str">
        <f>IFERROR(L891+VLOOKUP(J891,'Tiempos de ciclo'!$P$3:$Q$398,2,0),"")</f>
        <v/>
      </c>
      <c r="Y891" s="69" t="str">
        <f t="shared" si="1538"/>
        <v/>
      </c>
      <c r="Z891" s="70" t="str">
        <f t="shared" si="1556"/>
        <v/>
      </c>
      <c r="AA891" s="68" t="str">
        <f>IF(U891="","",IF(U891=MAX($U$3:$U$1002),IFERROR(VLOOKUP(MAX($U$3:U891)+1,$U$3:$V$1002,2,0),MAX(V891:V1890))-VLOOKUP(U891,$U$3:$V$1002,2,0)+1,IFERROR(VLOOKUP(MAX($U$3:U891)+1,$U$3:$V$1002,2,0),MAX(V891:V1890))-VLOOKUP(U891,$U$3:$V$1002,2,0)))</f>
        <v/>
      </c>
      <c r="AC891" s="68" t="str">
        <f t="shared" si="1557"/>
        <v/>
      </c>
      <c r="AD891" s="69" t="str">
        <f t="shared" si="1558"/>
        <v/>
      </c>
      <c r="AE891" s="69" t="str">
        <f t="shared" si="1559"/>
        <v/>
      </c>
      <c r="AF891" s="69" t="str">
        <f t="shared" si="1560"/>
        <v/>
      </c>
      <c r="AI891" s="3" t="str">
        <f t="shared" si="1627"/>
        <v/>
      </c>
      <c r="AJ891" s="8" t="str">
        <f t="shared" si="1539"/>
        <v/>
      </c>
      <c r="AK891" s="8" t="str">
        <f t="shared" si="1628"/>
        <v/>
      </c>
      <c r="AL891" s="8" t="str">
        <f t="shared" si="1629"/>
        <v/>
      </c>
      <c r="AM891" s="8" t="str">
        <f t="shared" si="1630"/>
        <v/>
      </c>
      <c r="AN891" s="9" t="str">
        <f t="shared" si="1540"/>
        <v/>
      </c>
      <c r="AO891" s="9" t="str">
        <f t="shared" si="1541"/>
        <v/>
      </c>
      <c r="AP891" s="8" t="str">
        <f t="shared" si="1561"/>
        <v/>
      </c>
      <c r="AQ891" s="9" t="str">
        <f t="shared" si="1542"/>
        <v/>
      </c>
      <c r="AR891" s="8" t="str">
        <f t="shared" si="1562"/>
        <v/>
      </c>
      <c r="AS891" s="2" t="str">
        <f t="shared" si="1631"/>
        <v/>
      </c>
      <c r="AT891" s="8" t="str">
        <f t="shared" si="1563"/>
        <v/>
      </c>
      <c r="AU891" s="8" t="str">
        <f t="shared" si="1632"/>
        <v/>
      </c>
      <c r="AV891" s="8" t="str">
        <f t="shared" si="1633"/>
        <v/>
      </c>
      <c r="AW891" s="8" t="str">
        <f t="shared" si="1634"/>
        <v/>
      </c>
      <c r="AX891" s="9" t="str">
        <f t="shared" si="1543"/>
        <v/>
      </c>
      <c r="AY891" s="9" t="str">
        <f t="shared" si="1544"/>
        <v/>
      </c>
      <c r="AZ891" s="8" t="str">
        <f t="shared" si="1564"/>
        <v/>
      </c>
      <c r="BA891" s="9" t="str">
        <f t="shared" si="1565"/>
        <v/>
      </c>
      <c r="BB891" s="8" t="str">
        <f t="shared" si="1566"/>
        <v/>
      </c>
      <c r="BD891" s="3" t="str">
        <f t="shared" si="1567"/>
        <v/>
      </c>
      <c r="BE891" s="8" t="str">
        <f t="shared" si="1635"/>
        <v/>
      </c>
      <c r="BF891" s="8" t="str">
        <f t="shared" si="1636"/>
        <v/>
      </c>
      <c r="BG891" s="86" t="str">
        <f t="shared" si="1637"/>
        <v/>
      </c>
      <c r="BH891" s="9" t="str">
        <f t="shared" si="1638"/>
        <v/>
      </c>
      <c r="BI891" s="9" t="str">
        <f t="shared" si="1639"/>
        <v/>
      </c>
      <c r="BJ891" s="82" t="e">
        <f t="shared" si="1545"/>
        <v>#VALUE!</v>
      </c>
      <c r="BK891" s="9" t="str">
        <f t="shared" si="1640"/>
        <v/>
      </c>
      <c r="BL891" s="9" t="str">
        <f t="shared" ref="BL891:BM891" si="1646">BK891</f>
        <v/>
      </c>
      <c r="BM891" s="9" t="str">
        <f t="shared" si="1646"/>
        <v/>
      </c>
      <c r="BN891" s="8" t="str">
        <f t="shared" si="1547"/>
        <v/>
      </c>
      <c r="BO891" s="8" t="str">
        <f t="shared" si="1569"/>
        <v/>
      </c>
      <c r="BP891" s="8" t="str">
        <f t="shared" si="1570"/>
        <v/>
      </c>
      <c r="BQ891" s="8" t="str">
        <f t="shared" si="1571"/>
        <v/>
      </c>
      <c r="BR891" s="8" t="str">
        <f t="shared" si="1642"/>
        <v/>
      </c>
      <c r="BS891" s="8" t="str">
        <f t="shared" si="1572"/>
        <v/>
      </c>
      <c r="BT891" s="8" t="str">
        <f t="shared" si="1573"/>
        <v/>
      </c>
      <c r="BU891" s="7" t="str">
        <f t="shared" si="1574"/>
        <v/>
      </c>
    </row>
    <row r="892" spans="8:73" x14ac:dyDescent="0.25">
      <c r="H892" s="35" t="str">
        <f>IFERROR(IF(MINUTE(M892)&lt;&gt;MINUTE(M891),MAX($H$2:H891)+1,IF(AND(MINUTE(M891)=0,MINUTE(M892)=0),1,"")),"")</f>
        <v/>
      </c>
      <c r="I892" s="35" t="str">
        <f t="shared" si="1625"/>
        <v/>
      </c>
      <c r="J892" s="35" t="str">
        <f t="shared" si="1548"/>
        <v/>
      </c>
      <c r="K892" s="67" t="str">
        <f>IFERROR(IF(VLOOKUP(J891,'Flota Variable'!$AS$4:$AU$707,3,0)+K891&gt;$F$7,"",VLOOKUP(J891,'Flota Variable'!$AS$4:$AU$707,3,0)+K891),"")</f>
        <v/>
      </c>
      <c r="L892" s="67" t="str">
        <f t="shared" si="1626"/>
        <v/>
      </c>
      <c r="M892" s="36" t="str">
        <f t="shared" si="1549"/>
        <v/>
      </c>
      <c r="N892" s="35" t="str">
        <f>IF(H892="","",IF(H892=MAX($H$3:$H$1002),IFERROR(VLOOKUP(MAX($H$3:H892)+1,$H$3:$I$1002,2,0),MAX(I892:I1891))-VLOOKUP(H892,$H$3:$I$1002,2,0)+1,IFERROR(VLOOKUP(MAX($H$3:H892)+1,$H$3:$I$1002,2,0),MAX(I892:I1891))-VLOOKUP(H892,$H$3:$I$1002,2,0)))</f>
        <v/>
      </c>
      <c r="P892" s="35" t="str">
        <f t="shared" si="1550"/>
        <v/>
      </c>
      <c r="Q892" s="67" t="str">
        <f t="shared" si="1551"/>
        <v/>
      </c>
      <c r="R892" s="67" t="str">
        <f t="shared" si="1552"/>
        <v/>
      </c>
      <c r="S892" s="67" t="str">
        <f t="shared" si="1553"/>
        <v/>
      </c>
      <c r="U892" s="68" t="str">
        <f>IFERROR(IF(Z892=0,"",IF(MINUTE(Z892)&lt;&gt;MINUTE(Z891),MAX($U$2:U891)+1,IF(AND(MINUTE(Z891)=0,MINUTE(Z892)=0),1,""))),"")</f>
        <v/>
      </c>
      <c r="V892" s="68" t="str">
        <f t="shared" si="1554"/>
        <v/>
      </c>
      <c r="W892" s="68" t="str">
        <f t="shared" si="1555"/>
        <v/>
      </c>
      <c r="X892" s="69" t="str">
        <f>IFERROR(L892+VLOOKUP(J892,'Tiempos de ciclo'!$P$3:$Q$398,2,0),"")</f>
        <v/>
      </c>
      <c r="Y892" s="69" t="str">
        <f t="shared" si="1538"/>
        <v/>
      </c>
      <c r="Z892" s="70" t="str">
        <f t="shared" si="1556"/>
        <v/>
      </c>
      <c r="AA892" s="68" t="str">
        <f>IF(U892="","",IF(U892=MAX($U$3:$U$1002),IFERROR(VLOOKUP(MAX($U$3:U892)+1,$U$3:$V$1002,2,0),MAX(V892:V1891))-VLOOKUP(U892,$U$3:$V$1002,2,0)+1,IFERROR(VLOOKUP(MAX($U$3:U892)+1,$U$3:$V$1002,2,0),MAX(V892:V1891))-VLOOKUP(U892,$U$3:$V$1002,2,0)))</f>
        <v/>
      </c>
      <c r="AC892" s="68" t="str">
        <f t="shared" si="1557"/>
        <v/>
      </c>
      <c r="AD892" s="69" t="str">
        <f t="shared" si="1558"/>
        <v/>
      </c>
      <c r="AE892" s="69" t="str">
        <f t="shared" si="1559"/>
        <v/>
      </c>
      <c r="AF892" s="69" t="str">
        <f t="shared" si="1560"/>
        <v/>
      </c>
      <c r="AI892" s="3" t="str">
        <f t="shared" si="1627"/>
        <v/>
      </c>
      <c r="AJ892" s="8" t="str">
        <f t="shared" si="1539"/>
        <v/>
      </c>
      <c r="AK892" s="8" t="str">
        <f t="shared" si="1628"/>
        <v/>
      </c>
      <c r="AL892" s="8" t="str">
        <f t="shared" si="1629"/>
        <v/>
      </c>
      <c r="AM892" s="8" t="str">
        <f t="shared" si="1630"/>
        <v/>
      </c>
      <c r="AN892" s="9" t="str">
        <f t="shared" si="1540"/>
        <v/>
      </c>
      <c r="AO892" s="9" t="str">
        <f t="shared" si="1541"/>
        <v/>
      </c>
      <c r="AP892" s="8" t="str">
        <f t="shared" si="1561"/>
        <v/>
      </c>
      <c r="AQ892" s="9" t="str">
        <f t="shared" si="1542"/>
        <v/>
      </c>
      <c r="AR892" s="8" t="str">
        <f t="shared" si="1562"/>
        <v/>
      </c>
      <c r="AS892" s="2" t="str">
        <f t="shared" si="1631"/>
        <v/>
      </c>
      <c r="AT892" s="8" t="str">
        <f t="shared" si="1563"/>
        <v/>
      </c>
      <c r="AU892" s="8" t="str">
        <f t="shared" si="1632"/>
        <v/>
      </c>
      <c r="AV892" s="8" t="str">
        <f t="shared" si="1633"/>
        <v/>
      </c>
      <c r="AW892" s="8" t="str">
        <f t="shared" si="1634"/>
        <v/>
      </c>
      <c r="AX892" s="9" t="str">
        <f t="shared" si="1543"/>
        <v/>
      </c>
      <c r="AY892" s="9" t="str">
        <f t="shared" si="1544"/>
        <v/>
      </c>
      <c r="AZ892" s="8" t="str">
        <f t="shared" si="1564"/>
        <v/>
      </c>
      <c r="BA892" s="9" t="str">
        <f t="shared" si="1565"/>
        <v/>
      </c>
      <c r="BB892" s="8" t="str">
        <f t="shared" si="1566"/>
        <v/>
      </c>
      <c r="BD892" s="3" t="str">
        <f t="shared" si="1567"/>
        <v/>
      </c>
      <c r="BE892" s="8" t="str">
        <f t="shared" si="1635"/>
        <v/>
      </c>
      <c r="BF892" s="8" t="str">
        <f t="shared" si="1636"/>
        <v/>
      </c>
      <c r="BG892" s="86" t="str">
        <f t="shared" si="1637"/>
        <v/>
      </c>
      <c r="BH892" s="9" t="str">
        <f t="shared" si="1638"/>
        <v/>
      </c>
      <c r="BI892" s="9" t="str">
        <f t="shared" si="1639"/>
        <v/>
      </c>
      <c r="BJ892" s="82" t="e">
        <f t="shared" si="1545"/>
        <v>#VALUE!</v>
      </c>
      <c r="BK892" s="9" t="str">
        <f t="shared" si="1640"/>
        <v/>
      </c>
      <c r="BL892" s="9" t="str">
        <f t="shared" ref="BL892:BM892" si="1647">BK892</f>
        <v/>
      </c>
      <c r="BM892" s="9" t="str">
        <f t="shared" si="1647"/>
        <v/>
      </c>
      <c r="BN892" s="8" t="str">
        <f t="shared" si="1547"/>
        <v/>
      </c>
      <c r="BO892" s="8" t="str">
        <f t="shared" si="1569"/>
        <v/>
      </c>
      <c r="BP892" s="8" t="str">
        <f t="shared" si="1570"/>
        <v/>
      </c>
      <c r="BQ892" s="8" t="str">
        <f t="shared" si="1571"/>
        <v/>
      </c>
      <c r="BR892" s="8" t="str">
        <f t="shared" si="1642"/>
        <v/>
      </c>
      <c r="BS892" s="8" t="str">
        <f t="shared" si="1572"/>
        <v/>
      </c>
      <c r="BT892" s="8" t="str">
        <f t="shared" si="1573"/>
        <v/>
      </c>
      <c r="BU892" s="7" t="str">
        <f t="shared" si="1574"/>
        <v/>
      </c>
    </row>
    <row r="893" spans="8:73" x14ac:dyDescent="0.25">
      <c r="H893" s="35" t="str">
        <f>IFERROR(IF(MINUTE(M893)&lt;&gt;MINUTE(M892),MAX($H$2:H892)+1,IF(AND(MINUTE(M892)=0,MINUTE(M893)=0),1,"")),"")</f>
        <v/>
      </c>
      <c r="I893" s="35" t="str">
        <f t="shared" si="1625"/>
        <v/>
      </c>
      <c r="J893" s="35" t="str">
        <f t="shared" si="1548"/>
        <v/>
      </c>
      <c r="K893" s="67" t="str">
        <f>IFERROR(IF(VLOOKUP(J892,'Flota Variable'!$AS$4:$AU$707,3,0)+K892&gt;$F$7,"",VLOOKUP(J892,'Flota Variable'!$AS$4:$AU$707,3,0)+K892),"")</f>
        <v/>
      </c>
      <c r="L893" s="67" t="str">
        <f t="shared" si="1626"/>
        <v/>
      </c>
      <c r="M893" s="36" t="str">
        <f t="shared" si="1549"/>
        <v/>
      </c>
      <c r="N893" s="35" t="str">
        <f>IF(H893="","",IF(H893=MAX($H$3:$H$1002),IFERROR(VLOOKUP(MAX($H$3:H893)+1,$H$3:$I$1002,2,0),MAX(I893:I1892))-VLOOKUP(H893,$H$3:$I$1002,2,0)+1,IFERROR(VLOOKUP(MAX($H$3:H893)+1,$H$3:$I$1002,2,0),MAX(I893:I1892))-VLOOKUP(H893,$H$3:$I$1002,2,0)))</f>
        <v/>
      </c>
      <c r="P893" s="35" t="str">
        <f t="shared" si="1550"/>
        <v/>
      </c>
      <c r="Q893" s="67" t="str">
        <f t="shared" si="1551"/>
        <v/>
      </c>
      <c r="R893" s="67" t="str">
        <f t="shared" si="1552"/>
        <v/>
      </c>
      <c r="S893" s="67" t="str">
        <f t="shared" si="1553"/>
        <v/>
      </c>
      <c r="U893" s="68" t="str">
        <f>IFERROR(IF(Z893=0,"",IF(MINUTE(Z893)&lt;&gt;MINUTE(Z892),MAX($U$2:U892)+1,IF(AND(MINUTE(Z892)=0,MINUTE(Z893)=0),1,""))),"")</f>
        <v/>
      </c>
      <c r="V893" s="68" t="str">
        <f t="shared" si="1554"/>
        <v/>
      </c>
      <c r="W893" s="68" t="str">
        <f t="shared" si="1555"/>
        <v/>
      </c>
      <c r="X893" s="69" t="str">
        <f>IFERROR(L893+VLOOKUP(J893,'Tiempos de ciclo'!$P$3:$Q$398,2,0),"")</f>
        <v/>
      </c>
      <c r="Y893" s="69" t="str">
        <f t="shared" si="1538"/>
        <v/>
      </c>
      <c r="Z893" s="70" t="str">
        <f t="shared" si="1556"/>
        <v/>
      </c>
      <c r="AA893" s="68" t="str">
        <f>IF(U893="","",IF(U893=MAX($U$3:$U$1002),IFERROR(VLOOKUP(MAX($U$3:U893)+1,$U$3:$V$1002,2,0),MAX(V893:V1892))-VLOOKUP(U893,$U$3:$V$1002,2,0)+1,IFERROR(VLOOKUP(MAX($U$3:U893)+1,$U$3:$V$1002,2,0),MAX(V893:V1892))-VLOOKUP(U893,$U$3:$V$1002,2,0)))</f>
        <v/>
      </c>
      <c r="AC893" s="68" t="str">
        <f t="shared" si="1557"/>
        <v/>
      </c>
      <c r="AD893" s="69" t="str">
        <f t="shared" si="1558"/>
        <v/>
      </c>
      <c r="AE893" s="69" t="str">
        <f t="shared" si="1559"/>
        <v/>
      </c>
      <c r="AF893" s="69" t="str">
        <f t="shared" si="1560"/>
        <v/>
      </c>
      <c r="AI893" s="3" t="str">
        <f t="shared" si="1627"/>
        <v/>
      </c>
      <c r="AJ893" s="8" t="str">
        <f t="shared" si="1539"/>
        <v/>
      </c>
      <c r="AK893" s="8" t="str">
        <f t="shared" si="1628"/>
        <v/>
      </c>
      <c r="AL893" s="8" t="str">
        <f t="shared" si="1629"/>
        <v/>
      </c>
      <c r="AM893" s="8" t="str">
        <f t="shared" si="1630"/>
        <v/>
      </c>
      <c r="AN893" s="9" t="str">
        <f t="shared" si="1540"/>
        <v/>
      </c>
      <c r="AO893" s="9" t="str">
        <f t="shared" si="1541"/>
        <v/>
      </c>
      <c r="AP893" s="8" t="str">
        <f t="shared" si="1561"/>
        <v/>
      </c>
      <c r="AQ893" s="9" t="str">
        <f t="shared" si="1542"/>
        <v/>
      </c>
      <c r="AR893" s="8" t="str">
        <f t="shared" si="1562"/>
        <v/>
      </c>
      <c r="AS893" s="2" t="str">
        <f t="shared" si="1631"/>
        <v/>
      </c>
      <c r="AT893" s="8" t="str">
        <f t="shared" si="1563"/>
        <v/>
      </c>
      <c r="AU893" s="8" t="str">
        <f t="shared" si="1632"/>
        <v/>
      </c>
      <c r="AV893" s="8" t="str">
        <f t="shared" si="1633"/>
        <v/>
      </c>
      <c r="AW893" s="8" t="str">
        <f t="shared" si="1634"/>
        <v/>
      </c>
      <c r="AX893" s="9" t="str">
        <f t="shared" si="1543"/>
        <v/>
      </c>
      <c r="AY893" s="9" t="str">
        <f t="shared" si="1544"/>
        <v/>
      </c>
      <c r="AZ893" s="8" t="str">
        <f t="shared" si="1564"/>
        <v/>
      </c>
      <c r="BA893" s="9" t="str">
        <f t="shared" si="1565"/>
        <v/>
      </c>
      <c r="BB893" s="8" t="str">
        <f t="shared" si="1566"/>
        <v/>
      </c>
      <c r="BD893" s="3" t="str">
        <f t="shared" si="1567"/>
        <v/>
      </c>
      <c r="BE893" s="8" t="str">
        <f t="shared" si="1635"/>
        <v/>
      </c>
      <c r="BF893" s="8" t="str">
        <f t="shared" si="1636"/>
        <v/>
      </c>
      <c r="BG893" s="86" t="str">
        <f t="shared" si="1637"/>
        <v/>
      </c>
      <c r="BH893" s="9" t="str">
        <f t="shared" si="1638"/>
        <v/>
      </c>
      <c r="BI893" s="9" t="str">
        <f t="shared" si="1639"/>
        <v/>
      </c>
      <c r="BJ893" s="82" t="e">
        <f t="shared" si="1545"/>
        <v>#VALUE!</v>
      </c>
      <c r="BK893" s="9" t="str">
        <f t="shared" si="1640"/>
        <v/>
      </c>
      <c r="BL893" s="9" t="str">
        <f t="shared" ref="BL893:BM893" si="1648">BK893</f>
        <v/>
      </c>
      <c r="BM893" s="9" t="str">
        <f t="shared" si="1648"/>
        <v/>
      </c>
      <c r="BN893" s="8" t="str">
        <f t="shared" si="1547"/>
        <v/>
      </c>
      <c r="BO893" s="8" t="str">
        <f t="shared" si="1569"/>
        <v/>
      </c>
      <c r="BP893" s="8" t="str">
        <f t="shared" si="1570"/>
        <v/>
      </c>
      <c r="BQ893" s="8" t="str">
        <f t="shared" si="1571"/>
        <v/>
      </c>
      <c r="BR893" s="8" t="str">
        <f t="shared" si="1642"/>
        <v/>
      </c>
      <c r="BS893" s="8" t="str">
        <f t="shared" si="1572"/>
        <v/>
      </c>
      <c r="BT893" s="8" t="str">
        <f t="shared" si="1573"/>
        <v/>
      </c>
      <c r="BU893" s="7" t="str">
        <f t="shared" si="1574"/>
        <v/>
      </c>
    </row>
    <row r="894" spans="8:73" x14ac:dyDescent="0.25">
      <c r="H894" s="35" t="str">
        <f>IFERROR(IF(MINUTE(M894)&lt;&gt;MINUTE(M893),MAX($H$2:H893)+1,IF(AND(MINUTE(M893)=0,MINUTE(M894)=0),1,"")),"")</f>
        <v/>
      </c>
      <c r="I894" s="35" t="str">
        <f t="shared" si="1625"/>
        <v/>
      </c>
      <c r="J894" s="35" t="str">
        <f t="shared" si="1548"/>
        <v/>
      </c>
      <c r="K894" s="67" t="str">
        <f>IFERROR(IF(VLOOKUP(J893,'Flota Variable'!$AS$4:$AU$707,3,0)+K893&gt;$F$7,"",VLOOKUP(J893,'Flota Variable'!$AS$4:$AU$707,3,0)+K893),"")</f>
        <v/>
      </c>
      <c r="L894" s="67" t="str">
        <f t="shared" si="1626"/>
        <v/>
      </c>
      <c r="M894" s="36" t="str">
        <f t="shared" si="1549"/>
        <v/>
      </c>
      <c r="N894" s="35" t="str">
        <f>IF(H894="","",IF(H894=MAX($H$3:$H$1002),IFERROR(VLOOKUP(MAX($H$3:H894)+1,$H$3:$I$1002,2,0),MAX(I894:I1893))-VLOOKUP(H894,$H$3:$I$1002,2,0)+1,IFERROR(VLOOKUP(MAX($H$3:H894)+1,$H$3:$I$1002,2,0),MAX(I894:I1893))-VLOOKUP(H894,$H$3:$I$1002,2,0)))</f>
        <v/>
      </c>
      <c r="P894" s="35" t="str">
        <f t="shared" si="1550"/>
        <v/>
      </c>
      <c r="Q894" s="67" t="str">
        <f t="shared" si="1551"/>
        <v/>
      </c>
      <c r="R894" s="67" t="str">
        <f t="shared" si="1552"/>
        <v/>
      </c>
      <c r="S894" s="67" t="str">
        <f t="shared" si="1553"/>
        <v/>
      </c>
      <c r="U894" s="68" t="str">
        <f>IFERROR(IF(Z894=0,"",IF(MINUTE(Z894)&lt;&gt;MINUTE(Z893),MAX($U$2:U893)+1,IF(AND(MINUTE(Z893)=0,MINUTE(Z894)=0),1,""))),"")</f>
        <v/>
      </c>
      <c r="V894" s="68" t="str">
        <f t="shared" si="1554"/>
        <v/>
      </c>
      <c r="W894" s="68" t="str">
        <f t="shared" si="1555"/>
        <v/>
      </c>
      <c r="X894" s="69" t="str">
        <f>IFERROR(L894+VLOOKUP(J894,'Tiempos de ciclo'!$P$3:$Q$398,2,0),"")</f>
        <v/>
      </c>
      <c r="Y894" s="69" t="str">
        <f t="shared" si="1538"/>
        <v/>
      </c>
      <c r="Z894" s="70" t="str">
        <f t="shared" si="1556"/>
        <v/>
      </c>
      <c r="AA894" s="68" t="str">
        <f>IF(U894="","",IF(U894=MAX($U$3:$U$1002),IFERROR(VLOOKUP(MAX($U$3:U894)+1,$U$3:$V$1002,2,0),MAX(V894:V1893))-VLOOKUP(U894,$U$3:$V$1002,2,0)+1,IFERROR(VLOOKUP(MAX($U$3:U894)+1,$U$3:$V$1002,2,0),MAX(V894:V1893))-VLOOKUP(U894,$U$3:$V$1002,2,0)))</f>
        <v/>
      </c>
      <c r="AC894" s="68" t="str">
        <f t="shared" si="1557"/>
        <v/>
      </c>
      <c r="AD894" s="69" t="str">
        <f t="shared" si="1558"/>
        <v/>
      </c>
      <c r="AE894" s="69" t="str">
        <f t="shared" si="1559"/>
        <v/>
      </c>
      <c r="AF894" s="69" t="str">
        <f t="shared" si="1560"/>
        <v/>
      </c>
      <c r="AI894" s="3" t="str">
        <f t="shared" si="1627"/>
        <v/>
      </c>
      <c r="AJ894" s="8" t="str">
        <f t="shared" si="1539"/>
        <v/>
      </c>
      <c r="AK894" s="8" t="str">
        <f t="shared" si="1628"/>
        <v/>
      </c>
      <c r="AL894" s="8" t="str">
        <f t="shared" si="1629"/>
        <v/>
      </c>
      <c r="AM894" s="8" t="str">
        <f t="shared" si="1630"/>
        <v/>
      </c>
      <c r="AN894" s="9" t="str">
        <f t="shared" si="1540"/>
        <v/>
      </c>
      <c r="AO894" s="9" t="str">
        <f t="shared" si="1541"/>
        <v/>
      </c>
      <c r="AP894" s="8" t="str">
        <f t="shared" si="1561"/>
        <v/>
      </c>
      <c r="AQ894" s="9" t="str">
        <f t="shared" si="1542"/>
        <v/>
      </c>
      <c r="AR894" s="8" t="str">
        <f t="shared" si="1562"/>
        <v/>
      </c>
      <c r="AS894" s="2" t="str">
        <f t="shared" si="1631"/>
        <v/>
      </c>
      <c r="AT894" s="8" t="str">
        <f t="shared" si="1563"/>
        <v/>
      </c>
      <c r="AU894" s="8" t="str">
        <f t="shared" si="1632"/>
        <v/>
      </c>
      <c r="AV894" s="8" t="str">
        <f t="shared" si="1633"/>
        <v/>
      </c>
      <c r="AW894" s="8" t="str">
        <f t="shared" si="1634"/>
        <v/>
      </c>
      <c r="AX894" s="9" t="str">
        <f t="shared" si="1543"/>
        <v/>
      </c>
      <c r="AY894" s="9" t="str">
        <f t="shared" si="1544"/>
        <v/>
      </c>
      <c r="AZ894" s="8" t="str">
        <f t="shared" si="1564"/>
        <v/>
      </c>
      <c r="BA894" s="9" t="str">
        <f t="shared" si="1565"/>
        <v/>
      </c>
      <c r="BB894" s="8" t="str">
        <f t="shared" si="1566"/>
        <v/>
      </c>
      <c r="BD894" s="3" t="str">
        <f t="shared" si="1567"/>
        <v/>
      </c>
      <c r="BE894" s="8" t="str">
        <f t="shared" si="1635"/>
        <v/>
      </c>
      <c r="BF894" s="8" t="str">
        <f t="shared" si="1636"/>
        <v/>
      </c>
      <c r="BG894" s="86" t="str">
        <f t="shared" si="1637"/>
        <v/>
      </c>
      <c r="BH894" s="9" t="str">
        <f t="shared" si="1638"/>
        <v/>
      </c>
      <c r="BI894" s="9" t="str">
        <f t="shared" si="1639"/>
        <v/>
      </c>
      <c r="BJ894" s="82" t="e">
        <f t="shared" si="1545"/>
        <v>#VALUE!</v>
      </c>
      <c r="BK894" s="9" t="str">
        <f t="shared" si="1640"/>
        <v/>
      </c>
      <c r="BL894" s="9" t="str">
        <f t="shared" ref="BL894:BM894" si="1649">BK894</f>
        <v/>
      </c>
      <c r="BM894" s="9" t="str">
        <f t="shared" si="1649"/>
        <v/>
      </c>
      <c r="BN894" s="8" t="str">
        <f t="shared" si="1547"/>
        <v/>
      </c>
      <c r="BO894" s="8" t="str">
        <f t="shared" si="1569"/>
        <v/>
      </c>
      <c r="BP894" s="8" t="str">
        <f t="shared" si="1570"/>
        <v/>
      </c>
      <c r="BQ894" s="8" t="str">
        <f t="shared" si="1571"/>
        <v/>
      </c>
      <c r="BR894" s="8" t="str">
        <f t="shared" si="1642"/>
        <v/>
      </c>
      <c r="BS894" s="8" t="str">
        <f t="shared" si="1572"/>
        <v/>
      </c>
      <c r="BT894" s="8" t="str">
        <f t="shared" si="1573"/>
        <v/>
      </c>
      <c r="BU894" s="7" t="str">
        <f t="shared" si="1574"/>
        <v/>
      </c>
    </row>
    <row r="895" spans="8:73" x14ac:dyDescent="0.25">
      <c r="H895" s="35" t="str">
        <f>IFERROR(IF(MINUTE(M895)&lt;&gt;MINUTE(M894),MAX($H$2:H894)+1,IF(AND(MINUTE(M894)=0,MINUTE(M895)=0),1,"")),"")</f>
        <v/>
      </c>
      <c r="I895" s="35" t="str">
        <f t="shared" si="1625"/>
        <v/>
      </c>
      <c r="J895" s="35" t="str">
        <f t="shared" si="1548"/>
        <v/>
      </c>
      <c r="K895" s="67" t="str">
        <f>IFERROR(IF(VLOOKUP(J894,'Flota Variable'!$AS$4:$AU$707,3,0)+K894&gt;$F$7,"",VLOOKUP(J894,'Flota Variable'!$AS$4:$AU$707,3,0)+K894),"")</f>
        <v/>
      </c>
      <c r="L895" s="67" t="str">
        <f t="shared" si="1626"/>
        <v/>
      </c>
      <c r="M895" s="36" t="str">
        <f t="shared" si="1549"/>
        <v/>
      </c>
      <c r="N895" s="35" t="str">
        <f>IF(H895="","",IF(H895=MAX($H$3:$H$1002),IFERROR(VLOOKUP(MAX($H$3:H895)+1,$H$3:$I$1002,2,0),MAX(I895:I1894))-VLOOKUP(H895,$H$3:$I$1002,2,0)+1,IFERROR(VLOOKUP(MAX($H$3:H895)+1,$H$3:$I$1002,2,0),MAX(I895:I1894))-VLOOKUP(H895,$H$3:$I$1002,2,0)))</f>
        <v/>
      </c>
      <c r="P895" s="35" t="str">
        <f t="shared" si="1550"/>
        <v/>
      </c>
      <c r="Q895" s="67" t="str">
        <f t="shared" si="1551"/>
        <v/>
      </c>
      <c r="R895" s="67" t="str">
        <f t="shared" si="1552"/>
        <v/>
      </c>
      <c r="S895" s="67" t="str">
        <f t="shared" si="1553"/>
        <v/>
      </c>
      <c r="U895" s="68" t="str">
        <f>IFERROR(IF(Z895=0,"",IF(MINUTE(Z895)&lt;&gt;MINUTE(Z894),MAX($U$2:U894)+1,IF(AND(MINUTE(Z894)=0,MINUTE(Z895)=0),1,""))),"")</f>
        <v/>
      </c>
      <c r="V895" s="68" t="str">
        <f t="shared" si="1554"/>
        <v/>
      </c>
      <c r="W895" s="68" t="str">
        <f t="shared" si="1555"/>
        <v/>
      </c>
      <c r="X895" s="69" t="str">
        <f>IFERROR(L895+VLOOKUP(J895,'Tiempos de ciclo'!$P$3:$Q$398,2,0),"")</f>
        <v/>
      </c>
      <c r="Y895" s="69" t="str">
        <f t="shared" si="1538"/>
        <v/>
      </c>
      <c r="Z895" s="70" t="str">
        <f t="shared" si="1556"/>
        <v/>
      </c>
      <c r="AA895" s="68" t="str">
        <f>IF(U895="","",IF(U895=MAX($U$3:$U$1002),IFERROR(VLOOKUP(MAX($U$3:U895)+1,$U$3:$V$1002,2,0),MAX(V895:V1894))-VLOOKUP(U895,$U$3:$V$1002,2,0)+1,IFERROR(VLOOKUP(MAX($U$3:U895)+1,$U$3:$V$1002,2,0),MAX(V895:V1894))-VLOOKUP(U895,$U$3:$V$1002,2,0)))</f>
        <v/>
      </c>
      <c r="AC895" s="68" t="str">
        <f t="shared" si="1557"/>
        <v/>
      </c>
      <c r="AD895" s="69" t="str">
        <f t="shared" si="1558"/>
        <v/>
      </c>
      <c r="AE895" s="69" t="str">
        <f t="shared" si="1559"/>
        <v/>
      </c>
      <c r="AF895" s="69" t="str">
        <f t="shared" si="1560"/>
        <v/>
      </c>
      <c r="AI895" s="3" t="str">
        <f t="shared" si="1627"/>
        <v/>
      </c>
      <c r="AJ895" s="8" t="str">
        <f t="shared" si="1539"/>
        <v/>
      </c>
      <c r="AK895" s="8" t="str">
        <f t="shared" si="1628"/>
        <v/>
      </c>
      <c r="AL895" s="8" t="str">
        <f t="shared" si="1629"/>
        <v/>
      </c>
      <c r="AM895" s="8" t="str">
        <f t="shared" si="1630"/>
        <v/>
      </c>
      <c r="AN895" s="9" t="str">
        <f t="shared" si="1540"/>
        <v/>
      </c>
      <c r="AO895" s="9" t="str">
        <f t="shared" si="1541"/>
        <v/>
      </c>
      <c r="AP895" s="8" t="str">
        <f t="shared" si="1561"/>
        <v/>
      </c>
      <c r="AQ895" s="9" t="str">
        <f t="shared" si="1542"/>
        <v/>
      </c>
      <c r="AR895" s="8" t="str">
        <f t="shared" si="1562"/>
        <v/>
      </c>
      <c r="AS895" s="2" t="str">
        <f t="shared" si="1631"/>
        <v/>
      </c>
      <c r="AT895" s="8" t="str">
        <f t="shared" si="1563"/>
        <v/>
      </c>
      <c r="AU895" s="8" t="str">
        <f t="shared" si="1632"/>
        <v/>
      </c>
      <c r="AV895" s="8" t="str">
        <f t="shared" si="1633"/>
        <v/>
      </c>
      <c r="AW895" s="8" t="str">
        <f t="shared" si="1634"/>
        <v/>
      </c>
      <c r="AX895" s="9" t="str">
        <f t="shared" si="1543"/>
        <v/>
      </c>
      <c r="AY895" s="9" t="str">
        <f t="shared" si="1544"/>
        <v/>
      </c>
      <c r="AZ895" s="8" t="str">
        <f t="shared" si="1564"/>
        <v/>
      </c>
      <c r="BA895" s="9" t="str">
        <f t="shared" si="1565"/>
        <v/>
      </c>
      <c r="BB895" s="8" t="str">
        <f t="shared" si="1566"/>
        <v/>
      </c>
      <c r="BD895" s="3" t="str">
        <f t="shared" si="1567"/>
        <v/>
      </c>
      <c r="BE895" s="8" t="str">
        <f t="shared" si="1635"/>
        <v/>
      </c>
      <c r="BF895" s="8" t="str">
        <f t="shared" si="1636"/>
        <v/>
      </c>
      <c r="BG895" s="86" t="str">
        <f t="shared" si="1637"/>
        <v/>
      </c>
      <c r="BH895" s="9" t="str">
        <f t="shared" si="1638"/>
        <v/>
      </c>
      <c r="BI895" s="9" t="str">
        <f t="shared" si="1639"/>
        <v/>
      </c>
      <c r="BJ895" s="82" t="e">
        <f t="shared" si="1545"/>
        <v>#VALUE!</v>
      </c>
      <c r="BK895" s="9" t="str">
        <f t="shared" si="1640"/>
        <v/>
      </c>
      <c r="BL895" s="9" t="str">
        <f t="shared" ref="BL895:BM895" si="1650">BK895</f>
        <v/>
      </c>
      <c r="BM895" s="9" t="str">
        <f t="shared" si="1650"/>
        <v/>
      </c>
      <c r="BN895" s="8" t="str">
        <f t="shared" si="1547"/>
        <v/>
      </c>
      <c r="BO895" s="8" t="str">
        <f t="shared" si="1569"/>
        <v/>
      </c>
      <c r="BP895" s="8" t="str">
        <f t="shared" si="1570"/>
        <v/>
      </c>
      <c r="BQ895" s="8" t="str">
        <f t="shared" si="1571"/>
        <v/>
      </c>
      <c r="BR895" s="8" t="str">
        <f t="shared" si="1642"/>
        <v/>
      </c>
      <c r="BS895" s="8" t="str">
        <f t="shared" si="1572"/>
        <v/>
      </c>
      <c r="BT895" s="8" t="str">
        <f t="shared" si="1573"/>
        <v/>
      </c>
      <c r="BU895" s="7" t="str">
        <f t="shared" si="1574"/>
        <v/>
      </c>
    </row>
    <row r="896" spans="8:73" x14ac:dyDescent="0.25">
      <c r="H896" s="35" t="str">
        <f>IFERROR(IF(MINUTE(M896)&lt;&gt;MINUTE(M895),MAX($H$2:H895)+1,IF(AND(MINUTE(M895)=0,MINUTE(M896)=0),1,"")),"")</f>
        <v/>
      </c>
      <c r="I896" s="35" t="str">
        <f t="shared" si="1625"/>
        <v/>
      </c>
      <c r="J896" s="35" t="str">
        <f t="shared" si="1548"/>
        <v/>
      </c>
      <c r="K896" s="67" t="str">
        <f>IFERROR(IF(VLOOKUP(J895,'Flota Variable'!$AS$4:$AU$707,3,0)+K895&gt;$F$7,"",VLOOKUP(J895,'Flota Variable'!$AS$4:$AU$707,3,0)+K895),"")</f>
        <v/>
      </c>
      <c r="L896" s="67" t="str">
        <f t="shared" si="1626"/>
        <v/>
      </c>
      <c r="M896" s="36" t="str">
        <f t="shared" si="1549"/>
        <v/>
      </c>
      <c r="N896" s="35" t="str">
        <f>IF(H896="","",IF(H896=MAX($H$3:$H$1002),IFERROR(VLOOKUP(MAX($H$3:H896)+1,$H$3:$I$1002,2,0),MAX(I896:I1895))-VLOOKUP(H896,$H$3:$I$1002,2,0)+1,IFERROR(VLOOKUP(MAX($H$3:H896)+1,$H$3:$I$1002,2,0),MAX(I896:I1895))-VLOOKUP(H896,$H$3:$I$1002,2,0)))</f>
        <v/>
      </c>
      <c r="P896" s="35" t="str">
        <f t="shared" si="1550"/>
        <v/>
      </c>
      <c r="Q896" s="67" t="str">
        <f t="shared" si="1551"/>
        <v/>
      </c>
      <c r="R896" s="67" t="str">
        <f t="shared" si="1552"/>
        <v/>
      </c>
      <c r="S896" s="67" t="str">
        <f t="shared" si="1553"/>
        <v/>
      </c>
      <c r="U896" s="68" t="str">
        <f>IFERROR(IF(Z896=0,"",IF(MINUTE(Z896)&lt;&gt;MINUTE(Z895),MAX($U$2:U895)+1,IF(AND(MINUTE(Z895)=0,MINUTE(Z896)=0),1,""))),"")</f>
        <v/>
      </c>
      <c r="V896" s="68" t="str">
        <f t="shared" si="1554"/>
        <v/>
      </c>
      <c r="W896" s="68" t="str">
        <f t="shared" si="1555"/>
        <v/>
      </c>
      <c r="X896" s="69" t="str">
        <f>IFERROR(L896+VLOOKUP(J896,'Tiempos de ciclo'!$P$3:$Q$398,2,0),"")</f>
        <v/>
      </c>
      <c r="Y896" s="69" t="str">
        <f t="shared" si="1538"/>
        <v/>
      </c>
      <c r="Z896" s="70" t="str">
        <f t="shared" si="1556"/>
        <v/>
      </c>
      <c r="AA896" s="68" t="str">
        <f>IF(U896="","",IF(U896=MAX($U$3:$U$1002),IFERROR(VLOOKUP(MAX($U$3:U896)+1,$U$3:$V$1002,2,0),MAX(V896:V1895))-VLOOKUP(U896,$U$3:$V$1002,2,0)+1,IFERROR(VLOOKUP(MAX($U$3:U896)+1,$U$3:$V$1002,2,0),MAX(V896:V1895))-VLOOKUP(U896,$U$3:$V$1002,2,0)))</f>
        <v/>
      </c>
      <c r="AC896" s="68" t="str">
        <f t="shared" si="1557"/>
        <v/>
      </c>
      <c r="AD896" s="69" t="str">
        <f t="shared" si="1558"/>
        <v/>
      </c>
      <c r="AE896" s="69" t="str">
        <f t="shared" si="1559"/>
        <v/>
      </c>
      <c r="AF896" s="69" t="str">
        <f t="shared" si="1560"/>
        <v/>
      </c>
      <c r="AI896" s="3" t="str">
        <f t="shared" si="1627"/>
        <v/>
      </c>
      <c r="AJ896" s="8" t="str">
        <f t="shared" si="1539"/>
        <v/>
      </c>
      <c r="AK896" s="8" t="str">
        <f t="shared" si="1628"/>
        <v/>
      </c>
      <c r="AL896" s="8" t="str">
        <f t="shared" si="1629"/>
        <v/>
      </c>
      <c r="AM896" s="8" t="str">
        <f t="shared" si="1630"/>
        <v/>
      </c>
      <c r="AN896" s="9" t="str">
        <f t="shared" si="1540"/>
        <v/>
      </c>
      <c r="AO896" s="9" t="str">
        <f t="shared" si="1541"/>
        <v/>
      </c>
      <c r="AP896" s="8" t="str">
        <f t="shared" si="1561"/>
        <v/>
      </c>
      <c r="AQ896" s="9" t="str">
        <f t="shared" si="1542"/>
        <v/>
      </c>
      <c r="AR896" s="8" t="str">
        <f t="shared" si="1562"/>
        <v/>
      </c>
      <c r="AS896" s="2" t="str">
        <f t="shared" si="1631"/>
        <v/>
      </c>
      <c r="AT896" s="8" t="str">
        <f t="shared" si="1563"/>
        <v/>
      </c>
      <c r="AU896" s="8" t="str">
        <f t="shared" si="1632"/>
        <v/>
      </c>
      <c r="AV896" s="8" t="str">
        <f t="shared" si="1633"/>
        <v/>
      </c>
      <c r="AW896" s="8" t="str">
        <f t="shared" si="1634"/>
        <v/>
      </c>
      <c r="AX896" s="9" t="str">
        <f t="shared" si="1543"/>
        <v/>
      </c>
      <c r="AY896" s="9" t="str">
        <f t="shared" si="1544"/>
        <v/>
      </c>
      <c r="AZ896" s="8" t="str">
        <f t="shared" si="1564"/>
        <v/>
      </c>
      <c r="BA896" s="9" t="str">
        <f t="shared" si="1565"/>
        <v/>
      </c>
      <c r="BB896" s="8" t="str">
        <f t="shared" si="1566"/>
        <v/>
      </c>
      <c r="BD896" s="3" t="str">
        <f t="shared" si="1567"/>
        <v/>
      </c>
      <c r="BE896" s="8" t="str">
        <f t="shared" si="1635"/>
        <v/>
      </c>
      <c r="BF896" s="8" t="str">
        <f t="shared" si="1636"/>
        <v/>
      </c>
      <c r="BG896" s="86" t="str">
        <f t="shared" si="1637"/>
        <v/>
      </c>
      <c r="BH896" s="9" t="str">
        <f t="shared" si="1638"/>
        <v/>
      </c>
      <c r="BI896" s="9" t="str">
        <f t="shared" si="1639"/>
        <v/>
      </c>
      <c r="BJ896" s="82" t="e">
        <f t="shared" si="1545"/>
        <v>#VALUE!</v>
      </c>
      <c r="BK896" s="9" t="str">
        <f t="shared" si="1640"/>
        <v/>
      </c>
      <c r="BL896" s="9" t="str">
        <f t="shared" ref="BL896:BM896" si="1651">BK896</f>
        <v/>
      </c>
      <c r="BM896" s="9" t="str">
        <f t="shared" si="1651"/>
        <v/>
      </c>
      <c r="BN896" s="8" t="str">
        <f t="shared" si="1547"/>
        <v/>
      </c>
      <c r="BO896" s="8" t="str">
        <f t="shared" si="1569"/>
        <v/>
      </c>
      <c r="BP896" s="8" t="str">
        <f t="shared" si="1570"/>
        <v/>
      </c>
      <c r="BQ896" s="8" t="str">
        <f t="shared" si="1571"/>
        <v/>
      </c>
      <c r="BR896" s="8" t="str">
        <f t="shared" si="1642"/>
        <v/>
      </c>
      <c r="BS896" s="8" t="str">
        <f t="shared" si="1572"/>
        <v/>
      </c>
      <c r="BT896" s="8" t="str">
        <f t="shared" si="1573"/>
        <v/>
      </c>
      <c r="BU896" s="7" t="str">
        <f t="shared" si="1574"/>
        <v/>
      </c>
    </row>
    <row r="897" spans="8:73" x14ac:dyDescent="0.25">
      <c r="H897" s="35" t="str">
        <f>IFERROR(IF(MINUTE(M897)&lt;&gt;MINUTE(M896),MAX($H$2:H896)+1,IF(AND(MINUTE(M896)=0,MINUTE(M897)=0),1,"")),"")</f>
        <v/>
      </c>
      <c r="I897" s="35" t="str">
        <f t="shared" si="1625"/>
        <v/>
      </c>
      <c r="J897" s="35" t="str">
        <f t="shared" si="1548"/>
        <v/>
      </c>
      <c r="K897" s="67" t="str">
        <f>IFERROR(IF(VLOOKUP(J896,'Flota Variable'!$AS$4:$AU$707,3,0)+K896&gt;$F$7,"",VLOOKUP(J896,'Flota Variable'!$AS$4:$AU$707,3,0)+K896),"")</f>
        <v/>
      </c>
      <c r="L897" s="67" t="str">
        <f t="shared" si="1626"/>
        <v/>
      </c>
      <c r="M897" s="36" t="str">
        <f t="shared" si="1549"/>
        <v/>
      </c>
      <c r="N897" s="35" t="str">
        <f>IF(H897="","",IF(H897=MAX($H$3:$H$1002),IFERROR(VLOOKUP(MAX($H$3:H897)+1,$H$3:$I$1002,2,0),MAX(I897:I1896))-VLOOKUP(H897,$H$3:$I$1002,2,0)+1,IFERROR(VLOOKUP(MAX($H$3:H897)+1,$H$3:$I$1002,2,0),MAX(I897:I1896))-VLOOKUP(H897,$H$3:$I$1002,2,0)))</f>
        <v/>
      </c>
      <c r="P897" s="35" t="str">
        <f t="shared" si="1550"/>
        <v/>
      </c>
      <c r="Q897" s="67" t="str">
        <f t="shared" si="1551"/>
        <v/>
      </c>
      <c r="R897" s="67" t="str">
        <f t="shared" si="1552"/>
        <v/>
      </c>
      <c r="S897" s="67" t="str">
        <f t="shared" si="1553"/>
        <v/>
      </c>
      <c r="U897" s="68" t="str">
        <f>IFERROR(IF(Z897=0,"",IF(MINUTE(Z897)&lt;&gt;MINUTE(Z896),MAX($U$2:U896)+1,IF(AND(MINUTE(Z896)=0,MINUTE(Z897)=0),1,""))),"")</f>
        <v/>
      </c>
      <c r="V897" s="68" t="str">
        <f t="shared" si="1554"/>
        <v/>
      </c>
      <c r="W897" s="68" t="str">
        <f t="shared" si="1555"/>
        <v/>
      </c>
      <c r="X897" s="69" t="str">
        <f>IFERROR(L897+VLOOKUP(J897,'Tiempos de ciclo'!$P$3:$Q$398,2,0),"")</f>
        <v/>
      </c>
      <c r="Y897" s="69" t="str">
        <f t="shared" si="1538"/>
        <v/>
      </c>
      <c r="Z897" s="70" t="str">
        <f t="shared" si="1556"/>
        <v/>
      </c>
      <c r="AA897" s="68" t="str">
        <f>IF(U897="","",IF(U897=MAX($U$3:$U$1002),IFERROR(VLOOKUP(MAX($U$3:U897)+1,$U$3:$V$1002,2,0),MAX(V897:V1896))-VLOOKUP(U897,$U$3:$V$1002,2,0)+1,IFERROR(VLOOKUP(MAX($U$3:U897)+1,$U$3:$V$1002,2,0),MAX(V897:V1896))-VLOOKUP(U897,$U$3:$V$1002,2,0)))</f>
        <v/>
      </c>
      <c r="AC897" s="68" t="str">
        <f t="shared" si="1557"/>
        <v/>
      </c>
      <c r="AD897" s="69" t="str">
        <f t="shared" si="1558"/>
        <v/>
      </c>
      <c r="AE897" s="69" t="str">
        <f t="shared" si="1559"/>
        <v/>
      </c>
      <c r="AF897" s="69" t="str">
        <f t="shared" si="1560"/>
        <v/>
      </c>
      <c r="AI897" s="3" t="str">
        <f t="shared" si="1627"/>
        <v/>
      </c>
      <c r="AJ897" s="8" t="str">
        <f t="shared" si="1539"/>
        <v/>
      </c>
      <c r="AK897" s="8" t="str">
        <f t="shared" si="1628"/>
        <v/>
      </c>
      <c r="AL897" s="8" t="str">
        <f t="shared" si="1629"/>
        <v/>
      </c>
      <c r="AM897" s="8" t="str">
        <f t="shared" si="1630"/>
        <v/>
      </c>
      <c r="AN897" s="9" t="str">
        <f t="shared" si="1540"/>
        <v/>
      </c>
      <c r="AO897" s="9" t="str">
        <f t="shared" si="1541"/>
        <v/>
      </c>
      <c r="AP897" s="8" t="str">
        <f t="shared" si="1561"/>
        <v/>
      </c>
      <c r="AQ897" s="9" t="str">
        <f t="shared" si="1542"/>
        <v/>
      </c>
      <c r="AR897" s="8" t="str">
        <f t="shared" si="1562"/>
        <v/>
      </c>
      <c r="AS897" s="2" t="str">
        <f t="shared" si="1631"/>
        <v/>
      </c>
      <c r="AT897" s="8" t="str">
        <f t="shared" si="1563"/>
        <v/>
      </c>
      <c r="AU897" s="8" t="str">
        <f t="shared" si="1632"/>
        <v/>
      </c>
      <c r="AV897" s="8" t="str">
        <f t="shared" si="1633"/>
        <v/>
      </c>
      <c r="AW897" s="8" t="str">
        <f t="shared" si="1634"/>
        <v/>
      </c>
      <c r="AX897" s="9" t="str">
        <f t="shared" si="1543"/>
        <v/>
      </c>
      <c r="AY897" s="9" t="str">
        <f t="shared" si="1544"/>
        <v/>
      </c>
      <c r="AZ897" s="8" t="str">
        <f t="shared" si="1564"/>
        <v/>
      </c>
      <c r="BA897" s="9" t="str">
        <f t="shared" si="1565"/>
        <v/>
      </c>
      <c r="BB897" s="8" t="str">
        <f t="shared" si="1566"/>
        <v/>
      </c>
      <c r="BD897" s="3" t="str">
        <f t="shared" si="1567"/>
        <v/>
      </c>
      <c r="BE897" s="8" t="str">
        <f t="shared" si="1635"/>
        <v/>
      </c>
      <c r="BF897" s="8" t="str">
        <f t="shared" si="1636"/>
        <v/>
      </c>
      <c r="BG897" s="86" t="str">
        <f t="shared" si="1637"/>
        <v/>
      </c>
      <c r="BH897" s="9" t="str">
        <f t="shared" si="1638"/>
        <v/>
      </c>
      <c r="BI897" s="9" t="str">
        <f t="shared" si="1639"/>
        <v/>
      </c>
      <c r="BJ897" s="82" t="e">
        <f t="shared" si="1545"/>
        <v>#VALUE!</v>
      </c>
      <c r="BK897" s="9" t="str">
        <f t="shared" si="1640"/>
        <v/>
      </c>
      <c r="BL897" s="9" t="str">
        <f t="shared" ref="BL897:BM897" si="1652">BK897</f>
        <v/>
      </c>
      <c r="BM897" s="9" t="str">
        <f t="shared" si="1652"/>
        <v/>
      </c>
      <c r="BN897" s="8" t="str">
        <f t="shared" si="1547"/>
        <v/>
      </c>
      <c r="BO897" s="8" t="str">
        <f t="shared" si="1569"/>
        <v/>
      </c>
      <c r="BP897" s="8" t="str">
        <f t="shared" si="1570"/>
        <v/>
      </c>
      <c r="BQ897" s="8" t="str">
        <f t="shared" si="1571"/>
        <v/>
      </c>
      <c r="BR897" s="8" t="str">
        <f t="shared" si="1642"/>
        <v/>
      </c>
      <c r="BS897" s="8" t="str">
        <f t="shared" si="1572"/>
        <v/>
      </c>
      <c r="BT897" s="8" t="str">
        <f t="shared" si="1573"/>
        <v/>
      </c>
      <c r="BU897" s="7" t="str">
        <f t="shared" si="1574"/>
        <v/>
      </c>
    </row>
    <row r="898" spans="8:73" x14ac:dyDescent="0.25">
      <c r="H898" s="35" t="str">
        <f>IFERROR(IF(MINUTE(M898)&lt;&gt;MINUTE(M897),MAX($H$2:H897)+1,IF(AND(MINUTE(M897)=0,MINUTE(M898)=0),1,"")),"")</f>
        <v/>
      </c>
      <c r="I898" s="35" t="str">
        <f t="shared" si="1625"/>
        <v/>
      </c>
      <c r="J898" s="35" t="str">
        <f t="shared" si="1548"/>
        <v/>
      </c>
      <c r="K898" s="67" t="str">
        <f>IFERROR(IF(VLOOKUP(J897,'Flota Variable'!$AS$4:$AU$707,3,0)+K897&gt;$F$7,"",VLOOKUP(J897,'Flota Variable'!$AS$4:$AU$707,3,0)+K897),"")</f>
        <v/>
      </c>
      <c r="L898" s="67" t="str">
        <f t="shared" si="1626"/>
        <v/>
      </c>
      <c r="M898" s="36" t="str">
        <f t="shared" si="1549"/>
        <v/>
      </c>
      <c r="N898" s="35" t="str">
        <f>IF(H898="","",IF(H898=MAX($H$3:$H$1002),IFERROR(VLOOKUP(MAX($H$3:H898)+1,$H$3:$I$1002,2,0),MAX(I898:I1897))-VLOOKUP(H898,$H$3:$I$1002,2,0)+1,IFERROR(VLOOKUP(MAX($H$3:H898)+1,$H$3:$I$1002,2,0),MAX(I898:I1897))-VLOOKUP(H898,$H$3:$I$1002,2,0)))</f>
        <v/>
      </c>
      <c r="P898" s="35" t="str">
        <f t="shared" si="1550"/>
        <v/>
      </c>
      <c r="Q898" s="67" t="str">
        <f t="shared" si="1551"/>
        <v/>
      </c>
      <c r="R898" s="67" t="str">
        <f t="shared" si="1552"/>
        <v/>
      </c>
      <c r="S898" s="67" t="str">
        <f t="shared" si="1553"/>
        <v/>
      </c>
      <c r="U898" s="68" t="str">
        <f>IFERROR(IF(Z898=0,"",IF(MINUTE(Z898)&lt;&gt;MINUTE(Z897),MAX($U$2:U897)+1,IF(AND(MINUTE(Z897)=0,MINUTE(Z898)=0),1,""))),"")</f>
        <v/>
      </c>
      <c r="V898" s="68" t="str">
        <f t="shared" si="1554"/>
        <v/>
      </c>
      <c r="W898" s="68" t="str">
        <f t="shared" si="1555"/>
        <v/>
      </c>
      <c r="X898" s="69" t="str">
        <f>IFERROR(L898+VLOOKUP(J898,'Tiempos de ciclo'!$P$3:$Q$398,2,0),"")</f>
        <v/>
      </c>
      <c r="Y898" s="69" t="str">
        <f t="shared" si="1538"/>
        <v/>
      </c>
      <c r="Z898" s="70" t="str">
        <f t="shared" si="1556"/>
        <v/>
      </c>
      <c r="AA898" s="68" t="str">
        <f>IF(U898="","",IF(U898=MAX($U$3:$U$1002),IFERROR(VLOOKUP(MAX($U$3:U898)+1,$U$3:$V$1002,2,0),MAX(V898:V1897))-VLOOKUP(U898,$U$3:$V$1002,2,0)+1,IFERROR(VLOOKUP(MAX($U$3:U898)+1,$U$3:$V$1002,2,0),MAX(V898:V1897))-VLOOKUP(U898,$U$3:$V$1002,2,0)))</f>
        <v/>
      </c>
      <c r="AC898" s="68" t="str">
        <f t="shared" si="1557"/>
        <v/>
      </c>
      <c r="AD898" s="69" t="str">
        <f t="shared" si="1558"/>
        <v/>
      </c>
      <c r="AE898" s="69" t="str">
        <f t="shared" si="1559"/>
        <v/>
      </c>
      <c r="AF898" s="69" t="str">
        <f t="shared" si="1560"/>
        <v/>
      </c>
      <c r="AI898" s="3" t="str">
        <f t="shared" si="1627"/>
        <v/>
      </c>
      <c r="AJ898" s="8" t="str">
        <f t="shared" si="1539"/>
        <v/>
      </c>
      <c r="AK898" s="8" t="str">
        <f t="shared" si="1628"/>
        <v/>
      </c>
      <c r="AL898" s="8" t="str">
        <f t="shared" si="1629"/>
        <v/>
      </c>
      <c r="AM898" s="8" t="str">
        <f t="shared" si="1630"/>
        <v/>
      </c>
      <c r="AN898" s="9" t="str">
        <f t="shared" si="1540"/>
        <v/>
      </c>
      <c r="AO898" s="9" t="str">
        <f t="shared" si="1541"/>
        <v/>
      </c>
      <c r="AP898" s="8" t="str">
        <f t="shared" si="1561"/>
        <v/>
      </c>
      <c r="AQ898" s="9" t="str">
        <f t="shared" si="1542"/>
        <v/>
      </c>
      <c r="AR898" s="8" t="str">
        <f t="shared" si="1562"/>
        <v/>
      </c>
      <c r="AS898" s="2" t="str">
        <f t="shared" si="1631"/>
        <v/>
      </c>
      <c r="AT898" s="8" t="str">
        <f t="shared" si="1563"/>
        <v/>
      </c>
      <c r="AU898" s="8" t="str">
        <f t="shared" si="1632"/>
        <v/>
      </c>
      <c r="AV898" s="8" t="str">
        <f t="shared" si="1633"/>
        <v/>
      </c>
      <c r="AW898" s="8" t="str">
        <f t="shared" si="1634"/>
        <v/>
      </c>
      <c r="AX898" s="9" t="str">
        <f t="shared" si="1543"/>
        <v/>
      </c>
      <c r="AY898" s="9" t="str">
        <f t="shared" si="1544"/>
        <v/>
      </c>
      <c r="AZ898" s="8" t="str">
        <f t="shared" si="1564"/>
        <v/>
      </c>
      <c r="BA898" s="9" t="str">
        <f t="shared" si="1565"/>
        <v/>
      </c>
      <c r="BB898" s="8" t="str">
        <f t="shared" si="1566"/>
        <v/>
      </c>
      <c r="BD898" s="3" t="str">
        <f t="shared" si="1567"/>
        <v/>
      </c>
      <c r="BE898" s="8" t="str">
        <f t="shared" si="1635"/>
        <v/>
      </c>
      <c r="BF898" s="8" t="str">
        <f t="shared" si="1636"/>
        <v/>
      </c>
      <c r="BG898" s="86" t="str">
        <f t="shared" si="1637"/>
        <v/>
      </c>
      <c r="BH898" s="9" t="str">
        <f t="shared" si="1638"/>
        <v/>
      </c>
      <c r="BI898" s="9" t="str">
        <f t="shared" si="1639"/>
        <v/>
      </c>
      <c r="BJ898" s="82" t="e">
        <f t="shared" si="1545"/>
        <v>#VALUE!</v>
      </c>
      <c r="BK898" s="9" t="str">
        <f t="shared" si="1640"/>
        <v/>
      </c>
      <c r="BL898" s="9" t="str">
        <f t="shared" ref="BL898:BM898" si="1653">BK898</f>
        <v/>
      </c>
      <c r="BM898" s="9" t="str">
        <f t="shared" si="1653"/>
        <v/>
      </c>
      <c r="BN898" s="8" t="str">
        <f t="shared" si="1547"/>
        <v/>
      </c>
      <c r="BO898" s="8" t="str">
        <f t="shared" si="1569"/>
        <v/>
      </c>
      <c r="BP898" s="8" t="str">
        <f t="shared" si="1570"/>
        <v/>
      </c>
      <c r="BQ898" s="8" t="str">
        <f t="shared" si="1571"/>
        <v/>
      </c>
      <c r="BR898" s="8" t="str">
        <f t="shared" si="1642"/>
        <v/>
      </c>
      <c r="BS898" s="8" t="str">
        <f t="shared" si="1572"/>
        <v/>
      </c>
      <c r="BT898" s="8" t="str">
        <f t="shared" si="1573"/>
        <v/>
      </c>
      <c r="BU898" s="7" t="str">
        <f t="shared" si="1574"/>
        <v/>
      </c>
    </row>
    <row r="899" spans="8:73" x14ac:dyDescent="0.25">
      <c r="H899" s="35" t="str">
        <f>IFERROR(IF(MINUTE(M899)&lt;&gt;MINUTE(M898),MAX($H$2:H898)+1,IF(AND(MINUTE(M898)=0,MINUTE(M899)=0),1,"")),"")</f>
        <v/>
      </c>
      <c r="I899" s="35" t="str">
        <f t="shared" si="1625"/>
        <v/>
      </c>
      <c r="J899" s="35" t="str">
        <f t="shared" si="1548"/>
        <v/>
      </c>
      <c r="K899" s="67" t="str">
        <f>IFERROR(IF(VLOOKUP(J898,'Flota Variable'!$AS$4:$AU$707,3,0)+K898&gt;$F$7,"",VLOOKUP(J898,'Flota Variable'!$AS$4:$AU$707,3,0)+K898),"")</f>
        <v/>
      </c>
      <c r="L899" s="67" t="str">
        <f t="shared" si="1626"/>
        <v/>
      </c>
      <c r="M899" s="36" t="str">
        <f t="shared" si="1549"/>
        <v/>
      </c>
      <c r="N899" s="35" t="str">
        <f>IF(H899="","",IF(H899=MAX($H$3:$H$1002),IFERROR(VLOOKUP(MAX($H$3:H899)+1,$H$3:$I$1002,2,0),MAX(I899:I1898))-VLOOKUP(H899,$H$3:$I$1002,2,0)+1,IFERROR(VLOOKUP(MAX($H$3:H899)+1,$H$3:$I$1002,2,0),MAX(I899:I1898))-VLOOKUP(H899,$H$3:$I$1002,2,0)))</f>
        <v/>
      </c>
      <c r="P899" s="35" t="str">
        <f t="shared" si="1550"/>
        <v/>
      </c>
      <c r="Q899" s="67" t="str">
        <f t="shared" si="1551"/>
        <v/>
      </c>
      <c r="R899" s="67" t="str">
        <f t="shared" si="1552"/>
        <v/>
      </c>
      <c r="S899" s="67" t="str">
        <f t="shared" si="1553"/>
        <v/>
      </c>
      <c r="U899" s="68" t="str">
        <f>IFERROR(IF(Z899=0,"",IF(MINUTE(Z899)&lt;&gt;MINUTE(Z898),MAX($U$2:U898)+1,IF(AND(MINUTE(Z898)=0,MINUTE(Z899)=0),1,""))),"")</f>
        <v/>
      </c>
      <c r="V899" s="68" t="str">
        <f t="shared" si="1554"/>
        <v/>
      </c>
      <c r="W899" s="68" t="str">
        <f t="shared" si="1555"/>
        <v/>
      </c>
      <c r="X899" s="69" t="str">
        <f>IFERROR(L899+VLOOKUP(J899,'Tiempos de ciclo'!$P$3:$Q$398,2,0),"")</f>
        <v/>
      </c>
      <c r="Y899" s="69" t="str">
        <f t="shared" ref="Y899:Y962" si="1654">IFERROR(HOUR(X899)*$E$16+MINUTE(X899)*$E$17+IF(SECOND(X899)&lt;30,0,$E$17),"")</f>
        <v/>
      </c>
      <c r="Z899" s="70" t="str">
        <f t="shared" si="1556"/>
        <v/>
      </c>
      <c r="AA899" s="68" t="str">
        <f>IF(U899="","",IF(U899=MAX($U$3:$U$1002),IFERROR(VLOOKUP(MAX($U$3:U899)+1,$U$3:$V$1002,2,0),MAX(V899:V1898))-VLOOKUP(U899,$U$3:$V$1002,2,0)+1,IFERROR(VLOOKUP(MAX($U$3:U899)+1,$U$3:$V$1002,2,0),MAX(V899:V1898))-VLOOKUP(U899,$U$3:$V$1002,2,0)))</f>
        <v/>
      </c>
      <c r="AC899" s="68" t="str">
        <f t="shared" si="1557"/>
        <v/>
      </c>
      <c r="AD899" s="69" t="str">
        <f t="shared" si="1558"/>
        <v/>
      </c>
      <c r="AE899" s="69" t="str">
        <f t="shared" si="1559"/>
        <v/>
      </c>
      <c r="AF899" s="69" t="str">
        <f t="shared" si="1560"/>
        <v/>
      </c>
      <c r="AI899" s="3" t="str">
        <f t="shared" si="1627"/>
        <v/>
      </c>
      <c r="AJ899" s="8" t="str">
        <f t="shared" ref="AJ899:AJ962" si="1655">IF(P899="","",$C$4)</f>
        <v/>
      </c>
      <c r="AK899" s="8" t="str">
        <f t="shared" si="1628"/>
        <v/>
      </c>
      <c r="AL899" s="8" t="str">
        <f t="shared" si="1629"/>
        <v/>
      </c>
      <c r="AM899" s="8" t="str">
        <f t="shared" si="1630"/>
        <v/>
      </c>
      <c r="AN899" s="9" t="str">
        <f t="shared" ref="AN899:AN962" si="1656">IF(Q899="","",CONCATENATE(IF(HOUR(Q899)&lt;2,HOUR(Q899)+24,IF(HOUR(Q899)&lt;10,CONCATENATE(0,HOUR(Q899)),HOUR(Q899))),":",IF(MINUTE(Q899)&lt;10,CONCATENATE(0,MINUTE(Q899)),MINUTE(Q899))))</f>
        <v/>
      </c>
      <c r="AO899" s="9" t="str">
        <f t="shared" ref="AO899:AO962" si="1657">IF(R899="","",CONCATENATE(IF(HOUR(R899)&lt;2,HOUR(R899)+24,IF(HOUR(R899)&lt;10,CONCATENATE(0,HOUR(R899)),HOUR(R899))),":",IF(MINUTE(R899)&lt;10,CONCATENATE(0,MINUTE(R899)),MINUTE(R899))))</f>
        <v/>
      </c>
      <c r="AP899" s="8" t="str">
        <f t="shared" si="1561"/>
        <v/>
      </c>
      <c r="AQ899" s="9" t="str">
        <f t="shared" ref="AQ899:AQ962" si="1658">S899</f>
        <v/>
      </c>
      <c r="AR899" s="8" t="str">
        <f t="shared" si="1562"/>
        <v/>
      </c>
      <c r="AS899" s="2" t="str">
        <f t="shared" si="1631"/>
        <v/>
      </c>
      <c r="AT899" s="8" t="str">
        <f t="shared" si="1563"/>
        <v/>
      </c>
      <c r="AU899" s="8" t="str">
        <f t="shared" si="1632"/>
        <v/>
      </c>
      <c r="AV899" s="8" t="str">
        <f t="shared" si="1633"/>
        <v/>
      </c>
      <c r="AW899" s="8" t="str">
        <f t="shared" si="1634"/>
        <v/>
      </c>
      <c r="AX899" s="9" t="str">
        <f t="shared" ref="AX899:AX962" si="1659">IFERROR(IF(AF899="","",CONCATENATE(IF(HOUR(AD899)&lt;2,HOUR(AD899)+24,IF(HOUR(AD899)&lt;10,CONCATENATE(0,HOUR(AD899)),HOUR(AD899))),":",IF(MINUTE(AD899)&lt;10,CONCATENATE(0,MINUTE(AD899)),MINUTE(AD899)))),"")</f>
        <v/>
      </c>
      <c r="AY899" s="9" t="str">
        <f t="shared" ref="AY899:AY962" si="1660">IFERROR(IF(AF899="","",CONCATENATE(IF(HOUR(AE899)&lt;2,HOUR(AE899)+24,IF(HOUR(AE899)&lt;10,CONCATENATE(0,HOUR(AE899)),HOUR(AE899))),":",IF(MINUTE(AE899)&lt;10,CONCATENATE(0,MINUTE(AE899)),MINUTE(AE899)))),"")</f>
        <v/>
      </c>
      <c r="AZ899" s="8" t="str">
        <f t="shared" si="1564"/>
        <v/>
      </c>
      <c r="BA899" s="9" t="str">
        <f t="shared" si="1565"/>
        <v/>
      </c>
      <c r="BB899" s="8" t="str">
        <f t="shared" si="1566"/>
        <v/>
      </c>
      <c r="BD899" s="3" t="str">
        <f t="shared" si="1567"/>
        <v/>
      </c>
      <c r="BE899" s="8" t="str">
        <f t="shared" si="1635"/>
        <v/>
      </c>
      <c r="BF899" s="8" t="str">
        <f t="shared" si="1636"/>
        <v/>
      </c>
      <c r="BG899" s="86" t="str">
        <f t="shared" si="1637"/>
        <v/>
      </c>
      <c r="BH899" s="9" t="str">
        <f t="shared" si="1638"/>
        <v/>
      </c>
      <c r="BI899" s="9" t="str">
        <f t="shared" si="1639"/>
        <v/>
      </c>
      <c r="BJ899" s="82" t="e">
        <f t="shared" ref="BJ899:BJ962" si="1661">BK899*1440</f>
        <v>#VALUE!</v>
      </c>
      <c r="BK899" s="9" t="str">
        <f t="shared" si="1640"/>
        <v/>
      </c>
      <c r="BL899" s="9" t="str">
        <f t="shared" ref="BL899:BM899" si="1662">BK899</f>
        <v/>
      </c>
      <c r="BM899" s="9" t="str">
        <f t="shared" si="1662"/>
        <v/>
      </c>
      <c r="BN899" s="8" t="str">
        <f t="shared" ref="BN899:BN962" si="1663">IFERROR(VLOOKUP(BD899,$AI$3:$AR$1003,5,0),VLOOKUP(BD899,$AS$3:$BB$1003,5,0))</f>
        <v/>
      </c>
      <c r="BO899" s="8" t="str">
        <f t="shared" si="1569"/>
        <v/>
      </c>
      <c r="BP899" s="8" t="str">
        <f t="shared" si="1570"/>
        <v/>
      </c>
      <c r="BQ899" s="8" t="str">
        <f t="shared" si="1571"/>
        <v/>
      </c>
      <c r="BR899" s="8" t="str">
        <f t="shared" si="1642"/>
        <v/>
      </c>
      <c r="BS899" s="8" t="str">
        <f t="shared" si="1572"/>
        <v/>
      </c>
      <c r="BT899" s="8" t="str">
        <f t="shared" si="1573"/>
        <v/>
      </c>
      <c r="BU899" s="7" t="str">
        <f t="shared" si="1574"/>
        <v/>
      </c>
    </row>
    <row r="900" spans="8:73" x14ac:dyDescent="0.25">
      <c r="H900" s="35" t="str">
        <f>IFERROR(IF(MINUTE(M900)&lt;&gt;MINUTE(M899),MAX($H$2:H899)+1,IF(AND(MINUTE(M899)=0,MINUTE(M900)=0),1,"")),"")</f>
        <v/>
      </c>
      <c r="I900" s="35" t="str">
        <f t="shared" si="1625"/>
        <v/>
      </c>
      <c r="J900" s="35" t="str">
        <f t="shared" ref="J900:J963" si="1664">IFERROR($C$4&amp;"_"&amp;IF(HOUR(L900)&lt;1,HOUR(L900)+24,HOUR(L900)),"")</f>
        <v/>
      </c>
      <c r="K900" s="67" t="str">
        <f>IFERROR(IF(VLOOKUP(J899,'Flota Variable'!$AS$4:$AU$707,3,0)+K899&gt;$F$7,"",VLOOKUP(J899,'Flota Variable'!$AS$4:$AU$707,3,0)+K899),"")</f>
        <v/>
      </c>
      <c r="L900" s="67" t="str">
        <f t="shared" si="1626"/>
        <v/>
      </c>
      <c r="M900" s="36" t="str">
        <f t="shared" ref="M900:M963" si="1665">IFERROR(IF(L901&lt;L900,L901+$E$18,L901)-L900,"")</f>
        <v/>
      </c>
      <c r="N900" s="35" t="str">
        <f>IF(H900="","",IF(H900=MAX($H$3:$H$1002),IFERROR(VLOOKUP(MAX($H$3:H900)+1,$H$3:$I$1002,2,0),MAX(I900:I1899))-VLOOKUP(H900,$H$3:$I$1002,2,0)+1,IFERROR(VLOOKUP(MAX($H$3:H900)+1,$H$3:$I$1002,2,0),MAX(I900:I1899))-VLOOKUP(H900,$H$3:$I$1002,2,0)))</f>
        <v/>
      </c>
      <c r="P900" s="35" t="str">
        <f t="shared" ref="P900:P963" si="1666">IFERROR(IF(P899+1&lt;=MAX($H$3:$H$1002),P899+1,""),"")</f>
        <v/>
      </c>
      <c r="Q900" s="67" t="str">
        <f t="shared" ref="Q900:Q963" si="1667">IF(P900="","",VLOOKUP(P900,$H$3:$L$1002,5,0))</f>
        <v/>
      </c>
      <c r="R900" s="67" t="str">
        <f t="shared" ref="R900:R963" si="1668">IF(P900="","",IF(Q901="",VLOOKUP(MAX($I$3:$I$1002),$I$3:$L$1002,4,0),Q901))</f>
        <v/>
      </c>
      <c r="S900" s="67" t="str">
        <f t="shared" ref="S900:S963" si="1669">IF(P900="","",VLOOKUP(P900,$H$3:$N$1002,6,0))</f>
        <v/>
      </c>
      <c r="U900" s="68" t="str">
        <f>IFERROR(IF(Z900=0,"",IF(MINUTE(Z900)&lt;&gt;MINUTE(Z899),MAX($U$2:U899)+1,IF(AND(MINUTE(Z899)=0,MINUTE(Z900)=0),1,""))),"")</f>
        <v/>
      </c>
      <c r="V900" s="68" t="str">
        <f t="shared" ref="V900:V963" si="1670">IF(X900="","",V899+1)</f>
        <v/>
      </c>
      <c r="W900" s="68" t="str">
        <f t="shared" ref="W900:W963" si="1671">IFERROR($C$4&amp;"_"&amp;IF(HOUR(Y900)&lt;1,HOUR(Y900)+24,HOUR(Y900)),"")</f>
        <v/>
      </c>
      <c r="X900" s="69" t="str">
        <f>IFERROR(L900+VLOOKUP(J900,'Tiempos de ciclo'!$P$3:$Q$398,2,0),"")</f>
        <v/>
      </c>
      <c r="Y900" s="69" t="str">
        <f t="shared" si="1654"/>
        <v/>
      </c>
      <c r="Z900" s="70" t="str">
        <f t="shared" ref="Z900:Z963" si="1672">IFERROR(IF(Y901&lt;Y900,Y901+$E$18,Y901)-Y900,"")</f>
        <v/>
      </c>
      <c r="AA900" s="68" t="str">
        <f>IF(U900="","",IF(U900=MAX($U$3:$U$1002),IFERROR(VLOOKUP(MAX($U$3:U900)+1,$U$3:$V$1002,2,0),MAX(V900:V1899))-VLOOKUP(U900,$U$3:$V$1002,2,0)+1,IFERROR(VLOOKUP(MAX($U$3:U900)+1,$U$3:$V$1002,2,0),MAX(V900:V1899))-VLOOKUP(U900,$U$3:$V$1002,2,0)))</f>
        <v/>
      </c>
      <c r="AC900" s="68" t="str">
        <f t="shared" ref="AC900:AC963" si="1673">IFERROR(IF(AC899+1&lt;=MAX($U$3:$U$1002),AC899+1,""),"")</f>
        <v/>
      </c>
      <c r="AD900" s="69" t="str">
        <f t="shared" ref="AD900:AD963" si="1674">IF(AC900="","",VLOOKUP(AC900,$U$3:$Y$1002,5,0))</f>
        <v/>
      </c>
      <c r="AE900" s="69" t="str">
        <f t="shared" ref="AE900:AE963" si="1675">IF(AC900="","",IF(AD901="",VLOOKUP(MAX($V$3:$V$1002),$V$3:$Y$1002,4,0),AD901))</f>
        <v/>
      </c>
      <c r="AF900" s="69" t="str">
        <f t="shared" ref="AF900:AF963" si="1676">IF(AC900="","",VLOOKUP(AC900,$U$3:$AA$1002,6,0))</f>
        <v/>
      </c>
      <c r="AI900" s="3" t="str">
        <f t="shared" si="1627"/>
        <v/>
      </c>
      <c r="AJ900" s="8" t="str">
        <f t="shared" si="1655"/>
        <v/>
      </c>
      <c r="AK900" s="8" t="str">
        <f t="shared" si="1628"/>
        <v/>
      </c>
      <c r="AL900" s="8" t="str">
        <f t="shared" si="1629"/>
        <v/>
      </c>
      <c r="AM900" s="8" t="str">
        <f t="shared" si="1630"/>
        <v/>
      </c>
      <c r="AN900" s="9" t="str">
        <f t="shared" si="1656"/>
        <v/>
      </c>
      <c r="AO900" s="9" t="str">
        <f t="shared" si="1657"/>
        <v/>
      </c>
      <c r="AP900" s="8" t="str">
        <f t="shared" ref="AP900:AP963" si="1677">+IFERROR(AQ900*1440,"")</f>
        <v/>
      </c>
      <c r="AQ900" s="9" t="str">
        <f t="shared" si="1658"/>
        <v/>
      </c>
      <c r="AR900" s="8" t="str">
        <f t="shared" ref="AR900:AR963" si="1678">IF(AM900="","",$F$12)</f>
        <v/>
      </c>
      <c r="AS900" s="2" t="str">
        <f t="shared" si="1631"/>
        <v/>
      </c>
      <c r="AT900" s="8" t="str">
        <f t="shared" ref="AT900:AT963" si="1679">IF(AD900="","",$C$4)</f>
        <v/>
      </c>
      <c r="AU900" s="8" t="str">
        <f t="shared" si="1632"/>
        <v/>
      </c>
      <c r="AV900" s="8" t="str">
        <f t="shared" si="1633"/>
        <v/>
      </c>
      <c r="AW900" s="8" t="str">
        <f t="shared" si="1634"/>
        <v/>
      </c>
      <c r="AX900" s="9" t="str">
        <f t="shared" si="1659"/>
        <v/>
      </c>
      <c r="AY900" s="9" t="str">
        <f t="shared" si="1660"/>
        <v/>
      </c>
      <c r="AZ900" s="8" t="str">
        <f t="shared" ref="AZ900:AZ963" si="1680">+IFERROR(BA900*1440,"")</f>
        <v/>
      </c>
      <c r="BA900" s="9" t="str">
        <f t="shared" ref="BA900:BA963" si="1681">AF900</f>
        <v/>
      </c>
      <c r="BB900" s="8" t="str">
        <f t="shared" ref="BB900:BB963" si="1682">IF(AW900="","",$F$12)</f>
        <v/>
      </c>
      <c r="BD900" s="3" t="str">
        <f t="shared" ref="BD900:BD963" si="1683">IFERROR(IF(BD899+1&gt;$BC$2,"",BD899+1),"")</f>
        <v/>
      </c>
      <c r="BE900" s="8" t="str">
        <f t="shared" si="1635"/>
        <v/>
      </c>
      <c r="BF900" s="8" t="str">
        <f t="shared" si="1636"/>
        <v/>
      </c>
      <c r="BG900" s="86" t="str">
        <f t="shared" si="1637"/>
        <v/>
      </c>
      <c r="BH900" s="9" t="str">
        <f t="shared" si="1638"/>
        <v/>
      </c>
      <c r="BI900" s="9" t="str">
        <f t="shared" si="1639"/>
        <v/>
      </c>
      <c r="BJ900" s="82" t="e">
        <f t="shared" si="1661"/>
        <v>#VALUE!</v>
      </c>
      <c r="BK900" s="9" t="str">
        <f t="shared" si="1640"/>
        <v/>
      </c>
      <c r="BL900" s="9" t="str">
        <f t="shared" ref="BL900:BM900" si="1684">BK900</f>
        <v/>
      </c>
      <c r="BM900" s="9" t="str">
        <f t="shared" si="1684"/>
        <v/>
      </c>
      <c r="BN900" s="8" t="str">
        <f t="shared" si="1663"/>
        <v/>
      </c>
      <c r="BO900" s="8" t="str">
        <f t="shared" ref="BO900:BO963" si="1685">IF(BD900="","",0)</f>
        <v/>
      </c>
      <c r="BP900" s="8" t="str">
        <f t="shared" ref="BP900:BP963" si="1686">IF(BD900="","",0)</f>
        <v/>
      </c>
      <c r="BQ900" s="8" t="str">
        <f t="shared" ref="BQ900:BQ963" si="1687">IF(BD900="","",0)</f>
        <v/>
      </c>
      <c r="BR900" s="8" t="str">
        <f t="shared" si="1642"/>
        <v/>
      </c>
      <c r="BS900" s="8" t="str">
        <f t="shared" ref="BS900:BS963" si="1688">IF(BD900="","",0)</f>
        <v/>
      </c>
      <c r="BT900" s="8" t="str">
        <f t="shared" ref="BT900:BT963" si="1689">IF(BD900="","",0)</f>
        <v/>
      </c>
      <c r="BU900" s="7" t="str">
        <f t="shared" ref="BU900:BU963" si="1690">IF(BF900="","","="&amp;""""&amp;BF900&amp;""""&amp;","&amp;"="&amp;""""&amp;BG900&amp;""""&amp;","&amp;"="&amp;""""&amp;BH900&amp;""""&amp;","&amp;"="&amp;""""&amp;BI900&amp;""""&amp;","&amp;"="&amp;""""&amp;TEXT(BK900,"hh:mm")&amp;""""&amp;","&amp;"="&amp;""""&amp;TEXT(BL900,"hh:mm")&amp;""""&amp;","&amp;"="&amp;""""&amp;TEXT(BM900,"hh:mm")&amp;""""&amp;","&amp;"="&amp;""""&amp;BN900&amp;""""&amp;","&amp;"="&amp;""""&amp;BO900&amp;""""&amp;","&amp;"="&amp;""""&amp;BP900&amp;""""&amp;","&amp;"="&amp;""""&amp;BQ900&amp;""""&amp;","&amp;"="&amp;""""&amp;BR900&amp;""""&amp;","&amp;"="&amp;""""&amp;BS900&amp;""""&amp;","&amp;"="&amp;""""&amp;BT900&amp;""""&amp;",")</f>
        <v/>
      </c>
    </row>
    <row r="901" spans="8:73" x14ac:dyDescent="0.25">
      <c r="H901" s="35" t="str">
        <f>IFERROR(IF(MINUTE(M901)&lt;&gt;MINUTE(M900),MAX($H$2:H900)+1,IF(AND(MINUTE(M900)=0,MINUTE(M901)=0),1,"")),"")</f>
        <v/>
      </c>
      <c r="I901" s="35" t="str">
        <f t="shared" si="1625"/>
        <v/>
      </c>
      <c r="J901" s="35" t="str">
        <f t="shared" si="1664"/>
        <v/>
      </c>
      <c r="K901" s="67" t="str">
        <f>IFERROR(IF(VLOOKUP(J900,'Flota Variable'!$AS$4:$AU$707,3,0)+K900&gt;$F$7,"",VLOOKUP(J900,'Flota Variable'!$AS$4:$AU$707,3,0)+K900),"")</f>
        <v/>
      </c>
      <c r="L901" s="67" t="str">
        <f t="shared" si="1626"/>
        <v/>
      </c>
      <c r="M901" s="36" t="str">
        <f t="shared" si="1665"/>
        <v/>
      </c>
      <c r="N901" s="35" t="str">
        <f>IF(H901="","",IF(H901=MAX($H$3:$H$1002),IFERROR(VLOOKUP(MAX($H$3:H901)+1,$H$3:$I$1002,2,0),MAX(I901:I1900))-VLOOKUP(H901,$H$3:$I$1002,2,0)+1,IFERROR(VLOOKUP(MAX($H$3:H901)+1,$H$3:$I$1002,2,0),MAX(I901:I1900))-VLOOKUP(H901,$H$3:$I$1002,2,0)))</f>
        <v/>
      </c>
      <c r="P901" s="35" t="str">
        <f t="shared" si="1666"/>
        <v/>
      </c>
      <c r="Q901" s="67" t="str">
        <f t="shared" si="1667"/>
        <v/>
      </c>
      <c r="R901" s="67" t="str">
        <f t="shared" si="1668"/>
        <v/>
      </c>
      <c r="S901" s="67" t="str">
        <f t="shared" si="1669"/>
        <v/>
      </c>
      <c r="U901" s="68" t="str">
        <f>IFERROR(IF(Z901=0,"",IF(MINUTE(Z901)&lt;&gt;MINUTE(Z900),MAX($U$2:U900)+1,IF(AND(MINUTE(Z900)=0,MINUTE(Z901)=0),1,""))),"")</f>
        <v/>
      </c>
      <c r="V901" s="68" t="str">
        <f t="shared" si="1670"/>
        <v/>
      </c>
      <c r="W901" s="68" t="str">
        <f t="shared" si="1671"/>
        <v/>
      </c>
      <c r="X901" s="69" t="str">
        <f>IFERROR(L901+VLOOKUP(J901,'Tiempos de ciclo'!$P$3:$Q$398,2,0),"")</f>
        <v/>
      </c>
      <c r="Y901" s="69" t="str">
        <f t="shared" si="1654"/>
        <v/>
      </c>
      <c r="Z901" s="70" t="str">
        <f t="shared" si="1672"/>
        <v/>
      </c>
      <c r="AA901" s="68" t="str">
        <f>IF(U901="","",IF(U901=MAX($U$3:$U$1002),IFERROR(VLOOKUP(MAX($U$3:U901)+1,$U$3:$V$1002,2,0),MAX(V901:V1900))-VLOOKUP(U901,$U$3:$V$1002,2,0)+1,IFERROR(VLOOKUP(MAX($U$3:U901)+1,$U$3:$V$1002,2,0),MAX(V901:V1900))-VLOOKUP(U901,$U$3:$V$1002,2,0)))</f>
        <v/>
      </c>
      <c r="AC901" s="68" t="str">
        <f t="shared" si="1673"/>
        <v/>
      </c>
      <c r="AD901" s="69" t="str">
        <f t="shared" si="1674"/>
        <v/>
      </c>
      <c r="AE901" s="69" t="str">
        <f t="shared" si="1675"/>
        <v/>
      </c>
      <c r="AF901" s="69" t="str">
        <f t="shared" si="1676"/>
        <v/>
      </c>
      <c r="AI901" s="3" t="str">
        <f t="shared" si="1627"/>
        <v/>
      </c>
      <c r="AJ901" s="8" t="str">
        <f t="shared" si="1655"/>
        <v/>
      </c>
      <c r="AK901" s="8" t="str">
        <f t="shared" si="1628"/>
        <v/>
      </c>
      <c r="AL901" s="8" t="str">
        <f t="shared" si="1629"/>
        <v/>
      </c>
      <c r="AM901" s="8" t="str">
        <f t="shared" si="1630"/>
        <v/>
      </c>
      <c r="AN901" s="9" t="str">
        <f t="shared" si="1656"/>
        <v/>
      </c>
      <c r="AO901" s="9" t="str">
        <f t="shared" si="1657"/>
        <v/>
      </c>
      <c r="AP901" s="8" t="str">
        <f t="shared" si="1677"/>
        <v/>
      </c>
      <c r="AQ901" s="9" t="str">
        <f t="shared" si="1658"/>
        <v/>
      </c>
      <c r="AR901" s="8" t="str">
        <f t="shared" si="1678"/>
        <v/>
      </c>
      <c r="AS901" s="2" t="str">
        <f t="shared" si="1631"/>
        <v/>
      </c>
      <c r="AT901" s="8" t="str">
        <f t="shared" si="1679"/>
        <v/>
      </c>
      <c r="AU901" s="8" t="str">
        <f t="shared" si="1632"/>
        <v/>
      </c>
      <c r="AV901" s="8" t="str">
        <f t="shared" si="1633"/>
        <v/>
      </c>
      <c r="AW901" s="8" t="str">
        <f t="shared" si="1634"/>
        <v/>
      </c>
      <c r="AX901" s="9" t="str">
        <f t="shared" si="1659"/>
        <v/>
      </c>
      <c r="AY901" s="9" t="str">
        <f t="shared" si="1660"/>
        <v/>
      </c>
      <c r="AZ901" s="8" t="str">
        <f t="shared" si="1680"/>
        <v/>
      </c>
      <c r="BA901" s="9" t="str">
        <f t="shared" si="1681"/>
        <v/>
      </c>
      <c r="BB901" s="8" t="str">
        <f t="shared" si="1682"/>
        <v/>
      </c>
      <c r="BD901" s="3" t="str">
        <f t="shared" si="1683"/>
        <v/>
      </c>
      <c r="BE901" s="8" t="str">
        <f t="shared" si="1635"/>
        <v/>
      </c>
      <c r="BF901" s="8" t="str">
        <f t="shared" si="1636"/>
        <v/>
      </c>
      <c r="BG901" s="86" t="str">
        <f t="shared" si="1637"/>
        <v/>
      </c>
      <c r="BH901" s="9" t="str">
        <f t="shared" si="1638"/>
        <v/>
      </c>
      <c r="BI901" s="9" t="str">
        <f t="shared" si="1639"/>
        <v/>
      </c>
      <c r="BJ901" s="82" t="e">
        <f t="shared" si="1661"/>
        <v>#VALUE!</v>
      </c>
      <c r="BK901" s="9" t="str">
        <f t="shared" si="1640"/>
        <v/>
      </c>
      <c r="BL901" s="9" t="str">
        <f t="shared" ref="BL901:BM901" si="1691">BK901</f>
        <v/>
      </c>
      <c r="BM901" s="9" t="str">
        <f t="shared" si="1691"/>
        <v/>
      </c>
      <c r="BN901" s="8" t="str">
        <f t="shared" si="1663"/>
        <v/>
      </c>
      <c r="BO901" s="8" t="str">
        <f t="shared" si="1685"/>
        <v/>
      </c>
      <c r="BP901" s="8" t="str">
        <f t="shared" si="1686"/>
        <v/>
      </c>
      <c r="BQ901" s="8" t="str">
        <f t="shared" si="1687"/>
        <v/>
      </c>
      <c r="BR901" s="8" t="str">
        <f t="shared" si="1642"/>
        <v/>
      </c>
      <c r="BS901" s="8" t="str">
        <f t="shared" si="1688"/>
        <v/>
      </c>
      <c r="BT901" s="8" t="str">
        <f t="shared" si="1689"/>
        <v/>
      </c>
      <c r="BU901" s="7" t="str">
        <f t="shared" si="1690"/>
        <v/>
      </c>
    </row>
    <row r="902" spans="8:73" x14ac:dyDescent="0.25">
      <c r="H902" s="35" t="str">
        <f>IFERROR(IF(MINUTE(M902)&lt;&gt;MINUTE(M901),MAX($H$2:H901)+1,IF(AND(MINUTE(M901)=0,MINUTE(M902)=0),1,"")),"")</f>
        <v/>
      </c>
      <c r="I902" s="35" t="str">
        <f t="shared" si="1625"/>
        <v/>
      </c>
      <c r="J902" s="35" t="str">
        <f t="shared" si="1664"/>
        <v/>
      </c>
      <c r="K902" s="67" t="str">
        <f>IFERROR(IF(VLOOKUP(J901,'Flota Variable'!$AS$4:$AU$707,3,0)+K901&gt;$F$7,"",VLOOKUP(J901,'Flota Variable'!$AS$4:$AU$707,3,0)+K901),"")</f>
        <v/>
      </c>
      <c r="L902" s="67" t="str">
        <f t="shared" si="1626"/>
        <v/>
      </c>
      <c r="M902" s="36" t="str">
        <f t="shared" si="1665"/>
        <v/>
      </c>
      <c r="N902" s="35" t="str">
        <f>IF(H902="","",IF(H902=MAX($H$3:$H$1002),IFERROR(VLOOKUP(MAX($H$3:H902)+1,$H$3:$I$1002,2,0),MAX(I902:I1901))-VLOOKUP(H902,$H$3:$I$1002,2,0)+1,IFERROR(VLOOKUP(MAX($H$3:H902)+1,$H$3:$I$1002,2,0),MAX(I902:I1901))-VLOOKUP(H902,$H$3:$I$1002,2,0)))</f>
        <v/>
      </c>
      <c r="P902" s="35" t="str">
        <f t="shared" si="1666"/>
        <v/>
      </c>
      <c r="Q902" s="67" t="str">
        <f t="shared" si="1667"/>
        <v/>
      </c>
      <c r="R902" s="67" t="str">
        <f t="shared" si="1668"/>
        <v/>
      </c>
      <c r="S902" s="67" t="str">
        <f t="shared" si="1669"/>
        <v/>
      </c>
      <c r="U902" s="68" t="str">
        <f>IFERROR(IF(Z902=0,"",IF(MINUTE(Z902)&lt;&gt;MINUTE(Z901),MAX($U$2:U901)+1,IF(AND(MINUTE(Z901)=0,MINUTE(Z902)=0),1,""))),"")</f>
        <v/>
      </c>
      <c r="V902" s="68" t="str">
        <f t="shared" si="1670"/>
        <v/>
      </c>
      <c r="W902" s="68" t="str">
        <f t="shared" si="1671"/>
        <v/>
      </c>
      <c r="X902" s="69" t="str">
        <f>IFERROR(L902+VLOOKUP(J902,'Tiempos de ciclo'!$P$3:$Q$398,2,0),"")</f>
        <v/>
      </c>
      <c r="Y902" s="69" t="str">
        <f t="shared" si="1654"/>
        <v/>
      </c>
      <c r="Z902" s="70" t="str">
        <f t="shared" si="1672"/>
        <v/>
      </c>
      <c r="AA902" s="68" t="str">
        <f>IF(U902="","",IF(U902=MAX($U$3:$U$1002),IFERROR(VLOOKUP(MAX($U$3:U902)+1,$U$3:$V$1002,2,0),MAX(V902:V1901))-VLOOKUP(U902,$U$3:$V$1002,2,0)+1,IFERROR(VLOOKUP(MAX($U$3:U902)+1,$U$3:$V$1002,2,0),MAX(V902:V1901))-VLOOKUP(U902,$U$3:$V$1002,2,0)))</f>
        <v/>
      </c>
      <c r="AC902" s="68" t="str">
        <f t="shared" si="1673"/>
        <v/>
      </c>
      <c r="AD902" s="69" t="str">
        <f t="shared" si="1674"/>
        <v/>
      </c>
      <c r="AE902" s="69" t="str">
        <f t="shared" si="1675"/>
        <v/>
      </c>
      <c r="AF902" s="69" t="str">
        <f t="shared" si="1676"/>
        <v/>
      </c>
      <c r="AI902" s="3" t="str">
        <f t="shared" si="1627"/>
        <v/>
      </c>
      <c r="AJ902" s="8" t="str">
        <f t="shared" si="1655"/>
        <v/>
      </c>
      <c r="AK902" s="8" t="str">
        <f t="shared" si="1628"/>
        <v/>
      </c>
      <c r="AL902" s="8" t="str">
        <f t="shared" si="1629"/>
        <v/>
      </c>
      <c r="AM902" s="8" t="str">
        <f t="shared" si="1630"/>
        <v/>
      </c>
      <c r="AN902" s="9" t="str">
        <f t="shared" si="1656"/>
        <v/>
      </c>
      <c r="AO902" s="9" t="str">
        <f t="shared" si="1657"/>
        <v/>
      </c>
      <c r="AP902" s="8" t="str">
        <f t="shared" si="1677"/>
        <v/>
      </c>
      <c r="AQ902" s="9" t="str">
        <f t="shared" si="1658"/>
        <v/>
      </c>
      <c r="AR902" s="8" t="str">
        <f t="shared" si="1678"/>
        <v/>
      </c>
      <c r="AS902" s="2" t="str">
        <f t="shared" si="1631"/>
        <v/>
      </c>
      <c r="AT902" s="8" t="str">
        <f t="shared" si="1679"/>
        <v/>
      </c>
      <c r="AU902" s="8" t="str">
        <f t="shared" si="1632"/>
        <v/>
      </c>
      <c r="AV902" s="8" t="str">
        <f t="shared" si="1633"/>
        <v/>
      </c>
      <c r="AW902" s="8" t="str">
        <f t="shared" si="1634"/>
        <v/>
      </c>
      <c r="AX902" s="9" t="str">
        <f t="shared" si="1659"/>
        <v/>
      </c>
      <c r="AY902" s="9" t="str">
        <f t="shared" si="1660"/>
        <v/>
      </c>
      <c r="AZ902" s="8" t="str">
        <f t="shared" si="1680"/>
        <v/>
      </c>
      <c r="BA902" s="9" t="str">
        <f t="shared" si="1681"/>
        <v/>
      </c>
      <c r="BB902" s="8" t="str">
        <f t="shared" si="1682"/>
        <v/>
      </c>
      <c r="BD902" s="3" t="str">
        <f t="shared" si="1683"/>
        <v/>
      </c>
      <c r="BE902" s="8" t="str">
        <f t="shared" si="1635"/>
        <v/>
      </c>
      <c r="BF902" s="8" t="str">
        <f t="shared" si="1636"/>
        <v/>
      </c>
      <c r="BG902" s="86" t="str">
        <f t="shared" si="1637"/>
        <v/>
      </c>
      <c r="BH902" s="9" t="str">
        <f t="shared" si="1638"/>
        <v/>
      </c>
      <c r="BI902" s="9" t="str">
        <f t="shared" si="1639"/>
        <v/>
      </c>
      <c r="BJ902" s="82" t="e">
        <f t="shared" si="1661"/>
        <v>#VALUE!</v>
      </c>
      <c r="BK902" s="9" t="str">
        <f t="shared" si="1640"/>
        <v/>
      </c>
      <c r="BL902" s="9" t="str">
        <f t="shared" ref="BL902:BM902" si="1692">BK902</f>
        <v/>
      </c>
      <c r="BM902" s="9" t="str">
        <f t="shared" si="1692"/>
        <v/>
      </c>
      <c r="BN902" s="8" t="str">
        <f t="shared" si="1663"/>
        <v/>
      </c>
      <c r="BO902" s="8" t="str">
        <f t="shared" si="1685"/>
        <v/>
      </c>
      <c r="BP902" s="8" t="str">
        <f t="shared" si="1686"/>
        <v/>
      </c>
      <c r="BQ902" s="8" t="str">
        <f t="shared" si="1687"/>
        <v/>
      </c>
      <c r="BR902" s="8" t="str">
        <f t="shared" si="1642"/>
        <v/>
      </c>
      <c r="BS902" s="8" t="str">
        <f t="shared" si="1688"/>
        <v/>
      </c>
      <c r="BT902" s="8" t="str">
        <f t="shared" si="1689"/>
        <v/>
      </c>
      <c r="BU902" s="7" t="str">
        <f t="shared" si="1690"/>
        <v/>
      </c>
    </row>
    <row r="903" spans="8:73" x14ac:dyDescent="0.25">
      <c r="H903" s="35" t="str">
        <f>IFERROR(IF(MINUTE(M903)&lt;&gt;MINUTE(M902),MAX($H$2:H902)+1,IF(AND(MINUTE(M902)=0,MINUTE(M903)=0),1,"")),"")</f>
        <v/>
      </c>
      <c r="I903" s="35" t="str">
        <f t="shared" si="1625"/>
        <v/>
      </c>
      <c r="J903" s="35" t="str">
        <f t="shared" si="1664"/>
        <v/>
      </c>
      <c r="K903" s="67" t="str">
        <f>IFERROR(IF(VLOOKUP(J902,'Flota Variable'!$AS$4:$AU$707,3,0)+K902&gt;$F$7,"",VLOOKUP(J902,'Flota Variable'!$AS$4:$AU$707,3,0)+K902),"")</f>
        <v/>
      </c>
      <c r="L903" s="67" t="str">
        <f t="shared" si="1626"/>
        <v/>
      </c>
      <c r="M903" s="36" t="str">
        <f t="shared" si="1665"/>
        <v/>
      </c>
      <c r="N903" s="35" t="str">
        <f>IF(H903="","",IF(H903=MAX($H$3:$H$1002),IFERROR(VLOOKUP(MAX($H$3:H903)+1,$H$3:$I$1002,2,0),MAX(I903:I1902))-VLOOKUP(H903,$H$3:$I$1002,2,0)+1,IFERROR(VLOOKUP(MAX($H$3:H903)+1,$H$3:$I$1002,2,0),MAX(I903:I1902))-VLOOKUP(H903,$H$3:$I$1002,2,0)))</f>
        <v/>
      </c>
      <c r="P903" s="35" t="str">
        <f t="shared" si="1666"/>
        <v/>
      </c>
      <c r="Q903" s="67" t="str">
        <f t="shared" si="1667"/>
        <v/>
      </c>
      <c r="R903" s="67" t="str">
        <f t="shared" si="1668"/>
        <v/>
      </c>
      <c r="S903" s="67" t="str">
        <f t="shared" si="1669"/>
        <v/>
      </c>
      <c r="U903" s="68" t="str">
        <f>IFERROR(IF(Z903=0,"",IF(MINUTE(Z903)&lt;&gt;MINUTE(Z902),MAX($U$2:U902)+1,IF(AND(MINUTE(Z902)=0,MINUTE(Z903)=0),1,""))),"")</f>
        <v/>
      </c>
      <c r="V903" s="68" t="str">
        <f t="shared" si="1670"/>
        <v/>
      </c>
      <c r="W903" s="68" t="str">
        <f t="shared" si="1671"/>
        <v/>
      </c>
      <c r="X903" s="69" t="str">
        <f>IFERROR(L903+VLOOKUP(J903,'Tiempos de ciclo'!$P$3:$Q$398,2,0),"")</f>
        <v/>
      </c>
      <c r="Y903" s="69" t="str">
        <f t="shared" si="1654"/>
        <v/>
      </c>
      <c r="Z903" s="70" t="str">
        <f t="shared" si="1672"/>
        <v/>
      </c>
      <c r="AA903" s="68" t="str">
        <f>IF(U903="","",IF(U903=MAX($U$3:$U$1002),IFERROR(VLOOKUP(MAX($U$3:U903)+1,$U$3:$V$1002,2,0),MAX(V903:V1902))-VLOOKUP(U903,$U$3:$V$1002,2,0)+1,IFERROR(VLOOKUP(MAX($U$3:U903)+1,$U$3:$V$1002,2,0),MAX(V903:V1902))-VLOOKUP(U903,$U$3:$V$1002,2,0)))</f>
        <v/>
      </c>
      <c r="AC903" s="68" t="str">
        <f t="shared" si="1673"/>
        <v/>
      </c>
      <c r="AD903" s="69" t="str">
        <f t="shared" si="1674"/>
        <v/>
      </c>
      <c r="AE903" s="69" t="str">
        <f t="shared" si="1675"/>
        <v/>
      </c>
      <c r="AF903" s="69" t="str">
        <f t="shared" si="1676"/>
        <v/>
      </c>
      <c r="AI903" s="3" t="str">
        <f t="shared" si="1627"/>
        <v/>
      </c>
      <c r="AJ903" s="8" t="str">
        <f t="shared" si="1655"/>
        <v/>
      </c>
      <c r="AK903" s="8" t="str">
        <f t="shared" si="1628"/>
        <v/>
      </c>
      <c r="AL903" s="8" t="str">
        <f t="shared" si="1629"/>
        <v/>
      </c>
      <c r="AM903" s="8" t="str">
        <f t="shared" si="1630"/>
        <v/>
      </c>
      <c r="AN903" s="9" t="str">
        <f t="shared" si="1656"/>
        <v/>
      </c>
      <c r="AO903" s="9" t="str">
        <f t="shared" si="1657"/>
        <v/>
      </c>
      <c r="AP903" s="8" t="str">
        <f t="shared" si="1677"/>
        <v/>
      </c>
      <c r="AQ903" s="9" t="str">
        <f t="shared" si="1658"/>
        <v/>
      </c>
      <c r="AR903" s="8" t="str">
        <f t="shared" si="1678"/>
        <v/>
      </c>
      <c r="AS903" s="2" t="str">
        <f t="shared" si="1631"/>
        <v/>
      </c>
      <c r="AT903" s="8" t="str">
        <f t="shared" si="1679"/>
        <v/>
      </c>
      <c r="AU903" s="8" t="str">
        <f t="shared" si="1632"/>
        <v/>
      </c>
      <c r="AV903" s="8" t="str">
        <f t="shared" si="1633"/>
        <v/>
      </c>
      <c r="AW903" s="8" t="str">
        <f t="shared" si="1634"/>
        <v/>
      </c>
      <c r="AX903" s="9" t="str">
        <f t="shared" si="1659"/>
        <v/>
      </c>
      <c r="AY903" s="9" t="str">
        <f t="shared" si="1660"/>
        <v/>
      </c>
      <c r="AZ903" s="8" t="str">
        <f t="shared" si="1680"/>
        <v/>
      </c>
      <c r="BA903" s="9" t="str">
        <f t="shared" si="1681"/>
        <v/>
      </c>
      <c r="BB903" s="8" t="str">
        <f t="shared" si="1682"/>
        <v/>
      </c>
      <c r="BD903" s="3" t="str">
        <f t="shared" si="1683"/>
        <v/>
      </c>
      <c r="BE903" s="8" t="str">
        <f t="shared" si="1635"/>
        <v/>
      </c>
      <c r="BF903" s="8" t="str">
        <f t="shared" si="1636"/>
        <v/>
      </c>
      <c r="BG903" s="86" t="str">
        <f t="shared" si="1637"/>
        <v/>
      </c>
      <c r="BH903" s="9" t="str">
        <f t="shared" si="1638"/>
        <v/>
      </c>
      <c r="BI903" s="9" t="str">
        <f t="shared" si="1639"/>
        <v/>
      </c>
      <c r="BJ903" s="82" t="e">
        <f t="shared" si="1661"/>
        <v>#VALUE!</v>
      </c>
      <c r="BK903" s="9" t="str">
        <f t="shared" si="1640"/>
        <v/>
      </c>
      <c r="BL903" s="9" t="str">
        <f t="shared" ref="BL903:BM903" si="1693">BK903</f>
        <v/>
      </c>
      <c r="BM903" s="9" t="str">
        <f t="shared" si="1693"/>
        <v/>
      </c>
      <c r="BN903" s="8" t="str">
        <f t="shared" si="1663"/>
        <v/>
      </c>
      <c r="BO903" s="8" t="str">
        <f t="shared" si="1685"/>
        <v/>
      </c>
      <c r="BP903" s="8" t="str">
        <f t="shared" si="1686"/>
        <v/>
      </c>
      <c r="BQ903" s="8" t="str">
        <f t="shared" si="1687"/>
        <v/>
      </c>
      <c r="BR903" s="8" t="str">
        <f t="shared" si="1642"/>
        <v/>
      </c>
      <c r="BS903" s="8" t="str">
        <f t="shared" si="1688"/>
        <v/>
      </c>
      <c r="BT903" s="8" t="str">
        <f t="shared" si="1689"/>
        <v/>
      </c>
      <c r="BU903" s="7" t="str">
        <f t="shared" si="1690"/>
        <v/>
      </c>
    </row>
    <row r="904" spans="8:73" x14ac:dyDescent="0.25">
      <c r="H904" s="35" t="str">
        <f>IFERROR(IF(MINUTE(M904)&lt;&gt;MINUTE(M903),MAX($H$2:H903)+1,IF(AND(MINUTE(M903)=0,MINUTE(M904)=0),1,"")),"")</f>
        <v/>
      </c>
      <c r="I904" s="35" t="str">
        <f t="shared" si="1625"/>
        <v/>
      </c>
      <c r="J904" s="35" t="str">
        <f t="shared" si="1664"/>
        <v/>
      </c>
      <c r="K904" s="67" t="str">
        <f>IFERROR(IF(VLOOKUP(J903,'Flota Variable'!$AS$4:$AU$707,3,0)+K903&gt;$F$7,"",VLOOKUP(J903,'Flota Variable'!$AS$4:$AU$707,3,0)+K903),"")</f>
        <v/>
      </c>
      <c r="L904" s="67" t="str">
        <f t="shared" si="1626"/>
        <v/>
      </c>
      <c r="M904" s="36" t="str">
        <f t="shared" si="1665"/>
        <v/>
      </c>
      <c r="N904" s="35" t="str">
        <f>IF(H904="","",IF(H904=MAX($H$3:$H$1002),IFERROR(VLOOKUP(MAX($H$3:H904)+1,$H$3:$I$1002,2,0),MAX(I904:I1903))-VLOOKUP(H904,$H$3:$I$1002,2,0)+1,IFERROR(VLOOKUP(MAX($H$3:H904)+1,$H$3:$I$1002,2,0),MAX(I904:I1903))-VLOOKUP(H904,$H$3:$I$1002,2,0)))</f>
        <v/>
      </c>
      <c r="P904" s="35" t="str">
        <f t="shared" si="1666"/>
        <v/>
      </c>
      <c r="Q904" s="67" t="str">
        <f t="shared" si="1667"/>
        <v/>
      </c>
      <c r="R904" s="67" t="str">
        <f t="shared" si="1668"/>
        <v/>
      </c>
      <c r="S904" s="67" t="str">
        <f t="shared" si="1669"/>
        <v/>
      </c>
      <c r="U904" s="68" t="str">
        <f>IFERROR(IF(Z904=0,"",IF(MINUTE(Z904)&lt;&gt;MINUTE(Z903),MAX($U$2:U903)+1,IF(AND(MINUTE(Z903)=0,MINUTE(Z904)=0),1,""))),"")</f>
        <v/>
      </c>
      <c r="V904" s="68" t="str">
        <f t="shared" si="1670"/>
        <v/>
      </c>
      <c r="W904" s="68" t="str">
        <f t="shared" si="1671"/>
        <v/>
      </c>
      <c r="X904" s="69" t="str">
        <f>IFERROR(L904+VLOOKUP(J904,'Tiempos de ciclo'!$P$3:$Q$398,2,0),"")</f>
        <v/>
      </c>
      <c r="Y904" s="69" t="str">
        <f t="shared" si="1654"/>
        <v/>
      </c>
      <c r="Z904" s="70" t="str">
        <f t="shared" si="1672"/>
        <v/>
      </c>
      <c r="AA904" s="68" t="str">
        <f>IF(U904="","",IF(U904=MAX($U$3:$U$1002),IFERROR(VLOOKUP(MAX($U$3:U904)+1,$U$3:$V$1002,2,0),MAX(V904:V1903))-VLOOKUP(U904,$U$3:$V$1002,2,0)+1,IFERROR(VLOOKUP(MAX($U$3:U904)+1,$U$3:$V$1002,2,0),MAX(V904:V1903))-VLOOKUP(U904,$U$3:$V$1002,2,0)))</f>
        <v/>
      </c>
      <c r="AC904" s="68" t="str">
        <f t="shared" si="1673"/>
        <v/>
      </c>
      <c r="AD904" s="69" t="str">
        <f t="shared" si="1674"/>
        <v/>
      </c>
      <c r="AE904" s="69" t="str">
        <f t="shared" si="1675"/>
        <v/>
      </c>
      <c r="AF904" s="69" t="str">
        <f t="shared" si="1676"/>
        <v/>
      </c>
      <c r="AI904" s="3" t="str">
        <f t="shared" si="1627"/>
        <v/>
      </c>
      <c r="AJ904" s="8" t="str">
        <f t="shared" si="1655"/>
        <v/>
      </c>
      <c r="AK904" s="8" t="str">
        <f t="shared" si="1628"/>
        <v/>
      </c>
      <c r="AL904" s="8" t="str">
        <f t="shared" si="1629"/>
        <v/>
      </c>
      <c r="AM904" s="8" t="str">
        <f t="shared" si="1630"/>
        <v/>
      </c>
      <c r="AN904" s="9" t="str">
        <f t="shared" si="1656"/>
        <v/>
      </c>
      <c r="AO904" s="9" t="str">
        <f t="shared" si="1657"/>
        <v/>
      </c>
      <c r="AP904" s="8" t="str">
        <f t="shared" si="1677"/>
        <v/>
      </c>
      <c r="AQ904" s="9" t="str">
        <f t="shared" si="1658"/>
        <v/>
      </c>
      <c r="AR904" s="8" t="str">
        <f t="shared" si="1678"/>
        <v/>
      </c>
      <c r="AS904" s="2" t="str">
        <f t="shared" si="1631"/>
        <v/>
      </c>
      <c r="AT904" s="8" t="str">
        <f t="shared" si="1679"/>
        <v/>
      </c>
      <c r="AU904" s="8" t="str">
        <f t="shared" si="1632"/>
        <v/>
      </c>
      <c r="AV904" s="8" t="str">
        <f t="shared" si="1633"/>
        <v/>
      </c>
      <c r="AW904" s="8" t="str">
        <f t="shared" si="1634"/>
        <v/>
      </c>
      <c r="AX904" s="9" t="str">
        <f t="shared" si="1659"/>
        <v/>
      </c>
      <c r="AY904" s="9" t="str">
        <f t="shared" si="1660"/>
        <v/>
      </c>
      <c r="AZ904" s="8" t="str">
        <f t="shared" si="1680"/>
        <v/>
      </c>
      <c r="BA904" s="9" t="str">
        <f t="shared" si="1681"/>
        <v/>
      </c>
      <c r="BB904" s="8" t="str">
        <f t="shared" si="1682"/>
        <v/>
      </c>
      <c r="BD904" s="3" t="str">
        <f t="shared" si="1683"/>
        <v/>
      </c>
      <c r="BE904" s="8" t="str">
        <f t="shared" si="1635"/>
        <v/>
      </c>
      <c r="BF904" s="8" t="str">
        <f t="shared" si="1636"/>
        <v/>
      </c>
      <c r="BG904" s="86" t="str">
        <f t="shared" si="1637"/>
        <v/>
      </c>
      <c r="BH904" s="9" t="str">
        <f t="shared" si="1638"/>
        <v/>
      </c>
      <c r="BI904" s="9" t="str">
        <f t="shared" si="1639"/>
        <v/>
      </c>
      <c r="BJ904" s="82" t="e">
        <f t="shared" si="1661"/>
        <v>#VALUE!</v>
      </c>
      <c r="BK904" s="9" t="str">
        <f t="shared" si="1640"/>
        <v/>
      </c>
      <c r="BL904" s="9" t="str">
        <f t="shared" ref="BL904:BM904" si="1694">BK904</f>
        <v/>
      </c>
      <c r="BM904" s="9" t="str">
        <f t="shared" si="1694"/>
        <v/>
      </c>
      <c r="BN904" s="8" t="str">
        <f t="shared" si="1663"/>
        <v/>
      </c>
      <c r="BO904" s="8" t="str">
        <f t="shared" si="1685"/>
        <v/>
      </c>
      <c r="BP904" s="8" t="str">
        <f t="shared" si="1686"/>
        <v/>
      </c>
      <c r="BQ904" s="8" t="str">
        <f t="shared" si="1687"/>
        <v/>
      </c>
      <c r="BR904" s="8" t="str">
        <f t="shared" si="1642"/>
        <v/>
      </c>
      <c r="BS904" s="8" t="str">
        <f t="shared" si="1688"/>
        <v/>
      </c>
      <c r="BT904" s="8" t="str">
        <f t="shared" si="1689"/>
        <v/>
      </c>
      <c r="BU904" s="7" t="str">
        <f t="shared" si="1690"/>
        <v/>
      </c>
    </row>
    <row r="905" spans="8:73" x14ac:dyDescent="0.25">
      <c r="H905" s="35" t="str">
        <f>IFERROR(IF(MINUTE(M905)&lt;&gt;MINUTE(M904),MAX($H$2:H904)+1,IF(AND(MINUTE(M904)=0,MINUTE(M905)=0),1,"")),"")</f>
        <v/>
      </c>
      <c r="I905" s="35" t="str">
        <f t="shared" si="1625"/>
        <v/>
      </c>
      <c r="J905" s="35" t="str">
        <f t="shared" si="1664"/>
        <v/>
      </c>
      <c r="K905" s="67" t="str">
        <f>IFERROR(IF(VLOOKUP(J904,'Flota Variable'!$AS$4:$AU$707,3,0)+K904&gt;$F$7,"",VLOOKUP(J904,'Flota Variable'!$AS$4:$AU$707,3,0)+K904),"")</f>
        <v/>
      </c>
      <c r="L905" s="67" t="str">
        <f t="shared" si="1626"/>
        <v/>
      </c>
      <c r="M905" s="36" t="str">
        <f t="shared" si="1665"/>
        <v/>
      </c>
      <c r="N905" s="35" t="str">
        <f>IF(H905="","",IF(H905=MAX($H$3:$H$1002),IFERROR(VLOOKUP(MAX($H$3:H905)+1,$H$3:$I$1002,2,0),MAX(I905:I1904))-VLOOKUP(H905,$H$3:$I$1002,2,0)+1,IFERROR(VLOOKUP(MAX($H$3:H905)+1,$H$3:$I$1002,2,0),MAX(I905:I1904))-VLOOKUP(H905,$H$3:$I$1002,2,0)))</f>
        <v/>
      </c>
      <c r="P905" s="35" t="str">
        <f t="shared" si="1666"/>
        <v/>
      </c>
      <c r="Q905" s="67" t="str">
        <f t="shared" si="1667"/>
        <v/>
      </c>
      <c r="R905" s="67" t="str">
        <f t="shared" si="1668"/>
        <v/>
      </c>
      <c r="S905" s="67" t="str">
        <f t="shared" si="1669"/>
        <v/>
      </c>
      <c r="U905" s="68" t="str">
        <f>IFERROR(IF(Z905=0,"",IF(MINUTE(Z905)&lt;&gt;MINUTE(Z904),MAX($U$2:U904)+1,IF(AND(MINUTE(Z904)=0,MINUTE(Z905)=0),1,""))),"")</f>
        <v/>
      </c>
      <c r="V905" s="68" t="str">
        <f t="shared" si="1670"/>
        <v/>
      </c>
      <c r="W905" s="68" t="str">
        <f t="shared" si="1671"/>
        <v/>
      </c>
      <c r="X905" s="69" t="str">
        <f>IFERROR(L905+VLOOKUP(J905,'Tiempos de ciclo'!$P$3:$Q$398,2,0),"")</f>
        <v/>
      </c>
      <c r="Y905" s="69" t="str">
        <f t="shared" si="1654"/>
        <v/>
      </c>
      <c r="Z905" s="70" t="str">
        <f t="shared" si="1672"/>
        <v/>
      </c>
      <c r="AA905" s="68" t="str">
        <f>IF(U905="","",IF(U905=MAX($U$3:$U$1002),IFERROR(VLOOKUP(MAX($U$3:U905)+1,$U$3:$V$1002,2,0),MAX(V905:V1904))-VLOOKUP(U905,$U$3:$V$1002,2,0)+1,IFERROR(VLOOKUP(MAX($U$3:U905)+1,$U$3:$V$1002,2,0),MAX(V905:V1904))-VLOOKUP(U905,$U$3:$V$1002,2,0)))</f>
        <v/>
      </c>
      <c r="AC905" s="68" t="str">
        <f t="shared" si="1673"/>
        <v/>
      </c>
      <c r="AD905" s="69" t="str">
        <f t="shared" si="1674"/>
        <v/>
      </c>
      <c r="AE905" s="69" t="str">
        <f t="shared" si="1675"/>
        <v/>
      </c>
      <c r="AF905" s="69" t="str">
        <f t="shared" si="1676"/>
        <v/>
      </c>
      <c r="AI905" s="3" t="str">
        <f t="shared" si="1627"/>
        <v/>
      </c>
      <c r="AJ905" s="8" t="str">
        <f t="shared" si="1655"/>
        <v/>
      </c>
      <c r="AK905" s="8" t="str">
        <f t="shared" si="1628"/>
        <v/>
      </c>
      <c r="AL905" s="8" t="str">
        <f t="shared" si="1629"/>
        <v/>
      </c>
      <c r="AM905" s="8" t="str">
        <f t="shared" si="1630"/>
        <v/>
      </c>
      <c r="AN905" s="9" t="str">
        <f t="shared" si="1656"/>
        <v/>
      </c>
      <c r="AO905" s="9" t="str">
        <f t="shared" si="1657"/>
        <v/>
      </c>
      <c r="AP905" s="8" t="str">
        <f t="shared" si="1677"/>
        <v/>
      </c>
      <c r="AQ905" s="9" t="str">
        <f t="shared" si="1658"/>
        <v/>
      </c>
      <c r="AR905" s="8" t="str">
        <f t="shared" si="1678"/>
        <v/>
      </c>
      <c r="AS905" s="2" t="str">
        <f t="shared" si="1631"/>
        <v/>
      </c>
      <c r="AT905" s="8" t="str">
        <f t="shared" si="1679"/>
        <v/>
      </c>
      <c r="AU905" s="8" t="str">
        <f t="shared" si="1632"/>
        <v/>
      </c>
      <c r="AV905" s="8" t="str">
        <f t="shared" si="1633"/>
        <v/>
      </c>
      <c r="AW905" s="8" t="str">
        <f t="shared" si="1634"/>
        <v/>
      </c>
      <c r="AX905" s="9" t="str">
        <f t="shared" si="1659"/>
        <v/>
      </c>
      <c r="AY905" s="9" t="str">
        <f t="shared" si="1660"/>
        <v/>
      </c>
      <c r="AZ905" s="8" t="str">
        <f t="shared" si="1680"/>
        <v/>
      </c>
      <c r="BA905" s="9" t="str">
        <f t="shared" si="1681"/>
        <v/>
      </c>
      <c r="BB905" s="8" t="str">
        <f t="shared" si="1682"/>
        <v/>
      </c>
      <c r="BD905" s="3" t="str">
        <f t="shared" si="1683"/>
        <v/>
      </c>
      <c r="BE905" s="8" t="str">
        <f t="shared" si="1635"/>
        <v/>
      </c>
      <c r="BF905" s="8" t="str">
        <f t="shared" si="1636"/>
        <v/>
      </c>
      <c r="BG905" s="86" t="str">
        <f t="shared" si="1637"/>
        <v/>
      </c>
      <c r="BH905" s="9" t="str">
        <f t="shared" si="1638"/>
        <v/>
      </c>
      <c r="BI905" s="9" t="str">
        <f t="shared" si="1639"/>
        <v/>
      </c>
      <c r="BJ905" s="82" t="e">
        <f t="shared" si="1661"/>
        <v>#VALUE!</v>
      </c>
      <c r="BK905" s="9" t="str">
        <f t="shared" si="1640"/>
        <v/>
      </c>
      <c r="BL905" s="9" t="str">
        <f t="shared" ref="BL905:BM905" si="1695">BK905</f>
        <v/>
      </c>
      <c r="BM905" s="9" t="str">
        <f t="shared" si="1695"/>
        <v/>
      </c>
      <c r="BN905" s="8" t="str">
        <f t="shared" si="1663"/>
        <v/>
      </c>
      <c r="BO905" s="8" t="str">
        <f t="shared" si="1685"/>
        <v/>
      </c>
      <c r="BP905" s="8" t="str">
        <f t="shared" si="1686"/>
        <v/>
      </c>
      <c r="BQ905" s="8" t="str">
        <f t="shared" si="1687"/>
        <v/>
      </c>
      <c r="BR905" s="8" t="str">
        <f t="shared" si="1642"/>
        <v/>
      </c>
      <c r="BS905" s="8" t="str">
        <f t="shared" si="1688"/>
        <v/>
      </c>
      <c r="BT905" s="8" t="str">
        <f t="shared" si="1689"/>
        <v/>
      </c>
      <c r="BU905" s="7" t="str">
        <f t="shared" si="1690"/>
        <v/>
      </c>
    </row>
    <row r="906" spans="8:73" x14ac:dyDescent="0.25">
      <c r="H906" s="35" t="str">
        <f>IFERROR(IF(MINUTE(M906)&lt;&gt;MINUTE(M905),MAX($H$2:H905)+1,IF(AND(MINUTE(M905)=0,MINUTE(M906)=0),1,"")),"")</f>
        <v/>
      </c>
      <c r="I906" s="35" t="str">
        <f t="shared" si="1625"/>
        <v/>
      </c>
      <c r="J906" s="35" t="str">
        <f t="shared" si="1664"/>
        <v/>
      </c>
      <c r="K906" s="67" t="str">
        <f>IFERROR(IF(VLOOKUP(J905,'Flota Variable'!$AS$4:$AU$707,3,0)+K905&gt;$F$7,"",VLOOKUP(J905,'Flota Variable'!$AS$4:$AU$707,3,0)+K905),"")</f>
        <v/>
      </c>
      <c r="L906" s="67" t="str">
        <f t="shared" si="1626"/>
        <v/>
      </c>
      <c r="M906" s="36" t="str">
        <f t="shared" si="1665"/>
        <v/>
      </c>
      <c r="N906" s="35" t="str">
        <f>IF(H906="","",IF(H906=MAX($H$3:$H$1002),IFERROR(VLOOKUP(MAX($H$3:H906)+1,$H$3:$I$1002,2,0),MAX(I906:I1905))-VLOOKUP(H906,$H$3:$I$1002,2,0)+1,IFERROR(VLOOKUP(MAX($H$3:H906)+1,$H$3:$I$1002,2,0),MAX(I906:I1905))-VLOOKUP(H906,$H$3:$I$1002,2,0)))</f>
        <v/>
      </c>
      <c r="P906" s="35" t="str">
        <f t="shared" si="1666"/>
        <v/>
      </c>
      <c r="Q906" s="67" t="str">
        <f t="shared" si="1667"/>
        <v/>
      </c>
      <c r="R906" s="67" t="str">
        <f t="shared" si="1668"/>
        <v/>
      </c>
      <c r="S906" s="67" t="str">
        <f t="shared" si="1669"/>
        <v/>
      </c>
      <c r="U906" s="68" t="str">
        <f>IFERROR(IF(Z906=0,"",IF(MINUTE(Z906)&lt;&gt;MINUTE(Z905),MAX($U$2:U905)+1,IF(AND(MINUTE(Z905)=0,MINUTE(Z906)=0),1,""))),"")</f>
        <v/>
      </c>
      <c r="V906" s="68" t="str">
        <f t="shared" si="1670"/>
        <v/>
      </c>
      <c r="W906" s="68" t="str">
        <f t="shared" si="1671"/>
        <v/>
      </c>
      <c r="X906" s="69" t="str">
        <f>IFERROR(L906+VLOOKUP(J906,'Tiempos de ciclo'!$P$3:$Q$398,2,0),"")</f>
        <v/>
      </c>
      <c r="Y906" s="69" t="str">
        <f t="shared" si="1654"/>
        <v/>
      </c>
      <c r="Z906" s="70" t="str">
        <f t="shared" si="1672"/>
        <v/>
      </c>
      <c r="AA906" s="68" t="str">
        <f>IF(U906="","",IF(U906=MAX($U$3:$U$1002),IFERROR(VLOOKUP(MAX($U$3:U906)+1,$U$3:$V$1002,2,0),MAX(V906:V1905))-VLOOKUP(U906,$U$3:$V$1002,2,0)+1,IFERROR(VLOOKUP(MAX($U$3:U906)+1,$U$3:$V$1002,2,0),MAX(V906:V1905))-VLOOKUP(U906,$U$3:$V$1002,2,0)))</f>
        <v/>
      </c>
      <c r="AC906" s="68" t="str">
        <f t="shared" si="1673"/>
        <v/>
      </c>
      <c r="AD906" s="69" t="str">
        <f t="shared" si="1674"/>
        <v/>
      </c>
      <c r="AE906" s="69" t="str">
        <f t="shared" si="1675"/>
        <v/>
      </c>
      <c r="AF906" s="69" t="str">
        <f t="shared" si="1676"/>
        <v/>
      </c>
      <c r="AI906" s="3" t="str">
        <f t="shared" si="1627"/>
        <v/>
      </c>
      <c r="AJ906" s="8" t="str">
        <f t="shared" si="1655"/>
        <v/>
      </c>
      <c r="AK906" s="8" t="str">
        <f t="shared" si="1628"/>
        <v/>
      </c>
      <c r="AL906" s="8" t="str">
        <f t="shared" si="1629"/>
        <v/>
      </c>
      <c r="AM906" s="8" t="str">
        <f t="shared" si="1630"/>
        <v/>
      </c>
      <c r="AN906" s="9" t="str">
        <f t="shared" si="1656"/>
        <v/>
      </c>
      <c r="AO906" s="9" t="str">
        <f t="shared" si="1657"/>
        <v/>
      </c>
      <c r="AP906" s="8" t="str">
        <f t="shared" si="1677"/>
        <v/>
      </c>
      <c r="AQ906" s="9" t="str">
        <f t="shared" si="1658"/>
        <v/>
      </c>
      <c r="AR906" s="8" t="str">
        <f t="shared" si="1678"/>
        <v/>
      </c>
      <c r="AS906" s="2" t="str">
        <f t="shared" si="1631"/>
        <v/>
      </c>
      <c r="AT906" s="8" t="str">
        <f t="shared" si="1679"/>
        <v/>
      </c>
      <c r="AU906" s="8" t="str">
        <f t="shared" si="1632"/>
        <v/>
      </c>
      <c r="AV906" s="8" t="str">
        <f t="shared" si="1633"/>
        <v/>
      </c>
      <c r="AW906" s="8" t="str">
        <f t="shared" si="1634"/>
        <v/>
      </c>
      <c r="AX906" s="9" t="str">
        <f t="shared" si="1659"/>
        <v/>
      </c>
      <c r="AY906" s="9" t="str">
        <f t="shared" si="1660"/>
        <v/>
      </c>
      <c r="AZ906" s="8" t="str">
        <f t="shared" si="1680"/>
        <v/>
      </c>
      <c r="BA906" s="9" t="str">
        <f t="shared" si="1681"/>
        <v/>
      </c>
      <c r="BB906" s="8" t="str">
        <f t="shared" si="1682"/>
        <v/>
      </c>
      <c r="BD906" s="3" t="str">
        <f t="shared" si="1683"/>
        <v/>
      </c>
      <c r="BE906" s="8" t="str">
        <f t="shared" si="1635"/>
        <v/>
      </c>
      <c r="BF906" s="8" t="str">
        <f t="shared" si="1636"/>
        <v/>
      </c>
      <c r="BG906" s="86" t="str">
        <f t="shared" si="1637"/>
        <v/>
      </c>
      <c r="BH906" s="9" t="str">
        <f t="shared" si="1638"/>
        <v/>
      </c>
      <c r="BI906" s="9" t="str">
        <f t="shared" si="1639"/>
        <v/>
      </c>
      <c r="BJ906" s="82" t="e">
        <f t="shared" si="1661"/>
        <v>#VALUE!</v>
      </c>
      <c r="BK906" s="9" t="str">
        <f t="shared" si="1640"/>
        <v/>
      </c>
      <c r="BL906" s="9" t="str">
        <f t="shared" ref="BL906:BM906" si="1696">BK906</f>
        <v/>
      </c>
      <c r="BM906" s="9" t="str">
        <f t="shared" si="1696"/>
        <v/>
      </c>
      <c r="BN906" s="8" t="str">
        <f t="shared" si="1663"/>
        <v/>
      </c>
      <c r="BO906" s="8" t="str">
        <f t="shared" si="1685"/>
        <v/>
      </c>
      <c r="BP906" s="8" t="str">
        <f t="shared" si="1686"/>
        <v/>
      </c>
      <c r="BQ906" s="8" t="str">
        <f t="shared" si="1687"/>
        <v/>
      </c>
      <c r="BR906" s="8" t="str">
        <f t="shared" si="1642"/>
        <v/>
      </c>
      <c r="BS906" s="8" t="str">
        <f t="shared" si="1688"/>
        <v/>
      </c>
      <c r="BT906" s="8" t="str">
        <f t="shared" si="1689"/>
        <v/>
      </c>
      <c r="BU906" s="7" t="str">
        <f t="shared" si="1690"/>
        <v/>
      </c>
    </row>
    <row r="907" spans="8:73" x14ac:dyDescent="0.25">
      <c r="H907" s="35" t="str">
        <f>IFERROR(IF(MINUTE(M907)&lt;&gt;MINUTE(M906),MAX($H$2:H906)+1,IF(AND(MINUTE(M906)=0,MINUTE(M907)=0),1,"")),"")</f>
        <v/>
      </c>
      <c r="I907" s="35" t="str">
        <f t="shared" si="1625"/>
        <v/>
      </c>
      <c r="J907" s="35" t="str">
        <f t="shared" si="1664"/>
        <v/>
      </c>
      <c r="K907" s="67" t="str">
        <f>IFERROR(IF(VLOOKUP(J906,'Flota Variable'!$AS$4:$AU$707,3,0)+K906&gt;$F$7,"",VLOOKUP(J906,'Flota Variable'!$AS$4:$AU$707,3,0)+K906),"")</f>
        <v/>
      </c>
      <c r="L907" s="67" t="str">
        <f t="shared" si="1626"/>
        <v/>
      </c>
      <c r="M907" s="36" t="str">
        <f t="shared" si="1665"/>
        <v/>
      </c>
      <c r="N907" s="35" t="str">
        <f>IF(H907="","",IF(H907=MAX($H$3:$H$1002),IFERROR(VLOOKUP(MAX($H$3:H907)+1,$H$3:$I$1002,2,0),MAX(I907:I1906))-VLOOKUP(H907,$H$3:$I$1002,2,0)+1,IFERROR(VLOOKUP(MAX($H$3:H907)+1,$H$3:$I$1002,2,0),MAX(I907:I1906))-VLOOKUP(H907,$H$3:$I$1002,2,0)))</f>
        <v/>
      </c>
      <c r="P907" s="35" t="str">
        <f t="shared" si="1666"/>
        <v/>
      </c>
      <c r="Q907" s="67" t="str">
        <f t="shared" si="1667"/>
        <v/>
      </c>
      <c r="R907" s="67" t="str">
        <f t="shared" si="1668"/>
        <v/>
      </c>
      <c r="S907" s="67" t="str">
        <f t="shared" si="1669"/>
        <v/>
      </c>
      <c r="U907" s="68" t="str">
        <f>IFERROR(IF(Z907=0,"",IF(MINUTE(Z907)&lt;&gt;MINUTE(Z906),MAX($U$2:U906)+1,IF(AND(MINUTE(Z906)=0,MINUTE(Z907)=0),1,""))),"")</f>
        <v/>
      </c>
      <c r="V907" s="68" t="str">
        <f t="shared" si="1670"/>
        <v/>
      </c>
      <c r="W907" s="68" t="str">
        <f t="shared" si="1671"/>
        <v/>
      </c>
      <c r="X907" s="69" t="str">
        <f>IFERROR(L907+VLOOKUP(J907,'Tiempos de ciclo'!$P$3:$Q$398,2,0),"")</f>
        <v/>
      </c>
      <c r="Y907" s="69" t="str">
        <f t="shared" si="1654"/>
        <v/>
      </c>
      <c r="Z907" s="70" t="str">
        <f t="shared" si="1672"/>
        <v/>
      </c>
      <c r="AA907" s="68" t="str">
        <f>IF(U907="","",IF(U907=MAX($U$3:$U$1002),IFERROR(VLOOKUP(MAX($U$3:U907)+1,$U$3:$V$1002,2,0),MAX(V907:V1906))-VLOOKUP(U907,$U$3:$V$1002,2,0)+1,IFERROR(VLOOKUP(MAX($U$3:U907)+1,$U$3:$V$1002,2,0),MAX(V907:V1906))-VLOOKUP(U907,$U$3:$V$1002,2,0)))</f>
        <v/>
      </c>
      <c r="AC907" s="68" t="str">
        <f t="shared" si="1673"/>
        <v/>
      </c>
      <c r="AD907" s="69" t="str">
        <f t="shared" si="1674"/>
        <v/>
      </c>
      <c r="AE907" s="69" t="str">
        <f t="shared" si="1675"/>
        <v/>
      </c>
      <c r="AF907" s="69" t="str">
        <f t="shared" si="1676"/>
        <v/>
      </c>
      <c r="AI907" s="3" t="str">
        <f t="shared" si="1627"/>
        <v/>
      </c>
      <c r="AJ907" s="8" t="str">
        <f t="shared" si="1655"/>
        <v/>
      </c>
      <c r="AK907" s="8" t="str">
        <f t="shared" si="1628"/>
        <v/>
      </c>
      <c r="AL907" s="8" t="str">
        <f t="shared" si="1629"/>
        <v/>
      </c>
      <c r="AM907" s="8" t="str">
        <f t="shared" si="1630"/>
        <v/>
      </c>
      <c r="AN907" s="9" t="str">
        <f t="shared" si="1656"/>
        <v/>
      </c>
      <c r="AO907" s="9" t="str">
        <f t="shared" si="1657"/>
        <v/>
      </c>
      <c r="AP907" s="8" t="str">
        <f t="shared" si="1677"/>
        <v/>
      </c>
      <c r="AQ907" s="9" t="str">
        <f t="shared" si="1658"/>
        <v/>
      </c>
      <c r="AR907" s="8" t="str">
        <f t="shared" si="1678"/>
        <v/>
      </c>
      <c r="AS907" s="2" t="str">
        <f t="shared" si="1631"/>
        <v/>
      </c>
      <c r="AT907" s="8" t="str">
        <f t="shared" si="1679"/>
        <v/>
      </c>
      <c r="AU907" s="8" t="str">
        <f t="shared" si="1632"/>
        <v/>
      </c>
      <c r="AV907" s="8" t="str">
        <f t="shared" si="1633"/>
        <v/>
      </c>
      <c r="AW907" s="8" t="str">
        <f t="shared" si="1634"/>
        <v/>
      </c>
      <c r="AX907" s="9" t="str">
        <f t="shared" si="1659"/>
        <v/>
      </c>
      <c r="AY907" s="9" t="str">
        <f t="shared" si="1660"/>
        <v/>
      </c>
      <c r="AZ907" s="8" t="str">
        <f t="shared" si="1680"/>
        <v/>
      </c>
      <c r="BA907" s="9" t="str">
        <f t="shared" si="1681"/>
        <v/>
      </c>
      <c r="BB907" s="8" t="str">
        <f t="shared" si="1682"/>
        <v/>
      </c>
      <c r="BD907" s="3" t="str">
        <f t="shared" si="1683"/>
        <v/>
      </c>
      <c r="BE907" s="8" t="str">
        <f t="shared" si="1635"/>
        <v/>
      </c>
      <c r="BF907" s="8" t="str">
        <f t="shared" si="1636"/>
        <v/>
      </c>
      <c r="BG907" s="86" t="str">
        <f t="shared" si="1637"/>
        <v/>
      </c>
      <c r="BH907" s="9" t="str">
        <f t="shared" si="1638"/>
        <v/>
      </c>
      <c r="BI907" s="9" t="str">
        <f t="shared" si="1639"/>
        <v/>
      </c>
      <c r="BJ907" s="82" t="e">
        <f t="shared" si="1661"/>
        <v>#VALUE!</v>
      </c>
      <c r="BK907" s="9" t="str">
        <f t="shared" si="1640"/>
        <v/>
      </c>
      <c r="BL907" s="9" t="str">
        <f t="shared" ref="BL907:BM907" si="1697">BK907</f>
        <v/>
      </c>
      <c r="BM907" s="9" t="str">
        <f t="shared" si="1697"/>
        <v/>
      </c>
      <c r="BN907" s="8" t="str">
        <f t="shared" si="1663"/>
        <v/>
      </c>
      <c r="BO907" s="8" t="str">
        <f t="shared" si="1685"/>
        <v/>
      </c>
      <c r="BP907" s="8" t="str">
        <f t="shared" si="1686"/>
        <v/>
      </c>
      <c r="BQ907" s="8" t="str">
        <f t="shared" si="1687"/>
        <v/>
      </c>
      <c r="BR907" s="8" t="str">
        <f t="shared" si="1642"/>
        <v/>
      </c>
      <c r="BS907" s="8" t="str">
        <f t="shared" si="1688"/>
        <v/>
      </c>
      <c r="BT907" s="8" t="str">
        <f t="shared" si="1689"/>
        <v/>
      </c>
      <c r="BU907" s="7" t="str">
        <f t="shared" si="1690"/>
        <v/>
      </c>
    </row>
    <row r="908" spans="8:73" x14ac:dyDescent="0.25">
      <c r="H908" s="35" t="str">
        <f>IFERROR(IF(MINUTE(M908)&lt;&gt;MINUTE(M907),MAX($H$2:H907)+1,IF(AND(MINUTE(M907)=0,MINUTE(M908)=0),1,"")),"")</f>
        <v/>
      </c>
      <c r="I908" s="35" t="str">
        <f t="shared" si="1625"/>
        <v/>
      </c>
      <c r="J908" s="35" t="str">
        <f t="shared" si="1664"/>
        <v/>
      </c>
      <c r="K908" s="67" t="str">
        <f>IFERROR(IF(VLOOKUP(J907,'Flota Variable'!$AS$4:$AU$707,3,0)+K907&gt;$F$7,"",VLOOKUP(J907,'Flota Variable'!$AS$4:$AU$707,3,0)+K907),"")</f>
        <v/>
      </c>
      <c r="L908" s="67" t="str">
        <f t="shared" si="1626"/>
        <v/>
      </c>
      <c r="M908" s="36" t="str">
        <f t="shared" si="1665"/>
        <v/>
      </c>
      <c r="N908" s="35" t="str">
        <f>IF(H908="","",IF(H908=MAX($H$3:$H$1002),IFERROR(VLOOKUP(MAX($H$3:H908)+1,$H$3:$I$1002,2,0),MAX(I908:I1907))-VLOOKUP(H908,$H$3:$I$1002,2,0)+1,IFERROR(VLOOKUP(MAX($H$3:H908)+1,$H$3:$I$1002,2,0),MAX(I908:I1907))-VLOOKUP(H908,$H$3:$I$1002,2,0)))</f>
        <v/>
      </c>
      <c r="P908" s="35" t="str">
        <f t="shared" si="1666"/>
        <v/>
      </c>
      <c r="Q908" s="67" t="str">
        <f t="shared" si="1667"/>
        <v/>
      </c>
      <c r="R908" s="67" t="str">
        <f t="shared" si="1668"/>
        <v/>
      </c>
      <c r="S908" s="67" t="str">
        <f t="shared" si="1669"/>
        <v/>
      </c>
      <c r="U908" s="68" t="str">
        <f>IFERROR(IF(Z908=0,"",IF(MINUTE(Z908)&lt;&gt;MINUTE(Z907),MAX($U$2:U907)+1,IF(AND(MINUTE(Z907)=0,MINUTE(Z908)=0),1,""))),"")</f>
        <v/>
      </c>
      <c r="V908" s="68" t="str">
        <f t="shared" si="1670"/>
        <v/>
      </c>
      <c r="W908" s="68" t="str">
        <f t="shared" si="1671"/>
        <v/>
      </c>
      <c r="X908" s="69" t="str">
        <f>IFERROR(L908+VLOOKUP(J908,'Tiempos de ciclo'!$P$3:$Q$398,2,0),"")</f>
        <v/>
      </c>
      <c r="Y908" s="69" t="str">
        <f t="shared" si="1654"/>
        <v/>
      </c>
      <c r="Z908" s="70" t="str">
        <f t="shared" si="1672"/>
        <v/>
      </c>
      <c r="AA908" s="68" t="str">
        <f>IF(U908="","",IF(U908=MAX($U$3:$U$1002),IFERROR(VLOOKUP(MAX($U$3:U908)+1,$U$3:$V$1002,2,0),MAX(V908:V1907))-VLOOKUP(U908,$U$3:$V$1002,2,0)+1,IFERROR(VLOOKUP(MAX($U$3:U908)+1,$U$3:$V$1002,2,0),MAX(V908:V1907))-VLOOKUP(U908,$U$3:$V$1002,2,0)))</f>
        <v/>
      </c>
      <c r="AC908" s="68" t="str">
        <f t="shared" si="1673"/>
        <v/>
      </c>
      <c r="AD908" s="69" t="str">
        <f t="shared" si="1674"/>
        <v/>
      </c>
      <c r="AE908" s="69" t="str">
        <f t="shared" si="1675"/>
        <v/>
      </c>
      <c r="AF908" s="69" t="str">
        <f t="shared" si="1676"/>
        <v/>
      </c>
      <c r="AI908" s="3" t="str">
        <f t="shared" si="1627"/>
        <v/>
      </c>
      <c r="AJ908" s="8" t="str">
        <f t="shared" si="1655"/>
        <v/>
      </c>
      <c r="AK908" s="8" t="str">
        <f t="shared" si="1628"/>
        <v/>
      </c>
      <c r="AL908" s="8" t="str">
        <f t="shared" si="1629"/>
        <v/>
      </c>
      <c r="AM908" s="8" t="str">
        <f t="shared" si="1630"/>
        <v/>
      </c>
      <c r="AN908" s="9" t="str">
        <f t="shared" si="1656"/>
        <v/>
      </c>
      <c r="AO908" s="9" t="str">
        <f t="shared" si="1657"/>
        <v/>
      </c>
      <c r="AP908" s="8" t="str">
        <f t="shared" si="1677"/>
        <v/>
      </c>
      <c r="AQ908" s="9" t="str">
        <f t="shared" si="1658"/>
        <v/>
      </c>
      <c r="AR908" s="8" t="str">
        <f t="shared" si="1678"/>
        <v/>
      </c>
      <c r="AS908" s="2" t="str">
        <f t="shared" si="1631"/>
        <v/>
      </c>
      <c r="AT908" s="8" t="str">
        <f t="shared" si="1679"/>
        <v/>
      </c>
      <c r="AU908" s="8" t="str">
        <f t="shared" si="1632"/>
        <v/>
      </c>
      <c r="AV908" s="8" t="str">
        <f t="shared" si="1633"/>
        <v/>
      </c>
      <c r="AW908" s="8" t="str">
        <f t="shared" si="1634"/>
        <v/>
      </c>
      <c r="AX908" s="9" t="str">
        <f t="shared" si="1659"/>
        <v/>
      </c>
      <c r="AY908" s="9" t="str">
        <f t="shared" si="1660"/>
        <v/>
      </c>
      <c r="AZ908" s="8" t="str">
        <f t="shared" si="1680"/>
        <v/>
      </c>
      <c r="BA908" s="9" t="str">
        <f t="shared" si="1681"/>
        <v/>
      </c>
      <c r="BB908" s="8" t="str">
        <f t="shared" si="1682"/>
        <v/>
      </c>
      <c r="BD908" s="3" t="str">
        <f t="shared" si="1683"/>
        <v/>
      </c>
      <c r="BE908" s="8" t="str">
        <f t="shared" si="1635"/>
        <v/>
      </c>
      <c r="BF908" s="8" t="str">
        <f t="shared" si="1636"/>
        <v/>
      </c>
      <c r="BG908" s="86" t="str">
        <f t="shared" si="1637"/>
        <v/>
      </c>
      <c r="BH908" s="9" t="str">
        <f t="shared" si="1638"/>
        <v/>
      </c>
      <c r="BI908" s="9" t="str">
        <f t="shared" si="1639"/>
        <v/>
      </c>
      <c r="BJ908" s="82" t="e">
        <f t="shared" si="1661"/>
        <v>#VALUE!</v>
      </c>
      <c r="BK908" s="9" t="str">
        <f t="shared" si="1640"/>
        <v/>
      </c>
      <c r="BL908" s="9" t="str">
        <f t="shared" ref="BL908:BM908" si="1698">BK908</f>
        <v/>
      </c>
      <c r="BM908" s="9" t="str">
        <f t="shared" si="1698"/>
        <v/>
      </c>
      <c r="BN908" s="8" t="str">
        <f t="shared" si="1663"/>
        <v/>
      </c>
      <c r="BO908" s="8" t="str">
        <f t="shared" si="1685"/>
        <v/>
      </c>
      <c r="BP908" s="8" t="str">
        <f t="shared" si="1686"/>
        <v/>
      </c>
      <c r="BQ908" s="8" t="str">
        <f t="shared" si="1687"/>
        <v/>
      </c>
      <c r="BR908" s="8" t="str">
        <f t="shared" si="1642"/>
        <v/>
      </c>
      <c r="BS908" s="8" t="str">
        <f t="shared" si="1688"/>
        <v/>
      </c>
      <c r="BT908" s="8" t="str">
        <f t="shared" si="1689"/>
        <v/>
      </c>
      <c r="BU908" s="7" t="str">
        <f t="shared" si="1690"/>
        <v/>
      </c>
    </row>
    <row r="909" spans="8:73" x14ac:dyDescent="0.25">
      <c r="H909" s="35" t="str">
        <f>IFERROR(IF(MINUTE(M909)&lt;&gt;MINUTE(M908),MAX($H$2:H908)+1,IF(AND(MINUTE(M908)=0,MINUTE(M909)=0),1,"")),"")</f>
        <v/>
      </c>
      <c r="I909" s="35" t="str">
        <f t="shared" si="1625"/>
        <v/>
      </c>
      <c r="J909" s="35" t="str">
        <f t="shared" si="1664"/>
        <v/>
      </c>
      <c r="K909" s="67" t="str">
        <f>IFERROR(IF(VLOOKUP(J908,'Flota Variable'!$AS$4:$AU$707,3,0)+K908&gt;$F$7,"",VLOOKUP(J908,'Flota Variable'!$AS$4:$AU$707,3,0)+K908),"")</f>
        <v/>
      </c>
      <c r="L909" s="67" t="str">
        <f t="shared" si="1626"/>
        <v/>
      </c>
      <c r="M909" s="36" t="str">
        <f t="shared" si="1665"/>
        <v/>
      </c>
      <c r="N909" s="35" t="str">
        <f>IF(H909="","",IF(H909=MAX($H$3:$H$1002),IFERROR(VLOOKUP(MAX($H$3:H909)+1,$H$3:$I$1002,2,0),MAX(I909:I1908))-VLOOKUP(H909,$H$3:$I$1002,2,0)+1,IFERROR(VLOOKUP(MAX($H$3:H909)+1,$H$3:$I$1002,2,0),MAX(I909:I1908))-VLOOKUP(H909,$H$3:$I$1002,2,0)))</f>
        <v/>
      </c>
      <c r="P909" s="35" t="str">
        <f t="shared" si="1666"/>
        <v/>
      </c>
      <c r="Q909" s="67" t="str">
        <f t="shared" si="1667"/>
        <v/>
      </c>
      <c r="R909" s="67" t="str">
        <f t="shared" si="1668"/>
        <v/>
      </c>
      <c r="S909" s="67" t="str">
        <f t="shared" si="1669"/>
        <v/>
      </c>
      <c r="U909" s="68" t="str">
        <f>IFERROR(IF(Z909=0,"",IF(MINUTE(Z909)&lt;&gt;MINUTE(Z908),MAX($U$2:U908)+1,IF(AND(MINUTE(Z908)=0,MINUTE(Z909)=0),1,""))),"")</f>
        <v/>
      </c>
      <c r="V909" s="68" t="str">
        <f t="shared" si="1670"/>
        <v/>
      </c>
      <c r="W909" s="68" t="str">
        <f t="shared" si="1671"/>
        <v/>
      </c>
      <c r="X909" s="69" t="str">
        <f>IFERROR(L909+VLOOKUP(J909,'Tiempos de ciclo'!$P$3:$Q$398,2,0),"")</f>
        <v/>
      </c>
      <c r="Y909" s="69" t="str">
        <f t="shared" si="1654"/>
        <v/>
      </c>
      <c r="Z909" s="70" t="str">
        <f t="shared" si="1672"/>
        <v/>
      </c>
      <c r="AA909" s="68" t="str">
        <f>IF(U909="","",IF(U909=MAX($U$3:$U$1002),IFERROR(VLOOKUP(MAX($U$3:U909)+1,$U$3:$V$1002,2,0),MAX(V909:V1908))-VLOOKUP(U909,$U$3:$V$1002,2,0)+1,IFERROR(VLOOKUP(MAX($U$3:U909)+1,$U$3:$V$1002,2,0),MAX(V909:V1908))-VLOOKUP(U909,$U$3:$V$1002,2,0)))</f>
        <v/>
      </c>
      <c r="AC909" s="68" t="str">
        <f t="shared" si="1673"/>
        <v/>
      </c>
      <c r="AD909" s="69" t="str">
        <f t="shared" si="1674"/>
        <v/>
      </c>
      <c r="AE909" s="69" t="str">
        <f t="shared" si="1675"/>
        <v/>
      </c>
      <c r="AF909" s="69" t="str">
        <f t="shared" si="1676"/>
        <v/>
      </c>
      <c r="AI909" s="3" t="str">
        <f t="shared" si="1627"/>
        <v/>
      </c>
      <c r="AJ909" s="8" t="str">
        <f t="shared" si="1655"/>
        <v/>
      </c>
      <c r="AK909" s="8" t="str">
        <f t="shared" si="1628"/>
        <v/>
      </c>
      <c r="AL909" s="8" t="str">
        <f t="shared" si="1629"/>
        <v/>
      </c>
      <c r="AM909" s="8" t="str">
        <f t="shared" si="1630"/>
        <v/>
      </c>
      <c r="AN909" s="9" t="str">
        <f t="shared" si="1656"/>
        <v/>
      </c>
      <c r="AO909" s="9" t="str">
        <f t="shared" si="1657"/>
        <v/>
      </c>
      <c r="AP909" s="8" t="str">
        <f t="shared" si="1677"/>
        <v/>
      </c>
      <c r="AQ909" s="9" t="str">
        <f t="shared" si="1658"/>
        <v/>
      </c>
      <c r="AR909" s="8" t="str">
        <f t="shared" si="1678"/>
        <v/>
      </c>
      <c r="AS909" s="2" t="str">
        <f t="shared" si="1631"/>
        <v/>
      </c>
      <c r="AT909" s="8" t="str">
        <f t="shared" si="1679"/>
        <v/>
      </c>
      <c r="AU909" s="8" t="str">
        <f t="shared" si="1632"/>
        <v/>
      </c>
      <c r="AV909" s="8" t="str">
        <f t="shared" si="1633"/>
        <v/>
      </c>
      <c r="AW909" s="8" t="str">
        <f t="shared" si="1634"/>
        <v/>
      </c>
      <c r="AX909" s="9" t="str">
        <f t="shared" si="1659"/>
        <v/>
      </c>
      <c r="AY909" s="9" t="str">
        <f t="shared" si="1660"/>
        <v/>
      </c>
      <c r="AZ909" s="8" t="str">
        <f t="shared" si="1680"/>
        <v/>
      </c>
      <c r="BA909" s="9" t="str">
        <f t="shared" si="1681"/>
        <v/>
      </c>
      <c r="BB909" s="8" t="str">
        <f t="shared" si="1682"/>
        <v/>
      </c>
      <c r="BD909" s="3" t="str">
        <f t="shared" si="1683"/>
        <v/>
      </c>
      <c r="BE909" s="8" t="str">
        <f t="shared" si="1635"/>
        <v/>
      </c>
      <c r="BF909" s="8" t="str">
        <f t="shared" si="1636"/>
        <v/>
      </c>
      <c r="BG909" s="86" t="str">
        <f t="shared" si="1637"/>
        <v/>
      </c>
      <c r="BH909" s="9" t="str">
        <f t="shared" si="1638"/>
        <v/>
      </c>
      <c r="BI909" s="9" t="str">
        <f t="shared" si="1639"/>
        <v/>
      </c>
      <c r="BJ909" s="82" t="e">
        <f t="shared" si="1661"/>
        <v>#VALUE!</v>
      </c>
      <c r="BK909" s="9" t="str">
        <f t="shared" si="1640"/>
        <v/>
      </c>
      <c r="BL909" s="9" t="str">
        <f t="shared" ref="BL909:BM909" si="1699">BK909</f>
        <v/>
      </c>
      <c r="BM909" s="9" t="str">
        <f t="shared" si="1699"/>
        <v/>
      </c>
      <c r="BN909" s="8" t="str">
        <f t="shared" si="1663"/>
        <v/>
      </c>
      <c r="BO909" s="8" t="str">
        <f t="shared" si="1685"/>
        <v/>
      </c>
      <c r="BP909" s="8" t="str">
        <f t="shared" si="1686"/>
        <v/>
      </c>
      <c r="BQ909" s="8" t="str">
        <f t="shared" si="1687"/>
        <v/>
      </c>
      <c r="BR909" s="8" t="str">
        <f t="shared" si="1642"/>
        <v/>
      </c>
      <c r="BS909" s="8" t="str">
        <f t="shared" si="1688"/>
        <v/>
      </c>
      <c r="BT909" s="8" t="str">
        <f t="shared" si="1689"/>
        <v/>
      </c>
      <c r="BU909" s="7" t="str">
        <f t="shared" si="1690"/>
        <v/>
      </c>
    </row>
    <row r="910" spans="8:73" x14ac:dyDescent="0.25">
      <c r="H910" s="35" t="str">
        <f>IFERROR(IF(MINUTE(M910)&lt;&gt;MINUTE(M909),MAX($H$2:H909)+1,IF(AND(MINUTE(M909)=0,MINUTE(M910)=0),1,"")),"")</f>
        <v/>
      </c>
      <c r="I910" s="35" t="str">
        <f t="shared" si="1625"/>
        <v/>
      </c>
      <c r="J910" s="35" t="str">
        <f t="shared" si="1664"/>
        <v/>
      </c>
      <c r="K910" s="67" t="str">
        <f>IFERROR(IF(VLOOKUP(J909,'Flota Variable'!$AS$4:$AU$707,3,0)+K909&gt;$F$7,"",VLOOKUP(J909,'Flota Variable'!$AS$4:$AU$707,3,0)+K909),"")</f>
        <v/>
      </c>
      <c r="L910" s="67" t="str">
        <f t="shared" si="1626"/>
        <v/>
      </c>
      <c r="M910" s="36" t="str">
        <f t="shared" si="1665"/>
        <v/>
      </c>
      <c r="N910" s="35" t="str">
        <f>IF(H910="","",IF(H910=MAX($H$3:$H$1002),IFERROR(VLOOKUP(MAX($H$3:H910)+1,$H$3:$I$1002,2,0),MAX(I910:I1909))-VLOOKUP(H910,$H$3:$I$1002,2,0)+1,IFERROR(VLOOKUP(MAX($H$3:H910)+1,$H$3:$I$1002,2,0),MAX(I910:I1909))-VLOOKUP(H910,$H$3:$I$1002,2,0)))</f>
        <v/>
      </c>
      <c r="P910" s="35" t="str">
        <f t="shared" si="1666"/>
        <v/>
      </c>
      <c r="Q910" s="67" t="str">
        <f t="shared" si="1667"/>
        <v/>
      </c>
      <c r="R910" s="67" t="str">
        <f t="shared" si="1668"/>
        <v/>
      </c>
      <c r="S910" s="67" t="str">
        <f t="shared" si="1669"/>
        <v/>
      </c>
      <c r="U910" s="68" t="str">
        <f>IFERROR(IF(Z910=0,"",IF(MINUTE(Z910)&lt;&gt;MINUTE(Z909),MAX($U$2:U909)+1,IF(AND(MINUTE(Z909)=0,MINUTE(Z910)=0),1,""))),"")</f>
        <v/>
      </c>
      <c r="V910" s="68" t="str">
        <f t="shared" si="1670"/>
        <v/>
      </c>
      <c r="W910" s="68" t="str">
        <f t="shared" si="1671"/>
        <v/>
      </c>
      <c r="X910" s="69" t="str">
        <f>IFERROR(L910+VLOOKUP(J910,'Tiempos de ciclo'!$P$3:$Q$398,2,0),"")</f>
        <v/>
      </c>
      <c r="Y910" s="69" t="str">
        <f t="shared" si="1654"/>
        <v/>
      </c>
      <c r="Z910" s="70" t="str">
        <f t="shared" si="1672"/>
        <v/>
      </c>
      <c r="AA910" s="68" t="str">
        <f>IF(U910="","",IF(U910=MAX($U$3:$U$1002),IFERROR(VLOOKUP(MAX($U$3:U910)+1,$U$3:$V$1002,2,0),MAX(V910:V1909))-VLOOKUP(U910,$U$3:$V$1002,2,0)+1,IFERROR(VLOOKUP(MAX($U$3:U910)+1,$U$3:$V$1002,2,0),MAX(V910:V1909))-VLOOKUP(U910,$U$3:$V$1002,2,0)))</f>
        <v/>
      </c>
      <c r="AC910" s="68" t="str">
        <f t="shared" si="1673"/>
        <v/>
      </c>
      <c r="AD910" s="69" t="str">
        <f t="shared" si="1674"/>
        <v/>
      </c>
      <c r="AE910" s="69" t="str">
        <f t="shared" si="1675"/>
        <v/>
      </c>
      <c r="AF910" s="69" t="str">
        <f t="shared" si="1676"/>
        <v/>
      </c>
      <c r="AI910" s="3" t="str">
        <f t="shared" si="1627"/>
        <v/>
      </c>
      <c r="AJ910" s="8" t="str">
        <f t="shared" si="1655"/>
        <v/>
      </c>
      <c r="AK910" s="8" t="str">
        <f t="shared" si="1628"/>
        <v/>
      </c>
      <c r="AL910" s="8" t="str">
        <f t="shared" si="1629"/>
        <v/>
      </c>
      <c r="AM910" s="8" t="str">
        <f t="shared" si="1630"/>
        <v/>
      </c>
      <c r="AN910" s="9" t="str">
        <f t="shared" si="1656"/>
        <v/>
      </c>
      <c r="AO910" s="9" t="str">
        <f t="shared" si="1657"/>
        <v/>
      </c>
      <c r="AP910" s="8" t="str">
        <f t="shared" si="1677"/>
        <v/>
      </c>
      <c r="AQ910" s="9" t="str">
        <f t="shared" si="1658"/>
        <v/>
      </c>
      <c r="AR910" s="8" t="str">
        <f t="shared" si="1678"/>
        <v/>
      </c>
      <c r="AS910" s="2" t="str">
        <f t="shared" si="1631"/>
        <v/>
      </c>
      <c r="AT910" s="8" t="str">
        <f t="shared" si="1679"/>
        <v/>
      </c>
      <c r="AU910" s="8" t="str">
        <f t="shared" si="1632"/>
        <v/>
      </c>
      <c r="AV910" s="8" t="str">
        <f t="shared" si="1633"/>
        <v/>
      </c>
      <c r="AW910" s="8" t="str">
        <f t="shared" si="1634"/>
        <v/>
      </c>
      <c r="AX910" s="9" t="str">
        <f t="shared" si="1659"/>
        <v/>
      </c>
      <c r="AY910" s="9" t="str">
        <f t="shared" si="1660"/>
        <v/>
      </c>
      <c r="AZ910" s="8" t="str">
        <f t="shared" si="1680"/>
        <v/>
      </c>
      <c r="BA910" s="9" t="str">
        <f t="shared" si="1681"/>
        <v/>
      </c>
      <c r="BB910" s="8" t="str">
        <f t="shared" si="1682"/>
        <v/>
      </c>
      <c r="BD910" s="3" t="str">
        <f t="shared" si="1683"/>
        <v/>
      </c>
      <c r="BE910" s="8" t="str">
        <f t="shared" si="1635"/>
        <v/>
      </c>
      <c r="BF910" s="8" t="str">
        <f t="shared" si="1636"/>
        <v/>
      </c>
      <c r="BG910" s="86" t="str">
        <f t="shared" si="1637"/>
        <v/>
      </c>
      <c r="BH910" s="9" t="str">
        <f t="shared" si="1638"/>
        <v/>
      </c>
      <c r="BI910" s="9" t="str">
        <f t="shared" si="1639"/>
        <v/>
      </c>
      <c r="BJ910" s="82" t="e">
        <f t="shared" si="1661"/>
        <v>#VALUE!</v>
      </c>
      <c r="BK910" s="9" t="str">
        <f t="shared" si="1640"/>
        <v/>
      </c>
      <c r="BL910" s="9" t="str">
        <f t="shared" ref="BL910:BM910" si="1700">BK910</f>
        <v/>
      </c>
      <c r="BM910" s="9" t="str">
        <f t="shared" si="1700"/>
        <v/>
      </c>
      <c r="BN910" s="8" t="str">
        <f t="shared" si="1663"/>
        <v/>
      </c>
      <c r="BO910" s="8" t="str">
        <f t="shared" si="1685"/>
        <v/>
      </c>
      <c r="BP910" s="8" t="str">
        <f t="shared" si="1686"/>
        <v/>
      </c>
      <c r="BQ910" s="8" t="str">
        <f t="shared" si="1687"/>
        <v/>
      </c>
      <c r="BR910" s="8" t="str">
        <f t="shared" si="1642"/>
        <v/>
      </c>
      <c r="BS910" s="8" t="str">
        <f t="shared" si="1688"/>
        <v/>
      </c>
      <c r="BT910" s="8" t="str">
        <f t="shared" si="1689"/>
        <v/>
      </c>
      <c r="BU910" s="7" t="str">
        <f t="shared" si="1690"/>
        <v/>
      </c>
    </row>
    <row r="911" spans="8:73" x14ac:dyDescent="0.25">
      <c r="H911" s="35" t="str">
        <f>IFERROR(IF(MINUTE(M911)&lt;&gt;MINUTE(M910),MAX($H$2:H910)+1,IF(AND(MINUTE(M910)=0,MINUTE(M911)=0),1,"")),"")</f>
        <v/>
      </c>
      <c r="I911" s="35" t="str">
        <f t="shared" si="1625"/>
        <v/>
      </c>
      <c r="J911" s="35" t="str">
        <f t="shared" si="1664"/>
        <v/>
      </c>
      <c r="K911" s="67" t="str">
        <f>IFERROR(IF(VLOOKUP(J910,'Flota Variable'!$AS$4:$AU$707,3,0)+K910&gt;$F$7,"",VLOOKUP(J910,'Flota Variable'!$AS$4:$AU$707,3,0)+K910),"")</f>
        <v/>
      </c>
      <c r="L911" s="67" t="str">
        <f t="shared" si="1626"/>
        <v/>
      </c>
      <c r="M911" s="36" t="str">
        <f t="shared" si="1665"/>
        <v/>
      </c>
      <c r="N911" s="35" t="str">
        <f>IF(H911="","",IF(H911=MAX($H$3:$H$1002),IFERROR(VLOOKUP(MAX($H$3:H911)+1,$H$3:$I$1002,2,0),MAX(I911:I1910))-VLOOKUP(H911,$H$3:$I$1002,2,0)+1,IFERROR(VLOOKUP(MAX($H$3:H911)+1,$H$3:$I$1002,2,0),MAX(I911:I1910))-VLOOKUP(H911,$H$3:$I$1002,2,0)))</f>
        <v/>
      </c>
      <c r="P911" s="35" t="str">
        <f t="shared" si="1666"/>
        <v/>
      </c>
      <c r="Q911" s="67" t="str">
        <f t="shared" si="1667"/>
        <v/>
      </c>
      <c r="R911" s="67" t="str">
        <f t="shared" si="1668"/>
        <v/>
      </c>
      <c r="S911" s="67" t="str">
        <f t="shared" si="1669"/>
        <v/>
      </c>
      <c r="U911" s="68" t="str">
        <f>IFERROR(IF(Z911=0,"",IF(MINUTE(Z911)&lt;&gt;MINUTE(Z910),MAX($U$2:U910)+1,IF(AND(MINUTE(Z910)=0,MINUTE(Z911)=0),1,""))),"")</f>
        <v/>
      </c>
      <c r="V911" s="68" t="str">
        <f t="shared" si="1670"/>
        <v/>
      </c>
      <c r="W911" s="68" t="str">
        <f t="shared" si="1671"/>
        <v/>
      </c>
      <c r="X911" s="69" t="str">
        <f>IFERROR(L911+VLOOKUP(J911,'Tiempos de ciclo'!$P$3:$Q$398,2,0),"")</f>
        <v/>
      </c>
      <c r="Y911" s="69" t="str">
        <f t="shared" si="1654"/>
        <v/>
      </c>
      <c r="Z911" s="70" t="str">
        <f t="shared" si="1672"/>
        <v/>
      </c>
      <c r="AA911" s="68" t="str">
        <f>IF(U911="","",IF(U911=MAX($U$3:$U$1002),IFERROR(VLOOKUP(MAX($U$3:U911)+1,$U$3:$V$1002,2,0),MAX(V911:V1910))-VLOOKUP(U911,$U$3:$V$1002,2,0)+1,IFERROR(VLOOKUP(MAX($U$3:U911)+1,$U$3:$V$1002,2,0),MAX(V911:V1910))-VLOOKUP(U911,$U$3:$V$1002,2,0)))</f>
        <v/>
      </c>
      <c r="AC911" s="68" t="str">
        <f t="shared" si="1673"/>
        <v/>
      </c>
      <c r="AD911" s="69" t="str">
        <f t="shared" si="1674"/>
        <v/>
      </c>
      <c r="AE911" s="69" t="str">
        <f t="shared" si="1675"/>
        <v/>
      </c>
      <c r="AF911" s="69" t="str">
        <f t="shared" si="1676"/>
        <v/>
      </c>
      <c r="AI911" s="3" t="str">
        <f t="shared" si="1627"/>
        <v/>
      </c>
      <c r="AJ911" s="8" t="str">
        <f t="shared" si="1655"/>
        <v/>
      </c>
      <c r="AK911" s="8" t="str">
        <f t="shared" si="1628"/>
        <v/>
      </c>
      <c r="AL911" s="8" t="str">
        <f t="shared" si="1629"/>
        <v/>
      </c>
      <c r="AM911" s="8" t="str">
        <f t="shared" si="1630"/>
        <v/>
      </c>
      <c r="AN911" s="9" t="str">
        <f t="shared" si="1656"/>
        <v/>
      </c>
      <c r="AO911" s="9" t="str">
        <f t="shared" si="1657"/>
        <v/>
      </c>
      <c r="AP911" s="8" t="str">
        <f t="shared" si="1677"/>
        <v/>
      </c>
      <c r="AQ911" s="9" t="str">
        <f t="shared" si="1658"/>
        <v/>
      </c>
      <c r="AR911" s="8" t="str">
        <f t="shared" si="1678"/>
        <v/>
      </c>
      <c r="AS911" s="2" t="str">
        <f t="shared" si="1631"/>
        <v/>
      </c>
      <c r="AT911" s="8" t="str">
        <f t="shared" si="1679"/>
        <v/>
      </c>
      <c r="AU911" s="8" t="str">
        <f t="shared" si="1632"/>
        <v/>
      </c>
      <c r="AV911" s="8" t="str">
        <f t="shared" si="1633"/>
        <v/>
      </c>
      <c r="AW911" s="8" t="str">
        <f t="shared" si="1634"/>
        <v/>
      </c>
      <c r="AX911" s="9" t="str">
        <f t="shared" si="1659"/>
        <v/>
      </c>
      <c r="AY911" s="9" t="str">
        <f t="shared" si="1660"/>
        <v/>
      </c>
      <c r="AZ911" s="8" t="str">
        <f t="shared" si="1680"/>
        <v/>
      </c>
      <c r="BA911" s="9" t="str">
        <f t="shared" si="1681"/>
        <v/>
      </c>
      <c r="BB911" s="8" t="str">
        <f t="shared" si="1682"/>
        <v/>
      </c>
      <c r="BD911" s="3" t="str">
        <f t="shared" si="1683"/>
        <v/>
      </c>
      <c r="BE911" s="8" t="str">
        <f t="shared" si="1635"/>
        <v/>
      </c>
      <c r="BF911" s="8" t="str">
        <f t="shared" si="1636"/>
        <v/>
      </c>
      <c r="BG911" s="86" t="str">
        <f t="shared" si="1637"/>
        <v/>
      </c>
      <c r="BH911" s="9" t="str">
        <f t="shared" si="1638"/>
        <v/>
      </c>
      <c r="BI911" s="9" t="str">
        <f t="shared" si="1639"/>
        <v/>
      </c>
      <c r="BJ911" s="82" t="e">
        <f t="shared" si="1661"/>
        <v>#VALUE!</v>
      </c>
      <c r="BK911" s="9" t="str">
        <f t="shared" si="1640"/>
        <v/>
      </c>
      <c r="BL911" s="9" t="str">
        <f t="shared" ref="BL911:BM911" si="1701">BK911</f>
        <v/>
      </c>
      <c r="BM911" s="9" t="str">
        <f t="shared" si="1701"/>
        <v/>
      </c>
      <c r="BN911" s="8" t="str">
        <f t="shared" si="1663"/>
        <v/>
      </c>
      <c r="BO911" s="8" t="str">
        <f t="shared" si="1685"/>
        <v/>
      </c>
      <c r="BP911" s="8" t="str">
        <f t="shared" si="1686"/>
        <v/>
      </c>
      <c r="BQ911" s="8" t="str">
        <f t="shared" si="1687"/>
        <v/>
      </c>
      <c r="BR911" s="8" t="str">
        <f t="shared" si="1642"/>
        <v/>
      </c>
      <c r="BS911" s="8" t="str">
        <f t="shared" si="1688"/>
        <v/>
      </c>
      <c r="BT911" s="8" t="str">
        <f t="shared" si="1689"/>
        <v/>
      </c>
      <c r="BU911" s="7" t="str">
        <f t="shared" si="1690"/>
        <v/>
      </c>
    </row>
    <row r="912" spans="8:73" x14ac:dyDescent="0.25">
      <c r="H912" s="35" t="str">
        <f>IFERROR(IF(MINUTE(M912)&lt;&gt;MINUTE(M911),MAX($H$2:H911)+1,IF(AND(MINUTE(M911)=0,MINUTE(M912)=0),1,"")),"")</f>
        <v/>
      </c>
      <c r="I912" s="35" t="str">
        <f t="shared" si="1625"/>
        <v/>
      </c>
      <c r="J912" s="35" t="str">
        <f t="shared" si="1664"/>
        <v/>
      </c>
      <c r="K912" s="67" t="str">
        <f>IFERROR(IF(VLOOKUP(J911,'Flota Variable'!$AS$4:$AU$707,3,0)+K911&gt;$F$7,"",VLOOKUP(J911,'Flota Variable'!$AS$4:$AU$707,3,0)+K911),"")</f>
        <v/>
      </c>
      <c r="L912" s="67" t="str">
        <f t="shared" si="1626"/>
        <v/>
      </c>
      <c r="M912" s="36" t="str">
        <f t="shared" si="1665"/>
        <v/>
      </c>
      <c r="N912" s="35" t="str">
        <f>IF(H912="","",IF(H912=MAX($H$3:$H$1002),IFERROR(VLOOKUP(MAX($H$3:H912)+1,$H$3:$I$1002,2,0),MAX(I912:I1911))-VLOOKUP(H912,$H$3:$I$1002,2,0)+1,IFERROR(VLOOKUP(MAX($H$3:H912)+1,$H$3:$I$1002,2,0),MAX(I912:I1911))-VLOOKUP(H912,$H$3:$I$1002,2,0)))</f>
        <v/>
      </c>
      <c r="P912" s="35" t="str">
        <f t="shared" si="1666"/>
        <v/>
      </c>
      <c r="Q912" s="67" t="str">
        <f t="shared" si="1667"/>
        <v/>
      </c>
      <c r="R912" s="67" t="str">
        <f t="shared" si="1668"/>
        <v/>
      </c>
      <c r="S912" s="67" t="str">
        <f t="shared" si="1669"/>
        <v/>
      </c>
      <c r="U912" s="68" t="str">
        <f>IFERROR(IF(Z912=0,"",IF(MINUTE(Z912)&lt;&gt;MINUTE(Z911),MAX($U$2:U911)+1,IF(AND(MINUTE(Z911)=0,MINUTE(Z912)=0),1,""))),"")</f>
        <v/>
      </c>
      <c r="V912" s="68" t="str">
        <f t="shared" si="1670"/>
        <v/>
      </c>
      <c r="W912" s="68" t="str">
        <f t="shared" si="1671"/>
        <v/>
      </c>
      <c r="X912" s="69" t="str">
        <f>IFERROR(L912+VLOOKUP(J912,'Tiempos de ciclo'!$P$3:$Q$398,2,0),"")</f>
        <v/>
      </c>
      <c r="Y912" s="69" t="str">
        <f t="shared" si="1654"/>
        <v/>
      </c>
      <c r="Z912" s="70" t="str">
        <f t="shared" si="1672"/>
        <v/>
      </c>
      <c r="AA912" s="68" t="str">
        <f>IF(U912="","",IF(U912=MAX($U$3:$U$1002),IFERROR(VLOOKUP(MAX($U$3:U912)+1,$U$3:$V$1002,2,0),MAX(V912:V1911))-VLOOKUP(U912,$U$3:$V$1002,2,0)+1,IFERROR(VLOOKUP(MAX($U$3:U912)+1,$U$3:$V$1002,2,0),MAX(V912:V1911))-VLOOKUP(U912,$U$3:$V$1002,2,0)))</f>
        <v/>
      </c>
      <c r="AC912" s="68" t="str">
        <f t="shared" si="1673"/>
        <v/>
      </c>
      <c r="AD912" s="69" t="str">
        <f t="shared" si="1674"/>
        <v/>
      </c>
      <c r="AE912" s="69" t="str">
        <f t="shared" si="1675"/>
        <v/>
      </c>
      <c r="AF912" s="69" t="str">
        <f t="shared" si="1676"/>
        <v/>
      </c>
      <c r="AI912" s="3" t="str">
        <f t="shared" si="1627"/>
        <v/>
      </c>
      <c r="AJ912" s="8" t="str">
        <f t="shared" si="1655"/>
        <v/>
      </c>
      <c r="AK912" s="8" t="str">
        <f t="shared" si="1628"/>
        <v/>
      </c>
      <c r="AL912" s="8" t="str">
        <f t="shared" si="1629"/>
        <v/>
      </c>
      <c r="AM912" s="8" t="str">
        <f t="shared" si="1630"/>
        <v/>
      </c>
      <c r="AN912" s="9" t="str">
        <f t="shared" si="1656"/>
        <v/>
      </c>
      <c r="AO912" s="9" t="str">
        <f t="shared" si="1657"/>
        <v/>
      </c>
      <c r="AP912" s="8" t="str">
        <f t="shared" si="1677"/>
        <v/>
      </c>
      <c r="AQ912" s="9" t="str">
        <f t="shared" si="1658"/>
        <v/>
      </c>
      <c r="AR912" s="8" t="str">
        <f t="shared" si="1678"/>
        <v/>
      </c>
      <c r="AS912" s="2" t="str">
        <f t="shared" si="1631"/>
        <v/>
      </c>
      <c r="AT912" s="8" t="str">
        <f t="shared" si="1679"/>
        <v/>
      </c>
      <c r="AU912" s="8" t="str">
        <f t="shared" si="1632"/>
        <v/>
      </c>
      <c r="AV912" s="8" t="str">
        <f t="shared" si="1633"/>
        <v/>
      </c>
      <c r="AW912" s="8" t="str">
        <f t="shared" si="1634"/>
        <v/>
      </c>
      <c r="AX912" s="9" t="str">
        <f t="shared" si="1659"/>
        <v/>
      </c>
      <c r="AY912" s="9" t="str">
        <f t="shared" si="1660"/>
        <v/>
      </c>
      <c r="AZ912" s="8" t="str">
        <f t="shared" si="1680"/>
        <v/>
      </c>
      <c r="BA912" s="9" t="str">
        <f t="shared" si="1681"/>
        <v/>
      </c>
      <c r="BB912" s="8" t="str">
        <f t="shared" si="1682"/>
        <v/>
      </c>
      <c r="BD912" s="3" t="str">
        <f t="shared" si="1683"/>
        <v/>
      </c>
      <c r="BE912" s="8" t="str">
        <f t="shared" si="1635"/>
        <v/>
      </c>
      <c r="BF912" s="8" t="str">
        <f t="shared" si="1636"/>
        <v/>
      </c>
      <c r="BG912" s="86" t="str">
        <f t="shared" si="1637"/>
        <v/>
      </c>
      <c r="BH912" s="9" t="str">
        <f t="shared" si="1638"/>
        <v/>
      </c>
      <c r="BI912" s="9" t="str">
        <f t="shared" si="1639"/>
        <v/>
      </c>
      <c r="BJ912" s="82" t="e">
        <f t="shared" si="1661"/>
        <v>#VALUE!</v>
      </c>
      <c r="BK912" s="9" t="str">
        <f t="shared" si="1640"/>
        <v/>
      </c>
      <c r="BL912" s="9" t="str">
        <f t="shared" ref="BL912:BM912" si="1702">BK912</f>
        <v/>
      </c>
      <c r="BM912" s="9" t="str">
        <f t="shared" si="1702"/>
        <v/>
      </c>
      <c r="BN912" s="8" t="str">
        <f t="shared" si="1663"/>
        <v/>
      </c>
      <c r="BO912" s="8" t="str">
        <f t="shared" si="1685"/>
        <v/>
      </c>
      <c r="BP912" s="8" t="str">
        <f t="shared" si="1686"/>
        <v/>
      </c>
      <c r="BQ912" s="8" t="str">
        <f t="shared" si="1687"/>
        <v/>
      </c>
      <c r="BR912" s="8" t="str">
        <f t="shared" si="1642"/>
        <v/>
      </c>
      <c r="BS912" s="8" t="str">
        <f t="shared" si="1688"/>
        <v/>
      </c>
      <c r="BT912" s="8" t="str">
        <f t="shared" si="1689"/>
        <v/>
      </c>
      <c r="BU912" s="7" t="str">
        <f t="shared" si="1690"/>
        <v/>
      </c>
    </row>
    <row r="913" spans="8:73" x14ac:dyDescent="0.25">
      <c r="H913" s="35" t="str">
        <f>IFERROR(IF(MINUTE(M913)&lt;&gt;MINUTE(M912),MAX($H$2:H912)+1,IF(AND(MINUTE(M912)=0,MINUTE(M913)=0),1,"")),"")</f>
        <v/>
      </c>
      <c r="I913" s="35" t="str">
        <f t="shared" si="1625"/>
        <v/>
      </c>
      <c r="J913" s="35" t="str">
        <f t="shared" si="1664"/>
        <v/>
      </c>
      <c r="K913" s="67" t="str">
        <f>IFERROR(IF(VLOOKUP(J912,'Flota Variable'!$AS$4:$AU$707,3,0)+K912&gt;$F$7,"",VLOOKUP(J912,'Flota Variable'!$AS$4:$AU$707,3,0)+K912),"")</f>
        <v/>
      </c>
      <c r="L913" s="67" t="str">
        <f t="shared" si="1626"/>
        <v/>
      </c>
      <c r="M913" s="36" t="str">
        <f t="shared" si="1665"/>
        <v/>
      </c>
      <c r="N913" s="35" t="str">
        <f>IF(H913="","",IF(H913=MAX($H$3:$H$1002),IFERROR(VLOOKUP(MAX($H$3:H913)+1,$H$3:$I$1002,2,0),MAX(I913:I1912))-VLOOKUP(H913,$H$3:$I$1002,2,0)+1,IFERROR(VLOOKUP(MAX($H$3:H913)+1,$H$3:$I$1002,2,0),MAX(I913:I1912))-VLOOKUP(H913,$H$3:$I$1002,2,0)))</f>
        <v/>
      </c>
      <c r="P913" s="35" t="str">
        <f t="shared" si="1666"/>
        <v/>
      </c>
      <c r="Q913" s="67" t="str">
        <f t="shared" si="1667"/>
        <v/>
      </c>
      <c r="R913" s="67" t="str">
        <f t="shared" si="1668"/>
        <v/>
      </c>
      <c r="S913" s="67" t="str">
        <f t="shared" si="1669"/>
        <v/>
      </c>
      <c r="U913" s="68" t="str">
        <f>IFERROR(IF(Z913=0,"",IF(MINUTE(Z913)&lt;&gt;MINUTE(Z912),MAX($U$2:U912)+1,IF(AND(MINUTE(Z912)=0,MINUTE(Z913)=0),1,""))),"")</f>
        <v/>
      </c>
      <c r="V913" s="68" t="str">
        <f t="shared" si="1670"/>
        <v/>
      </c>
      <c r="W913" s="68" t="str">
        <f t="shared" si="1671"/>
        <v/>
      </c>
      <c r="X913" s="69" t="str">
        <f>IFERROR(L913+VLOOKUP(J913,'Tiempos de ciclo'!$P$3:$Q$398,2,0),"")</f>
        <v/>
      </c>
      <c r="Y913" s="69" t="str">
        <f t="shared" si="1654"/>
        <v/>
      </c>
      <c r="Z913" s="70" t="str">
        <f t="shared" si="1672"/>
        <v/>
      </c>
      <c r="AA913" s="68" t="str">
        <f>IF(U913="","",IF(U913=MAX($U$3:$U$1002),IFERROR(VLOOKUP(MAX($U$3:U913)+1,$U$3:$V$1002,2,0),MAX(V913:V1912))-VLOOKUP(U913,$U$3:$V$1002,2,0)+1,IFERROR(VLOOKUP(MAX($U$3:U913)+1,$U$3:$V$1002,2,0),MAX(V913:V1912))-VLOOKUP(U913,$U$3:$V$1002,2,0)))</f>
        <v/>
      </c>
      <c r="AC913" s="68" t="str">
        <f t="shared" si="1673"/>
        <v/>
      </c>
      <c r="AD913" s="69" t="str">
        <f t="shared" si="1674"/>
        <v/>
      </c>
      <c r="AE913" s="69" t="str">
        <f t="shared" si="1675"/>
        <v/>
      </c>
      <c r="AF913" s="69" t="str">
        <f t="shared" si="1676"/>
        <v/>
      </c>
      <c r="AI913" s="3" t="str">
        <f t="shared" si="1627"/>
        <v/>
      </c>
      <c r="AJ913" s="8" t="str">
        <f t="shared" si="1655"/>
        <v/>
      </c>
      <c r="AK913" s="8" t="str">
        <f t="shared" si="1628"/>
        <v/>
      </c>
      <c r="AL913" s="8" t="str">
        <f t="shared" si="1629"/>
        <v/>
      </c>
      <c r="AM913" s="8" t="str">
        <f t="shared" si="1630"/>
        <v/>
      </c>
      <c r="AN913" s="9" t="str">
        <f t="shared" si="1656"/>
        <v/>
      </c>
      <c r="AO913" s="9" t="str">
        <f t="shared" si="1657"/>
        <v/>
      </c>
      <c r="AP913" s="8" t="str">
        <f t="shared" si="1677"/>
        <v/>
      </c>
      <c r="AQ913" s="9" t="str">
        <f t="shared" si="1658"/>
        <v/>
      </c>
      <c r="AR913" s="8" t="str">
        <f t="shared" si="1678"/>
        <v/>
      </c>
      <c r="AS913" s="2" t="str">
        <f t="shared" si="1631"/>
        <v/>
      </c>
      <c r="AT913" s="8" t="str">
        <f t="shared" si="1679"/>
        <v/>
      </c>
      <c r="AU913" s="8" t="str">
        <f t="shared" si="1632"/>
        <v/>
      </c>
      <c r="AV913" s="8" t="str">
        <f t="shared" si="1633"/>
        <v/>
      </c>
      <c r="AW913" s="8" t="str">
        <f t="shared" si="1634"/>
        <v/>
      </c>
      <c r="AX913" s="9" t="str">
        <f t="shared" si="1659"/>
        <v/>
      </c>
      <c r="AY913" s="9" t="str">
        <f t="shared" si="1660"/>
        <v/>
      </c>
      <c r="AZ913" s="8" t="str">
        <f t="shared" si="1680"/>
        <v/>
      </c>
      <c r="BA913" s="9" t="str">
        <f t="shared" si="1681"/>
        <v/>
      </c>
      <c r="BB913" s="8" t="str">
        <f t="shared" si="1682"/>
        <v/>
      </c>
      <c r="BD913" s="3" t="str">
        <f t="shared" si="1683"/>
        <v/>
      </c>
      <c r="BE913" s="8" t="str">
        <f t="shared" si="1635"/>
        <v/>
      </c>
      <c r="BF913" s="8" t="str">
        <f t="shared" si="1636"/>
        <v/>
      </c>
      <c r="BG913" s="86" t="str">
        <f t="shared" si="1637"/>
        <v/>
      </c>
      <c r="BH913" s="9" t="str">
        <f t="shared" si="1638"/>
        <v/>
      </c>
      <c r="BI913" s="9" t="str">
        <f t="shared" si="1639"/>
        <v/>
      </c>
      <c r="BJ913" s="82" t="e">
        <f t="shared" si="1661"/>
        <v>#VALUE!</v>
      </c>
      <c r="BK913" s="9" t="str">
        <f t="shared" si="1640"/>
        <v/>
      </c>
      <c r="BL913" s="9" t="str">
        <f t="shared" ref="BL913:BM913" si="1703">BK913</f>
        <v/>
      </c>
      <c r="BM913" s="9" t="str">
        <f t="shared" si="1703"/>
        <v/>
      </c>
      <c r="BN913" s="8" t="str">
        <f t="shared" si="1663"/>
        <v/>
      </c>
      <c r="BO913" s="8" t="str">
        <f t="shared" si="1685"/>
        <v/>
      </c>
      <c r="BP913" s="8" t="str">
        <f t="shared" si="1686"/>
        <v/>
      </c>
      <c r="BQ913" s="8" t="str">
        <f t="shared" si="1687"/>
        <v/>
      </c>
      <c r="BR913" s="8" t="str">
        <f t="shared" si="1642"/>
        <v/>
      </c>
      <c r="BS913" s="8" t="str">
        <f t="shared" si="1688"/>
        <v/>
      </c>
      <c r="BT913" s="8" t="str">
        <f t="shared" si="1689"/>
        <v/>
      </c>
      <c r="BU913" s="7" t="str">
        <f t="shared" si="1690"/>
        <v/>
      </c>
    </row>
    <row r="914" spans="8:73" x14ac:dyDescent="0.25">
      <c r="H914" s="35" t="str">
        <f>IFERROR(IF(MINUTE(M914)&lt;&gt;MINUTE(M913),MAX($H$2:H913)+1,IF(AND(MINUTE(M913)=0,MINUTE(M914)=0),1,"")),"")</f>
        <v/>
      </c>
      <c r="I914" s="35" t="str">
        <f t="shared" si="1625"/>
        <v/>
      </c>
      <c r="J914" s="35" t="str">
        <f t="shared" si="1664"/>
        <v/>
      </c>
      <c r="K914" s="67" t="str">
        <f>IFERROR(IF(VLOOKUP(J913,'Flota Variable'!$AS$4:$AU$707,3,0)+K913&gt;$F$7,"",VLOOKUP(J913,'Flota Variable'!$AS$4:$AU$707,3,0)+K913),"")</f>
        <v/>
      </c>
      <c r="L914" s="67" t="str">
        <f t="shared" si="1626"/>
        <v/>
      </c>
      <c r="M914" s="36" t="str">
        <f t="shared" si="1665"/>
        <v/>
      </c>
      <c r="N914" s="35" t="str">
        <f>IF(H914="","",IF(H914=MAX($H$3:$H$1002),IFERROR(VLOOKUP(MAX($H$3:H914)+1,$H$3:$I$1002,2,0),MAX(I914:I1913))-VLOOKUP(H914,$H$3:$I$1002,2,0)+1,IFERROR(VLOOKUP(MAX($H$3:H914)+1,$H$3:$I$1002,2,0),MAX(I914:I1913))-VLOOKUP(H914,$H$3:$I$1002,2,0)))</f>
        <v/>
      </c>
      <c r="P914" s="35" t="str">
        <f t="shared" si="1666"/>
        <v/>
      </c>
      <c r="Q914" s="67" t="str">
        <f t="shared" si="1667"/>
        <v/>
      </c>
      <c r="R914" s="67" t="str">
        <f t="shared" si="1668"/>
        <v/>
      </c>
      <c r="S914" s="67" t="str">
        <f t="shared" si="1669"/>
        <v/>
      </c>
      <c r="U914" s="68" t="str">
        <f>IFERROR(IF(Z914=0,"",IF(MINUTE(Z914)&lt;&gt;MINUTE(Z913),MAX($U$2:U913)+1,IF(AND(MINUTE(Z913)=0,MINUTE(Z914)=0),1,""))),"")</f>
        <v/>
      </c>
      <c r="V914" s="68" t="str">
        <f t="shared" si="1670"/>
        <v/>
      </c>
      <c r="W914" s="68" t="str">
        <f t="shared" si="1671"/>
        <v/>
      </c>
      <c r="X914" s="69" t="str">
        <f>IFERROR(L914+VLOOKUP(J914,'Tiempos de ciclo'!$P$3:$Q$398,2,0),"")</f>
        <v/>
      </c>
      <c r="Y914" s="69" t="str">
        <f t="shared" si="1654"/>
        <v/>
      </c>
      <c r="Z914" s="70" t="str">
        <f t="shared" si="1672"/>
        <v/>
      </c>
      <c r="AA914" s="68" t="str">
        <f>IF(U914="","",IF(U914=MAX($U$3:$U$1002),IFERROR(VLOOKUP(MAX($U$3:U914)+1,$U$3:$V$1002,2,0),MAX(V914:V1913))-VLOOKUP(U914,$U$3:$V$1002,2,0)+1,IFERROR(VLOOKUP(MAX($U$3:U914)+1,$U$3:$V$1002,2,0),MAX(V914:V1913))-VLOOKUP(U914,$U$3:$V$1002,2,0)))</f>
        <v/>
      </c>
      <c r="AC914" s="68" t="str">
        <f t="shared" si="1673"/>
        <v/>
      </c>
      <c r="AD914" s="69" t="str">
        <f t="shared" si="1674"/>
        <v/>
      </c>
      <c r="AE914" s="69" t="str">
        <f t="shared" si="1675"/>
        <v/>
      </c>
      <c r="AF914" s="69" t="str">
        <f t="shared" si="1676"/>
        <v/>
      </c>
      <c r="AI914" s="3" t="str">
        <f t="shared" si="1627"/>
        <v/>
      </c>
      <c r="AJ914" s="8" t="str">
        <f t="shared" si="1655"/>
        <v/>
      </c>
      <c r="AK914" s="8" t="str">
        <f t="shared" si="1628"/>
        <v/>
      </c>
      <c r="AL914" s="8" t="str">
        <f t="shared" si="1629"/>
        <v/>
      </c>
      <c r="AM914" s="8" t="str">
        <f t="shared" si="1630"/>
        <v/>
      </c>
      <c r="AN914" s="9" t="str">
        <f t="shared" si="1656"/>
        <v/>
      </c>
      <c r="AO914" s="9" t="str">
        <f t="shared" si="1657"/>
        <v/>
      </c>
      <c r="AP914" s="8" t="str">
        <f t="shared" si="1677"/>
        <v/>
      </c>
      <c r="AQ914" s="9" t="str">
        <f t="shared" si="1658"/>
        <v/>
      </c>
      <c r="AR914" s="8" t="str">
        <f t="shared" si="1678"/>
        <v/>
      </c>
      <c r="AS914" s="2" t="str">
        <f t="shared" si="1631"/>
        <v/>
      </c>
      <c r="AT914" s="8" t="str">
        <f t="shared" si="1679"/>
        <v/>
      </c>
      <c r="AU914" s="8" t="str">
        <f t="shared" si="1632"/>
        <v/>
      </c>
      <c r="AV914" s="8" t="str">
        <f t="shared" si="1633"/>
        <v/>
      </c>
      <c r="AW914" s="8" t="str">
        <f t="shared" si="1634"/>
        <v/>
      </c>
      <c r="AX914" s="9" t="str">
        <f t="shared" si="1659"/>
        <v/>
      </c>
      <c r="AY914" s="9" t="str">
        <f t="shared" si="1660"/>
        <v/>
      </c>
      <c r="AZ914" s="8" t="str">
        <f t="shared" si="1680"/>
        <v/>
      </c>
      <c r="BA914" s="9" t="str">
        <f t="shared" si="1681"/>
        <v/>
      </c>
      <c r="BB914" s="8" t="str">
        <f t="shared" si="1682"/>
        <v/>
      </c>
      <c r="BD914" s="3" t="str">
        <f t="shared" si="1683"/>
        <v/>
      </c>
      <c r="BE914" s="8" t="str">
        <f t="shared" si="1635"/>
        <v/>
      </c>
      <c r="BF914" s="8" t="str">
        <f t="shared" si="1636"/>
        <v/>
      </c>
      <c r="BG914" s="86" t="str">
        <f t="shared" si="1637"/>
        <v/>
      </c>
      <c r="BH914" s="9" t="str">
        <f t="shared" si="1638"/>
        <v/>
      </c>
      <c r="BI914" s="9" t="str">
        <f t="shared" si="1639"/>
        <v/>
      </c>
      <c r="BJ914" s="82" t="e">
        <f t="shared" si="1661"/>
        <v>#VALUE!</v>
      </c>
      <c r="BK914" s="9" t="str">
        <f t="shared" si="1640"/>
        <v/>
      </c>
      <c r="BL914" s="9" t="str">
        <f t="shared" ref="BL914:BM914" si="1704">BK914</f>
        <v/>
      </c>
      <c r="BM914" s="9" t="str">
        <f t="shared" si="1704"/>
        <v/>
      </c>
      <c r="BN914" s="8" t="str">
        <f t="shared" si="1663"/>
        <v/>
      </c>
      <c r="BO914" s="8" t="str">
        <f t="shared" si="1685"/>
        <v/>
      </c>
      <c r="BP914" s="8" t="str">
        <f t="shared" si="1686"/>
        <v/>
      </c>
      <c r="BQ914" s="8" t="str">
        <f t="shared" si="1687"/>
        <v/>
      </c>
      <c r="BR914" s="8" t="str">
        <f t="shared" si="1642"/>
        <v/>
      </c>
      <c r="BS914" s="8" t="str">
        <f t="shared" si="1688"/>
        <v/>
      </c>
      <c r="BT914" s="8" t="str">
        <f t="shared" si="1689"/>
        <v/>
      </c>
      <c r="BU914" s="7" t="str">
        <f t="shared" si="1690"/>
        <v/>
      </c>
    </row>
    <row r="915" spans="8:73" x14ac:dyDescent="0.25">
      <c r="H915" s="35" t="str">
        <f>IFERROR(IF(MINUTE(M915)&lt;&gt;MINUTE(M914),MAX($H$2:H914)+1,IF(AND(MINUTE(M914)=0,MINUTE(M915)=0),1,"")),"")</f>
        <v/>
      </c>
      <c r="I915" s="35" t="str">
        <f t="shared" si="1625"/>
        <v/>
      </c>
      <c r="J915" s="35" t="str">
        <f t="shared" si="1664"/>
        <v/>
      </c>
      <c r="K915" s="67" t="str">
        <f>IFERROR(IF(VLOOKUP(J914,'Flota Variable'!$AS$4:$AU$707,3,0)+K914&gt;$F$7,"",VLOOKUP(J914,'Flota Variable'!$AS$4:$AU$707,3,0)+K914),"")</f>
        <v/>
      </c>
      <c r="L915" s="67" t="str">
        <f t="shared" si="1626"/>
        <v/>
      </c>
      <c r="M915" s="36" t="str">
        <f t="shared" si="1665"/>
        <v/>
      </c>
      <c r="N915" s="35" t="str">
        <f>IF(H915="","",IF(H915=MAX($H$3:$H$1002),IFERROR(VLOOKUP(MAX($H$3:H915)+1,$H$3:$I$1002,2,0),MAX(I915:I1914))-VLOOKUP(H915,$H$3:$I$1002,2,0)+1,IFERROR(VLOOKUP(MAX($H$3:H915)+1,$H$3:$I$1002,2,0),MAX(I915:I1914))-VLOOKUP(H915,$H$3:$I$1002,2,0)))</f>
        <v/>
      </c>
      <c r="P915" s="35" t="str">
        <f t="shared" si="1666"/>
        <v/>
      </c>
      <c r="Q915" s="67" t="str">
        <f t="shared" si="1667"/>
        <v/>
      </c>
      <c r="R915" s="67" t="str">
        <f t="shared" si="1668"/>
        <v/>
      </c>
      <c r="S915" s="67" t="str">
        <f t="shared" si="1669"/>
        <v/>
      </c>
      <c r="U915" s="68" t="str">
        <f>IFERROR(IF(Z915=0,"",IF(MINUTE(Z915)&lt;&gt;MINUTE(Z914),MAX($U$2:U914)+1,IF(AND(MINUTE(Z914)=0,MINUTE(Z915)=0),1,""))),"")</f>
        <v/>
      </c>
      <c r="V915" s="68" t="str">
        <f t="shared" si="1670"/>
        <v/>
      </c>
      <c r="W915" s="68" t="str">
        <f t="shared" si="1671"/>
        <v/>
      </c>
      <c r="X915" s="69" t="str">
        <f>IFERROR(L915+VLOOKUP(J915,'Tiempos de ciclo'!$P$3:$Q$398,2,0),"")</f>
        <v/>
      </c>
      <c r="Y915" s="69" t="str">
        <f t="shared" si="1654"/>
        <v/>
      </c>
      <c r="Z915" s="70" t="str">
        <f t="shared" si="1672"/>
        <v/>
      </c>
      <c r="AA915" s="68" t="str">
        <f>IF(U915="","",IF(U915=MAX($U$3:$U$1002),IFERROR(VLOOKUP(MAX($U$3:U915)+1,$U$3:$V$1002,2,0),MAX(V915:V1914))-VLOOKUP(U915,$U$3:$V$1002,2,0)+1,IFERROR(VLOOKUP(MAX($U$3:U915)+1,$U$3:$V$1002,2,0),MAX(V915:V1914))-VLOOKUP(U915,$U$3:$V$1002,2,0)))</f>
        <v/>
      </c>
      <c r="AC915" s="68" t="str">
        <f t="shared" si="1673"/>
        <v/>
      </c>
      <c r="AD915" s="69" t="str">
        <f t="shared" si="1674"/>
        <v/>
      </c>
      <c r="AE915" s="69" t="str">
        <f t="shared" si="1675"/>
        <v/>
      </c>
      <c r="AF915" s="69" t="str">
        <f t="shared" si="1676"/>
        <v/>
      </c>
      <c r="AI915" s="3" t="str">
        <f t="shared" si="1627"/>
        <v/>
      </c>
      <c r="AJ915" s="8" t="str">
        <f t="shared" si="1655"/>
        <v/>
      </c>
      <c r="AK915" s="8" t="str">
        <f t="shared" si="1628"/>
        <v/>
      </c>
      <c r="AL915" s="8" t="str">
        <f t="shared" si="1629"/>
        <v/>
      </c>
      <c r="AM915" s="8" t="str">
        <f t="shared" si="1630"/>
        <v/>
      </c>
      <c r="AN915" s="9" t="str">
        <f t="shared" si="1656"/>
        <v/>
      </c>
      <c r="AO915" s="9" t="str">
        <f t="shared" si="1657"/>
        <v/>
      </c>
      <c r="AP915" s="8" t="str">
        <f t="shared" si="1677"/>
        <v/>
      </c>
      <c r="AQ915" s="9" t="str">
        <f t="shared" si="1658"/>
        <v/>
      </c>
      <c r="AR915" s="8" t="str">
        <f t="shared" si="1678"/>
        <v/>
      </c>
      <c r="AS915" s="2" t="str">
        <f t="shared" si="1631"/>
        <v/>
      </c>
      <c r="AT915" s="8" t="str">
        <f t="shared" si="1679"/>
        <v/>
      </c>
      <c r="AU915" s="8" t="str">
        <f t="shared" si="1632"/>
        <v/>
      </c>
      <c r="AV915" s="8" t="str">
        <f t="shared" si="1633"/>
        <v/>
      </c>
      <c r="AW915" s="8" t="str">
        <f t="shared" si="1634"/>
        <v/>
      </c>
      <c r="AX915" s="9" t="str">
        <f t="shared" si="1659"/>
        <v/>
      </c>
      <c r="AY915" s="9" t="str">
        <f t="shared" si="1660"/>
        <v/>
      </c>
      <c r="AZ915" s="8" t="str">
        <f t="shared" si="1680"/>
        <v/>
      </c>
      <c r="BA915" s="9" t="str">
        <f t="shared" si="1681"/>
        <v/>
      </c>
      <c r="BB915" s="8" t="str">
        <f t="shared" si="1682"/>
        <v/>
      </c>
      <c r="BD915" s="3" t="str">
        <f t="shared" si="1683"/>
        <v/>
      </c>
      <c r="BE915" s="8" t="str">
        <f t="shared" si="1635"/>
        <v/>
      </c>
      <c r="BF915" s="8" t="str">
        <f t="shared" si="1636"/>
        <v/>
      </c>
      <c r="BG915" s="86" t="str">
        <f t="shared" si="1637"/>
        <v/>
      </c>
      <c r="BH915" s="9" t="str">
        <f t="shared" si="1638"/>
        <v/>
      </c>
      <c r="BI915" s="9" t="str">
        <f t="shared" si="1639"/>
        <v/>
      </c>
      <c r="BJ915" s="82" t="e">
        <f t="shared" si="1661"/>
        <v>#VALUE!</v>
      </c>
      <c r="BK915" s="9" t="str">
        <f t="shared" si="1640"/>
        <v/>
      </c>
      <c r="BL915" s="9" t="str">
        <f t="shared" ref="BL915:BM915" si="1705">BK915</f>
        <v/>
      </c>
      <c r="BM915" s="9" t="str">
        <f t="shared" si="1705"/>
        <v/>
      </c>
      <c r="BN915" s="8" t="str">
        <f t="shared" si="1663"/>
        <v/>
      </c>
      <c r="BO915" s="8" t="str">
        <f t="shared" si="1685"/>
        <v/>
      </c>
      <c r="BP915" s="8" t="str">
        <f t="shared" si="1686"/>
        <v/>
      </c>
      <c r="BQ915" s="8" t="str">
        <f t="shared" si="1687"/>
        <v/>
      </c>
      <c r="BR915" s="8" t="str">
        <f t="shared" si="1642"/>
        <v/>
      </c>
      <c r="BS915" s="8" t="str">
        <f t="shared" si="1688"/>
        <v/>
      </c>
      <c r="BT915" s="8" t="str">
        <f t="shared" si="1689"/>
        <v/>
      </c>
      <c r="BU915" s="7" t="str">
        <f t="shared" si="1690"/>
        <v/>
      </c>
    </row>
    <row r="916" spans="8:73" x14ac:dyDescent="0.25">
      <c r="H916" s="35" t="str">
        <f>IFERROR(IF(MINUTE(M916)&lt;&gt;MINUTE(M915),MAX($H$2:H915)+1,IF(AND(MINUTE(M915)=0,MINUTE(M916)=0),1,"")),"")</f>
        <v/>
      </c>
      <c r="I916" s="35" t="str">
        <f t="shared" si="1625"/>
        <v/>
      </c>
      <c r="J916" s="35" t="str">
        <f t="shared" si="1664"/>
        <v/>
      </c>
      <c r="K916" s="67" t="str">
        <f>IFERROR(IF(VLOOKUP(J915,'Flota Variable'!$AS$4:$AU$707,3,0)+K915&gt;$F$7,"",VLOOKUP(J915,'Flota Variable'!$AS$4:$AU$707,3,0)+K915),"")</f>
        <v/>
      </c>
      <c r="L916" s="67" t="str">
        <f t="shared" si="1626"/>
        <v/>
      </c>
      <c r="M916" s="36" t="str">
        <f t="shared" si="1665"/>
        <v/>
      </c>
      <c r="N916" s="35" t="str">
        <f>IF(H916="","",IF(H916=MAX($H$3:$H$1002),IFERROR(VLOOKUP(MAX($H$3:H916)+1,$H$3:$I$1002,2,0),MAX(I916:I1915))-VLOOKUP(H916,$H$3:$I$1002,2,0)+1,IFERROR(VLOOKUP(MAX($H$3:H916)+1,$H$3:$I$1002,2,0),MAX(I916:I1915))-VLOOKUP(H916,$H$3:$I$1002,2,0)))</f>
        <v/>
      </c>
      <c r="P916" s="35" t="str">
        <f t="shared" si="1666"/>
        <v/>
      </c>
      <c r="Q916" s="67" t="str">
        <f t="shared" si="1667"/>
        <v/>
      </c>
      <c r="R916" s="67" t="str">
        <f t="shared" si="1668"/>
        <v/>
      </c>
      <c r="S916" s="67" t="str">
        <f t="shared" si="1669"/>
        <v/>
      </c>
      <c r="U916" s="68" t="str">
        <f>IFERROR(IF(Z916=0,"",IF(MINUTE(Z916)&lt;&gt;MINUTE(Z915),MAX($U$2:U915)+1,IF(AND(MINUTE(Z915)=0,MINUTE(Z916)=0),1,""))),"")</f>
        <v/>
      </c>
      <c r="V916" s="68" t="str">
        <f t="shared" si="1670"/>
        <v/>
      </c>
      <c r="W916" s="68" t="str">
        <f t="shared" si="1671"/>
        <v/>
      </c>
      <c r="X916" s="69" t="str">
        <f>IFERROR(L916+VLOOKUP(J916,'Tiempos de ciclo'!$P$3:$Q$398,2,0),"")</f>
        <v/>
      </c>
      <c r="Y916" s="69" t="str">
        <f t="shared" si="1654"/>
        <v/>
      </c>
      <c r="Z916" s="70" t="str">
        <f t="shared" si="1672"/>
        <v/>
      </c>
      <c r="AA916" s="68" t="str">
        <f>IF(U916="","",IF(U916=MAX($U$3:$U$1002),IFERROR(VLOOKUP(MAX($U$3:U916)+1,$U$3:$V$1002,2,0),MAX(V916:V1915))-VLOOKUP(U916,$U$3:$V$1002,2,0)+1,IFERROR(VLOOKUP(MAX($U$3:U916)+1,$U$3:$V$1002,2,0),MAX(V916:V1915))-VLOOKUP(U916,$U$3:$V$1002,2,0)))</f>
        <v/>
      </c>
      <c r="AC916" s="68" t="str">
        <f t="shared" si="1673"/>
        <v/>
      </c>
      <c r="AD916" s="69" t="str">
        <f t="shared" si="1674"/>
        <v/>
      </c>
      <c r="AE916" s="69" t="str">
        <f t="shared" si="1675"/>
        <v/>
      </c>
      <c r="AF916" s="69" t="str">
        <f t="shared" si="1676"/>
        <v/>
      </c>
      <c r="AI916" s="3" t="str">
        <f t="shared" si="1627"/>
        <v/>
      </c>
      <c r="AJ916" s="8" t="str">
        <f t="shared" si="1655"/>
        <v/>
      </c>
      <c r="AK916" s="8" t="str">
        <f t="shared" si="1628"/>
        <v/>
      </c>
      <c r="AL916" s="8" t="str">
        <f t="shared" si="1629"/>
        <v/>
      </c>
      <c r="AM916" s="8" t="str">
        <f t="shared" si="1630"/>
        <v/>
      </c>
      <c r="AN916" s="9" t="str">
        <f t="shared" si="1656"/>
        <v/>
      </c>
      <c r="AO916" s="9" t="str">
        <f t="shared" si="1657"/>
        <v/>
      </c>
      <c r="AP916" s="8" t="str">
        <f t="shared" si="1677"/>
        <v/>
      </c>
      <c r="AQ916" s="9" t="str">
        <f t="shared" si="1658"/>
        <v/>
      </c>
      <c r="AR916" s="8" t="str">
        <f t="shared" si="1678"/>
        <v/>
      </c>
      <c r="AS916" s="2" t="str">
        <f t="shared" si="1631"/>
        <v/>
      </c>
      <c r="AT916" s="8" t="str">
        <f t="shared" si="1679"/>
        <v/>
      </c>
      <c r="AU916" s="8" t="str">
        <f t="shared" si="1632"/>
        <v/>
      </c>
      <c r="AV916" s="8" t="str">
        <f t="shared" si="1633"/>
        <v/>
      </c>
      <c r="AW916" s="8" t="str">
        <f t="shared" si="1634"/>
        <v/>
      </c>
      <c r="AX916" s="9" t="str">
        <f t="shared" si="1659"/>
        <v/>
      </c>
      <c r="AY916" s="9" t="str">
        <f t="shared" si="1660"/>
        <v/>
      </c>
      <c r="AZ916" s="8" t="str">
        <f t="shared" si="1680"/>
        <v/>
      </c>
      <c r="BA916" s="9" t="str">
        <f t="shared" si="1681"/>
        <v/>
      </c>
      <c r="BB916" s="8" t="str">
        <f t="shared" si="1682"/>
        <v/>
      </c>
      <c r="BD916" s="3" t="str">
        <f t="shared" si="1683"/>
        <v/>
      </c>
      <c r="BE916" s="8" t="str">
        <f t="shared" si="1635"/>
        <v/>
      </c>
      <c r="BF916" s="8" t="str">
        <f t="shared" si="1636"/>
        <v/>
      </c>
      <c r="BG916" s="86" t="str">
        <f t="shared" si="1637"/>
        <v/>
      </c>
      <c r="BH916" s="9" t="str">
        <f t="shared" si="1638"/>
        <v/>
      </c>
      <c r="BI916" s="9" t="str">
        <f t="shared" si="1639"/>
        <v/>
      </c>
      <c r="BJ916" s="82" t="e">
        <f t="shared" si="1661"/>
        <v>#VALUE!</v>
      </c>
      <c r="BK916" s="9" t="str">
        <f t="shared" si="1640"/>
        <v/>
      </c>
      <c r="BL916" s="9" t="str">
        <f t="shared" ref="BL916:BM916" si="1706">BK916</f>
        <v/>
      </c>
      <c r="BM916" s="9" t="str">
        <f t="shared" si="1706"/>
        <v/>
      </c>
      <c r="BN916" s="8" t="str">
        <f t="shared" si="1663"/>
        <v/>
      </c>
      <c r="BO916" s="8" t="str">
        <f t="shared" si="1685"/>
        <v/>
      </c>
      <c r="BP916" s="8" t="str">
        <f t="shared" si="1686"/>
        <v/>
      </c>
      <c r="BQ916" s="8" t="str">
        <f t="shared" si="1687"/>
        <v/>
      </c>
      <c r="BR916" s="8" t="str">
        <f t="shared" si="1642"/>
        <v/>
      </c>
      <c r="BS916" s="8" t="str">
        <f t="shared" si="1688"/>
        <v/>
      </c>
      <c r="BT916" s="8" t="str">
        <f t="shared" si="1689"/>
        <v/>
      </c>
      <c r="BU916" s="7" t="str">
        <f t="shared" si="1690"/>
        <v/>
      </c>
    </row>
    <row r="917" spans="8:73" x14ac:dyDescent="0.25">
      <c r="H917" s="35" t="str">
        <f>IFERROR(IF(MINUTE(M917)&lt;&gt;MINUTE(M916),MAX($H$2:H916)+1,IF(AND(MINUTE(M916)=0,MINUTE(M917)=0),1,"")),"")</f>
        <v/>
      </c>
      <c r="I917" s="35" t="str">
        <f t="shared" si="1625"/>
        <v/>
      </c>
      <c r="J917" s="35" t="str">
        <f t="shared" si="1664"/>
        <v/>
      </c>
      <c r="K917" s="67" t="str">
        <f>IFERROR(IF(VLOOKUP(J916,'Flota Variable'!$AS$4:$AU$707,3,0)+K916&gt;$F$7,"",VLOOKUP(J916,'Flota Variable'!$AS$4:$AU$707,3,0)+K916),"")</f>
        <v/>
      </c>
      <c r="L917" s="67" t="str">
        <f t="shared" si="1626"/>
        <v/>
      </c>
      <c r="M917" s="36" t="str">
        <f t="shared" si="1665"/>
        <v/>
      </c>
      <c r="N917" s="35" t="str">
        <f>IF(H917="","",IF(H917=MAX($H$3:$H$1002),IFERROR(VLOOKUP(MAX($H$3:H917)+1,$H$3:$I$1002,2,0),MAX(I917:I1916))-VLOOKUP(H917,$H$3:$I$1002,2,0)+1,IFERROR(VLOOKUP(MAX($H$3:H917)+1,$H$3:$I$1002,2,0),MAX(I917:I1916))-VLOOKUP(H917,$H$3:$I$1002,2,0)))</f>
        <v/>
      </c>
      <c r="P917" s="35" t="str">
        <f t="shared" si="1666"/>
        <v/>
      </c>
      <c r="Q917" s="67" t="str">
        <f t="shared" si="1667"/>
        <v/>
      </c>
      <c r="R917" s="67" t="str">
        <f t="shared" si="1668"/>
        <v/>
      </c>
      <c r="S917" s="67" t="str">
        <f t="shared" si="1669"/>
        <v/>
      </c>
      <c r="U917" s="68" t="str">
        <f>IFERROR(IF(Z917=0,"",IF(MINUTE(Z917)&lt;&gt;MINUTE(Z916),MAX($U$2:U916)+1,IF(AND(MINUTE(Z916)=0,MINUTE(Z917)=0),1,""))),"")</f>
        <v/>
      </c>
      <c r="V917" s="68" t="str">
        <f t="shared" si="1670"/>
        <v/>
      </c>
      <c r="W917" s="68" t="str">
        <f t="shared" si="1671"/>
        <v/>
      </c>
      <c r="X917" s="69" t="str">
        <f>IFERROR(L917+VLOOKUP(J917,'Tiempos de ciclo'!$P$3:$Q$398,2,0),"")</f>
        <v/>
      </c>
      <c r="Y917" s="69" t="str">
        <f t="shared" si="1654"/>
        <v/>
      </c>
      <c r="Z917" s="70" t="str">
        <f t="shared" si="1672"/>
        <v/>
      </c>
      <c r="AA917" s="68" t="str">
        <f>IF(U917="","",IF(U917=MAX($U$3:$U$1002),IFERROR(VLOOKUP(MAX($U$3:U917)+1,$U$3:$V$1002,2,0),MAX(V917:V1916))-VLOOKUP(U917,$U$3:$V$1002,2,0)+1,IFERROR(VLOOKUP(MAX($U$3:U917)+1,$U$3:$V$1002,2,0),MAX(V917:V1916))-VLOOKUP(U917,$U$3:$V$1002,2,0)))</f>
        <v/>
      </c>
      <c r="AC917" s="68" t="str">
        <f t="shared" si="1673"/>
        <v/>
      </c>
      <c r="AD917" s="69" t="str">
        <f t="shared" si="1674"/>
        <v/>
      </c>
      <c r="AE917" s="69" t="str">
        <f t="shared" si="1675"/>
        <v/>
      </c>
      <c r="AF917" s="69" t="str">
        <f t="shared" si="1676"/>
        <v/>
      </c>
      <c r="AI917" s="3" t="str">
        <f t="shared" si="1627"/>
        <v/>
      </c>
      <c r="AJ917" s="8" t="str">
        <f t="shared" si="1655"/>
        <v/>
      </c>
      <c r="AK917" s="8" t="str">
        <f t="shared" si="1628"/>
        <v/>
      </c>
      <c r="AL917" s="8" t="str">
        <f t="shared" si="1629"/>
        <v/>
      </c>
      <c r="AM917" s="8" t="str">
        <f t="shared" si="1630"/>
        <v/>
      </c>
      <c r="AN917" s="9" t="str">
        <f t="shared" si="1656"/>
        <v/>
      </c>
      <c r="AO917" s="9" t="str">
        <f t="shared" si="1657"/>
        <v/>
      </c>
      <c r="AP917" s="8" t="str">
        <f t="shared" si="1677"/>
        <v/>
      </c>
      <c r="AQ917" s="9" t="str">
        <f t="shared" si="1658"/>
        <v/>
      </c>
      <c r="AR917" s="8" t="str">
        <f t="shared" si="1678"/>
        <v/>
      </c>
      <c r="AS917" s="2" t="str">
        <f t="shared" si="1631"/>
        <v/>
      </c>
      <c r="AT917" s="8" t="str">
        <f t="shared" si="1679"/>
        <v/>
      </c>
      <c r="AU917" s="8" t="str">
        <f t="shared" si="1632"/>
        <v/>
      </c>
      <c r="AV917" s="8" t="str">
        <f t="shared" si="1633"/>
        <v/>
      </c>
      <c r="AW917" s="8" t="str">
        <f t="shared" si="1634"/>
        <v/>
      </c>
      <c r="AX917" s="9" t="str">
        <f t="shared" si="1659"/>
        <v/>
      </c>
      <c r="AY917" s="9" t="str">
        <f t="shared" si="1660"/>
        <v/>
      </c>
      <c r="AZ917" s="8" t="str">
        <f t="shared" si="1680"/>
        <v/>
      </c>
      <c r="BA917" s="9" t="str">
        <f t="shared" si="1681"/>
        <v/>
      </c>
      <c r="BB917" s="8" t="str">
        <f t="shared" si="1682"/>
        <v/>
      </c>
      <c r="BD917" s="3" t="str">
        <f t="shared" si="1683"/>
        <v/>
      </c>
      <c r="BE917" s="8" t="str">
        <f t="shared" si="1635"/>
        <v/>
      </c>
      <c r="BF917" s="8" t="str">
        <f t="shared" si="1636"/>
        <v/>
      </c>
      <c r="BG917" s="86" t="str">
        <f t="shared" si="1637"/>
        <v/>
      </c>
      <c r="BH917" s="9" t="str">
        <f t="shared" si="1638"/>
        <v/>
      </c>
      <c r="BI917" s="9" t="str">
        <f t="shared" si="1639"/>
        <v/>
      </c>
      <c r="BJ917" s="82" t="e">
        <f t="shared" si="1661"/>
        <v>#VALUE!</v>
      </c>
      <c r="BK917" s="9" t="str">
        <f t="shared" si="1640"/>
        <v/>
      </c>
      <c r="BL917" s="9" t="str">
        <f t="shared" ref="BL917:BM917" si="1707">BK917</f>
        <v/>
      </c>
      <c r="BM917" s="9" t="str">
        <f t="shared" si="1707"/>
        <v/>
      </c>
      <c r="BN917" s="8" t="str">
        <f t="shared" si="1663"/>
        <v/>
      </c>
      <c r="BO917" s="8" t="str">
        <f t="shared" si="1685"/>
        <v/>
      </c>
      <c r="BP917" s="8" t="str">
        <f t="shared" si="1686"/>
        <v/>
      </c>
      <c r="BQ917" s="8" t="str">
        <f t="shared" si="1687"/>
        <v/>
      </c>
      <c r="BR917" s="8" t="str">
        <f t="shared" si="1642"/>
        <v/>
      </c>
      <c r="BS917" s="8" t="str">
        <f t="shared" si="1688"/>
        <v/>
      </c>
      <c r="BT917" s="8" t="str">
        <f t="shared" si="1689"/>
        <v/>
      </c>
      <c r="BU917" s="7" t="str">
        <f t="shared" si="1690"/>
        <v/>
      </c>
    </row>
    <row r="918" spans="8:73" x14ac:dyDescent="0.25">
      <c r="H918" s="35" t="str">
        <f>IFERROR(IF(MINUTE(M918)&lt;&gt;MINUTE(M917),MAX($H$2:H917)+1,IF(AND(MINUTE(M917)=0,MINUTE(M918)=0),1,"")),"")</f>
        <v/>
      </c>
      <c r="I918" s="35" t="str">
        <f t="shared" si="1625"/>
        <v/>
      </c>
      <c r="J918" s="35" t="str">
        <f t="shared" si="1664"/>
        <v/>
      </c>
      <c r="K918" s="67" t="str">
        <f>IFERROR(IF(VLOOKUP(J917,'Flota Variable'!$AS$4:$AU$707,3,0)+K917&gt;$F$7,"",VLOOKUP(J917,'Flota Variable'!$AS$4:$AU$707,3,0)+K917),"")</f>
        <v/>
      </c>
      <c r="L918" s="67" t="str">
        <f t="shared" si="1626"/>
        <v/>
      </c>
      <c r="M918" s="36" t="str">
        <f t="shared" si="1665"/>
        <v/>
      </c>
      <c r="N918" s="35" t="str">
        <f>IF(H918="","",IF(H918=MAX($H$3:$H$1002),IFERROR(VLOOKUP(MAX($H$3:H918)+1,$H$3:$I$1002,2,0),MAX(I918:I1917))-VLOOKUP(H918,$H$3:$I$1002,2,0)+1,IFERROR(VLOOKUP(MAX($H$3:H918)+1,$H$3:$I$1002,2,0),MAX(I918:I1917))-VLOOKUP(H918,$H$3:$I$1002,2,0)))</f>
        <v/>
      </c>
      <c r="P918" s="35" t="str">
        <f t="shared" si="1666"/>
        <v/>
      </c>
      <c r="Q918" s="67" t="str">
        <f t="shared" si="1667"/>
        <v/>
      </c>
      <c r="R918" s="67" t="str">
        <f t="shared" si="1668"/>
        <v/>
      </c>
      <c r="S918" s="67" t="str">
        <f t="shared" si="1669"/>
        <v/>
      </c>
      <c r="U918" s="68" t="str">
        <f>IFERROR(IF(Z918=0,"",IF(MINUTE(Z918)&lt;&gt;MINUTE(Z917),MAX($U$2:U917)+1,IF(AND(MINUTE(Z917)=0,MINUTE(Z918)=0),1,""))),"")</f>
        <v/>
      </c>
      <c r="V918" s="68" t="str">
        <f t="shared" si="1670"/>
        <v/>
      </c>
      <c r="W918" s="68" t="str">
        <f t="shared" si="1671"/>
        <v/>
      </c>
      <c r="X918" s="69" t="str">
        <f>IFERROR(L918+VLOOKUP(J918,'Tiempos de ciclo'!$P$3:$Q$398,2,0),"")</f>
        <v/>
      </c>
      <c r="Y918" s="69" t="str">
        <f t="shared" si="1654"/>
        <v/>
      </c>
      <c r="Z918" s="70" t="str">
        <f t="shared" si="1672"/>
        <v/>
      </c>
      <c r="AA918" s="68" t="str">
        <f>IF(U918="","",IF(U918=MAX($U$3:$U$1002),IFERROR(VLOOKUP(MAX($U$3:U918)+1,$U$3:$V$1002,2,0),MAX(V918:V1917))-VLOOKUP(U918,$U$3:$V$1002,2,0)+1,IFERROR(VLOOKUP(MAX($U$3:U918)+1,$U$3:$V$1002,2,0),MAX(V918:V1917))-VLOOKUP(U918,$U$3:$V$1002,2,0)))</f>
        <v/>
      </c>
      <c r="AC918" s="68" t="str">
        <f t="shared" si="1673"/>
        <v/>
      </c>
      <c r="AD918" s="69" t="str">
        <f t="shared" si="1674"/>
        <v/>
      </c>
      <c r="AE918" s="69" t="str">
        <f t="shared" si="1675"/>
        <v/>
      </c>
      <c r="AF918" s="69" t="str">
        <f t="shared" si="1676"/>
        <v/>
      </c>
      <c r="AI918" s="3" t="str">
        <f t="shared" si="1627"/>
        <v/>
      </c>
      <c r="AJ918" s="8" t="str">
        <f t="shared" si="1655"/>
        <v/>
      </c>
      <c r="AK918" s="8" t="str">
        <f t="shared" si="1628"/>
        <v/>
      </c>
      <c r="AL918" s="8" t="str">
        <f t="shared" si="1629"/>
        <v/>
      </c>
      <c r="AM918" s="8" t="str">
        <f t="shared" si="1630"/>
        <v/>
      </c>
      <c r="AN918" s="9" t="str">
        <f t="shared" si="1656"/>
        <v/>
      </c>
      <c r="AO918" s="9" t="str">
        <f t="shared" si="1657"/>
        <v/>
      </c>
      <c r="AP918" s="8" t="str">
        <f t="shared" si="1677"/>
        <v/>
      </c>
      <c r="AQ918" s="9" t="str">
        <f t="shared" si="1658"/>
        <v/>
      </c>
      <c r="AR918" s="8" t="str">
        <f t="shared" si="1678"/>
        <v/>
      </c>
      <c r="AS918" s="2" t="str">
        <f t="shared" si="1631"/>
        <v/>
      </c>
      <c r="AT918" s="8" t="str">
        <f t="shared" si="1679"/>
        <v/>
      </c>
      <c r="AU918" s="8" t="str">
        <f t="shared" si="1632"/>
        <v/>
      </c>
      <c r="AV918" s="8" t="str">
        <f t="shared" si="1633"/>
        <v/>
      </c>
      <c r="AW918" s="8" t="str">
        <f t="shared" si="1634"/>
        <v/>
      </c>
      <c r="AX918" s="9" t="str">
        <f t="shared" si="1659"/>
        <v/>
      </c>
      <c r="AY918" s="9" t="str">
        <f t="shared" si="1660"/>
        <v/>
      </c>
      <c r="AZ918" s="8" t="str">
        <f t="shared" si="1680"/>
        <v/>
      </c>
      <c r="BA918" s="9" t="str">
        <f t="shared" si="1681"/>
        <v/>
      </c>
      <c r="BB918" s="8" t="str">
        <f t="shared" si="1682"/>
        <v/>
      </c>
      <c r="BD918" s="3" t="str">
        <f t="shared" si="1683"/>
        <v/>
      </c>
      <c r="BE918" s="8" t="str">
        <f t="shared" si="1635"/>
        <v/>
      </c>
      <c r="BF918" s="8" t="str">
        <f t="shared" si="1636"/>
        <v/>
      </c>
      <c r="BG918" s="86" t="str">
        <f t="shared" si="1637"/>
        <v/>
      </c>
      <c r="BH918" s="9" t="str">
        <f t="shared" si="1638"/>
        <v/>
      </c>
      <c r="BI918" s="9" t="str">
        <f t="shared" si="1639"/>
        <v/>
      </c>
      <c r="BJ918" s="82" t="e">
        <f t="shared" si="1661"/>
        <v>#VALUE!</v>
      </c>
      <c r="BK918" s="9" t="str">
        <f t="shared" si="1640"/>
        <v/>
      </c>
      <c r="BL918" s="9" t="str">
        <f t="shared" ref="BL918:BM918" si="1708">BK918</f>
        <v/>
      </c>
      <c r="BM918" s="9" t="str">
        <f t="shared" si="1708"/>
        <v/>
      </c>
      <c r="BN918" s="8" t="str">
        <f t="shared" si="1663"/>
        <v/>
      </c>
      <c r="BO918" s="8" t="str">
        <f t="shared" si="1685"/>
        <v/>
      </c>
      <c r="BP918" s="8" t="str">
        <f t="shared" si="1686"/>
        <v/>
      </c>
      <c r="BQ918" s="8" t="str">
        <f t="shared" si="1687"/>
        <v/>
      </c>
      <c r="BR918" s="8" t="str">
        <f t="shared" si="1642"/>
        <v/>
      </c>
      <c r="BS918" s="8" t="str">
        <f t="shared" si="1688"/>
        <v/>
      </c>
      <c r="BT918" s="8" t="str">
        <f t="shared" si="1689"/>
        <v/>
      </c>
      <c r="BU918" s="7" t="str">
        <f t="shared" si="1690"/>
        <v/>
      </c>
    </row>
    <row r="919" spans="8:73" x14ac:dyDescent="0.25">
      <c r="H919" s="35" t="str">
        <f>IFERROR(IF(MINUTE(M919)&lt;&gt;MINUTE(M918),MAX($H$2:H918)+1,IF(AND(MINUTE(M918)=0,MINUTE(M919)=0),1,"")),"")</f>
        <v/>
      </c>
      <c r="I919" s="35" t="str">
        <f t="shared" si="1625"/>
        <v/>
      </c>
      <c r="J919" s="35" t="str">
        <f t="shared" si="1664"/>
        <v/>
      </c>
      <c r="K919" s="67" t="str">
        <f>IFERROR(IF(VLOOKUP(J918,'Flota Variable'!$AS$4:$AU$707,3,0)+K918&gt;$F$7,"",VLOOKUP(J918,'Flota Variable'!$AS$4:$AU$707,3,0)+K918),"")</f>
        <v/>
      </c>
      <c r="L919" s="67" t="str">
        <f t="shared" si="1626"/>
        <v/>
      </c>
      <c r="M919" s="36" t="str">
        <f t="shared" si="1665"/>
        <v/>
      </c>
      <c r="N919" s="35" t="str">
        <f>IF(H919="","",IF(H919=MAX($H$3:$H$1002),IFERROR(VLOOKUP(MAX($H$3:H919)+1,$H$3:$I$1002,2,0),MAX(I919:I1918))-VLOOKUP(H919,$H$3:$I$1002,2,0)+1,IFERROR(VLOOKUP(MAX($H$3:H919)+1,$H$3:$I$1002,2,0),MAX(I919:I1918))-VLOOKUP(H919,$H$3:$I$1002,2,0)))</f>
        <v/>
      </c>
      <c r="P919" s="35" t="str">
        <f t="shared" si="1666"/>
        <v/>
      </c>
      <c r="Q919" s="67" t="str">
        <f t="shared" si="1667"/>
        <v/>
      </c>
      <c r="R919" s="67" t="str">
        <f t="shared" si="1668"/>
        <v/>
      </c>
      <c r="S919" s="67" t="str">
        <f t="shared" si="1669"/>
        <v/>
      </c>
      <c r="U919" s="68" t="str">
        <f>IFERROR(IF(Z919=0,"",IF(MINUTE(Z919)&lt;&gt;MINUTE(Z918),MAX($U$2:U918)+1,IF(AND(MINUTE(Z918)=0,MINUTE(Z919)=0),1,""))),"")</f>
        <v/>
      </c>
      <c r="V919" s="68" t="str">
        <f t="shared" si="1670"/>
        <v/>
      </c>
      <c r="W919" s="68" t="str">
        <f t="shared" si="1671"/>
        <v/>
      </c>
      <c r="X919" s="69" t="str">
        <f>IFERROR(L919+VLOOKUP(J919,'Tiempos de ciclo'!$P$3:$Q$398,2,0),"")</f>
        <v/>
      </c>
      <c r="Y919" s="69" t="str">
        <f t="shared" si="1654"/>
        <v/>
      </c>
      <c r="Z919" s="70" t="str">
        <f t="shared" si="1672"/>
        <v/>
      </c>
      <c r="AA919" s="68" t="str">
        <f>IF(U919="","",IF(U919=MAX($U$3:$U$1002),IFERROR(VLOOKUP(MAX($U$3:U919)+1,$U$3:$V$1002,2,0),MAX(V919:V1918))-VLOOKUP(U919,$U$3:$V$1002,2,0)+1,IFERROR(VLOOKUP(MAX($U$3:U919)+1,$U$3:$V$1002,2,0),MAX(V919:V1918))-VLOOKUP(U919,$U$3:$V$1002,2,0)))</f>
        <v/>
      </c>
      <c r="AC919" s="68" t="str">
        <f t="shared" si="1673"/>
        <v/>
      </c>
      <c r="AD919" s="69" t="str">
        <f t="shared" si="1674"/>
        <v/>
      </c>
      <c r="AE919" s="69" t="str">
        <f t="shared" si="1675"/>
        <v/>
      </c>
      <c r="AF919" s="69" t="str">
        <f t="shared" si="1676"/>
        <v/>
      </c>
      <c r="AI919" s="3" t="str">
        <f t="shared" si="1627"/>
        <v/>
      </c>
      <c r="AJ919" s="8" t="str">
        <f t="shared" si="1655"/>
        <v/>
      </c>
      <c r="AK919" s="8" t="str">
        <f t="shared" si="1628"/>
        <v/>
      </c>
      <c r="AL919" s="8" t="str">
        <f t="shared" si="1629"/>
        <v/>
      </c>
      <c r="AM919" s="8" t="str">
        <f t="shared" si="1630"/>
        <v/>
      </c>
      <c r="AN919" s="9" t="str">
        <f t="shared" si="1656"/>
        <v/>
      </c>
      <c r="AO919" s="9" t="str">
        <f t="shared" si="1657"/>
        <v/>
      </c>
      <c r="AP919" s="8" t="str">
        <f t="shared" si="1677"/>
        <v/>
      </c>
      <c r="AQ919" s="9" t="str">
        <f t="shared" si="1658"/>
        <v/>
      </c>
      <c r="AR919" s="8" t="str">
        <f t="shared" si="1678"/>
        <v/>
      </c>
      <c r="AS919" s="2" t="str">
        <f t="shared" si="1631"/>
        <v/>
      </c>
      <c r="AT919" s="8" t="str">
        <f t="shared" si="1679"/>
        <v/>
      </c>
      <c r="AU919" s="8" t="str">
        <f t="shared" si="1632"/>
        <v/>
      </c>
      <c r="AV919" s="8" t="str">
        <f t="shared" si="1633"/>
        <v/>
      </c>
      <c r="AW919" s="8" t="str">
        <f t="shared" si="1634"/>
        <v/>
      </c>
      <c r="AX919" s="9" t="str">
        <f t="shared" si="1659"/>
        <v/>
      </c>
      <c r="AY919" s="9" t="str">
        <f t="shared" si="1660"/>
        <v/>
      </c>
      <c r="AZ919" s="8" t="str">
        <f t="shared" si="1680"/>
        <v/>
      </c>
      <c r="BA919" s="9" t="str">
        <f t="shared" si="1681"/>
        <v/>
      </c>
      <c r="BB919" s="8" t="str">
        <f t="shared" si="1682"/>
        <v/>
      </c>
      <c r="BD919" s="3" t="str">
        <f t="shared" si="1683"/>
        <v/>
      </c>
      <c r="BE919" s="8" t="str">
        <f t="shared" si="1635"/>
        <v/>
      </c>
      <c r="BF919" s="8" t="str">
        <f t="shared" si="1636"/>
        <v/>
      </c>
      <c r="BG919" s="86" t="str">
        <f t="shared" si="1637"/>
        <v/>
      </c>
      <c r="BH919" s="9" t="str">
        <f t="shared" si="1638"/>
        <v/>
      </c>
      <c r="BI919" s="9" t="str">
        <f t="shared" si="1639"/>
        <v/>
      </c>
      <c r="BJ919" s="82" t="e">
        <f t="shared" si="1661"/>
        <v>#VALUE!</v>
      </c>
      <c r="BK919" s="9" t="str">
        <f t="shared" si="1640"/>
        <v/>
      </c>
      <c r="BL919" s="9" t="str">
        <f t="shared" ref="BL919:BM919" si="1709">BK919</f>
        <v/>
      </c>
      <c r="BM919" s="9" t="str">
        <f t="shared" si="1709"/>
        <v/>
      </c>
      <c r="BN919" s="8" t="str">
        <f t="shared" si="1663"/>
        <v/>
      </c>
      <c r="BO919" s="8" t="str">
        <f t="shared" si="1685"/>
        <v/>
      </c>
      <c r="BP919" s="8" t="str">
        <f t="shared" si="1686"/>
        <v/>
      </c>
      <c r="BQ919" s="8" t="str">
        <f t="shared" si="1687"/>
        <v/>
      </c>
      <c r="BR919" s="8" t="str">
        <f t="shared" si="1642"/>
        <v/>
      </c>
      <c r="BS919" s="8" t="str">
        <f t="shared" si="1688"/>
        <v/>
      </c>
      <c r="BT919" s="8" t="str">
        <f t="shared" si="1689"/>
        <v/>
      </c>
      <c r="BU919" s="7" t="str">
        <f t="shared" si="1690"/>
        <v/>
      </c>
    </row>
    <row r="920" spans="8:73" x14ac:dyDescent="0.25">
      <c r="H920" s="35" t="str">
        <f>IFERROR(IF(MINUTE(M920)&lt;&gt;MINUTE(M919),MAX($H$2:H919)+1,IF(AND(MINUTE(M919)=0,MINUTE(M920)=0),1,"")),"")</f>
        <v/>
      </c>
      <c r="I920" s="35" t="str">
        <f t="shared" si="1625"/>
        <v/>
      </c>
      <c r="J920" s="35" t="str">
        <f t="shared" si="1664"/>
        <v/>
      </c>
      <c r="K920" s="67" t="str">
        <f>IFERROR(IF(VLOOKUP(J919,'Flota Variable'!$AS$4:$AU$707,3,0)+K919&gt;$F$7,"",VLOOKUP(J919,'Flota Variable'!$AS$4:$AU$707,3,0)+K919),"")</f>
        <v/>
      </c>
      <c r="L920" s="67" t="str">
        <f t="shared" si="1626"/>
        <v/>
      </c>
      <c r="M920" s="36" t="str">
        <f t="shared" si="1665"/>
        <v/>
      </c>
      <c r="N920" s="35" t="str">
        <f>IF(H920="","",IF(H920=MAX($H$3:$H$1002),IFERROR(VLOOKUP(MAX($H$3:H920)+1,$H$3:$I$1002,2,0),MAX(I920:I1919))-VLOOKUP(H920,$H$3:$I$1002,2,0)+1,IFERROR(VLOOKUP(MAX($H$3:H920)+1,$H$3:$I$1002,2,0),MAX(I920:I1919))-VLOOKUP(H920,$H$3:$I$1002,2,0)))</f>
        <v/>
      </c>
      <c r="P920" s="35" t="str">
        <f t="shared" si="1666"/>
        <v/>
      </c>
      <c r="Q920" s="67" t="str">
        <f t="shared" si="1667"/>
        <v/>
      </c>
      <c r="R920" s="67" t="str">
        <f t="shared" si="1668"/>
        <v/>
      </c>
      <c r="S920" s="67" t="str">
        <f t="shared" si="1669"/>
        <v/>
      </c>
      <c r="U920" s="68" t="str">
        <f>IFERROR(IF(Z920=0,"",IF(MINUTE(Z920)&lt;&gt;MINUTE(Z919),MAX($U$2:U919)+1,IF(AND(MINUTE(Z919)=0,MINUTE(Z920)=0),1,""))),"")</f>
        <v/>
      </c>
      <c r="V920" s="68" t="str">
        <f t="shared" si="1670"/>
        <v/>
      </c>
      <c r="W920" s="68" t="str">
        <f t="shared" si="1671"/>
        <v/>
      </c>
      <c r="X920" s="69" t="str">
        <f>IFERROR(L920+VLOOKUP(J920,'Tiempos de ciclo'!$P$3:$Q$398,2,0),"")</f>
        <v/>
      </c>
      <c r="Y920" s="69" t="str">
        <f t="shared" si="1654"/>
        <v/>
      </c>
      <c r="Z920" s="70" t="str">
        <f t="shared" si="1672"/>
        <v/>
      </c>
      <c r="AA920" s="68" t="str">
        <f>IF(U920="","",IF(U920=MAX($U$3:$U$1002),IFERROR(VLOOKUP(MAX($U$3:U920)+1,$U$3:$V$1002,2,0),MAX(V920:V1919))-VLOOKUP(U920,$U$3:$V$1002,2,0)+1,IFERROR(VLOOKUP(MAX($U$3:U920)+1,$U$3:$V$1002,2,0),MAX(V920:V1919))-VLOOKUP(U920,$U$3:$V$1002,2,0)))</f>
        <v/>
      </c>
      <c r="AC920" s="68" t="str">
        <f t="shared" si="1673"/>
        <v/>
      </c>
      <c r="AD920" s="69" t="str">
        <f t="shared" si="1674"/>
        <v/>
      </c>
      <c r="AE920" s="69" t="str">
        <f t="shared" si="1675"/>
        <v/>
      </c>
      <c r="AF920" s="69" t="str">
        <f t="shared" si="1676"/>
        <v/>
      </c>
      <c r="AI920" s="3" t="str">
        <f t="shared" si="1627"/>
        <v/>
      </c>
      <c r="AJ920" s="8" t="str">
        <f t="shared" si="1655"/>
        <v/>
      </c>
      <c r="AK920" s="8" t="str">
        <f t="shared" si="1628"/>
        <v/>
      </c>
      <c r="AL920" s="8" t="str">
        <f t="shared" si="1629"/>
        <v/>
      </c>
      <c r="AM920" s="8" t="str">
        <f t="shared" si="1630"/>
        <v/>
      </c>
      <c r="AN920" s="9" t="str">
        <f t="shared" si="1656"/>
        <v/>
      </c>
      <c r="AO920" s="9" t="str">
        <f t="shared" si="1657"/>
        <v/>
      </c>
      <c r="AP920" s="8" t="str">
        <f t="shared" si="1677"/>
        <v/>
      </c>
      <c r="AQ920" s="9" t="str">
        <f t="shared" si="1658"/>
        <v/>
      </c>
      <c r="AR920" s="8" t="str">
        <f t="shared" si="1678"/>
        <v/>
      </c>
      <c r="AS920" s="2" t="str">
        <f t="shared" si="1631"/>
        <v/>
      </c>
      <c r="AT920" s="8" t="str">
        <f t="shared" si="1679"/>
        <v/>
      </c>
      <c r="AU920" s="8" t="str">
        <f t="shared" si="1632"/>
        <v/>
      </c>
      <c r="AV920" s="8" t="str">
        <f t="shared" si="1633"/>
        <v/>
      </c>
      <c r="AW920" s="8" t="str">
        <f t="shared" si="1634"/>
        <v/>
      </c>
      <c r="AX920" s="9" t="str">
        <f t="shared" si="1659"/>
        <v/>
      </c>
      <c r="AY920" s="9" t="str">
        <f t="shared" si="1660"/>
        <v/>
      </c>
      <c r="AZ920" s="8" t="str">
        <f t="shared" si="1680"/>
        <v/>
      </c>
      <c r="BA920" s="9" t="str">
        <f t="shared" si="1681"/>
        <v/>
      </c>
      <c r="BB920" s="8" t="str">
        <f t="shared" si="1682"/>
        <v/>
      </c>
      <c r="BD920" s="3" t="str">
        <f t="shared" si="1683"/>
        <v/>
      </c>
      <c r="BE920" s="8" t="str">
        <f t="shared" si="1635"/>
        <v/>
      </c>
      <c r="BF920" s="8" t="str">
        <f t="shared" si="1636"/>
        <v/>
      </c>
      <c r="BG920" s="86" t="str">
        <f t="shared" si="1637"/>
        <v/>
      </c>
      <c r="BH920" s="9" t="str">
        <f t="shared" si="1638"/>
        <v/>
      </c>
      <c r="BI920" s="9" t="str">
        <f t="shared" si="1639"/>
        <v/>
      </c>
      <c r="BJ920" s="82" t="e">
        <f t="shared" si="1661"/>
        <v>#VALUE!</v>
      </c>
      <c r="BK920" s="9" t="str">
        <f t="shared" si="1640"/>
        <v/>
      </c>
      <c r="BL920" s="9" t="str">
        <f t="shared" ref="BL920:BM920" si="1710">BK920</f>
        <v/>
      </c>
      <c r="BM920" s="9" t="str">
        <f t="shared" si="1710"/>
        <v/>
      </c>
      <c r="BN920" s="8" t="str">
        <f t="shared" si="1663"/>
        <v/>
      </c>
      <c r="BO920" s="8" t="str">
        <f t="shared" si="1685"/>
        <v/>
      </c>
      <c r="BP920" s="8" t="str">
        <f t="shared" si="1686"/>
        <v/>
      </c>
      <c r="BQ920" s="8" t="str">
        <f t="shared" si="1687"/>
        <v/>
      </c>
      <c r="BR920" s="8" t="str">
        <f t="shared" si="1642"/>
        <v/>
      </c>
      <c r="BS920" s="8" t="str">
        <f t="shared" si="1688"/>
        <v/>
      </c>
      <c r="BT920" s="8" t="str">
        <f t="shared" si="1689"/>
        <v/>
      </c>
      <c r="BU920" s="7" t="str">
        <f t="shared" si="1690"/>
        <v/>
      </c>
    </row>
    <row r="921" spans="8:73" x14ac:dyDescent="0.25">
      <c r="H921" s="35" t="str">
        <f>IFERROR(IF(MINUTE(M921)&lt;&gt;MINUTE(M920),MAX($H$2:H920)+1,IF(AND(MINUTE(M920)=0,MINUTE(M921)=0),1,"")),"")</f>
        <v/>
      </c>
      <c r="I921" s="35" t="str">
        <f t="shared" si="1625"/>
        <v/>
      </c>
      <c r="J921" s="35" t="str">
        <f t="shared" si="1664"/>
        <v/>
      </c>
      <c r="K921" s="67" t="str">
        <f>IFERROR(IF(VLOOKUP(J920,'Flota Variable'!$AS$4:$AU$707,3,0)+K920&gt;$F$7,"",VLOOKUP(J920,'Flota Variable'!$AS$4:$AU$707,3,0)+K920),"")</f>
        <v/>
      </c>
      <c r="L921" s="67" t="str">
        <f t="shared" si="1626"/>
        <v/>
      </c>
      <c r="M921" s="36" t="str">
        <f t="shared" si="1665"/>
        <v/>
      </c>
      <c r="N921" s="35" t="str">
        <f>IF(H921="","",IF(H921=MAX($H$3:$H$1002),IFERROR(VLOOKUP(MAX($H$3:H921)+1,$H$3:$I$1002,2,0),MAX(I921:I1920))-VLOOKUP(H921,$H$3:$I$1002,2,0)+1,IFERROR(VLOOKUP(MAX($H$3:H921)+1,$H$3:$I$1002,2,0),MAX(I921:I1920))-VLOOKUP(H921,$H$3:$I$1002,2,0)))</f>
        <v/>
      </c>
      <c r="P921" s="35" t="str">
        <f t="shared" si="1666"/>
        <v/>
      </c>
      <c r="Q921" s="67" t="str">
        <f t="shared" si="1667"/>
        <v/>
      </c>
      <c r="R921" s="67" t="str">
        <f t="shared" si="1668"/>
        <v/>
      </c>
      <c r="S921" s="67" t="str">
        <f t="shared" si="1669"/>
        <v/>
      </c>
      <c r="U921" s="68" t="str">
        <f>IFERROR(IF(Z921=0,"",IF(MINUTE(Z921)&lt;&gt;MINUTE(Z920),MAX($U$2:U920)+1,IF(AND(MINUTE(Z920)=0,MINUTE(Z921)=0),1,""))),"")</f>
        <v/>
      </c>
      <c r="V921" s="68" t="str">
        <f t="shared" si="1670"/>
        <v/>
      </c>
      <c r="W921" s="68" t="str">
        <f t="shared" si="1671"/>
        <v/>
      </c>
      <c r="X921" s="69" t="str">
        <f>IFERROR(L921+VLOOKUP(J921,'Tiempos de ciclo'!$P$3:$Q$398,2,0),"")</f>
        <v/>
      </c>
      <c r="Y921" s="69" t="str">
        <f t="shared" si="1654"/>
        <v/>
      </c>
      <c r="Z921" s="70" t="str">
        <f t="shared" si="1672"/>
        <v/>
      </c>
      <c r="AA921" s="68" t="str">
        <f>IF(U921="","",IF(U921=MAX($U$3:$U$1002),IFERROR(VLOOKUP(MAX($U$3:U921)+1,$U$3:$V$1002,2,0),MAX(V921:V1920))-VLOOKUP(U921,$U$3:$V$1002,2,0)+1,IFERROR(VLOOKUP(MAX($U$3:U921)+1,$U$3:$V$1002,2,0),MAX(V921:V1920))-VLOOKUP(U921,$U$3:$V$1002,2,0)))</f>
        <v/>
      </c>
      <c r="AC921" s="68" t="str">
        <f t="shared" si="1673"/>
        <v/>
      </c>
      <c r="AD921" s="69" t="str">
        <f t="shared" si="1674"/>
        <v/>
      </c>
      <c r="AE921" s="69" t="str">
        <f t="shared" si="1675"/>
        <v/>
      </c>
      <c r="AF921" s="69" t="str">
        <f t="shared" si="1676"/>
        <v/>
      </c>
      <c r="AI921" s="3" t="str">
        <f t="shared" si="1627"/>
        <v/>
      </c>
      <c r="AJ921" s="8" t="str">
        <f t="shared" si="1655"/>
        <v/>
      </c>
      <c r="AK921" s="8" t="str">
        <f t="shared" si="1628"/>
        <v/>
      </c>
      <c r="AL921" s="8" t="str">
        <f t="shared" si="1629"/>
        <v/>
      </c>
      <c r="AM921" s="8" t="str">
        <f t="shared" si="1630"/>
        <v/>
      </c>
      <c r="AN921" s="9" t="str">
        <f t="shared" si="1656"/>
        <v/>
      </c>
      <c r="AO921" s="9" t="str">
        <f t="shared" si="1657"/>
        <v/>
      </c>
      <c r="AP921" s="8" t="str">
        <f t="shared" si="1677"/>
        <v/>
      </c>
      <c r="AQ921" s="9" t="str">
        <f t="shared" si="1658"/>
        <v/>
      </c>
      <c r="AR921" s="8" t="str">
        <f t="shared" si="1678"/>
        <v/>
      </c>
      <c r="AS921" s="2" t="str">
        <f t="shared" si="1631"/>
        <v/>
      </c>
      <c r="AT921" s="8" t="str">
        <f t="shared" si="1679"/>
        <v/>
      </c>
      <c r="AU921" s="8" t="str">
        <f t="shared" si="1632"/>
        <v/>
      </c>
      <c r="AV921" s="8" t="str">
        <f t="shared" si="1633"/>
        <v/>
      </c>
      <c r="AW921" s="8" t="str">
        <f t="shared" si="1634"/>
        <v/>
      </c>
      <c r="AX921" s="9" t="str">
        <f t="shared" si="1659"/>
        <v/>
      </c>
      <c r="AY921" s="9" t="str">
        <f t="shared" si="1660"/>
        <v/>
      </c>
      <c r="AZ921" s="8" t="str">
        <f t="shared" si="1680"/>
        <v/>
      </c>
      <c r="BA921" s="9" t="str">
        <f t="shared" si="1681"/>
        <v/>
      </c>
      <c r="BB921" s="8" t="str">
        <f t="shared" si="1682"/>
        <v/>
      </c>
      <c r="BD921" s="3" t="str">
        <f t="shared" si="1683"/>
        <v/>
      </c>
      <c r="BE921" s="8" t="str">
        <f t="shared" si="1635"/>
        <v/>
      </c>
      <c r="BF921" s="8" t="str">
        <f t="shared" si="1636"/>
        <v/>
      </c>
      <c r="BG921" s="86" t="str">
        <f t="shared" si="1637"/>
        <v/>
      </c>
      <c r="BH921" s="9" t="str">
        <f t="shared" si="1638"/>
        <v/>
      </c>
      <c r="BI921" s="9" t="str">
        <f t="shared" si="1639"/>
        <v/>
      </c>
      <c r="BJ921" s="82" t="e">
        <f t="shared" si="1661"/>
        <v>#VALUE!</v>
      </c>
      <c r="BK921" s="9" t="str">
        <f t="shared" si="1640"/>
        <v/>
      </c>
      <c r="BL921" s="9" t="str">
        <f t="shared" ref="BL921:BM921" si="1711">BK921</f>
        <v/>
      </c>
      <c r="BM921" s="9" t="str">
        <f t="shared" si="1711"/>
        <v/>
      </c>
      <c r="BN921" s="8" t="str">
        <f t="shared" si="1663"/>
        <v/>
      </c>
      <c r="BO921" s="8" t="str">
        <f t="shared" si="1685"/>
        <v/>
      </c>
      <c r="BP921" s="8" t="str">
        <f t="shared" si="1686"/>
        <v/>
      </c>
      <c r="BQ921" s="8" t="str">
        <f t="shared" si="1687"/>
        <v/>
      </c>
      <c r="BR921" s="8" t="str">
        <f t="shared" si="1642"/>
        <v/>
      </c>
      <c r="BS921" s="8" t="str">
        <f t="shared" si="1688"/>
        <v/>
      </c>
      <c r="BT921" s="8" t="str">
        <f t="shared" si="1689"/>
        <v/>
      </c>
      <c r="BU921" s="7" t="str">
        <f t="shared" si="1690"/>
        <v/>
      </c>
    </row>
    <row r="922" spans="8:73" x14ac:dyDescent="0.25">
      <c r="H922" s="35" t="str">
        <f>IFERROR(IF(MINUTE(M922)&lt;&gt;MINUTE(M921),MAX($H$2:H921)+1,IF(AND(MINUTE(M921)=0,MINUTE(M922)=0),1,"")),"")</f>
        <v/>
      </c>
      <c r="I922" s="35" t="str">
        <f t="shared" si="1625"/>
        <v/>
      </c>
      <c r="J922" s="35" t="str">
        <f t="shared" si="1664"/>
        <v/>
      </c>
      <c r="K922" s="67" t="str">
        <f>IFERROR(IF(VLOOKUP(J921,'Flota Variable'!$AS$4:$AU$707,3,0)+K921&gt;$F$7,"",VLOOKUP(J921,'Flota Variable'!$AS$4:$AU$707,3,0)+K921),"")</f>
        <v/>
      </c>
      <c r="L922" s="67" t="str">
        <f t="shared" si="1626"/>
        <v/>
      </c>
      <c r="M922" s="36" t="str">
        <f t="shared" si="1665"/>
        <v/>
      </c>
      <c r="N922" s="35" t="str">
        <f>IF(H922="","",IF(H922=MAX($H$3:$H$1002),IFERROR(VLOOKUP(MAX($H$3:H922)+1,$H$3:$I$1002,2,0),MAX(I922:I1921))-VLOOKUP(H922,$H$3:$I$1002,2,0)+1,IFERROR(VLOOKUP(MAX($H$3:H922)+1,$H$3:$I$1002,2,0),MAX(I922:I1921))-VLOOKUP(H922,$H$3:$I$1002,2,0)))</f>
        <v/>
      </c>
      <c r="P922" s="35" t="str">
        <f t="shared" si="1666"/>
        <v/>
      </c>
      <c r="Q922" s="67" t="str">
        <f t="shared" si="1667"/>
        <v/>
      </c>
      <c r="R922" s="67" t="str">
        <f t="shared" si="1668"/>
        <v/>
      </c>
      <c r="S922" s="67" t="str">
        <f t="shared" si="1669"/>
        <v/>
      </c>
      <c r="U922" s="68" t="str">
        <f>IFERROR(IF(Z922=0,"",IF(MINUTE(Z922)&lt;&gt;MINUTE(Z921),MAX($U$2:U921)+1,IF(AND(MINUTE(Z921)=0,MINUTE(Z922)=0),1,""))),"")</f>
        <v/>
      </c>
      <c r="V922" s="68" t="str">
        <f t="shared" si="1670"/>
        <v/>
      </c>
      <c r="W922" s="68" t="str">
        <f t="shared" si="1671"/>
        <v/>
      </c>
      <c r="X922" s="69" t="str">
        <f>IFERROR(L922+VLOOKUP(J922,'Tiempos de ciclo'!$P$3:$Q$398,2,0),"")</f>
        <v/>
      </c>
      <c r="Y922" s="69" t="str">
        <f t="shared" si="1654"/>
        <v/>
      </c>
      <c r="Z922" s="70" t="str">
        <f t="shared" si="1672"/>
        <v/>
      </c>
      <c r="AA922" s="68" t="str">
        <f>IF(U922="","",IF(U922=MAX($U$3:$U$1002),IFERROR(VLOOKUP(MAX($U$3:U922)+1,$U$3:$V$1002,2,0),MAX(V922:V1921))-VLOOKUP(U922,$U$3:$V$1002,2,0)+1,IFERROR(VLOOKUP(MAX($U$3:U922)+1,$U$3:$V$1002,2,0),MAX(V922:V1921))-VLOOKUP(U922,$U$3:$V$1002,2,0)))</f>
        <v/>
      </c>
      <c r="AC922" s="68" t="str">
        <f t="shared" si="1673"/>
        <v/>
      </c>
      <c r="AD922" s="69" t="str">
        <f t="shared" si="1674"/>
        <v/>
      </c>
      <c r="AE922" s="69" t="str">
        <f t="shared" si="1675"/>
        <v/>
      </c>
      <c r="AF922" s="69" t="str">
        <f t="shared" si="1676"/>
        <v/>
      </c>
      <c r="AI922" s="3" t="str">
        <f t="shared" si="1627"/>
        <v/>
      </c>
      <c r="AJ922" s="8" t="str">
        <f t="shared" si="1655"/>
        <v/>
      </c>
      <c r="AK922" s="8" t="str">
        <f t="shared" si="1628"/>
        <v/>
      </c>
      <c r="AL922" s="8" t="str">
        <f t="shared" si="1629"/>
        <v/>
      </c>
      <c r="AM922" s="8" t="str">
        <f t="shared" si="1630"/>
        <v/>
      </c>
      <c r="AN922" s="9" t="str">
        <f t="shared" si="1656"/>
        <v/>
      </c>
      <c r="AO922" s="9" t="str">
        <f t="shared" si="1657"/>
        <v/>
      </c>
      <c r="AP922" s="8" t="str">
        <f t="shared" si="1677"/>
        <v/>
      </c>
      <c r="AQ922" s="9" t="str">
        <f t="shared" si="1658"/>
        <v/>
      </c>
      <c r="AR922" s="8" t="str">
        <f t="shared" si="1678"/>
        <v/>
      </c>
      <c r="AS922" s="2" t="str">
        <f t="shared" si="1631"/>
        <v/>
      </c>
      <c r="AT922" s="8" t="str">
        <f t="shared" si="1679"/>
        <v/>
      </c>
      <c r="AU922" s="8" t="str">
        <f t="shared" si="1632"/>
        <v/>
      </c>
      <c r="AV922" s="8" t="str">
        <f t="shared" si="1633"/>
        <v/>
      </c>
      <c r="AW922" s="8" t="str">
        <f t="shared" si="1634"/>
        <v/>
      </c>
      <c r="AX922" s="9" t="str">
        <f t="shared" si="1659"/>
        <v/>
      </c>
      <c r="AY922" s="9" t="str">
        <f t="shared" si="1660"/>
        <v/>
      </c>
      <c r="AZ922" s="8" t="str">
        <f t="shared" si="1680"/>
        <v/>
      </c>
      <c r="BA922" s="9" t="str">
        <f t="shared" si="1681"/>
        <v/>
      </c>
      <c r="BB922" s="8" t="str">
        <f t="shared" si="1682"/>
        <v/>
      </c>
      <c r="BD922" s="3" t="str">
        <f t="shared" si="1683"/>
        <v/>
      </c>
      <c r="BE922" s="8" t="str">
        <f t="shared" si="1635"/>
        <v/>
      </c>
      <c r="BF922" s="8" t="str">
        <f t="shared" si="1636"/>
        <v/>
      </c>
      <c r="BG922" s="86" t="str">
        <f t="shared" si="1637"/>
        <v/>
      </c>
      <c r="BH922" s="9" t="str">
        <f t="shared" si="1638"/>
        <v/>
      </c>
      <c r="BI922" s="9" t="str">
        <f t="shared" si="1639"/>
        <v/>
      </c>
      <c r="BJ922" s="82" t="e">
        <f t="shared" si="1661"/>
        <v>#VALUE!</v>
      </c>
      <c r="BK922" s="9" t="str">
        <f t="shared" si="1640"/>
        <v/>
      </c>
      <c r="BL922" s="9" t="str">
        <f t="shared" ref="BL922:BM922" si="1712">BK922</f>
        <v/>
      </c>
      <c r="BM922" s="9" t="str">
        <f t="shared" si="1712"/>
        <v/>
      </c>
      <c r="BN922" s="8" t="str">
        <f t="shared" si="1663"/>
        <v/>
      </c>
      <c r="BO922" s="8" t="str">
        <f t="shared" si="1685"/>
        <v/>
      </c>
      <c r="BP922" s="8" t="str">
        <f t="shared" si="1686"/>
        <v/>
      </c>
      <c r="BQ922" s="8" t="str">
        <f t="shared" si="1687"/>
        <v/>
      </c>
      <c r="BR922" s="8" t="str">
        <f t="shared" si="1642"/>
        <v/>
      </c>
      <c r="BS922" s="8" t="str">
        <f t="shared" si="1688"/>
        <v/>
      </c>
      <c r="BT922" s="8" t="str">
        <f t="shared" si="1689"/>
        <v/>
      </c>
      <c r="BU922" s="7" t="str">
        <f t="shared" si="1690"/>
        <v/>
      </c>
    </row>
    <row r="923" spans="8:73" x14ac:dyDescent="0.25">
      <c r="H923" s="35" t="str">
        <f>IFERROR(IF(MINUTE(M923)&lt;&gt;MINUTE(M922),MAX($H$2:H922)+1,IF(AND(MINUTE(M922)=0,MINUTE(M923)=0),1,"")),"")</f>
        <v/>
      </c>
      <c r="I923" s="35" t="str">
        <f t="shared" si="1625"/>
        <v/>
      </c>
      <c r="J923" s="35" t="str">
        <f t="shared" si="1664"/>
        <v/>
      </c>
      <c r="K923" s="67" t="str">
        <f>IFERROR(IF(VLOOKUP(J922,'Flota Variable'!$AS$4:$AU$707,3,0)+K922&gt;$F$7,"",VLOOKUP(J922,'Flota Variable'!$AS$4:$AU$707,3,0)+K922),"")</f>
        <v/>
      </c>
      <c r="L923" s="67" t="str">
        <f t="shared" si="1626"/>
        <v/>
      </c>
      <c r="M923" s="36" t="str">
        <f t="shared" si="1665"/>
        <v/>
      </c>
      <c r="N923" s="35" t="str">
        <f>IF(H923="","",IF(H923=MAX($H$3:$H$1002),IFERROR(VLOOKUP(MAX($H$3:H923)+1,$H$3:$I$1002,2,0),MAX(I923:I1922))-VLOOKUP(H923,$H$3:$I$1002,2,0)+1,IFERROR(VLOOKUP(MAX($H$3:H923)+1,$H$3:$I$1002,2,0),MAX(I923:I1922))-VLOOKUP(H923,$H$3:$I$1002,2,0)))</f>
        <v/>
      </c>
      <c r="P923" s="35" t="str">
        <f t="shared" si="1666"/>
        <v/>
      </c>
      <c r="Q923" s="67" t="str">
        <f t="shared" si="1667"/>
        <v/>
      </c>
      <c r="R923" s="67" t="str">
        <f t="shared" si="1668"/>
        <v/>
      </c>
      <c r="S923" s="67" t="str">
        <f t="shared" si="1669"/>
        <v/>
      </c>
      <c r="U923" s="68" t="str">
        <f>IFERROR(IF(Z923=0,"",IF(MINUTE(Z923)&lt;&gt;MINUTE(Z922),MAX($U$2:U922)+1,IF(AND(MINUTE(Z922)=0,MINUTE(Z923)=0),1,""))),"")</f>
        <v/>
      </c>
      <c r="V923" s="68" t="str">
        <f t="shared" si="1670"/>
        <v/>
      </c>
      <c r="W923" s="68" t="str">
        <f t="shared" si="1671"/>
        <v/>
      </c>
      <c r="X923" s="69" t="str">
        <f>IFERROR(L923+VLOOKUP(J923,'Tiempos de ciclo'!$P$3:$Q$398,2,0),"")</f>
        <v/>
      </c>
      <c r="Y923" s="69" t="str">
        <f t="shared" si="1654"/>
        <v/>
      </c>
      <c r="Z923" s="70" t="str">
        <f t="shared" si="1672"/>
        <v/>
      </c>
      <c r="AA923" s="68" t="str">
        <f>IF(U923="","",IF(U923=MAX($U$3:$U$1002),IFERROR(VLOOKUP(MAX($U$3:U923)+1,$U$3:$V$1002,2,0),MAX(V923:V1922))-VLOOKUP(U923,$U$3:$V$1002,2,0)+1,IFERROR(VLOOKUP(MAX($U$3:U923)+1,$U$3:$V$1002,2,0),MAX(V923:V1922))-VLOOKUP(U923,$U$3:$V$1002,2,0)))</f>
        <v/>
      </c>
      <c r="AC923" s="68" t="str">
        <f t="shared" si="1673"/>
        <v/>
      </c>
      <c r="AD923" s="69" t="str">
        <f t="shared" si="1674"/>
        <v/>
      </c>
      <c r="AE923" s="69" t="str">
        <f t="shared" si="1675"/>
        <v/>
      </c>
      <c r="AF923" s="69" t="str">
        <f t="shared" si="1676"/>
        <v/>
      </c>
      <c r="AI923" s="3" t="str">
        <f t="shared" si="1627"/>
        <v/>
      </c>
      <c r="AJ923" s="8" t="str">
        <f t="shared" si="1655"/>
        <v/>
      </c>
      <c r="AK923" s="8" t="str">
        <f t="shared" si="1628"/>
        <v/>
      </c>
      <c r="AL923" s="8" t="str">
        <f t="shared" si="1629"/>
        <v/>
      </c>
      <c r="AM923" s="8" t="str">
        <f t="shared" si="1630"/>
        <v/>
      </c>
      <c r="AN923" s="9" t="str">
        <f t="shared" si="1656"/>
        <v/>
      </c>
      <c r="AO923" s="9" t="str">
        <f t="shared" si="1657"/>
        <v/>
      </c>
      <c r="AP923" s="8" t="str">
        <f t="shared" si="1677"/>
        <v/>
      </c>
      <c r="AQ923" s="9" t="str">
        <f t="shared" si="1658"/>
        <v/>
      </c>
      <c r="AR923" s="8" t="str">
        <f t="shared" si="1678"/>
        <v/>
      </c>
      <c r="AS923" s="2" t="str">
        <f t="shared" si="1631"/>
        <v/>
      </c>
      <c r="AT923" s="8" t="str">
        <f t="shared" si="1679"/>
        <v/>
      </c>
      <c r="AU923" s="8" t="str">
        <f t="shared" si="1632"/>
        <v/>
      </c>
      <c r="AV923" s="8" t="str">
        <f t="shared" si="1633"/>
        <v/>
      </c>
      <c r="AW923" s="8" t="str">
        <f t="shared" si="1634"/>
        <v/>
      </c>
      <c r="AX923" s="9" t="str">
        <f t="shared" si="1659"/>
        <v/>
      </c>
      <c r="AY923" s="9" t="str">
        <f t="shared" si="1660"/>
        <v/>
      </c>
      <c r="AZ923" s="8" t="str">
        <f t="shared" si="1680"/>
        <v/>
      </c>
      <c r="BA923" s="9" t="str">
        <f t="shared" si="1681"/>
        <v/>
      </c>
      <c r="BB923" s="8" t="str">
        <f t="shared" si="1682"/>
        <v/>
      </c>
      <c r="BD923" s="3" t="str">
        <f t="shared" si="1683"/>
        <v/>
      </c>
      <c r="BE923" s="8" t="str">
        <f t="shared" si="1635"/>
        <v/>
      </c>
      <c r="BF923" s="8" t="str">
        <f t="shared" si="1636"/>
        <v/>
      </c>
      <c r="BG923" s="86" t="str">
        <f t="shared" si="1637"/>
        <v/>
      </c>
      <c r="BH923" s="9" t="str">
        <f t="shared" si="1638"/>
        <v/>
      </c>
      <c r="BI923" s="9" t="str">
        <f t="shared" si="1639"/>
        <v/>
      </c>
      <c r="BJ923" s="82" t="e">
        <f t="shared" si="1661"/>
        <v>#VALUE!</v>
      </c>
      <c r="BK923" s="9" t="str">
        <f t="shared" si="1640"/>
        <v/>
      </c>
      <c r="BL923" s="9" t="str">
        <f t="shared" ref="BL923:BM923" si="1713">BK923</f>
        <v/>
      </c>
      <c r="BM923" s="9" t="str">
        <f t="shared" si="1713"/>
        <v/>
      </c>
      <c r="BN923" s="8" t="str">
        <f t="shared" si="1663"/>
        <v/>
      </c>
      <c r="BO923" s="8" t="str">
        <f t="shared" si="1685"/>
        <v/>
      </c>
      <c r="BP923" s="8" t="str">
        <f t="shared" si="1686"/>
        <v/>
      </c>
      <c r="BQ923" s="8" t="str">
        <f t="shared" si="1687"/>
        <v/>
      </c>
      <c r="BR923" s="8" t="str">
        <f t="shared" si="1642"/>
        <v/>
      </c>
      <c r="BS923" s="8" t="str">
        <f t="shared" si="1688"/>
        <v/>
      </c>
      <c r="BT923" s="8" t="str">
        <f t="shared" si="1689"/>
        <v/>
      </c>
      <c r="BU923" s="7" t="str">
        <f t="shared" si="1690"/>
        <v/>
      </c>
    </row>
    <row r="924" spans="8:73" x14ac:dyDescent="0.25">
      <c r="H924" s="35" t="str">
        <f>IFERROR(IF(MINUTE(M924)&lt;&gt;MINUTE(M923),MAX($H$2:H923)+1,IF(AND(MINUTE(M923)=0,MINUTE(M924)=0),1,"")),"")</f>
        <v/>
      </c>
      <c r="I924" s="35" t="str">
        <f t="shared" si="1625"/>
        <v/>
      </c>
      <c r="J924" s="35" t="str">
        <f t="shared" si="1664"/>
        <v/>
      </c>
      <c r="K924" s="67" t="str">
        <f>IFERROR(IF(VLOOKUP(J923,'Flota Variable'!$AS$4:$AU$707,3,0)+K923&gt;$F$7,"",VLOOKUP(J923,'Flota Variable'!$AS$4:$AU$707,3,0)+K923),"")</f>
        <v/>
      </c>
      <c r="L924" s="67" t="str">
        <f t="shared" si="1626"/>
        <v/>
      </c>
      <c r="M924" s="36" t="str">
        <f t="shared" si="1665"/>
        <v/>
      </c>
      <c r="N924" s="35" t="str">
        <f>IF(H924="","",IF(H924=MAX($H$3:$H$1002),IFERROR(VLOOKUP(MAX($H$3:H924)+1,$H$3:$I$1002,2,0),MAX(I924:I1923))-VLOOKUP(H924,$H$3:$I$1002,2,0)+1,IFERROR(VLOOKUP(MAX($H$3:H924)+1,$H$3:$I$1002,2,0),MAX(I924:I1923))-VLOOKUP(H924,$H$3:$I$1002,2,0)))</f>
        <v/>
      </c>
      <c r="P924" s="35" t="str">
        <f t="shared" si="1666"/>
        <v/>
      </c>
      <c r="Q924" s="67" t="str">
        <f t="shared" si="1667"/>
        <v/>
      </c>
      <c r="R924" s="67" t="str">
        <f t="shared" si="1668"/>
        <v/>
      </c>
      <c r="S924" s="67" t="str">
        <f t="shared" si="1669"/>
        <v/>
      </c>
      <c r="U924" s="68" t="str">
        <f>IFERROR(IF(Z924=0,"",IF(MINUTE(Z924)&lt;&gt;MINUTE(Z923),MAX($U$2:U923)+1,IF(AND(MINUTE(Z923)=0,MINUTE(Z924)=0),1,""))),"")</f>
        <v/>
      </c>
      <c r="V924" s="68" t="str">
        <f t="shared" si="1670"/>
        <v/>
      </c>
      <c r="W924" s="68" t="str">
        <f t="shared" si="1671"/>
        <v/>
      </c>
      <c r="X924" s="69" t="str">
        <f>IFERROR(L924+VLOOKUP(J924,'Tiempos de ciclo'!$P$3:$Q$398,2,0),"")</f>
        <v/>
      </c>
      <c r="Y924" s="69" t="str">
        <f t="shared" si="1654"/>
        <v/>
      </c>
      <c r="Z924" s="70" t="str">
        <f t="shared" si="1672"/>
        <v/>
      </c>
      <c r="AA924" s="68" t="str">
        <f>IF(U924="","",IF(U924=MAX($U$3:$U$1002),IFERROR(VLOOKUP(MAX($U$3:U924)+1,$U$3:$V$1002,2,0),MAX(V924:V1923))-VLOOKUP(U924,$U$3:$V$1002,2,0)+1,IFERROR(VLOOKUP(MAX($U$3:U924)+1,$U$3:$V$1002,2,0),MAX(V924:V1923))-VLOOKUP(U924,$U$3:$V$1002,2,0)))</f>
        <v/>
      </c>
      <c r="AC924" s="68" t="str">
        <f t="shared" si="1673"/>
        <v/>
      </c>
      <c r="AD924" s="69" t="str">
        <f t="shared" si="1674"/>
        <v/>
      </c>
      <c r="AE924" s="69" t="str">
        <f t="shared" si="1675"/>
        <v/>
      </c>
      <c r="AF924" s="69" t="str">
        <f t="shared" si="1676"/>
        <v/>
      </c>
      <c r="AI924" s="3" t="str">
        <f t="shared" si="1627"/>
        <v/>
      </c>
      <c r="AJ924" s="8" t="str">
        <f t="shared" si="1655"/>
        <v/>
      </c>
      <c r="AK924" s="8" t="str">
        <f t="shared" si="1628"/>
        <v/>
      </c>
      <c r="AL924" s="8" t="str">
        <f t="shared" si="1629"/>
        <v/>
      </c>
      <c r="AM924" s="8" t="str">
        <f t="shared" si="1630"/>
        <v/>
      </c>
      <c r="AN924" s="9" t="str">
        <f t="shared" si="1656"/>
        <v/>
      </c>
      <c r="AO924" s="9" t="str">
        <f t="shared" si="1657"/>
        <v/>
      </c>
      <c r="AP924" s="8" t="str">
        <f t="shared" si="1677"/>
        <v/>
      </c>
      <c r="AQ924" s="9" t="str">
        <f t="shared" si="1658"/>
        <v/>
      </c>
      <c r="AR924" s="8" t="str">
        <f t="shared" si="1678"/>
        <v/>
      </c>
      <c r="AS924" s="2" t="str">
        <f t="shared" si="1631"/>
        <v/>
      </c>
      <c r="AT924" s="8" t="str">
        <f t="shared" si="1679"/>
        <v/>
      </c>
      <c r="AU924" s="8" t="str">
        <f t="shared" si="1632"/>
        <v/>
      </c>
      <c r="AV924" s="8" t="str">
        <f t="shared" si="1633"/>
        <v/>
      </c>
      <c r="AW924" s="8" t="str">
        <f t="shared" si="1634"/>
        <v/>
      </c>
      <c r="AX924" s="9" t="str">
        <f t="shared" si="1659"/>
        <v/>
      </c>
      <c r="AY924" s="9" t="str">
        <f t="shared" si="1660"/>
        <v/>
      </c>
      <c r="AZ924" s="8" t="str">
        <f t="shared" si="1680"/>
        <v/>
      </c>
      <c r="BA924" s="9" t="str">
        <f t="shared" si="1681"/>
        <v/>
      </c>
      <c r="BB924" s="8" t="str">
        <f t="shared" si="1682"/>
        <v/>
      </c>
      <c r="BD924" s="3" t="str">
        <f t="shared" si="1683"/>
        <v/>
      </c>
      <c r="BE924" s="8" t="str">
        <f t="shared" si="1635"/>
        <v/>
      </c>
      <c r="BF924" s="8" t="str">
        <f t="shared" si="1636"/>
        <v/>
      </c>
      <c r="BG924" s="86" t="str">
        <f t="shared" si="1637"/>
        <v/>
      </c>
      <c r="BH924" s="9" t="str">
        <f t="shared" si="1638"/>
        <v/>
      </c>
      <c r="BI924" s="9" t="str">
        <f t="shared" si="1639"/>
        <v/>
      </c>
      <c r="BJ924" s="82" t="e">
        <f t="shared" si="1661"/>
        <v>#VALUE!</v>
      </c>
      <c r="BK924" s="9" t="str">
        <f t="shared" si="1640"/>
        <v/>
      </c>
      <c r="BL924" s="9" t="str">
        <f t="shared" ref="BL924:BM924" si="1714">BK924</f>
        <v/>
      </c>
      <c r="BM924" s="9" t="str">
        <f t="shared" si="1714"/>
        <v/>
      </c>
      <c r="BN924" s="8" t="str">
        <f t="shared" si="1663"/>
        <v/>
      </c>
      <c r="BO924" s="8" t="str">
        <f t="shared" si="1685"/>
        <v/>
      </c>
      <c r="BP924" s="8" t="str">
        <f t="shared" si="1686"/>
        <v/>
      </c>
      <c r="BQ924" s="8" t="str">
        <f t="shared" si="1687"/>
        <v/>
      </c>
      <c r="BR924" s="8" t="str">
        <f t="shared" si="1642"/>
        <v/>
      </c>
      <c r="BS924" s="8" t="str">
        <f t="shared" si="1688"/>
        <v/>
      </c>
      <c r="BT924" s="8" t="str">
        <f t="shared" si="1689"/>
        <v/>
      </c>
      <c r="BU924" s="7" t="str">
        <f t="shared" si="1690"/>
        <v/>
      </c>
    </row>
    <row r="925" spans="8:73" x14ac:dyDescent="0.25">
      <c r="H925" s="35" t="str">
        <f>IFERROR(IF(MINUTE(M925)&lt;&gt;MINUTE(M924),MAX($H$2:H924)+1,IF(AND(MINUTE(M924)=0,MINUTE(M925)=0),1,"")),"")</f>
        <v/>
      </c>
      <c r="I925" s="35" t="str">
        <f t="shared" si="1625"/>
        <v/>
      </c>
      <c r="J925" s="35" t="str">
        <f t="shared" si="1664"/>
        <v/>
      </c>
      <c r="K925" s="67" t="str">
        <f>IFERROR(IF(VLOOKUP(J924,'Flota Variable'!$AS$4:$AU$707,3,0)+K924&gt;$F$7,"",VLOOKUP(J924,'Flota Variable'!$AS$4:$AU$707,3,0)+K924),"")</f>
        <v/>
      </c>
      <c r="L925" s="67" t="str">
        <f t="shared" si="1626"/>
        <v/>
      </c>
      <c r="M925" s="36" t="str">
        <f t="shared" si="1665"/>
        <v/>
      </c>
      <c r="N925" s="35" t="str">
        <f>IF(H925="","",IF(H925=MAX($H$3:$H$1002),IFERROR(VLOOKUP(MAX($H$3:H925)+1,$H$3:$I$1002,2,0),MAX(I925:I1924))-VLOOKUP(H925,$H$3:$I$1002,2,0)+1,IFERROR(VLOOKUP(MAX($H$3:H925)+1,$H$3:$I$1002,2,0),MAX(I925:I1924))-VLOOKUP(H925,$H$3:$I$1002,2,0)))</f>
        <v/>
      </c>
      <c r="P925" s="35" t="str">
        <f t="shared" si="1666"/>
        <v/>
      </c>
      <c r="Q925" s="67" t="str">
        <f t="shared" si="1667"/>
        <v/>
      </c>
      <c r="R925" s="67" t="str">
        <f t="shared" si="1668"/>
        <v/>
      </c>
      <c r="S925" s="67" t="str">
        <f t="shared" si="1669"/>
        <v/>
      </c>
      <c r="U925" s="68" t="str">
        <f>IFERROR(IF(Z925=0,"",IF(MINUTE(Z925)&lt;&gt;MINUTE(Z924),MAX($U$2:U924)+1,IF(AND(MINUTE(Z924)=0,MINUTE(Z925)=0),1,""))),"")</f>
        <v/>
      </c>
      <c r="V925" s="68" t="str">
        <f t="shared" si="1670"/>
        <v/>
      </c>
      <c r="W925" s="68" t="str">
        <f t="shared" si="1671"/>
        <v/>
      </c>
      <c r="X925" s="69" t="str">
        <f>IFERROR(L925+VLOOKUP(J925,'Tiempos de ciclo'!$P$3:$Q$398,2,0),"")</f>
        <v/>
      </c>
      <c r="Y925" s="69" t="str">
        <f t="shared" si="1654"/>
        <v/>
      </c>
      <c r="Z925" s="70" t="str">
        <f t="shared" si="1672"/>
        <v/>
      </c>
      <c r="AA925" s="68" t="str">
        <f>IF(U925="","",IF(U925=MAX($U$3:$U$1002),IFERROR(VLOOKUP(MAX($U$3:U925)+1,$U$3:$V$1002,2,0),MAX(V925:V1924))-VLOOKUP(U925,$U$3:$V$1002,2,0)+1,IFERROR(VLOOKUP(MAX($U$3:U925)+1,$U$3:$V$1002,2,0),MAX(V925:V1924))-VLOOKUP(U925,$U$3:$V$1002,2,0)))</f>
        <v/>
      </c>
      <c r="AC925" s="68" t="str">
        <f t="shared" si="1673"/>
        <v/>
      </c>
      <c r="AD925" s="69" t="str">
        <f t="shared" si="1674"/>
        <v/>
      </c>
      <c r="AE925" s="69" t="str">
        <f t="shared" si="1675"/>
        <v/>
      </c>
      <c r="AF925" s="69" t="str">
        <f t="shared" si="1676"/>
        <v/>
      </c>
      <c r="AI925" s="3" t="str">
        <f t="shared" si="1627"/>
        <v/>
      </c>
      <c r="AJ925" s="8" t="str">
        <f t="shared" si="1655"/>
        <v/>
      </c>
      <c r="AK925" s="8" t="str">
        <f t="shared" si="1628"/>
        <v/>
      </c>
      <c r="AL925" s="8" t="str">
        <f t="shared" si="1629"/>
        <v/>
      </c>
      <c r="AM925" s="8" t="str">
        <f t="shared" si="1630"/>
        <v/>
      </c>
      <c r="AN925" s="9" t="str">
        <f t="shared" si="1656"/>
        <v/>
      </c>
      <c r="AO925" s="9" t="str">
        <f t="shared" si="1657"/>
        <v/>
      </c>
      <c r="AP925" s="8" t="str">
        <f t="shared" si="1677"/>
        <v/>
      </c>
      <c r="AQ925" s="9" t="str">
        <f t="shared" si="1658"/>
        <v/>
      </c>
      <c r="AR925" s="8" t="str">
        <f t="shared" si="1678"/>
        <v/>
      </c>
      <c r="AS925" s="2" t="str">
        <f t="shared" si="1631"/>
        <v/>
      </c>
      <c r="AT925" s="8" t="str">
        <f t="shared" si="1679"/>
        <v/>
      </c>
      <c r="AU925" s="8" t="str">
        <f t="shared" si="1632"/>
        <v/>
      </c>
      <c r="AV925" s="8" t="str">
        <f t="shared" si="1633"/>
        <v/>
      </c>
      <c r="AW925" s="8" t="str">
        <f t="shared" si="1634"/>
        <v/>
      </c>
      <c r="AX925" s="9" t="str">
        <f t="shared" si="1659"/>
        <v/>
      </c>
      <c r="AY925" s="9" t="str">
        <f t="shared" si="1660"/>
        <v/>
      </c>
      <c r="AZ925" s="8" t="str">
        <f t="shared" si="1680"/>
        <v/>
      </c>
      <c r="BA925" s="9" t="str">
        <f t="shared" si="1681"/>
        <v/>
      </c>
      <c r="BB925" s="8" t="str">
        <f t="shared" si="1682"/>
        <v/>
      </c>
      <c r="BD925" s="3" t="str">
        <f t="shared" si="1683"/>
        <v/>
      </c>
      <c r="BE925" s="8" t="str">
        <f t="shared" si="1635"/>
        <v/>
      </c>
      <c r="BF925" s="8" t="str">
        <f t="shared" si="1636"/>
        <v/>
      </c>
      <c r="BG925" s="86" t="str">
        <f t="shared" si="1637"/>
        <v/>
      </c>
      <c r="BH925" s="9" t="str">
        <f t="shared" si="1638"/>
        <v/>
      </c>
      <c r="BI925" s="9" t="str">
        <f t="shared" si="1639"/>
        <v/>
      </c>
      <c r="BJ925" s="82" t="e">
        <f t="shared" si="1661"/>
        <v>#VALUE!</v>
      </c>
      <c r="BK925" s="9" t="str">
        <f t="shared" si="1640"/>
        <v/>
      </c>
      <c r="BL925" s="9" t="str">
        <f t="shared" ref="BL925:BM925" si="1715">BK925</f>
        <v/>
      </c>
      <c r="BM925" s="9" t="str">
        <f t="shared" si="1715"/>
        <v/>
      </c>
      <c r="BN925" s="8" t="str">
        <f t="shared" si="1663"/>
        <v/>
      </c>
      <c r="BO925" s="8" t="str">
        <f t="shared" si="1685"/>
        <v/>
      </c>
      <c r="BP925" s="8" t="str">
        <f t="shared" si="1686"/>
        <v/>
      </c>
      <c r="BQ925" s="8" t="str">
        <f t="shared" si="1687"/>
        <v/>
      </c>
      <c r="BR925" s="8" t="str">
        <f t="shared" si="1642"/>
        <v/>
      </c>
      <c r="BS925" s="8" t="str">
        <f t="shared" si="1688"/>
        <v/>
      </c>
      <c r="BT925" s="8" t="str">
        <f t="shared" si="1689"/>
        <v/>
      </c>
      <c r="BU925" s="7" t="str">
        <f t="shared" si="1690"/>
        <v/>
      </c>
    </row>
    <row r="926" spans="8:73" x14ac:dyDescent="0.25">
      <c r="H926" s="35" t="str">
        <f>IFERROR(IF(MINUTE(M926)&lt;&gt;MINUTE(M925),MAX($H$2:H925)+1,IF(AND(MINUTE(M925)=0,MINUTE(M926)=0),1,"")),"")</f>
        <v/>
      </c>
      <c r="I926" s="35" t="str">
        <f t="shared" si="1625"/>
        <v/>
      </c>
      <c r="J926" s="35" t="str">
        <f t="shared" si="1664"/>
        <v/>
      </c>
      <c r="K926" s="67" t="str">
        <f>IFERROR(IF(VLOOKUP(J925,'Flota Variable'!$AS$4:$AU$707,3,0)+K925&gt;$F$7,"",VLOOKUP(J925,'Flota Variable'!$AS$4:$AU$707,3,0)+K925),"")</f>
        <v/>
      </c>
      <c r="L926" s="67" t="str">
        <f t="shared" si="1626"/>
        <v/>
      </c>
      <c r="M926" s="36" t="str">
        <f t="shared" si="1665"/>
        <v/>
      </c>
      <c r="N926" s="35" t="str">
        <f>IF(H926="","",IF(H926=MAX($H$3:$H$1002),IFERROR(VLOOKUP(MAX($H$3:H926)+1,$H$3:$I$1002,2,0),MAX(I926:I1925))-VLOOKUP(H926,$H$3:$I$1002,2,0)+1,IFERROR(VLOOKUP(MAX($H$3:H926)+1,$H$3:$I$1002,2,0),MAX(I926:I1925))-VLOOKUP(H926,$H$3:$I$1002,2,0)))</f>
        <v/>
      </c>
      <c r="P926" s="35" t="str">
        <f t="shared" si="1666"/>
        <v/>
      </c>
      <c r="Q926" s="67" t="str">
        <f t="shared" si="1667"/>
        <v/>
      </c>
      <c r="R926" s="67" t="str">
        <f t="shared" si="1668"/>
        <v/>
      </c>
      <c r="S926" s="67" t="str">
        <f t="shared" si="1669"/>
        <v/>
      </c>
      <c r="U926" s="68" t="str">
        <f>IFERROR(IF(Z926=0,"",IF(MINUTE(Z926)&lt;&gt;MINUTE(Z925),MAX($U$2:U925)+1,IF(AND(MINUTE(Z925)=0,MINUTE(Z926)=0),1,""))),"")</f>
        <v/>
      </c>
      <c r="V926" s="68" t="str">
        <f t="shared" si="1670"/>
        <v/>
      </c>
      <c r="W926" s="68" t="str">
        <f t="shared" si="1671"/>
        <v/>
      </c>
      <c r="X926" s="69" t="str">
        <f>IFERROR(L926+VLOOKUP(J926,'Tiempos de ciclo'!$P$3:$Q$398,2,0),"")</f>
        <v/>
      </c>
      <c r="Y926" s="69" t="str">
        <f t="shared" si="1654"/>
        <v/>
      </c>
      <c r="Z926" s="70" t="str">
        <f t="shared" si="1672"/>
        <v/>
      </c>
      <c r="AA926" s="68" t="str">
        <f>IF(U926="","",IF(U926=MAX($U$3:$U$1002),IFERROR(VLOOKUP(MAX($U$3:U926)+1,$U$3:$V$1002,2,0),MAX(V926:V1925))-VLOOKUP(U926,$U$3:$V$1002,2,0)+1,IFERROR(VLOOKUP(MAX($U$3:U926)+1,$U$3:$V$1002,2,0),MAX(V926:V1925))-VLOOKUP(U926,$U$3:$V$1002,2,0)))</f>
        <v/>
      </c>
      <c r="AC926" s="68" t="str">
        <f t="shared" si="1673"/>
        <v/>
      </c>
      <c r="AD926" s="69" t="str">
        <f t="shared" si="1674"/>
        <v/>
      </c>
      <c r="AE926" s="69" t="str">
        <f t="shared" si="1675"/>
        <v/>
      </c>
      <c r="AF926" s="69" t="str">
        <f t="shared" si="1676"/>
        <v/>
      </c>
      <c r="AI926" s="3" t="str">
        <f t="shared" si="1627"/>
        <v/>
      </c>
      <c r="AJ926" s="8" t="str">
        <f t="shared" si="1655"/>
        <v/>
      </c>
      <c r="AK926" s="8" t="str">
        <f t="shared" si="1628"/>
        <v/>
      </c>
      <c r="AL926" s="8" t="str">
        <f t="shared" si="1629"/>
        <v/>
      </c>
      <c r="AM926" s="8" t="str">
        <f t="shared" si="1630"/>
        <v/>
      </c>
      <c r="AN926" s="9" t="str">
        <f t="shared" si="1656"/>
        <v/>
      </c>
      <c r="AO926" s="9" t="str">
        <f t="shared" si="1657"/>
        <v/>
      </c>
      <c r="AP926" s="8" t="str">
        <f t="shared" si="1677"/>
        <v/>
      </c>
      <c r="AQ926" s="9" t="str">
        <f t="shared" si="1658"/>
        <v/>
      </c>
      <c r="AR926" s="8" t="str">
        <f t="shared" si="1678"/>
        <v/>
      </c>
      <c r="AS926" s="2" t="str">
        <f t="shared" si="1631"/>
        <v/>
      </c>
      <c r="AT926" s="8" t="str">
        <f t="shared" si="1679"/>
        <v/>
      </c>
      <c r="AU926" s="8" t="str">
        <f t="shared" si="1632"/>
        <v/>
      </c>
      <c r="AV926" s="8" t="str">
        <f t="shared" si="1633"/>
        <v/>
      </c>
      <c r="AW926" s="8" t="str">
        <f t="shared" si="1634"/>
        <v/>
      </c>
      <c r="AX926" s="9" t="str">
        <f t="shared" si="1659"/>
        <v/>
      </c>
      <c r="AY926" s="9" t="str">
        <f t="shared" si="1660"/>
        <v/>
      </c>
      <c r="AZ926" s="8" t="str">
        <f t="shared" si="1680"/>
        <v/>
      </c>
      <c r="BA926" s="9" t="str">
        <f t="shared" si="1681"/>
        <v/>
      </c>
      <c r="BB926" s="8" t="str">
        <f t="shared" si="1682"/>
        <v/>
      </c>
      <c r="BD926" s="3" t="str">
        <f t="shared" si="1683"/>
        <v/>
      </c>
      <c r="BE926" s="8" t="str">
        <f t="shared" si="1635"/>
        <v/>
      </c>
      <c r="BF926" s="8" t="str">
        <f t="shared" si="1636"/>
        <v/>
      </c>
      <c r="BG926" s="86" t="str">
        <f t="shared" si="1637"/>
        <v/>
      </c>
      <c r="BH926" s="9" t="str">
        <f t="shared" si="1638"/>
        <v/>
      </c>
      <c r="BI926" s="9" t="str">
        <f t="shared" si="1639"/>
        <v/>
      </c>
      <c r="BJ926" s="82" t="e">
        <f t="shared" si="1661"/>
        <v>#VALUE!</v>
      </c>
      <c r="BK926" s="9" t="str">
        <f t="shared" si="1640"/>
        <v/>
      </c>
      <c r="BL926" s="9" t="str">
        <f t="shared" ref="BL926:BM926" si="1716">BK926</f>
        <v/>
      </c>
      <c r="BM926" s="9" t="str">
        <f t="shared" si="1716"/>
        <v/>
      </c>
      <c r="BN926" s="8" t="str">
        <f t="shared" si="1663"/>
        <v/>
      </c>
      <c r="BO926" s="8" t="str">
        <f t="shared" si="1685"/>
        <v/>
      </c>
      <c r="BP926" s="8" t="str">
        <f t="shared" si="1686"/>
        <v/>
      </c>
      <c r="BQ926" s="8" t="str">
        <f t="shared" si="1687"/>
        <v/>
      </c>
      <c r="BR926" s="8" t="str">
        <f t="shared" si="1642"/>
        <v/>
      </c>
      <c r="BS926" s="8" t="str">
        <f t="shared" si="1688"/>
        <v/>
      </c>
      <c r="BT926" s="8" t="str">
        <f t="shared" si="1689"/>
        <v/>
      </c>
      <c r="BU926" s="7" t="str">
        <f t="shared" si="1690"/>
        <v/>
      </c>
    </row>
    <row r="927" spans="8:73" x14ac:dyDescent="0.25">
      <c r="H927" s="35" t="str">
        <f>IFERROR(IF(MINUTE(M927)&lt;&gt;MINUTE(M926),MAX($H$2:H926)+1,IF(AND(MINUTE(M926)=0,MINUTE(M927)=0),1,"")),"")</f>
        <v/>
      </c>
      <c r="I927" s="35" t="str">
        <f t="shared" si="1625"/>
        <v/>
      </c>
      <c r="J927" s="35" t="str">
        <f t="shared" si="1664"/>
        <v/>
      </c>
      <c r="K927" s="67" t="str">
        <f>IFERROR(IF(VLOOKUP(J926,'Flota Variable'!$AS$4:$AU$707,3,0)+K926&gt;$F$7,"",VLOOKUP(J926,'Flota Variable'!$AS$4:$AU$707,3,0)+K926),"")</f>
        <v/>
      </c>
      <c r="L927" s="67" t="str">
        <f t="shared" si="1626"/>
        <v/>
      </c>
      <c r="M927" s="36" t="str">
        <f t="shared" si="1665"/>
        <v/>
      </c>
      <c r="N927" s="35" t="str">
        <f>IF(H927="","",IF(H927=MAX($H$3:$H$1002),IFERROR(VLOOKUP(MAX($H$3:H927)+1,$H$3:$I$1002,2,0),MAX(I927:I1926))-VLOOKUP(H927,$H$3:$I$1002,2,0)+1,IFERROR(VLOOKUP(MAX($H$3:H927)+1,$H$3:$I$1002,2,0),MAX(I927:I1926))-VLOOKUP(H927,$H$3:$I$1002,2,0)))</f>
        <v/>
      </c>
      <c r="P927" s="35" t="str">
        <f t="shared" si="1666"/>
        <v/>
      </c>
      <c r="Q927" s="67" t="str">
        <f t="shared" si="1667"/>
        <v/>
      </c>
      <c r="R927" s="67" t="str">
        <f t="shared" si="1668"/>
        <v/>
      </c>
      <c r="S927" s="67" t="str">
        <f t="shared" si="1669"/>
        <v/>
      </c>
      <c r="U927" s="68" t="str">
        <f>IFERROR(IF(Z927=0,"",IF(MINUTE(Z927)&lt;&gt;MINUTE(Z926),MAX($U$2:U926)+1,IF(AND(MINUTE(Z926)=0,MINUTE(Z927)=0),1,""))),"")</f>
        <v/>
      </c>
      <c r="V927" s="68" t="str">
        <f t="shared" si="1670"/>
        <v/>
      </c>
      <c r="W927" s="68" t="str">
        <f t="shared" si="1671"/>
        <v/>
      </c>
      <c r="X927" s="69" t="str">
        <f>IFERROR(L927+VLOOKUP(J927,'Tiempos de ciclo'!$P$3:$Q$398,2,0),"")</f>
        <v/>
      </c>
      <c r="Y927" s="69" t="str">
        <f t="shared" si="1654"/>
        <v/>
      </c>
      <c r="Z927" s="70" t="str">
        <f t="shared" si="1672"/>
        <v/>
      </c>
      <c r="AA927" s="68" t="str">
        <f>IF(U927="","",IF(U927=MAX($U$3:$U$1002),IFERROR(VLOOKUP(MAX($U$3:U927)+1,$U$3:$V$1002,2,0),MAX(V927:V1926))-VLOOKUP(U927,$U$3:$V$1002,2,0)+1,IFERROR(VLOOKUP(MAX($U$3:U927)+1,$U$3:$V$1002,2,0),MAX(V927:V1926))-VLOOKUP(U927,$U$3:$V$1002,2,0)))</f>
        <v/>
      </c>
      <c r="AC927" s="68" t="str">
        <f t="shared" si="1673"/>
        <v/>
      </c>
      <c r="AD927" s="69" t="str">
        <f t="shared" si="1674"/>
        <v/>
      </c>
      <c r="AE927" s="69" t="str">
        <f t="shared" si="1675"/>
        <v/>
      </c>
      <c r="AF927" s="69" t="str">
        <f t="shared" si="1676"/>
        <v/>
      </c>
      <c r="AI927" s="3" t="str">
        <f t="shared" si="1627"/>
        <v/>
      </c>
      <c r="AJ927" s="8" t="str">
        <f t="shared" si="1655"/>
        <v/>
      </c>
      <c r="AK927" s="8" t="str">
        <f t="shared" si="1628"/>
        <v/>
      </c>
      <c r="AL927" s="8" t="str">
        <f t="shared" si="1629"/>
        <v/>
      </c>
      <c r="AM927" s="8" t="str">
        <f t="shared" si="1630"/>
        <v/>
      </c>
      <c r="AN927" s="9" t="str">
        <f t="shared" si="1656"/>
        <v/>
      </c>
      <c r="AO927" s="9" t="str">
        <f t="shared" si="1657"/>
        <v/>
      </c>
      <c r="AP927" s="8" t="str">
        <f t="shared" si="1677"/>
        <v/>
      </c>
      <c r="AQ927" s="9" t="str">
        <f t="shared" si="1658"/>
        <v/>
      </c>
      <c r="AR927" s="8" t="str">
        <f t="shared" si="1678"/>
        <v/>
      </c>
      <c r="AS927" s="2" t="str">
        <f t="shared" si="1631"/>
        <v/>
      </c>
      <c r="AT927" s="8" t="str">
        <f t="shared" si="1679"/>
        <v/>
      </c>
      <c r="AU927" s="8" t="str">
        <f t="shared" si="1632"/>
        <v/>
      </c>
      <c r="AV927" s="8" t="str">
        <f t="shared" si="1633"/>
        <v/>
      </c>
      <c r="AW927" s="8" t="str">
        <f t="shared" si="1634"/>
        <v/>
      </c>
      <c r="AX927" s="9" t="str">
        <f t="shared" si="1659"/>
        <v/>
      </c>
      <c r="AY927" s="9" t="str">
        <f t="shared" si="1660"/>
        <v/>
      </c>
      <c r="AZ927" s="8" t="str">
        <f t="shared" si="1680"/>
        <v/>
      </c>
      <c r="BA927" s="9" t="str">
        <f t="shared" si="1681"/>
        <v/>
      </c>
      <c r="BB927" s="8" t="str">
        <f t="shared" si="1682"/>
        <v/>
      </c>
      <c r="BD927" s="3" t="str">
        <f t="shared" si="1683"/>
        <v/>
      </c>
      <c r="BE927" s="8" t="str">
        <f t="shared" si="1635"/>
        <v/>
      </c>
      <c r="BF927" s="8" t="str">
        <f t="shared" si="1636"/>
        <v/>
      </c>
      <c r="BG927" s="86" t="str">
        <f t="shared" si="1637"/>
        <v/>
      </c>
      <c r="BH927" s="9" t="str">
        <f t="shared" si="1638"/>
        <v/>
      </c>
      <c r="BI927" s="9" t="str">
        <f t="shared" si="1639"/>
        <v/>
      </c>
      <c r="BJ927" s="82" t="e">
        <f t="shared" si="1661"/>
        <v>#VALUE!</v>
      </c>
      <c r="BK927" s="9" t="str">
        <f t="shared" si="1640"/>
        <v/>
      </c>
      <c r="BL927" s="9" t="str">
        <f t="shared" ref="BL927:BM927" si="1717">BK927</f>
        <v/>
      </c>
      <c r="BM927" s="9" t="str">
        <f t="shared" si="1717"/>
        <v/>
      </c>
      <c r="BN927" s="8" t="str">
        <f t="shared" si="1663"/>
        <v/>
      </c>
      <c r="BO927" s="8" t="str">
        <f t="shared" si="1685"/>
        <v/>
      </c>
      <c r="BP927" s="8" t="str">
        <f t="shared" si="1686"/>
        <v/>
      </c>
      <c r="BQ927" s="8" t="str">
        <f t="shared" si="1687"/>
        <v/>
      </c>
      <c r="BR927" s="8" t="str">
        <f t="shared" si="1642"/>
        <v/>
      </c>
      <c r="BS927" s="8" t="str">
        <f t="shared" si="1688"/>
        <v/>
      </c>
      <c r="BT927" s="8" t="str">
        <f t="shared" si="1689"/>
        <v/>
      </c>
      <c r="BU927" s="7" t="str">
        <f t="shared" si="1690"/>
        <v/>
      </c>
    </row>
    <row r="928" spans="8:73" x14ac:dyDescent="0.25">
      <c r="H928" s="35" t="str">
        <f>IFERROR(IF(MINUTE(M928)&lt;&gt;MINUTE(M927),MAX($H$2:H927)+1,IF(AND(MINUTE(M927)=0,MINUTE(M928)=0),1,"")),"")</f>
        <v/>
      </c>
      <c r="I928" s="35" t="str">
        <f t="shared" si="1625"/>
        <v/>
      </c>
      <c r="J928" s="35" t="str">
        <f t="shared" si="1664"/>
        <v/>
      </c>
      <c r="K928" s="67" t="str">
        <f>IFERROR(IF(VLOOKUP(J927,'Flota Variable'!$AS$4:$AU$707,3,0)+K927&gt;$F$7,"",VLOOKUP(J927,'Flota Variable'!$AS$4:$AU$707,3,0)+K927),"")</f>
        <v/>
      </c>
      <c r="L928" s="67" t="str">
        <f t="shared" si="1626"/>
        <v/>
      </c>
      <c r="M928" s="36" t="str">
        <f t="shared" si="1665"/>
        <v/>
      </c>
      <c r="N928" s="35" t="str">
        <f>IF(H928="","",IF(H928=MAX($H$3:$H$1002),IFERROR(VLOOKUP(MAX($H$3:H928)+1,$H$3:$I$1002,2,0),MAX(I928:I1927))-VLOOKUP(H928,$H$3:$I$1002,2,0)+1,IFERROR(VLOOKUP(MAX($H$3:H928)+1,$H$3:$I$1002,2,0),MAX(I928:I1927))-VLOOKUP(H928,$H$3:$I$1002,2,0)))</f>
        <v/>
      </c>
      <c r="P928" s="35" t="str">
        <f t="shared" si="1666"/>
        <v/>
      </c>
      <c r="Q928" s="67" t="str">
        <f t="shared" si="1667"/>
        <v/>
      </c>
      <c r="R928" s="67" t="str">
        <f t="shared" si="1668"/>
        <v/>
      </c>
      <c r="S928" s="67" t="str">
        <f t="shared" si="1669"/>
        <v/>
      </c>
      <c r="U928" s="68" t="str">
        <f>IFERROR(IF(Z928=0,"",IF(MINUTE(Z928)&lt;&gt;MINUTE(Z927),MAX($U$2:U927)+1,IF(AND(MINUTE(Z927)=0,MINUTE(Z928)=0),1,""))),"")</f>
        <v/>
      </c>
      <c r="V928" s="68" t="str">
        <f t="shared" si="1670"/>
        <v/>
      </c>
      <c r="W928" s="68" t="str">
        <f t="shared" si="1671"/>
        <v/>
      </c>
      <c r="X928" s="69" t="str">
        <f>IFERROR(L928+VLOOKUP(J928,'Tiempos de ciclo'!$P$3:$Q$398,2,0),"")</f>
        <v/>
      </c>
      <c r="Y928" s="69" t="str">
        <f t="shared" si="1654"/>
        <v/>
      </c>
      <c r="Z928" s="70" t="str">
        <f t="shared" si="1672"/>
        <v/>
      </c>
      <c r="AA928" s="68" t="str">
        <f>IF(U928="","",IF(U928=MAX($U$3:$U$1002),IFERROR(VLOOKUP(MAX($U$3:U928)+1,$U$3:$V$1002,2,0),MAX(V928:V1927))-VLOOKUP(U928,$U$3:$V$1002,2,0)+1,IFERROR(VLOOKUP(MAX($U$3:U928)+1,$U$3:$V$1002,2,0),MAX(V928:V1927))-VLOOKUP(U928,$U$3:$V$1002,2,0)))</f>
        <v/>
      </c>
      <c r="AC928" s="68" t="str">
        <f t="shared" si="1673"/>
        <v/>
      </c>
      <c r="AD928" s="69" t="str">
        <f t="shared" si="1674"/>
        <v/>
      </c>
      <c r="AE928" s="69" t="str">
        <f t="shared" si="1675"/>
        <v/>
      </c>
      <c r="AF928" s="69" t="str">
        <f t="shared" si="1676"/>
        <v/>
      </c>
      <c r="AI928" s="3" t="str">
        <f t="shared" si="1627"/>
        <v/>
      </c>
      <c r="AJ928" s="8" t="str">
        <f t="shared" si="1655"/>
        <v/>
      </c>
      <c r="AK928" s="8" t="str">
        <f t="shared" si="1628"/>
        <v/>
      </c>
      <c r="AL928" s="8" t="str">
        <f t="shared" si="1629"/>
        <v/>
      </c>
      <c r="AM928" s="8" t="str">
        <f t="shared" si="1630"/>
        <v/>
      </c>
      <c r="AN928" s="9" t="str">
        <f t="shared" si="1656"/>
        <v/>
      </c>
      <c r="AO928" s="9" t="str">
        <f t="shared" si="1657"/>
        <v/>
      </c>
      <c r="AP928" s="8" t="str">
        <f t="shared" si="1677"/>
        <v/>
      </c>
      <c r="AQ928" s="9" t="str">
        <f t="shared" si="1658"/>
        <v/>
      </c>
      <c r="AR928" s="8" t="str">
        <f t="shared" si="1678"/>
        <v/>
      </c>
      <c r="AS928" s="2" t="str">
        <f t="shared" si="1631"/>
        <v/>
      </c>
      <c r="AT928" s="8" t="str">
        <f t="shared" si="1679"/>
        <v/>
      </c>
      <c r="AU928" s="8" t="str">
        <f t="shared" si="1632"/>
        <v/>
      </c>
      <c r="AV928" s="8" t="str">
        <f t="shared" si="1633"/>
        <v/>
      </c>
      <c r="AW928" s="8" t="str">
        <f t="shared" si="1634"/>
        <v/>
      </c>
      <c r="AX928" s="9" t="str">
        <f t="shared" si="1659"/>
        <v/>
      </c>
      <c r="AY928" s="9" t="str">
        <f t="shared" si="1660"/>
        <v/>
      </c>
      <c r="AZ928" s="8" t="str">
        <f t="shared" si="1680"/>
        <v/>
      </c>
      <c r="BA928" s="9" t="str">
        <f t="shared" si="1681"/>
        <v/>
      </c>
      <c r="BB928" s="8" t="str">
        <f t="shared" si="1682"/>
        <v/>
      </c>
      <c r="BD928" s="3" t="str">
        <f t="shared" si="1683"/>
        <v/>
      </c>
      <c r="BE928" s="8" t="str">
        <f t="shared" si="1635"/>
        <v/>
      </c>
      <c r="BF928" s="8" t="str">
        <f t="shared" si="1636"/>
        <v/>
      </c>
      <c r="BG928" s="86" t="str">
        <f t="shared" si="1637"/>
        <v/>
      </c>
      <c r="BH928" s="9" t="str">
        <f t="shared" si="1638"/>
        <v/>
      </c>
      <c r="BI928" s="9" t="str">
        <f t="shared" si="1639"/>
        <v/>
      </c>
      <c r="BJ928" s="82" t="e">
        <f t="shared" si="1661"/>
        <v>#VALUE!</v>
      </c>
      <c r="BK928" s="9" t="str">
        <f t="shared" si="1640"/>
        <v/>
      </c>
      <c r="BL928" s="9" t="str">
        <f t="shared" ref="BL928:BM928" si="1718">BK928</f>
        <v/>
      </c>
      <c r="BM928" s="9" t="str">
        <f t="shared" si="1718"/>
        <v/>
      </c>
      <c r="BN928" s="8" t="str">
        <f t="shared" si="1663"/>
        <v/>
      </c>
      <c r="BO928" s="8" t="str">
        <f t="shared" si="1685"/>
        <v/>
      </c>
      <c r="BP928" s="8" t="str">
        <f t="shared" si="1686"/>
        <v/>
      </c>
      <c r="BQ928" s="8" t="str">
        <f t="shared" si="1687"/>
        <v/>
      </c>
      <c r="BR928" s="8" t="str">
        <f t="shared" si="1642"/>
        <v/>
      </c>
      <c r="BS928" s="8" t="str">
        <f t="shared" si="1688"/>
        <v/>
      </c>
      <c r="BT928" s="8" t="str">
        <f t="shared" si="1689"/>
        <v/>
      </c>
      <c r="BU928" s="7" t="str">
        <f t="shared" si="1690"/>
        <v/>
      </c>
    </row>
    <row r="929" spans="8:73" x14ac:dyDescent="0.25">
      <c r="H929" s="35" t="str">
        <f>IFERROR(IF(MINUTE(M929)&lt;&gt;MINUTE(M928),MAX($H$2:H928)+1,IF(AND(MINUTE(M928)=0,MINUTE(M929)=0),1,"")),"")</f>
        <v/>
      </c>
      <c r="I929" s="35" t="str">
        <f t="shared" si="1625"/>
        <v/>
      </c>
      <c r="J929" s="35" t="str">
        <f t="shared" si="1664"/>
        <v/>
      </c>
      <c r="K929" s="67" t="str">
        <f>IFERROR(IF(VLOOKUP(J928,'Flota Variable'!$AS$4:$AU$707,3,0)+K928&gt;$F$7,"",VLOOKUP(J928,'Flota Variable'!$AS$4:$AU$707,3,0)+K928),"")</f>
        <v/>
      </c>
      <c r="L929" s="67" t="str">
        <f t="shared" si="1626"/>
        <v/>
      </c>
      <c r="M929" s="36" t="str">
        <f t="shared" si="1665"/>
        <v/>
      </c>
      <c r="N929" s="35" t="str">
        <f>IF(H929="","",IF(H929=MAX($H$3:$H$1002),IFERROR(VLOOKUP(MAX($H$3:H929)+1,$H$3:$I$1002,2,0),MAX(I929:I1928))-VLOOKUP(H929,$H$3:$I$1002,2,0)+1,IFERROR(VLOOKUP(MAX($H$3:H929)+1,$H$3:$I$1002,2,0),MAX(I929:I1928))-VLOOKUP(H929,$H$3:$I$1002,2,0)))</f>
        <v/>
      </c>
      <c r="P929" s="35" t="str">
        <f t="shared" si="1666"/>
        <v/>
      </c>
      <c r="Q929" s="67" t="str">
        <f t="shared" si="1667"/>
        <v/>
      </c>
      <c r="R929" s="67" t="str">
        <f t="shared" si="1668"/>
        <v/>
      </c>
      <c r="S929" s="67" t="str">
        <f t="shared" si="1669"/>
        <v/>
      </c>
      <c r="U929" s="68" t="str">
        <f>IFERROR(IF(Z929=0,"",IF(MINUTE(Z929)&lt;&gt;MINUTE(Z928),MAX($U$2:U928)+1,IF(AND(MINUTE(Z928)=0,MINUTE(Z929)=0),1,""))),"")</f>
        <v/>
      </c>
      <c r="V929" s="68" t="str">
        <f t="shared" si="1670"/>
        <v/>
      </c>
      <c r="W929" s="68" t="str">
        <f t="shared" si="1671"/>
        <v/>
      </c>
      <c r="X929" s="69" t="str">
        <f>IFERROR(L929+VLOOKUP(J929,'Tiempos de ciclo'!$P$3:$Q$398,2,0),"")</f>
        <v/>
      </c>
      <c r="Y929" s="69" t="str">
        <f t="shared" si="1654"/>
        <v/>
      </c>
      <c r="Z929" s="70" t="str">
        <f t="shared" si="1672"/>
        <v/>
      </c>
      <c r="AA929" s="68" t="str">
        <f>IF(U929="","",IF(U929=MAX($U$3:$U$1002),IFERROR(VLOOKUP(MAX($U$3:U929)+1,$U$3:$V$1002,2,0),MAX(V929:V1928))-VLOOKUP(U929,$U$3:$V$1002,2,0)+1,IFERROR(VLOOKUP(MAX($U$3:U929)+1,$U$3:$V$1002,2,0),MAX(V929:V1928))-VLOOKUP(U929,$U$3:$V$1002,2,0)))</f>
        <v/>
      </c>
      <c r="AC929" s="68" t="str">
        <f t="shared" si="1673"/>
        <v/>
      </c>
      <c r="AD929" s="69" t="str">
        <f t="shared" si="1674"/>
        <v/>
      </c>
      <c r="AE929" s="69" t="str">
        <f t="shared" si="1675"/>
        <v/>
      </c>
      <c r="AF929" s="69" t="str">
        <f t="shared" si="1676"/>
        <v/>
      </c>
      <c r="AI929" s="3" t="str">
        <f t="shared" si="1627"/>
        <v/>
      </c>
      <c r="AJ929" s="8" t="str">
        <f t="shared" si="1655"/>
        <v/>
      </c>
      <c r="AK929" s="8" t="str">
        <f t="shared" si="1628"/>
        <v/>
      </c>
      <c r="AL929" s="8" t="str">
        <f t="shared" si="1629"/>
        <v/>
      </c>
      <c r="AM929" s="8" t="str">
        <f t="shared" si="1630"/>
        <v/>
      </c>
      <c r="AN929" s="9" t="str">
        <f t="shared" si="1656"/>
        <v/>
      </c>
      <c r="AO929" s="9" t="str">
        <f t="shared" si="1657"/>
        <v/>
      </c>
      <c r="AP929" s="8" t="str">
        <f t="shared" si="1677"/>
        <v/>
      </c>
      <c r="AQ929" s="9" t="str">
        <f t="shared" si="1658"/>
        <v/>
      </c>
      <c r="AR929" s="8" t="str">
        <f t="shared" si="1678"/>
        <v/>
      </c>
      <c r="AS929" s="2" t="str">
        <f t="shared" si="1631"/>
        <v/>
      </c>
      <c r="AT929" s="8" t="str">
        <f t="shared" si="1679"/>
        <v/>
      </c>
      <c r="AU929" s="8" t="str">
        <f t="shared" si="1632"/>
        <v/>
      </c>
      <c r="AV929" s="8" t="str">
        <f t="shared" si="1633"/>
        <v/>
      </c>
      <c r="AW929" s="8" t="str">
        <f t="shared" si="1634"/>
        <v/>
      </c>
      <c r="AX929" s="9" t="str">
        <f t="shared" si="1659"/>
        <v/>
      </c>
      <c r="AY929" s="9" t="str">
        <f t="shared" si="1660"/>
        <v/>
      </c>
      <c r="AZ929" s="8" t="str">
        <f t="shared" si="1680"/>
        <v/>
      </c>
      <c r="BA929" s="9" t="str">
        <f t="shared" si="1681"/>
        <v/>
      </c>
      <c r="BB929" s="8" t="str">
        <f t="shared" si="1682"/>
        <v/>
      </c>
      <c r="BD929" s="3" t="str">
        <f t="shared" si="1683"/>
        <v/>
      </c>
      <c r="BE929" s="8" t="str">
        <f t="shared" si="1635"/>
        <v/>
      </c>
      <c r="BF929" s="8" t="str">
        <f t="shared" si="1636"/>
        <v/>
      </c>
      <c r="BG929" s="86" t="str">
        <f t="shared" si="1637"/>
        <v/>
      </c>
      <c r="BH929" s="9" t="str">
        <f t="shared" si="1638"/>
        <v/>
      </c>
      <c r="BI929" s="9" t="str">
        <f t="shared" si="1639"/>
        <v/>
      </c>
      <c r="BJ929" s="82" t="e">
        <f t="shared" si="1661"/>
        <v>#VALUE!</v>
      </c>
      <c r="BK929" s="9" t="str">
        <f t="shared" si="1640"/>
        <v/>
      </c>
      <c r="BL929" s="9" t="str">
        <f t="shared" ref="BL929:BM929" si="1719">BK929</f>
        <v/>
      </c>
      <c r="BM929" s="9" t="str">
        <f t="shared" si="1719"/>
        <v/>
      </c>
      <c r="BN929" s="8" t="str">
        <f t="shared" si="1663"/>
        <v/>
      </c>
      <c r="BO929" s="8" t="str">
        <f t="shared" si="1685"/>
        <v/>
      </c>
      <c r="BP929" s="8" t="str">
        <f t="shared" si="1686"/>
        <v/>
      </c>
      <c r="BQ929" s="8" t="str">
        <f t="shared" si="1687"/>
        <v/>
      </c>
      <c r="BR929" s="8" t="str">
        <f t="shared" si="1642"/>
        <v/>
      </c>
      <c r="BS929" s="8" t="str">
        <f t="shared" si="1688"/>
        <v/>
      </c>
      <c r="BT929" s="8" t="str">
        <f t="shared" si="1689"/>
        <v/>
      </c>
      <c r="BU929" s="7" t="str">
        <f t="shared" si="1690"/>
        <v/>
      </c>
    </row>
    <row r="930" spans="8:73" x14ac:dyDescent="0.25">
      <c r="H930" s="35" t="str">
        <f>IFERROR(IF(MINUTE(M930)&lt;&gt;MINUTE(M929),MAX($H$2:H929)+1,IF(AND(MINUTE(M929)=0,MINUTE(M930)=0),1,"")),"")</f>
        <v/>
      </c>
      <c r="I930" s="35" t="str">
        <f t="shared" si="1625"/>
        <v/>
      </c>
      <c r="J930" s="35" t="str">
        <f t="shared" si="1664"/>
        <v/>
      </c>
      <c r="K930" s="67" t="str">
        <f>IFERROR(IF(VLOOKUP(J929,'Flota Variable'!$AS$4:$AU$707,3,0)+K929&gt;$F$7,"",VLOOKUP(J929,'Flota Variable'!$AS$4:$AU$707,3,0)+K929),"")</f>
        <v/>
      </c>
      <c r="L930" s="67" t="str">
        <f t="shared" si="1626"/>
        <v/>
      </c>
      <c r="M930" s="36" t="str">
        <f t="shared" si="1665"/>
        <v/>
      </c>
      <c r="N930" s="35" t="str">
        <f>IF(H930="","",IF(H930=MAX($H$3:$H$1002),IFERROR(VLOOKUP(MAX($H$3:H930)+1,$H$3:$I$1002,2,0),MAX(I930:I1929))-VLOOKUP(H930,$H$3:$I$1002,2,0)+1,IFERROR(VLOOKUP(MAX($H$3:H930)+1,$H$3:$I$1002,2,0),MAX(I930:I1929))-VLOOKUP(H930,$H$3:$I$1002,2,0)))</f>
        <v/>
      </c>
      <c r="P930" s="35" t="str">
        <f t="shared" si="1666"/>
        <v/>
      </c>
      <c r="Q930" s="67" t="str">
        <f t="shared" si="1667"/>
        <v/>
      </c>
      <c r="R930" s="67" t="str">
        <f t="shared" si="1668"/>
        <v/>
      </c>
      <c r="S930" s="67" t="str">
        <f t="shared" si="1669"/>
        <v/>
      </c>
      <c r="U930" s="68" t="str">
        <f>IFERROR(IF(Z930=0,"",IF(MINUTE(Z930)&lt;&gt;MINUTE(Z929),MAX($U$2:U929)+1,IF(AND(MINUTE(Z929)=0,MINUTE(Z930)=0),1,""))),"")</f>
        <v/>
      </c>
      <c r="V930" s="68" t="str">
        <f t="shared" si="1670"/>
        <v/>
      </c>
      <c r="W930" s="68" t="str">
        <f t="shared" si="1671"/>
        <v/>
      </c>
      <c r="X930" s="69" t="str">
        <f>IFERROR(L930+VLOOKUP(J930,'Tiempos de ciclo'!$P$3:$Q$398,2,0),"")</f>
        <v/>
      </c>
      <c r="Y930" s="69" t="str">
        <f t="shared" si="1654"/>
        <v/>
      </c>
      <c r="Z930" s="70" t="str">
        <f t="shared" si="1672"/>
        <v/>
      </c>
      <c r="AA930" s="68" t="str">
        <f>IF(U930="","",IF(U930=MAX($U$3:$U$1002),IFERROR(VLOOKUP(MAX($U$3:U930)+1,$U$3:$V$1002,2,0),MAX(V930:V1929))-VLOOKUP(U930,$U$3:$V$1002,2,0)+1,IFERROR(VLOOKUP(MAX($U$3:U930)+1,$U$3:$V$1002,2,0),MAX(V930:V1929))-VLOOKUP(U930,$U$3:$V$1002,2,0)))</f>
        <v/>
      </c>
      <c r="AC930" s="68" t="str">
        <f t="shared" si="1673"/>
        <v/>
      </c>
      <c r="AD930" s="69" t="str">
        <f t="shared" si="1674"/>
        <v/>
      </c>
      <c r="AE930" s="69" t="str">
        <f t="shared" si="1675"/>
        <v/>
      </c>
      <c r="AF930" s="69" t="str">
        <f t="shared" si="1676"/>
        <v/>
      </c>
      <c r="AI930" s="3" t="str">
        <f t="shared" si="1627"/>
        <v/>
      </c>
      <c r="AJ930" s="8" t="str">
        <f t="shared" si="1655"/>
        <v/>
      </c>
      <c r="AK930" s="8" t="str">
        <f t="shared" si="1628"/>
        <v/>
      </c>
      <c r="AL930" s="8" t="str">
        <f t="shared" si="1629"/>
        <v/>
      </c>
      <c r="AM930" s="8" t="str">
        <f t="shared" si="1630"/>
        <v/>
      </c>
      <c r="AN930" s="9" t="str">
        <f t="shared" si="1656"/>
        <v/>
      </c>
      <c r="AO930" s="9" t="str">
        <f t="shared" si="1657"/>
        <v/>
      </c>
      <c r="AP930" s="8" t="str">
        <f t="shared" si="1677"/>
        <v/>
      </c>
      <c r="AQ930" s="9" t="str">
        <f t="shared" si="1658"/>
        <v/>
      </c>
      <c r="AR930" s="8" t="str">
        <f t="shared" si="1678"/>
        <v/>
      </c>
      <c r="AS930" s="2" t="str">
        <f t="shared" si="1631"/>
        <v/>
      </c>
      <c r="AT930" s="8" t="str">
        <f t="shared" si="1679"/>
        <v/>
      </c>
      <c r="AU930" s="8" t="str">
        <f t="shared" si="1632"/>
        <v/>
      </c>
      <c r="AV930" s="8" t="str">
        <f t="shared" si="1633"/>
        <v/>
      </c>
      <c r="AW930" s="8" t="str">
        <f t="shared" si="1634"/>
        <v/>
      </c>
      <c r="AX930" s="9" t="str">
        <f t="shared" si="1659"/>
        <v/>
      </c>
      <c r="AY930" s="9" t="str">
        <f t="shared" si="1660"/>
        <v/>
      </c>
      <c r="AZ930" s="8" t="str">
        <f t="shared" si="1680"/>
        <v/>
      </c>
      <c r="BA930" s="9" t="str">
        <f t="shared" si="1681"/>
        <v/>
      </c>
      <c r="BB930" s="8" t="str">
        <f t="shared" si="1682"/>
        <v/>
      </c>
      <c r="BD930" s="3" t="str">
        <f t="shared" si="1683"/>
        <v/>
      </c>
      <c r="BE930" s="8" t="str">
        <f t="shared" si="1635"/>
        <v/>
      </c>
      <c r="BF930" s="8" t="str">
        <f t="shared" si="1636"/>
        <v/>
      </c>
      <c r="BG930" s="86" t="str">
        <f t="shared" si="1637"/>
        <v/>
      </c>
      <c r="BH930" s="9" t="str">
        <f t="shared" si="1638"/>
        <v/>
      </c>
      <c r="BI930" s="9" t="str">
        <f t="shared" si="1639"/>
        <v/>
      </c>
      <c r="BJ930" s="82" t="e">
        <f t="shared" si="1661"/>
        <v>#VALUE!</v>
      </c>
      <c r="BK930" s="9" t="str">
        <f t="shared" si="1640"/>
        <v/>
      </c>
      <c r="BL930" s="9" t="str">
        <f t="shared" ref="BL930:BM930" si="1720">BK930</f>
        <v/>
      </c>
      <c r="BM930" s="9" t="str">
        <f t="shared" si="1720"/>
        <v/>
      </c>
      <c r="BN930" s="8" t="str">
        <f t="shared" si="1663"/>
        <v/>
      </c>
      <c r="BO930" s="8" t="str">
        <f t="shared" si="1685"/>
        <v/>
      </c>
      <c r="BP930" s="8" t="str">
        <f t="shared" si="1686"/>
        <v/>
      </c>
      <c r="BQ930" s="8" t="str">
        <f t="shared" si="1687"/>
        <v/>
      </c>
      <c r="BR930" s="8" t="str">
        <f t="shared" si="1642"/>
        <v/>
      </c>
      <c r="BS930" s="8" t="str">
        <f t="shared" si="1688"/>
        <v/>
      </c>
      <c r="BT930" s="8" t="str">
        <f t="shared" si="1689"/>
        <v/>
      </c>
      <c r="BU930" s="7" t="str">
        <f t="shared" si="1690"/>
        <v/>
      </c>
    </row>
    <row r="931" spans="8:73" x14ac:dyDescent="0.25">
      <c r="H931" s="35" t="str">
        <f>IFERROR(IF(MINUTE(M931)&lt;&gt;MINUTE(M930),MAX($H$2:H930)+1,IF(AND(MINUTE(M930)=0,MINUTE(M931)=0),1,"")),"")</f>
        <v/>
      </c>
      <c r="I931" s="35" t="str">
        <f t="shared" si="1625"/>
        <v/>
      </c>
      <c r="J931" s="35" t="str">
        <f t="shared" si="1664"/>
        <v/>
      </c>
      <c r="K931" s="67" t="str">
        <f>IFERROR(IF(VLOOKUP(J930,'Flota Variable'!$AS$4:$AU$707,3,0)+K930&gt;$F$7,"",VLOOKUP(J930,'Flota Variable'!$AS$4:$AU$707,3,0)+K930),"")</f>
        <v/>
      </c>
      <c r="L931" s="67" t="str">
        <f t="shared" si="1626"/>
        <v/>
      </c>
      <c r="M931" s="36" t="str">
        <f t="shared" si="1665"/>
        <v/>
      </c>
      <c r="N931" s="35" t="str">
        <f>IF(H931="","",IF(H931=MAX($H$3:$H$1002),IFERROR(VLOOKUP(MAX($H$3:H931)+1,$H$3:$I$1002,2,0),MAX(I931:I1930))-VLOOKUP(H931,$H$3:$I$1002,2,0)+1,IFERROR(VLOOKUP(MAX($H$3:H931)+1,$H$3:$I$1002,2,0),MAX(I931:I1930))-VLOOKUP(H931,$H$3:$I$1002,2,0)))</f>
        <v/>
      </c>
      <c r="P931" s="35" t="str">
        <f t="shared" si="1666"/>
        <v/>
      </c>
      <c r="Q931" s="67" t="str">
        <f t="shared" si="1667"/>
        <v/>
      </c>
      <c r="R931" s="67" t="str">
        <f t="shared" si="1668"/>
        <v/>
      </c>
      <c r="S931" s="67" t="str">
        <f t="shared" si="1669"/>
        <v/>
      </c>
      <c r="U931" s="68" t="str">
        <f>IFERROR(IF(Z931=0,"",IF(MINUTE(Z931)&lt;&gt;MINUTE(Z930),MAX($U$2:U930)+1,IF(AND(MINUTE(Z930)=0,MINUTE(Z931)=0),1,""))),"")</f>
        <v/>
      </c>
      <c r="V931" s="68" t="str">
        <f t="shared" si="1670"/>
        <v/>
      </c>
      <c r="W931" s="68" t="str">
        <f t="shared" si="1671"/>
        <v/>
      </c>
      <c r="X931" s="69" t="str">
        <f>IFERROR(L931+VLOOKUP(J931,'Tiempos de ciclo'!$P$3:$Q$398,2,0),"")</f>
        <v/>
      </c>
      <c r="Y931" s="69" t="str">
        <f t="shared" si="1654"/>
        <v/>
      </c>
      <c r="Z931" s="70" t="str">
        <f t="shared" si="1672"/>
        <v/>
      </c>
      <c r="AA931" s="68" t="str">
        <f>IF(U931="","",IF(U931=MAX($U$3:$U$1002),IFERROR(VLOOKUP(MAX($U$3:U931)+1,$U$3:$V$1002,2,0),MAX(V931:V1930))-VLOOKUP(U931,$U$3:$V$1002,2,0)+1,IFERROR(VLOOKUP(MAX($U$3:U931)+1,$U$3:$V$1002,2,0),MAX(V931:V1930))-VLOOKUP(U931,$U$3:$V$1002,2,0)))</f>
        <v/>
      </c>
      <c r="AC931" s="68" t="str">
        <f t="shared" si="1673"/>
        <v/>
      </c>
      <c r="AD931" s="69" t="str">
        <f t="shared" si="1674"/>
        <v/>
      </c>
      <c r="AE931" s="69" t="str">
        <f t="shared" si="1675"/>
        <v/>
      </c>
      <c r="AF931" s="69" t="str">
        <f t="shared" si="1676"/>
        <v/>
      </c>
      <c r="AI931" s="3" t="str">
        <f t="shared" si="1627"/>
        <v/>
      </c>
      <c r="AJ931" s="8" t="str">
        <f t="shared" si="1655"/>
        <v/>
      </c>
      <c r="AK931" s="8" t="str">
        <f t="shared" si="1628"/>
        <v/>
      </c>
      <c r="AL931" s="8" t="str">
        <f t="shared" si="1629"/>
        <v/>
      </c>
      <c r="AM931" s="8" t="str">
        <f t="shared" si="1630"/>
        <v/>
      </c>
      <c r="AN931" s="9" t="str">
        <f t="shared" si="1656"/>
        <v/>
      </c>
      <c r="AO931" s="9" t="str">
        <f t="shared" si="1657"/>
        <v/>
      </c>
      <c r="AP931" s="8" t="str">
        <f t="shared" si="1677"/>
        <v/>
      </c>
      <c r="AQ931" s="9" t="str">
        <f t="shared" si="1658"/>
        <v/>
      </c>
      <c r="AR931" s="8" t="str">
        <f t="shared" si="1678"/>
        <v/>
      </c>
      <c r="AS931" s="2" t="str">
        <f t="shared" si="1631"/>
        <v/>
      </c>
      <c r="AT931" s="8" t="str">
        <f t="shared" si="1679"/>
        <v/>
      </c>
      <c r="AU931" s="8" t="str">
        <f t="shared" si="1632"/>
        <v/>
      </c>
      <c r="AV931" s="8" t="str">
        <f t="shared" si="1633"/>
        <v/>
      </c>
      <c r="AW931" s="8" t="str">
        <f t="shared" si="1634"/>
        <v/>
      </c>
      <c r="AX931" s="9" t="str">
        <f t="shared" si="1659"/>
        <v/>
      </c>
      <c r="AY931" s="9" t="str">
        <f t="shared" si="1660"/>
        <v/>
      </c>
      <c r="AZ931" s="8" t="str">
        <f t="shared" si="1680"/>
        <v/>
      </c>
      <c r="BA931" s="9" t="str">
        <f t="shared" si="1681"/>
        <v/>
      </c>
      <c r="BB931" s="8" t="str">
        <f t="shared" si="1682"/>
        <v/>
      </c>
      <c r="BD931" s="3" t="str">
        <f t="shared" si="1683"/>
        <v/>
      </c>
      <c r="BE931" s="8" t="str">
        <f t="shared" si="1635"/>
        <v/>
      </c>
      <c r="BF931" s="8" t="str">
        <f t="shared" si="1636"/>
        <v/>
      </c>
      <c r="BG931" s="86" t="str">
        <f t="shared" si="1637"/>
        <v/>
      </c>
      <c r="BH931" s="9" t="str">
        <f t="shared" si="1638"/>
        <v/>
      </c>
      <c r="BI931" s="9" t="str">
        <f t="shared" si="1639"/>
        <v/>
      </c>
      <c r="BJ931" s="82" t="e">
        <f t="shared" si="1661"/>
        <v>#VALUE!</v>
      </c>
      <c r="BK931" s="9" t="str">
        <f t="shared" si="1640"/>
        <v/>
      </c>
      <c r="BL931" s="9" t="str">
        <f t="shared" ref="BL931:BM931" si="1721">BK931</f>
        <v/>
      </c>
      <c r="BM931" s="9" t="str">
        <f t="shared" si="1721"/>
        <v/>
      </c>
      <c r="BN931" s="8" t="str">
        <f t="shared" si="1663"/>
        <v/>
      </c>
      <c r="BO931" s="8" t="str">
        <f t="shared" si="1685"/>
        <v/>
      </c>
      <c r="BP931" s="8" t="str">
        <f t="shared" si="1686"/>
        <v/>
      </c>
      <c r="BQ931" s="8" t="str">
        <f t="shared" si="1687"/>
        <v/>
      </c>
      <c r="BR931" s="8" t="str">
        <f t="shared" si="1642"/>
        <v/>
      </c>
      <c r="BS931" s="8" t="str">
        <f t="shared" si="1688"/>
        <v/>
      </c>
      <c r="BT931" s="8" t="str">
        <f t="shared" si="1689"/>
        <v/>
      </c>
      <c r="BU931" s="7" t="str">
        <f t="shared" si="1690"/>
        <v/>
      </c>
    </row>
    <row r="932" spans="8:73" x14ac:dyDescent="0.25">
      <c r="H932" s="35" t="str">
        <f>IFERROR(IF(MINUTE(M932)&lt;&gt;MINUTE(M931),MAX($H$2:H931)+1,IF(AND(MINUTE(M931)=0,MINUTE(M932)=0),1,"")),"")</f>
        <v/>
      </c>
      <c r="I932" s="35" t="str">
        <f t="shared" si="1625"/>
        <v/>
      </c>
      <c r="J932" s="35" t="str">
        <f t="shared" si="1664"/>
        <v/>
      </c>
      <c r="K932" s="67" t="str">
        <f>IFERROR(IF(VLOOKUP(J931,'Flota Variable'!$AS$4:$AU$707,3,0)+K931&gt;$F$7,"",VLOOKUP(J931,'Flota Variable'!$AS$4:$AU$707,3,0)+K931),"")</f>
        <v/>
      </c>
      <c r="L932" s="67" t="str">
        <f t="shared" si="1626"/>
        <v/>
      </c>
      <c r="M932" s="36" t="str">
        <f t="shared" si="1665"/>
        <v/>
      </c>
      <c r="N932" s="35" t="str">
        <f>IF(H932="","",IF(H932=MAX($H$3:$H$1002),IFERROR(VLOOKUP(MAX($H$3:H932)+1,$H$3:$I$1002,2,0),MAX(I932:I1931))-VLOOKUP(H932,$H$3:$I$1002,2,0)+1,IFERROR(VLOOKUP(MAX($H$3:H932)+1,$H$3:$I$1002,2,0),MAX(I932:I1931))-VLOOKUP(H932,$H$3:$I$1002,2,0)))</f>
        <v/>
      </c>
      <c r="P932" s="35" t="str">
        <f t="shared" si="1666"/>
        <v/>
      </c>
      <c r="Q932" s="67" t="str">
        <f t="shared" si="1667"/>
        <v/>
      </c>
      <c r="R932" s="67" t="str">
        <f t="shared" si="1668"/>
        <v/>
      </c>
      <c r="S932" s="67" t="str">
        <f t="shared" si="1669"/>
        <v/>
      </c>
      <c r="U932" s="68" t="str">
        <f>IFERROR(IF(Z932=0,"",IF(MINUTE(Z932)&lt;&gt;MINUTE(Z931),MAX($U$2:U931)+1,IF(AND(MINUTE(Z931)=0,MINUTE(Z932)=0),1,""))),"")</f>
        <v/>
      </c>
      <c r="V932" s="68" t="str">
        <f t="shared" si="1670"/>
        <v/>
      </c>
      <c r="W932" s="68" t="str">
        <f t="shared" si="1671"/>
        <v/>
      </c>
      <c r="X932" s="69" t="str">
        <f>IFERROR(L932+VLOOKUP(J932,'Tiempos de ciclo'!$P$3:$Q$398,2,0),"")</f>
        <v/>
      </c>
      <c r="Y932" s="69" t="str">
        <f t="shared" si="1654"/>
        <v/>
      </c>
      <c r="Z932" s="70" t="str">
        <f t="shared" si="1672"/>
        <v/>
      </c>
      <c r="AA932" s="68" t="str">
        <f>IF(U932="","",IF(U932=MAX($U$3:$U$1002),IFERROR(VLOOKUP(MAX($U$3:U932)+1,$U$3:$V$1002,2,0),MAX(V932:V1931))-VLOOKUP(U932,$U$3:$V$1002,2,0)+1,IFERROR(VLOOKUP(MAX($U$3:U932)+1,$U$3:$V$1002,2,0),MAX(V932:V1931))-VLOOKUP(U932,$U$3:$V$1002,2,0)))</f>
        <v/>
      </c>
      <c r="AC932" s="68" t="str">
        <f t="shared" si="1673"/>
        <v/>
      </c>
      <c r="AD932" s="69" t="str">
        <f t="shared" si="1674"/>
        <v/>
      </c>
      <c r="AE932" s="69" t="str">
        <f t="shared" si="1675"/>
        <v/>
      </c>
      <c r="AF932" s="69" t="str">
        <f t="shared" si="1676"/>
        <v/>
      </c>
      <c r="AI932" s="3" t="str">
        <f t="shared" si="1627"/>
        <v/>
      </c>
      <c r="AJ932" s="8" t="str">
        <f t="shared" si="1655"/>
        <v/>
      </c>
      <c r="AK932" s="8" t="str">
        <f t="shared" si="1628"/>
        <v/>
      </c>
      <c r="AL932" s="8" t="str">
        <f t="shared" si="1629"/>
        <v/>
      </c>
      <c r="AM932" s="8" t="str">
        <f t="shared" si="1630"/>
        <v/>
      </c>
      <c r="AN932" s="9" t="str">
        <f t="shared" si="1656"/>
        <v/>
      </c>
      <c r="AO932" s="9" t="str">
        <f t="shared" si="1657"/>
        <v/>
      </c>
      <c r="AP932" s="8" t="str">
        <f t="shared" si="1677"/>
        <v/>
      </c>
      <c r="AQ932" s="9" t="str">
        <f t="shared" si="1658"/>
        <v/>
      </c>
      <c r="AR932" s="8" t="str">
        <f t="shared" si="1678"/>
        <v/>
      </c>
      <c r="AS932" s="2" t="str">
        <f t="shared" si="1631"/>
        <v/>
      </c>
      <c r="AT932" s="8" t="str">
        <f t="shared" si="1679"/>
        <v/>
      </c>
      <c r="AU932" s="8" t="str">
        <f t="shared" si="1632"/>
        <v/>
      </c>
      <c r="AV932" s="8" t="str">
        <f t="shared" si="1633"/>
        <v/>
      </c>
      <c r="AW932" s="8" t="str">
        <f t="shared" si="1634"/>
        <v/>
      </c>
      <c r="AX932" s="9" t="str">
        <f t="shared" si="1659"/>
        <v/>
      </c>
      <c r="AY932" s="9" t="str">
        <f t="shared" si="1660"/>
        <v/>
      </c>
      <c r="AZ932" s="8" t="str">
        <f t="shared" si="1680"/>
        <v/>
      </c>
      <c r="BA932" s="9" t="str">
        <f t="shared" si="1681"/>
        <v/>
      </c>
      <c r="BB932" s="8" t="str">
        <f t="shared" si="1682"/>
        <v/>
      </c>
      <c r="BD932" s="3" t="str">
        <f t="shared" si="1683"/>
        <v/>
      </c>
      <c r="BE932" s="8" t="str">
        <f t="shared" si="1635"/>
        <v/>
      </c>
      <c r="BF932" s="8" t="str">
        <f t="shared" si="1636"/>
        <v/>
      </c>
      <c r="BG932" s="86" t="str">
        <f t="shared" si="1637"/>
        <v/>
      </c>
      <c r="BH932" s="9" t="str">
        <f t="shared" si="1638"/>
        <v/>
      </c>
      <c r="BI932" s="9" t="str">
        <f t="shared" si="1639"/>
        <v/>
      </c>
      <c r="BJ932" s="82" t="e">
        <f t="shared" si="1661"/>
        <v>#VALUE!</v>
      </c>
      <c r="BK932" s="9" t="str">
        <f t="shared" si="1640"/>
        <v/>
      </c>
      <c r="BL932" s="9" t="str">
        <f t="shared" ref="BL932:BM932" si="1722">BK932</f>
        <v/>
      </c>
      <c r="BM932" s="9" t="str">
        <f t="shared" si="1722"/>
        <v/>
      </c>
      <c r="BN932" s="8" t="str">
        <f t="shared" si="1663"/>
        <v/>
      </c>
      <c r="BO932" s="8" t="str">
        <f t="shared" si="1685"/>
        <v/>
      </c>
      <c r="BP932" s="8" t="str">
        <f t="shared" si="1686"/>
        <v/>
      </c>
      <c r="BQ932" s="8" t="str">
        <f t="shared" si="1687"/>
        <v/>
      </c>
      <c r="BR932" s="8" t="str">
        <f t="shared" si="1642"/>
        <v/>
      </c>
      <c r="BS932" s="8" t="str">
        <f t="shared" si="1688"/>
        <v/>
      </c>
      <c r="BT932" s="8" t="str">
        <f t="shared" si="1689"/>
        <v/>
      </c>
      <c r="BU932" s="7" t="str">
        <f t="shared" si="1690"/>
        <v/>
      </c>
    </row>
    <row r="933" spans="8:73" x14ac:dyDescent="0.25">
      <c r="H933" s="35" t="str">
        <f>IFERROR(IF(MINUTE(M933)&lt;&gt;MINUTE(M932),MAX($H$2:H932)+1,IF(AND(MINUTE(M932)=0,MINUTE(M933)=0),1,"")),"")</f>
        <v/>
      </c>
      <c r="I933" s="35" t="str">
        <f t="shared" si="1625"/>
        <v/>
      </c>
      <c r="J933" s="35" t="str">
        <f t="shared" si="1664"/>
        <v/>
      </c>
      <c r="K933" s="67" t="str">
        <f>IFERROR(IF(VLOOKUP(J932,'Flota Variable'!$AS$4:$AU$707,3,0)+K932&gt;$F$7,"",VLOOKUP(J932,'Flota Variable'!$AS$4:$AU$707,3,0)+K932),"")</f>
        <v/>
      </c>
      <c r="L933" s="67" t="str">
        <f t="shared" si="1626"/>
        <v/>
      </c>
      <c r="M933" s="36" t="str">
        <f t="shared" si="1665"/>
        <v/>
      </c>
      <c r="N933" s="35" t="str">
        <f>IF(H933="","",IF(H933=MAX($H$3:$H$1002),IFERROR(VLOOKUP(MAX($H$3:H933)+1,$H$3:$I$1002,2,0),MAX(I933:I1932))-VLOOKUP(H933,$H$3:$I$1002,2,0)+1,IFERROR(VLOOKUP(MAX($H$3:H933)+1,$H$3:$I$1002,2,0),MAX(I933:I1932))-VLOOKUP(H933,$H$3:$I$1002,2,0)))</f>
        <v/>
      </c>
      <c r="P933" s="35" t="str">
        <f t="shared" si="1666"/>
        <v/>
      </c>
      <c r="Q933" s="67" t="str">
        <f t="shared" si="1667"/>
        <v/>
      </c>
      <c r="R933" s="67" t="str">
        <f t="shared" si="1668"/>
        <v/>
      </c>
      <c r="S933" s="67" t="str">
        <f t="shared" si="1669"/>
        <v/>
      </c>
      <c r="U933" s="68" t="str">
        <f>IFERROR(IF(Z933=0,"",IF(MINUTE(Z933)&lt;&gt;MINUTE(Z932),MAX($U$2:U932)+1,IF(AND(MINUTE(Z932)=0,MINUTE(Z933)=0),1,""))),"")</f>
        <v/>
      </c>
      <c r="V933" s="68" t="str">
        <f t="shared" si="1670"/>
        <v/>
      </c>
      <c r="W933" s="68" t="str">
        <f t="shared" si="1671"/>
        <v/>
      </c>
      <c r="X933" s="69" t="str">
        <f>IFERROR(L933+VLOOKUP(J933,'Tiempos de ciclo'!$P$3:$Q$398,2,0),"")</f>
        <v/>
      </c>
      <c r="Y933" s="69" t="str">
        <f t="shared" si="1654"/>
        <v/>
      </c>
      <c r="Z933" s="70" t="str">
        <f t="shared" si="1672"/>
        <v/>
      </c>
      <c r="AA933" s="68" t="str">
        <f>IF(U933="","",IF(U933=MAX($U$3:$U$1002),IFERROR(VLOOKUP(MAX($U$3:U933)+1,$U$3:$V$1002,2,0),MAX(V933:V1932))-VLOOKUP(U933,$U$3:$V$1002,2,0)+1,IFERROR(VLOOKUP(MAX($U$3:U933)+1,$U$3:$V$1002,2,0),MAX(V933:V1932))-VLOOKUP(U933,$U$3:$V$1002,2,0)))</f>
        <v/>
      </c>
      <c r="AC933" s="68" t="str">
        <f t="shared" si="1673"/>
        <v/>
      </c>
      <c r="AD933" s="69" t="str">
        <f t="shared" si="1674"/>
        <v/>
      </c>
      <c r="AE933" s="69" t="str">
        <f t="shared" si="1675"/>
        <v/>
      </c>
      <c r="AF933" s="69" t="str">
        <f t="shared" si="1676"/>
        <v/>
      </c>
      <c r="AI933" s="3" t="str">
        <f t="shared" si="1627"/>
        <v/>
      </c>
      <c r="AJ933" s="8" t="str">
        <f t="shared" si="1655"/>
        <v/>
      </c>
      <c r="AK933" s="8" t="str">
        <f t="shared" si="1628"/>
        <v/>
      </c>
      <c r="AL933" s="8" t="str">
        <f t="shared" si="1629"/>
        <v/>
      </c>
      <c r="AM933" s="8" t="str">
        <f t="shared" si="1630"/>
        <v/>
      </c>
      <c r="AN933" s="9" t="str">
        <f t="shared" si="1656"/>
        <v/>
      </c>
      <c r="AO933" s="9" t="str">
        <f t="shared" si="1657"/>
        <v/>
      </c>
      <c r="AP933" s="8" t="str">
        <f t="shared" si="1677"/>
        <v/>
      </c>
      <c r="AQ933" s="9" t="str">
        <f t="shared" si="1658"/>
        <v/>
      </c>
      <c r="AR933" s="8" t="str">
        <f t="shared" si="1678"/>
        <v/>
      </c>
      <c r="AS933" s="2" t="str">
        <f t="shared" si="1631"/>
        <v/>
      </c>
      <c r="AT933" s="8" t="str">
        <f t="shared" si="1679"/>
        <v/>
      </c>
      <c r="AU933" s="8" t="str">
        <f t="shared" si="1632"/>
        <v/>
      </c>
      <c r="AV933" s="8" t="str">
        <f t="shared" si="1633"/>
        <v/>
      </c>
      <c r="AW933" s="8" t="str">
        <f t="shared" si="1634"/>
        <v/>
      </c>
      <c r="AX933" s="9" t="str">
        <f t="shared" si="1659"/>
        <v/>
      </c>
      <c r="AY933" s="9" t="str">
        <f t="shared" si="1660"/>
        <v/>
      </c>
      <c r="AZ933" s="8" t="str">
        <f t="shared" si="1680"/>
        <v/>
      </c>
      <c r="BA933" s="9" t="str">
        <f t="shared" si="1681"/>
        <v/>
      </c>
      <c r="BB933" s="8" t="str">
        <f t="shared" si="1682"/>
        <v/>
      </c>
      <c r="BD933" s="3" t="str">
        <f t="shared" si="1683"/>
        <v/>
      </c>
      <c r="BE933" s="8" t="str">
        <f t="shared" si="1635"/>
        <v/>
      </c>
      <c r="BF933" s="8" t="str">
        <f t="shared" si="1636"/>
        <v/>
      </c>
      <c r="BG933" s="86" t="str">
        <f t="shared" si="1637"/>
        <v/>
      </c>
      <c r="BH933" s="9" t="str">
        <f t="shared" si="1638"/>
        <v/>
      </c>
      <c r="BI933" s="9" t="str">
        <f t="shared" si="1639"/>
        <v/>
      </c>
      <c r="BJ933" s="82" t="e">
        <f t="shared" si="1661"/>
        <v>#VALUE!</v>
      </c>
      <c r="BK933" s="9" t="str">
        <f t="shared" si="1640"/>
        <v/>
      </c>
      <c r="BL933" s="9" t="str">
        <f t="shared" ref="BL933:BM933" si="1723">BK933</f>
        <v/>
      </c>
      <c r="BM933" s="9" t="str">
        <f t="shared" si="1723"/>
        <v/>
      </c>
      <c r="BN933" s="8" t="str">
        <f t="shared" si="1663"/>
        <v/>
      </c>
      <c r="BO933" s="8" t="str">
        <f t="shared" si="1685"/>
        <v/>
      </c>
      <c r="BP933" s="8" t="str">
        <f t="shared" si="1686"/>
        <v/>
      </c>
      <c r="BQ933" s="8" t="str">
        <f t="shared" si="1687"/>
        <v/>
      </c>
      <c r="BR933" s="8" t="str">
        <f t="shared" si="1642"/>
        <v/>
      </c>
      <c r="BS933" s="8" t="str">
        <f t="shared" si="1688"/>
        <v/>
      </c>
      <c r="BT933" s="8" t="str">
        <f t="shared" si="1689"/>
        <v/>
      </c>
      <c r="BU933" s="7" t="str">
        <f t="shared" si="1690"/>
        <v/>
      </c>
    </row>
    <row r="934" spans="8:73" x14ac:dyDescent="0.25">
      <c r="H934" s="35" t="str">
        <f>IFERROR(IF(MINUTE(M934)&lt;&gt;MINUTE(M933),MAX($H$2:H933)+1,IF(AND(MINUTE(M933)=0,MINUTE(M934)=0),1,"")),"")</f>
        <v/>
      </c>
      <c r="I934" s="35" t="str">
        <f t="shared" si="1625"/>
        <v/>
      </c>
      <c r="J934" s="35" t="str">
        <f t="shared" si="1664"/>
        <v/>
      </c>
      <c r="K934" s="67" t="str">
        <f>IFERROR(IF(VLOOKUP(J933,'Flota Variable'!$AS$4:$AU$707,3,0)+K933&gt;$F$7,"",VLOOKUP(J933,'Flota Variable'!$AS$4:$AU$707,3,0)+K933),"")</f>
        <v/>
      </c>
      <c r="L934" s="67" t="str">
        <f t="shared" si="1626"/>
        <v/>
      </c>
      <c r="M934" s="36" t="str">
        <f t="shared" si="1665"/>
        <v/>
      </c>
      <c r="N934" s="35" t="str">
        <f>IF(H934="","",IF(H934=MAX($H$3:$H$1002),IFERROR(VLOOKUP(MAX($H$3:H934)+1,$H$3:$I$1002,2,0),MAX(I934:I1933))-VLOOKUP(H934,$H$3:$I$1002,2,0)+1,IFERROR(VLOOKUP(MAX($H$3:H934)+1,$H$3:$I$1002,2,0),MAX(I934:I1933))-VLOOKUP(H934,$H$3:$I$1002,2,0)))</f>
        <v/>
      </c>
      <c r="P934" s="35" t="str">
        <f t="shared" si="1666"/>
        <v/>
      </c>
      <c r="Q934" s="67" t="str">
        <f t="shared" si="1667"/>
        <v/>
      </c>
      <c r="R934" s="67" t="str">
        <f t="shared" si="1668"/>
        <v/>
      </c>
      <c r="S934" s="67" t="str">
        <f t="shared" si="1669"/>
        <v/>
      </c>
      <c r="U934" s="68" t="str">
        <f>IFERROR(IF(Z934=0,"",IF(MINUTE(Z934)&lt;&gt;MINUTE(Z933),MAX($U$2:U933)+1,IF(AND(MINUTE(Z933)=0,MINUTE(Z934)=0),1,""))),"")</f>
        <v/>
      </c>
      <c r="V934" s="68" t="str">
        <f t="shared" si="1670"/>
        <v/>
      </c>
      <c r="W934" s="68" t="str">
        <f t="shared" si="1671"/>
        <v/>
      </c>
      <c r="X934" s="69" t="str">
        <f>IFERROR(L934+VLOOKUP(J934,'Tiempos de ciclo'!$P$3:$Q$398,2,0),"")</f>
        <v/>
      </c>
      <c r="Y934" s="69" t="str">
        <f t="shared" si="1654"/>
        <v/>
      </c>
      <c r="Z934" s="70" t="str">
        <f t="shared" si="1672"/>
        <v/>
      </c>
      <c r="AA934" s="68" t="str">
        <f>IF(U934="","",IF(U934=MAX($U$3:$U$1002),IFERROR(VLOOKUP(MAX($U$3:U934)+1,$U$3:$V$1002,2,0),MAX(V934:V1933))-VLOOKUP(U934,$U$3:$V$1002,2,0)+1,IFERROR(VLOOKUP(MAX($U$3:U934)+1,$U$3:$V$1002,2,0),MAX(V934:V1933))-VLOOKUP(U934,$U$3:$V$1002,2,0)))</f>
        <v/>
      </c>
      <c r="AC934" s="68" t="str">
        <f t="shared" si="1673"/>
        <v/>
      </c>
      <c r="AD934" s="69" t="str">
        <f t="shared" si="1674"/>
        <v/>
      </c>
      <c r="AE934" s="69" t="str">
        <f t="shared" si="1675"/>
        <v/>
      </c>
      <c r="AF934" s="69" t="str">
        <f t="shared" si="1676"/>
        <v/>
      </c>
      <c r="AI934" s="3" t="str">
        <f t="shared" si="1627"/>
        <v/>
      </c>
      <c r="AJ934" s="8" t="str">
        <f t="shared" si="1655"/>
        <v/>
      </c>
      <c r="AK934" s="8" t="str">
        <f t="shared" si="1628"/>
        <v/>
      </c>
      <c r="AL934" s="8" t="str">
        <f t="shared" si="1629"/>
        <v/>
      </c>
      <c r="AM934" s="8" t="str">
        <f t="shared" si="1630"/>
        <v/>
      </c>
      <c r="AN934" s="9" t="str">
        <f t="shared" si="1656"/>
        <v/>
      </c>
      <c r="AO934" s="9" t="str">
        <f t="shared" si="1657"/>
        <v/>
      </c>
      <c r="AP934" s="8" t="str">
        <f t="shared" si="1677"/>
        <v/>
      </c>
      <c r="AQ934" s="9" t="str">
        <f t="shared" si="1658"/>
        <v/>
      </c>
      <c r="AR934" s="8" t="str">
        <f t="shared" si="1678"/>
        <v/>
      </c>
      <c r="AS934" s="2" t="str">
        <f t="shared" si="1631"/>
        <v/>
      </c>
      <c r="AT934" s="8" t="str">
        <f t="shared" si="1679"/>
        <v/>
      </c>
      <c r="AU934" s="8" t="str">
        <f t="shared" si="1632"/>
        <v/>
      </c>
      <c r="AV934" s="8" t="str">
        <f t="shared" si="1633"/>
        <v/>
      </c>
      <c r="AW934" s="8" t="str">
        <f t="shared" si="1634"/>
        <v/>
      </c>
      <c r="AX934" s="9" t="str">
        <f t="shared" si="1659"/>
        <v/>
      </c>
      <c r="AY934" s="9" t="str">
        <f t="shared" si="1660"/>
        <v/>
      </c>
      <c r="AZ934" s="8" t="str">
        <f t="shared" si="1680"/>
        <v/>
      </c>
      <c r="BA934" s="9" t="str">
        <f t="shared" si="1681"/>
        <v/>
      </c>
      <c r="BB934" s="8" t="str">
        <f t="shared" si="1682"/>
        <v/>
      </c>
      <c r="BD934" s="3" t="str">
        <f t="shared" si="1683"/>
        <v/>
      </c>
      <c r="BE934" s="8" t="str">
        <f t="shared" si="1635"/>
        <v/>
      </c>
      <c r="BF934" s="8" t="str">
        <f t="shared" si="1636"/>
        <v/>
      </c>
      <c r="BG934" s="86" t="str">
        <f t="shared" si="1637"/>
        <v/>
      </c>
      <c r="BH934" s="9" t="str">
        <f t="shared" si="1638"/>
        <v/>
      </c>
      <c r="BI934" s="9" t="str">
        <f t="shared" si="1639"/>
        <v/>
      </c>
      <c r="BJ934" s="82" t="e">
        <f t="shared" si="1661"/>
        <v>#VALUE!</v>
      </c>
      <c r="BK934" s="9" t="str">
        <f t="shared" si="1640"/>
        <v/>
      </c>
      <c r="BL934" s="9" t="str">
        <f t="shared" ref="BL934:BM934" si="1724">BK934</f>
        <v/>
      </c>
      <c r="BM934" s="9" t="str">
        <f t="shared" si="1724"/>
        <v/>
      </c>
      <c r="BN934" s="8" t="str">
        <f t="shared" si="1663"/>
        <v/>
      </c>
      <c r="BO934" s="8" t="str">
        <f t="shared" si="1685"/>
        <v/>
      </c>
      <c r="BP934" s="8" t="str">
        <f t="shared" si="1686"/>
        <v/>
      </c>
      <c r="BQ934" s="8" t="str">
        <f t="shared" si="1687"/>
        <v/>
      </c>
      <c r="BR934" s="8" t="str">
        <f t="shared" si="1642"/>
        <v/>
      </c>
      <c r="BS934" s="8" t="str">
        <f t="shared" si="1688"/>
        <v/>
      </c>
      <c r="BT934" s="8" t="str">
        <f t="shared" si="1689"/>
        <v/>
      </c>
      <c r="BU934" s="7" t="str">
        <f t="shared" si="1690"/>
        <v/>
      </c>
    </row>
    <row r="935" spans="8:73" x14ac:dyDescent="0.25">
      <c r="H935" s="35" t="str">
        <f>IFERROR(IF(MINUTE(M935)&lt;&gt;MINUTE(M934),MAX($H$2:H934)+1,IF(AND(MINUTE(M934)=0,MINUTE(M935)=0),1,"")),"")</f>
        <v/>
      </c>
      <c r="I935" s="35" t="str">
        <f t="shared" si="1625"/>
        <v/>
      </c>
      <c r="J935" s="35" t="str">
        <f t="shared" si="1664"/>
        <v/>
      </c>
      <c r="K935" s="67" t="str">
        <f>IFERROR(IF(VLOOKUP(J934,'Flota Variable'!$AS$4:$AU$707,3,0)+K934&gt;$F$7,"",VLOOKUP(J934,'Flota Variable'!$AS$4:$AU$707,3,0)+K934),"")</f>
        <v/>
      </c>
      <c r="L935" s="67" t="str">
        <f t="shared" si="1626"/>
        <v/>
      </c>
      <c r="M935" s="36" t="str">
        <f t="shared" si="1665"/>
        <v/>
      </c>
      <c r="N935" s="35" t="str">
        <f>IF(H935="","",IF(H935=MAX($H$3:$H$1002),IFERROR(VLOOKUP(MAX($H$3:H935)+1,$H$3:$I$1002,2,0),MAX(I935:I1934))-VLOOKUP(H935,$H$3:$I$1002,2,0)+1,IFERROR(VLOOKUP(MAX($H$3:H935)+1,$H$3:$I$1002,2,0),MAX(I935:I1934))-VLOOKUP(H935,$H$3:$I$1002,2,0)))</f>
        <v/>
      </c>
      <c r="P935" s="35" t="str">
        <f t="shared" si="1666"/>
        <v/>
      </c>
      <c r="Q935" s="67" t="str">
        <f t="shared" si="1667"/>
        <v/>
      </c>
      <c r="R935" s="67" t="str">
        <f t="shared" si="1668"/>
        <v/>
      </c>
      <c r="S935" s="67" t="str">
        <f t="shared" si="1669"/>
        <v/>
      </c>
      <c r="U935" s="68" t="str">
        <f>IFERROR(IF(Z935=0,"",IF(MINUTE(Z935)&lt;&gt;MINUTE(Z934),MAX($U$2:U934)+1,IF(AND(MINUTE(Z934)=0,MINUTE(Z935)=0),1,""))),"")</f>
        <v/>
      </c>
      <c r="V935" s="68" t="str">
        <f t="shared" si="1670"/>
        <v/>
      </c>
      <c r="W935" s="68" t="str">
        <f t="shared" si="1671"/>
        <v/>
      </c>
      <c r="X935" s="69" t="str">
        <f>IFERROR(L935+VLOOKUP(J935,'Tiempos de ciclo'!$P$3:$Q$398,2,0),"")</f>
        <v/>
      </c>
      <c r="Y935" s="69" t="str">
        <f t="shared" si="1654"/>
        <v/>
      </c>
      <c r="Z935" s="70" t="str">
        <f t="shared" si="1672"/>
        <v/>
      </c>
      <c r="AA935" s="68" t="str">
        <f>IF(U935="","",IF(U935=MAX($U$3:$U$1002),IFERROR(VLOOKUP(MAX($U$3:U935)+1,$U$3:$V$1002,2,0),MAX(V935:V1934))-VLOOKUP(U935,$U$3:$V$1002,2,0)+1,IFERROR(VLOOKUP(MAX($U$3:U935)+1,$U$3:$V$1002,2,0),MAX(V935:V1934))-VLOOKUP(U935,$U$3:$V$1002,2,0)))</f>
        <v/>
      </c>
      <c r="AC935" s="68" t="str">
        <f t="shared" si="1673"/>
        <v/>
      </c>
      <c r="AD935" s="69" t="str">
        <f t="shared" si="1674"/>
        <v/>
      </c>
      <c r="AE935" s="69" t="str">
        <f t="shared" si="1675"/>
        <v/>
      </c>
      <c r="AF935" s="69" t="str">
        <f t="shared" si="1676"/>
        <v/>
      </c>
      <c r="AI935" s="3" t="str">
        <f t="shared" si="1627"/>
        <v/>
      </c>
      <c r="AJ935" s="8" t="str">
        <f t="shared" si="1655"/>
        <v/>
      </c>
      <c r="AK935" s="8" t="str">
        <f t="shared" si="1628"/>
        <v/>
      </c>
      <c r="AL935" s="8" t="str">
        <f t="shared" si="1629"/>
        <v/>
      </c>
      <c r="AM935" s="8" t="str">
        <f t="shared" si="1630"/>
        <v/>
      </c>
      <c r="AN935" s="9" t="str">
        <f t="shared" si="1656"/>
        <v/>
      </c>
      <c r="AO935" s="9" t="str">
        <f t="shared" si="1657"/>
        <v/>
      </c>
      <c r="AP935" s="8" t="str">
        <f t="shared" si="1677"/>
        <v/>
      </c>
      <c r="AQ935" s="9" t="str">
        <f t="shared" si="1658"/>
        <v/>
      </c>
      <c r="AR935" s="8" t="str">
        <f t="shared" si="1678"/>
        <v/>
      </c>
      <c r="AS935" s="2" t="str">
        <f t="shared" si="1631"/>
        <v/>
      </c>
      <c r="AT935" s="8" t="str">
        <f t="shared" si="1679"/>
        <v/>
      </c>
      <c r="AU935" s="8" t="str">
        <f t="shared" si="1632"/>
        <v/>
      </c>
      <c r="AV935" s="8" t="str">
        <f t="shared" si="1633"/>
        <v/>
      </c>
      <c r="AW935" s="8" t="str">
        <f t="shared" si="1634"/>
        <v/>
      </c>
      <c r="AX935" s="9" t="str">
        <f t="shared" si="1659"/>
        <v/>
      </c>
      <c r="AY935" s="9" t="str">
        <f t="shared" si="1660"/>
        <v/>
      </c>
      <c r="AZ935" s="8" t="str">
        <f t="shared" si="1680"/>
        <v/>
      </c>
      <c r="BA935" s="9" t="str">
        <f t="shared" si="1681"/>
        <v/>
      </c>
      <c r="BB935" s="8" t="str">
        <f t="shared" si="1682"/>
        <v/>
      </c>
      <c r="BD935" s="3" t="str">
        <f t="shared" si="1683"/>
        <v/>
      </c>
      <c r="BE935" s="8" t="str">
        <f t="shared" si="1635"/>
        <v/>
      </c>
      <c r="BF935" s="8" t="str">
        <f t="shared" si="1636"/>
        <v/>
      </c>
      <c r="BG935" s="86" t="str">
        <f t="shared" si="1637"/>
        <v/>
      </c>
      <c r="BH935" s="9" t="str">
        <f t="shared" si="1638"/>
        <v/>
      </c>
      <c r="BI935" s="9" t="str">
        <f t="shared" si="1639"/>
        <v/>
      </c>
      <c r="BJ935" s="82" t="e">
        <f t="shared" si="1661"/>
        <v>#VALUE!</v>
      </c>
      <c r="BK935" s="9" t="str">
        <f t="shared" si="1640"/>
        <v/>
      </c>
      <c r="BL935" s="9" t="str">
        <f t="shared" ref="BL935:BM935" si="1725">BK935</f>
        <v/>
      </c>
      <c r="BM935" s="9" t="str">
        <f t="shared" si="1725"/>
        <v/>
      </c>
      <c r="BN935" s="8" t="str">
        <f t="shared" si="1663"/>
        <v/>
      </c>
      <c r="BO935" s="8" t="str">
        <f t="shared" si="1685"/>
        <v/>
      </c>
      <c r="BP935" s="8" t="str">
        <f t="shared" si="1686"/>
        <v/>
      </c>
      <c r="BQ935" s="8" t="str">
        <f t="shared" si="1687"/>
        <v/>
      </c>
      <c r="BR935" s="8" t="str">
        <f t="shared" si="1642"/>
        <v/>
      </c>
      <c r="BS935" s="8" t="str">
        <f t="shared" si="1688"/>
        <v/>
      </c>
      <c r="BT935" s="8" t="str">
        <f t="shared" si="1689"/>
        <v/>
      </c>
      <c r="BU935" s="7" t="str">
        <f t="shared" si="1690"/>
        <v/>
      </c>
    </row>
    <row r="936" spans="8:73" x14ac:dyDescent="0.25">
      <c r="H936" s="35" t="str">
        <f>IFERROR(IF(MINUTE(M936)&lt;&gt;MINUTE(M935),MAX($H$2:H935)+1,IF(AND(MINUTE(M935)=0,MINUTE(M936)=0),1,"")),"")</f>
        <v/>
      </c>
      <c r="I936" s="35" t="str">
        <f t="shared" si="1625"/>
        <v/>
      </c>
      <c r="J936" s="35" t="str">
        <f t="shared" si="1664"/>
        <v/>
      </c>
      <c r="K936" s="67" t="str">
        <f>IFERROR(IF(VLOOKUP(J935,'Flota Variable'!$AS$4:$AU$707,3,0)+K935&gt;$F$7,"",VLOOKUP(J935,'Flota Variable'!$AS$4:$AU$707,3,0)+K935),"")</f>
        <v/>
      </c>
      <c r="L936" s="67" t="str">
        <f t="shared" si="1626"/>
        <v/>
      </c>
      <c r="M936" s="36" t="str">
        <f t="shared" si="1665"/>
        <v/>
      </c>
      <c r="N936" s="35" t="str">
        <f>IF(H936="","",IF(H936=MAX($H$3:$H$1002),IFERROR(VLOOKUP(MAX($H$3:H936)+1,$H$3:$I$1002,2,0),MAX(I936:I1935))-VLOOKUP(H936,$H$3:$I$1002,2,0)+1,IFERROR(VLOOKUP(MAX($H$3:H936)+1,$H$3:$I$1002,2,0),MAX(I936:I1935))-VLOOKUP(H936,$H$3:$I$1002,2,0)))</f>
        <v/>
      </c>
      <c r="P936" s="35" t="str">
        <f t="shared" si="1666"/>
        <v/>
      </c>
      <c r="Q936" s="67" t="str">
        <f t="shared" si="1667"/>
        <v/>
      </c>
      <c r="R936" s="67" t="str">
        <f t="shared" si="1668"/>
        <v/>
      </c>
      <c r="S936" s="67" t="str">
        <f t="shared" si="1669"/>
        <v/>
      </c>
      <c r="U936" s="68" t="str">
        <f>IFERROR(IF(Z936=0,"",IF(MINUTE(Z936)&lt;&gt;MINUTE(Z935),MAX($U$2:U935)+1,IF(AND(MINUTE(Z935)=0,MINUTE(Z936)=0),1,""))),"")</f>
        <v/>
      </c>
      <c r="V936" s="68" t="str">
        <f t="shared" si="1670"/>
        <v/>
      </c>
      <c r="W936" s="68" t="str">
        <f t="shared" si="1671"/>
        <v/>
      </c>
      <c r="X936" s="69" t="str">
        <f>IFERROR(L936+VLOOKUP(J936,'Tiempos de ciclo'!$P$3:$Q$398,2,0),"")</f>
        <v/>
      </c>
      <c r="Y936" s="69" t="str">
        <f t="shared" si="1654"/>
        <v/>
      </c>
      <c r="Z936" s="70" t="str">
        <f t="shared" si="1672"/>
        <v/>
      </c>
      <c r="AA936" s="68" t="str">
        <f>IF(U936="","",IF(U936=MAX($U$3:$U$1002),IFERROR(VLOOKUP(MAX($U$3:U936)+1,$U$3:$V$1002,2,0),MAX(V936:V1935))-VLOOKUP(U936,$U$3:$V$1002,2,0)+1,IFERROR(VLOOKUP(MAX($U$3:U936)+1,$U$3:$V$1002,2,0),MAX(V936:V1935))-VLOOKUP(U936,$U$3:$V$1002,2,0)))</f>
        <v/>
      </c>
      <c r="AC936" s="68" t="str">
        <f t="shared" si="1673"/>
        <v/>
      </c>
      <c r="AD936" s="69" t="str">
        <f t="shared" si="1674"/>
        <v/>
      </c>
      <c r="AE936" s="69" t="str">
        <f t="shared" si="1675"/>
        <v/>
      </c>
      <c r="AF936" s="69" t="str">
        <f t="shared" si="1676"/>
        <v/>
      </c>
      <c r="AI936" s="3" t="str">
        <f t="shared" si="1627"/>
        <v/>
      </c>
      <c r="AJ936" s="8" t="str">
        <f t="shared" si="1655"/>
        <v/>
      </c>
      <c r="AK936" s="8" t="str">
        <f t="shared" si="1628"/>
        <v/>
      </c>
      <c r="AL936" s="8" t="str">
        <f t="shared" si="1629"/>
        <v/>
      </c>
      <c r="AM936" s="8" t="str">
        <f t="shared" si="1630"/>
        <v/>
      </c>
      <c r="AN936" s="9" t="str">
        <f t="shared" si="1656"/>
        <v/>
      </c>
      <c r="AO936" s="9" t="str">
        <f t="shared" si="1657"/>
        <v/>
      </c>
      <c r="AP936" s="8" t="str">
        <f t="shared" si="1677"/>
        <v/>
      </c>
      <c r="AQ936" s="9" t="str">
        <f t="shared" si="1658"/>
        <v/>
      </c>
      <c r="AR936" s="8" t="str">
        <f t="shared" si="1678"/>
        <v/>
      </c>
      <c r="AS936" s="2" t="str">
        <f t="shared" si="1631"/>
        <v/>
      </c>
      <c r="AT936" s="8" t="str">
        <f t="shared" si="1679"/>
        <v/>
      </c>
      <c r="AU936" s="8" t="str">
        <f t="shared" si="1632"/>
        <v/>
      </c>
      <c r="AV936" s="8" t="str">
        <f t="shared" si="1633"/>
        <v/>
      </c>
      <c r="AW936" s="8" t="str">
        <f t="shared" si="1634"/>
        <v/>
      </c>
      <c r="AX936" s="9" t="str">
        <f t="shared" si="1659"/>
        <v/>
      </c>
      <c r="AY936" s="9" t="str">
        <f t="shared" si="1660"/>
        <v/>
      </c>
      <c r="AZ936" s="8" t="str">
        <f t="shared" si="1680"/>
        <v/>
      </c>
      <c r="BA936" s="9" t="str">
        <f t="shared" si="1681"/>
        <v/>
      </c>
      <c r="BB936" s="8" t="str">
        <f t="shared" si="1682"/>
        <v/>
      </c>
      <c r="BD936" s="3" t="str">
        <f t="shared" si="1683"/>
        <v/>
      </c>
      <c r="BE936" s="8" t="str">
        <f t="shared" si="1635"/>
        <v/>
      </c>
      <c r="BF936" s="8" t="str">
        <f t="shared" si="1636"/>
        <v/>
      </c>
      <c r="BG936" s="86" t="str">
        <f t="shared" si="1637"/>
        <v/>
      </c>
      <c r="BH936" s="9" t="str">
        <f t="shared" si="1638"/>
        <v/>
      </c>
      <c r="BI936" s="9" t="str">
        <f t="shared" si="1639"/>
        <v/>
      </c>
      <c r="BJ936" s="82" t="e">
        <f t="shared" si="1661"/>
        <v>#VALUE!</v>
      </c>
      <c r="BK936" s="9" t="str">
        <f t="shared" si="1640"/>
        <v/>
      </c>
      <c r="BL936" s="9" t="str">
        <f t="shared" ref="BL936:BM936" si="1726">BK936</f>
        <v/>
      </c>
      <c r="BM936" s="9" t="str">
        <f t="shared" si="1726"/>
        <v/>
      </c>
      <c r="BN936" s="8" t="str">
        <f t="shared" si="1663"/>
        <v/>
      </c>
      <c r="BO936" s="8" t="str">
        <f t="shared" si="1685"/>
        <v/>
      </c>
      <c r="BP936" s="8" t="str">
        <f t="shared" si="1686"/>
        <v/>
      </c>
      <c r="BQ936" s="8" t="str">
        <f t="shared" si="1687"/>
        <v/>
      </c>
      <c r="BR936" s="8" t="str">
        <f t="shared" si="1642"/>
        <v/>
      </c>
      <c r="BS936" s="8" t="str">
        <f t="shared" si="1688"/>
        <v/>
      </c>
      <c r="BT936" s="8" t="str">
        <f t="shared" si="1689"/>
        <v/>
      </c>
      <c r="BU936" s="7" t="str">
        <f t="shared" si="1690"/>
        <v/>
      </c>
    </row>
    <row r="937" spans="8:73" x14ac:dyDescent="0.25">
      <c r="H937" s="35" t="str">
        <f>IFERROR(IF(MINUTE(M937)&lt;&gt;MINUTE(M936),MAX($H$2:H936)+1,IF(AND(MINUTE(M936)=0,MINUTE(M937)=0),1,"")),"")</f>
        <v/>
      </c>
      <c r="I937" s="35" t="str">
        <f t="shared" si="1625"/>
        <v/>
      </c>
      <c r="J937" s="35" t="str">
        <f t="shared" si="1664"/>
        <v/>
      </c>
      <c r="K937" s="67" t="str">
        <f>IFERROR(IF(VLOOKUP(J936,'Flota Variable'!$AS$4:$AU$707,3,0)+K936&gt;$F$7,"",VLOOKUP(J936,'Flota Variable'!$AS$4:$AU$707,3,0)+K936),"")</f>
        <v/>
      </c>
      <c r="L937" s="67" t="str">
        <f t="shared" si="1626"/>
        <v/>
      </c>
      <c r="M937" s="36" t="str">
        <f t="shared" si="1665"/>
        <v/>
      </c>
      <c r="N937" s="35" t="str">
        <f>IF(H937="","",IF(H937=MAX($H$3:$H$1002),IFERROR(VLOOKUP(MAX($H$3:H937)+1,$H$3:$I$1002,2,0),MAX(I937:I1936))-VLOOKUP(H937,$H$3:$I$1002,2,0)+1,IFERROR(VLOOKUP(MAX($H$3:H937)+1,$H$3:$I$1002,2,0),MAX(I937:I1936))-VLOOKUP(H937,$H$3:$I$1002,2,0)))</f>
        <v/>
      </c>
      <c r="P937" s="35" t="str">
        <f t="shared" si="1666"/>
        <v/>
      </c>
      <c r="Q937" s="67" t="str">
        <f t="shared" si="1667"/>
        <v/>
      </c>
      <c r="R937" s="67" t="str">
        <f t="shared" si="1668"/>
        <v/>
      </c>
      <c r="S937" s="67" t="str">
        <f t="shared" si="1669"/>
        <v/>
      </c>
      <c r="U937" s="68" t="str">
        <f>IFERROR(IF(Z937=0,"",IF(MINUTE(Z937)&lt;&gt;MINUTE(Z936),MAX($U$2:U936)+1,IF(AND(MINUTE(Z936)=0,MINUTE(Z937)=0),1,""))),"")</f>
        <v/>
      </c>
      <c r="V937" s="68" t="str">
        <f t="shared" si="1670"/>
        <v/>
      </c>
      <c r="W937" s="68" t="str">
        <f t="shared" si="1671"/>
        <v/>
      </c>
      <c r="X937" s="69" t="str">
        <f>IFERROR(L937+VLOOKUP(J937,'Tiempos de ciclo'!$P$3:$Q$398,2,0),"")</f>
        <v/>
      </c>
      <c r="Y937" s="69" t="str">
        <f t="shared" si="1654"/>
        <v/>
      </c>
      <c r="Z937" s="70" t="str">
        <f t="shared" si="1672"/>
        <v/>
      </c>
      <c r="AA937" s="68" t="str">
        <f>IF(U937="","",IF(U937=MAX($U$3:$U$1002),IFERROR(VLOOKUP(MAX($U$3:U937)+1,$U$3:$V$1002,2,0),MAX(V937:V1936))-VLOOKUP(U937,$U$3:$V$1002,2,0)+1,IFERROR(VLOOKUP(MAX($U$3:U937)+1,$U$3:$V$1002,2,0),MAX(V937:V1936))-VLOOKUP(U937,$U$3:$V$1002,2,0)))</f>
        <v/>
      </c>
      <c r="AC937" s="68" t="str">
        <f t="shared" si="1673"/>
        <v/>
      </c>
      <c r="AD937" s="69" t="str">
        <f t="shared" si="1674"/>
        <v/>
      </c>
      <c r="AE937" s="69" t="str">
        <f t="shared" si="1675"/>
        <v/>
      </c>
      <c r="AF937" s="69" t="str">
        <f t="shared" si="1676"/>
        <v/>
      </c>
      <c r="AI937" s="3" t="str">
        <f t="shared" si="1627"/>
        <v/>
      </c>
      <c r="AJ937" s="8" t="str">
        <f t="shared" si="1655"/>
        <v/>
      </c>
      <c r="AK937" s="8" t="str">
        <f t="shared" si="1628"/>
        <v/>
      </c>
      <c r="AL937" s="8" t="str">
        <f t="shared" si="1629"/>
        <v/>
      </c>
      <c r="AM937" s="8" t="str">
        <f t="shared" si="1630"/>
        <v/>
      </c>
      <c r="AN937" s="9" t="str">
        <f t="shared" si="1656"/>
        <v/>
      </c>
      <c r="AO937" s="9" t="str">
        <f t="shared" si="1657"/>
        <v/>
      </c>
      <c r="AP937" s="8" t="str">
        <f t="shared" si="1677"/>
        <v/>
      </c>
      <c r="AQ937" s="9" t="str">
        <f t="shared" si="1658"/>
        <v/>
      </c>
      <c r="AR937" s="8" t="str">
        <f t="shared" si="1678"/>
        <v/>
      </c>
      <c r="AS937" s="2" t="str">
        <f t="shared" si="1631"/>
        <v/>
      </c>
      <c r="AT937" s="8" t="str">
        <f t="shared" si="1679"/>
        <v/>
      </c>
      <c r="AU937" s="8" t="str">
        <f t="shared" si="1632"/>
        <v/>
      </c>
      <c r="AV937" s="8" t="str">
        <f t="shared" si="1633"/>
        <v/>
      </c>
      <c r="AW937" s="8" t="str">
        <f t="shared" si="1634"/>
        <v/>
      </c>
      <c r="AX937" s="9" t="str">
        <f t="shared" si="1659"/>
        <v/>
      </c>
      <c r="AY937" s="9" t="str">
        <f t="shared" si="1660"/>
        <v/>
      </c>
      <c r="AZ937" s="8" t="str">
        <f t="shared" si="1680"/>
        <v/>
      </c>
      <c r="BA937" s="9" t="str">
        <f t="shared" si="1681"/>
        <v/>
      </c>
      <c r="BB937" s="8" t="str">
        <f t="shared" si="1682"/>
        <v/>
      </c>
      <c r="BD937" s="3" t="str">
        <f t="shared" si="1683"/>
        <v/>
      </c>
      <c r="BE937" s="8" t="str">
        <f t="shared" si="1635"/>
        <v/>
      </c>
      <c r="BF937" s="8" t="str">
        <f t="shared" si="1636"/>
        <v/>
      </c>
      <c r="BG937" s="86" t="str">
        <f t="shared" si="1637"/>
        <v/>
      </c>
      <c r="BH937" s="9" t="str">
        <f t="shared" si="1638"/>
        <v/>
      </c>
      <c r="BI937" s="9" t="str">
        <f t="shared" si="1639"/>
        <v/>
      </c>
      <c r="BJ937" s="82" t="e">
        <f t="shared" si="1661"/>
        <v>#VALUE!</v>
      </c>
      <c r="BK937" s="9" t="str">
        <f t="shared" si="1640"/>
        <v/>
      </c>
      <c r="BL937" s="9" t="str">
        <f t="shared" ref="BL937:BM937" si="1727">BK937</f>
        <v/>
      </c>
      <c r="BM937" s="9" t="str">
        <f t="shared" si="1727"/>
        <v/>
      </c>
      <c r="BN937" s="8" t="str">
        <f t="shared" si="1663"/>
        <v/>
      </c>
      <c r="BO937" s="8" t="str">
        <f t="shared" si="1685"/>
        <v/>
      </c>
      <c r="BP937" s="8" t="str">
        <f t="shared" si="1686"/>
        <v/>
      </c>
      <c r="BQ937" s="8" t="str">
        <f t="shared" si="1687"/>
        <v/>
      </c>
      <c r="BR937" s="8" t="str">
        <f t="shared" si="1642"/>
        <v/>
      </c>
      <c r="BS937" s="8" t="str">
        <f t="shared" si="1688"/>
        <v/>
      </c>
      <c r="BT937" s="8" t="str">
        <f t="shared" si="1689"/>
        <v/>
      </c>
      <c r="BU937" s="7" t="str">
        <f t="shared" si="1690"/>
        <v/>
      </c>
    </row>
    <row r="938" spans="8:73" x14ac:dyDescent="0.25">
      <c r="H938" s="35" t="str">
        <f>IFERROR(IF(MINUTE(M938)&lt;&gt;MINUTE(M937),MAX($H$2:H937)+1,IF(AND(MINUTE(M937)=0,MINUTE(M938)=0),1,"")),"")</f>
        <v/>
      </c>
      <c r="I938" s="35" t="str">
        <f t="shared" si="1625"/>
        <v/>
      </c>
      <c r="J938" s="35" t="str">
        <f t="shared" si="1664"/>
        <v/>
      </c>
      <c r="K938" s="67" t="str">
        <f>IFERROR(IF(VLOOKUP(J937,'Flota Variable'!$AS$4:$AU$707,3,0)+K937&gt;$F$7,"",VLOOKUP(J937,'Flota Variable'!$AS$4:$AU$707,3,0)+K937),"")</f>
        <v/>
      </c>
      <c r="L938" s="67" t="str">
        <f t="shared" si="1626"/>
        <v/>
      </c>
      <c r="M938" s="36" t="str">
        <f t="shared" si="1665"/>
        <v/>
      </c>
      <c r="N938" s="35" t="str">
        <f>IF(H938="","",IF(H938=MAX($H$3:$H$1002),IFERROR(VLOOKUP(MAX($H$3:H938)+1,$H$3:$I$1002,2,0),MAX(I938:I1937))-VLOOKUP(H938,$H$3:$I$1002,2,0)+1,IFERROR(VLOOKUP(MAX($H$3:H938)+1,$H$3:$I$1002,2,0),MAX(I938:I1937))-VLOOKUP(H938,$H$3:$I$1002,2,0)))</f>
        <v/>
      </c>
      <c r="P938" s="35" t="str">
        <f t="shared" si="1666"/>
        <v/>
      </c>
      <c r="Q938" s="67" t="str">
        <f t="shared" si="1667"/>
        <v/>
      </c>
      <c r="R938" s="67" t="str">
        <f t="shared" si="1668"/>
        <v/>
      </c>
      <c r="S938" s="67" t="str">
        <f t="shared" si="1669"/>
        <v/>
      </c>
      <c r="U938" s="68" t="str">
        <f>IFERROR(IF(Z938=0,"",IF(MINUTE(Z938)&lt;&gt;MINUTE(Z937),MAX($U$2:U937)+1,IF(AND(MINUTE(Z937)=0,MINUTE(Z938)=0),1,""))),"")</f>
        <v/>
      </c>
      <c r="V938" s="68" t="str">
        <f t="shared" si="1670"/>
        <v/>
      </c>
      <c r="W938" s="68" t="str">
        <f t="shared" si="1671"/>
        <v/>
      </c>
      <c r="X938" s="69" t="str">
        <f>IFERROR(L938+VLOOKUP(J938,'Tiempos de ciclo'!$P$3:$Q$398,2,0),"")</f>
        <v/>
      </c>
      <c r="Y938" s="69" t="str">
        <f t="shared" si="1654"/>
        <v/>
      </c>
      <c r="Z938" s="70" t="str">
        <f t="shared" si="1672"/>
        <v/>
      </c>
      <c r="AA938" s="68" t="str">
        <f>IF(U938="","",IF(U938=MAX($U$3:$U$1002),IFERROR(VLOOKUP(MAX($U$3:U938)+1,$U$3:$V$1002,2,0),MAX(V938:V1937))-VLOOKUP(U938,$U$3:$V$1002,2,0)+1,IFERROR(VLOOKUP(MAX($U$3:U938)+1,$U$3:$V$1002,2,0),MAX(V938:V1937))-VLOOKUP(U938,$U$3:$V$1002,2,0)))</f>
        <v/>
      </c>
      <c r="AC938" s="68" t="str">
        <f t="shared" si="1673"/>
        <v/>
      </c>
      <c r="AD938" s="69" t="str">
        <f t="shared" si="1674"/>
        <v/>
      </c>
      <c r="AE938" s="69" t="str">
        <f t="shared" si="1675"/>
        <v/>
      </c>
      <c r="AF938" s="69" t="str">
        <f t="shared" si="1676"/>
        <v/>
      </c>
      <c r="AI938" s="3" t="str">
        <f t="shared" si="1627"/>
        <v/>
      </c>
      <c r="AJ938" s="8" t="str">
        <f t="shared" si="1655"/>
        <v/>
      </c>
      <c r="AK938" s="8" t="str">
        <f t="shared" si="1628"/>
        <v/>
      </c>
      <c r="AL938" s="8" t="str">
        <f t="shared" si="1629"/>
        <v/>
      </c>
      <c r="AM938" s="8" t="str">
        <f t="shared" si="1630"/>
        <v/>
      </c>
      <c r="AN938" s="9" t="str">
        <f t="shared" si="1656"/>
        <v/>
      </c>
      <c r="AO938" s="9" t="str">
        <f t="shared" si="1657"/>
        <v/>
      </c>
      <c r="AP938" s="8" t="str">
        <f t="shared" si="1677"/>
        <v/>
      </c>
      <c r="AQ938" s="9" t="str">
        <f t="shared" si="1658"/>
        <v/>
      </c>
      <c r="AR938" s="8" t="str">
        <f t="shared" si="1678"/>
        <v/>
      </c>
      <c r="AS938" s="2" t="str">
        <f t="shared" si="1631"/>
        <v/>
      </c>
      <c r="AT938" s="8" t="str">
        <f t="shared" si="1679"/>
        <v/>
      </c>
      <c r="AU938" s="8" t="str">
        <f t="shared" si="1632"/>
        <v/>
      </c>
      <c r="AV938" s="8" t="str">
        <f t="shared" si="1633"/>
        <v/>
      </c>
      <c r="AW938" s="8" t="str">
        <f t="shared" si="1634"/>
        <v/>
      </c>
      <c r="AX938" s="9" t="str">
        <f t="shared" si="1659"/>
        <v/>
      </c>
      <c r="AY938" s="9" t="str">
        <f t="shared" si="1660"/>
        <v/>
      </c>
      <c r="AZ938" s="8" t="str">
        <f t="shared" si="1680"/>
        <v/>
      </c>
      <c r="BA938" s="9" t="str">
        <f t="shared" si="1681"/>
        <v/>
      </c>
      <c r="BB938" s="8" t="str">
        <f t="shared" si="1682"/>
        <v/>
      </c>
      <c r="BD938" s="3" t="str">
        <f t="shared" si="1683"/>
        <v/>
      </c>
      <c r="BE938" s="8" t="str">
        <f t="shared" si="1635"/>
        <v/>
      </c>
      <c r="BF938" s="8" t="str">
        <f t="shared" si="1636"/>
        <v/>
      </c>
      <c r="BG938" s="86" t="str">
        <f t="shared" si="1637"/>
        <v/>
      </c>
      <c r="BH938" s="9" t="str">
        <f t="shared" si="1638"/>
        <v/>
      </c>
      <c r="BI938" s="9" t="str">
        <f t="shared" si="1639"/>
        <v/>
      </c>
      <c r="BJ938" s="82" t="e">
        <f t="shared" si="1661"/>
        <v>#VALUE!</v>
      </c>
      <c r="BK938" s="9" t="str">
        <f t="shared" si="1640"/>
        <v/>
      </c>
      <c r="BL938" s="9" t="str">
        <f t="shared" ref="BL938:BM938" si="1728">BK938</f>
        <v/>
      </c>
      <c r="BM938" s="9" t="str">
        <f t="shared" si="1728"/>
        <v/>
      </c>
      <c r="BN938" s="8" t="str">
        <f t="shared" si="1663"/>
        <v/>
      </c>
      <c r="BO938" s="8" t="str">
        <f t="shared" si="1685"/>
        <v/>
      </c>
      <c r="BP938" s="8" t="str">
        <f t="shared" si="1686"/>
        <v/>
      </c>
      <c r="BQ938" s="8" t="str">
        <f t="shared" si="1687"/>
        <v/>
      </c>
      <c r="BR938" s="8" t="str">
        <f t="shared" si="1642"/>
        <v/>
      </c>
      <c r="BS938" s="8" t="str">
        <f t="shared" si="1688"/>
        <v/>
      </c>
      <c r="BT938" s="8" t="str">
        <f t="shared" si="1689"/>
        <v/>
      </c>
      <c r="BU938" s="7" t="str">
        <f t="shared" si="1690"/>
        <v/>
      </c>
    </row>
    <row r="939" spans="8:73" x14ac:dyDescent="0.25">
      <c r="H939" s="35" t="str">
        <f>IFERROR(IF(MINUTE(M939)&lt;&gt;MINUTE(M938),MAX($H$2:H938)+1,IF(AND(MINUTE(M938)=0,MINUTE(M939)=0),1,"")),"")</f>
        <v/>
      </c>
      <c r="I939" s="35" t="str">
        <f t="shared" si="1625"/>
        <v/>
      </c>
      <c r="J939" s="35" t="str">
        <f t="shared" si="1664"/>
        <v/>
      </c>
      <c r="K939" s="67" t="str">
        <f>IFERROR(IF(VLOOKUP(J938,'Flota Variable'!$AS$4:$AU$707,3,0)+K938&gt;$F$7,"",VLOOKUP(J938,'Flota Variable'!$AS$4:$AU$707,3,0)+K938),"")</f>
        <v/>
      </c>
      <c r="L939" s="67" t="str">
        <f t="shared" si="1626"/>
        <v/>
      </c>
      <c r="M939" s="36" t="str">
        <f t="shared" si="1665"/>
        <v/>
      </c>
      <c r="N939" s="35" t="str">
        <f>IF(H939="","",IF(H939=MAX($H$3:$H$1002),IFERROR(VLOOKUP(MAX($H$3:H939)+1,$H$3:$I$1002,2,0),MAX(I939:I1938))-VLOOKUP(H939,$H$3:$I$1002,2,0)+1,IFERROR(VLOOKUP(MAX($H$3:H939)+1,$H$3:$I$1002,2,0),MAX(I939:I1938))-VLOOKUP(H939,$H$3:$I$1002,2,0)))</f>
        <v/>
      </c>
      <c r="P939" s="35" t="str">
        <f t="shared" si="1666"/>
        <v/>
      </c>
      <c r="Q939" s="67" t="str">
        <f t="shared" si="1667"/>
        <v/>
      </c>
      <c r="R939" s="67" t="str">
        <f t="shared" si="1668"/>
        <v/>
      </c>
      <c r="S939" s="67" t="str">
        <f t="shared" si="1669"/>
        <v/>
      </c>
      <c r="U939" s="68" t="str">
        <f>IFERROR(IF(Z939=0,"",IF(MINUTE(Z939)&lt;&gt;MINUTE(Z938),MAX($U$2:U938)+1,IF(AND(MINUTE(Z938)=0,MINUTE(Z939)=0),1,""))),"")</f>
        <v/>
      </c>
      <c r="V939" s="68" t="str">
        <f t="shared" si="1670"/>
        <v/>
      </c>
      <c r="W939" s="68" t="str">
        <f t="shared" si="1671"/>
        <v/>
      </c>
      <c r="X939" s="69" t="str">
        <f>IFERROR(L939+VLOOKUP(J939,'Tiempos de ciclo'!$P$3:$Q$398,2,0),"")</f>
        <v/>
      </c>
      <c r="Y939" s="69" t="str">
        <f t="shared" si="1654"/>
        <v/>
      </c>
      <c r="Z939" s="70" t="str">
        <f t="shared" si="1672"/>
        <v/>
      </c>
      <c r="AA939" s="68" t="str">
        <f>IF(U939="","",IF(U939=MAX($U$3:$U$1002),IFERROR(VLOOKUP(MAX($U$3:U939)+1,$U$3:$V$1002,2,0),MAX(V939:V1938))-VLOOKUP(U939,$U$3:$V$1002,2,0)+1,IFERROR(VLOOKUP(MAX($U$3:U939)+1,$U$3:$V$1002,2,0),MAX(V939:V1938))-VLOOKUP(U939,$U$3:$V$1002,2,0)))</f>
        <v/>
      </c>
      <c r="AC939" s="68" t="str">
        <f t="shared" si="1673"/>
        <v/>
      </c>
      <c r="AD939" s="69" t="str">
        <f t="shared" si="1674"/>
        <v/>
      </c>
      <c r="AE939" s="69" t="str">
        <f t="shared" si="1675"/>
        <v/>
      </c>
      <c r="AF939" s="69" t="str">
        <f t="shared" si="1676"/>
        <v/>
      </c>
      <c r="AI939" s="3" t="str">
        <f t="shared" si="1627"/>
        <v/>
      </c>
      <c r="AJ939" s="8" t="str">
        <f t="shared" si="1655"/>
        <v/>
      </c>
      <c r="AK939" s="8" t="str">
        <f t="shared" si="1628"/>
        <v/>
      </c>
      <c r="AL939" s="8" t="str">
        <f t="shared" si="1629"/>
        <v/>
      </c>
      <c r="AM939" s="8" t="str">
        <f t="shared" si="1630"/>
        <v/>
      </c>
      <c r="AN939" s="9" t="str">
        <f t="shared" si="1656"/>
        <v/>
      </c>
      <c r="AO939" s="9" t="str">
        <f t="shared" si="1657"/>
        <v/>
      </c>
      <c r="AP939" s="8" t="str">
        <f t="shared" si="1677"/>
        <v/>
      </c>
      <c r="AQ939" s="9" t="str">
        <f t="shared" si="1658"/>
        <v/>
      </c>
      <c r="AR939" s="8" t="str">
        <f t="shared" si="1678"/>
        <v/>
      </c>
      <c r="AS939" s="2" t="str">
        <f t="shared" si="1631"/>
        <v/>
      </c>
      <c r="AT939" s="8" t="str">
        <f t="shared" si="1679"/>
        <v/>
      </c>
      <c r="AU939" s="8" t="str">
        <f t="shared" si="1632"/>
        <v/>
      </c>
      <c r="AV939" s="8" t="str">
        <f t="shared" si="1633"/>
        <v/>
      </c>
      <c r="AW939" s="8" t="str">
        <f t="shared" si="1634"/>
        <v/>
      </c>
      <c r="AX939" s="9" t="str">
        <f t="shared" si="1659"/>
        <v/>
      </c>
      <c r="AY939" s="9" t="str">
        <f t="shared" si="1660"/>
        <v/>
      </c>
      <c r="AZ939" s="8" t="str">
        <f t="shared" si="1680"/>
        <v/>
      </c>
      <c r="BA939" s="9" t="str">
        <f t="shared" si="1681"/>
        <v/>
      </c>
      <c r="BB939" s="8" t="str">
        <f t="shared" si="1682"/>
        <v/>
      </c>
      <c r="BD939" s="3" t="str">
        <f t="shared" si="1683"/>
        <v/>
      </c>
      <c r="BE939" s="8" t="str">
        <f t="shared" si="1635"/>
        <v/>
      </c>
      <c r="BF939" s="8" t="str">
        <f t="shared" si="1636"/>
        <v/>
      </c>
      <c r="BG939" s="86" t="str">
        <f t="shared" si="1637"/>
        <v/>
      </c>
      <c r="BH939" s="9" t="str">
        <f t="shared" si="1638"/>
        <v/>
      </c>
      <c r="BI939" s="9" t="str">
        <f t="shared" si="1639"/>
        <v/>
      </c>
      <c r="BJ939" s="82" t="e">
        <f t="shared" si="1661"/>
        <v>#VALUE!</v>
      </c>
      <c r="BK939" s="9" t="str">
        <f t="shared" si="1640"/>
        <v/>
      </c>
      <c r="BL939" s="9" t="str">
        <f t="shared" ref="BL939:BM939" si="1729">BK939</f>
        <v/>
      </c>
      <c r="BM939" s="9" t="str">
        <f t="shared" si="1729"/>
        <v/>
      </c>
      <c r="BN939" s="8" t="str">
        <f t="shared" si="1663"/>
        <v/>
      </c>
      <c r="BO939" s="8" t="str">
        <f t="shared" si="1685"/>
        <v/>
      </c>
      <c r="BP939" s="8" t="str">
        <f t="shared" si="1686"/>
        <v/>
      </c>
      <c r="BQ939" s="8" t="str">
        <f t="shared" si="1687"/>
        <v/>
      </c>
      <c r="BR939" s="8" t="str">
        <f t="shared" si="1642"/>
        <v/>
      </c>
      <c r="BS939" s="8" t="str">
        <f t="shared" si="1688"/>
        <v/>
      </c>
      <c r="BT939" s="8" t="str">
        <f t="shared" si="1689"/>
        <v/>
      </c>
      <c r="BU939" s="7" t="str">
        <f t="shared" si="1690"/>
        <v/>
      </c>
    </row>
    <row r="940" spans="8:73" x14ac:dyDescent="0.25">
      <c r="H940" s="35" t="str">
        <f>IFERROR(IF(MINUTE(M940)&lt;&gt;MINUTE(M939),MAX($H$2:H939)+1,IF(AND(MINUTE(M939)=0,MINUTE(M940)=0),1,"")),"")</f>
        <v/>
      </c>
      <c r="I940" s="35" t="str">
        <f t="shared" si="1625"/>
        <v/>
      </c>
      <c r="J940" s="35" t="str">
        <f t="shared" si="1664"/>
        <v/>
      </c>
      <c r="K940" s="67" t="str">
        <f>IFERROR(IF(VLOOKUP(J939,'Flota Variable'!$AS$4:$AU$707,3,0)+K939&gt;$F$7,"",VLOOKUP(J939,'Flota Variable'!$AS$4:$AU$707,3,0)+K939),"")</f>
        <v/>
      </c>
      <c r="L940" s="67" t="str">
        <f t="shared" si="1626"/>
        <v/>
      </c>
      <c r="M940" s="36" t="str">
        <f t="shared" si="1665"/>
        <v/>
      </c>
      <c r="N940" s="35" t="str">
        <f>IF(H940="","",IF(H940=MAX($H$3:$H$1002),IFERROR(VLOOKUP(MAX($H$3:H940)+1,$H$3:$I$1002,2,0),MAX(I940:I1939))-VLOOKUP(H940,$H$3:$I$1002,2,0)+1,IFERROR(VLOOKUP(MAX($H$3:H940)+1,$H$3:$I$1002,2,0),MAX(I940:I1939))-VLOOKUP(H940,$H$3:$I$1002,2,0)))</f>
        <v/>
      </c>
      <c r="P940" s="35" t="str">
        <f t="shared" si="1666"/>
        <v/>
      </c>
      <c r="Q940" s="67" t="str">
        <f t="shared" si="1667"/>
        <v/>
      </c>
      <c r="R940" s="67" t="str">
        <f t="shared" si="1668"/>
        <v/>
      </c>
      <c r="S940" s="67" t="str">
        <f t="shared" si="1669"/>
        <v/>
      </c>
      <c r="U940" s="68" t="str">
        <f>IFERROR(IF(Z940=0,"",IF(MINUTE(Z940)&lt;&gt;MINUTE(Z939),MAX($U$2:U939)+1,IF(AND(MINUTE(Z939)=0,MINUTE(Z940)=0),1,""))),"")</f>
        <v/>
      </c>
      <c r="V940" s="68" t="str">
        <f t="shared" si="1670"/>
        <v/>
      </c>
      <c r="W940" s="68" t="str">
        <f t="shared" si="1671"/>
        <v/>
      </c>
      <c r="X940" s="69" t="str">
        <f>IFERROR(L940+VLOOKUP(J940,'Tiempos de ciclo'!$P$3:$Q$398,2,0),"")</f>
        <v/>
      </c>
      <c r="Y940" s="69" t="str">
        <f t="shared" si="1654"/>
        <v/>
      </c>
      <c r="Z940" s="70" t="str">
        <f t="shared" si="1672"/>
        <v/>
      </c>
      <c r="AA940" s="68" t="str">
        <f>IF(U940="","",IF(U940=MAX($U$3:$U$1002),IFERROR(VLOOKUP(MAX($U$3:U940)+1,$U$3:$V$1002,2,0),MAX(V940:V1939))-VLOOKUP(U940,$U$3:$V$1002,2,0)+1,IFERROR(VLOOKUP(MAX($U$3:U940)+1,$U$3:$V$1002,2,0),MAX(V940:V1939))-VLOOKUP(U940,$U$3:$V$1002,2,0)))</f>
        <v/>
      </c>
      <c r="AC940" s="68" t="str">
        <f t="shared" si="1673"/>
        <v/>
      </c>
      <c r="AD940" s="69" t="str">
        <f t="shared" si="1674"/>
        <v/>
      </c>
      <c r="AE940" s="69" t="str">
        <f t="shared" si="1675"/>
        <v/>
      </c>
      <c r="AF940" s="69" t="str">
        <f t="shared" si="1676"/>
        <v/>
      </c>
      <c r="AI940" s="3" t="str">
        <f t="shared" si="1627"/>
        <v/>
      </c>
      <c r="AJ940" s="8" t="str">
        <f t="shared" si="1655"/>
        <v/>
      </c>
      <c r="AK940" s="8" t="str">
        <f t="shared" si="1628"/>
        <v/>
      </c>
      <c r="AL940" s="8" t="str">
        <f t="shared" si="1629"/>
        <v/>
      </c>
      <c r="AM940" s="8" t="str">
        <f t="shared" si="1630"/>
        <v/>
      </c>
      <c r="AN940" s="9" t="str">
        <f t="shared" si="1656"/>
        <v/>
      </c>
      <c r="AO940" s="9" t="str">
        <f t="shared" si="1657"/>
        <v/>
      </c>
      <c r="AP940" s="8" t="str">
        <f t="shared" si="1677"/>
        <v/>
      </c>
      <c r="AQ940" s="9" t="str">
        <f t="shared" si="1658"/>
        <v/>
      </c>
      <c r="AR940" s="8" t="str">
        <f t="shared" si="1678"/>
        <v/>
      </c>
      <c r="AS940" s="2" t="str">
        <f t="shared" si="1631"/>
        <v/>
      </c>
      <c r="AT940" s="8" t="str">
        <f t="shared" si="1679"/>
        <v/>
      </c>
      <c r="AU940" s="8" t="str">
        <f t="shared" si="1632"/>
        <v/>
      </c>
      <c r="AV940" s="8" t="str">
        <f t="shared" si="1633"/>
        <v/>
      </c>
      <c r="AW940" s="8" t="str">
        <f t="shared" si="1634"/>
        <v/>
      </c>
      <c r="AX940" s="9" t="str">
        <f t="shared" si="1659"/>
        <v/>
      </c>
      <c r="AY940" s="9" t="str">
        <f t="shared" si="1660"/>
        <v/>
      </c>
      <c r="AZ940" s="8" t="str">
        <f t="shared" si="1680"/>
        <v/>
      </c>
      <c r="BA940" s="9" t="str">
        <f t="shared" si="1681"/>
        <v/>
      </c>
      <c r="BB940" s="8" t="str">
        <f t="shared" si="1682"/>
        <v/>
      </c>
      <c r="BD940" s="3" t="str">
        <f t="shared" si="1683"/>
        <v/>
      </c>
      <c r="BE940" s="8" t="str">
        <f t="shared" si="1635"/>
        <v/>
      </c>
      <c r="BF940" s="8" t="str">
        <f t="shared" si="1636"/>
        <v/>
      </c>
      <c r="BG940" s="86" t="str">
        <f t="shared" si="1637"/>
        <v/>
      </c>
      <c r="BH940" s="9" t="str">
        <f t="shared" si="1638"/>
        <v/>
      </c>
      <c r="BI940" s="9" t="str">
        <f t="shared" si="1639"/>
        <v/>
      </c>
      <c r="BJ940" s="82" t="e">
        <f t="shared" si="1661"/>
        <v>#VALUE!</v>
      </c>
      <c r="BK940" s="9" t="str">
        <f t="shared" si="1640"/>
        <v/>
      </c>
      <c r="BL940" s="9" t="str">
        <f t="shared" ref="BL940:BM940" si="1730">BK940</f>
        <v/>
      </c>
      <c r="BM940" s="9" t="str">
        <f t="shared" si="1730"/>
        <v/>
      </c>
      <c r="BN940" s="8" t="str">
        <f t="shared" si="1663"/>
        <v/>
      </c>
      <c r="BO940" s="8" t="str">
        <f t="shared" si="1685"/>
        <v/>
      </c>
      <c r="BP940" s="8" t="str">
        <f t="shared" si="1686"/>
        <v/>
      </c>
      <c r="BQ940" s="8" t="str">
        <f t="shared" si="1687"/>
        <v/>
      </c>
      <c r="BR940" s="8" t="str">
        <f t="shared" si="1642"/>
        <v/>
      </c>
      <c r="BS940" s="8" t="str">
        <f t="shared" si="1688"/>
        <v/>
      </c>
      <c r="BT940" s="8" t="str">
        <f t="shared" si="1689"/>
        <v/>
      </c>
      <c r="BU940" s="7" t="str">
        <f t="shared" si="1690"/>
        <v/>
      </c>
    </row>
    <row r="941" spans="8:73" x14ac:dyDescent="0.25">
      <c r="H941" s="35" t="str">
        <f>IFERROR(IF(MINUTE(M941)&lt;&gt;MINUTE(M940),MAX($H$2:H940)+1,IF(AND(MINUTE(M940)=0,MINUTE(M941)=0),1,"")),"")</f>
        <v/>
      </c>
      <c r="I941" s="35" t="str">
        <f t="shared" si="1625"/>
        <v/>
      </c>
      <c r="J941" s="35" t="str">
        <f t="shared" si="1664"/>
        <v/>
      </c>
      <c r="K941" s="67" t="str">
        <f>IFERROR(IF(VLOOKUP(J940,'Flota Variable'!$AS$4:$AU$707,3,0)+K940&gt;$F$7,"",VLOOKUP(J940,'Flota Variable'!$AS$4:$AU$707,3,0)+K940),"")</f>
        <v/>
      </c>
      <c r="L941" s="67" t="str">
        <f t="shared" si="1626"/>
        <v/>
      </c>
      <c r="M941" s="36" t="str">
        <f t="shared" si="1665"/>
        <v/>
      </c>
      <c r="N941" s="35" t="str">
        <f>IF(H941="","",IF(H941=MAX($H$3:$H$1002),IFERROR(VLOOKUP(MAX($H$3:H941)+1,$H$3:$I$1002,2,0),MAX(I941:I1940))-VLOOKUP(H941,$H$3:$I$1002,2,0)+1,IFERROR(VLOOKUP(MAX($H$3:H941)+1,$H$3:$I$1002,2,0),MAX(I941:I1940))-VLOOKUP(H941,$H$3:$I$1002,2,0)))</f>
        <v/>
      </c>
      <c r="P941" s="35" t="str">
        <f t="shared" si="1666"/>
        <v/>
      </c>
      <c r="Q941" s="67" t="str">
        <f t="shared" si="1667"/>
        <v/>
      </c>
      <c r="R941" s="67" t="str">
        <f t="shared" si="1668"/>
        <v/>
      </c>
      <c r="S941" s="67" t="str">
        <f t="shared" si="1669"/>
        <v/>
      </c>
      <c r="U941" s="68" t="str">
        <f>IFERROR(IF(Z941=0,"",IF(MINUTE(Z941)&lt;&gt;MINUTE(Z940),MAX($U$2:U940)+1,IF(AND(MINUTE(Z940)=0,MINUTE(Z941)=0),1,""))),"")</f>
        <v/>
      </c>
      <c r="V941" s="68" t="str">
        <f t="shared" si="1670"/>
        <v/>
      </c>
      <c r="W941" s="68" t="str">
        <f t="shared" si="1671"/>
        <v/>
      </c>
      <c r="X941" s="69" t="str">
        <f>IFERROR(L941+VLOOKUP(J941,'Tiempos de ciclo'!$P$3:$Q$398,2,0),"")</f>
        <v/>
      </c>
      <c r="Y941" s="69" t="str">
        <f t="shared" si="1654"/>
        <v/>
      </c>
      <c r="Z941" s="70" t="str">
        <f t="shared" si="1672"/>
        <v/>
      </c>
      <c r="AA941" s="68" t="str">
        <f>IF(U941="","",IF(U941=MAX($U$3:$U$1002),IFERROR(VLOOKUP(MAX($U$3:U941)+1,$U$3:$V$1002,2,0),MAX(V941:V1940))-VLOOKUP(U941,$U$3:$V$1002,2,0)+1,IFERROR(VLOOKUP(MAX($U$3:U941)+1,$U$3:$V$1002,2,0),MAX(V941:V1940))-VLOOKUP(U941,$U$3:$V$1002,2,0)))</f>
        <v/>
      </c>
      <c r="AC941" s="68" t="str">
        <f t="shared" si="1673"/>
        <v/>
      </c>
      <c r="AD941" s="69" t="str">
        <f t="shared" si="1674"/>
        <v/>
      </c>
      <c r="AE941" s="69" t="str">
        <f t="shared" si="1675"/>
        <v/>
      </c>
      <c r="AF941" s="69" t="str">
        <f t="shared" si="1676"/>
        <v/>
      </c>
      <c r="AI941" s="3" t="str">
        <f t="shared" si="1627"/>
        <v/>
      </c>
      <c r="AJ941" s="8" t="str">
        <f t="shared" si="1655"/>
        <v/>
      </c>
      <c r="AK941" s="8" t="str">
        <f t="shared" si="1628"/>
        <v/>
      </c>
      <c r="AL941" s="8" t="str">
        <f t="shared" si="1629"/>
        <v/>
      </c>
      <c r="AM941" s="8" t="str">
        <f t="shared" si="1630"/>
        <v/>
      </c>
      <c r="AN941" s="9" t="str">
        <f t="shared" si="1656"/>
        <v/>
      </c>
      <c r="AO941" s="9" t="str">
        <f t="shared" si="1657"/>
        <v/>
      </c>
      <c r="AP941" s="8" t="str">
        <f t="shared" si="1677"/>
        <v/>
      </c>
      <c r="AQ941" s="9" t="str">
        <f t="shared" si="1658"/>
        <v/>
      </c>
      <c r="AR941" s="8" t="str">
        <f t="shared" si="1678"/>
        <v/>
      </c>
      <c r="AS941" s="2" t="str">
        <f t="shared" si="1631"/>
        <v/>
      </c>
      <c r="AT941" s="8" t="str">
        <f t="shared" si="1679"/>
        <v/>
      </c>
      <c r="AU941" s="8" t="str">
        <f t="shared" si="1632"/>
        <v/>
      </c>
      <c r="AV941" s="8" t="str">
        <f t="shared" si="1633"/>
        <v/>
      </c>
      <c r="AW941" s="8" t="str">
        <f t="shared" si="1634"/>
        <v/>
      </c>
      <c r="AX941" s="9" t="str">
        <f t="shared" si="1659"/>
        <v/>
      </c>
      <c r="AY941" s="9" t="str">
        <f t="shared" si="1660"/>
        <v/>
      </c>
      <c r="AZ941" s="8" t="str">
        <f t="shared" si="1680"/>
        <v/>
      </c>
      <c r="BA941" s="9" t="str">
        <f t="shared" si="1681"/>
        <v/>
      </c>
      <c r="BB941" s="8" t="str">
        <f t="shared" si="1682"/>
        <v/>
      </c>
      <c r="BD941" s="3" t="str">
        <f t="shared" si="1683"/>
        <v/>
      </c>
      <c r="BE941" s="8" t="str">
        <f t="shared" si="1635"/>
        <v/>
      </c>
      <c r="BF941" s="8" t="str">
        <f t="shared" si="1636"/>
        <v/>
      </c>
      <c r="BG941" s="86" t="str">
        <f t="shared" si="1637"/>
        <v/>
      </c>
      <c r="BH941" s="9" t="str">
        <f t="shared" si="1638"/>
        <v/>
      </c>
      <c r="BI941" s="9" t="str">
        <f t="shared" si="1639"/>
        <v/>
      </c>
      <c r="BJ941" s="82" t="e">
        <f t="shared" si="1661"/>
        <v>#VALUE!</v>
      </c>
      <c r="BK941" s="9" t="str">
        <f t="shared" si="1640"/>
        <v/>
      </c>
      <c r="BL941" s="9" t="str">
        <f t="shared" ref="BL941:BM941" si="1731">BK941</f>
        <v/>
      </c>
      <c r="BM941" s="9" t="str">
        <f t="shared" si="1731"/>
        <v/>
      </c>
      <c r="BN941" s="8" t="str">
        <f t="shared" si="1663"/>
        <v/>
      </c>
      <c r="BO941" s="8" t="str">
        <f t="shared" si="1685"/>
        <v/>
      </c>
      <c r="BP941" s="8" t="str">
        <f t="shared" si="1686"/>
        <v/>
      </c>
      <c r="BQ941" s="8" t="str">
        <f t="shared" si="1687"/>
        <v/>
      </c>
      <c r="BR941" s="8" t="str">
        <f t="shared" si="1642"/>
        <v/>
      </c>
      <c r="BS941" s="8" t="str">
        <f t="shared" si="1688"/>
        <v/>
      </c>
      <c r="BT941" s="8" t="str">
        <f t="shared" si="1689"/>
        <v/>
      </c>
      <c r="BU941" s="7" t="str">
        <f t="shared" si="1690"/>
        <v/>
      </c>
    </row>
    <row r="942" spans="8:73" x14ac:dyDescent="0.25">
      <c r="H942" s="35" t="str">
        <f>IFERROR(IF(MINUTE(M942)&lt;&gt;MINUTE(M941),MAX($H$2:H941)+1,IF(AND(MINUTE(M941)=0,MINUTE(M942)=0),1,"")),"")</f>
        <v/>
      </c>
      <c r="I942" s="35" t="str">
        <f t="shared" si="1625"/>
        <v/>
      </c>
      <c r="J942" s="35" t="str">
        <f t="shared" si="1664"/>
        <v/>
      </c>
      <c r="K942" s="67" t="str">
        <f>IFERROR(IF(VLOOKUP(J941,'Flota Variable'!$AS$4:$AU$707,3,0)+K941&gt;$F$7,"",VLOOKUP(J941,'Flota Variable'!$AS$4:$AU$707,3,0)+K941),"")</f>
        <v/>
      </c>
      <c r="L942" s="67" t="str">
        <f t="shared" si="1626"/>
        <v/>
      </c>
      <c r="M942" s="36" t="str">
        <f t="shared" si="1665"/>
        <v/>
      </c>
      <c r="N942" s="35" t="str">
        <f>IF(H942="","",IF(H942=MAX($H$3:$H$1002),IFERROR(VLOOKUP(MAX($H$3:H942)+1,$H$3:$I$1002,2,0),MAX(I942:I1941))-VLOOKUP(H942,$H$3:$I$1002,2,0)+1,IFERROR(VLOOKUP(MAX($H$3:H942)+1,$H$3:$I$1002,2,0),MAX(I942:I1941))-VLOOKUP(H942,$H$3:$I$1002,2,0)))</f>
        <v/>
      </c>
      <c r="P942" s="35" t="str">
        <f t="shared" si="1666"/>
        <v/>
      </c>
      <c r="Q942" s="67" t="str">
        <f t="shared" si="1667"/>
        <v/>
      </c>
      <c r="R942" s="67" t="str">
        <f t="shared" si="1668"/>
        <v/>
      </c>
      <c r="S942" s="67" t="str">
        <f t="shared" si="1669"/>
        <v/>
      </c>
      <c r="U942" s="68" t="str">
        <f>IFERROR(IF(Z942=0,"",IF(MINUTE(Z942)&lt;&gt;MINUTE(Z941),MAX($U$2:U941)+1,IF(AND(MINUTE(Z941)=0,MINUTE(Z942)=0),1,""))),"")</f>
        <v/>
      </c>
      <c r="V942" s="68" t="str">
        <f t="shared" si="1670"/>
        <v/>
      </c>
      <c r="W942" s="68" t="str">
        <f t="shared" si="1671"/>
        <v/>
      </c>
      <c r="X942" s="69" t="str">
        <f>IFERROR(L942+VLOOKUP(J942,'Tiempos de ciclo'!$P$3:$Q$398,2,0),"")</f>
        <v/>
      </c>
      <c r="Y942" s="69" t="str">
        <f t="shared" si="1654"/>
        <v/>
      </c>
      <c r="Z942" s="70" t="str">
        <f t="shared" si="1672"/>
        <v/>
      </c>
      <c r="AA942" s="68" t="str">
        <f>IF(U942="","",IF(U942=MAX($U$3:$U$1002),IFERROR(VLOOKUP(MAX($U$3:U942)+1,$U$3:$V$1002,2,0),MAX(V942:V1941))-VLOOKUP(U942,$U$3:$V$1002,2,0)+1,IFERROR(VLOOKUP(MAX($U$3:U942)+1,$U$3:$V$1002,2,0),MAX(V942:V1941))-VLOOKUP(U942,$U$3:$V$1002,2,0)))</f>
        <v/>
      </c>
      <c r="AC942" s="68" t="str">
        <f t="shared" si="1673"/>
        <v/>
      </c>
      <c r="AD942" s="69" t="str">
        <f t="shared" si="1674"/>
        <v/>
      </c>
      <c r="AE942" s="69" t="str">
        <f t="shared" si="1675"/>
        <v/>
      </c>
      <c r="AF942" s="69" t="str">
        <f t="shared" si="1676"/>
        <v/>
      </c>
      <c r="AI942" s="3" t="str">
        <f t="shared" si="1627"/>
        <v/>
      </c>
      <c r="AJ942" s="8" t="str">
        <f t="shared" si="1655"/>
        <v/>
      </c>
      <c r="AK942" s="8" t="str">
        <f t="shared" si="1628"/>
        <v/>
      </c>
      <c r="AL942" s="8" t="str">
        <f t="shared" si="1629"/>
        <v/>
      </c>
      <c r="AM942" s="8" t="str">
        <f t="shared" si="1630"/>
        <v/>
      </c>
      <c r="AN942" s="9" t="str">
        <f t="shared" si="1656"/>
        <v/>
      </c>
      <c r="AO942" s="9" t="str">
        <f t="shared" si="1657"/>
        <v/>
      </c>
      <c r="AP942" s="8" t="str">
        <f t="shared" si="1677"/>
        <v/>
      </c>
      <c r="AQ942" s="9" t="str">
        <f t="shared" si="1658"/>
        <v/>
      </c>
      <c r="AR942" s="8" t="str">
        <f t="shared" si="1678"/>
        <v/>
      </c>
      <c r="AS942" s="2" t="str">
        <f t="shared" si="1631"/>
        <v/>
      </c>
      <c r="AT942" s="8" t="str">
        <f t="shared" si="1679"/>
        <v/>
      </c>
      <c r="AU942" s="8" t="str">
        <f t="shared" si="1632"/>
        <v/>
      </c>
      <c r="AV942" s="8" t="str">
        <f t="shared" si="1633"/>
        <v/>
      </c>
      <c r="AW942" s="8" t="str">
        <f t="shared" si="1634"/>
        <v/>
      </c>
      <c r="AX942" s="9" t="str">
        <f t="shared" si="1659"/>
        <v/>
      </c>
      <c r="AY942" s="9" t="str">
        <f t="shared" si="1660"/>
        <v/>
      </c>
      <c r="AZ942" s="8" t="str">
        <f t="shared" si="1680"/>
        <v/>
      </c>
      <c r="BA942" s="9" t="str">
        <f t="shared" si="1681"/>
        <v/>
      </c>
      <c r="BB942" s="8" t="str">
        <f t="shared" si="1682"/>
        <v/>
      </c>
      <c r="BD942" s="3" t="str">
        <f t="shared" si="1683"/>
        <v/>
      </c>
      <c r="BE942" s="8" t="str">
        <f t="shared" si="1635"/>
        <v/>
      </c>
      <c r="BF942" s="8" t="str">
        <f t="shared" si="1636"/>
        <v/>
      </c>
      <c r="BG942" s="86" t="str">
        <f t="shared" si="1637"/>
        <v/>
      </c>
      <c r="BH942" s="9" t="str">
        <f t="shared" si="1638"/>
        <v/>
      </c>
      <c r="BI942" s="9" t="str">
        <f t="shared" si="1639"/>
        <v/>
      </c>
      <c r="BJ942" s="82" t="e">
        <f t="shared" si="1661"/>
        <v>#VALUE!</v>
      </c>
      <c r="BK942" s="9" t="str">
        <f t="shared" si="1640"/>
        <v/>
      </c>
      <c r="BL942" s="9" t="str">
        <f t="shared" ref="BL942:BM942" si="1732">BK942</f>
        <v/>
      </c>
      <c r="BM942" s="9" t="str">
        <f t="shared" si="1732"/>
        <v/>
      </c>
      <c r="BN942" s="8" t="str">
        <f t="shared" si="1663"/>
        <v/>
      </c>
      <c r="BO942" s="8" t="str">
        <f t="shared" si="1685"/>
        <v/>
      </c>
      <c r="BP942" s="8" t="str">
        <f t="shared" si="1686"/>
        <v/>
      </c>
      <c r="BQ942" s="8" t="str">
        <f t="shared" si="1687"/>
        <v/>
      </c>
      <c r="BR942" s="8" t="str">
        <f t="shared" si="1642"/>
        <v/>
      </c>
      <c r="BS942" s="8" t="str">
        <f t="shared" si="1688"/>
        <v/>
      </c>
      <c r="BT942" s="8" t="str">
        <f t="shared" si="1689"/>
        <v/>
      </c>
      <c r="BU942" s="7" t="str">
        <f t="shared" si="1690"/>
        <v/>
      </c>
    </row>
    <row r="943" spans="8:73" x14ac:dyDescent="0.25">
      <c r="H943" s="35" t="str">
        <f>IFERROR(IF(MINUTE(M943)&lt;&gt;MINUTE(M942),MAX($H$2:H942)+1,IF(AND(MINUTE(M942)=0,MINUTE(M943)=0),1,"")),"")</f>
        <v/>
      </c>
      <c r="I943" s="35" t="str">
        <f t="shared" si="1625"/>
        <v/>
      </c>
      <c r="J943" s="35" t="str">
        <f t="shared" si="1664"/>
        <v/>
      </c>
      <c r="K943" s="67" t="str">
        <f>IFERROR(IF(VLOOKUP(J942,'Flota Variable'!$AS$4:$AU$707,3,0)+K942&gt;$F$7,"",VLOOKUP(J942,'Flota Variable'!$AS$4:$AU$707,3,0)+K942),"")</f>
        <v/>
      </c>
      <c r="L943" s="67" t="str">
        <f t="shared" si="1626"/>
        <v/>
      </c>
      <c r="M943" s="36" t="str">
        <f t="shared" si="1665"/>
        <v/>
      </c>
      <c r="N943" s="35" t="str">
        <f>IF(H943="","",IF(H943=MAX($H$3:$H$1002),IFERROR(VLOOKUP(MAX($H$3:H943)+1,$H$3:$I$1002,2,0),MAX(I943:I1942))-VLOOKUP(H943,$H$3:$I$1002,2,0)+1,IFERROR(VLOOKUP(MAX($H$3:H943)+1,$H$3:$I$1002,2,0),MAX(I943:I1942))-VLOOKUP(H943,$H$3:$I$1002,2,0)))</f>
        <v/>
      </c>
      <c r="P943" s="35" t="str">
        <f t="shared" si="1666"/>
        <v/>
      </c>
      <c r="Q943" s="67" t="str">
        <f t="shared" si="1667"/>
        <v/>
      </c>
      <c r="R943" s="67" t="str">
        <f t="shared" si="1668"/>
        <v/>
      </c>
      <c r="S943" s="67" t="str">
        <f t="shared" si="1669"/>
        <v/>
      </c>
      <c r="U943" s="68" t="str">
        <f>IFERROR(IF(Z943=0,"",IF(MINUTE(Z943)&lt;&gt;MINUTE(Z942),MAX($U$2:U942)+1,IF(AND(MINUTE(Z942)=0,MINUTE(Z943)=0),1,""))),"")</f>
        <v/>
      </c>
      <c r="V943" s="68" t="str">
        <f t="shared" si="1670"/>
        <v/>
      </c>
      <c r="W943" s="68" t="str">
        <f t="shared" si="1671"/>
        <v/>
      </c>
      <c r="X943" s="69" t="str">
        <f>IFERROR(L943+VLOOKUP(J943,'Tiempos de ciclo'!$P$3:$Q$398,2,0),"")</f>
        <v/>
      </c>
      <c r="Y943" s="69" t="str">
        <f t="shared" si="1654"/>
        <v/>
      </c>
      <c r="Z943" s="70" t="str">
        <f t="shared" si="1672"/>
        <v/>
      </c>
      <c r="AA943" s="68" t="str">
        <f>IF(U943="","",IF(U943=MAX($U$3:$U$1002),IFERROR(VLOOKUP(MAX($U$3:U943)+1,$U$3:$V$1002,2,0),MAX(V943:V1942))-VLOOKUP(U943,$U$3:$V$1002,2,0)+1,IFERROR(VLOOKUP(MAX($U$3:U943)+1,$U$3:$V$1002,2,0),MAX(V943:V1942))-VLOOKUP(U943,$U$3:$V$1002,2,0)))</f>
        <v/>
      </c>
      <c r="AC943" s="68" t="str">
        <f t="shared" si="1673"/>
        <v/>
      </c>
      <c r="AD943" s="69" t="str">
        <f t="shared" si="1674"/>
        <v/>
      </c>
      <c r="AE943" s="69" t="str">
        <f t="shared" si="1675"/>
        <v/>
      </c>
      <c r="AF943" s="69" t="str">
        <f t="shared" si="1676"/>
        <v/>
      </c>
      <c r="AI943" s="3" t="str">
        <f t="shared" si="1627"/>
        <v/>
      </c>
      <c r="AJ943" s="8" t="str">
        <f t="shared" si="1655"/>
        <v/>
      </c>
      <c r="AK943" s="8" t="str">
        <f t="shared" si="1628"/>
        <v/>
      </c>
      <c r="AL943" s="8" t="str">
        <f t="shared" si="1629"/>
        <v/>
      </c>
      <c r="AM943" s="8" t="str">
        <f t="shared" si="1630"/>
        <v/>
      </c>
      <c r="AN943" s="9" t="str">
        <f t="shared" si="1656"/>
        <v/>
      </c>
      <c r="AO943" s="9" t="str">
        <f t="shared" si="1657"/>
        <v/>
      </c>
      <c r="AP943" s="8" t="str">
        <f t="shared" si="1677"/>
        <v/>
      </c>
      <c r="AQ943" s="9" t="str">
        <f t="shared" si="1658"/>
        <v/>
      </c>
      <c r="AR943" s="8" t="str">
        <f t="shared" si="1678"/>
        <v/>
      </c>
      <c r="AS943" s="2" t="str">
        <f t="shared" si="1631"/>
        <v/>
      </c>
      <c r="AT943" s="8" t="str">
        <f t="shared" si="1679"/>
        <v/>
      </c>
      <c r="AU943" s="8" t="str">
        <f t="shared" si="1632"/>
        <v/>
      </c>
      <c r="AV943" s="8" t="str">
        <f t="shared" si="1633"/>
        <v/>
      </c>
      <c r="AW943" s="8" t="str">
        <f t="shared" si="1634"/>
        <v/>
      </c>
      <c r="AX943" s="9" t="str">
        <f t="shared" si="1659"/>
        <v/>
      </c>
      <c r="AY943" s="9" t="str">
        <f t="shared" si="1660"/>
        <v/>
      </c>
      <c r="AZ943" s="8" t="str">
        <f t="shared" si="1680"/>
        <v/>
      </c>
      <c r="BA943" s="9" t="str">
        <f t="shared" si="1681"/>
        <v/>
      </c>
      <c r="BB943" s="8" t="str">
        <f t="shared" si="1682"/>
        <v/>
      </c>
      <c r="BD943" s="3" t="str">
        <f t="shared" si="1683"/>
        <v/>
      </c>
      <c r="BE943" s="8" t="str">
        <f t="shared" si="1635"/>
        <v/>
      </c>
      <c r="BF943" s="8" t="str">
        <f t="shared" si="1636"/>
        <v/>
      </c>
      <c r="BG943" s="86" t="str">
        <f t="shared" si="1637"/>
        <v/>
      </c>
      <c r="BH943" s="9" t="str">
        <f t="shared" si="1638"/>
        <v/>
      </c>
      <c r="BI943" s="9" t="str">
        <f t="shared" si="1639"/>
        <v/>
      </c>
      <c r="BJ943" s="82" t="e">
        <f t="shared" si="1661"/>
        <v>#VALUE!</v>
      </c>
      <c r="BK943" s="9" t="str">
        <f t="shared" si="1640"/>
        <v/>
      </c>
      <c r="BL943" s="9" t="str">
        <f t="shared" ref="BL943:BM943" si="1733">BK943</f>
        <v/>
      </c>
      <c r="BM943" s="9" t="str">
        <f t="shared" si="1733"/>
        <v/>
      </c>
      <c r="BN943" s="8" t="str">
        <f t="shared" si="1663"/>
        <v/>
      </c>
      <c r="BO943" s="8" t="str">
        <f t="shared" si="1685"/>
        <v/>
      </c>
      <c r="BP943" s="8" t="str">
        <f t="shared" si="1686"/>
        <v/>
      </c>
      <c r="BQ943" s="8" t="str">
        <f t="shared" si="1687"/>
        <v/>
      </c>
      <c r="BR943" s="8" t="str">
        <f t="shared" si="1642"/>
        <v/>
      </c>
      <c r="BS943" s="8" t="str">
        <f t="shared" si="1688"/>
        <v/>
      </c>
      <c r="BT943" s="8" t="str">
        <f t="shared" si="1689"/>
        <v/>
      </c>
      <c r="BU943" s="7" t="str">
        <f t="shared" si="1690"/>
        <v/>
      </c>
    </row>
    <row r="944" spans="8:73" x14ac:dyDescent="0.25">
      <c r="H944" s="35" t="str">
        <f>IFERROR(IF(MINUTE(M944)&lt;&gt;MINUTE(M943),MAX($H$2:H943)+1,IF(AND(MINUTE(M943)=0,MINUTE(M944)=0),1,"")),"")</f>
        <v/>
      </c>
      <c r="I944" s="35" t="str">
        <f t="shared" si="1625"/>
        <v/>
      </c>
      <c r="J944" s="35" t="str">
        <f t="shared" si="1664"/>
        <v/>
      </c>
      <c r="K944" s="67" t="str">
        <f>IFERROR(IF(VLOOKUP(J943,'Flota Variable'!$AS$4:$AU$707,3,0)+K943&gt;$F$7,"",VLOOKUP(J943,'Flota Variable'!$AS$4:$AU$707,3,0)+K943),"")</f>
        <v/>
      </c>
      <c r="L944" s="67" t="str">
        <f t="shared" si="1626"/>
        <v/>
      </c>
      <c r="M944" s="36" t="str">
        <f t="shared" si="1665"/>
        <v/>
      </c>
      <c r="N944" s="35" t="str">
        <f>IF(H944="","",IF(H944=MAX($H$3:$H$1002),IFERROR(VLOOKUP(MAX($H$3:H944)+1,$H$3:$I$1002,2,0),MAX(I944:I1943))-VLOOKUP(H944,$H$3:$I$1002,2,0)+1,IFERROR(VLOOKUP(MAX($H$3:H944)+1,$H$3:$I$1002,2,0),MAX(I944:I1943))-VLOOKUP(H944,$H$3:$I$1002,2,0)))</f>
        <v/>
      </c>
      <c r="P944" s="35" t="str">
        <f t="shared" si="1666"/>
        <v/>
      </c>
      <c r="Q944" s="67" t="str">
        <f t="shared" si="1667"/>
        <v/>
      </c>
      <c r="R944" s="67" t="str">
        <f t="shared" si="1668"/>
        <v/>
      </c>
      <c r="S944" s="67" t="str">
        <f t="shared" si="1669"/>
        <v/>
      </c>
      <c r="U944" s="68" t="str">
        <f>IFERROR(IF(Z944=0,"",IF(MINUTE(Z944)&lt;&gt;MINUTE(Z943),MAX($U$2:U943)+1,IF(AND(MINUTE(Z943)=0,MINUTE(Z944)=0),1,""))),"")</f>
        <v/>
      </c>
      <c r="V944" s="68" t="str">
        <f t="shared" si="1670"/>
        <v/>
      </c>
      <c r="W944" s="68" t="str">
        <f t="shared" si="1671"/>
        <v/>
      </c>
      <c r="X944" s="69" t="str">
        <f>IFERROR(L944+VLOOKUP(J944,'Tiempos de ciclo'!$P$3:$Q$398,2,0),"")</f>
        <v/>
      </c>
      <c r="Y944" s="69" t="str">
        <f t="shared" si="1654"/>
        <v/>
      </c>
      <c r="Z944" s="70" t="str">
        <f t="shared" si="1672"/>
        <v/>
      </c>
      <c r="AA944" s="68" t="str">
        <f>IF(U944="","",IF(U944=MAX($U$3:$U$1002),IFERROR(VLOOKUP(MAX($U$3:U944)+1,$U$3:$V$1002,2,0),MAX(V944:V1943))-VLOOKUP(U944,$U$3:$V$1002,2,0)+1,IFERROR(VLOOKUP(MAX($U$3:U944)+1,$U$3:$V$1002,2,0),MAX(V944:V1943))-VLOOKUP(U944,$U$3:$V$1002,2,0)))</f>
        <v/>
      </c>
      <c r="AC944" s="68" t="str">
        <f t="shared" si="1673"/>
        <v/>
      </c>
      <c r="AD944" s="69" t="str">
        <f t="shared" si="1674"/>
        <v/>
      </c>
      <c r="AE944" s="69" t="str">
        <f t="shared" si="1675"/>
        <v/>
      </c>
      <c r="AF944" s="69" t="str">
        <f t="shared" si="1676"/>
        <v/>
      </c>
      <c r="AI944" s="3" t="str">
        <f t="shared" si="1627"/>
        <v/>
      </c>
      <c r="AJ944" s="8" t="str">
        <f t="shared" si="1655"/>
        <v/>
      </c>
      <c r="AK944" s="8" t="str">
        <f t="shared" si="1628"/>
        <v/>
      </c>
      <c r="AL944" s="8" t="str">
        <f t="shared" si="1629"/>
        <v/>
      </c>
      <c r="AM944" s="8" t="str">
        <f t="shared" si="1630"/>
        <v/>
      </c>
      <c r="AN944" s="9" t="str">
        <f t="shared" si="1656"/>
        <v/>
      </c>
      <c r="AO944" s="9" t="str">
        <f t="shared" si="1657"/>
        <v/>
      </c>
      <c r="AP944" s="8" t="str">
        <f t="shared" si="1677"/>
        <v/>
      </c>
      <c r="AQ944" s="9" t="str">
        <f t="shared" si="1658"/>
        <v/>
      </c>
      <c r="AR944" s="8" t="str">
        <f t="shared" si="1678"/>
        <v/>
      </c>
      <c r="AS944" s="2" t="str">
        <f t="shared" si="1631"/>
        <v/>
      </c>
      <c r="AT944" s="8" t="str">
        <f t="shared" si="1679"/>
        <v/>
      </c>
      <c r="AU944" s="8" t="str">
        <f t="shared" si="1632"/>
        <v/>
      </c>
      <c r="AV944" s="8" t="str">
        <f t="shared" si="1633"/>
        <v/>
      </c>
      <c r="AW944" s="8" t="str">
        <f t="shared" si="1634"/>
        <v/>
      </c>
      <c r="AX944" s="9" t="str">
        <f t="shared" si="1659"/>
        <v/>
      </c>
      <c r="AY944" s="9" t="str">
        <f t="shared" si="1660"/>
        <v/>
      </c>
      <c r="AZ944" s="8" t="str">
        <f t="shared" si="1680"/>
        <v/>
      </c>
      <c r="BA944" s="9" t="str">
        <f t="shared" si="1681"/>
        <v/>
      </c>
      <c r="BB944" s="8" t="str">
        <f t="shared" si="1682"/>
        <v/>
      </c>
      <c r="BD944" s="3" t="str">
        <f t="shared" si="1683"/>
        <v/>
      </c>
      <c r="BE944" s="8" t="str">
        <f t="shared" si="1635"/>
        <v/>
      </c>
      <c r="BF944" s="8" t="str">
        <f t="shared" si="1636"/>
        <v/>
      </c>
      <c r="BG944" s="86" t="str">
        <f t="shared" si="1637"/>
        <v/>
      </c>
      <c r="BH944" s="9" t="str">
        <f t="shared" si="1638"/>
        <v/>
      </c>
      <c r="BI944" s="9" t="str">
        <f t="shared" si="1639"/>
        <v/>
      </c>
      <c r="BJ944" s="82" t="e">
        <f t="shared" si="1661"/>
        <v>#VALUE!</v>
      </c>
      <c r="BK944" s="9" t="str">
        <f t="shared" si="1640"/>
        <v/>
      </c>
      <c r="BL944" s="9" t="str">
        <f t="shared" ref="BL944:BM944" si="1734">BK944</f>
        <v/>
      </c>
      <c r="BM944" s="9" t="str">
        <f t="shared" si="1734"/>
        <v/>
      </c>
      <c r="BN944" s="8" t="str">
        <f t="shared" si="1663"/>
        <v/>
      </c>
      <c r="BO944" s="8" t="str">
        <f t="shared" si="1685"/>
        <v/>
      </c>
      <c r="BP944" s="8" t="str">
        <f t="shared" si="1686"/>
        <v/>
      </c>
      <c r="BQ944" s="8" t="str">
        <f t="shared" si="1687"/>
        <v/>
      </c>
      <c r="BR944" s="8" t="str">
        <f t="shared" si="1642"/>
        <v/>
      </c>
      <c r="BS944" s="8" t="str">
        <f t="shared" si="1688"/>
        <v/>
      </c>
      <c r="BT944" s="8" t="str">
        <f t="shared" si="1689"/>
        <v/>
      </c>
      <c r="BU944" s="7" t="str">
        <f t="shared" si="1690"/>
        <v/>
      </c>
    </row>
    <row r="945" spans="8:73" x14ac:dyDescent="0.25">
      <c r="H945" s="35" t="str">
        <f>IFERROR(IF(MINUTE(M945)&lt;&gt;MINUTE(M944),MAX($H$2:H944)+1,IF(AND(MINUTE(M944)=0,MINUTE(M945)=0),1,"")),"")</f>
        <v/>
      </c>
      <c r="I945" s="35" t="str">
        <f t="shared" si="1625"/>
        <v/>
      </c>
      <c r="J945" s="35" t="str">
        <f t="shared" si="1664"/>
        <v/>
      </c>
      <c r="K945" s="67" t="str">
        <f>IFERROR(IF(VLOOKUP(J944,'Flota Variable'!$AS$4:$AU$707,3,0)+K944&gt;$F$7,"",VLOOKUP(J944,'Flota Variable'!$AS$4:$AU$707,3,0)+K944),"")</f>
        <v/>
      </c>
      <c r="L945" s="67" t="str">
        <f t="shared" si="1626"/>
        <v/>
      </c>
      <c r="M945" s="36" t="str">
        <f t="shared" si="1665"/>
        <v/>
      </c>
      <c r="N945" s="35" t="str">
        <f>IF(H945="","",IF(H945=MAX($H$3:$H$1002),IFERROR(VLOOKUP(MAX($H$3:H945)+1,$H$3:$I$1002,2,0),MAX(I945:I1944))-VLOOKUP(H945,$H$3:$I$1002,2,0)+1,IFERROR(VLOOKUP(MAX($H$3:H945)+1,$H$3:$I$1002,2,0),MAX(I945:I1944))-VLOOKUP(H945,$H$3:$I$1002,2,0)))</f>
        <v/>
      </c>
      <c r="P945" s="35" t="str">
        <f t="shared" si="1666"/>
        <v/>
      </c>
      <c r="Q945" s="67" t="str">
        <f t="shared" si="1667"/>
        <v/>
      </c>
      <c r="R945" s="67" t="str">
        <f t="shared" si="1668"/>
        <v/>
      </c>
      <c r="S945" s="67" t="str">
        <f t="shared" si="1669"/>
        <v/>
      </c>
      <c r="U945" s="68" t="str">
        <f>IFERROR(IF(Z945=0,"",IF(MINUTE(Z945)&lt;&gt;MINUTE(Z944),MAX($U$2:U944)+1,IF(AND(MINUTE(Z944)=0,MINUTE(Z945)=0),1,""))),"")</f>
        <v/>
      </c>
      <c r="V945" s="68" t="str">
        <f t="shared" si="1670"/>
        <v/>
      </c>
      <c r="W945" s="68" t="str">
        <f t="shared" si="1671"/>
        <v/>
      </c>
      <c r="X945" s="69" t="str">
        <f>IFERROR(L945+VLOOKUP(J945,'Tiempos de ciclo'!$P$3:$Q$398,2,0),"")</f>
        <v/>
      </c>
      <c r="Y945" s="69" t="str">
        <f t="shared" si="1654"/>
        <v/>
      </c>
      <c r="Z945" s="70" t="str">
        <f t="shared" si="1672"/>
        <v/>
      </c>
      <c r="AA945" s="68" t="str">
        <f>IF(U945="","",IF(U945=MAX($U$3:$U$1002),IFERROR(VLOOKUP(MAX($U$3:U945)+1,$U$3:$V$1002,2,0),MAX(V945:V1944))-VLOOKUP(U945,$U$3:$V$1002,2,0)+1,IFERROR(VLOOKUP(MAX($U$3:U945)+1,$U$3:$V$1002,2,0),MAX(V945:V1944))-VLOOKUP(U945,$U$3:$V$1002,2,0)))</f>
        <v/>
      </c>
      <c r="AC945" s="68" t="str">
        <f t="shared" si="1673"/>
        <v/>
      </c>
      <c r="AD945" s="69" t="str">
        <f t="shared" si="1674"/>
        <v/>
      </c>
      <c r="AE945" s="69" t="str">
        <f t="shared" si="1675"/>
        <v/>
      </c>
      <c r="AF945" s="69" t="str">
        <f t="shared" si="1676"/>
        <v/>
      </c>
      <c r="AI945" s="3" t="str">
        <f t="shared" si="1627"/>
        <v/>
      </c>
      <c r="AJ945" s="8" t="str">
        <f t="shared" si="1655"/>
        <v/>
      </c>
      <c r="AK945" s="8" t="str">
        <f t="shared" si="1628"/>
        <v/>
      </c>
      <c r="AL945" s="8" t="str">
        <f t="shared" si="1629"/>
        <v/>
      </c>
      <c r="AM945" s="8" t="str">
        <f t="shared" si="1630"/>
        <v/>
      </c>
      <c r="AN945" s="9" t="str">
        <f t="shared" si="1656"/>
        <v/>
      </c>
      <c r="AO945" s="9" t="str">
        <f t="shared" si="1657"/>
        <v/>
      </c>
      <c r="AP945" s="8" t="str">
        <f t="shared" si="1677"/>
        <v/>
      </c>
      <c r="AQ945" s="9" t="str">
        <f t="shared" si="1658"/>
        <v/>
      </c>
      <c r="AR945" s="8" t="str">
        <f t="shared" si="1678"/>
        <v/>
      </c>
      <c r="AS945" s="2" t="str">
        <f t="shared" si="1631"/>
        <v/>
      </c>
      <c r="AT945" s="8" t="str">
        <f t="shared" si="1679"/>
        <v/>
      </c>
      <c r="AU945" s="8" t="str">
        <f t="shared" si="1632"/>
        <v/>
      </c>
      <c r="AV945" s="8" t="str">
        <f t="shared" si="1633"/>
        <v/>
      </c>
      <c r="AW945" s="8" t="str">
        <f t="shared" si="1634"/>
        <v/>
      </c>
      <c r="AX945" s="9" t="str">
        <f t="shared" si="1659"/>
        <v/>
      </c>
      <c r="AY945" s="9" t="str">
        <f t="shared" si="1660"/>
        <v/>
      </c>
      <c r="AZ945" s="8" t="str">
        <f t="shared" si="1680"/>
        <v/>
      </c>
      <c r="BA945" s="9" t="str">
        <f t="shared" si="1681"/>
        <v/>
      </c>
      <c r="BB945" s="8" t="str">
        <f t="shared" si="1682"/>
        <v/>
      </c>
      <c r="BD945" s="3" t="str">
        <f t="shared" si="1683"/>
        <v/>
      </c>
      <c r="BE945" s="8" t="str">
        <f t="shared" si="1635"/>
        <v/>
      </c>
      <c r="BF945" s="8" t="str">
        <f t="shared" si="1636"/>
        <v/>
      </c>
      <c r="BG945" s="86" t="str">
        <f t="shared" si="1637"/>
        <v/>
      </c>
      <c r="BH945" s="9" t="str">
        <f t="shared" si="1638"/>
        <v/>
      </c>
      <c r="BI945" s="9" t="str">
        <f t="shared" si="1639"/>
        <v/>
      </c>
      <c r="BJ945" s="82" t="e">
        <f t="shared" si="1661"/>
        <v>#VALUE!</v>
      </c>
      <c r="BK945" s="9" t="str">
        <f t="shared" si="1640"/>
        <v/>
      </c>
      <c r="BL945" s="9" t="str">
        <f t="shared" ref="BL945:BM945" si="1735">BK945</f>
        <v/>
      </c>
      <c r="BM945" s="9" t="str">
        <f t="shared" si="1735"/>
        <v/>
      </c>
      <c r="BN945" s="8" t="str">
        <f t="shared" si="1663"/>
        <v/>
      </c>
      <c r="BO945" s="8" t="str">
        <f t="shared" si="1685"/>
        <v/>
      </c>
      <c r="BP945" s="8" t="str">
        <f t="shared" si="1686"/>
        <v/>
      </c>
      <c r="BQ945" s="8" t="str">
        <f t="shared" si="1687"/>
        <v/>
      </c>
      <c r="BR945" s="8" t="str">
        <f t="shared" si="1642"/>
        <v/>
      </c>
      <c r="BS945" s="8" t="str">
        <f t="shared" si="1688"/>
        <v/>
      </c>
      <c r="BT945" s="8" t="str">
        <f t="shared" si="1689"/>
        <v/>
      </c>
      <c r="BU945" s="7" t="str">
        <f t="shared" si="1690"/>
        <v/>
      </c>
    </row>
    <row r="946" spans="8:73" x14ac:dyDescent="0.25">
      <c r="H946" s="35" t="str">
        <f>IFERROR(IF(MINUTE(M946)&lt;&gt;MINUTE(M945),MAX($H$2:H945)+1,IF(AND(MINUTE(M945)=0,MINUTE(M946)=0),1,"")),"")</f>
        <v/>
      </c>
      <c r="I946" s="35" t="str">
        <f t="shared" si="1625"/>
        <v/>
      </c>
      <c r="J946" s="35" t="str">
        <f t="shared" si="1664"/>
        <v/>
      </c>
      <c r="K946" s="67" t="str">
        <f>IFERROR(IF(VLOOKUP(J945,'Flota Variable'!$AS$4:$AU$707,3,0)+K945&gt;$F$7,"",VLOOKUP(J945,'Flota Variable'!$AS$4:$AU$707,3,0)+K945),"")</f>
        <v/>
      </c>
      <c r="L946" s="67" t="str">
        <f t="shared" si="1626"/>
        <v/>
      </c>
      <c r="M946" s="36" t="str">
        <f t="shared" si="1665"/>
        <v/>
      </c>
      <c r="N946" s="35" t="str">
        <f>IF(H946="","",IF(H946=MAX($H$3:$H$1002),IFERROR(VLOOKUP(MAX($H$3:H946)+1,$H$3:$I$1002,2,0),MAX(I946:I1945))-VLOOKUP(H946,$H$3:$I$1002,2,0)+1,IFERROR(VLOOKUP(MAX($H$3:H946)+1,$H$3:$I$1002,2,0),MAX(I946:I1945))-VLOOKUP(H946,$H$3:$I$1002,2,0)))</f>
        <v/>
      </c>
      <c r="P946" s="35" t="str">
        <f t="shared" si="1666"/>
        <v/>
      </c>
      <c r="Q946" s="67" t="str">
        <f t="shared" si="1667"/>
        <v/>
      </c>
      <c r="R946" s="67" t="str">
        <f t="shared" si="1668"/>
        <v/>
      </c>
      <c r="S946" s="67" t="str">
        <f t="shared" si="1669"/>
        <v/>
      </c>
      <c r="U946" s="68" t="str">
        <f>IFERROR(IF(Z946=0,"",IF(MINUTE(Z946)&lt;&gt;MINUTE(Z945),MAX($U$2:U945)+1,IF(AND(MINUTE(Z945)=0,MINUTE(Z946)=0),1,""))),"")</f>
        <v/>
      </c>
      <c r="V946" s="68" t="str">
        <f t="shared" si="1670"/>
        <v/>
      </c>
      <c r="W946" s="68" t="str">
        <f t="shared" si="1671"/>
        <v/>
      </c>
      <c r="X946" s="69" t="str">
        <f>IFERROR(L946+VLOOKUP(J946,'Tiempos de ciclo'!$P$3:$Q$398,2,0),"")</f>
        <v/>
      </c>
      <c r="Y946" s="69" t="str">
        <f t="shared" si="1654"/>
        <v/>
      </c>
      <c r="Z946" s="70" t="str">
        <f t="shared" si="1672"/>
        <v/>
      </c>
      <c r="AA946" s="68" t="str">
        <f>IF(U946="","",IF(U946=MAX($U$3:$U$1002),IFERROR(VLOOKUP(MAX($U$3:U946)+1,$U$3:$V$1002,2,0),MAX(V946:V1945))-VLOOKUP(U946,$U$3:$V$1002,2,0)+1,IFERROR(VLOOKUP(MAX($U$3:U946)+1,$U$3:$V$1002,2,0),MAX(V946:V1945))-VLOOKUP(U946,$U$3:$V$1002,2,0)))</f>
        <v/>
      </c>
      <c r="AC946" s="68" t="str">
        <f t="shared" si="1673"/>
        <v/>
      </c>
      <c r="AD946" s="69" t="str">
        <f t="shared" si="1674"/>
        <v/>
      </c>
      <c r="AE946" s="69" t="str">
        <f t="shared" si="1675"/>
        <v/>
      </c>
      <c r="AF946" s="69" t="str">
        <f t="shared" si="1676"/>
        <v/>
      </c>
      <c r="AI946" s="3" t="str">
        <f t="shared" si="1627"/>
        <v/>
      </c>
      <c r="AJ946" s="8" t="str">
        <f t="shared" si="1655"/>
        <v/>
      </c>
      <c r="AK946" s="8" t="str">
        <f t="shared" si="1628"/>
        <v/>
      </c>
      <c r="AL946" s="8" t="str">
        <f t="shared" si="1629"/>
        <v/>
      </c>
      <c r="AM946" s="8" t="str">
        <f t="shared" si="1630"/>
        <v/>
      </c>
      <c r="AN946" s="9" t="str">
        <f t="shared" si="1656"/>
        <v/>
      </c>
      <c r="AO946" s="9" t="str">
        <f t="shared" si="1657"/>
        <v/>
      </c>
      <c r="AP946" s="8" t="str">
        <f t="shared" si="1677"/>
        <v/>
      </c>
      <c r="AQ946" s="9" t="str">
        <f t="shared" si="1658"/>
        <v/>
      </c>
      <c r="AR946" s="8" t="str">
        <f t="shared" si="1678"/>
        <v/>
      </c>
      <c r="AS946" s="2" t="str">
        <f t="shared" si="1631"/>
        <v/>
      </c>
      <c r="AT946" s="8" t="str">
        <f t="shared" si="1679"/>
        <v/>
      </c>
      <c r="AU946" s="8" t="str">
        <f t="shared" si="1632"/>
        <v/>
      </c>
      <c r="AV946" s="8" t="str">
        <f t="shared" si="1633"/>
        <v/>
      </c>
      <c r="AW946" s="8" t="str">
        <f t="shared" si="1634"/>
        <v/>
      </c>
      <c r="AX946" s="9" t="str">
        <f t="shared" si="1659"/>
        <v/>
      </c>
      <c r="AY946" s="9" t="str">
        <f t="shared" si="1660"/>
        <v/>
      </c>
      <c r="AZ946" s="8" t="str">
        <f t="shared" si="1680"/>
        <v/>
      </c>
      <c r="BA946" s="9" t="str">
        <f t="shared" si="1681"/>
        <v/>
      </c>
      <c r="BB946" s="8" t="str">
        <f t="shared" si="1682"/>
        <v/>
      </c>
      <c r="BD946" s="3" t="str">
        <f t="shared" si="1683"/>
        <v/>
      </c>
      <c r="BE946" s="8" t="str">
        <f t="shared" si="1635"/>
        <v/>
      </c>
      <c r="BF946" s="8" t="str">
        <f t="shared" si="1636"/>
        <v/>
      </c>
      <c r="BG946" s="86" t="str">
        <f t="shared" si="1637"/>
        <v/>
      </c>
      <c r="BH946" s="9" t="str">
        <f t="shared" si="1638"/>
        <v/>
      </c>
      <c r="BI946" s="9" t="str">
        <f t="shared" si="1639"/>
        <v/>
      </c>
      <c r="BJ946" s="82" t="e">
        <f t="shared" si="1661"/>
        <v>#VALUE!</v>
      </c>
      <c r="BK946" s="9" t="str">
        <f t="shared" si="1640"/>
        <v/>
      </c>
      <c r="BL946" s="9" t="str">
        <f t="shared" ref="BL946:BM946" si="1736">BK946</f>
        <v/>
      </c>
      <c r="BM946" s="9" t="str">
        <f t="shared" si="1736"/>
        <v/>
      </c>
      <c r="BN946" s="8" t="str">
        <f t="shared" si="1663"/>
        <v/>
      </c>
      <c r="BO946" s="8" t="str">
        <f t="shared" si="1685"/>
        <v/>
      </c>
      <c r="BP946" s="8" t="str">
        <f t="shared" si="1686"/>
        <v/>
      </c>
      <c r="BQ946" s="8" t="str">
        <f t="shared" si="1687"/>
        <v/>
      </c>
      <c r="BR946" s="8" t="str">
        <f t="shared" si="1642"/>
        <v/>
      </c>
      <c r="BS946" s="8" t="str">
        <f t="shared" si="1688"/>
        <v/>
      </c>
      <c r="BT946" s="8" t="str">
        <f t="shared" si="1689"/>
        <v/>
      </c>
      <c r="BU946" s="7" t="str">
        <f t="shared" si="1690"/>
        <v/>
      </c>
    </row>
    <row r="947" spans="8:73" x14ac:dyDescent="0.25">
      <c r="H947" s="35" t="str">
        <f>IFERROR(IF(MINUTE(M947)&lt;&gt;MINUTE(M946),MAX($H$2:H946)+1,IF(AND(MINUTE(M946)=0,MINUTE(M947)=0),1,"")),"")</f>
        <v/>
      </c>
      <c r="I947" s="35" t="str">
        <f t="shared" si="1625"/>
        <v/>
      </c>
      <c r="J947" s="35" t="str">
        <f t="shared" si="1664"/>
        <v/>
      </c>
      <c r="K947" s="67" t="str">
        <f>IFERROR(IF(VLOOKUP(J946,'Flota Variable'!$AS$4:$AU$707,3,0)+K946&gt;$F$7,"",VLOOKUP(J946,'Flota Variable'!$AS$4:$AU$707,3,0)+K946),"")</f>
        <v/>
      </c>
      <c r="L947" s="67" t="str">
        <f t="shared" si="1626"/>
        <v/>
      </c>
      <c r="M947" s="36" t="str">
        <f t="shared" si="1665"/>
        <v/>
      </c>
      <c r="N947" s="35" t="str">
        <f>IF(H947="","",IF(H947=MAX($H$3:$H$1002),IFERROR(VLOOKUP(MAX($H$3:H947)+1,$H$3:$I$1002,2,0),MAX(I947:I1946))-VLOOKUP(H947,$H$3:$I$1002,2,0)+1,IFERROR(VLOOKUP(MAX($H$3:H947)+1,$H$3:$I$1002,2,0),MAX(I947:I1946))-VLOOKUP(H947,$H$3:$I$1002,2,0)))</f>
        <v/>
      </c>
      <c r="P947" s="35" t="str">
        <f t="shared" si="1666"/>
        <v/>
      </c>
      <c r="Q947" s="67" t="str">
        <f t="shared" si="1667"/>
        <v/>
      </c>
      <c r="R947" s="67" t="str">
        <f t="shared" si="1668"/>
        <v/>
      </c>
      <c r="S947" s="67" t="str">
        <f t="shared" si="1669"/>
        <v/>
      </c>
      <c r="U947" s="68" t="str">
        <f>IFERROR(IF(Z947=0,"",IF(MINUTE(Z947)&lt;&gt;MINUTE(Z946),MAX($U$2:U946)+1,IF(AND(MINUTE(Z946)=0,MINUTE(Z947)=0),1,""))),"")</f>
        <v/>
      </c>
      <c r="V947" s="68" t="str">
        <f t="shared" si="1670"/>
        <v/>
      </c>
      <c r="W947" s="68" t="str">
        <f t="shared" si="1671"/>
        <v/>
      </c>
      <c r="X947" s="69" t="str">
        <f>IFERROR(L947+VLOOKUP(J947,'Tiempos de ciclo'!$P$3:$Q$398,2,0),"")</f>
        <v/>
      </c>
      <c r="Y947" s="69" t="str">
        <f t="shared" si="1654"/>
        <v/>
      </c>
      <c r="Z947" s="70" t="str">
        <f t="shared" si="1672"/>
        <v/>
      </c>
      <c r="AA947" s="68" t="str">
        <f>IF(U947="","",IF(U947=MAX($U$3:$U$1002),IFERROR(VLOOKUP(MAX($U$3:U947)+1,$U$3:$V$1002,2,0),MAX(V947:V1946))-VLOOKUP(U947,$U$3:$V$1002,2,0)+1,IFERROR(VLOOKUP(MAX($U$3:U947)+1,$U$3:$V$1002,2,0),MAX(V947:V1946))-VLOOKUP(U947,$U$3:$V$1002,2,0)))</f>
        <v/>
      </c>
      <c r="AC947" s="68" t="str">
        <f t="shared" si="1673"/>
        <v/>
      </c>
      <c r="AD947" s="69" t="str">
        <f t="shared" si="1674"/>
        <v/>
      </c>
      <c r="AE947" s="69" t="str">
        <f t="shared" si="1675"/>
        <v/>
      </c>
      <c r="AF947" s="69" t="str">
        <f t="shared" si="1676"/>
        <v/>
      </c>
      <c r="AI947" s="3" t="str">
        <f t="shared" si="1627"/>
        <v/>
      </c>
      <c r="AJ947" s="8" t="str">
        <f t="shared" si="1655"/>
        <v/>
      </c>
      <c r="AK947" s="8" t="str">
        <f t="shared" si="1628"/>
        <v/>
      </c>
      <c r="AL947" s="8" t="str">
        <f t="shared" si="1629"/>
        <v/>
      </c>
      <c r="AM947" s="8" t="str">
        <f t="shared" si="1630"/>
        <v/>
      </c>
      <c r="AN947" s="9" t="str">
        <f t="shared" si="1656"/>
        <v/>
      </c>
      <c r="AO947" s="9" t="str">
        <f t="shared" si="1657"/>
        <v/>
      </c>
      <c r="AP947" s="8" t="str">
        <f t="shared" si="1677"/>
        <v/>
      </c>
      <c r="AQ947" s="9" t="str">
        <f t="shared" si="1658"/>
        <v/>
      </c>
      <c r="AR947" s="8" t="str">
        <f t="shared" si="1678"/>
        <v/>
      </c>
      <c r="AS947" s="2" t="str">
        <f t="shared" si="1631"/>
        <v/>
      </c>
      <c r="AT947" s="8" t="str">
        <f t="shared" si="1679"/>
        <v/>
      </c>
      <c r="AU947" s="8" t="str">
        <f t="shared" si="1632"/>
        <v/>
      </c>
      <c r="AV947" s="8" t="str">
        <f t="shared" si="1633"/>
        <v/>
      </c>
      <c r="AW947" s="8" t="str">
        <f t="shared" si="1634"/>
        <v/>
      </c>
      <c r="AX947" s="9" t="str">
        <f t="shared" si="1659"/>
        <v/>
      </c>
      <c r="AY947" s="9" t="str">
        <f t="shared" si="1660"/>
        <v/>
      </c>
      <c r="AZ947" s="8" t="str">
        <f t="shared" si="1680"/>
        <v/>
      </c>
      <c r="BA947" s="9" t="str">
        <f t="shared" si="1681"/>
        <v/>
      </c>
      <c r="BB947" s="8" t="str">
        <f t="shared" si="1682"/>
        <v/>
      </c>
      <c r="BD947" s="3" t="str">
        <f t="shared" si="1683"/>
        <v/>
      </c>
      <c r="BE947" s="8" t="str">
        <f t="shared" si="1635"/>
        <v/>
      </c>
      <c r="BF947" s="8" t="str">
        <f t="shared" si="1636"/>
        <v/>
      </c>
      <c r="BG947" s="86" t="str">
        <f t="shared" si="1637"/>
        <v/>
      </c>
      <c r="BH947" s="9" t="str">
        <f t="shared" si="1638"/>
        <v/>
      </c>
      <c r="BI947" s="9" t="str">
        <f t="shared" si="1639"/>
        <v/>
      </c>
      <c r="BJ947" s="82" t="e">
        <f t="shared" si="1661"/>
        <v>#VALUE!</v>
      </c>
      <c r="BK947" s="9" t="str">
        <f t="shared" si="1640"/>
        <v/>
      </c>
      <c r="BL947" s="9" t="str">
        <f t="shared" ref="BL947:BM947" si="1737">BK947</f>
        <v/>
      </c>
      <c r="BM947" s="9" t="str">
        <f t="shared" si="1737"/>
        <v/>
      </c>
      <c r="BN947" s="8" t="str">
        <f t="shared" si="1663"/>
        <v/>
      </c>
      <c r="BO947" s="8" t="str">
        <f t="shared" si="1685"/>
        <v/>
      </c>
      <c r="BP947" s="8" t="str">
        <f t="shared" si="1686"/>
        <v/>
      </c>
      <c r="BQ947" s="8" t="str">
        <f t="shared" si="1687"/>
        <v/>
      </c>
      <c r="BR947" s="8" t="str">
        <f t="shared" si="1642"/>
        <v/>
      </c>
      <c r="BS947" s="8" t="str">
        <f t="shared" si="1688"/>
        <v/>
      </c>
      <c r="BT947" s="8" t="str">
        <f t="shared" si="1689"/>
        <v/>
      </c>
      <c r="BU947" s="7" t="str">
        <f t="shared" si="1690"/>
        <v/>
      </c>
    </row>
    <row r="948" spans="8:73" x14ac:dyDescent="0.25">
      <c r="H948" s="35" t="str">
        <f>IFERROR(IF(MINUTE(M948)&lt;&gt;MINUTE(M947),MAX($H$2:H947)+1,IF(AND(MINUTE(M947)=0,MINUTE(M948)=0),1,"")),"")</f>
        <v/>
      </c>
      <c r="I948" s="35" t="str">
        <f t="shared" si="1625"/>
        <v/>
      </c>
      <c r="J948" s="35" t="str">
        <f t="shared" si="1664"/>
        <v/>
      </c>
      <c r="K948" s="67" t="str">
        <f>IFERROR(IF(VLOOKUP(J947,'Flota Variable'!$AS$4:$AU$707,3,0)+K947&gt;$F$7,"",VLOOKUP(J947,'Flota Variable'!$AS$4:$AU$707,3,0)+K947),"")</f>
        <v/>
      </c>
      <c r="L948" s="67" t="str">
        <f t="shared" si="1626"/>
        <v/>
      </c>
      <c r="M948" s="36" t="str">
        <f t="shared" si="1665"/>
        <v/>
      </c>
      <c r="N948" s="35" t="str">
        <f>IF(H948="","",IF(H948=MAX($H$3:$H$1002),IFERROR(VLOOKUP(MAX($H$3:H948)+1,$H$3:$I$1002,2,0),MAX(I948:I1947))-VLOOKUP(H948,$H$3:$I$1002,2,0)+1,IFERROR(VLOOKUP(MAX($H$3:H948)+1,$H$3:$I$1002,2,0),MAX(I948:I1947))-VLOOKUP(H948,$H$3:$I$1002,2,0)))</f>
        <v/>
      </c>
      <c r="P948" s="35" t="str">
        <f t="shared" si="1666"/>
        <v/>
      </c>
      <c r="Q948" s="67" t="str">
        <f t="shared" si="1667"/>
        <v/>
      </c>
      <c r="R948" s="67" t="str">
        <f t="shared" si="1668"/>
        <v/>
      </c>
      <c r="S948" s="67" t="str">
        <f t="shared" si="1669"/>
        <v/>
      </c>
      <c r="U948" s="68" t="str">
        <f>IFERROR(IF(Z948=0,"",IF(MINUTE(Z948)&lt;&gt;MINUTE(Z947),MAX($U$2:U947)+1,IF(AND(MINUTE(Z947)=0,MINUTE(Z948)=0),1,""))),"")</f>
        <v/>
      </c>
      <c r="V948" s="68" t="str">
        <f t="shared" si="1670"/>
        <v/>
      </c>
      <c r="W948" s="68" t="str">
        <f t="shared" si="1671"/>
        <v/>
      </c>
      <c r="X948" s="69" t="str">
        <f>IFERROR(L948+VLOOKUP(J948,'Tiempos de ciclo'!$P$3:$Q$398,2,0),"")</f>
        <v/>
      </c>
      <c r="Y948" s="69" t="str">
        <f t="shared" si="1654"/>
        <v/>
      </c>
      <c r="Z948" s="70" t="str">
        <f t="shared" si="1672"/>
        <v/>
      </c>
      <c r="AA948" s="68" t="str">
        <f>IF(U948="","",IF(U948=MAX($U$3:$U$1002),IFERROR(VLOOKUP(MAX($U$3:U948)+1,$U$3:$V$1002,2,0),MAX(V948:V1947))-VLOOKUP(U948,$U$3:$V$1002,2,0)+1,IFERROR(VLOOKUP(MAX($U$3:U948)+1,$U$3:$V$1002,2,0),MAX(V948:V1947))-VLOOKUP(U948,$U$3:$V$1002,2,0)))</f>
        <v/>
      </c>
      <c r="AC948" s="68" t="str">
        <f t="shared" si="1673"/>
        <v/>
      </c>
      <c r="AD948" s="69" t="str">
        <f t="shared" si="1674"/>
        <v/>
      </c>
      <c r="AE948" s="69" t="str">
        <f t="shared" si="1675"/>
        <v/>
      </c>
      <c r="AF948" s="69" t="str">
        <f t="shared" si="1676"/>
        <v/>
      </c>
      <c r="AI948" s="3" t="str">
        <f t="shared" si="1627"/>
        <v/>
      </c>
      <c r="AJ948" s="8" t="str">
        <f t="shared" si="1655"/>
        <v/>
      </c>
      <c r="AK948" s="8" t="str">
        <f t="shared" si="1628"/>
        <v/>
      </c>
      <c r="AL948" s="8" t="str">
        <f t="shared" si="1629"/>
        <v/>
      </c>
      <c r="AM948" s="8" t="str">
        <f t="shared" si="1630"/>
        <v/>
      </c>
      <c r="AN948" s="9" t="str">
        <f t="shared" si="1656"/>
        <v/>
      </c>
      <c r="AO948" s="9" t="str">
        <f t="shared" si="1657"/>
        <v/>
      </c>
      <c r="AP948" s="8" t="str">
        <f t="shared" si="1677"/>
        <v/>
      </c>
      <c r="AQ948" s="9" t="str">
        <f t="shared" si="1658"/>
        <v/>
      </c>
      <c r="AR948" s="8" t="str">
        <f t="shared" si="1678"/>
        <v/>
      </c>
      <c r="AS948" s="2" t="str">
        <f t="shared" si="1631"/>
        <v/>
      </c>
      <c r="AT948" s="8" t="str">
        <f t="shared" si="1679"/>
        <v/>
      </c>
      <c r="AU948" s="8" t="str">
        <f t="shared" si="1632"/>
        <v/>
      </c>
      <c r="AV948" s="8" t="str">
        <f t="shared" si="1633"/>
        <v/>
      </c>
      <c r="AW948" s="8" t="str">
        <f t="shared" si="1634"/>
        <v/>
      </c>
      <c r="AX948" s="9" t="str">
        <f t="shared" si="1659"/>
        <v/>
      </c>
      <c r="AY948" s="9" t="str">
        <f t="shared" si="1660"/>
        <v/>
      </c>
      <c r="AZ948" s="8" t="str">
        <f t="shared" si="1680"/>
        <v/>
      </c>
      <c r="BA948" s="9" t="str">
        <f t="shared" si="1681"/>
        <v/>
      </c>
      <c r="BB948" s="8" t="str">
        <f t="shared" si="1682"/>
        <v/>
      </c>
      <c r="BD948" s="3" t="str">
        <f t="shared" si="1683"/>
        <v/>
      </c>
      <c r="BE948" s="8" t="str">
        <f t="shared" si="1635"/>
        <v/>
      </c>
      <c r="BF948" s="8" t="str">
        <f t="shared" si="1636"/>
        <v/>
      </c>
      <c r="BG948" s="86" t="str">
        <f t="shared" si="1637"/>
        <v/>
      </c>
      <c r="BH948" s="9" t="str">
        <f t="shared" si="1638"/>
        <v/>
      </c>
      <c r="BI948" s="9" t="str">
        <f t="shared" si="1639"/>
        <v/>
      </c>
      <c r="BJ948" s="82" t="e">
        <f t="shared" si="1661"/>
        <v>#VALUE!</v>
      </c>
      <c r="BK948" s="9" t="str">
        <f t="shared" si="1640"/>
        <v/>
      </c>
      <c r="BL948" s="9" t="str">
        <f t="shared" ref="BL948:BM948" si="1738">BK948</f>
        <v/>
      </c>
      <c r="BM948" s="9" t="str">
        <f t="shared" si="1738"/>
        <v/>
      </c>
      <c r="BN948" s="8" t="str">
        <f t="shared" si="1663"/>
        <v/>
      </c>
      <c r="BO948" s="8" t="str">
        <f t="shared" si="1685"/>
        <v/>
      </c>
      <c r="BP948" s="8" t="str">
        <f t="shared" si="1686"/>
        <v/>
      </c>
      <c r="BQ948" s="8" t="str">
        <f t="shared" si="1687"/>
        <v/>
      </c>
      <c r="BR948" s="8" t="str">
        <f t="shared" si="1642"/>
        <v/>
      </c>
      <c r="BS948" s="8" t="str">
        <f t="shared" si="1688"/>
        <v/>
      </c>
      <c r="BT948" s="8" t="str">
        <f t="shared" si="1689"/>
        <v/>
      </c>
      <c r="BU948" s="7" t="str">
        <f t="shared" si="1690"/>
        <v/>
      </c>
    </row>
    <row r="949" spans="8:73" x14ac:dyDescent="0.25">
      <c r="H949" s="35" t="str">
        <f>IFERROR(IF(MINUTE(M949)&lt;&gt;MINUTE(M948),MAX($H$2:H948)+1,IF(AND(MINUTE(M948)=0,MINUTE(M949)=0),1,"")),"")</f>
        <v/>
      </c>
      <c r="I949" s="35" t="str">
        <f t="shared" si="1625"/>
        <v/>
      </c>
      <c r="J949" s="35" t="str">
        <f t="shared" si="1664"/>
        <v/>
      </c>
      <c r="K949" s="67" t="str">
        <f>IFERROR(IF(VLOOKUP(J948,'Flota Variable'!$AS$4:$AU$707,3,0)+K948&gt;$F$7,"",VLOOKUP(J948,'Flota Variable'!$AS$4:$AU$707,3,0)+K948),"")</f>
        <v/>
      </c>
      <c r="L949" s="67" t="str">
        <f t="shared" si="1626"/>
        <v/>
      </c>
      <c r="M949" s="36" t="str">
        <f t="shared" si="1665"/>
        <v/>
      </c>
      <c r="N949" s="35" t="str">
        <f>IF(H949="","",IF(H949=MAX($H$3:$H$1002),IFERROR(VLOOKUP(MAX($H$3:H949)+1,$H$3:$I$1002,2,0),MAX(I949:I1948))-VLOOKUP(H949,$H$3:$I$1002,2,0)+1,IFERROR(VLOOKUP(MAX($H$3:H949)+1,$H$3:$I$1002,2,0),MAX(I949:I1948))-VLOOKUP(H949,$H$3:$I$1002,2,0)))</f>
        <v/>
      </c>
      <c r="P949" s="35" t="str">
        <f t="shared" si="1666"/>
        <v/>
      </c>
      <c r="Q949" s="67" t="str">
        <f t="shared" si="1667"/>
        <v/>
      </c>
      <c r="R949" s="67" t="str">
        <f t="shared" si="1668"/>
        <v/>
      </c>
      <c r="S949" s="67" t="str">
        <f t="shared" si="1669"/>
        <v/>
      </c>
      <c r="U949" s="68" t="str">
        <f>IFERROR(IF(Z949=0,"",IF(MINUTE(Z949)&lt;&gt;MINUTE(Z948),MAX($U$2:U948)+1,IF(AND(MINUTE(Z948)=0,MINUTE(Z949)=0),1,""))),"")</f>
        <v/>
      </c>
      <c r="V949" s="68" t="str">
        <f t="shared" si="1670"/>
        <v/>
      </c>
      <c r="W949" s="68" t="str">
        <f t="shared" si="1671"/>
        <v/>
      </c>
      <c r="X949" s="69" t="str">
        <f>IFERROR(L949+VLOOKUP(J949,'Tiempos de ciclo'!$P$3:$Q$398,2,0),"")</f>
        <v/>
      </c>
      <c r="Y949" s="69" t="str">
        <f t="shared" si="1654"/>
        <v/>
      </c>
      <c r="Z949" s="70" t="str">
        <f t="shared" si="1672"/>
        <v/>
      </c>
      <c r="AA949" s="68" t="str">
        <f>IF(U949="","",IF(U949=MAX($U$3:$U$1002),IFERROR(VLOOKUP(MAX($U$3:U949)+1,$U$3:$V$1002,2,0),MAX(V949:V1948))-VLOOKUP(U949,$U$3:$V$1002,2,0)+1,IFERROR(VLOOKUP(MAX($U$3:U949)+1,$U$3:$V$1002,2,0),MAX(V949:V1948))-VLOOKUP(U949,$U$3:$V$1002,2,0)))</f>
        <v/>
      </c>
      <c r="AC949" s="68" t="str">
        <f t="shared" si="1673"/>
        <v/>
      </c>
      <c r="AD949" s="69" t="str">
        <f t="shared" si="1674"/>
        <v/>
      </c>
      <c r="AE949" s="69" t="str">
        <f t="shared" si="1675"/>
        <v/>
      </c>
      <c r="AF949" s="69" t="str">
        <f t="shared" si="1676"/>
        <v/>
      </c>
      <c r="AI949" s="3" t="str">
        <f t="shared" si="1627"/>
        <v/>
      </c>
      <c r="AJ949" s="8" t="str">
        <f t="shared" si="1655"/>
        <v/>
      </c>
      <c r="AK949" s="8" t="str">
        <f t="shared" si="1628"/>
        <v/>
      </c>
      <c r="AL949" s="8" t="str">
        <f t="shared" si="1629"/>
        <v/>
      </c>
      <c r="AM949" s="8" t="str">
        <f t="shared" si="1630"/>
        <v/>
      </c>
      <c r="AN949" s="9" t="str">
        <f t="shared" si="1656"/>
        <v/>
      </c>
      <c r="AO949" s="9" t="str">
        <f t="shared" si="1657"/>
        <v/>
      </c>
      <c r="AP949" s="8" t="str">
        <f t="shared" si="1677"/>
        <v/>
      </c>
      <c r="AQ949" s="9" t="str">
        <f t="shared" si="1658"/>
        <v/>
      </c>
      <c r="AR949" s="8" t="str">
        <f t="shared" si="1678"/>
        <v/>
      </c>
      <c r="AS949" s="2" t="str">
        <f t="shared" si="1631"/>
        <v/>
      </c>
      <c r="AT949" s="8" t="str">
        <f t="shared" si="1679"/>
        <v/>
      </c>
      <c r="AU949" s="8" t="str">
        <f t="shared" si="1632"/>
        <v/>
      </c>
      <c r="AV949" s="8" t="str">
        <f t="shared" si="1633"/>
        <v/>
      </c>
      <c r="AW949" s="8" t="str">
        <f t="shared" si="1634"/>
        <v/>
      </c>
      <c r="AX949" s="9" t="str">
        <f t="shared" si="1659"/>
        <v/>
      </c>
      <c r="AY949" s="9" t="str">
        <f t="shared" si="1660"/>
        <v/>
      </c>
      <c r="AZ949" s="8" t="str">
        <f t="shared" si="1680"/>
        <v/>
      </c>
      <c r="BA949" s="9" t="str">
        <f t="shared" si="1681"/>
        <v/>
      </c>
      <c r="BB949" s="8" t="str">
        <f t="shared" si="1682"/>
        <v/>
      </c>
      <c r="BD949" s="3" t="str">
        <f t="shared" si="1683"/>
        <v/>
      </c>
      <c r="BE949" s="8" t="str">
        <f t="shared" si="1635"/>
        <v/>
      </c>
      <c r="BF949" s="8" t="str">
        <f t="shared" si="1636"/>
        <v/>
      </c>
      <c r="BG949" s="86" t="str">
        <f t="shared" si="1637"/>
        <v/>
      </c>
      <c r="BH949" s="9" t="str">
        <f t="shared" si="1638"/>
        <v/>
      </c>
      <c r="BI949" s="9" t="str">
        <f t="shared" si="1639"/>
        <v/>
      </c>
      <c r="BJ949" s="82" t="e">
        <f t="shared" si="1661"/>
        <v>#VALUE!</v>
      </c>
      <c r="BK949" s="9" t="str">
        <f t="shared" si="1640"/>
        <v/>
      </c>
      <c r="BL949" s="9" t="str">
        <f t="shared" ref="BL949:BM949" si="1739">BK949</f>
        <v/>
      </c>
      <c r="BM949" s="9" t="str">
        <f t="shared" si="1739"/>
        <v/>
      </c>
      <c r="BN949" s="8" t="str">
        <f t="shared" si="1663"/>
        <v/>
      </c>
      <c r="BO949" s="8" t="str">
        <f t="shared" si="1685"/>
        <v/>
      </c>
      <c r="BP949" s="8" t="str">
        <f t="shared" si="1686"/>
        <v/>
      </c>
      <c r="BQ949" s="8" t="str">
        <f t="shared" si="1687"/>
        <v/>
      </c>
      <c r="BR949" s="8" t="str">
        <f t="shared" si="1642"/>
        <v/>
      </c>
      <c r="BS949" s="8" t="str">
        <f t="shared" si="1688"/>
        <v/>
      </c>
      <c r="BT949" s="8" t="str">
        <f t="shared" si="1689"/>
        <v/>
      </c>
      <c r="BU949" s="7" t="str">
        <f t="shared" si="1690"/>
        <v/>
      </c>
    </row>
    <row r="950" spans="8:73" x14ac:dyDescent="0.25">
      <c r="H950" s="35" t="str">
        <f>IFERROR(IF(MINUTE(M950)&lt;&gt;MINUTE(M949),MAX($H$2:H949)+1,IF(AND(MINUTE(M949)=0,MINUTE(M950)=0),1,"")),"")</f>
        <v/>
      </c>
      <c r="I950" s="35" t="str">
        <f t="shared" si="1625"/>
        <v/>
      </c>
      <c r="J950" s="35" t="str">
        <f t="shared" si="1664"/>
        <v/>
      </c>
      <c r="K950" s="67" t="str">
        <f>IFERROR(IF(VLOOKUP(J949,'Flota Variable'!$AS$4:$AU$707,3,0)+K949&gt;$F$7,"",VLOOKUP(J949,'Flota Variable'!$AS$4:$AU$707,3,0)+K949),"")</f>
        <v/>
      </c>
      <c r="L950" s="67" t="str">
        <f t="shared" si="1626"/>
        <v/>
      </c>
      <c r="M950" s="36" t="str">
        <f t="shared" si="1665"/>
        <v/>
      </c>
      <c r="N950" s="35" t="str">
        <f>IF(H950="","",IF(H950=MAX($H$3:$H$1002),IFERROR(VLOOKUP(MAX($H$3:H950)+1,$H$3:$I$1002,2,0),MAX(I950:I1949))-VLOOKUP(H950,$H$3:$I$1002,2,0)+1,IFERROR(VLOOKUP(MAX($H$3:H950)+1,$H$3:$I$1002,2,0),MAX(I950:I1949))-VLOOKUP(H950,$H$3:$I$1002,2,0)))</f>
        <v/>
      </c>
      <c r="P950" s="35" t="str">
        <f t="shared" si="1666"/>
        <v/>
      </c>
      <c r="Q950" s="67" t="str">
        <f t="shared" si="1667"/>
        <v/>
      </c>
      <c r="R950" s="67" t="str">
        <f t="shared" si="1668"/>
        <v/>
      </c>
      <c r="S950" s="67" t="str">
        <f t="shared" si="1669"/>
        <v/>
      </c>
      <c r="U950" s="68" t="str">
        <f>IFERROR(IF(Z950=0,"",IF(MINUTE(Z950)&lt;&gt;MINUTE(Z949),MAX($U$2:U949)+1,IF(AND(MINUTE(Z949)=0,MINUTE(Z950)=0),1,""))),"")</f>
        <v/>
      </c>
      <c r="V950" s="68" t="str">
        <f t="shared" si="1670"/>
        <v/>
      </c>
      <c r="W950" s="68" t="str">
        <f t="shared" si="1671"/>
        <v/>
      </c>
      <c r="X950" s="69" t="str">
        <f>IFERROR(L950+VLOOKUP(J950,'Tiempos de ciclo'!$P$3:$Q$398,2,0),"")</f>
        <v/>
      </c>
      <c r="Y950" s="69" t="str">
        <f t="shared" si="1654"/>
        <v/>
      </c>
      <c r="Z950" s="70" t="str">
        <f t="shared" si="1672"/>
        <v/>
      </c>
      <c r="AA950" s="68" t="str">
        <f>IF(U950="","",IF(U950=MAX($U$3:$U$1002),IFERROR(VLOOKUP(MAX($U$3:U950)+1,$U$3:$V$1002,2,0),MAX(V950:V1949))-VLOOKUP(U950,$U$3:$V$1002,2,0)+1,IFERROR(VLOOKUP(MAX($U$3:U950)+1,$U$3:$V$1002,2,0),MAX(V950:V1949))-VLOOKUP(U950,$U$3:$V$1002,2,0)))</f>
        <v/>
      </c>
      <c r="AC950" s="68" t="str">
        <f t="shared" si="1673"/>
        <v/>
      </c>
      <c r="AD950" s="69" t="str">
        <f t="shared" si="1674"/>
        <v/>
      </c>
      <c r="AE950" s="69" t="str">
        <f t="shared" si="1675"/>
        <v/>
      </c>
      <c r="AF950" s="69" t="str">
        <f t="shared" si="1676"/>
        <v/>
      </c>
      <c r="AI950" s="3" t="str">
        <f t="shared" si="1627"/>
        <v/>
      </c>
      <c r="AJ950" s="8" t="str">
        <f t="shared" si="1655"/>
        <v/>
      </c>
      <c r="AK950" s="8" t="str">
        <f t="shared" si="1628"/>
        <v/>
      </c>
      <c r="AL950" s="8" t="str">
        <f t="shared" si="1629"/>
        <v/>
      </c>
      <c r="AM950" s="8" t="str">
        <f t="shared" si="1630"/>
        <v/>
      </c>
      <c r="AN950" s="9" t="str">
        <f t="shared" si="1656"/>
        <v/>
      </c>
      <c r="AO950" s="9" t="str">
        <f t="shared" si="1657"/>
        <v/>
      </c>
      <c r="AP950" s="8" t="str">
        <f t="shared" si="1677"/>
        <v/>
      </c>
      <c r="AQ950" s="9" t="str">
        <f t="shared" si="1658"/>
        <v/>
      </c>
      <c r="AR950" s="8" t="str">
        <f t="shared" si="1678"/>
        <v/>
      </c>
      <c r="AS950" s="2" t="str">
        <f t="shared" si="1631"/>
        <v/>
      </c>
      <c r="AT950" s="8" t="str">
        <f t="shared" si="1679"/>
        <v/>
      </c>
      <c r="AU950" s="8" t="str">
        <f t="shared" si="1632"/>
        <v/>
      </c>
      <c r="AV950" s="8" t="str">
        <f t="shared" si="1633"/>
        <v/>
      </c>
      <c r="AW950" s="8" t="str">
        <f t="shared" si="1634"/>
        <v/>
      </c>
      <c r="AX950" s="9" t="str">
        <f t="shared" si="1659"/>
        <v/>
      </c>
      <c r="AY950" s="9" t="str">
        <f t="shared" si="1660"/>
        <v/>
      </c>
      <c r="AZ950" s="8" t="str">
        <f t="shared" si="1680"/>
        <v/>
      </c>
      <c r="BA950" s="9" t="str">
        <f t="shared" si="1681"/>
        <v/>
      </c>
      <c r="BB950" s="8" t="str">
        <f t="shared" si="1682"/>
        <v/>
      </c>
      <c r="BD950" s="3" t="str">
        <f t="shared" si="1683"/>
        <v/>
      </c>
      <c r="BE950" s="8" t="str">
        <f t="shared" si="1635"/>
        <v/>
      </c>
      <c r="BF950" s="8" t="str">
        <f t="shared" si="1636"/>
        <v/>
      </c>
      <c r="BG950" s="86" t="str">
        <f t="shared" si="1637"/>
        <v/>
      </c>
      <c r="BH950" s="9" t="str">
        <f t="shared" si="1638"/>
        <v/>
      </c>
      <c r="BI950" s="9" t="str">
        <f t="shared" si="1639"/>
        <v/>
      </c>
      <c r="BJ950" s="82" t="e">
        <f t="shared" si="1661"/>
        <v>#VALUE!</v>
      </c>
      <c r="BK950" s="9" t="str">
        <f t="shared" si="1640"/>
        <v/>
      </c>
      <c r="BL950" s="9" t="str">
        <f t="shared" ref="BL950:BM950" si="1740">BK950</f>
        <v/>
      </c>
      <c r="BM950" s="9" t="str">
        <f t="shared" si="1740"/>
        <v/>
      </c>
      <c r="BN950" s="8" t="str">
        <f t="shared" si="1663"/>
        <v/>
      </c>
      <c r="BO950" s="8" t="str">
        <f t="shared" si="1685"/>
        <v/>
      </c>
      <c r="BP950" s="8" t="str">
        <f t="shared" si="1686"/>
        <v/>
      </c>
      <c r="BQ950" s="8" t="str">
        <f t="shared" si="1687"/>
        <v/>
      </c>
      <c r="BR950" s="8" t="str">
        <f t="shared" si="1642"/>
        <v/>
      </c>
      <c r="BS950" s="8" t="str">
        <f t="shared" si="1688"/>
        <v/>
      </c>
      <c r="BT950" s="8" t="str">
        <f t="shared" si="1689"/>
        <v/>
      </c>
      <c r="BU950" s="7" t="str">
        <f t="shared" si="1690"/>
        <v/>
      </c>
    </row>
    <row r="951" spans="8:73" x14ac:dyDescent="0.25">
      <c r="H951" s="35" t="str">
        <f>IFERROR(IF(MINUTE(M951)&lt;&gt;MINUTE(M950),MAX($H$2:H950)+1,IF(AND(MINUTE(M950)=0,MINUTE(M951)=0),1,"")),"")</f>
        <v/>
      </c>
      <c r="I951" s="35" t="str">
        <f t="shared" ref="I951:I992" si="1741">IF(K951="","",I950+1)</f>
        <v/>
      </c>
      <c r="J951" s="35" t="str">
        <f t="shared" si="1664"/>
        <v/>
      </c>
      <c r="K951" s="67" t="str">
        <f>IFERROR(IF(VLOOKUP(J950,'Flota Variable'!$AS$4:$AU$707,3,0)+K950&gt;$F$7,"",VLOOKUP(J950,'Flota Variable'!$AS$4:$AU$707,3,0)+K950),"")</f>
        <v/>
      </c>
      <c r="L951" s="67" t="str">
        <f t="shared" ref="L951:L992" si="1742">IFERROR(HOUR(K951)*$E$16+MINUTE(K951)*$E$17+IF(SECOND(K951)&lt;30,0,$E$17),"")</f>
        <v/>
      </c>
      <c r="M951" s="36" t="str">
        <f t="shared" si="1665"/>
        <v/>
      </c>
      <c r="N951" s="35" t="str">
        <f>IF(H951="","",IF(H951=MAX($H$3:$H$1002),IFERROR(VLOOKUP(MAX($H$3:H951)+1,$H$3:$I$1002,2,0),MAX(I951:I1950))-VLOOKUP(H951,$H$3:$I$1002,2,0)+1,IFERROR(VLOOKUP(MAX($H$3:H951)+1,$H$3:$I$1002,2,0),MAX(I951:I1950))-VLOOKUP(H951,$H$3:$I$1002,2,0)))</f>
        <v/>
      </c>
      <c r="P951" s="35" t="str">
        <f t="shared" si="1666"/>
        <v/>
      </c>
      <c r="Q951" s="67" t="str">
        <f t="shared" si="1667"/>
        <v/>
      </c>
      <c r="R951" s="67" t="str">
        <f t="shared" si="1668"/>
        <v/>
      </c>
      <c r="S951" s="67" t="str">
        <f t="shared" si="1669"/>
        <v/>
      </c>
      <c r="U951" s="68" t="str">
        <f>IFERROR(IF(Z951=0,"",IF(MINUTE(Z951)&lt;&gt;MINUTE(Z950),MAX($U$2:U950)+1,IF(AND(MINUTE(Z950)=0,MINUTE(Z951)=0),1,""))),"")</f>
        <v/>
      </c>
      <c r="V951" s="68" t="str">
        <f t="shared" si="1670"/>
        <v/>
      </c>
      <c r="W951" s="68" t="str">
        <f t="shared" si="1671"/>
        <v/>
      </c>
      <c r="X951" s="69" t="str">
        <f>IFERROR(L951+VLOOKUP(J951,'Tiempos de ciclo'!$P$3:$Q$398,2,0),"")</f>
        <v/>
      </c>
      <c r="Y951" s="69" t="str">
        <f t="shared" si="1654"/>
        <v/>
      </c>
      <c r="Z951" s="70" t="str">
        <f t="shared" si="1672"/>
        <v/>
      </c>
      <c r="AA951" s="68" t="str">
        <f>IF(U951="","",IF(U951=MAX($U$3:$U$1002),IFERROR(VLOOKUP(MAX($U$3:U951)+1,$U$3:$V$1002,2,0),MAX(V951:V1950))-VLOOKUP(U951,$U$3:$V$1002,2,0)+1,IFERROR(VLOOKUP(MAX($U$3:U951)+1,$U$3:$V$1002,2,0),MAX(V951:V1950))-VLOOKUP(U951,$U$3:$V$1002,2,0)))</f>
        <v/>
      </c>
      <c r="AC951" s="68" t="str">
        <f t="shared" si="1673"/>
        <v/>
      </c>
      <c r="AD951" s="69" t="str">
        <f t="shared" si="1674"/>
        <v/>
      </c>
      <c r="AE951" s="69" t="str">
        <f t="shared" si="1675"/>
        <v/>
      </c>
      <c r="AF951" s="69" t="str">
        <f t="shared" si="1676"/>
        <v/>
      </c>
      <c r="AI951" s="3" t="str">
        <f t="shared" ref="AI951:AI992" si="1743">IF(AJ951="","",AI950+1)</f>
        <v/>
      </c>
      <c r="AJ951" s="8" t="str">
        <f t="shared" si="1655"/>
        <v/>
      </c>
      <c r="AK951" s="8" t="str">
        <f t="shared" ref="AK951:AK992" si="1744">AJ951</f>
        <v/>
      </c>
      <c r="AL951" s="8" t="str">
        <f t="shared" ref="AL951:AL992" si="1745">IFERROR(IF(AM951="","",1),"")</f>
        <v/>
      </c>
      <c r="AM951" s="8" t="str">
        <f t="shared" ref="AM951:AM992" si="1746">IFERROR(IF(AQ951="","",$F$8),"")</f>
        <v/>
      </c>
      <c r="AN951" s="9" t="str">
        <f t="shared" si="1656"/>
        <v/>
      </c>
      <c r="AO951" s="9" t="str">
        <f t="shared" si="1657"/>
        <v/>
      </c>
      <c r="AP951" s="8" t="str">
        <f t="shared" si="1677"/>
        <v/>
      </c>
      <c r="AQ951" s="9" t="str">
        <f t="shared" si="1658"/>
        <v/>
      </c>
      <c r="AR951" s="8" t="str">
        <f t="shared" si="1678"/>
        <v/>
      </c>
      <c r="AS951" s="2" t="str">
        <f t="shared" ref="AS951:AS992" si="1747">IF(AT951="","",AS950+1)</f>
        <v/>
      </c>
      <c r="AT951" s="8" t="str">
        <f t="shared" si="1679"/>
        <v/>
      </c>
      <c r="AU951" s="8" t="str">
        <f t="shared" ref="AU951:AU992" si="1748">AT951</f>
        <v/>
      </c>
      <c r="AV951" s="8" t="str">
        <f t="shared" ref="AV951:AV992" si="1749">IF(AW951="","",2)</f>
        <v/>
      </c>
      <c r="AW951" s="8" t="str">
        <f t="shared" ref="AW951:AW992" si="1750">IF(BA951="","",$F$10)</f>
        <v/>
      </c>
      <c r="AX951" s="9" t="str">
        <f t="shared" si="1659"/>
        <v/>
      </c>
      <c r="AY951" s="9" t="str">
        <f t="shared" si="1660"/>
        <v/>
      </c>
      <c r="AZ951" s="8" t="str">
        <f t="shared" si="1680"/>
        <v/>
      </c>
      <c r="BA951" s="9" t="str">
        <f t="shared" si="1681"/>
        <v/>
      </c>
      <c r="BB951" s="8" t="str">
        <f t="shared" si="1682"/>
        <v/>
      </c>
      <c r="BD951" s="3" t="str">
        <f t="shared" si="1683"/>
        <v/>
      </c>
      <c r="BE951" s="8" t="str">
        <f t="shared" ref="BE951:BE992" si="1751">IFERROR(VLOOKUP(BD951,$AI$3:$AR$1003,2,0),VLOOKUP(BD951,$AS$3:$BB$1003,2,0))</f>
        <v/>
      </c>
      <c r="BF951" s="8" t="str">
        <f t="shared" ref="BF951:BF992" si="1752">IFERROR(VLOOKUP(BD951,$AI$3:$AR$1003,3,0),VLOOKUP(BD951,$AS$3:$BB$1003,3,0))</f>
        <v/>
      </c>
      <c r="BG951" s="86" t="str">
        <f t="shared" ref="BG951:BG992" si="1753">IFERROR(VLOOKUP(BD951,$AI$3:$AR$1003,4,0),VLOOKUP(BD951,$AS$3:$BB$1003,4,0))</f>
        <v/>
      </c>
      <c r="BH951" s="9" t="str">
        <f t="shared" ref="BH951:BH992" si="1754">IFERROR(VLOOKUP(BD951,$AI$3:$AR$1003,6,0),VLOOKUP(BD951,$AS$3:$BB$1003,6,0))</f>
        <v/>
      </c>
      <c r="BI951" s="9" t="str">
        <f t="shared" ref="BI951:BI992" si="1755">IFERROR(VLOOKUP(BD951,$AI$3:$AR$1003,7,0),VLOOKUP(BD951,$AS$3:$BB$1003,7,0))</f>
        <v/>
      </c>
      <c r="BJ951" s="82" t="e">
        <f t="shared" si="1661"/>
        <v>#VALUE!</v>
      </c>
      <c r="BK951" s="9" t="str">
        <f t="shared" ref="BK951:BK992" si="1756">IFERROR(VLOOKUP(BD951,$AI$3:$AR$1003,8,0),VLOOKUP(BD951,$AS$3:$BB$1003,8,0))</f>
        <v/>
      </c>
      <c r="BL951" s="9" t="str">
        <f t="shared" ref="BL951:BM951" si="1757">BK951</f>
        <v/>
      </c>
      <c r="BM951" s="9" t="str">
        <f t="shared" si="1757"/>
        <v/>
      </c>
      <c r="BN951" s="8" t="str">
        <f t="shared" si="1663"/>
        <v/>
      </c>
      <c r="BO951" s="8" t="str">
        <f t="shared" si="1685"/>
        <v/>
      </c>
      <c r="BP951" s="8" t="str">
        <f t="shared" si="1686"/>
        <v/>
      </c>
      <c r="BQ951" s="8" t="str">
        <f t="shared" si="1687"/>
        <v/>
      </c>
      <c r="BR951" s="8" t="str">
        <f t="shared" ref="BR951:BR992" si="1758">IFERROR(VLOOKUP(BD951,$AI$3:$AR$1003,9,0),VLOOKUP(BD951,$AS$3:$BB$1003,9,0))</f>
        <v/>
      </c>
      <c r="BS951" s="8" t="str">
        <f t="shared" si="1688"/>
        <v/>
      </c>
      <c r="BT951" s="8" t="str">
        <f t="shared" si="1689"/>
        <v/>
      </c>
      <c r="BU951" s="7" t="str">
        <f t="shared" si="1690"/>
        <v/>
      </c>
    </row>
    <row r="952" spans="8:73" x14ac:dyDescent="0.25">
      <c r="H952" s="35" t="str">
        <f>IFERROR(IF(MINUTE(M952)&lt;&gt;MINUTE(M951),MAX($H$2:H951)+1,IF(AND(MINUTE(M951)=0,MINUTE(M952)=0),1,"")),"")</f>
        <v/>
      </c>
      <c r="I952" s="35" t="str">
        <f t="shared" si="1741"/>
        <v/>
      </c>
      <c r="J952" s="35" t="str">
        <f t="shared" si="1664"/>
        <v/>
      </c>
      <c r="K952" s="67" t="str">
        <f>IFERROR(IF(VLOOKUP(J951,'Flota Variable'!$AS$4:$AU$707,3,0)+K951&gt;$F$7,"",VLOOKUP(J951,'Flota Variable'!$AS$4:$AU$707,3,0)+K951),"")</f>
        <v/>
      </c>
      <c r="L952" s="67" t="str">
        <f t="shared" si="1742"/>
        <v/>
      </c>
      <c r="M952" s="36" t="str">
        <f t="shared" si="1665"/>
        <v/>
      </c>
      <c r="N952" s="35" t="str">
        <f>IF(H952="","",IF(H952=MAX($H$3:$H$1002),IFERROR(VLOOKUP(MAX($H$3:H952)+1,$H$3:$I$1002,2,0),MAX(I952:I1951))-VLOOKUP(H952,$H$3:$I$1002,2,0)+1,IFERROR(VLOOKUP(MAX($H$3:H952)+1,$H$3:$I$1002,2,0),MAX(I952:I1951))-VLOOKUP(H952,$H$3:$I$1002,2,0)))</f>
        <v/>
      </c>
      <c r="P952" s="35" t="str">
        <f t="shared" si="1666"/>
        <v/>
      </c>
      <c r="Q952" s="67" t="str">
        <f t="shared" si="1667"/>
        <v/>
      </c>
      <c r="R952" s="67" t="str">
        <f t="shared" si="1668"/>
        <v/>
      </c>
      <c r="S952" s="67" t="str">
        <f t="shared" si="1669"/>
        <v/>
      </c>
      <c r="U952" s="68" t="str">
        <f>IFERROR(IF(Z952=0,"",IF(MINUTE(Z952)&lt;&gt;MINUTE(Z951),MAX($U$2:U951)+1,IF(AND(MINUTE(Z951)=0,MINUTE(Z952)=0),1,""))),"")</f>
        <v/>
      </c>
      <c r="V952" s="68" t="str">
        <f t="shared" si="1670"/>
        <v/>
      </c>
      <c r="W952" s="68" t="str">
        <f t="shared" si="1671"/>
        <v/>
      </c>
      <c r="X952" s="69" t="str">
        <f>IFERROR(L952+VLOOKUP(J952,'Tiempos de ciclo'!$P$3:$Q$398,2,0),"")</f>
        <v/>
      </c>
      <c r="Y952" s="69" t="str">
        <f t="shared" si="1654"/>
        <v/>
      </c>
      <c r="Z952" s="70" t="str">
        <f t="shared" si="1672"/>
        <v/>
      </c>
      <c r="AA952" s="68" t="str">
        <f>IF(U952="","",IF(U952=MAX($U$3:$U$1002),IFERROR(VLOOKUP(MAX($U$3:U952)+1,$U$3:$V$1002,2,0),MAX(V952:V1951))-VLOOKUP(U952,$U$3:$V$1002,2,0)+1,IFERROR(VLOOKUP(MAX($U$3:U952)+1,$U$3:$V$1002,2,0),MAX(V952:V1951))-VLOOKUP(U952,$U$3:$V$1002,2,0)))</f>
        <v/>
      </c>
      <c r="AC952" s="68" t="str">
        <f t="shared" si="1673"/>
        <v/>
      </c>
      <c r="AD952" s="69" t="str">
        <f t="shared" si="1674"/>
        <v/>
      </c>
      <c r="AE952" s="69" t="str">
        <f t="shared" si="1675"/>
        <v/>
      </c>
      <c r="AF952" s="69" t="str">
        <f t="shared" si="1676"/>
        <v/>
      </c>
      <c r="AI952" s="3" t="str">
        <f t="shared" si="1743"/>
        <v/>
      </c>
      <c r="AJ952" s="8" t="str">
        <f t="shared" si="1655"/>
        <v/>
      </c>
      <c r="AK952" s="8" t="str">
        <f t="shared" si="1744"/>
        <v/>
      </c>
      <c r="AL952" s="8" t="str">
        <f t="shared" si="1745"/>
        <v/>
      </c>
      <c r="AM952" s="8" t="str">
        <f t="shared" si="1746"/>
        <v/>
      </c>
      <c r="AN952" s="9" t="str">
        <f t="shared" si="1656"/>
        <v/>
      </c>
      <c r="AO952" s="9" t="str">
        <f t="shared" si="1657"/>
        <v/>
      </c>
      <c r="AP952" s="8" t="str">
        <f t="shared" si="1677"/>
        <v/>
      </c>
      <c r="AQ952" s="9" t="str">
        <f t="shared" si="1658"/>
        <v/>
      </c>
      <c r="AR952" s="8" t="str">
        <f t="shared" si="1678"/>
        <v/>
      </c>
      <c r="AS952" s="2" t="str">
        <f t="shared" si="1747"/>
        <v/>
      </c>
      <c r="AT952" s="8" t="str">
        <f t="shared" si="1679"/>
        <v/>
      </c>
      <c r="AU952" s="8" t="str">
        <f t="shared" si="1748"/>
        <v/>
      </c>
      <c r="AV952" s="8" t="str">
        <f t="shared" si="1749"/>
        <v/>
      </c>
      <c r="AW952" s="8" t="str">
        <f t="shared" si="1750"/>
        <v/>
      </c>
      <c r="AX952" s="9" t="str">
        <f t="shared" si="1659"/>
        <v/>
      </c>
      <c r="AY952" s="9" t="str">
        <f t="shared" si="1660"/>
        <v/>
      </c>
      <c r="AZ952" s="8" t="str">
        <f t="shared" si="1680"/>
        <v/>
      </c>
      <c r="BA952" s="9" t="str">
        <f t="shared" si="1681"/>
        <v/>
      </c>
      <c r="BB952" s="8" t="str">
        <f t="shared" si="1682"/>
        <v/>
      </c>
      <c r="BD952" s="3" t="str">
        <f t="shared" si="1683"/>
        <v/>
      </c>
      <c r="BE952" s="8" t="str">
        <f t="shared" si="1751"/>
        <v/>
      </c>
      <c r="BF952" s="8" t="str">
        <f t="shared" si="1752"/>
        <v/>
      </c>
      <c r="BG952" s="86" t="str">
        <f t="shared" si="1753"/>
        <v/>
      </c>
      <c r="BH952" s="9" t="str">
        <f t="shared" si="1754"/>
        <v/>
      </c>
      <c r="BI952" s="9" t="str">
        <f t="shared" si="1755"/>
        <v/>
      </c>
      <c r="BJ952" s="82" t="e">
        <f t="shared" si="1661"/>
        <v>#VALUE!</v>
      </c>
      <c r="BK952" s="9" t="str">
        <f t="shared" si="1756"/>
        <v/>
      </c>
      <c r="BL952" s="9" t="str">
        <f t="shared" ref="BL952:BM952" si="1759">BK952</f>
        <v/>
      </c>
      <c r="BM952" s="9" t="str">
        <f t="shared" si="1759"/>
        <v/>
      </c>
      <c r="BN952" s="8" t="str">
        <f t="shared" si="1663"/>
        <v/>
      </c>
      <c r="BO952" s="8" t="str">
        <f t="shared" si="1685"/>
        <v/>
      </c>
      <c r="BP952" s="8" t="str">
        <f t="shared" si="1686"/>
        <v/>
      </c>
      <c r="BQ952" s="8" t="str">
        <f t="shared" si="1687"/>
        <v/>
      </c>
      <c r="BR952" s="8" t="str">
        <f t="shared" si="1758"/>
        <v/>
      </c>
      <c r="BS952" s="8" t="str">
        <f t="shared" si="1688"/>
        <v/>
      </c>
      <c r="BT952" s="8" t="str">
        <f t="shared" si="1689"/>
        <v/>
      </c>
      <c r="BU952" s="7" t="str">
        <f t="shared" si="1690"/>
        <v/>
      </c>
    </row>
    <row r="953" spans="8:73" x14ac:dyDescent="0.25">
      <c r="H953" s="35" t="str">
        <f>IFERROR(IF(MINUTE(M953)&lt;&gt;MINUTE(M952),MAX($H$2:H952)+1,IF(AND(MINUTE(M952)=0,MINUTE(M953)=0),1,"")),"")</f>
        <v/>
      </c>
      <c r="I953" s="35" t="str">
        <f t="shared" si="1741"/>
        <v/>
      </c>
      <c r="J953" s="35" t="str">
        <f t="shared" si="1664"/>
        <v/>
      </c>
      <c r="K953" s="67" t="str">
        <f>IFERROR(IF(VLOOKUP(J952,'Flota Variable'!$AS$4:$AU$707,3,0)+K952&gt;$F$7,"",VLOOKUP(J952,'Flota Variable'!$AS$4:$AU$707,3,0)+K952),"")</f>
        <v/>
      </c>
      <c r="L953" s="67" t="str">
        <f t="shared" si="1742"/>
        <v/>
      </c>
      <c r="M953" s="36" t="str">
        <f t="shared" si="1665"/>
        <v/>
      </c>
      <c r="N953" s="35" t="str">
        <f>IF(H953="","",IF(H953=MAX($H$3:$H$1002),IFERROR(VLOOKUP(MAX($H$3:H953)+1,$H$3:$I$1002,2,0),MAX(I953:I1952))-VLOOKUP(H953,$H$3:$I$1002,2,0)+1,IFERROR(VLOOKUP(MAX($H$3:H953)+1,$H$3:$I$1002,2,0),MAX(I953:I1952))-VLOOKUP(H953,$H$3:$I$1002,2,0)))</f>
        <v/>
      </c>
      <c r="P953" s="35" t="str">
        <f t="shared" si="1666"/>
        <v/>
      </c>
      <c r="Q953" s="67" t="str">
        <f t="shared" si="1667"/>
        <v/>
      </c>
      <c r="R953" s="67" t="str">
        <f t="shared" si="1668"/>
        <v/>
      </c>
      <c r="S953" s="67" t="str">
        <f t="shared" si="1669"/>
        <v/>
      </c>
      <c r="U953" s="68" t="str">
        <f>IFERROR(IF(Z953=0,"",IF(MINUTE(Z953)&lt;&gt;MINUTE(Z952),MAX($U$2:U952)+1,IF(AND(MINUTE(Z952)=0,MINUTE(Z953)=0),1,""))),"")</f>
        <v/>
      </c>
      <c r="V953" s="68" t="str">
        <f t="shared" si="1670"/>
        <v/>
      </c>
      <c r="W953" s="68" t="str">
        <f t="shared" si="1671"/>
        <v/>
      </c>
      <c r="X953" s="69" t="str">
        <f>IFERROR(L953+VLOOKUP(J953,'Tiempos de ciclo'!$P$3:$Q$398,2,0),"")</f>
        <v/>
      </c>
      <c r="Y953" s="69" t="str">
        <f t="shared" si="1654"/>
        <v/>
      </c>
      <c r="Z953" s="70" t="str">
        <f t="shared" si="1672"/>
        <v/>
      </c>
      <c r="AA953" s="68" t="str">
        <f>IF(U953="","",IF(U953=MAX($U$3:$U$1002),IFERROR(VLOOKUP(MAX($U$3:U953)+1,$U$3:$V$1002,2,0),MAX(V953:V1952))-VLOOKUP(U953,$U$3:$V$1002,2,0)+1,IFERROR(VLOOKUP(MAX($U$3:U953)+1,$U$3:$V$1002,2,0),MAX(V953:V1952))-VLOOKUP(U953,$U$3:$V$1002,2,0)))</f>
        <v/>
      </c>
      <c r="AC953" s="68" t="str">
        <f t="shared" si="1673"/>
        <v/>
      </c>
      <c r="AD953" s="69" t="str">
        <f t="shared" si="1674"/>
        <v/>
      </c>
      <c r="AE953" s="69" t="str">
        <f t="shared" si="1675"/>
        <v/>
      </c>
      <c r="AF953" s="69" t="str">
        <f t="shared" si="1676"/>
        <v/>
      </c>
      <c r="AI953" s="3" t="str">
        <f t="shared" si="1743"/>
        <v/>
      </c>
      <c r="AJ953" s="8" t="str">
        <f t="shared" si="1655"/>
        <v/>
      </c>
      <c r="AK953" s="8" t="str">
        <f t="shared" si="1744"/>
        <v/>
      </c>
      <c r="AL953" s="8" t="str">
        <f t="shared" si="1745"/>
        <v/>
      </c>
      <c r="AM953" s="8" t="str">
        <f t="shared" si="1746"/>
        <v/>
      </c>
      <c r="AN953" s="9" t="str">
        <f t="shared" si="1656"/>
        <v/>
      </c>
      <c r="AO953" s="9" t="str">
        <f t="shared" si="1657"/>
        <v/>
      </c>
      <c r="AP953" s="8" t="str">
        <f t="shared" si="1677"/>
        <v/>
      </c>
      <c r="AQ953" s="9" t="str">
        <f t="shared" si="1658"/>
        <v/>
      </c>
      <c r="AR953" s="8" t="str">
        <f t="shared" si="1678"/>
        <v/>
      </c>
      <c r="AS953" s="2" t="str">
        <f t="shared" si="1747"/>
        <v/>
      </c>
      <c r="AT953" s="8" t="str">
        <f t="shared" si="1679"/>
        <v/>
      </c>
      <c r="AU953" s="8" t="str">
        <f t="shared" si="1748"/>
        <v/>
      </c>
      <c r="AV953" s="8" t="str">
        <f t="shared" si="1749"/>
        <v/>
      </c>
      <c r="AW953" s="8" t="str">
        <f t="shared" si="1750"/>
        <v/>
      </c>
      <c r="AX953" s="9" t="str">
        <f t="shared" si="1659"/>
        <v/>
      </c>
      <c r="AY953" s="9" t="str">
        <f t="shared" si="1660"/>
        <v/>
      </c>
      <c r="AZ953" s="8" t="str">
        <f t="shared" si="1680"/>
        <v/>
      </c>
      <c r="BA953" s="9" t="str">
        <f t="shared" si="1681"/>
        <v/>
      </c>
      <c r="BB953" s="8" t="str">
        <f t="shared" si="1682"/>
        <v/>
      </c>
      <c r="BD953" s="3" t="str">
        <f t="shared" si="1683"/>
        <v/>
      </c>
      <c r="BE953" s="8" t="str">
        <f t="shared" si="1751"/>
        <v/>
      </c>
      <c r="BF953" s="8" t="str">
        <f t="shared" si="1752"/>
        <v/>
      </c>
      <c r="BG953" s="86" t="str">
        <f t="shared" si="1753"/>
        <v/>
      </c>
      <c r="BH953" s="9" t="str">
        <f t="shared" si="1754"/>
        <v/>
      </c>
      <c r="BI953" s="9" t="str">
        <f t="shared" si="1755"/>
        <v/>
      </c>
      <c r="BJ953" s="82" t="e">
        <f t="shared" si="1661"/>
        <v>#VALUE!</v>
      </c>
      <c r="BK953" s="9" t="str">
        <f t="shared" si="1756"/>
        <v/>
      </c>
      <c r="BL953" s="9" t="str">
        <f t="shared" ref="BL953:BM953" si="1760">BK953</f>
        <v/>
      </c>
      <c r="BM953" s="9" t="str">
        <f t="shared" si="1760"/>
        <v/>
      </c>
      <c r="BN953" s="8" t="str">
        <f t="shared" si="1663"/>
        <v/>
      </c>
      <c r="BO953" s="8" t="str">
        <f t="shared" si="1685"/>
        <v/>
      </c>
      <c r="BP953" s="8" t="str">
        <f t="shared" si="1686"/>
        <v/>
      </c>
      <c r="BQ953" s="8" t="str">
        <f t="shared" si="1687"/>
        <v/>
      </c>
      <c r="BR953" s="8" t="str">
        <f t="shared" si="1758"/>
        <v/>
      </c>
      <c r="BS953" s="8" t="str">
        <f t="shared" si="1688"/>
        <v/>
      </c>
      <c r="BT953" s="8" t="str">
        <f t="shared" si="1689"/>
        <v/>
      </c>
      <c r="BU953" s="7" t="str">
        <f t="shared" si="1690"/>
        <v/>
      </c>
    </row>
    <row r="954" spans="8:73" x14ac:dyDescent="0.25">
      <c r="H954" s="35" t="str">
        <f>IFERROR(IF(MINUTE(M954)&lt;&gt;MINUTE(M953),MAX($H$2:H953)+1,IF(AND(MINUTE(M953)=0,MINUTE(M954)=0),1,"")),"")</f>
        <v/>
      </c>
      <c r="I954" s="35" t="str">
        <f t="shared" si="1741"/>
        <v/>
      </c>
      <c r="J954" s="35" t="str">
        <f t="shared" si="1664"/>
        <v/>
      </c>
      <c r="K954" s="67" t="str">
        <f>IFERROR(IF(VLOOKUP(J953,'Flota Variable'!$AS$4:$AU$707,3,0)+K953&gt;$F$7,"",VLOOKUP(J953,'Flota Variable'!$AS$4:$AU$707,3,0)+K953),"")</f>
        <v/>
      </c>
      <c r="L954" s="67" t="str">
        <f t="shared" si="1742"/>
        <v/>
      </c>
      <c r="M954" s="36" t="str">
        <f t="shared" si="1665"/>
        <v/>
      </c>
      <c r="N954" s="35" t="str">
        <f>IF(H954="","",IF(H954=MAX($H$3:$H$1002),IFERROR(VLOOKUP(MAX($H$3:H954)+1,$H$3:$I$1002,2,0),MAX(I954:I1953))-VLOOKUP(H954,$H$3:$I$1002,2,0)+1,IFERROR(VLOOKUP(MAX($H$3:H954)+1,$H$3:$I$1002,2,0),MAX(I954:I1953))-VLOOKUP(H954,$H$3:$I$1002,2,0)))</f>
        <v/>
      </c>
      <c r="P954" s="35" t="str">
        <f t="shared" si="1666"/>
        <v/>
      </c>
      <c r="Q954" s="67" t="str">
        <f t="shared" si="1667"/>
        <v/>
      </c>
      <c r="R954" s="67" t="str">
        <f t="shared" si="1668"/>
        <v/>
      </c>
      <c r="S954" s="67" t="str">
        <f t="shared" si="1669"/>
        <v/>
      </c>
      <c r="U954" s="68" t="str">
        <f>IFERROR(IF(Z954=0,"",IF(MINUTE(Z954)&lt;&gt;MINUTE(Z953),MAX($U$2:U953)+1,IF(AND(MINUTE(Z953)=0,MINUTE(Z954)=0),1,""))),"")</f>
        <v/>
      </c>
      <c r="V954" s="68" t="str">
        <f t="shared" si="1670"/>
        <v/>
      </c>
      <c r="W954" s="68" t="str">
        <f t="shared" si="1671"/>
        <v/>
      </c>
      <c r="X954" s="69" t="str">
        <f>IFERROR(L954+VLOOKUP(J954,'Tiempos de ciclo'!$P$3:$Q$398,2,0),"")</f>
        <v/>
      </c>
      <c r="Y954" s="69" t="str">
        <f t="shared" si="1654"/>
        <v/>
      </c>
      <c r="Z954" s="70" t="str">
        <f t="shared" si="1672"/>
        <v/>
      </c>
      <c r="AA954" s="68" t="str">
        <f>IF(U954="","",IF(U954=MAX($U$3:$U$1002),IFERROR(VLOOKUP(MAX($U$3:U954)+1,$U$3:$V$1002,2,0),MAX(V954:V1953))-VLOOKUP(U954,$U$3:$V$1002,2,0)+1,IFERROR(VLOOKUP(MAX($U$3:U954)+1,$U$3:$V$1002,2,0),MAX(V954:V1953))-VLOOKUP(U954,$U$3:$V$1002,2,0)))</f>
        <v/>
      </c>
      <c r="AC954" s="68" t="str">
        <f t="shared" si="1673"/>
        <v/>
      </c>
      <c r="AD954" s="69" t="str">
        <f t="shared" si="1674"/>
        <v/>
      </c>
      <c r="AE954" s="69" t="str">
        <f t="shared" si="1675"/>
        <v/>
      </c>
      <c r="AF954" s="69" t="str">
        <f t="shared" si="1676"/>
        <v/>
      </c>
      <c r="AI954" s="3" t="str">
        <f t="shared" si="1743"/>
        <v/>
      </c>
      <c r="AJ954" s="8" t="str">
        <f t="shared" si="1655"/>
        <v/>
      </c>
      <c r="AK954" s="8" t="str">
        <f t="shared" si="1744"/>
        <v/>
      </c>
      <c r="AL954" s="8" t="str">
        <f t="shared" si="1745"/>
        <v/>
      </c>
      <c r="AM954" s="8" t="str">
        <f t="shared" si="1746"/>
        <v/>
      </c>
      <c r="AN954" s="9" t="str">
        <f t="shared" si="1656"/>
        <v/>
      </c>
      <c r="AO954" s="9" t="str">
        <f t="shared" si="1657"/>
        <v/>
      </c>
      <c r="AP954" s="8" t="str">
        <f t="shared" si="1677"/>
        <v/>
      </c>
      <c r="AQ954" s="9" t="str">
        <f t="shared" si="1658"/>
        <v/>
      </c>
      <c r="AR954" s="8" t="str">
        <f t="shared" si="1678"/>
        <v/>
      </c>
      <c r="AS954" s="2" t="str">
        <f t="shared" si="1747"/>
        <v/>
      </c>
      <c r="AT954" s="8" t="str">
        <f t="shared" si="1679"/>
        <v/>
      </c>
      <c r="AU954" s="8" t="str">
        <f t="shared" si="1748"/>
        <v/>
      </c>
      <c r="AV954" s="8" t="str">
        <f t="shared" si="1749"/>
        <v/>
      </c>
      <c r="AW954" s="8" t="str">
        <f t="shared" si="1750"/>
        <v/>
      </c>
      <c r="AX954" s="9" t="str">
        <f t="shared" si="1659"/>
        <v/>
      </c>
      <c r="AY954" s="9" t="str">
        <f t="shared" si="1660"/>
        <v/>
      </c>
      <c r="AZ954" s="8" t="str">
        <f t="shared" si="1680"/>
        <v/>
      </c>
      <c r="BA954" s="9" t="str">
        <f t="shared" si="1681"/>
        <v/>
      </c>
      <c r="BB954" s="8" t="str">
        <f t="shared" si="1682"/>
        <v/>
      </c>
      <c r="BD954" s="3" t="str">
        <f t="shared" si="1683"/>
        <v/>
      </c>
      <c r="BE954" s="8" t="str">
        <f t="shared" si="1751"/>
        <v/>
      </c>
      <c r="BF954" s="8" t="str">
        <f t="shared" si="1752"/>
        <v/>
      </c>
      <c r="BG954" s="86" t="str">
        <f t="shared" si="1753"/>
        <v/>
      </c>
      <c r="BH954" s="9" t="str">
        <f t="shared" si="1754"/>
        <v/>
      </c>
      <c r="BI954" s="9" t="str">
        <f t="shared" si="1755"/>
        <v/>
      </c>
      <c r="BJ954" s="82" t="e">
        <f t="shared" si="1661"/>
        <v>#VALUE!</v>
      </c>
      <c r="BK954" s="9" t="str">
        <f t="shared" si="1756"/>
        <v/>
      </c>
      <c r="BL954" s="9" t="str">
        <f t="shared" ref="BL954:BM954" si="1761">BK954</f>
        <v/>
      </c>
      <c r="BM954" s="9" t="str">
        <f t="shared" si="1761"/>
        <v/>
      </c>
      <c r="BN954" s="8" t="str">
        <f t="shared" si="1663"/>
        <v/>
      </c>
      <c r="BO954" s="8" t="str">
        <f t="shared" si="1685"/>
        <v/>
      </c>
      <c r="BP954" s="8" t="str">
        <f t="shared" si="1686"/>
        <v/>
      </c>
      <c r="BQ954" s="8" t="str">
        <f t="shared" si="1687"/>
        <v/>
      </c>
      <c r="BR954" s="8" t="str">
        <f t="shared" si="1758"/>
        <v/>
      </c>
      <c r="BS954" s="8" t="str">
        <f t="shared" si="1688"/>
        <v/>
      </c>
      <c r="BT954" s="8" t="str">
        <f t="shared" si="1689"/>
        <v/>
      </c>
      <c r="BU954" s="7" t="str">
        <f t="shared" si="1690"/>
        <v/>
      </c>
    </row>
    <row r="955" spans="8:73" x14ac:dyDescent="0.25">
      <c r="H955" s="35" t="str">
        <f>IFERROR(IF(MINUTE(M955)&lt;&gt;MINUTE(M954),MAX($H$2:H954)+1,IF(AND(MINUTE(M954)=0,MINUTE(M955)=0),1,"")),"")</f>
        <v/>
      </c>
      <c r="I955" s="35" t="str">
        <f t="shared" si="1741"/>
        <v/>
      </c>
      <c r="J955" s="35" t="str">
        <f t="shared" si="1664"/>
        <v/>
      </c>
      <c r="K955" s="67" t="str">
        <f>IFERROR(IF(VLOOKUP(J954,'Flota Variable'!$AS$4:$AU$707,3,0)+K954&gt;$F$7,"",VLOOKUP(J954,'Flota Variable'!$AS$4:$AU$707,3,0)+K954),"")</f>
        <v/>
      </c>
      <c r="L955" s="67" t="str">
        <f t="shared" si="1742"/>
        <v/>
      </c>
      <c r="M955" s="36" t="str">
        <f t="shared" si="1665"/>
        <v/>
      </c>
      <c r="N955" s="35" t="str">
        <f>IF(H955="","",IF(H955=MAX($H$3:$H$1002),IFERROR(VLOOKUP(MAX($H$3:H955)+1,$H$3:$I$1002,2,0),MAX(I955:I1954))-VLOOKUP(H955,$H$3:$I$1002,2,0)+1,IFERROR(VLOOKUP(MAX($H$3:H955)+1,$H$3:$I$1002,2,0),MAX(I955:I1954))-VLOOKUP(H955,$H$3:$I$1002,2,0)))</f>
        <v/>
      </c>
      <c r="P955" s="35" t="str">
        <f t="shared" si="1666"/>
        <v/>
      </c>
      <c r="Q955" s="67" t="str">
        <f t="shared" si="1667"/>
        <v/>
      </c>
      <c r="R955" s="67" t="str">
        <f t="shared" si="1668"/>
        <v/>
      </c>
      <c r="S955" s="67" t="str">
        <f t="shared" si="1669"/>
        <v/>
      </c>
      <c r="U955" s="68" t="str">
        <f>IFERROR(IF(Z955=0,"",IF(MINUTE(Z955)&lt;&gt;MINUTE(Z954),MAX($U$2:U954)+1,IF(AND(MINUTE(Z954)=0,MINUTE(Z955)=0),1,""))),"")</f>
        <v/>
      </c>
      <c r="V955" s="68" t="str">
        <f t="shared" si="1670"/>
        <v/>
      </c>
      <c r="W955" s="68" t="str">
        <f t="shared" si="1671"/>
        <v/>
      </c>
      <c r="X955" s="69" t="str">
        <f>IFERROR(L955+VLOOKUP(J955,'Tiempos de ciclo'!$P$3:$Q$398,2,0),"")</f>
        <v/>
      </c>
      <c r="Y955" s="69" t="str">
        <f t="shared" si="1654"/>
        <v/>
      </c>
      <c r="Z955" s="70" t="str">
        <f t="shared" si="1672"/>
        <v/>
      </c>
      <c r="AA955" s="68" t="str">
        <f>IF(U955="","",IF(U955=MAX($U$3:$U$1002),IFERROR(VLOOKUP(MAX($U$3:U955)+1,$U$3:$V$1002,2,0),MAX(V955:V1954))-VLOOKUP(U955,$U$3:$V$1002,2,0)+1,IFERROR(VLOOKUP(MAX($U$3:U955)+1,$U$3:$V$1002,2,0),MAX(V955:V1954))-VLOOKUP(U955,$U$3:$V$1002,2,0)))</f>
        <v/>
      </c>
      <c r="AC955" s="68" t="str">
        <f t="shared" si="1673"/>
        <v/>
      </c>
      <c r="AD955" s="69" t="str">
        <f t="shared" si="1674"/>
        <v/>
      </c>
      <c r="AE955" s="69" t="str">
        <f t="shared" si="1675"/>
        <v/>
      </c>
      <c r="AF955" s="69" t="str">
        <f t="shared" si="1676"/>
        <v/>
      </c>
      <c r="AI955" s="3" t="str">
        <f t="shared" si="1743"/>
        <v/>
      </c>
      <c r="AJ955" s="8" t="str">
        <f t="shared" si="1655"/>
        <v/>
      </c>
      <c r="AK955" s="8" t="str">
        <f t="shared" si="1744"/>
        <v/>
      </c>
      <c r="AL955" s="8" t="str">
        <f t="shared" si="1745"/>
        <v/>
      </c>
      <c r="AM955" s="8" t="str">
        <f t="shared" si="1746"/>
        <v/>
      </c>
      <c r="AN955" s="9" t="str">
        <f t="shared" si="1656"/>
        <v/>
      </c>
      <c r="AO955" s="9" t="str">
        <f t="shared" si="1657"/>
        <v/>
      </c>
      <c r="AP955" s="8" t="str">
        <f t="shared" si="1677"/>
        <v/>
      </c>
      <c r="AQ955" s="9" t="str">
        <f t="shared" si="1658"/>
        <v/>
      </c>
      <c r="AR955" s="8" t="str">
        <f t="shared" si="1678"/>
        <v/>
      </c>
      <c r="AS955" s="2" t="str">
        <f t="shared" si="1747"/>
        <v/>
      </c>
      <c r="AT955" s="8" t="str">
        <f t="shared" si="1679"/>
        <v/>
      </c>
      <c r="AU955" s="8" t="str">
        <f t="shared" si="1748"/>
        <v/>
      </c>
      <c r="AV955" s="8" t="str">
        <f t="shared" si="1749"/>
        <v/>
      </c>
      <c r="AW955" s="8" t="str">
        <f t="shared" si="1750"/>
        <v/>
      </c>
      <c r="AX955" s="9" t="str">
        <f t="shared" si="1659"/>
        <v/>
      </c>
      <c r="AY955" s="9" t="str">
        <f t="shared" si="1660"/>
        <v/>
      </c>
      <c r="AZ955" s="8" t="str">
        <f t="shared" si="1680"/>
        <v/>
      </c>
      <c r="BA955" s="9" t="str">
        <f t="shared" si="1681"/>
        <v/>
      </c>
      <c r="BB955" s="8" t="str">
        <f t="shared" si="1682"/>
        <v/>
      </c>
      <c r="BD955" s="3" t="str">
        <f t="shared" si="1683"/>
        <v/>
      </c>
      <c r="BE955" s="8" t="str">
        <f t="shared" si="1751"/>
        <v/>
      </c>
      <c r="BF955" s="8" t="str">
        <f t="shared" si="1752"/>
        <v/>
      </c>
      <c r="BG955" s="86" t="str">
        <f t="shared" si="1753"/>
        <v/>
      </c>
      <c r="BH955" s="9" t="str">
        <f t="shared" si="1754"/>
        <v/>
      </c>
      <c r="BI955" s="9" t="str">
        <f t="shared" si="1755"/>
        <v/>
      </c>
      <c r="BJ955" s="82" t="e">
        <f t="shared" si="1661"/>
        <v>#VALUE!</v>
      </c>
      <c r="BK955" s="9" t="str">
        <f t="shared" si="1756"/>
        <v/>
      </c>
      <c r="BL955" s="9" t="str">
        <f t="shared" ref="BL955:BM955" si="1762">BK955</f>
        <v/>
      </c>
      <c r="BM955" s="9" t="str">
        <f t="shared" si="1762"/>
        <v/>
      </c>
      <c r="BN955" s="8" t="str">
        <f t="shared" si="1663"/>
        <v/>
      </c>
      <c r="BO955" s="8" t="str">
        <f t="shared" si="1685"/>
        <v/>
      </c>
      <c r="BP955" s="8" t="str">
        <f t="shared" si="1686"/>
        <v/>
      </c>
      <c r="BQ955" s="8" t="str">
        <f t="shared" si="1687"/>
        <v/>
      </c>
      <c r="BR955" s="8" t="str">
        <f t="shared" si="1758"/>
        <v/>
      </c>
      <c r="BS955" s="8" t="str">
        <f t="shared" si="1688"/>
        <v/>
      </c>
      <c r="BT955" s="8" t="str">
        <f t="shared" si="1689"/>
        <v/>
      </c>
      <c r="BU955" s="7" t="str">
        <f t="shared" si="1690"/>
        <v/>
      </c>
    </row>
    <row r="956" spans="8:73" x14ac:dyDescent="0.25">
      <c r="H956" s="35" t="str">
        <f>IFERROR(IF(MINUTE(M956)&lt;&gt;MINUTE(M955),MAX($H$2:H955)+1,IF(AND(MINUTE(M955)=0,MINUTE(M956)=0),1,"")),"")</f>
        <v/>
      </c>
      <c r="I956" s="35" t="str">
        <f t="shared" si="1741"/>
        <v/>
      </c>
      <c r="J956" s="35" t="str">
        <f t="shared" si="1664"/>
        <v/>
      </c>
      <c r="K956" s="67" t="str">
        <f>IFERROR(IF(VLOOKUP(J955,'Flota Variable'!$AS$4:$AU$707,3,0)+K955&gt;$F$7,"",VLOOKUP(J955,'Flota Variable'!$AS$4:$AU$707,3,0)+K955),"")</f>
        <v/>
      </c>
      <c r="L956" s="67" t="str">
        <f t="shared" si="1742"/>
        <v/>
      </c>
      <c r="M956" s="36" t="str">
        <f t="shared" si="1665"/>
        <v/>
      </c>
      <c r="N956" s="35" t="str">
        <f>IF(H956="","",IF(H956=MAX($H$3:$H$1002),IFERROR(VLOOKUP(MAX($H$3:H956)+1,$H$3:$I$1002,2,0),MAX(I956:I1955))-VLOOKUP(H956,$H$3:$I$1002,2,0)+1,IFERROR(VLOOKUP(MAX($H$3:H956)+1,$H$3:$I$1002,2,0),MAX(I956:I1955))-VLOOKUP(H956,$H$3:$I$1002,2,0)))</f>
        <v/>
      </c>
      <c r="P956" s="35" t="str">
        <f t="shared" si="1666"/>
        <v/>
      </c>
      <c r="Q956" s="67" t="str">
        <f t="shared" si="1667"/>
        <v/>
      </c>
      <c r="R956" s="67" t="str">
        <f t="shared" si="1668"/>
        <v/>
      </c>
      <c r="S956" s="67" t="str">
        <f t="shared" si="1669"/>
        <v/>
      </c>
      <c r="U956" s="68" t="str">
        <f>IFERROR(IF(Z956=0,"",IF(MINUTE(Z956)&lt;&gt;MINUTE(Z955),MAX($U$2:U955)+1,IF(AND(MINUTE(Z955)=0,MINUTE(Z956)=0),1,""))),"")</f>
        <v/>
      </c>
      <c r="V956" s="68" t="str">
        <f t="shared" si="1670"/>
        <v/>
      </c>
      <c r="W956" s="68" t="str">
        <f t="shared" si="1671"/>
        <v/>
      </c>
      <c r="X956" s="69" t="str">
        <f>IFERROR(L956+VLOOKUP(J956,'Tiempos de ciclo'!$P$3:$Q$398,2,0),"")</f>
        <v/>
      </c>
      <c r="Y956" s="69" t="str">
        <f t="shared" si="1654"/>
        <v/>
      </c>
      <c r="Z956" s="70" t="str">
        <f t="shared" si="1672"/>
        <v/>
      </c>
      <c r="AA956" s="68" t="str">
        <f>IF(U956="","",IF(U956=MAX($U$3:$U$1002),IFERROR(VLOOKUP(MAX($U$3:U956)+1,$U$3:$V$1002,2,0),MAX(V956:V1955))-VLOOKUP(U956,$U$3:$V$1002,2,0)+1,IFERROR(VLOOKUP(MAX($U$3:U956)+1,$U$3:$V$1002,2,0),MAX(V956:V1955))-VLOOKUP(U956,$U$3:$V$1002,2,0)))</f>
        <v/>
      </c>
      <c r="AC956" s="68" t="str">
        <f t="shared" si="1673"/>
        <v/>
      </c>
      <c r="AD956" s="69" t="str">
        <f t="shared" si="1674"/>
        <v/>
      </c>
      <c r="AE956" s="69" t="str">
        <f t="shared" si="1675"/>
        <v/>
      </c>
      <c r="AF956" s="69" t="str">
        <f t="shared" si="1676"/>
        <v/>
      </c>
      <c r="AI956" s="3" t="str">
        <f t="shared" si="1743"/>
        <v/>
      </c>
      <c r="AJ956" s="8" t="str">
        <f t="shared" si="1655"/>
        <v/>
      </c>
      <c r="AK956" s="8" t="str">
        <f t="shared" si="1744"/>
        <v/>
      </c>
      <c r="AL956" s="8" t="str">
        <f t="shared" si="1745"/>
        <v/>
      </c>
      <c r="AM956" s="8" t="str">
        <f t="shared" si="1746"/>
        <v/>
      </c>
      <c r="AN956" s="9" t="str">
        <f t="shared" si="1656"/>
        <v/>
      </c>
      <c r="AO956" s="9" t="str">
        <f t="shared" si="1657"/>
        <v/>
      </c>
      <c r="AP956" s="8" t="str">
        <f t="shared" si="1677"/>
        <v/>
      </c>
      <c r="AQ956" s="9" t="str">
        <f t="shared" si="1658"/>
        <v/>
      </c>
      <c r="AR956" s="8" t="str">
        <f t="shared" si="1678"/>
        <v/>
      </c>
      <c r="AS956" s="2" t="str">
        <f t="shared" si="1747"/>
        <v/>
      </c>
      <c r="AT956" s="8" t="str">
        <f t="shared" si="1679"/>
        <v/>
      </c>
      <c r="AU956" s="8" t="str">
        <f t="shared" si="1748"/>
        <v/>
      </c>
      <c r="AV956" s="8" t="str">
        <f t="shared" si="1749"/>
        <v/>
      </c>
      <c r="AW956" s="8" t="str">
        <f t="shared" si="1750"/>
        <v/>
      </c>
      <c r="AX956" s="9" t="str">
        <f t="shared" si="1659"/>
        <v/>
      </c>
      <c r="AY956" s="9" t="str">
        <f t="shared" si="1660"/>
        <v/>
      </c>
      <c r="AZ956" s="8" t="str">
        <f t="shared" si="1680"/>
        <v/>
      </c>
      <c r="BA956" s="9" t="str">
        <f t="shared" si="1681"/>
        <v/>
      </c>
      <c r="BB956" s="8" t="str">
        <f t="shared" si="1682"/>
        <v/>
      </c>
      <c r="BD956" s="3" t="str">
        <f t="shared" si="1683"/>
        <v/>
      </c>
      <c r="BE956" s="8" t="str">
        <f t="shared" si="1751"/>
        <v/>
      </c>
      <c r="BF956" s="8" t="str">
        <f t="shared" si="1752"/>
        <v/>
      </c>
      <c r="BG956" s="86" t="str">
        <f t="shared" si="1753"/>
        <v/>
      </c>
      <c r="BH956" s="9" t="str">
        <f t="shared" si="1754"/>
        <v/>
      </c>
      <c r="BI956" s="9" t="str">
        <f t="shared" si="1755"/>
        <v/>
      </c>
      <c r="BJ956" s="82" t="e">
        <f t="shared" si="1661"/>
        <v>#VALUE!</v>
      </c>
      <c r="BK956" s="9" t="str">
        <f t="shared" si="1756"/>
        <v/>
      </c>
      <c r="BL956" s="9" t="str">
        <f t="shared" ref="BL956:BM956" si="1763">BK956</f>
        <v/>
      </c>
      <c r="BM956" s="9" t="str">
        <f t="shared" si="1763"/>
        <v/>
      </c>
      <c r="BN956" s="8" t="str">
        <f t="shared" si="1663"/>
        <v/>
      </c>
      <c r="BO956" s="8" t="str">
        <f t="shared" si="1685"/>
        <v/>
      </c>
      <c r="BP956" s="8" t="str">
        <f t="shared" si="1686"/>
        <v/>
      </c>
      <c r="BQ956" s="8" t="str">
        <f t="shared" si="1687"/>
        <v/>
      </c>
      <c r="BR956" s="8" t="str">
        <f t="shared" si="1758"/>
        <v/>
      </c>
      <c r="BS956" s="8" t="str">
        <f t="shared" si="1688"/>
        <v/>
      </c>
      <c r="BT956" s="8" t="str">
        <f t="shared" si="1689"/>
        <v/>
      </c>
      <c r="BU956" s="7" t="str">
        <f t="shared" si="1690"/>
        <v/>
      </c>
    </row>
    <row r="957" spans="8:73" x14ac:dyDescent="0.25">
      <c r="H957" s="35" t="str">
        <f>IFERROR(IF(MINUTE(M957)&lt;&gt;MINUTE(M956),MAX($H$2:H956)+1,IF(AND(MINUTE(M956)=0,MINUTE(M957)=0),1,"")),"")</f>
        <v/>
      </c>
      <c r="I957" s="35" t="str">
        <f t="shared" si="1741"/>
        <v/>
      </c>
      <c r="J957" s="35" t="str">
        <f t="shared" si="1664"/>
        <v/>
      </c>
      <c r="K957" s="67" t="str">
        <f>IFERROR(IF(VLOOKUP(J956,'Flota Variable'!$AS$4:$AU$707,3,0)+K956&gt;$F$7,"",VLOOKUP(J956,'Flota Variable'!$AS$4:$AU$707,3,0)+K956),"")</f>
        <v/>
      </c>
      <c r="L957" s="67" t="str">
        <f t="shared" si="1742"/>
        <v/>
      </c>
      <c r="M957" s="36" t="str">
        <f t="shared" si="1665"/>
        <v/>
      </c>
      <c r="N957" s="35" t="str">
        <f>IF(H957="","",IF(H957=MAX($H$3:$H$1002),IFERROR(VLOOKUP(MAX($H$3:H957)+1,$H$3:$I$1002,2,0),MAX(I957:I1956))-VLOOKUP(H957,$H$3:$I$1002,2,0)+1,IFERROR(VLOOKUP(MAX($H$3:H957)+1,$H$3:$I$1002,2,0),MAX(I957:I1956))-VLOOKUP(H957,$H$3:$I$1002,2,0)))</f>
        <v/>
      </c>
      <c r="P957" s="35" t="str">
        <f t="shared" si="1666"/>
        <v/>
      </c>
      <c r="Q957" s="67" t="str">
        <f t="shared" si="1667"/>
        <v/>
      </c>
      <c r="R957" s="67" t="str">
        <f t="shared" si="1668"/>
        <v/>
      </c>
      <c r="S957" s="67" t="str">
        <f t="shared" si="1669"/>
        <v/>
      </c>
      <c r="U957" s="68" t="str">
        <f>IFERROR(IF(Z957=0,"",IF(MINUTE(Z957)&lt;&gt;MINUTE(Z956),MAX($U$2:U956)+1,IF(AND(MINUTE(Z956)=0,MINUTE(Z957)=0),1,""))),"")</f>
        <v/>
      </c>
      <c r="V957" s="68" t="str">
        <f t="shared" si="1670"/>
        <v/>
      </c>
      <c r="W957" s="68" t="str">
        <f t="shared" si="1671"/>
        <v/>
      </c>
      <c r="X957" s="69" t="str">
        <f>IFERROR(L957+VLOOKUP(J957,'Tiempos de ciclo'!$P$3:$Q$398,2,0),"")</f>
        <v/>
      </c>
      <c r="Y957" s="69" t="str">
        <f t="shared" si="1654"/>
        <v/>
      </c>
      <c r="Z957" s="70" t="str">
        <f t="shared" si="1672"/>
        <v/>
      </c>
      <c r="AA957" s="68" t="str">
        <f>IF(U957="","",IF(U957=MAX($U$3:$U$1002),IFERROR(VLOOKUP(MAX($U$3:U957)+1,$U$3:$V$1002,2,0),MAX(V957:V1956))-VLOOKUP(U957,$U$3:$V$1002,2,0)+1,IFERROR(VLOOKUP(MAX($U$3:U957)+1,$U$3:$V$1002,2,0),MAX(V957:V1956))-VLOOKUP(U957,$U$3:$V$1002,2,0)))</f>
        <v/>
      </c>
      <c r="AC957" s="68" t="str">
        <f t="shared" si="1673"/>
        <v/>
      </c>
      <c r="AD957" s="69" t="str">
        <f t="shared" si="1674"/>
        <v/>
      </c>
      <c r="AE957" s="69" t="str">
        <f t="shared" si="1675"/>
        <v/>
      </c>
      <c r="AF957" s="69" t="str">
        <f t="shared" si="1676"/>
        <v/>
      </c>
      <c r="AI957" s="3" t="str">
        <f t="shared" si="1743"/>
        <v/>
      </c>
      <c r="AJ957" s="8" t="str">
        <f t="shared" si="1655"/>
        <v/>
      </c>
      <c r="AK957" s="8" t="str">
        <f t="shared" si="1744"/>
        <v/>
      </c>
      <c r="AL957" s="8" t="str">
        <f t="shared" si="1745"/>
        <v/>
      </c>
      <c r="AM957" s="8" t="str">
        <f t="shared" si="1746"/>
        <v/>
      </c>
      <c r="AN957" s="9" t="str">
        <f t="shared" si="1656"/>
        <v/>
      </c>
      <c r="AO957" s="9" t="str">
        <f t="shared" si="1657"/>
        <v/>
      </c>
      <c r="AP957" s="8" t="str">
        <f t="shared" si="1677"/>
        <v/>
      </c>
      <c r="AQ957" s="9" t="str">
        <f t="shared" si="1658"/>
        <v/>
      </c>
      <c r="AR957" s="8" t="str">
        <f t="shared" si="1678"/>
        <v/>
      </c>
      <c r="AS957" s="2" t="str">
        <f t="shared" si="1747"/>
        <v/>
      </c>
      <c r="AT957" s="8" t="str">
        <f t="shared" si="1679"/>
        <v/>
      </c>
      <c r="AU957" s="8" t="str">
        <f t="shared" si="1748"/>
        <v/>
      </c>
      <c r="AV957" s="8" t="str">
        <f t="shared" si="1749"/>
        <v/>
      </c>
      <c r="AW957" s="8" t="str">
        <f t="shared" si="1750"/>
        <v/>
      </c>
      <c r="AX957" s="9" t="str">
        <f t="shared" si="1659"/>
        <v/>
      </c>
      <c r="AY957" s="9" t="str">
        <f t="shared" si="1660"/>
        <v/>
      </c>
      <c r="AZ957" s="8" t="str">
        <f t="shared" si="1680"/>
        <v/>
      </c>
      <c r="BA957" s="9" t="str">
        <f t="shared" si="1681"/>
        <v/>
      </c>
      <c r="BB957" s="8" t="str">
        <f t="shared" si="1682"/>
        <v/>
      </c>
      <c r="BD957" s="3" t="str">
        <f t="shared" si="1683"/>
        <v/>
      </c>
      <c r="BE957" s="8" t="str">
        <f t="shared" si="1751"/>
        <v/>
      </c>
      <c r="BF957" s="8" t="str">
        <f t="shared" si="1752"/>
        <v/>
      </c>
      <c r="BG957" s="86" t="str">
        <f t="shared" si="1753"/>
        <v/>
      </c>
      <c r="BH957" s="9" t="str">
        <f t="shared" si="1754"/>
        <v/>
      </c>
      <c r="BI957" s="9" t="str">
        <f t="shared" si="1755"/>
        <v/>
      </c>
      <c r="BJ957" s="82" t="e">
        <f t="shared" si="1661"/>
        <v>#VALUE!</v>
      </c>
      <c r="BK957" s="9" t="str">
        <f t="shared" si="1756"/>
        <v/>
      </c>
      <c r="BL957" s="9" t="str">
        <f t="shared" ref="BL957:BM957" si="1764">BK957</f>
        <v/>
      </c>
      <c r="BM957" s="9" t="str">
        <f t="shared" si="1764"/>
        <v/>
      </c>
      <c r="BN957" s="8" t="str">
        <f t="shared" si="1663"/>
        <v/>
      </c>
      <c r="BO957" s="8" t="str">
        <f t="shared" si="1685"/>
        <v/>
      </c>
      <c r="BP957" s="8" t="str">
        <f t="shared" si="1686"/>
        <v/>
      </c>
      <c r="BQ957" s="8" t="str">
        <f t="shared" si="1687"/>
        <v/>
      </c>
      <c r="BR957" s="8" t="str">
        <f t="shared" si="1758"/>
        <v/>
      </c>
      <c r="BS957" s="8" t="str">
        <f t="shared" si="1688"/>
        <v/>
      </c>
      <c r="BT957" s="8" t="str">
        <f t="shared" si="1689"/>
        <v/>
      </c>
      <c r="BU957" s="7" t="str">
        <f t="shared" si="1690"/>
        <v/>
      </c>
    </row>
    <row r="958" spans="8:73" x14ac:dyDescent="0.25">
      <c r="H958" s="35" t="str">
        <f>IFERROR(IF(MINUTE(M958)&lt;&gt;MINUTE(M957),MAX($H$2:H957)+1,IF(AND(MINUTE(M957)=0,MINUTE(M958)=0),1,"")),"")</f>
        <v/>
      </c>
      <c r="I958" s="35" t="str">
        <f t="shared" si="1741"/>
        <v/>
      </c>
      <c r="J958" s="35" t="str">
        <f t="shared" si="1664"/>
        <v/>
      </c>
      <c r="K958" s="67" t="str">
        <f>IFERROR(IF(VLOOKUP(J957,'Flota Variable'!$AS$4:$AU$707,3,0)+K957&gt;$F$7,"",VLOOKUP(J957,'Flota Variable'!$AS$4:$AU$707,3,0)+K957),"")</f>
        <v/>
      </c>
      <c r="L958" s="67" t="str">
        <f t="shared" si="1742"/>
        <v/>
      </c>
      <c r="M958" s="36" t="str">
        <f t="shared" si="1665"/>
        <v/>
      </c>
      <c r="N958" s="35" t="str">
        <f>IF(H958="","",IF(H958=MAX($H$3:$H$1002),IFERROR(VLOOKUP(MAX($H$3:H958)+1,$H$3:$I$1002,2,0),MAX(I958:I1957))-VLOOKUP(H958,$H$3:$I$1002,2,0)+1,IFERROR(VLOOKUP(MAX($H$3:H958)+1,$H$3:$I$1002,2,0),MAX(I958:I1957))-VLOOKUP(H958,$H$3:$I$1002,2,0)))</f>
        <v/>
      </c>
      <c r="P958" s="35" t="str">
        <f t="shared" si="1666"/>
        <v/>
      </c>
      <c r="Q958" s="67" t="str">
        <f t="shared" si="1667"/>
        <v/>
      </c>
      <c r="R958" s="67" t="str">
        <f t="shared" si="1668"/>
        <v/>
      </c>
      <c r="S958" s="67" t="str">
        <f t="shared" si="1669"/>
        <v/>
      </c>
      <c r="U958" s="68" t="str">
        <f>IFERROR(IF(Z958=0,"",IF(MINUTE(Z958)&lt;&gt;MINUTE(Z957),MAX($U$2:U957)+1,IF(AND(MINUTE(Z957)=0,MINUTE(Z958)=0),1,""))),"")</f>
        <v/>
      </c>
      <c r="V958" s="68" t="str">
        <f t="shared" si="1670"/>
        <v/>
      </c>
      <c r="W958" s="68" t="str">
        <f t="shared" si="1671"/>
        <v/>
      </c>
      <c r="X958" s="69" t="str">
        <f>IFERROR(L958+VLOOKUP(J958,'Tiempos de ciclo'!$P$3:$Q$398,2,0),"")</f>
        <v/>
      </c>
      <c r="Y958" s="69" t="str">
        <f t="shared" si="1654"/>
        <v/>
      </c>
      <c r="Z958" s="70" t="str">
        <f t="shared" si="1672"/>
        <v/>
      </c>
      <c r="AA958" s="68" t="str">
        <f>IF(U958="","",IF(U958=MAX($U$3:$U$1002),IFERROR(VLOOKUP(MAX($U$3:U958)+1,$U$3:$V$1002,2,0),MAX(V958:V1957))-VLOOKUP(U958,$U$3:$V$1002,2,0)+1,IFERROR(VLOOKUP(MAX($U$3:U958)+1,$U$3:$V$1002,2,0),MAX(V958:V1957))-VLOOKUP(U958,$U$3:$V$1002,2,0)))</f>
        <v/>
      </c>
      <c r="AC958" s="68" t="str">
        <f t="shared" si="1673"/>
        <v/>
      </c>
      <c r="AD958" s="69" t="str">
        <f t="shared" si="1674"/>
        <v/>
      </c>
      <c r="AE958" s="69" t="str">
        <f t="shared" si="1675"/>
        <v/>
      </c>
      <c r="AF958" s="69" t="str">
        <f t="shared" si="1676"/>
        <v/>
      </c>
      <c r="AI958" s="3" t="str">
        <f t="shared" si="1743"/>
        <v/>
      </c>
      <c r="AJ958" s="8" t="str">
        <f t="shared" si="1655"/>
        <v/>
      </c>
      <c r="AK958" s="8" t="str">
        <f t="shared" si="1744"/>
        <v/>
      </c>
      <c r="AL958" s="8" t="str">
        <f t="shared" si="1745"/>
        <v/>
      </c>
      <c r="AM958" s="8" t="str">
        <f t="shared" si="1746"/>
        <v/>
      </c>
      <c r="AN958" s="9" t="str">
        <f t="shared" si="1656"/>
        <v/>
      </c>
      <c r="AO958" s="9" t="str">
        <f t="shared" si="1657"/>
        <v/>
      </c>
      <c r="AP958" s="8" t="str">
        <f t="shared" si="1677"/>
        <v/>
      </c>
      <c r="AQ958" s="9" t="str">
        <f t="shared" si="1658"/>
        <v/>
      </c>
      <c r="AR958" s="8" t="str">
        <f t="shared" si="1678"/>
        <v/>
      </c>
      <c r="AS958" s="2" t="str">
        <f t="shared" si="1747"/>
        <v/>
      </c>
      <c r="AT958" s="8" t="str">
        <f t="shared" si="1679"/>
        <v/>
      </c>
      <c r="AU958" s="8" t="str">
        <f t="shared" si="1748"/>
        <v/>
      </c>
      <c r="AV958" s="8" t="str">
        <f t="shared" si="1749"/>
        <v/>
      </c>
      <c r="AW958" s="8" t="str">
        <f t="shared" si="1750"/>
        <v/>
      </c>
      <c r="AX958" s="9" t="str">
        <f t="shared" si="1659"/>
        <v/>
      </c>
      <c r="AY958" s="9" t="str">
        <f t="shared" si="1660"/>
        <v/>
      </c>
      <c r="AZ958" s="8" t="str">
        <f t="shared" si="1680"/>
        <v/>
      </c>
      <c r="BA958" s="9" t="str">
        <f t="shared" si="1681"/>
        <v/>
      </c>
      <c r="BB958" s="8" t="str">
        <f t="shared" si="1682"/>
        <v/>
      </c>
      <c r="BD958" s="3" t="str">
        <f t="shared" si="1683"/>
        <v/>
      </c>
      <c r="BE958" s="8" t="str">
        <f t="shared" si="1751"/>
        <v/>
      </c>
      <c r="BF958" s="8" t="str">
        <f t="shared" si="1752"/>
        <v/>
      </c>
      <c r="BG958" s="86" t="str">
        <f t="shared" si="1753"/>
        <v/>
      </c>
      <c r="BH958" s="9" t="str">
        <f t="shared" si="1754"/>
        <v/>
      </c>
      <c r="BI958" s="9" t="str">
        <f t="shared" si="1755"/>
        <v/>
      </c>
      <c r="BJ958" s="82" t="e">
        <f t="shared" si="1661"/>
        <v>#VALUE!</v>
      </c>
      <c r="BK958" s="9" t="str">
        <f t="shared" si="1756"/>
        <v/>
      </c>
      <c r="BL958" s="9" t="str">
        <f t="shared" ref="BL958:BM958" si="1765">BK958</f>
        <v/>
      </c>
      <c r="BM958" s="9" t="str">
        <f t="shared" si="1765"/>
        <v/>
      </c>
      <c r="BN958" s="8" t="str">
        <f t="shared" si="1663"/>
        <v/>
      </c>
      <c r="BO958" s="8" t="str">
        <f t="shared" si="1685"/>
        <v/>
      </c>
      <c r="BP958" s="8" t="str">
        <f t="shared" si="1686"/>
        <v/>
      </c>
      <c r="BQ958" s="8" t="str">
        <f t="shared" si="1687"/>
        <v/>
      </c>
      <c r="BR958" s="8" t="str">
        <f t="shared" si="1758"/>
        <v/>
      </c>
      <c r="BS958" s="8" t="str">
        <f t="shared" si="1688"/>
        <v/>
      </c>
      <c r="BT958" s="8" t="str">
        <f t="shared" si="1689"/>
        <v/>
      </c>
      <c r="BU958" s="7" t="str">
        <f t="shared" si="1690"/>
        <v/>
      </c>
    </row>
    <row r="959" spans="8:73" x14ac:dyDescent="0.25">
      <c r="H959" s="35" t="str">
        <f>IFERROR(IF(MINUTE(M959)&lt;&gt;MINUTE(M958),MAX($H$2:H958)+1,IF(AND(MINUTE(M958)=0,MINUTE(M959)=0),1,"")),"")</f>
        <v/>
      </c>
      <c r="I959" s="35" t="str">
        <f t="shared" si="1741"/>
        <v/>
      </c>
      <c r="J959" s="35" t="str">
        <f t="shared" si="1664"/>
        <v/>
      </c>
      <c r="K959" s="67" t="str">
        <f>IFERROR(IF(VLOOKUP(J958,'Flota Variable'!$AS$4:$AU$707,3,0)+K958&gt;$F$7,"",VLOOKUP(J958,'Flota Variable'!$AS$4:$AU$707,3,0)+K958),"")</f>
        <v/>
      </c>
      <c r="L959" s="67" t="str">
        <f t="shared" si="1742"/>
        <v/>
      </c>
      <c r="M959" s="36" t="str">
        <f t="shared" si="1665"/>
        <v/>
      </c>
      <c r="N959" s="35" t="str">
        <f>IF(H959="","",IF(H959=MAX($H$3:$H$1002),IFERROR(VLOOKUP(MAX($H$3:H959)+1,$H$3:$I$1002,2,0),MAX(I959:I1958))-VLOOKUP(H959,$H$3:$I$1002,2,0)+1,IFERROR(VLOOKUP(MAX($H$3:H959)+1,$H$3:$I$1002,2,0),MAX(I959:I1958))-VLOOKUP(H959,$H$3:$I$1002,2,0)))</f>
        <v/>
      </c>
      <c r="P959" s="35" t="str">
        <f t="shared" si="1666"/>
        <v/>
      </c>
      <c r="Q959" s="67" t="str">
        <f t="shared" si="1667"/>
        <v/>
      </c>
      <c r="R959" s="67" t="str">
        <f t="shared" si="1668"/>
        <v/>
      </c>
      <c r="S959" s="67" t="str">
        <f t="shared" si="1669"/>
        <v/>
      </c>
      <c r="U959" s="68" t="str">
        <f>IFERROR(IF(Z959=0,"",IF(MINUTE(Z959)&lt;&gt;MINUTE(Z958),MAX($U$2:U958)+1,IF(AND(MINUTE(Z958)=0,MINUTE(Z959)=0),1,""))),"")</f>
        <v/>
      </c>
      <c r="V959" s="68" t="str">
        <f t="shared" si="1670"/>
        <v/>
      </c>
      <c r="W959" s="68" t="str">
        <f t="shared" si="1671"/>
        <v/>
      </c>
      <c r="X959" s="69" t="str">
        <f>IFERROR(L959+VLOOKUP(J959,'Tiempos de ciclo'!$P$3:$Q$398,2,0),"")</f>
        <v/>
      </c>
      <c r="Y959" s="69" t="str">
        <f t="shared" si="1654"/>
        <v/>
      </c>
      <c r="Z959" s="70" t="str">
        <f t="shared" si="1672"/>
        <v/>
      </c>
      <c r="AA959" s="68" t="str">
        <f>IF(U959="","",IF(U959=MAX($U$3:$U$1002),IFERROR(VLOOKUP(MAX($U$3:U959)+1,$U$3:$V$1002,2,0),MAX(V959:V1958))-VLOOKUP(U959,$U$3:$V$1002,2,0)+1,IFERROR(VLOOKUP(MAX($U$3:U959)+1,$U$3:$V$1002,2,0),MAX(V959:V1958))-VLOOKUP(U959,$U$3:$V$1002,2,0)))</f>
        <v/>
      </c>
      <c r="AC959" s="68" t="str">
        <f t="shared" si="1673"/>
        <v/>
      </c>
      <c r="AD959" s="69" t="str">
        <f t="shared" si="1674"/>
        <v/>
      </c>
      <c r="AE959" s="69" t="str">
        <f t="shared" si="1675"/>
        <v/>
      </c>
      <c r="AF959" s="69" t="str">
        <f t="shared" si="1676"/>
        <v/>
      </c>
      <c r="AI959" s="3" t="str">
        <f t="shared" si="1743"/>
        <v/>
      </c>
      <c r="AJ959" s="8" t="str">
        <f t="shared" si="1655"/>
        <v/>
      </c>
      <c r="AK959" s="8" t="str">
        <f t="shared" si="1744"/>
        <v/>
      </c>
      <c r="AL959" s="8" t="str">
        <f t="shared" si="1745"/>
        <v/>
      </c>
      <c r="AM959" s="8" t="str">
        <f t="shared" si="1746"/>
        <v/>
      </c>
      <c r="AN959" s="9" t="str">
        <f t="shared" si="1656"/>
        <v/>
      </c>
      <c r="AO959" s="9" t="str">
        <f t="shared" si="1657"/>
        <v/>
      </c>
      <c r="AP959" s="8" t="str">
        <f t="shared" si="1677"/>
        <v/>
      </c>
      <c r="AQ959" s="9" t="str">
        <f t="shared" si="1658"/>
        <v/>
      </c>
      <c r="AR959" s="8" t="str">
        <f t="shared" si="1678"/>
        <v/>
      </c>
      <c r="AS959" s="2" t="str">
        <f t="shared" si="1747"/>
        <v/>
      </c>
      <c r="AT959" s="8" t="str">
        <f t="shared" si="1679"/>
        <v/>
      </c>
      <c r="AU959" s="8" t="str">
        <f t="shared" si="1748"/>
        <v/>
      </c>
      <c r="AV959" s="8" t="str">
        <f t="shared" si="1749"/>
        <v/>
      </c>
      <c r="AW959" s="8" t="str">
        <f t="shared" si="1750"/>
        <v/>
      </c>
      <c r="AX959" s="9" t="str">
        <f t="shared" si="1659"/>
        <v/>
      </c>
      <c r="AY959" s="9" t="str">
        <f t="shared" si="1660"/>
        <v/>
      </c>
      <c r="AZ959" s="8" t="str">
        <f t="shared" si="1680"/>
        <v/>
      </c>
      <c r="BA959" s="9" t="str">
        <f t="shared" si="1681"/>
        <v/>
      </c>
      <c r="BB959" s="8" t="str">
        <f t="shared" si="1682"/>
        <v/>
      </c>
      <c r="BD959" s="3" t="str">
        <f t="shared" si="1683"/>
        <v/>
      </c>
      <c r="BE959" s="8" t="str">
        <f t="shared" si="1751"/>
        <v/>
      </c>
      <c r="BF959" s="8" t="str">
        <f t="shared" si="1752"/>
        <v/>
      </c>
      <c r="BG959" s="86" t="str">
        <f t="shared" si="1753"/>
        <v/>
      </c>
      <c r="BH959" s="9" t="str">
        <f t="shared" si="1754"/>
        <v/>
      </c>
      <c r="BI959" s="9" t="str">
        <f t="shared" si="1755"/>
        <v/>
      </c>
      <c r="BJ959" s="82" t="e">
        <f t="shared" si="1661"/>
        <v>#VALUE!</v>
      </c>
      <c r="BK959" s="9" t="str">
        <f t="shared" si="1756"/>
        <v/>
      </c>
      <c r="BL959" s="9" t="str">
        <f t="shared" ref="BL959:BM959" si="1766">BK959</f>
        <v/>
      </c>
      <c r="BM959" s="9" t="str">
        <f t="shared" si="1766"/>
        <v/>
      </c>
      <c r="BN959" s="8" t="str">
        <f t="shared" si="1663"/>
        <v/>
      </c>
      <c r="BO959" s="8" t="str">
        <f t="shared" si="1685"/>
        <v/>
      </c>
      <c r="BP959" s="8" t="str">
        <f t="shared" si="1686"/>
        <v/>
      </c>
      <c r="BQ959" s="8" t="str">
        <f t="shared" si="1687"/>
        <v/>
      </c>
      <c r="BR959" s="8" t="str">
        <f t="shared" si="1758"/>
        <v/>
      </c>
      <c r="BS959" s="8" t="str">
        <f t="shared" si="1688"/>
        <v/>
      </c>
      <c r="BT959" s="8" t="str">
        <f t="shared" si="1689"/>
        <v/>
      </c>
      <c r="BU959" s="7" t="str">
        <f t="shared" si="1690"/>
        <v/>
      </c>
    </row>
    <row r="960" spans="8:73" x14ac:dyDescent="0.25">
      <c r="H960" s="35" t="str">
        <f>IFERROR(IF(MINUTE(M960)&lt;&gt;MINUTE(M959),MAX($H$2:H959)+1,IF(AND(MINUTE(M959)=0,MINUTE(M960)=0),1,"")),"")</f>
        <v/>
      </c>
      <c r="I960" s="35" t="str">
        <f t="shared" si="1741"/>
        <v/>
      </c>
      <c r="J960" s="35" t="str">
        <f t="shared" si="1664"/>
        <v/>
      </c>
      <c r="K960" s="67" t="str">
        <f>IFERROR(IF(VLOOKUP(J959,'Flota Variable'!$AS$4:$AU$707,3,0)+K959&gt;$F$7,"",VLOOKUP(J959,'Flota Variable'!$AS$4:$AU$707,3,0)+K959),"")</f>
        <v/>
      </c>
      <c r="L960" s="67" t="str">
        <f t="shared" si="1742"/>
        <v/>
      </c>
      <c r="M960" s="36" t="str">
        <f t="shared" si="1665"/>
        <v/>
      </c>
      <c r="N960" s="35" t="str">
        <f>IF(H960="","",IF(H960=MAX($H$3:$H$1002),IFERROR(VLOOKUP(MAX($H$3:H960)+1,$H$3:$I$1002,2,0),MAX(I960:I1959))-VLOOKUP(H960,$H$3:$I$1002,2,0)+1,IFERROR(VLOOKUP(MAX($H$3:H960)+1,$H$3:$I$1002,2,0),MAX(I960:I1959))-VLOOKUP(H960,$H$3:$I$1002,2,0)))</f>
        <v/>
      </c>
      <c r="P960" s="35" t="str">
        <f t="shared" si="1666"/>
        <v/>
      </c>
      <c r="Q960" s="67" t="str">
        <f t="shared" si="1667"/>
        <v/>
      </c>
      <c r="R960" s="67" t="str">
        <f t="shared" si="1668"/>
        <v/>
      </c>
      <c r="S960" s="67" t="str">
        <f t="shared" si="1669"/>
        <v/>
      </c>
      <c r="U960" s="68" t="str">
        <f>IFERROR(IF(Z960=0,"",IF(MINUTE(Z960)&lt;&gt;MINUTE(Z959),MAX($U$2:U959)+1,IF(AND(MINUTE(Z959)=0,MINUTE(Z960)=0),1,""))),"")</f>
        <v/>
      </c>
      <c r="V960" s="68" t="str">
        <f t="shared" si="1670"/>
        <v/>
      </c>
      <c r="W960" s="68" t="str">
        <f t="shared" si="1671"/>
        <v/>
      </c>
      <c r="X960" s="69" t="str">
        <f>IFERROR(L960+VLOOKUP(J960,'Tiempos de ciclo'!$P$3:$Q$398,2,0),"")</f>
        <v/>
      </c>
      <c r="Y960" s="69" t="str">
        <f t="shared" si="1654"/>
        <v/>
      </c>
      <c r="Z960" s="70" t="str">
        <f t="shared" si="1672"/>
        <v/>
      </c>
      <c r="AA960" s="68" t="str">
        <f>IF(U960="","",IF(U960=MAX($U$3:$U$1002),IFERROR(VLOOKUP(MAX($U$3:U960)+1,$U$3:$V$1002,2,0),MAX(V960:V1959))-VLOOKUP(U960,$U$3:$V$1002,2,0)+1,IFERROR(VLOOKUP(MAX($U$3:U960)+1,$U$3:$V$1002,2,0),MAX(V960:V1959))-VLOOKUP(U960,$U$3:$V$1002,2,0)))</f>
        <v/>
      </c>
      <c r="AC960" s="68" t="str">
        <f t="shared" si="1673"/>
        <v/>
      </c>
      <c r="AD960" s="69" t="str">
        <f t="shared" si="1674"/>
        <v/>
      </c>
      <c r="AE960" s="69" t="str">
        <f t="shared" si="1675"/>
        <v/>
      </c>
      <c r="AF960" s="69" t="str">
        <f t="shared" si="1676"/>
        <v/>
      </c>
      <c r="AI960" s="3" t="str">
        <f t="shared" si="1743"/>
        <v/>
      </c>
      <c r="AJ960" s="8" t="str">
        <f t="shared" si="1655"/>
        <v/>
      </c>
      <c r="AK960" s="8" t="str">
        <f t="shared" si="1744"/>
        <v/>
      </c>
      <c r="AL960" s="8" t="str">
        <f t="shared" si="1745"/>
        <v/>
      </c>
      <c r="AM960" s="8" t="str">
        <f t="shared" si="1746"/>
        <v/>
      </c>
      <c r="AN960" s="9" t="str">
        <f t="shared" si="1656"/>
        <v/>
      </c>
      <c r="AO960" s="9" t="str">
        <f t="shared" si="1657"/>
        <v/>
      </c>
      <c r="AP960" s="8" t="str">
        <f t="shared" si="1677"/>
        <v/>
      </c>
      <c r="AQ960" s="9" t="str">
        <f t="shared" si="1658"/>
        <v/>
      </c>
      <c r="AR960" s="8" t="str">
        <f t="shared" si="1678"/>
        <v/>
      </c>
      <c r="AS960" s="2" t="str">
        <f t="shared" si="1747"/>
        <v/>
      </c>
      <c r="AT960" s="8" t="str">
        <f t="shared" si="1679"/>
        <v/>
      </c>
      <c r="AU960" s="8" t="str">
        <f t="shared" si="1748"/>
        <v/>
      </c>
      <c r="AV960" s="8" t="str">
        <f t="shared" si="1749"/>
        <v/>
      </c>
      <c r="AW960" s="8" t="str">
        <f t="shared" si="1750"/>
        <v/>
      </c>
      <c r="AX960" s="9" t="str">
        <f t="shared" si="1659"/>
        <v/>
      </c>
      <c r="AY960" s="9" t="str">
        <f t="shared" si="1660"/>
        <v/>
      </c>
      <c r="AZ960" s="8" t="str">
        <f t="shared" si="1680"/>
        <v/>
      </c>
      <c r="BA960" s="9" t="str">
        <f t="shared" si="1681"/>
        <v/>
      </c>
      <c r="BB960" s="8" t="str">
        <f t="shared" si="1682"/>
        <v/>
      </c>
      <c r="BD960" s="3" t="str">
        <f t="shared" si="1683"/>
        <v/>
      </c>
      <c r="BE960" s="8" t="str">
        <f t="shared" si="1751"/>
        <v/>
      </c>
      <c r="BF960" s="8" t="str">
        <f t="shared" si="1752"/>
        <v/>
      </c>
      <c r="BG960" s="86" t="str">
        <f t="shared" si="1753"/>
        <v/>
      </c>
      <c r="BH960" s="9" t="str">
        <f t="shared" si="1754"/>
        <v/>
      </c>
      <c r="BI960" s="9" t="str">
        <f t="shared" si="1755"/>
        <v/>
      </c>
      <c r="BJ960" s="82" t="e">
        <f t="shared" si="1661"/>
        <v>#VALUE!</v>
      </c>
      <c r="BK960" s="9" t="str">
        <f t="shared" si="1756"/>
        <v/>
      </c>
      <c r="BL960" s="9" t="str">
        <f t="shared" ref="BL960:BM960" si="1767">BK960</f>
        <v/>
      </c>
      <c r="BM960" s="9" t="str">
        <f t="shared" si="1767"/>
        <v/>
      </c>
      <c r="BN960" s="8" t="str">
        <f t="shared" si="1663"/>
        <v/>
      </c>
      <c r="BO960" s="8" t="str">
        <f t="shared" si="1685"/>
        <v/>
      </c>
      <c r="BP960" s="8" t="str">
        <f t="shared" si="1686"/>
        <v/>
      </c>
      <c r="BQ960" s="8" t="str">
        <f t="shared" si="1687"/>
        <v/>
      </c>
      <c r="BR960" s="8" t="str">
        <f t="shared" si="1758"/>
        <v/>
      </c>
      <c r="BS960" s="8" t="str">
        <f t="shared" si="1688"/>
        <v/>
      </c>
      <c r="BT960" s="8" t="str">
        <f t="shared" si="1689"/>
        <v/>
      </c>
      <c r="BU960" s="7" t="str">
        <f t="shared" si="1690"/>
        <v/>
      </c>
    </row>
    <row r="961" spans="8:73" x14ac:dyDescent="0.25">
      <c r="H961" s="35" t="str">
        <f>IFERROR(IF(MINUTE(M961)&lt;&gt;MINUTE(M960),MAX($H$2:H960)+1,IF(AND(MINUTE(M960)=0,MINUTE(M961)=0),1,"")),"")</f>
        <v/>
      </c>
      <c r="I961" s="35" t="str">
        <f t="shared" si="1741"/>
        <v/>
      </c>
      <c r="J961" s="35" t="str">
        <f t="shared" si="1664"/>
        <v/>
      </c>
      <c r="K961" s="67" t="str">
        <f>IFERROR(IF(VLOOKUP(J960,'Flota Variable'!$AS$4:$AU$707,3,0)+K960&gt;$F$7,"",VLOOKUP(J960,'Flota Variable'!$AS$4:$AU$707,3,0)+K960),"")</f>
        <v/>
      </c>
      <c r="L961" s="67" t="str">
        <f t="shared" si="1742"/>
        <v/>
      </c>
      <c r="M961" s="36" t="str">
        <f t="shared" si="1665"/>
        <v/>
      </c>
      <c r="N961" s="35" t="str">
        <f>IF(H961="","",IF(H961=MAX($H$3:$H$1002),IFERROR(VLOOKUP(MAX($H$3:H961)+1,$H$3:$I$1002,2,0),MAX(I961:I1960))-VLOOKUP(H961,$H$3:$I$1002,2,0)+1,IFERROR(VLOOKUP(MAX($H$3:H961)+1,$H$3:$I$1002,2,0),MAX(I961:I1960))-VLOOKUP(H961,$H$3:$I$1002,2,0)))</f>
        <v/>
      </c>
      <c r="P961" s="35" t="str">
        <f t="shared" si="1666"/>
        <v/>
      </c>
      <c r="Q961" s="67" t="str">
        <f t="shared" si="1667"/>
        <v/>
      </c>
      <c r="R961" s="67" t="str">
        <f t="shared" si="1668"/>
        <v/>
      </c>
      <c r="S961" s="67" t="str">
        <f t="shared" si="1669"/>
        <v/>
      </c>
      <c r="U961" s="68" t="str">
        <f>IFERROR(IF(Z961=0,"",IF(MINUTE(Z961)&lt;&gt;MINUTE(Z960),MAX($U$2:U960)+1,IF(AND(MINUTE(Z960)=0,MINUTE(Z961)=0),1,""))),"")</f>
        <v/>
      </c>
      <c r="V961" s="68" t="str">
        <f t="shared" si="1670"/>
        <v/>
      </c>
      <c r="W961" s="68" t="str">
        <f t="shared" si="1671"/>
        <v/>
      </c>
      <c r="X961" s="69" t="str">
        <f>IFERROR(L961+VLOOKUP(J961,'Tiempos de ciclo'!$P$3:$Q$398,2,0),"")</f>
        <v/>
      </c>
      <c r="Y961" s="69" t="str">
        <f t="shared" si="1654"/>
        <v/>
      </c>
      <c r="Z961" s="70" t="str">
        <f t="shared" si="1672"/>
        <v/>
      </c>
      <c r="AA961" s="68" t="str">
        <f>IF(U961="","",IF(U961=MAX($U$3:$U$1002),IFERROR(VLOOKUP(MAX($U$3:U961)+1,$U$3:$V$1002,2,0),MAX(V961:V1960))-VLOOKUP(U961,$U$3:$V$1002,2,0)+1,IFERROR(VLOOKUP(MAX($U$3:U961)+1,$U$3:$V$1002,2,0),MAX(V961:V1960))-VLOOKUP(U961,$U$3:$V$1002,2,0)))</f>
        <v/>
      </c>
      <c r="AC961" s="68" t="str">
        <f t="shared" si="1673"/>
        <v/>
      </c>
      <c r="AD961" s="69" t="str">
        <f t="shared" si="1674"/>
        <v/>
      </c>
      <c r="AE961" s="69" t="str">
        <f t="shared" si="1675"/>
        <v/>
      </c>
      <c r="AF961" s="69" t="str">
        <f t="shared" si="1676"/>
        <v/>
      </c>
      <c r="AI961" s="3" t="str">
        <f t="shared" si="1743"/>
        <v/>
      </c>
      <c r="AJ961" s="8" t="str">
        <f t="shared" si="1655"/>
        <v/>
      </c>
      <c r="AK961" s="8" t="str">
        <f t="shared" si="1744"/>
        <v/>
      </c>
      <c r="AL961" s="8" t="str">
        <f t="shared" si="1745"/>
        <v/>
      </c>
      <c r="AM961" s="8" t="str">
        <f t="shared" si="1746"/>
        <v/>
      </c>
      <c r="AN961" s="9" t="str">
        <f t="shared" si="1656"/>
        <v/>
      </c>
      <c r="AO961" s="9" t="str">
        <f t="shared" si="1657"/>
        <v/>
      </c>
      <c r="AP961" s="8" t="str">
        <f t="shared" si="1677"/>
        <v/>
      </c>
      <c r="AQ961" s="9" t="str">
        <f t="shared" si="1658"/>
        <v/>
      </c>
      <c r="AR961" s="8" t="str">
        <f t="shared" si="1678"/>
        <v/>
      </c>
      <c r="AS961" s="2" t="str">
        <f t="shared" si="1747"/>
        <v/>
      </c>
      <c r="AT961" s="8" t="str">
        <f t="shared" si="1679"/>
        <v/>
      </c>
      <c r="AU961" s="8" t="str">
        <f t="shared" si="1748"/>
        <v/>
      </c>
      <c r="AV961" s="8" t="str">
        <f t="shared" si="1749"/>
        <v/>
      </c>
      <c r="AW961" s="8" t="str">
        <f t="shared" si="1750"/>
        <v/>
      </c>
      <c r="AX961" s="9" t="str">
        <f t="shared" si="1659"/>
        <v/>
      </c>
      <c r="AY961" s="9" t="str">
        <f t="shared" si="1660"/>
        <v/>
      </c>
      <c r="AZ961" s="8" t="str">
        <f t="shared" si="1680"/>
        <v/>
      </c>
      <c r="BA961" s="9" t="str">
        <f t="shared" si="1681"/>
        <v/>
      </c>
      <c r="BB961" s="8" t="str">
        <f t="shared" si="1682"/>
        <v/>
      </c>
      <c r="BD961" s="3" t="str">
        <f t="shared" si="1683"/>
        <v/>
      </c>
      <c r="BE961" s="8" t="str">
        <f t="shared" si="1751"/>
        <v/>
      </c>
      <c r="BF961" s="8" t="str">
        <f t="shared" si="1752"/>
        <v/>
      </c>
      <c r="BG961" s="86" t="str">
        <f t="shared" si="1753"/>
        <v/>
      </c>
      <c r="BH961" s="9" t="str">
        <f t="shared" si="1754"/>
        <v/>
      </c>
      <c r="BI961" s="9" t="str">
        <f t="shared" si="1755"/>
        <v/>
      </c>
      <c r="BJ961" s="82" t="e">
        <f t="shared" si="1661"/>
        <v>#VALUE!</v>
      </c>
      <c r="BK961" s="9" t="str">
        <f t="shared" si="1756"/>
        <v/>
      </c>
      <c r="BL961" s="9" t="str">
        <f t="shared" ref="BL961:BM961" si="1768">BK961</f>
        <v/>
      </c>
      <c r="BM961" s="9" t="str">
        <f t="shared" si="1768"/>
        <v/>
      </c>
      <c r="BN961" s="8" t="str">
        <f t="shared" si="1663"/>
        <v/>
      </c>
      <c r="BO961" s="8" t="str">
        <f t="shared" si="1685"/>
        <v/>
      </c>
      <c r="BP961" s="8" t="str">
        <f t="shared" si="1686"/>
        <v/>
      </c>
      <c r="BQ961" s="8" t="str">
        <f t="shared" si="1687"/>
        <v/>
      </c>
      <c r="BR961" s="8" t="str">
        <f t="shared" si="1758"/>
        <v/>
      </c>
      <c r="BS961" s="8" t="str">
        <f t="shared" si="1688"/>
        <v/>
      </c>
      <c r="BT961" s="8" t="str">
        <f t="shared" si="1689"/>
        <v/>
      </c>
      <c r="BU961" s="7" t="str">
        <f t="shared" si="1690"/>
        <v/>
      </c>
    </row>
    <row r="962" spans="8:73" x14ac:dyDescent="0.25">
      <c r="H962" s="35" t="str">
        <f>IFERROR(IF(MINUTE(M962)&lt;&gt;MINUTE(M961),MAX($H$2:H961)+1,IF(AND(MINUTE(M961)=0,MINUTE(M962)=0),1,"")),"")</f>
        <v/>
      </c>
      <c r="I962" s="35" t="str">
        <f t="shared" si="1741"/>
        <v/>
      </c>
      <c r="J962" s="35" t="str">
        <f t="shared" si="1664"/>
        <v/>
      </c>
      <c r="K962" s="67" t="str">
        <f>IFERROR(IF(VLOOKUP(J961,'Flota Variable'!$AS$4:$AU$707,3,0)+K961&gt;$F$7,"",VLOOKUP(J961,'Flota Variable'!$AS$4:$AU$707,3,0)+K961),"")</f>
        <v/>
      </c>
      <c r="L962" s="67" t="str">
        <f t="shared" si="1742"/>
        <v/>
      </c>
      <c r="M962" s="36" t="str">
        <f t="shared" si="1665"/>
        <v/>
      </c>
      <c r="N962" s="35" t="str">
        <f>IF(H962="","",IF(H962=MAX($H$3:$H$1002),IFERROR(VLOOKUP(MAX($H$3:H962)+1,$H$3:$I$1002,2,0),MAX(I962:I1961))-VLOOKUP(H962,$H$3:$I$1002,2,0)+1,IFERROR(VLOOKUP(MAX($H$3:H962)+1,$H$3:$I$1002,2,0),MAX(I962:I1961))-VLOOKUP(H962,$H$3:$I$1002,2,0)))</f>
        <v/>
      </c>
      <c r="P962" s="35" t="str">
        <f t="shared" si="1666"/>
        <v/>
      </c>
      <c r="Q962" s="67" t="str">
        <f t="shared" si="1667"/>
        <v/>
      </c>
      <c r="R962" s="67" t="str">
        <f t="shared" si="1668"/>
        <v/>
      </c>
      <c r="S962" s="67" t="str">
        <f t="shared" si="1669"/>
        <v/>
      </c>
      <c r="U962" s="68" t="str">
        <f>IFERROR(IF(Z962=0,"",IF(MINUTE(Z962)&lt;&gt;MINUTE(Z961),MAX($U$2:U961)+1,IF(AND(MINUTE(Z961)=0,MINUTE(Z962)=0),1,""))),"")</f>
        <v/>
      </c>
      <c r="V962" s="68" t="str">
        <f t="shared" si="1670"/>
        <v/>
      </c>
      <c r="W962" s="68" t="str">
        <f t="shared" si="1671"/>
        <v/>
      </c>
      <c r="X962" s="69" t="str">
        <f>IFERROR(L962+VLOOKUP(J962,'Tiempos de ciclo'!$P$3:$Q$398,2,0),"")</f>
        <v/>
      </c>
      <c r="Y962" s="69" t="str">
        <f t="shared" si="1654"/>
        <v/>
      </c>
      <c r="Z962" s="70" t="str">
        <f t="shared" si="1672"/>
        <v/>
      </c>
      <c r="AA962" s="68" t="str">
        <f>IF(U962="","",IF(U962=MAX($U$3:$U$1002),IFERROR(VLOOKUP(MAX($U$3:U962)+1,$U$3:$V$1002,2,0),MAX(V962:V1961))-VLOOKUP(U962,$U$3:$V$1002,2,0)+1,IFERROR(VLOOKUP(MAX($U$3:U962)+1,$U$3:$V$1002,2,0),MAX(V962:V1961))-VLOOKUP(U962,$U$3:$V$1002,2,0)))</f>
        <v/>
      </c>
      <c r="AC962" s="68" t="str">
        <f t="shared" si="1673"/>
        <v/>
      </c>
      <c r="AD962" s="69" t="str">
        <f t="shared" si="1674"/>
        <v/>
      </c>
      <c r="AE962" s="69" t="str">
        <f t="shared" si="1675"/>
        <v/>
      </c>
      <c r="AF962" s="69" t="str">
        <f t="shared" si="1676"/>
        <v/>
      </c>
      <c r="AI962" s="3" t="str">
        <f t="shared" si="1743"/>
        <v/>
      </c>
      <c r="AJ962" s="8" t="str">
        <f t="shared" si="1655"/>
        <v/>
      </c>
      <c r="AK962" s="8" t="str">
        <f t="shared" si="1744"/>
        <v/>
      </c>
      <c r="AL962" s="8" t="str">
        <f t="shared" si="1745"/>
        <v/>
      </c>
      <c r="AM962" s="8" t="str">
        <f t="shared" si="1746"/>
        <v/>
      </c>
      <c r="AN962" s="9" t="str">
        <f t="shared" si="1656"/>
        <v/>
      </c>
      <c r="AO962" s="9" t="str">
        <f t="shared" si="1657"/>
        <v/>
      </c>
      <c r="AP962" s="8" t="str">
        <f t="shared" si="1677"/>
        <v/>
      </c>
      <c r="AQ962" s="9" t="str">
        <f t="shared" si="1658"/>
        <v/>
      </c>
      <c r="AR962" s="8" t="str">
        <f t="shared" si="1678"/>
        <v/>
      </c>
      <c r="AS962" s="2" t="str">
        <f t="shared" si="1747"/>
        <v/>
      </c>
      <c r="AT962" s="8" t="str">
        <f t="shared" si="1679"/>
        <v/>
      </c>
      <c r="AU962" s="8" t="str">
        <f t="shared" si="1748"/>
        <v/>
      </c>
      <c r="AV962" s="8" t="str">
        <f t="shared" si="1749"/>
        <v/>
      </c>
      <c r="AW962" s="8" t="str">
        <f t="shared" si="1750"/>
        <v/>
      </c>
      <c r="AX962" s="9" t="str">
        <f t="shared" si="1659"/>
        <v/>
      </c>
      <c r="AY962" s="9" t="str">
        <f t="shared" si="1660"/>
        <v/>
      </c>
      <c r="AZ962" s="8" t="str">
        <f t="shared" si="1680"/>
        <v/>
      </c>
      <c r="BA962" s="9" t="str">
        <f t="shared" si="1681"/>
        <v/>
      </c>
      <c r="BB962" s="8" t="str">
        <f t="shared" si="1682"/>
        <v/>
      </c>
      <c r="BD962" s="3" t="str">
        <f t="shared" si="1683"/>
        <v/>
      </c>
      <c r="BE962" s="8" t="str">
        <f t="shared" si="1751"/>
        <v/>
      </c>
      <c r="BF962" s="8" t="str">
        <f t="shared" si="1752"/>
        <v/>
      </c>
      <c r="BG962" s="86" t="str">
        <f t="shared" si="1753"/>
        <v/>
      </c>
      <c r="BH962" s="9" t="str">
        <f t="shared" si="1754"/>
        <v/>
      </c>
      <c r="BI962" s="9" t="str">
        <f t="shared" si="1755"/>
        <v/>
      </c>
      <c r="BJ962" s="82" t="e">
        <f t="shared" si="1661"/>
        <v>#VALUE!</v>
      </c>
      <c r="BK962" s="9" t="str">
        <f t="shared" si="1756"/>
        <v/>
      </c>
      <c r="BL962" s="9" t="str">
        <f t="shared" ref="BL962:BM962" si="1769">BK962</f>
        <v/>
      </c>
      <c r="BM962" s="9" t="str">
        <f t="shared" si="1769"/>
        <v/>
      </c>
      <c r="BN962" s="8" t="str">
        <f t="shared" si="1663"/>
        <v/>
      </c>
      <c r="BO962" s="8" t="str">
        <f t="shared" si="1685"/>
        <v/>
      </c>
      <c r="BP962" s="8" t="str">
        <f t="shared" si="1686"/>
        <v/>
      </c>
      <c r="BQ962" s="8" t="str">
        <f t="shared" si="1687"/>
        <v/>
      </c>
      <c r="BR962" s="8" t="str">
        <f t="shared" si="1758"/>
        <v/>
      </c>
      <c r="BS962" s="8" t="str">
        <f t="shared" si="1688"/>
        <v/>
      </c>
      <c r="BT962" s="8" t="str">
        <f t="shared" si="1689"/>
        <v/>
      </c>
      <c r="BU962" s="7" t="str">
        <f t="shared" si="1690"/>
        <v/>
      </c>
    </row>
    <row r="963" spans="8:73" x14ac:dyDescent="0.25">
      <c r="H963" s="35" t="str">
        <f>IFERROR(IF(MINUTE(M963)&lt;&gt;MINUTE(M962),MAX($H$2:H962)+1,IF(AND(MINUTE(M962)=0,MINUTE(M963)=0),1,"")),"")</f>
        <v/>
      </c>
      <c r="I963" s="35" t="str">
        <f t="shared" si="1741"/>
        <v/>
      </c>
      <c r="J963" s="35" t="str">
        <f t="shared" si="1664"/>
        <v/>
      </c>
      <c r="K963" s="67" t="str">
        <f>IFERROR(IF(VLOOKUP(J962,'Flota Variable'!$AS$4:$AU$707,3,0)+K962&gt;$F$7,"",VLOOKUP(J962,'Flota Variable'!$AS$4:$AU$707,3,0)+K962),"")</f>
        <v/>
      </c>
      <c r="L963" s="67" t="str">
        <f t="shared" si="1742"/>
        <v/>
      </c>
      <c r="M963" s="36" t="str">
        <f t="shared" si="1665"/>
        <v/>
      </c>
      <c r="N963" s="35" t="str">
        <f>IF(H963="","",IF(H963=MAX($H$3:$H$1002),IFERROR(VLOOKUP(MAX($H$3:H963)+1,$H$3:$I$1002,2,0),MAX(I963:I1962))-VLOOKUP(H963,$H$3:$I$1002,2,0)+1,IFERROR(VLOOKUP(MAX($H$3:H963)+1,$H$3:$I$1002,2,0),MAX(I963:I1962))-VLOOKUP(H963,$H$3:$I$1002,2,0)))</f>
        <v/>
      </c>
      <c r="P963" s="35" t="str">
        <f t="shared" si="1666"/>
        <v/>
      </c>
      <c r="Q963" s="67" t="str">
        <f t="shared" si="1667"/>
        <v/>
      </c>
      <c r="R963" s="67" t="str">
        <f t="shared" si="1668"/>
        <v/>
      </c>
      <c r="S963" s="67" t="str">
        <f t="shared" si="1669"/>
        <v/>
      </c>
      <c r="U963" s="68" t="str">
        <f>IFERROR(IF(Z963=0,"",IF(MINUTE(Z963)&lt;&gt;MINUTE(Z962),MAX($U$2:U962)+1,IF(AND(MINUTE(Z962)=0,MINUTE(Z963)=0),1,""))),"")</f>
        <v/>
      </c>
      <c r="V963" s="68" t="str">
        <f t="shared" si="1670"/>
        <v/>
      </c>
      <c r="W963" s="68" t="str">
        <f t="shared" si="1671"/>
        <v/>
      </c>
      <c r="X963" s="69" t="str">
        <f>IFERROR(L963+VLOOKUP(J963,'Tiempos de ciclo'!$P$3:$Q$398,2,0),"")</f>
        <v/>
      </c>
      <c r="Y963" s="69" t="str">
        <f t="shared" ref="Y963:Y1002" si="1770">IFERROR(HOUR(X963)*$E$16+MINUTE(X963)*$E$17+IF(SECOND(X963)&lt;30,0,$E$17),"")</f>
        <v/>
      </c>
      <c r="Z963" s="70" t="str">
        <f t="shared" si="1672"/>
        <v/>
      </c>
      <c r="AA963" s="68" t="str">
        <f>IF(U963="","",IF(U963=MAX($U$3:$U$1002),IFERROR(VLOOKUP(MAX($U$3:U963)+1,$U$3:$V$1002,2,0),MAX(V963:V1962))-VLOOKUP(U963,$U$3:$V$1002,2,0)+1,IFERROR(VLOOKUP(MAX($U$3:U963)+1,$U$3:$V$1002,2,0),MAX(V963:V1962))-VLOOKUP(U963,$U$3:$V$1002,2,0)))</f>
        <v/>
      </c>
      <c r="AC963" s="68" t="str">
        <f t="shared" si="1673"/>
        <v/>
      </c>
      <c r="AD963" s="69" t="str">
        <f t="shared" si="1674"/>
        <v/>
      </c>
      <c r="AE963" s="69" t="str">
        <f t="shared" si="1675"/>
        <v/>
      </c>
      <c r="AF963" s="69" t="str">
        <f t="shared" si="1676"/>
        <v/>
      </c>
      <c r="AI963" s="3" t="str">
        <f t="shared" si="1743"/>
        <v/>
      </c>
      <c r="AJ963" s="8" t="str">
        <f t="shared" ref="AJ963:AJ1002" si="1771">IF(P963="","",$C$4)</f>
        <v/>
      </c>
      <c r="AK963" s="8" t="str">
        <f t="shared" si="1744"/>
        <v/>
      </c>
      <c r="AL963" s="8" t="str">
        <f t="shared" si="1745"/>
        <v/>
      </c>
      <c r="AM963" s="8" t="str">
        <f t="shared" si="1746"/>
        <v/>
      </c>
      <c r="AN963" s="9" t="str">
        <f t="shared" ref="AN963:AN1002" si="1772">IF(Q963="","",CONCATENATE(IF(HOUR(Q963)&lt;2,HOUR(Q963)+24,IF(HOUR(Q963)&lt;10,CONCATENATE(0,HOUR(Q963)),HOUR(Q963))),":",IF(MINUTE(Q963)&lt;10,CONCATENATE(0,MINUTE(Q963)),MINUTE(Q963))))</f>
        <v/>
      </c>
      <c r="AO963" s="9" t="str">
        <f t="shared" ref="AO963:AO1002" si="1773">IF(R963="","",CONCATENATE(IF(HOUR(R963)&lt;2,HOUR(R963)+24,IF(HOUR(R963)&lt;10,CONCATENATE(0,HOUR(R963)),HOUR(R963))),":",IF(MINUTE(R963)&lt;10,CONCATENATE(0,MINUTE(R963)),MINUTE(R963))))</f>
        <v/>
      </c>
      <c r="AP963" s="8" t="str">
        <f t="shared" si="1677"/>
        <v/>
      </c>
      <c r="AQ963" s="9" t="str">
        <f t="shared" ref="AQ963:AQ1002" si="1774">S963</f>
        <v/>
      </c>
      <c r="AR963" s="8" t="str">
        <f t="shared" si="1678"/>
        <v/>
      </c>
      <c r="AS963" s="2" t="str">
        <f t="shared" si="1747"/>
        <v/>
      </c>
      <c r="AT963" s="8" t="str">
        <f t="shared" si="1679"/>
        <v/>
      </c>
      <c r="AU963" s="8" t="str">
        <f t="shared" si="1748"/>
        <v/>
      </c>
      <c r="AV963" s="8" t="str">
        <f t="shared" si="1749"/>
        <v/>
      </c>
      <c r="AW963" s="8" t="str">
        <f t="shared" si="1750"/>
        <v/>
      </c>
      <c r="AX963" s="9" t="str">
        <f t="shared" ref="AX963:AX1002" si="1775">IFERROR(IF(AF963="","",CONCATENATE(IF(HOUR(AD963)&lt;2,HOUR(AD963)+24,IF(HOUR(AD963)&lt;10,CONCATENATE(0,HOUR(AD963)),HOUR(AD963))),":",IF(MINUTE(AD963)&lt;10,CONCATENATE(0,MINUTE(AD963)),MINUTE(AD963)))),"")</f>
        <v/>
      </c>
      <c r="AY963" s="9" t="str">
        <f t="shared" ref="AY963:AY1002" si="1776">IFERROR(IF(AF963="","",CONCATENATE(IF(HOUR(AE963)&lt;2,HOUR(AE963)+24,IF(HOUR(AE963)&lt;10,CONCATENATE(0,HOUR(AE963)),HOUR(AE963))),":",IF(MINUTE(AE963)&lt;10,CONCATENATE(0,MINUTE(AE963)),MINUTE(AE963)))),"")</f>
        <v/>
      </c>
      <c r="AZ963" s="8" t="str">
        <f t="shared" si="1680"/>
        <v/>
      </c>
      <c r="BA963" s="9" t="str">
        <f t="shared" si="1681"/>
        <v/>
      </c>
      <c r="BB963" s="8" t="str">
        <f t="shared" si="1682"/>
        <v/>
      </c>
      <c r="BD963" s="3" t="str">
        <f t="shared" si="1683"/>
        <v/>
      </c>
      <c r="BE963" s="8" t="str">
        <f t="shared" si="1751"/>
        <v/>
      </c>
      <c r="BF963" s="8" t="str">
        <f t="shared" si="1752"/>
        <v/>
      </c>
      <c r="BG963" s="86" t="str">
        <f t="shared" si="1753"/>
        <v/>
      </c>
      <c r="BH963" s="9" t="str">
        <f t="shared" si="1754"/>
        <v/>
      </c>
      <c r="BI963" s="9" t="str">
        <f t="shared" si="1755"/>
        <v/>
      </c>
      <c r="BJ963" s="82" t="e">
        <f t="shared" ref="BJ963:BJ1002" si="1777">BK963*1440</f>
        <v>#VALUE!</v>
      </c>
      <c r="BK963" s="9" t="str">
        <f t="shared" si="1756"/>
        <v/>
      </c>
      <c r="BL963" s="9" t="str">
        <f t="shared" ref="BL963:BM963" si="1778">BK963</f>
        <v/>
      </c>
      <c r="BM963" s="9" t="str">
        <f t="shared" si="1778"/>
        <v/>
      </c>
      <c r="BN963" s="8" t="str">
        <f t="shared" ref="BN963:BN1002" si="1779">IFERROR(VLOOKUP(BD963,$AI$3:$AR$1003,5,0),VLOOKUP(BD963,$AS$3:$BB$1003,5,0))</f>
        <v/>
      </c>
      <c r="BO963" s="8" t="str">
        <f t="shared" si="1685"/>
        <v/>
      </c>
      <c r="BP963" s="8" t="str">
        <f t="shared" si="1686"/>
        <v/>
      </c>
      <c r="BQ963" s="8" t="str">
        <f t="shared" si="1687"/>
        <v/>
      </c>
      <c r="BR963" s="8" t="str">
        <f t="shared" si="1758"/>
        <v/>
      </c>
      <c r="BS963" s="8" t="str">
        <f t="shared" si="1688"/>
        <v/>
      </c>
      <c r="BT963" s="8" t="str">
        <f t="shared" si="1689"/>
        <v/>
      </c>
      <c r="BU963" s="7" t="str">
        <f t="shared" si="1690"/>
        <v/>
      </c>
    </row>
    <row r="964" spans="8:73" x14ac:dyDescent="0.25">
      <c r="H964" s="35" t="str">
        <f>IFERROR(IF(MINUTE(M964)&lt;&gt;MINUTE(M963),MAX($H$2:H963)+1,IF(AND(MINUTE(M963)=0,MINUTE(M964)=0),1,"")),"")</f>
        <v/>
      </c>
      <c r="I964" s="35" t="str">
        <f t="shared" si="1741"/>
        <v/>
      </c>
      <c r="J964" s="35" t="str">
        <f t="shared" ref="J964:J1002" si="1780">IFERROR($C$4&amp;"_"&amp;IF(HOUR(L964)&lt;1,HOUR(L964)+24,HOUR(L964)),"")</f>
        <v/>
      </c>
      <c r="K964" s="67" t="str">
        <f>IFERROR(IF(VLOOKUP(J963,'Flota Variable'!$AS$4:$AU$707,3,0)+K963&gt;$F$7,"",VLOOKUP(J963,'Flota Variable'!$AS$4:$AU$707,3,0)+K963),"")</f>
        <v/>
      </c>
      <c r="L964" s="67" t="str">
        <f t="shared" si="1742"/>
        <v/>
      </c>
      <c r="M964" s="36" t="str">
        <f t="shared" ref="M964:M1002" si="1781">IFERROR(IF(L965&lt;L964,L965+$E$18,L965)-L964,"")</f>
        <v/>
      </c>
      <c r="N964" s="35" t="str">
        <f>IF(H964="","",IF(H964=MAX($H$3:$H$1002),IFERROR(VLOOKUP(MAX($H$3:H964)+1,$H$3:$I$1002,2,0),MAX(I964:I1963))-VLOOKUP(H964,$H$3:$I$1002,2,0)+1,IFERROR(VLOOKUP(MAX($H$3:H964)+1,$H$3:$I$1002,2,0),MAX(I964:I1963))-VLOOKUP(H964,$H$3:$I$1002,2,0)))</f>
        <v/>
      </c>
      <c r="P964" s="35" t="str">
        <f t="shared" ref="P964:P1002" si="1782">IFERROR(IF(P963+1&lt;=MAX($H$3:$H$1002),P963+1,""),"")</f>
        <v/>
      </c>
      <c r="Q964" s="67" t="str">
        <f t="shared" ref="Q964:Q1002" si="1783">IF(P964="","",VLOOKUP(P964,$H$3:$L$1002,5,0))</f>
        <v/>
      </c>
      <c r="R964" s="67" t="str">
        <f t="shared" ref="R964:R1002" si="1784">IF(P964="","",IF(Q965="",VLOOKUP(MAX($I$3:$I$1002),$I$3:$L$1002,4,0),Q965))</f>
        <v/>
      </c>
      <c r="S964" s="67" t="str">
        <f t="shared" ref="S964:S1002" si="1785">IF(P964="","",VLOOKUP(P964,$H$3:$N$1002,6,0))</f>
        <v/>
      </c>
      <c r="U964" s="68" t="str">
        <f>IFERROR(IF(Z964=0,"",IF(MINUTE(Z964)&lt;&gt;MINUTE(Z963),MAX($U$2:U963)+1,IF(AND(MINUTE(Z963)=0,MINUTE(Z964)=0),1,""))),"")</f>
        <v/>
      </c>
      <c r="V964" s="68" t="str">
        <f t="shared" ref="V964:V1002" si="1786">IF(X964="","",V963+1)</f>
        <v/>
      </c>
      <c r="W964" s="68" t="str">
        <f t="shared" ref="W964:W1002" si="1787">IFERROR($C$4&amp;"_"&amp;IF(HOUR(Y964)&lt;1,HOUR(Y964)+24,HOUR(Y964)),"")</f>
        <v/>
      </c>
      <c r="X964" s="69" t="str">
        <f>IFERROR(L964+VLOOKUP(J964,'Tiempos de ciclo'!$P$3:$Q$398,2,0),"")</f>
        <v/>
      </c>
      <c r="Y964" s="69" t="str">
        <f t="shared" si="1770"/>
        <v/>
      </c>
      <c r="Z964" s="70" t="str">
        <f t="shared" ref="Z964:Z1002" si="1788">IFERROR(IF(Y965&lt;Y964,Y965+$E$18,Y965)-Y964,"")</f>
        <v/>
      </c>
      <c r="AA964" s="68" t="str">
        <f>IF(U964="","",IF(U964=MAX($U$3:$U$1002),IFERROR(VLOOKUP(MAX($U$3:U964)+1,$U$3:$V$1002,2,0),MAX(V964:V1963))-VLOOKUP(U964,$U$3:$V$1002,2,0)+1,IFERROR(VLOOKUP(MAX($U$3:U964)+1,$U$3:$V$1002,2,0),MAX(V964:V1963))-VLOOKUP(U964,$U$3:$V$1002,2,0)))</f>
        <v/>
      </c>
      <c r="AC964" s="68" t="str">
        <f t="shared" ref="AC964:AC1002" si="1789">IFERROR(IF(AC963+1&lt;=MAX($U$3:$U$1002),AC963+1,""),"")</f>
        <v/>
      </c>
      <c r="AD964" s="69" t="str">
        <f t="shared" ref="AD964:AD1002" si="1790">IF(AC964="","",VLOOKUP(AC964,$U$3:$Y$1002,5,0))</f>
        <v/>
      </c>
      <c r="AE964" s="69" t="str">
        <f t="shared" ref="AE964:AE1002" si="1791">IF(AC964="","",IF(AD965="",VLOOKUP(MAX($V$3:$V$1002),$V$3:$Y$1002,4,0),AD965))</f>
        <v/>
      </c>
      <c r="AF964" s="69" t="str">
        <f t="shared" ref="AF964:AF1002" si="1792">IF(AC964="","",VLOOKUP(AC964,$U$3:$AA$1002,6,0))</f>
        <v/>
      </c>
      <c r="AI964" s="3" t="str">
        <f t="shared" si="1743"/>
        <v/>
      </c>
      <c r="AJ964" s="8" t="str">
        <f t="shared" si="1771"/>
        <v/>
      </c>
      <c r="AK964" s="8" t="str">
        <f t="shared" si="1744"/>
        <v/>
      </c>
      <c r="AL964" s="8" t="str">
        <f t="shared" si="1745"/>
        <v/>
      </c>
      <c r="AM964" s="8" t="str">
        <f t="shared" si="1746"/>
        <v/>
      </c>
      <c r="AN964" s="9" t="str">
        <f t="shared" si="1772"/>
        <v/>
      </c>
      <c r="AO964" s="9" t="str">
        <f t="shared" si="1773"/>
        <v/>
      </c>
      <c r="AP964" s="8" t="str">
        <f t="shared" ref="AP964:AP1002" si="1793">+IFERROR(AQ964*1440,"")</f>
        <v/>
      </c>
      <c r="AQ964" s="9" t="str">
        <f t="shared" si="1774"/>
        <v/>
      </c>
      <c r="AR964" s="8" t="str">
        <f t="shared" ref="AR964:AR1002" si="1794">IF(AM964="","",$F$12)</f>
        <v/>
      </c>
      <c r="AS964" s="2" t="str">
        <f t="shared" si="1747"/>
        <v/>
      </c>
      <c r="AT964" s="8" t="str">
        <f t="shared" ref="AT964:AT1002" si="1795">IF(AD964="","",$C$4)</f>
        <v/>
      </c>
      <c r="AU964" s="8" t="str">
        <f t="shared" si="1748"/>
        <v/>
      </c>
      <c r="AV964" s="8" t="str">
        <f t="shared" si="1749"/>
        <v/>
      </c>
      <c r="AW964" s="8" t="str">
        <f t="shared" si="1750"/>
        <v/>
      </c>
      <c r="AX964" s="9" t="str">
        <f t="shared" si="1775"/>
        <v/>
      </c>
      <c r="AY964" s="9" t="str">
        <f t="shared" si="1776"/>
        <v/>
      </c>
      <c r="AZ964" s="8" t="str">
        <f t="shared" ref="AZ964:AZ1002" si="1796">+IFERROR(BA964*1440,"")</f>
        <v/>
      </c>
      <c r="BA964" s="9" t="str">
        <f t="shared" ref="BA964:BA1002" si="1797">AF964</f>
        <v/>
      </c>
      <c r="BB964" s="8" t="str">
        <f t="shared" ref="BB964:BB1002" si="1798">IF(AW964="","",$F$12)</f>
        <v/>
      </c>
      <c r="BD964" s="3" t="str">
        <f t="shared" ref="BD964:BD1002" si="1799">IFERROR(IF(BD963+1&gt;$BC$2,"",BD963+1),"")</f>
        <v/>
      </c>
      <c r="BE964" s="8" t="str">
        <f t="shared" si="1751"/>
        <v/>
      </c>
      <c r="BF964" s="8" t="str">
        <f t="shared" si="1752"/>
        <v/>
      </c>
      <c r="BG964" s="86" t="str">
        <f t="shared" si="1753"/>
        <v/>
      </c>
      <c r="BH964" s="9" t="str">
        <f t="shared" si="1754"/>
        <v/>
      </c>
      <c r="BI964" s="9" t="str">
        <f t="shared" si="1755"/>
        <v/>
      </c>
      <c r="BJ964" s="82" t="e">
        <f t="shared" si="1777"/>
        <v>#VALUE!</v>
      </c>
      <c r="BK964" s="9" t="str">
        <f t="shared" si="1756"/>
        <v/>
      </c>
      <c r="BL964" s="9" t="str">
        <f t="shared" ref="BL964:BM964" si="1800">BK964</f>
        <v/>
      </c>
      <c r="BM964" s="9" t="str">
        <f t="shared" si="1800"/>
        <v/>
      </c>
      <c r="BN964" s="8" t="str">
        <f t="shared" si="1779"/>
        <v/>
      </c>
      <c r="BO964" s="8" t="str">
        <f t="shared" ref="BO964:BO1002" si="1801">IF(BD964="","",0)</f>
        <v/>
      </c>
      <c r="BP964" s="8" t="str">
        <f t="shared" ref="BP964:BP1002" si="1802">IF(BD964="","",0)</f>
        <v/>
      </c>
      <c r="BQ964" s="8" t="str">
        <f t="shared" ref="BQ964:BQ1002" si="1803">IF(BD964="","",0)</f>
        <v/>
      </c>
      <c r="BR964" s="8" t="str">
        <f t="shared" si="1758"/>
        <v/>
      </c>
      <c r="BS964" s="8" t="str">
        <f t="shared" ref="BS964:BS1002" si="1804">IF(BD964="","",0)</f>
        <v/>
      </c>
      <c r="BT964" s="8" t="str">
        <f t="shared" ref="BT964:BT1002" si="1805">IF(BD964="","",0)</f>
        <v/>
      </c>
      <c r="BU964" s="7" t="str">
        <f t="shared" ref="BU964:BU1002" si="1806">IF(BF964="","","="&amp;""""&amp;BF964&amp;""""&amp;","&amp;"="&amp;""""&amp;BG964&amp;""""&amp;","&amp;"="&amp;""""&amp;BH964&amp;""""&amp;","&amp;"="&amp;""""&amp;BI964&amp;""""&amp;","&amp;"="&amp;""""&amp;TEXT(BK964,"hh:mm")&amp;""""&amp;","&amp;"="&amp;""""&amp;TEXT(BL964,"hh:mm")&amp;""""&amp;","&amp;"="&amp;""""&amp;TEXT(BM964,"hh:mm")&amp;""""&amp;","&amp;"="&amp;""""&amp;BN964&amp;""""&amp;","&amp;"="&amp;""""&amp;BO964&amp;""""&amp;","&amp;"="&amp;""""&amp;BP964&amp;""""&amp;","&amp;"="&amp;""""&amp;BQ964&amp;""""&amp;","&amp;"="&amp;""""&amp;BR964&amp;""""&amp;","&amp;"="&amp;""""&amp;BS964&amp;""""&amp;","&amp;"="&amp;""""&amp;BT964&amp;""""&amp;",")</f>
        <v/>
      </c>
    </row>
    <row r="965" spans="8:73" x14ac:dyDescent="0.25">
      <c r="H965" s="35" t="str">
        <f>IFERROR(IF(MINUTE(M965)&lt;&gt;MINUTE(M964),MAX($H$2:H964)+1,IF(AND(MINUTE(M964)=0,MINUTE(M965)=0),1,"")),"")</f>
        <v/>
      </c>
      <c r="I965" s="35" t="str">
        <f t="shared" si="1741"/>
        <v/>
      </c>
      <c r="J965" s="35" t="str">
        <f t="shared" si="1780"/>
        <v/>
      </c>
      <c r="K965" s="67" t="str">
        <f>IFERROR(IF(VLOOKUP(J964,'Flota Variable'!$AS$4:$AU$707,3,0)+K964&gt;$F$7,"",VLOOKUP(J964,'Flota Variable'!$AS$4:$AU$707,3,0)+K964),"")</f>
        <v/>
      </c>
      <c r="L965" s="67" t="str">
        <f t="shared" si="1742"/>
        <v/>
      </c>
      <c r="M965" s="36" t="str">
        <f t="shared" si="1781"/>
        <v/>
      </c>
      <c r="N965" s="35" t="str">
        <f>IF(H965="","",IF(H965=MAX($H$3:$H$1002),IFERROR(VLOOKUP(MAX($H$3:H965)+1,$H$3:$I$1002,2,0),MAX(I965:I1964))-VLOOKUP(H965,$H$3:$I$1002,2,0)+1,IFERROR(VLOOKUP(MAX($H$3:H965)+1,$H$3:$I$1002,2,0),MAX(I965:I1964))-VLOOKUP(H965,$H$3:$I$1002,2,0)))</f>
        <v/>
      </c>
      <c r="P965" s="35" t="str">
        <f t="shared" si="1782"/>
        <v/>
      </c>
      <c r="Q965" s="67" t="str">
        <f t="shared" si="1783"/>
        <v/>
      </c>
      <c r="R965" s="67" t="str">
        <f t="shared" si="1784"/>
        <v/>
      </c>
      <c r="S965" s="67" t="str">
        <f t="shared" si="1785"/>
        <v/>
      </c>
      <c r="U965" s="68" t="str">
        <f>IFERROR(IF(Z965=0,"",IF(MINUTE(Z965)&lt;&gt;MINUTE(Z964),MAX($U$2:U964)+1,IF(AND(MINUTE(Z964)=0,MINUTE(Z965)=0),1,""))),"")</f>
        <v/>
      </c>
      <c r="V965" s="68" t="str">
        <f t="shared" si="1786"/>
        <v/>
      </c>
      <c r="W965" s="68" t="str">
        <f t="shared" si="1787"/>
        <v/>
      </c>
      <c r="X965" s="69" t="str">
        <f>IFERROR(L965+VLOOKUP(J965,'Tiempos de ciclo'!$P$3:$Q$398,2,0),"")</f>
        <v/>
      </c>
      <c r="Y965" s="69" t="str">
        <f t="shared" si="1770"/>
        <v/>
      </c>
      <c r="Z965" s="70" t="str">
        <f t="shared" si="1788"/>
        <v/>
      </c>
      <c r="AA965" s="68" t="str">
        <f>IF(U965="","",IF(U965=MAX($U$3:$U$1002),IFERROR(VLOOKUP(MAX($U$3:U965)+1,$U$3:$V$1002,2,0),MAX(V965:V1964))-VLOOKUP(U965,$U$3:$V$1002,2,0)+1,IFERROR(VLOOKUP(MAX($U$3:U965)+1,$U$3:$V$1002,2,0),MAX(V965:V1964))-VLOOKUP(U965,$U$3:$V$1002,2,0)))</f>
        <v/>
      </c>
      <c r="AC965" s="68" t="str">
        <f t="shared" si="1789"/>
        <v/>
      </c>
      <c r="AD965" s="69" t="str">
        <f t="shared" si="1790"/>
        <v/>
      </c>
      <c r="AE965" s="69" t="str">
        <f t="shared" si="1791"/>
        <v/>
      </c>
      <c r="AF965" s="69" t="str">
        <f t="shared" si="1792"/>
        <v/>
      </c>
      <c r="AI965" s="3" t="str">
        <f t="shared" si="1743"/>
        <v/>
      </c>
      <c r="AJ965" s="8" t="str">
        <f t="shared" si="1771"/>
        <v/>
      </c>
      <c r="AK965" s="8" t="str">
        <f t="shared" si="1744"/>
        <v/>
      </c>
      <c r="AL965" s="8" t="str">
        <f t="shared" si="1745"/>
        <v/>
      </c>
      <c r="AM965" s="8" t="str">
        <f t="shared" si="1746"/>
        <v/>
      </c>
      <c r="AN965" s="9" t="str">
        <f t="shared" si="1772"/>
        <v/>
      </c>
      <c r="AO965" s="9" t="str">
        <f t="shared" si="1773"/>
        <v/>
      </c>
      <c r="AP965" s="8" t="str">
        <f t="shared" si="1793"/>
        <v/>
      </c>
      <c r="AQ965" s="9" t="str">
        <f t="shared" si="1774"/>
        <v/>
      </c>
      <c r="AR965" s="8" t="str">
        <f t="shared" si="1794"/>
        <v/>
      </c>
      <c r="AS965" s="2" t="str">
        <f t="shared" si="1747"/>
        <v/>
      </c>
      <c r="AT965" s="8" t="str">
        <f t="shared" si="1795"/>
        <v/>
      </c>
      <c r="AU965" s="8" t="str">
        <f t="shared" si="1748"/>
        <v/>
      </c>
      <c r="AV965" s="8" t="str">
        <f t="shared" si="1749"/>
        <v/>
      </c>
      <c r="AW965" s="8" t="str">
        <f t="shared" si="1750"/>
        <v/>
      </c>
      <c r="AX965" s="9" t="str">
        <f t="shared" si="1775"/>
        <v/>
      </c>
      <c r="AY965" s="9" t="str">
        <f t="shared" si="1776"/>
        <v/>
      </c>
      <c r="AZ965" s="8" t="str">
        <f t="shared" si="1796"/>
        <v/>
      </c>
      <c r="BA965" s="9" t="str">
        <f t="shared" si="1797"/>
        <v/>
      </c>
      <c r="BB965" s="8" t="str">
        <f t="shared" si="1798"/>
        <v/>
      </c>
      <c r="BD965" s="3" t="str">
        <f t="shared" si="1799"/>
        <v/>
      </c>
      <c r="BE965" s="8" t="str">
        <f t="shared" si="1751"/>
        <v/>
      </c>
      <c r="BF965" s="8" t="str">
        <f t="shared" si="1752"/>
        <v/>
      </c>
      <c r="BG965" s="86" t="str">
        <f t="shared" si="1753"/>
        <v/>
      </c>
      <c r="BH965" s="9" t="str">
        <f t="shared" si="1754"/>
        <v/>
      </c>
      <c r="BI965" s="9" t="str">
        <f t="shared" si="1755"/>
        <v/>
      </c>
      <c r="BJ965" s="82" t="e">
        <f t="shared" si="1777"/>
        <v>#VALUE!</v>
      </c>
      <c r="BK965" s="9" t="str">
        <f t="shared" si="1756"/>
        <v/>
      </c>
      <c r="BL965" s="9" t="str">
        <f t="shared" ref="BL965:BM965" si="1807">BK965</f>
        <v/>
      </c>
      <c r="BM965" s="9" t="str">
        <f t="shared" si="1807"/>
        <v/>
      </c>
      <c r="BN965" s="8" t="str">
        <f t="shared" si="1779"/>
        <v/>
      </c>
      <c r="BO965" s="8" t="str">
        <f t="shared" si="1801"/>
        <v/>
      </c>
      <c r="BP965" s="8" t="str">
        <f t="shared" si="1802"/>
        <v/>
      </c>
      <c r="BQ965" s="8" t="str">
        <f t="shared" si="1803"/>
        <v/>
      </c>
      <c r="BR965" s="8" t="str">
        <f t="shared" si="1758"/>
        <v/>
      </c>
      <c r="BS965" s="8" t="str">
        <f t="shared" si="1804"/>
        <v/>
      </c>
      <c r="BT965" s="8" t="str">
        <f t="shared" si="1805"/>
        <v/>
      </c>
      <c r="BU965" s="7" t="str">
        <f t="shared" si="1806"/>
        <v/>
      </c>
    </row>
    <row r="966" spans="8:73" x14ac:dyDescent="0.25">
      <c r="H966" s="35" t="str">
        <f>IFERROR(IF(MINUTE(M966)&lt;&gt;MINUTE(M965),MAX($H$2:H965)+1,IF(AND(MINUTE(M965)=0,MINUTE(M966)=0),1,"")),"")</f>
        <v/>
      </c>
      <c r="I966" s="35" t="str">
        <f t="shared" si="1741"/>
        <v/>
      </c>
      <c r="J966" s="35" t="str">
        <f t="shared" si="1780"/>
        <v/>
      </c>
      <c r="K966" s="67" t="str">
        <f>IFERROR(IF(VLOOKUP(J965,'Flota Variable'!$AS$4:$AU$707,3,0)+K965&gt;$F$7,"",VLOOKUP(J965,'Flota Variable'!$AS$4:$AU$707,3,0)+K965),"")</f>
        <v/>
      </c>
      <c r="L966" s="67" t="str">
        <f t="shared" si="1742"/>
        <v/>
      </c>
      <c r="M966" s="36" t="str">
        <f t="shared" si="1781"/>
        <v/>
      </c>
      <c r="N966" s="35" t="str">
        <f>IF(H966="","",IF(H966=MAX($H$3:$H$1002),IFERROR(VLOOKUP(MAX($H$3:H966)+1,$H$3:$I$1002,2,0),MAX(I966:I1965))-VLOOKUP(H966,$H$3:$I$1002,2,0)+1,IFERROR(VLOOKUP(MAX($H$3:H966)+1,$H$3:$I$1002,2,0),MAX(I966:I1965))-VLOOKUP(H966,$H$3:$I$1002,2,0)))</f>
        <v/>
      </c>
      <c r="P966" s="35" t="str">
        <f t="shared" si="1782"/>
        <v/>
      </c>
      <c r="Q966" s="67" t="str">
        <f t="shared" si="1783"/>
        <v/>
      </c>
      <c r="R966" s="67" t="str">
        <f t="shared" si="1784"/>
        <v/>
      </c>
      <c r="S966" s="67" t="str">
        <f t="shared" si="1785"/>
        <v/>
      </c>
      <c r="U966" s="68" t="str">
        <f>IFERROR(IF(Z966=0,"",IF(MINUTE(Z966)&lt;&gt;MINUTE(Z965),MAX($U$2:U965)+1,IF(AND(MINUTE(Z965)=0,MINUTE(Z966)=0),1,""))),"")</f>
        <v/>
      </c>
      <c r="V966" s="68" t="str">
        <f t="shared" si="1786"/>
        <v/>
      </c>
      <c r="W966" s="68" t="str">
        <f t="shared" si="1787"/>
        <v/>
      </c>
      <c r="X966" s="69" t="str">
        <f>IFERROR(L966+VLOOKUP(J966,'Tiempos de ciclo'!$P$3:$Q$398,2,0),"")</f>
        <v/>
      </c>
      <c r="Y966" s="69" t="str">
        <f t="shared" si="1770"/>
        <v/>
      </c>
      <c r="Z966" s="70" t="str">
        <f t="shared" si="1788"/>
        <v/>
      </c>
      <c r="AA966" s="68" t="str">
        <f>IF(U966="","",IF(U966=MAX($U$3:$U$1002),IFERROR(VLOOKUP(MAX($U$3:U966)+1,$U$3:$V$1002,2,0),MAX(V966:V1965))-VLOOKUP(U966,$U$3:$V$1002,2,0)+1,IFERROR(VLOOKUP(MAX($U$3:U966)+1,$U$3:$V$1002,2,0),MAX(V966:V1965))-VLOOKUP(U966,$U$3:$V$1002,2,0)))</f>
        <v/>
      </c>
      <c r="AC966" s="68" t="str">
        <f t="shared" si="1789"/>
        <v/>
      </c>
      <c r="AD966" s="69" t="str">
        <f t="shared" si="1790"/>
        <v/>
      </c>
      <c r="AE966" s="69" t="str">
        <f t="shared" si="1791"/>
        <v/>
      </c>
      <c r="AF966" s="69" t="str">
        <f t="shared" si="1792"/>
        <v/>
      </c>
      <c r="AI966" s="3" t="str">
        <f t="shared" si="1743"/>
        <v/>
      </c>
      <c r="AJ966" s="8" t="str">
        <f t="shared" si="1771"/>
        <v/>
      </c>
      <c r="AK966" s="8" t="str">
        <f t="shared" si="1744"/>
        <v/>
      </c>
      <c r="AL966" s="8" t="str">
        <f t="shared" si="1745"/>
        <v/>
      </c>
      <c r="AM966" s="8" t="str">
        <f t="shared" si="1746"/>
        <v/>
      </c>
      <c r="AN966" s="9" t="str">
        <f t="shared" si="1772"/>
        <v/>
      </c>
      <c r="AO966" s="9" t="str">
        <f t="shared" si="1773"/>
        <v/>
      </c>
      <c r="AP966" s="8" t="str">
        <f t="shared" si="1793"/>
        <v/>
      </c>
      <c r="AQ966" s="9" t="str">
        <f t="shared" si="1774"/>
        <v/>
      </c>
      <c r="AR966" s="8" t="str">
        <f t="shared" si="1794"/>
        <v/>
      </c>
      <c r="AS966" s="2" t="str">
        <f t="shared" si="1747"/>
        <v/>
      </c>
      <c r="AT966" s="8" t="str">
        <f t="shared" si="1795"/>
        <v/>
      </c>
      <c r="AU966" s="8" t="str">
        <f t="shared" si="1748"/>
        <v/>
      </c>
      <c r="AV966" s="8" t="str">
        <f t="shared" si="1749"/>
        <v/>
      </c>
      <c r="AW966" s="8" t="str">
        <f t="shared" si="1750"/>
        <v/>
      </c>
      <c r="AX966" s="9" t="str">
        <f t="shared" si="1775"/>
        <v/>
      </c>
      <c r="AY966" s="9" t="str">
        <f t="shared" si="1776"/>
        <v/>
      </c>
      <c r="AZ966" s="8" t="str">
        <f t="shared" si="1796"/>
        <v/>
      </c>
      <c r="BA966" s="9" t="str">
        <f t="shared" si="1797"/>
        <v/>
      </c>
      <c r="BB966" s="8" t="str">
        <f t="shared" si="1798"/>
        <v/>
      </c>
      <c r="BD966" s="3" t="str">
        <f t="shared" si="1799"/>
        <v/>
      </c>
      <c r="BE966" s="8" t="str">
        <f t="shared" si="1751"/>
        <v/>
      </c>
      <c r="BF966" s="8" t="str">
        <f t="shared" si="1752"/>
        <v/>
      </c>
      <c r="BG966" s="86" t="str">
        <f t="shared" si="1753"/>
        <v/>
      </c>
      <c r="BH966" s="9" t="str">
        <f t="shared" si="1754"/>
        <v/>
      </c>
      <c r="BI966" s="9" t="str">
        <f t="shared" si="1755"/>
        <v/>
      </c>
      <c r="BJ966" s="82" t="e">
        <f t="shared" si="1777"/>
        <v>#VALUE!</v>
      </c>
      <c r="BK966" s="9" t="str">
        <f t="shared" si="1756"/>
        <v/>
      </c>
      <c r="BL966" s="9" t="str">
        <f t="shared" ref="BL966:BM966" si="1808">BK966</f>
        <v/>
      </c>
      <c r="BM966" s="9" t="str">
        <f t="shared" si="1808"/>
        <v/>
      </c>
      <c r="BN966" s="8" t="str">
        <f t="shared" si="1779"/>
        <v/>
      </c>
      <c r="BO966" s="8" t="str">
        <f t="shared" si="1801"/>
        <v/>
      </c>
      <c r="BP966" s="8" t="str">
        <f t="shared" si="1802"/>
        <v/>
      </c>
      <c r="BQ966" s="8" t="str">
        <f t="shared" si="1803"/>
        <v/>
      </c>
      <c r="BR966" s="8" t="str">
        <f t="shared" si="1758"/>
        <v/>
      </c>
      <c r="BS966" s="8" t="str">
        <f t="shared" si="1804"/>
        <v/>
      </c>
      <c r="BT966" s="8" t="str">
        <f t="shared" si="1805"/>
        <v/>
      </c>
      <c r="BU966" s="7" t="str">
        <f t="shared" si="1806"/>
        <v/>
      </c>
    </row>
    <row r="967" spans="8:73" x14ac:dyDescent="0.25">
      <c r="H967" s="35" t="str">
        <f>IFERROR(IF(MINUTE(M967)&lt;&gt;MINUTE(M966),MAX($H$2:H966)+1,IF(AND(MINUTE(M966)=0,MINUTE(M967)=0),1,"")),"")</f>
        <v/>
      </c>
      <c r="I967" s="35" t="str">
        <f t="shared" si="1741"/>
        <v/>
      </c>
      <c r="J967" s="35" t="str">
        <f t="shared" si="1780"/>
        <v/>
      </c>
      <c r="K967" s="67" t="str">
        <f>IFERROR(IF(VLOOKUP(J966,'Flota Variable'!$AS$4:$AU$707,3,0)+K966&gt;$F$7,"",VLOOKUP(J966,'Flota Variable'!$AS$4:$AU$707,3,0)+K966),"")</f>
        <v/>
      </c>
      <c r="L967" s="67" t="str">
        <f t="shared" si="1742"/>
        <v/>
      </c>
      <c r="M967" s="36" t="str">
        <f t="shared" si="1781"/>
        <v/>
      </c>
      <c r="N967" s="35" t="str">
        <f>IF(H967="","",IF(H967=MAX($H$3:$H$1002),IFERROR(VLOOKUP(MAX($H$3:H967)+1,$H$3:$I$1002,2,0),MAX(I967:I1966))-VLOOKUP(H967,$H$3:$I$1002,2,0)+1,IFERROR(VLOOKUP(MAX($H$3:H967)+1,$H$3:$I$1002,2,0),MAX(I967:I1966))-VLOOKUP(H967,$H$3:$I$1002,2,0)))</f>
        <v/>
      </c>
      <c r="P967" s="35" t="str">
        <f t="shared" si="1782"/>
        <v/>
      </c>
      <c r="Q967" s="67" t="str">
        <f t="shared" si="1783"/>
        <v/>
      </c>
      <c r="R967" s="67" t="str">
        <f t="shared" si="1784"/>
        <v/>
      </c>
      <c r="S967" s="67" t="str">
        <f t="shared" si="1785"/>
        <v/>
      </c>
      <c r="U967" s="68" t="str">
        <f>IFERROR(IF(Z967=0,"",IF(MINUTE(Z967)&lt;&gt;MINUTE(Z966),MAX($U$2:U966)+1,IF(AND(MINUTE(Z966)=0,MINUTE(Z967)=0),1,""))),"")</f>
        <v/>
      </c>
      <c r="V967" s="68" t="str">
        <f t="shared" si="1786"/>
        <v/>
      </c>
      <c r="W967" s="68" t="str">
        <f t="shared" si="1787"/>
        <v/>
      </c>
      <c r="X967" s="69" t="str">
        <f>IFERROR(L967+VLOOKUP(J967,'Tiempos de ciclo'!$P$3:$Q$398,2,0),"")</f>
        <v/>
      </c>
      <c r="Y967" s="69" t="str">
        <f t="shared" si="1770"/>
        <v/>
      </c>
      <c r="Z967" s="70" t="str">
        <f t="shared" si="1788"/>
        <v/>
      </c>
      <c r="AA967" s="68" t="str">
        <f>IF(U967="","",IF(U967=MAX($U$3:$U$1002),IFERROR(VLOOKUP(MAX($U$3:U967)+1,$U$3:$V$1002,2,0),MAX(V967:V1966))-VLOOKUP(U967,$U$3:$V$1002,2,0)+1,IFERROR(VLOOKUP(MAX($U$3:U967)+1,$U$3:$V$1002,2,0),MAX(V967:V1966))-VLOOKUP(U967,$U$3:$V$1002,2,0)))</f>
        <v/>
      </c>
      <c r="AC967" s="68" t="str">
        <f t="shared" si="1789"/>
        <v/>
      </c>
      <c r="AD967" s="69" t="str">
        <f t="shared" si="1790"/>
        <v/>
      </c>
      <c r="AE967" s="69" t="str">
        <f t="shared" si="1791"/>
        <v/>
      </c>
      <c r="AF967" s="69" t="str">
        <f t="shared" si="1792"/>
        <v/>
      </c>
      <c r="AI967" s="3" t="str">
        <f t="shared" si="1743"/>
        <v/>
      </c>
      <c r="AJ967" s="8" t="str">
        <f t="shared" si="1771"/>
        <v/>
      </c>
      <c r="AK967" s="8" t="str">
        <f t="shared" si="1744"/>
        <v/>
      </c>
      <c r="AL967" s="8" t="str">
        <f t="shared" si="1745"/>
        <v/>
      </c>
      <c r="AM967" s="8" t="str">
        <f t="shared" si="1746"/>
        <v/>
      </c>
      <c r="AN967" s="9" t="str">
        <f t="shared" si="1772"/>
        <v/>
      </c>
      <c r="AO967" s="9" t="str">
        <f t="shared" si="1773"/>
        <v/>
      </c>
      <c r="AP967" s="8" t="str">
        <f t="shared" si="1793"/>
        <v/>
      </c>
      <c r="AQ967" s="9" t="str">
        <f t="shared" si="1774"/>
        <v/>
      </c>
      <c r="AR967" s="8" t="str">
        <f t="shared" si="1794"/>
        <v/>
      </c>
      <c r="AS967" s="2" t="str">
        <f t="shared" si="1747"/>
        <v/>
      </c>
      <c r="AT967" s="8" t="str">
        <f t="shared" si="1795"/>
        <v/>
      </c>
      <c r="AU967" s="8" t="str">
        <f t="shared" si="1748"/>
        <v/>
      </c>
      <c r="AV967" s="8" t="str">
        <f t="shared" si="1749"/>
        <v/>
      </c>
      <c r="AW967" s="8" t="str">
        <f t="shared" si="1750"/>
        <v/>
      </c>
      <c r="AX967" s="9" t="str">
        <f t="shared" si="1775"/>
        <v/>
      </c>
      <c r="AY967" s="9" t="str">
        <f t="shared" si="1776"/>
        <v/>
      </c>
      <c r="AZ967" s="8" t="str">
        <f t="shared" si="1796"/>
        <v/>
      </c>
      <c r="BA967" s="9" t="str">
        <f t="shared" si="1797"/>
        <v/>
      </c>
      <c r="BB967" s="8" t="str">
        <f t="shared" si="1798"/>
        <v/>
      </c>
      <c r="BD967" s="3" t="str">
        <f t="shared" si="1799"/>
        <v/>
      </c>
      <c r="BE967" s="8" t="str">
        <f t="shared" si="1751"/>
        <v/>
      </c>
      <c r="BF967" s="8" t="str">
        <f t="shared" si="1752"/>
        <v/>
      </c>
      <c r="BG967" s="86" t="str">
        <f t="shared" si="1753"/>
        <v/>
      </c>
      <c r="BH967" s="9" t="str">
        <f t="shared" si="1754"/>
        <v/>
      </c>
      <c r="BI967" s="9" t="str">
        <f t="shared" si="1755"/>
        <v/>
      </c>
      <c r="BJ967" s="82" t="e">
        <f t="shared" si="1777"/>
        <v>#VALUE!</v>
      </c>
      <c r="BK967" s="9" t="str">
        <f t="shared" si="1756"/>
        <v/>
      </c>
      <c r="BL967" s="9" t="str">
        <f t="shared" ref="BL967:BM967" si="1809">BK967</f>
        <v/>
      </c>
      <c r="BM967" s="9" t="str">
        <f t="shared" si="1809"/>
        <v/>
      </c>
      <c r="BN967" s="8" t="str">
        <f t="shared" si="1779"/>
        <v/>
      </c>
      <c r="BO967" s="8" t="str">
        <f t="shared" si="1801"/>
        <v/>
      </c>
      <c r="BP967" s="8" t="str">
        <f t="shared" si="1802"/>
        <v/>
      </c>
      <c r="BQ967" s="8" t="str">
        <f t="shared" si="1803"/>
        <v/>
      </c>
      <c r="BR967" s="8" t="str">
        <f t="shared" si="1758"/>
        <v/>
      </c>
      <c r="BS967" s="8" t="str">
        <f t="shared" si="1804"/>
        <v/>
      </c>
      <c r="BT967" s="8" t="str">
        <f t="shared" si="1805"/>
        <v/>
      </c>
      <c r="BU967" s="7" t="str">
        <f t="shared" si="1806"/>
        <v/>
      </c>
    </row>
    <row r="968" spans="8:73" x14ac:dyDescent="0.25">
      <c r="H968" s="35" t="str">
        <f>IFERROR(IF(MINUTE(M968)&lt;&gt;MINUTE(M967),MAX($H$2:H967)+1,IF(AND(MINUTE(M967)=0,MINUTE(M968)=0),1,"")),"")</f>
        <v/>
      </c>
      <c r="I968" s="35" t="str">
        <f t="shared" si="1741"/>
        <v/>
      </c>
      <c r="J968" s="35" t="str">
        <f t="shared" si="1780"/>
        <v/>
      </c>
      <c r="K968" s="67" t="str">
        <f>IFERROR(IF(VLOOKUP(J967,'Flota Variable'!$AS$4:$AU$707,3,0)+K967&gt;$F$7,"",VLOOKUP(J967,'Flota Variable'!$AS$4:$AU$707,3,0)+K967),"")</f>
        <v/>
      </c>
      <c r="L968" s="67" t="str">
        <f t="shared" si="1742"/>
        <v/>
      </c>
      <c r="M968" s="36" t="str">
        <f t="shared" si="1781"/>
        <v/>
      </c>
      <c r="N968" s="35" t="str">
        <f>IF(H968="","",IF(H968=MAX($H$3:$H$1002),IFERROR(VLOOKUP(MAX($H$3:H968)+1,$H$3:$I$1002,2,0),MAX(I968:I1967))-VLOOKUP(H968,$H$3:$I$1002,2,0)+1,IFERROR(VLOOKUP(MAX($H$3:H968)+1,$H$3:$I$1002,2,0),MAX(I968:I1967))-VLOOKUP(H968,$H$3:$I$1002,2,0)))</f>
        <v/>
      </c>
      <c r="P968" s="35" t="str">
        <f t="shared" si="1782"/>
        <v/>
      </c>
      <c r="Q968" s="67" t="str">
        <f t="shared" si="1783"/>
        <v/>
      </c>
      <c r="R968" s="67" t="str">
        <f t="shared" si="1784"/>
        <v/>
      </c>
      <c r="S968" s="67" t="str">
        <f t="shared" si="1785"/>
        <v/>
      </c>
      <c r="U968" s="68" t="str">
        <f>IFERROR(IF(Z968=0,"",IF(MINUTE(Z968)&lt;&gt;MINUTE(Z967),MAX($U$2:U967)+1,IF(AND(MINUTE(Z967)=0,MINUTE(Z968)=0),1,""))),"")</f>
        <v/>
      </c>
      <c r="V968" s="68" t="str">
        <f t="shared" si="1786"/>
        <v/>
      </c>
      <c r="W968" s="68" t="str">
        <f t="shared" si="1787"/>
        <v/>
      </c>
      <c r="X968" s="69" t="str">
        <f>IFERROR(L968+VLOOKUP(J968,'Tiempos de ciclo'!$P$3:$Q$398,2,0),"")</f>
        <v/>
      </c>
      <c r="Y968" s="69" t="str">
        <f t="shared" si="1770"/>
        <v/>
      </c>
      <c r="Z968" s="70" t="str">
        <f t="shared" si="1788"/>
        <v/>
      </c>
      <c r="AA968" s="68" t="str">
        <f>IF(U968="","",IF(U968=MAX($U$3:$U$1002),IFERROR(VLOOKUP(MAX($U$3:U968)+1,$U$3:$V$1002,2,0),MAX(V968:V1967))-VLOOKUP(U968,$U$3:$V$1002,2,0)+1,IFERROR(VLOOKUP(MAX($U$3:U968)+1,$U$3:$V$1002,2,0),MAX(V968:V1967))-VLOOKUP(U968,$U$3:$V$1002,2,0)))</f>
        <v/>
      </c>
      <c r="AC968" s="68" t="str">
        <f t="shared" si="1789"/>
        <v/>
      </c>
      <c r="AD968" s="69" t="str">
        <f t="shared" si="1790"/>
        <v/>
      </c>
      <c r="AE968" s="69" t="str">
        <f t="shared" si="1791"/>
        <v/>
      </c>
      <c r="AF968" s="69" t="str">
        <f t="shared" si="1792"/>
        <v/>
      </c>
      <c r="AI968" s="3" t="str">
        <f t="shared" si="1743"/>
        <v/>
      </c>
      <c r="AJ968" s="8" t="str">
        <f t="shared" si="1771"/>
        <v/>
      </c>
      <c r="AK968" s="8" t="str">
        <f t="shared" si="1744"/>
        <v/>
      </c>
      <c r="AL968" s="8" t="str">
        <f t="shared" si="1745"/>
        <v/>
      </c>
      <c r="AM968" s="8" t="str">
        <f t="shared" si="1746"/>
        <v/>
      </c>
      <c r="AN968" s="9" t="str">
        <f t="shared" si="1772"/>
        <v/>
      </c>
      <c r="AO968" s="9" t="str">
        <f t="shared" si="1773"/>
        <v/>
      </c>
      <c r="AP968" s="8" t="str">
        <f t="shared" si="1793"/>
        <v/>
      </c>
      <c r="AQ968" s="9" t="str">
        <f t="shared" si="1774"/>
        <v/>
      </c>
      <c r="AR968" s="8" t="str">
        <f t="shared" si="1794"/>
        <v/>
      </c>
      <c r="AS968" s="2" t="str">
        <f t="shared" si="1747"/>
        <v/>
      </c>
      <c r="AT968" s="8" t="str">
        <f t="shared" si="1795"/>
        <v/>
      </c>
      <c r="AU968" s="8" t="str">
        <f t="shared" si="1748"/>
        <v/>
      </c>
      <c r="AV968" s="8" t="str">
        <f t="shared" si="1749"/>
        <v/>
      </c>
      <c r="AW968" s="8" t="str">
        <f t="shared" si="1750"/>
        <v/>
      </c>
      <c r="AX968" s="9" t="str">
        <f t="shared" si="1775"/>
        <v/>
      </c>
      <c r="AY968" s="9" t="str">
        <f t="shared" si="1776"/>
        <v/>
      </c>
      <c r="AZ968" s="8" t="str">
        <f t="shared" si="1796"/>
        <v/>
      </c>
      <c r="BA968" s="9" t="str">
        <f t="shared" si="1797"/>
        <v/>
      </c>
      <c r="BB968" s="8" t="str">
        <f t="shared" si="1798"/>
        <v/>
      </c>
      <c r="BD968" s="3" t="str">
        <f t="shared" si="1799"/>
        <v/>
      </c>
      <c r="BE968" s="8" t="str">
        <f t="shared" si="1751"/>
        <v/>
      </c>
      <c r="BF968" s="8" t="str">
        <f t="shared" si="1752"/>
        <v/>
      </c>
      <c r="BG968" s="86" t="str">
        <f t="shared" si="1753"/>
        <v/>
      </c>
      <c r="BH968" s="9" t="str">
        <f t="shared" si="1754"/>
        <v/>
      </c>
      <c r="BI968" s="9" t="str">
        <f t="shared" si="1755"/>
        <v/>
      </c>
      <c r="BJ968" s="82" t="e">
        <f t="shared" si="1777"/>
        <v>#VALUE!</v>
      </c>
      <c r="BK968" s="9" t="str">
        <f t="shared" si="1756"/>
        <v/>
      </c>
      <c r="BL968" s="9" t="str">
        <f t="shared" ref="BL968:BM968" si="1810">BK968</f>
        <v/>
      </c>
      <c r="BM968" s="9" t="str">
        <f t="shared" si="1810"/>
        <v/>
      </c>
      <c r="BN968" s="8" t="str">
        <f t="shared" si="1779"/>
        <v/>
      </c>
      <c r="BO968" s="8" t="str">
        <f t="shared" si="1801"/>
        <v/>
      </c>
      <c r="BP968" s="8" t="str">
        <f t="shared" si="1802"/>
        <v/>
      </c>
      <c r="BQ968" s="8" t="str">
        <f t="shared" si="1803"/>
        <v/>
      </c>
      <c r="BR968" s="8" t="str">
        <f t="shared" si="1758"/>
        <v/>
      </c>
      <c r="BS968" s="8" t="str">
        <f t="shared" si="1804"/>
        <v/>
      </c>
      <c r="BT968" s="8" t="str">
        <f t="shared" si="1805"/>
        <v/>
      </c>
      <c r="BU968" s="7" t="str">
        <f t="shared" si="1806"/>
        <v/>
      </c>
    </row>
    <row r="969" spans="8:73" x14ac:dyDescent="0.25">
      <c r="H969" s="35" t="str">
        <f>IFERROR(IF(MINUTE(M969)&lt;&gt;MINUTE(M968),MAX($H$2:H968)+1,IF(AND(MINUTE(M968)=0,MINUTE(M969)=0),1,"")),"")</f>
        <v/>
      </c>
      <c r="I969" s="35" t="str">
        <f t="shared" si="1741"/>
        <v/>
      </c>
      <c r="J969" s="35" t="str">
        <f t="shared" si="1780"/>
        <v/>
      </c>
      <c r="K969" s="67" t="str">
        <f>IFERROR(IF(VLOOKUP(J968,'Flota Variable'!$AS$4:$AU$707,3,0)+K968&gt;$F$7,"",VLOOKUP(J968,'Flota Variable'!$AS$4:$AU$707,3,0)+K968),"")</f>
        <v/>
      </c>
      <c r="L969" s="67" t="str">
        <f t="shared" si="1742"/>
        <v/>
      </c>
      <c r="M969" s="36" t="str">
        <f t="shared" si="1781"/>
        <v/>
      </c>
      <c r="N969" s="35" t="str">
        <f>IF(H969="","",IF(H969=MAX($H$3:$H$1002),IFERROR(VLOOKUP(MAX($H$3:H969)+1,$H$3:$I$1002,2,0),MAX(I969:I1968))-VLOOKUP(H969,$H$3:$I$1002,2,0)+1,IFERROR(VLOOKUP(MAX($H$3:H969)+1,$H$3:$I$1002,2,0),MAX(I969:I1968))-VLOOKUP(H969,$H$3:$I$1002,2,0)))</f>
        <v/>
      </c>
      <c r="P969" s="35" t="str">
        <f t="shared" si="1782"/>
        <v/>
      </c>
      <c r="Q969" s="67" t="str">
        <f t="shared" si="1783"/>
        <v/>
      </c>
      <c r="R969" s="67" t="str">
        <f t="shared" si="1784"/>
        <v/>
      </c>
      <c r="S969" s="67" t="str">
        <f t="shared" si="1785"/>
        <v/>
      </c>
      <c r="U969" s="68" t="str">
        <f>IFERROR(IF(Z969=0,"",IF(MINUTE(Z969)&lt;&gt;MINUTE(Z968),MAX($U$2:U968)+1,IF(AND(MINUTE(Z968)=0,MINUTE(Z969)=0),1,""))),"")</f>
        <v/>
      </c>
      <c r="V969" s="68" t="str">
        <f t="shared" si="1786"/>
        <v/>
      </c>
      <c r="W969" s="68" t="str">
        <f t="shared" si="1787"/>
        <v/>
      </c>
      <c r="X969" s="69" t="str">
        <f>IFERROR(L969+VLOOKUP(J969,'Tiempos de ciclo'!$P$3:$Q$398,2,0),"")</f>
        <v/>
      </c>
      <c r="Y969" s="69" t="str">
        <f t="shared" si="1770"/>
        <v/>
      </c>
      <c r="Z969" s="70" t="str">
        <f t="shared" si="1788"/>
        <v/>
      </c>
      <c r="AA969" s="68" t="str">
        <f>IF(U969="","",IF(U969=MAX($U$3:$U$1002),IFERROR(VLOOKUP(MAX($U$3:U969)+1,$U$3:$V$1002,2,0),MAX(V969:V1968))-VLOOKUP(U969,$U$3:$V$1002,2,0)+1,IFERROR(VLOOKUP(MAX($U$3:U969)+1,$U$3:$V$1002,2,0),MAX(V969:V1968))-VLOOKUP(U969,$U$3:$V$1002,2,0)))</f>
        <v/>
      </c>
      <c r="AC969" s="68" t="str">
        <f t="shared" si="1789"/>
        <v/>
      </c>
      <c r="AD969" s="69" t="str">
        <f t="shared" si="1790"/>
        <v/>
      </c>
      <c r="AE969" s="69" t="str">
        <f t="shared" si="1791"/>
        <v/>
      </c>
      <c r="AF969" s="69" t="str">
        <f t="shared" si="1792"/>
        <v/>
      </c>
      <c r="AI969" s="3" t="str">
        <f t="shared" si="1743"/>
        <v/>
      </c>
      <c r="AJ969" s="8" t="str">
        <f t="shared" si="1771"/>
        <v/>
      </c>
      <c r="AK969" s="8" t="str">
        <f t="shared" si="1744"/>
        <v/>
      </c>
      <c r="AL969" s="8" t="str">
        <f t="shared" si="1745"/>
        <v/>
      </c>
      <c r="AM969" s="8" t="str">
        <f t="shared" si="1746"/>
        <v/>
      </c>
      <c r="AN969" s="9" t="str">
        <f t="shared" si="1772"/>
        <v/>
      </c>
      <c r="AO969" s="9" t="str">
        <f t="shared" si="1773"/>
        <v/>
      </c>
      <c r="AP969" s="8" t="str">
        <f t="shared" si="1793"/>
        <v/>
      </c>
      <c r="AQ969" s="9" t="str">
        <f t="shared" si="1774"/>
        <v/>
      </c>
      <c r="AR969" s="8" t="str">
        <f t="shared" si="1794"/>
        <v/>
      </c>
      <c r="AS969" s="2" t="str">
        <f t="shared" si="1747"/>
        <v/>
      </c>
      <c r="AT969" s="8" t="str">
        <f t="shared" si="1795"/>
        <v/>
      </c>
      <c r="AU969" s="8" t="str">
        <f t="shared" si="1748"/>
        <v/>
      </c>
      <c r="AV969" s="8" t="str">
        <f t="shared" si="1749"/>
        <v/>
      </c>
      <c r="AW969" s="8" t="str">
        <f t="shared" si="1750"/>
        <v/>
      </c>
      <c r="AX969" s="9" t="str">
        <f t="shared" si="1775"/>
        <v/>
      </c>
      <c r="AY969" s="9" t="str">
        <f t="shared" si="1776"/>
        <v/>
      </c>
      <c r="AZ969" s="8" t="str">
        <f t="shared" si="1796"/>
        <v/>
      </c>
      <c r="BA969" s="9" t="str">
        <f t="shared" si="1797"/>
        <v/>
      </c>
      <c r="BB969" s="8" t="str">
        <f t="shared" si="1798"/>
        <v/>
      </c>
      <c r="BD969" s="3" t="str">
        <f t="shared" si="1799"/>
        <v/>
      </c>
      <c r="BE969" s="8" t="str">
        <f t="shared" si="1751"/>
        <v/>
      </c>
      <c r="BF969" s="8" t="str">
        <f t="shared" si="1752"/>
        <v/>
      </c>
      <c r="BG969" s="86" t="str">
        <f t="shared" si="1753"/>
        <v/>
      </c>
      <c r="BH969" s="9" t="str">
        <f t="shared" si="1754"/>
        <v/>
      </c>
      <c r="BI969" s="9" t="str">
        <f t="shared" si="1755"/>
        <v/>
      </c>
      <c r="BJ969" s="82" t="e">
        <f t="shared" si="1777"/>
        <v>#VALUE!</v>
      </c>
      <c r="BK969" s="9" t="str">
        <f t="shared" si="1756"/>
        <v/>
      </c>
      <c r="BL969" s="9" t="str">
        <f t="shared" ref="BL969:BM969" si="1811">BK969</f>
        <v/>
      </c>
      <c r="BM969" s="9" t="str">
        <f t="shared" si="1811"/>
        <v/>
      </c>
      <c r="BN969" s="8" t="str">
        <f t="shared" si="1779"/>
        <v/>
      </c>
      <c r="BO969" s="8" t="str">
        <f t="shared" si="1801"/>
        <v/>
      </c>
      <c r="BP969" s="8" t="str">
        <f t="shared" si="1802"/>
        <v/>
      </c>
      <c r="BQ969" s="8" t="str">
        <f t="shared" si="1803"/>
        <v/>
      </c>
      <c r="BR969" s="8" t="str">
        <f t="shared" si="1758"/>
        <v/>
      </c>
      <c r="BS969" s="8" t="str">
        <f t="shared" si="1804"/>
        <v/>
      </c>
      <c r="BT969" s="8" t="str">
        <f t="shared" si="1805"/>
        <v/>
      </c>
      <c r="BU969" s="7" t="str">
        <f t="shared" si="1806"/>
        <v/>
      </c>
    </row>
    <row r="970" spans="8:73" x14ac:dyDescent="0.25">
      <c r="H970" s="35" t="str">
        <f>IFERROR(IF(MINUTE(M970)&lt;&gt;MINUTE(M969),MAX($H$2:H969)+1,IF(AND(MINUTE(M969)=0,MINUTE(M970)=0),1,"")),"")</f>
        <v/>
      </c>
      <c r="I970" s="35" t="str">
        <f t="shared" si="1741"/>
        <v/>
      </c>
      <c r="J970" s="35" t="str">
        <f t="shared" si="1780"/>
        <v/>
      </c>
      <c r="K970" s="67" t="str">
        <f>IFERROR(IF(VLOOKUP(J969,'Flota Variable'!$AS$4:$AU$707,3,0)+K969&gt;$F$7,"",VLOOKUP(J969,'Flota Variable'!$AS$4:$AU$707,3,0)+K969),"")</f>
        <v/>
      </c>
      <c r="L970" s="67" t="str">
        <f t="shared" si="1742"/>
        <v/>
      </c>
      <c r="M970" s="36" t="str">
        <f t="shared" si="1781"/>
        <v/>
      </c>
      <c r="N970" s="35" t="str">
        <f>IF(H970="","",IF(H970=MAX($H$3:$H$1002),IFERROR(VLOOKUP(MAX($H$3:H970)+1,$H$3:$I$1002,2,0),MAX(I970:I1969))-VLOOKUP(H970,$H$3:$I$1002,2,0)+1,IFERROR(VLOOKUP(MAX($H$3:H970)+1,$H$3:$I$1002,2,0),MAX(I970:I1969))-VLOOKUP(H970,$H$3:$I$1002,2,0)))</f>
        <v/>
      </c>
      <c r="P970" s="35" t="str">
        <f t="shared" si="1782"/>
        <v/>
      </c>
      <c r="Q970" s="67" t="str">
        <f t="shared" si="1783"/>
        <v/>
      </c>
      <c r="R970" s="67" t="str">
        <f t="shared" si="1784"/>
        <v/>
      </c>
      <c r="S970" s="67" t="str">
        <f t="shared" si="1785"/>
        <v/>
      </c>
      <c r="U970" s="68" t="str">
        <f>IFERROR(IF(Z970=0,"",IF(MINUTE(Z970)&lt;&gt;MINUTE(Z969),MAX($U$2:U969)+1,IF(AND(MINUTE(Z969)=0,MINUTE(Z970)=0),1,""))),"")</f>
        <v/>
      </c>
      <c r="V970" s="68" t="str">
        <f t="shared" si="1786"/>
        <v/>
      </c>
      <c r="W970" s="68" t="str">
        <f t="shared" si="1787"/>
        <v/>
      </c>
      <c r="X970" s="69" t="str">
        <f>IFERROR(L970+VLOOKUP(J970,'Tiempos de ciclo'!$P$3:$Q$398,2,0),"")</f>
        <v/>
      </c>
      <c r="Y970" s="69" t="str">
        <f t="shared" si="1770"/>
        <v/>
      </c>
      <c r="Z970" s="70" t="str">
        <f t="shared" si="1788"/>
        <v/>
      </c>
      <c r="AA970" s="68" t="str">
        <f>IF(U970="","",IF(U970=MAX($U$3:$U$1002),IFERROR(VLOOKUP(MAX($U$3:U970)+1,$U$3:$V$1002,2,0),MAX(V970:V1969))-VLOOKUP(U970,$U$3:$V$1002,2,0)+1,IFERROR(VLOOKUP(MAX($U$3:U970)+1,$U$3:$V$1002,2,0),MAX(V970:V1969))-VLOOKUP(U970,$U$3:$V$1002,2,0)))</f>
        <v/>
      </c>
      <c r="AC970" s="68" t="str">
        <f t="shared" si="1789"/>
        <v/>
      </c>
      <c r="AD970" s="69" t="str">
        <f t="shared" si="1790"/>
        <v/>
      </c>
      <c r="AE970" s="69" t="str">
        <f t="shared" si="1791"/>
        <v/>
      </c>
      <c r="AF970" s="69" t="str">
        <f t="shared" si="1792"/>
        <v/>
      </c>
      <c r="AI970" s="3" t="str">
        <f t="shared" si="1743"/>
        <v/>
      </c>
      <c r="AJ970" s="8" t="str">
        <f t="shared" si="1771"/>
        <v/>
      </c>
      <c r="AK970" s="8" t="str">
        <f t="shared" si="1744"/>
        <v/>
      </c>
      <c r="AL970" s="8" t="str">
        <f t="shared" si="1745"/>
        <v/>
      </c>
      <c r="AM970" s="8" t="str">
        <f t="shared" si="1746"/>
        <v/>
      </c>
      <c r="AN970" s="9" t="str">
        <f t="shared" si="1772"/>
        <v/>
      </c>
      <c r="AO970" s="9" t="str">
        <f t="shared" si="1773"/>
        <v/>
      </c>
      <c r="AP970" s="8" t="str">
        <f t="shared" si="1793"/>
        <v/>
      </c>
      <c r="AQ970" s="9" t="str">
        <f t="shared" si="1774"/>
        <v/>
      </c>
      <c r="AR970" s="8" t="str">
        <f t="shared" si="1794"/>
        <v/>
      </c>
      <c r="AS970" s="2" t="str">
        <f t="shared" si="1747"/>
        <v/>
      </c>
      <c r="AT970" s="8" t="str">
        <f t="shared" si="1795"/>
        <v/>
      </c>
      <c r="AU970" s="8" t="str">
        <f t="shared" si="1748"/>
        <v/>
      </c>
      <c r="AV970" s="8" t="str">
        <f t="shared" si="1749"/>
        <v/>
      </c>
      <c r="AW970" s="8" t="str">
        <f t="shared" si="1750"/>
        <v/>
      </c>
      <c r="AX970" s="9" t="str">
        <f t="shared" si="1775"/>
        <v/>
      </c>
      <c r="AY970" s="9" t="str">
        <f t="shared" si="1776"/>
        <v/>
      </c>
      <c r="AZ970" s="8" t="str">
        <f t="shared" si="1796"/>
        <v/>
      </c>
      <c r="BA970" s="9" t="str">
        <f t="shared" si="1797"/>
        <v/>
      </c>
      <c r="BB970" s="8" t="str">
        <f t="shared" si="1798"/>
        <v/>
      </c>
      <c r="BD970" s="3" t="str">
        <f t="shared" si="1799"/>
        <v/>
      </c>
      <c r="BE970" s="8" t="str">
        <f t="shared" si="1751"/>
        <v/>
      </c>
      <c r="BF970" s="8" t="str">
        <f t="shared" si="1752"/>
        <v/>
      </c>
      <c r="BG970" s="86" t="str">
        <f t="shared" si="1753"/>
        <v/>
      </c>
      <c r="BH970" s="9" t="str">
        <f t="shared" si="1754"/>
        <v/>
      </c>
      <c r="BI970" s="9" t="str">
        <f t="shared" si="1755"/>
        <v/>
      </c>
      <c r="BJ970" s="82" t="e">
        <f t="shared" si="1777"/>
        <v>#VALUE!</v>
      </c>
      <c r="BK970" s="9" t="str">
        <f t="shared" si="1756"/>
        <v/>
      </c>
      <c r="BL970" s="9" t="str">
        <f t="shared" ref="BL970:BM970" si="1812">BK970</f>
        <v/>
      </c>
      <c r="BM970" s="9" t="str">
        <f t="shared" si="1812"/>
        <v/>
      </c>
      <c r="BN970" s="8" t="str">
        <f t="shared" si="1779"/>
        <v/>
      </c>
      <c r="BO970" s="8" t="str">
        <f t="shared" si="1801"/>
        <v/>
      </c>
      <c r="BP970" s="8" t="str">
        <f t="shared" si="1802"/>
        <v/>
      </c>
      <c r="BQ970" s="8" t="str">
        <f t="shared" si="1803"/>
        <v/>
      </c>
      <c r="BR970" s="8" t="str">
        <f t="shared" si="1758"/>
        <v/>
      </c>
      <c r="BS970" s="8" t="str">
        <f t="shared" si="1804"/>
        <v/>
      </c>
      <c r="BT970" s="8" t="str">
        <f t="shared" si="1805"/>
        <v/>
      </c>
      <c r="BU970" s="7" t="str">
        <f t="shared" si="1806"/>
        <v/>
      </c>
    </row>
    <row r="971" spans="8:73" x14ac:dyDescent="0.25">
      <c r="H971" s="35" t="str">
        <f>IFERROR(IF(MINUTE(M971)&lt;&gt;MINUTE(M970),MAX($H$2:H970)+1,IF(AND(MINUTE(M970)=0,MINUTE(M971)=0),1,"")),"")</f>
        <v/>
      </c>
      <c r="I971" s="35" t="str">
        <f t="shared" si="1741"/>
        <v/>
      </c>
      <c r="J971" s="35" t="str">
        <f t="shared" si="1780"/>
        <v/>
      </c>
      <c r="K971" s="67" t="str">
        <f>IFERROR(IF(VLOOKUP(J970,'Flota Variable'!$AS$4:$AU$707,3,0)+K970&gt;$F$7,"",VLOOKUP(J970,'Flota Variable'!$AS$4:$AU$707,3,0)+K970),"")</f>
        <v/>
      </c>
      <c r="L971" s="67" t="str">
        <f t="shared" si="1742"/>
        <v/>
      </c>
      <c r="M971" s="36" t="str">
        <f t="shared" si="1781"/>
        <v/>
      </c>
      <c r="N971" s="35" t="str">
        <f>IF(H971="","",IF(H971=MAX($H$3:$H$1002),IFERROR(VLOOKUP(MAX($H$3:H971)+1,$H$3:$I$1002,2,0),MAX(I971:I1970))-VLOOKUP(H971,$H$3:$I$1002,2,0)+1,IFERROR(VLOOKUP(MAX($H$3:H971)+1,$H$3:$I$1002,2,0),MAX(I971:I1970))-VLOOKUP(H971,$H$3:$I$1002,2,0)))</f>
        <v/>
      </c>
      <c r="P971" s="35" t="str">
        <f t="shared" si="1782"/>
        <v/>
      </c>
      <c r="Q971" s="67" t="str">
        <f t="shared" si="1783"/>
        <v/>
      </c>
      <c r="R971" s="67" t="str">
        <f t="shared" si="1784"/>
        <v/>
      </c>
      <c r="S971" s="67" t="str">
        <f t="shared" si="1785"/>
        <v/>
      </c>
      <c r="U971" s="68" t="str">
        <f>IFERROR(IF(Z971=0,"",IF(MINUTE(Z971)&lt;&gt;MINUTE(Z970),MAX($U$2:U970)+1,IF(AND(MINUTE(Z970)=0,MINUTE(Z971)=0),1,""))),"")</f>
        <v/>
      </c>
      <c r="V971" s="68" t="str">
        <f t="shared" si="1786"/>
        <v/>
      </c>
      <c r="W971" s="68" t="str">
        <f t="shared" si="1787"/>
        <v/>
      </c>
      <c r="X971" s="69" t="str">
        <f>IFERROR(L971+VLOOKUP(J971,'Tiempos de ciclo'!$P$3:$Q$398,2,0),"")</f>
        <v/>
      </c>
      <c r="Y971" s="69" t="str">
        <f t="shared" si="1770"/>
        <v/>
      </c>
      <c r="Z971" s="70" t="str">
        <f t="shared" si="1788"/>
        <v/>
      </c>
      <c r="AA971" s="68" t="str">
        <f>IF(U971="","",IF(U971=MAX($U$3:$U$1002),IFERROR(VLOOKUP(MAX($U$3:U971)+1,$U$3:$V$1002,2,0),MAX(V971:V1970))-VLOOKUP(U971,$U$3:$V$1002,2,0)+1,IFERROR(VLOOKUP(MAX($U$3:U971)+1,$U$3:$V$1002,2,0),MAX(V971:V1970))-VLOOKUP(U971,$U$3:$V$1002,2,0)))</f>
        <v/>
      </c>
      <c r="AC971" s="68" t="str">
        <f t="shared" si="1789"/>
        <v/>
      </c>
      <c r="AD971" s="69" t="str">
        <f t="shared" si="1790"/>
        <v/>
      </c>
      <c r="AE971" s="69" t="str">
        <f t="shared" si="1791"/>
        <v/>
      </c>
      <c r="AF971" s="69" t="str">
        <f t="shared" si="1792"/>
        <v/>
      </c>
      <c r="AI971" s="3" t="str">
        <f t="shared" si="1743"/>
        <v/>
      </c>
      <c r="AJ971" s="8" t="str">
        <f t="shared" si="1771"/>
        <v/>
      </c>
      <c r="AK971" s="8" t="str">
        <f t="shared" si="1744"/>
        <v/>
      </c>
      <c r="AL971" s="8" t="str">
        <f t="shared" si="1745"/>
        <v/>
      </c>
      <c r="AM971" s="8" t="str">
        <f t="shared" si="1746"/>
        <v/>
      </c>
      <c r="AN971" s="9" t="str">
        <f t="shared" si="1772"/>
        <v/>
      </c>
      <c r="AO971" s="9" t="str">
        <f t="shared" si="1773"/>
        <v/>
      </c>
      <c r="AP971" s="8" t="str">
        <f t="shared" si="1793"/>
        <v/>
      </c>
      <c r="AQ971" s="9" t="str">
        <f t="shared" si="1774"/>
        <v/>
      </c>
      <c r="AR971" s="8" t="str">
        <f t="shared" si="1794"/>
        <v/>
      </c>
      <c r="AS971" s="2" t="str">
        <f t="shared" si="1747"/>
        <v/>
      </c>
      <c r="AT971" s="8" t="str">
        <f t="shared" si="1795"/>
        <v/>
      </c>
      <c r="AU971" s="8" t="str">
        <f t="shared" si="1748"/>
        <v/>
      </c>
      <c r="AV971" s="8" t="str">
        <f t="shared" si="1749"/>
        <v/>
      </c>
      <c r="AW971" s="8" t="str">
        <f t="shared" si="1750"/>
        <v/>
      </c>
      <c r="AX971" s="9" t="str">
        <f t="shared" si="1775"/>
        <v/>
      </c>
      <c r="AY971" s="9" t="str">
        <f t="shared" si="1776"/>
        <v/>
      </c>
      <c r="AZ971" s="8" t="str">
        <f t="shared" si="1796"/>
        <v/>
      </c>
      <c r="BA971" s="9" t="str">
        <f t="shared" si="1797"/>
        <v/>
      </c>
      <c r="BB971" s="8" t="str">
        <f t="shared" si="1798"/>
        <v/>
      </c>
      <c r="BD971" s="3" t="str">
        <f t="shared" si="1799"/>
        <v/>
      </c>
      <c r="BE971" s="8" t="str">
        <f t="shared" si="1751"/>
        <v/>
      </c>
      <c r="BF971" s="8" t="str">
        <f t="shared" si="1752"/>
        <v/>
      </c>
      <c r="BG971" s="86" t="str">
        <f t="shared" si="1753"/>
        <v/>
      </c>
      <c r="BH971" s="9" t="str">
        <f t="shared" si="1754"/>
        <v/>
      </c>
      <c r="BI971" s="9" t="str">
        <f t="shared" si="1755"/>
        <v/>
      </c>
      <c r="BJ971" s="82" t="e">
        <f t="shared" si="1777"/>
        <v>#VALUE!</v>
      </c>
      <c r="BK971" s="9" t="str">
        <f t="shared" si="1756"/>
        <v/>
      </c>
      <c r="BL971" s="9" t="str">
        <f t="shared" ref="BL971:BM971" si="1813">BK971</f>
        <v/>
      </c>
      <c r="BM971" s="9" t="str">
        <f t="shared" si="1813"/>
        <v/>
      </c>
      <c r="BN971" s="8" t="str">
        <f t="shared" si="1779"/>
        <v/>
      </c>
      <c r="BO971" s="8" t="str">
        <f t="shared" si="1801"/>
        <v/>
      </c>
      <c r="BP971" s="8" t="str">
        <f t="shared" si="1802"/>
        <v/>
      </c>
      <c r="BQ971" s="8" t="str">
        <f t="shared" si="1803"/>
        <v/>
      </c>
      <c r="BR971" s="8" t="str">
        <f t="shared" si="1758"/>
        <v/>
      </c>
      <c r="BS971" s="8" t="str">
        <f t="shared" si="1804"/>
        <v/>
      </c>
      <c r="BT971" s="8" t="str">
        <f t="shared" si="1805"/>
        <v/>
      </c>
      <c r="BU971" s="7" t="str">
        <f t="shared" si="1806"/>
        <v/>
      </c>
    </row>
    <row r="972" spans="8:73" x14ac:dyDescent="0.25">
      <c r="H972" s="35" t="str">
        <f>IFERROR(IF(MINUTE(M972)&lt;&gt;MINUTE(M971),MAX($H$2:H971)+1,IF(AND(MINUTE(M971)=0,MINUTE(M972)=0),1,"")),"")</f>
        <v/>
      </c>
      <c r="I972" s="35" t="str">
        <f t="shared" si="1741"/>
        <v/>
      </c>
      <c r="J972" s="35" t="str">
        <f t="shared" si="1780"/>
        <v/>
      </c>
      <c r="K972" s="67" t="str">
        <f>IFERROR(IF(VLOOKUP(J971,'Flota Variable'!$AS$4:$AU$707,3,0)+K971&gt;$F$7,"",VLOOKUP(J971,'Flota Variable'!$AS$4:$AU$707,3,0)+K971),"")</f>
        <v/>
      </c>
      <c r="L972" s="67" t="str">
        <f t="shared" si="1742"/>
        <v/>
      </c>
      <c r="M972" s="36" t="str">
        <f t="shared" si="1781"/>
        <v/>
      </c>
      <c r="N972" s="35" t="str">
        <f>IF(H972="","",IF(H972=MAX($H$3:$H$1002),IFERROR(VLOOKUP(MAX($H$3:H972)+1,$H$3:$I$1002,2,0),MAX(I972:I1971))-VLOOKUP(H972,$H$3:$I$1002,2,0)+1,IFERROR(VLOOKUP(MAX($H$3:H972)+1,$H$3:$I$1002,2,0),MAX(I972:I1971))-VLOOKUP(H972,$H$3:$I$1002,2,0)))</f>
        <v/>
      </c>
      <c r="P972" s="35" t="str">
        <f t="shared" si="1782"/>
        <v/>
      </c>
      <c r="Q972" s="67" t="str">
        <f t="shared" si="1783"/>
        <v/>
      </c>
      <c r="R972" s="67" t="str">
        <f t="shared" si="1784"/>
        <v/>
      </c>
      <c r="S972" s="67" t="str">
        <f t="shared" si="1785"/>
        <v/>
      </c>
      <c r="U972" s="68" t="str">
        <f>IFERROR(IF(Z972=0,"",IF(MINUTE(Z972)&lt;&gt;MINUTE(Z971),MAX($U$2:U971)+1,IF(AND(MINUTE(Z971)=0,MINUTE(Z972)=0),1,""))),"")</f>
        <v/>
      </c>
      <c r="V972" s="68" t="str">
        <f t="shared" si="1786"/>
        <v/>
      </c>
      <c r="W972" s="68" t="str">
        <f t="shared" si="1787"/>
        <v/>
      </c>
      <c r="X972" s="69" t="str">
        <f>IFERROR(L972+VLOOKUP(J972,'Tiempos de ciclo'!$P$3:$Q$398,2,0),"")</f>
        <v/>
      </c>
      <c r="Y972" s="69" t="str">
        <f t="shared" si="1770"/>
        <v/>
      </c>
      <c r="Z972" s="70" t="str">
        <f t="shared" si="1788"/>
        <v/>
      </c>
      <c r="AA972" s="68" t="str">
        <f>IF(U972="","",IF(U972=MAX($U$3:$U$1002),IFERROR(VLOOKUP(MAX($U$3:U972)+1,$U$3:$V$1002,2,0),MAX(V972:V1971))-VLOOKUP(U972,$U$3:$V$1002,2,0)+1,IFERROR(VLOOKUP(MAX($U$3:U972)+1,$U$3:$V$1002,2,0),MAX(V972:V1971))-VLOOKUP(U972,$U$3:$V$1002,2,0)))</f>
        <v/>
      </c>
      <c r="AC972" s="68" t="str">
        <f t="shared" si="1789"/>
        <v/>
      </c>
      <c r="AD972" s="69" t="str">
        <f t="shared" si="1790"/>
        <v/>
      </c>
      <c r="AE972" s="69" t="str">
        <f t="shared" si="1791"/>
        <v/>
      </c>
      <c r="AF972" s="69" t="str">
        <f t="shared" si="1792"/>
        <v/>
      </c>
      <c r="AI972" s="3" t="str">
        <f t="shared" si="1743"/>
        <v/>
      </c>
      <c r="AJ972" s="8" t="str">
        <f t="shared" si="1771"/>
        <v/>
      </c>
      <c r="AK972" s="8" t="str">
        <f t="shared" si="1744"/>
        <v/>
      </c>
      <c r="AL972" s="8" t="str">
        <f t="shared" si="1745"/>
        <v/>
      </c>
      <c r="AM972" s="8" t="str">
        <f t="shared" si="1746"/>
        <v/>
      </c>
      <c r="AN972" s="9" t="str">
        <f t="shared" si="1772"/>
        <v/>
      </c>
      <c r="AO972" s="9" t="str">
        <f t="shared" si="1773"/>
        <v/>
      </c>
      <c r="AP972" s="8" t="str">
        <f t="shared" si="1793"/>
        <v/>
      </c>
      <c r="AQ972" s="9" t="str">
        <f t="shared" si="1774"/>
        <v/>
      </c>
      <c r="AR972" s="8" t="str">
        <f t="shared" si="1794"/>
        <v/>
      </c>
      <c r="AS972" s="2" t="str">
        <f t="shared" si="1747"/>
        <v/>
      </c>
      <c r="AT972" s="8" t="str">
        <f t="shared" si="1795"/>
        <v/>
      </c>
      <c r="AU972" s="8" t="str">
        <f t="shared" si="1748"/>
        <v/>
      </c>
      <c r="AV972" s="8" t="str">
        <f t="shared" si="1749"/>
        <v/>
      </c>
      <c r="AW972" s="8" t="str">
        <f t="shared" si="1750"/>
        <v/>
      </c>
      <c r="AX972" s="9" t="str">
        <f t="shared" si="1775"/>
        <v/>
      </c>
      <c r="AY972" s="9" t="str">
        <f t="shared" si="1776"/>
        <v/>
      </c>
      <c r="AZ972" s="8" t="str">
        <f t="shared" si="1796"/>
        <v/>
      </c>
      <c r="BA972" s="9" t="str">
        <f t="shared" si="1797"/>
        <v/>
      </c>
      <c r="BB972" s="8" t="str">
        <f t="shared" si="1798"/>
        <v/>
      </c>
      <c r="BD972" s="3" t="str">
        <f t="shared" si="1799"/>
        <v/>
      </c>
      <c r="BE972" s="8" t="str">
        <f t="shared" si="1751"/>
        <v/>
      </c>
      <c r="BF972" s="8" t="str">
        <f t="shared" si="1752"/>
        <v/>
      </c>
      <c r="BG972" s="86" t="str">
        <f t="shared" si="1753"/>
        <v/>
      </c>
      <c r="BH972" s="9" t="str">
        <f t="shared" si="1754"/>
        <v/>
      </c>
      <c r="BI972" s="9" t="str">
        <f t="shared" si="1755"/>
        <v/>
      </c>
      <c r="BJ972" s="82" t="e">
        <f t="shared" si="1777"/>
        <v>#VALUE!</v>
      </c>
      <c r="BK972" s="9" t="str">
        <f t="shared" si="1756"/>
        <v/>
      </c>
      <c r="BL972" s="9" t="str">
        <f t="shared" ref="BL972:BM972" si="1814">BK972</f>
        <v/>
      </c>
      <c r="BM972" s="9" t="str">
        <f t="shared" si="1814"/>
        <v/>
      </c>
      <c r="BN972" s="8" t="str">
        <f t="shared" si="1779"/>
        <v/>
      </c>
      <c r="BO972" s="8" t="str">
        <f t="shared" si="1801"/>
        <v/>
      </c>
      <c r="BP972" s="8" t="str">
        <f t="shared" si="1802"/>
        <v/>
      </c>
      <c r="BQ972" s="8" t="str">
        <f t="shared" si="1803"/>
        <v/>
      </c>
      <c r="BR972" s="8" t="str">
        <f t="shared" si="1758"/>
        <v/>
      </c>
      <c r="BS972" s="8" t="str">
        <f t="shared" si="1804"/>
        <v/>
      </c>
      <c r="BT972" s="8" t="str">
        <f t="shared" si="1805"/>
        <v/>
      </c>
      <c r="BU972" s="7" t="str">
        <f t="shared" si="1806"/>
        <v/>
      </c>
    </row>
    <row r="973" spans="8:73" x14ac:dyDescent="0.25">
      <c r="H973" s="35" t="str">
        <f>IFERROR(IF(MINUTE(M973)&lt;&gt;MINUTE(M972),MAX($H$2:H972)+1,IF(AND(MINUTE(M972)=0,MINUTE(M973)=0),1,"")),"")</f>
        <v/>
      </c>
      <c r="I973" s="35" t="str">
        <f t="shared" si="1741"/>
        <v/>
      </c>
      <c r="J973" s="35" t="str">
        <f t="shared" si="1780"/>
        <v/>
      </c>
      <c r="K973" s="67" t="str">
        <f>IFERROR(IF(VLOOKUP(J972,'Flota Variable'!$AS$4:$AU$707,3,0)+K972&gt;$F$7,"",VLOOKUP(J972,'Flota Variable'!$AS$4:$AU$707,3,0)+K972),"")</f>
        <v/>
      </c>
      <c r="L973" s="67" t="str">
        <f t="shared" si="1742"/>
        <v/>
      </c>
      <c r="M973" s="36" t="str">
        <f t="shared" si="1781"/>
        <v/>
      </c>
      <c r="N973" s="35" t="str">
        <f>IF(H973="","",IF(H973=MAX($H$3:$H$1002),IFERROR(VLOOKUP(MAX($H$3:H973)+1,$H$3:$I$1002,2,0),MAX(I973:I1972))-VLOOKUP(H973,$H$3:$I$1002,2,0)+1,IFERROR(VLOOKUP(MAX($H$3:H973)+1,$H$3:$I$1002,2,0),MAX(I973:I1972))-VLOOKUP(H973,$H$3:$I$1002,2,0)))</f>
        <v/>
      </c>
      <c r="P973" s="35" t="str">
        <f t="shared" si="1782"/>
        <v/>
      </c>
      <c r="Q973" s="67" t="str">
        <f t="shared" si="1783"/>
        <v/>
      </c>
      <c r="R973" s="67" t="str">
        <f t="shared" si="1784"/>
        <v/>
      </c>
      <c r="S973" s="67" t="str">
        <f t="shared" si="1785"/>
        <v/>
      </c>
      <c r="U973" s="68" t="str">
        <f>IFERROR(IF(Z973=0,"",IF(MINUTE(Z973)&lt;&gt;MINUTE(Z972),MAX($U$2:U972)+1,IF(AND(MINUTE(Z972)=0,MINUTE(Z973)=0),1,""))),"")</f>
        <v/>
      </c>
      <c r="V973" s="68" t="str">
        <f t="shared" si="1786"/>
        <v/>
      </c>
      <c r="W973" s="68" t="str">
        <f t="shared" si="1787"/>
        <v/>
      </c>
      <c r="X973" s="69" t="str">
        <f>IFERROR(L973+VLOOKUP(J973,'Tiempos de ciclo'!$P$3:$Q$398,2,0),"")</f>
        <v/>
      </c>
      <c r="Y973" s="69" t="str">
        <f t="shared" si="1770"/>
        <v/>
      </c>
      <c r="Z973" s="70" t="str">
        <f t="shared" si="1788"/>
        <v/>
      </c>
      <c r="AA973" s="68" t="str">
        <f>IF(U973="","",IF(U973=MAX($U$3:$U$1002),IFERROR(VLOOKUP(MAX($U$3:U973)+1,$U$3:$V$1002,2,0),MAX(V973:V1972))-VLOOKUP(U973,$U$3:$V$1002,2,0)+1,IFERROR(VLOOKUP(MAX($U$3:U973)+1,$U$3:$V$1002,2,0),MAX(V973:V1972))-VLOOKUP(U973,$U$3:$V$1002,2,0)))</f>
        <v/>
      </c>
      <c r="AC973" s="68" t="str">
        <f t="shared" si="1789"/>
        <v/>
      </c>
      <c r="AD973" s="69" t="str">
        <f t="shared" si="1790"/>
        <v/>
      </c>
      <c r="AE973" s="69" t="str">
        <f t="shared" si="1791"/>
        <v/>
      </c>
      <c r="AF973" s="69" t="str">
        <f t="shared" si="1792"/>
        <v/>
      </c>
      <c r="AI973" s="3" t="str">
        <f t="shared" si="1743"/>
        <v/>
      </c>
      <c r="AJ973" s="8" t="str">
        <f t="shared" si="1771"/>
        <v/>
      </c>
      <c r="AK973" s="8" t="str">
        <f t="shared" si="1744"/>
        <v/>
      </c>
      <c r="AL973" s="8" t="str">
        <f t="shared" si="1745"/>
        <v/>
      </c>
      <c r="AM973" s="8" t="str">
        <f t="shared" si="1746"/>
        <v/>
      </c>
      <c r="AN973" s="9" t="str">
        <f t="shared" si="1772"/>
        <v/>
      </c>
      <c r="AO973" s="9" t="str">
        <f t="shared" si="1773"/>
        <v/>
      </c>
      <c r="AP973" s="8" t="str">
        <f t="shared" si="1793"/>
        <v/>
      </c>
      <c r="AQ973" s="9" t="str">
        <f t="shared" si="1774"/>
        <v/>
      </c>
      <c r="AR973" s="8" t="str">
        <f t="shared" si="1794"/>
        <v/>
      </c>
      <c r="AS973" s="2" t="str">
        <f t="shared" si="1747"/>
        <v/>
      </c>
      <c r="AT973" s="8" t="str">
        <f t="shared" si="1795"/>
        <v/>
      </c>
      <c r="AU973" s="8" t="str">
        <f t="shared" si="1748"/>
        <v/>
      </c>
      <c r="AV973" s="8" t="str">
        <f t="shared" si="1749"/>
        <v/>
      </c>
      <c r="AW973" s="8" t="str">
        <f t="shared" si="1750"/>
        <v/>
      </c>
      <c r="AX973" s="9" t="str">
        <f t="shared" si="1775"/>
        <v/>
      </c>
      <c r="AY973" s="9" t="str">
        <f t="shared" si="1776"/>
        <v/>
      </c>
      <c r="AZ973" s="8" t="str">
        <f t="shared" si="1796"/>
        <v/>
      </c>
      <c r="BA973" s="9" t="str">
        <f t="shared" si="1797"/>
        <v/>
      </c>
      <c r="BB973" s="8" t="str">
        <f t="shared" si="1798"/>
        <v/>
      </c>
      <c r="BD973" s="3" t="str">
        <f t="shared" si="1799"/>
        <v/>
      </c>
      <c r="BE973" s="8" t="str">
        <f t="shared" si="1751"/>
        <v/>
      </c>
      <c r="BF973" s="8" t="str">
        <f t="shared" si="1752"/>
        <v/>
      </c>
      <c r="BG973" s="86" t="str">
        <f t="shared" si="1753"/>
        <v/>
      </c>
      <c r="BH973" s="9" t="str">
        <f t="shared" si="1754"/>
        <v/>
      </c>
      <c r="BI973" s="9" t="str">
        <f t="shared" si="1755"/>
        <v/>
      </c>
      <c r="BJ973" s="82" t="e">
        <f t="shared" si="1777"/>
        <v>#VALUE!</v>
      </c>
      <c r="BK973" s="9" t="str">
        <f t="shared" si="1756"/>
        <v/>
      </c>
      <c r="BL973" s="9" t="str">
        <f t="shared" ref="BL973:BM973" si="1815">BK973</f>
        <v/>
      </c>
      <c r="BM973" s="9" t="str">
        <f t="shared" si="1815"/>
        <v/>
      </c>
      <c r="BN973" s="8" t="str">
        <f t="shared" si="1779"/>
        <v/>
      </c>
      <c r="BO973" s="8" t="str">
        <f t="shared" si="1801"/>
        <v/>
      </c>
      <c r="BP973" s="8" t="str">
        <f t="shared" si="1802"/>
        <v/>
      </c>
      <c r="BQ973" s="8" t="str">
        <f t="shared" si="1803"/>
        <v/>
      </c>
      <c r="BR973" s="8" t="str">
        <f t="shared" si="1758"/>
        <v/>
      </c>
      <c r="BS973" s="8" t="str">
        <f t="shared" si="1804"/>
        <v/>
      </c>
      <c r="BT973" s="8" t="str">
        <f t="shared" si="1805"/>
        <v/>
      </c>
      <c r="BU973" s="7" t="str">
        <f t="shared" si="1806"/>
        <v/>
      </c>
    </row>
    <row r="974" spans="8:73" x14ac:dyDescent="0.25">
      <c r="H974" s="35" t="str">
        <f>IFERROR(IF(MINUTE(M974)&lt;&gt;MINUTE(M973),MAX($H$2:H973)+1,IF(AND(MINUTE(M973)=0,MINUTE(M974)=0),1,"")),"")</f>
        <v/>
      </c>
      <c r="I974" s="35" t="str">
        <f t="shared" si="1741"/>
        <v/>
      </c>
      <c r="J974" s="35" t="str">
        <f t="shared" si="1780"/>
        <v/>
      </c>
      <c r="K974" s="67" t="str">
        <f>IFERROR(IF(VLOOKUP(J973,'Flota Variable'!$AS$4:$AU$707,3,0)+K973&gt;$F$7,"",VLOOKUP(J973,'Flota Variable'!$AS$4:$AU$707,3,0)+K973),"")</f>
        <v/>
      </c>
      <c r="L974" s="67" t="str">
        <f t="shared" si="1742"/>
        <v/>
      </c>
      <c r="M974" s="36" t="str">
        <f t="shared" si="1781"/>
        <v/>
      </c>
      <c r="N974" s="35" t="str">
        <f>IF(H974="","",IF(H974=MAX($H$3:$H$1002),IFERROR(VLOOKUP(MAX($H$3:H974)+1,$H$3:$I$1002,2,0),MAX(I974:I1973))-VLOOKUP(H974,$H$3:$I$1002,2,0)+1,IFERROR(VLOOKUP(MAX($H$3:H974)+1,$H$3:$I$1002,2,0),MAX(I974:I1973))-VLOOKUP(H974,$H$3:$I$1002,2,0)))</f>
        <v/>
      </c>
      <c r="P974" s="35" t="str">
        <f t="shared" si="1782"/>
        <v/>
      </c>
      <c r="Q974" s="67" t="str">
        <f t="shared" si="1783"/>
        <v/>
      </c>
      <c r="R974" s="67" t="str">
        <f t="shared" si="1784"/>
        <v/>
      </c>
      <c r="S974" s="67" t="str">
        <f t="shared" si="1785"/>
        <v/>
      </c>
      <c r="U974" s="68" t="str">
        <f>IFERROR(IF(Z974=0,"",IF(MINUTE(Z974)&lt;&gt;MINUTE(Z973),MAX($U$2:U973)+1,IF(AND(MINUTE(Z973)=0,MINUTE(Z974)=0),1,""))),"")</f>
        <v/>
      </c>
      <c r="V974" s="68" t="str">
        <f t="shared" si="1786"/>
        <v/>
      </c>
      <c r="W974" s="68" t="str">
        <f t="shared" si="1787"/>
        <v/>
      </c>
      <c r="X974" s="69" t="str">
        <f>IFERROR(L974+VLOOKUP(J974,'Tiempos de ciclo'!$P$3:$Q$398,2,0),"")</f>
        <v/>
      </c>
      <c r="Y974" s="69" t="str">
        <f t="shared" si="1770"/>
        <v/>
      </c>
      <c r="Z974" s="70" t="str">
        <f t="shared" si="1788"/>
        <v/>
      </c>
      <c r="AA974" s="68" t="str">
        <f>IF(U974="","",IF(U974=MAX($U$3:$U$1002),IFERROR(VLOOKUP(MAX($U$3:U974)+1,$U$3:$V$1002,2,0),MAX(V974:V1973))-VLOOKUP(U974,$U$3:$V$1002,2,0)+1,IFERROR(VLOOKUP(MAX($U$3:U974)+1,$U$3:$V$1002,2,0),MAX(V974:V1973))-VLOOKUP(U974,$U$3:$V$1002,2,0)))</f>
        <v/>
      </c>
      <c r="AC974" s="68" t="str">
        <f t="shared" si="1789"/>
        <v/>
      </c>
      <c r="AD974" s="69" t="str">
        <f t="shared" si="1790"/>
        <v/>
      </c>
      <c r="AE974" s="69" t="str">
        <f t="shared" si="1791"/>
        <v/>
      </c>
      <c r="AF974" s="69" t="str">
        <f t="shared" si="1792"/>
        <v/>
      </c>
      <c r="AI974" s="3" t="str">
        <f t="shared" si="1743"/>
        <v/>
      </c>
      <c r="AJ974" s="8" t="str">
        <f t="shared" si="1771"/>
        <v/>
      </c>
      <c r="AK974" s="8" t="str">
        <f t="shared" si="1744"/>
        <v/>
      </c>
      <c r="AL974" s="8" t="str">
        <f t="shared" si="1745"/>
        <v/>
      </c>
      <c r="AM974" s="8" t="str">
        <f t="shared" si="1746"/>
        <v/>
      </c>
      <c r="AN974" s="9" t="str">
        <f t="shared" si="1772"/>
        <v/>
      </c>
      <c r="AO974" s="9" t="str">
        <f t="shared" si="1773"/>
        <v/>
      </c>
      <c r="AP974" s="8" t="str">
        <f t="shared" si="1793"/>
        <v/>
      </c>
      <c r="AQ974" s="9" t="str">
        <f t="shared" si="1774"/>
        <v/>
      </c>
      <c r="AR974" s="8" t="str">
        <f t="shared" si="1794"/>
        <v/>
      </c>
      <c r="AS974" s="2" t="str">
        <f t="shared" si="1747"/>
        <v/>
      </c>
      <c r="AT974" s="8" t="str">
        <f t="shared" si="1795"/>
        <v/>
      </c>
      <c r="AU974" s="8" t="str">
        <f t="shared" si="1748"/>
        <v/>
      </c>
      <c r="AV974" s="8" t="str">
        <f t="shared" si="1749"/>
        <v/>
      </c>
      <c r="AW974" s="8" t="str">
        <f t="shared" si="1750"/>
        <v/>
      </c>
      <c r="AX974" s="9" t="str">
        <f t="shared" si="1775"/>
        <v/>
      </c>
      <c r="AY974" s="9" t="str">
        <f t="shared" si="1776"/>
        <v/>
      </c>
      <c r="AZ974" s="8" t="str">
        <f t="shared" si="1796"/>
        <v/>
      </c>
      <c r="BA974" s="9" t="str">
        <f t="shared" si="1797"/>
        <v/>
      </c>
      <c r="BB974" s="8" t="str">
        <f t="shared" si="1798"/>
        <v/>
      </c>
      <c r="BD974" s="3" t="str">
        <f t="shared" si="1799"/>
        <v/>
      </c>
      <c r="BE974" s="8" t="str">
        <f t="shared" si="1751"/>
        <v/>
      </c>
      <c r="BF974" s="8" t="str">
        <f t="shared" si="1752"/>
        <v/>
      </c>
      <c r="BG974" s="86" t="str">
        <f t="shared" si="1753"/>
        <v/>
      </c>
      <c r="BH974" s="9" t="str">
        <f t="shared" si="1754"/>
        <v/>
      </c>
      <c r="BI974" s="9" t="str">
        <f t="shared" si="1755"/>
        <v/>
      </c>
      <c r="BJ974" s="82" t="e">
        <f t="shared" si="1777"/>
        <v>#VALUE!</v>
      </c>
      <c r="BK974" s="9" t="str">
        <f t="shared" si="1756"/>
        <v/>
      </c>
      <c r="BL974" s="9" t="str">
        <f t="shared" ref="BL974:BM974" si="1816">BK974</f>
        <v/>
      </c>
      <c r="BM974" s="9" t="str">
        <f t="shared" si="1816"/>
        <v/>
      </c>
      <c r="BN974" s="8" t="str">
        <f t="shared" si="1779"/>
        <v/>
      </c>
      <c r="BO974" s="8" t="str">
        <f t="shared" si="1801"/>
        <v/>
      </c>
      <c r="BP974" s="8" t="str">
        <f t="shared" si="1802"/>
        <v/>
      </c>
      <c r="BQ974" s="8" t="str">
        <f t="shared" si="1803"/>
        <v/>
      </c>
      <c r="BR974" s="8" t="str">
        <f t="shared" si="1758"/>
        <v/>
      </c>
      <c r="BS974" s="8" t="str">
        <f t="shared" si="1804"/>
        <v/>
      </c>
      <c r="BT974" s="8" t="str">
        <f t="shared" si="1805"/>
        <v/>
      </c>
      <c r="BU974" s="7" t="str">
        <f t="shared" si="1806"/>
        <v/>
      </c>
    </row>
    <row r="975" spans="8:73" x14ac:dyDescent="0.25">
      <c r="H975" s="35" t="str">
        <f>IFERROR(IF(MINUTE(M975)&lt;&gt;MINUTE(M974),MAX($H$2:H974)+1,IF(AND(MINUTE(M974)=0,MINUTE(M975)=0),1,"")),"")</f>
        <v/>
      </c>
      <c r="I975" s="35" t="str">
        <f t="shared" si="1741"/>
        <v/>
      </c>
      <c r="J975" s="35" t="str">
        <f t="shared" si="1780"/>
        <v/>
      </c>
      <c r="K975" s="67" t="str">
        <f>IFERROR(IF(VLOOKUP(J974,'Flota Variable'!$AS$4:$AU$707,3,0)+K974&gt;$F$7,"",VLOOKUP(J974,'Flota Variable'!$AS$4:$AU$707,3,0)+K974),"")</f>
        <v/>
      </c>
      <c r="L975" s="67" t="str">
        <f t="shared" si="1742"/>
        <v/>
      </c>
      <c r="M975" s="36" t="str">
        <f t="shared" si="1781"/>
        <v/>
      </c>
      <c r="N975" s="35" t="str">
        <f>IF(H975="","",IF(H975=MAX($H$3:$H$1002),IFERROR(VLOOKUP(MAX($H$3:H975)+1,$H$3:$I$1002,2,0),MAX(I975:I1974))-VLOOKUP(H975,$H$3:$I$1002,2,0)+1,IFERROR(VLOOKUP(MAX($H$3:H975)+1,$H$3:$I$1002,2,0),MAX(I975:I1974))-VLOOKUP(H975,$H$3:$I$1002,2,0)))</f>
        <v/>
      </c>
      <c r="P975" s="35" t="str">
        <f t="shared" si="1782"/>
        <v/>
      </c>
      <c r="Q975" s="67" t="str">
        <f t="shared" si="1783"/>
        <v/>
      </c>
      <c r="R975" s="67" t="str">
        <f t="shared" si="1784"/>
        <v/>
      </c>
      <c r="S975" s="67" t="str">
        <f t="shared" si="1785"/>
        <v/>
      </c>
      <c r="U975" s="68" t="str">
        <f>IFERROR(IF(Z975=0,"",IF(MINUTE(Z975)&lt;&gt;MINUTE(Z974),MAX($U$2:U974)+1,IF(AND(MINUTE(Z974)=0,MINUTE(Z975)=0),1,""))),"")</f>
        <v/>
      </c>
      <c r="V975" s="68" t="str">
        <f t="shared" si="1786"/>
        <v/>
      </c>
      <c r="W975" s="68" t="str">
        <f t="shared" si="1787"/>
        <v/>
      </c>
      <c r="X975" s="69" t="str">
        <f>IFERROR(L975+VLOOKUP(J975,'Tiempos de ciclo'!$P$3:$Q$398,2,0),"")</f>
        <v/>
      </c>
      <c r="Y975" s="69" t="str">
        <f t="shared" si="1770"/>
        <v/>
      </c>
      <c r="Z975" s="70" t="str">
        <f t="shared" si="1788"/>
        <v/>
      </c>
      <c r="AA975" s="68" t="str">
        <f>IF(U975="","",IF(U975=MAX($U$3:$U$1002),IFERROR(VLOOKUP(MAX($U$3:U975)+1,$U$3:$V$1002,2,0),MAX(V975:V1974))-VLOOKUP(U975,$U$3:$V$1002,2,0)+1,IFERROR(VLOOKUP(MAX($U$3:U975)+1,$U$3:$V$1002,2,0),MAX(V975:V1974))-VLOOKUP(U975,$U$3:$V$1002,2,0)))</f>
        <v/>
      </c>
      <c r="AC975" s="68" t="str">
        <f t="shared" si="1789"/>
        <v/>
      </c>
      <c r="AD975" s="69" t="str">
        <f t="shared" si="1790"/>
        <v/>
      </c>
      <c r="AE975" s="69" t="str">
        <f t="shared" si="1791"/>
        <v/>
      </c>
      <c r="AF975" s="69" t="str">
        <f t="shared" si="1792"/>
        <v/>
      </c>
      <c r="AI975" s="3" t="str">
        <f t="shared" si="1743"/>
        <v/>
      </c>
      <c r="AJ975" s="8" t="str">
        <f t="shared" si="1771"/>
        <v/>
      </c>
      <c r="AK975" s="8" t="str">
        <f t="shared" si="1744"/>
        <v/>
      </c>
      <c r="AL975" s="8" t="str">
        <f t="shared" si="1745"/>
        <v/>
      </c>
      <c r="AM975" s="8" t="str">
        <f t="shared" si="1746"/>
        <v/>
      </c>
      <c r="AN975" s="9" t="str">
        <f t="shared" si="1772"/>
        <v/>
      </c>
      <c r="AO975" s="9" t="str">
        <f t="shared" si="1773"/>
        <v/>
      </c>
      <c r="AP975" s="8" t="str">
        <f t="shared" si="1793"/>
        <v/>
      </c>
      <c r="AQ975" s="9" t="str">
        <f t="shared" si="1774"/>
        <v/>
      </c>
      <c r="AR975" s="8" t="str">
        <f t="shared" si="1794"/>
        <v/>
      </c>
      <c r="AS975" s="2" t="str">
        <f t="shared" si="1747"/>
        <v/>
      </c>
      <c r="AT975" s="8" t="str">
        <f t="shared" si="1795"/>
        <v/>
      </c>
      <c r="AU975" s="8" t="str">
        <f t="shared" si="1748"/>
        <v/>
      </c>
      <c r="AV975" s="8" t="str">
        <f t="shared" si="1749"/>
        <v/>
      </c>
      <c r="AW975" s="8" t="str">
        <f t="shared" si="1750"/>
        <v/>
      </c>
      <c r="AX975" s="9" t="str">
        <f t="shared" si="1775"/>
        <v/>
      </c>
      <c r="AY975" s="9" t="str">
        <f t="shared" si="1776"/>
        <v/>
      </c>
      <c r="AZ975" s="8" t="str">
        <f t="shared" si="1796"/>
        <v/>
      </c>
      <c r="BA975" s="9" t="str">
        <f t="shared" si="1797"/>
        <v/>
      </c>
      <c r="BB975" s="8" t="str">
        <f t="shared" si="1798"/>
        <v/>
      </c>
      <c r="BD975" s="3" t="str">
        <f t="shared" si="1799"/>
        <v/>
      </c>
      <c r="BE975" s="8" t="str">
        <f t="shared" si="1751"/>
        <v/>
      </c>
      <c r="BF975" s="8" t="str">
        <f t="shared" si="1752"/>
        <v/>
      </c>
      <c r="BG975" s="86" t="str">
        <f t="shared" si="1753"/>
        <v/>
      </c>
      <c r="BH975" s="9" t="str">
        <f t="shared" si="1754"/>
        <v/>
      </c>
      <c r="BI975" s="9" t="str">
        <f t="shared" si="1755"/>
        <v/>
      </c>
      <c r="BJ975" s="82" t="e">
        <f t="shared" si="1777"/>
        <v>#VALUE!</v>
      </c>
      <c r="BK975" s="9" t="str">
        <f t="shared" si="1756"/>
        <v/>
      </c>
      <c r="BL975" s="9" t="str">
        <f t="shared" ref="BL975:BM975" si="1817">BK975</f>
        <v/>
      </c>
      <c r="BM975" s="9" t="str">
        <f t="shared" si="1817"/>
        <v/>
      </c>
      <c r="BN975" s="8" t="str">
        <f t="shared" si="1779"/>
        <v/>
      </c>
      <c r="BO975" s="8" t="str">
        <f t="shared" si="1801"/>
        <v/>
      </c>
      <c r="BP975" s="8" t="str">
        <f t="shared" si="1802"/>
        <v/>
      </c>
      <c r="BQ975" s="8" t="str">
        <f t="shared" si="1803"/>
        <v/>
      </c>
      <c r="BR975" s="8" t="str">
        <f t="shared" si="1758"/>
        <v/>
      </c>
      <c r="BS975" s="8" t="str">
        <f t="shared" si="1804"/>
        <v/>
      </c>
      <c r="BT975" s="8" t="str">
        <f t="shared" si="1805"/>
        <v/>
      </c>
      <c r="BU975" s="7" t="str">
        <f t="shared" si="1806"/>
        <v/>
      </c>
    </row>
    <row r="976" spans="8:73" x14ac:dyDescent="0.25">
      <c r="H976" s="35" t="str">
        <f>IFERROR(IF(MINUTE(M976)&lt;&gt;MINUTE(M975),MAX($H$2:H975)+1,IF(AND(MINUTE(M975)=0,MINUTE(M976)=0),1,"")),"")</f>
        <v/>
      </c>
      <c r="I976" s="35" t="str">
        <f t="shared" si="1741"/>
        <v/>
      </c>
      <c r="J976" s="35" t="str">
        <f t="shared" si="1780"/>
        <v/>
      </c>
      <c r="K976" s="67" t="str">
        <f>IFERROR(IF(VLOOKUP(J975,'Flota Variable'!$AS$4:$AU$707,3,0)+K975&gt;$F$7,"",VLOOKUP(J975,'Flota Variable'!$AS$4:$AU$707,3,0)+K975),"")</f>
        <v/>
      </c>
      <c r="L976" s="67" t="str">
        <f t="shared" si="1742"/>
        <v/>
      </c>
      <c r="M976" s="36" t="str">
        <f t="shared" si="1781"/>
        <v/>
      </c>
      <c r="N976" s="35" t="str">
        <f>IF(H976="","",IF(H976=MAX($H$3:$H$1002),IFERROR(VLOOKUP(MAX($H$3:H976)+1,$H$3:$I$1002,2,0),MAX(I976:I1975))-VLOOKUP(H976,$H$3:$I$1002,2,0)+1,IFERROR(VLOOKUP(MAX($H$3:H976)+1,$H$3:$I$1002,2,0),MAX(I976:I1975))-VLOOKUP(H976,$H$3:$I$1002,2,0)))</f>
        <v/>
      </c>
      <c r="P976" s="35" t="str">
        <f t="shared" si="1782"/>
        <v/>
      </c>
      <c r="Q976" s="67" t="str">
        <f t="shared" si="1783"/>
        <v/>
      </c>
      <c r="R976" s="67" t="str">
        <f t="shared" si="1784"/>
        <v/>
      </c>
      <c r="S976" s="67" t="str">
        <f t="shared" si="1785"/>
        <v/>
      </c>
      <c r="U976" s="68" t="str">
        <f>IFERROR(IF(Z976=0,"",IF(MINUTE(Z976)&lt;&gt;MINUTE(Z975),MAX($U$2:U975)+1,IF(AND(MINUTE(Z975)=0,MINUTE(Z976)=0),1,""))),"")</f>
        <v/>
      </c>
      <c r="V976" s="68" t="str">
        <f t="shared" si="1786"/>
        <v/>
      </c>
      <c r="W976" s="68" t="str">
        <f t="shared" si="1787"/>
        <v/>
      </c>
      <c r="X976" s="69" t="str">
        <f>IFERROR(L976+VLOOKUP(J976,'Tiempos de ciclo'!$P$3:$Q$398,2,0),"")</f>
        <v/>
      </c>
      <c r="Y976" s="69" t="str">
        <f t="shared" si="1770"/>
        <v/>
      </c>
      <c r="Z976" s="70" t="str">
        <f t="shared" si="1788"/>
        <v/>
      </c>
      <c r="AA976" s="68" t="str">
        <f>IF(U976="","",IF(U976=MAX($U$3:$U$1002),IFERROR(VLOOKUP(MAX($U$3:U976)+1,$U$3:$V$1002,2,0),MAX(V976:V1975))-VLOOKUP(U976,$U$3:$V$1002,2,0)+1,IFERROR(VLOOKUP(MAX($U$3:U976)+1,$U$3:$V$1002,2,0),MAX(V976:V1975))-VLOOKUP(U976,$U$3:$V$1002,2,0)))</f>
        <v/>
      </c>
      <c r="AC976" s="68" t="str">
        <f t="shared" si="1789"/>
        <v/>
      </c>
      <c r="AD976" s="69" t="str">
        <f t="shared" si="1790"/>
        <v/>
      </c>
      <c r="AE976" s="69" t="str">
        <f t="shared" si="1791"/>
        <v/>
      </c>
      <c r="AF976" s="69" t="str">
        <f t="shared" si="1792"/>
        <v/>
      </c>
      <c r="AI976" s="3" t="str">
        <f t="shared" si="1743"/>
        <v/>
      </c>
      <c r="AJ976" s="8" t="str">
        <f t="shared" si="1771"/>
        <v/>
      </c>
      <c r="AK976" s="8" t="str">
        <f t="shared" si="1744"/>
        <v/>
      </c>
      <c r="AL976" s="8" t="str">
        <f t="shared" si="1745"/>
        <v/>
      </c>
      <c r="AM976" s="8" t="str">
        <f t="shared" si="1746"/>
        <v/>
      </c>
      <c r="AN976" s="9" t="str">
        <f t="shared" si="1772"/>
        <v/>
      </c>
      <c r="AO976" s="9" t="str">
        <f t="shared" si="1773"/>
        <v/>
      </c>
      <c r="AP976" s="8" t="str">
        <f t="shared" si="1793"/>
        <v/>
      </c>
      <c r="AQ976" s="9" t="str">
        <f t="shared" si="1774"/>
        <v/>
      </c>
      <c r="AR976" s="8" t="str">
        <f t="shared" si="1794"/>
        <v/>
      </c>
      <c r="AS976" s="2" t="str">
        <f t="shared" si="1747"/>
        <v/>
      </c>
      <c r="AT976" s="8" t="str">
        <f t="shared" si="1795"/>
        <v/>
      </c>
      <c r="AU976" s="8" t="str">
        <f t="shared" si="1748"/>
        <v/>
      </c>
      <c r="AV976" s="8" t="str">
        <f t="shared" si="1749"/>
        <v/>
      </c>
      <c r="AW976" s="8" t="str">
        <f t="shared" si="1750"/>
        <v/>
      </c>
      <c r="AX976" s="9" t="str">
        <f t="shared" si="1775"/>
        <v/>
      </c>
      <c r="AY976" s="9" t="str">
        <f t="shared" si="1776"/>
        <v/>
      </c>
      <c r="AZ976" s="8" t="str">
        <f t="shared" si="1796"/>
        <v/>
      </c>
      <c r="BA976" s="9" t="str">
        <f t="shared" si="1797"/>
        <v/>
      </c>
      <c r="BB976" s="8" t="str">
        <f t="shared" si="1798"/>
        <v/>
      </c>
      <c r="BD976" s="3" t="str">
        <f t="shared" si="1799"/>
        <v/>
      </c>
      <c r="BE976" s="8" t="str">
        <f t="shared" si="1751"/>
        <v/>
      </c>
      <c r="BF976" s="8" t="str">
        <f t="shared" si="1752"/>
        <v/>
      </c>
      <c r="BG976" s="86" t="str">
        <f t="shared" si="1753"/>
        <v/>
      </c>
      <c r="BH976" s="9" t="str">
        <f t="shared" si="1754"/>
        <v/>
      </c>
      <c r="BI976" s="9" t="str">
        <f t="shared" si="1755"/>
        <v/>
      </c>
      <c r="BJ976" s="82" t="e">
        <f t="shared" si="1777"/>
        <v>#VALUE!</v>
      </c>
      <c r="BK976" s="9" t="str">
        <f t="shared" si="1756"/>
        <v/>
      </c>
      <c r="BL976" s="9" t="str">
        <f t="shared" ref="BL976:BM976" si="1818">BK976</f>
        <v/>
      </c>
      <c r="BM976" s="9" t="str">
        <f t="shared" si="1818"/>
        <v/>
      </c>
      <c r="BN976" s="8" t="str">
        <f t="shared" si="1779"/>
        <v/>
      </c>
      <c r="BO976" s="8" t="str">
        <f t="shared" si="1801"/>
        <v/>
      </c>
      <c r="BP976" s="8" t="str">
        <f t="shared" si="1802"/>
        <v/>
      </c>
      <c r="BQ976" s="8" t="str">
        <f t="shared" si="1803"/>
        <v/>
      </c>
      <c r="BR976" s="8" t="str">
        <f t="shared" si="1758"/>
        <v/>
      </c>
      <c r="BS976" s="8" t="str">
        <f t="shared" si="1804"/>
        <v/>
      </c>
      <c r="BT976" s="8" t="str">
        <f t="shared" si="1805"/>
        <v/>
      </c>
      <c r="BU976" s="7" t="str">
        <f t="shared" si="1806"/>
        <v/>
      </c>
    </row>
    <row r="977" spans="8:73" x14ac:dyDescent="0.25">
      <c r="H977" s="35" t="str">
        <f>IFERROR(IF(MINUTE(M977)&lt;&gt;MINUTE(M976),MAX($H$2:H976)+1,IF(AND(MINUTE(M976)=0,MINUTE(M977)=0),1,"")),"")</f>
        <v/>
      </c>
      <c r="I977" s="35" t="str">
        <f t="shared" si="1741"/>
        <v/>
      </c>
      <c r="J977" s="35" t="str">
        <f t="shared" si="1780"/>
        <v/>
      </c>
      <c r="K977" s="67" t="str">
        <f>IFERROR(IF(VLOOKUP(J976,'Flota Variable'!$AS$4:$AU$707,3,0)+K976&gt;$F$7,"",VLOOKUP(J976,'Flota Variable'!$AS$4:$AU$707,3,0)+K976),"")</f>
        <v/>
      </c>
      <c r="L977" s="67" t="str">
        <f t="shared" si="1742"/>
        <v/>
      </c>
      <c r="M977" s="36" t="str">
        <f t="shared" si="1781"/>
        <v/>
      </c>
      <c r="N977" s="35" t="str">
        <f>IF(H977="","",IF(H977=MAX($H$3:$H$1002),IFERROR(VLOOKUP(MAX($H$3:H977)+1,$H$3:$I$1002,2,0),MAX(I977:I1976))-VLOOKUP(H977,$H$3:$I$1002,2,0)+1,IFERROR(VLOOKUP(MAX($H$3:H977)+1,$H$3:$I$1002,2,0),MAX(I977:I1976))-VLOOKUP(H977,$H$3:$I$1002,2,0)))</f>
        <v/>
      </c>
      <c r="P977" s="35" t="str">
        <f t="shared" si="1782"/>
        <v/>
      </c>
      <c r="Q977" s="67" t="str">
        <f t="shared" si="1783"/>
        <v/>
      </c>
      <c r="R977" s="67" t="str">
        <f t="shared" si="1784"/>
        <v/>
      </c>
      <c r="S977" s="67" t="str">
        <f t="shared" si="1785"/>
        <v/>
      </c>
      <c r="U977" s="68" t="str">
        <f>IFERROR(IF(Z977=0,"",IF(MINUTE(Z977)&lt;&gt;MINUTE(Z976),MAX($U$2:U976)+1,IF(AND(MINUTE(Z976)=0,MINUTE(Z977)=0),1,""))),"")</f>
        <v/>
      </c>
      <c r="V977" s="68" t="str">
        <f t="shared" si="1786"/>
        <v/>
      </c>
      <c r="W977" s="68" t="str">
        <f t="shared" si="1787"/>
        <v/>
      </c>
      <c r="X977" s="69" t="str">
        <f>IFERROR(L977+VLOOKUP(J977,'Tiempos de ciclo'!$P$3:$Q$398,2,0),"")</f>
        <v/>
      </c>
      <c r="Y977" s="69" t="str">
        <f t="shared" si="1770"/>
        <v/>
      </c>
      <c r="Z977" s="70" t="str">
        <f t="shared" si="1788"/>
        <v/>
      </c>
      <c r="AA977" s="68" t="str">
        <f>IF(U977="","",IF(U977=MAX($U$3:$U$1002),IFERROR(VLOOKUP(MAX($U$3:U977)+1,$U$3:$V$1002,2,0),MAX(V977:V1976))-VLOOKUP(U977,$U$3:$V$1002,2,0)+1,IFERROR(VLOOKUP(MAX($U$3:U977)+1,$U$3:$V$1002,2,0),MAX(V977:V1976))-VLOOKUP(U977,$U$3:$V$1002,2,0)))</f>
        <v/>
      </c>
      <c r="AC977" s="68" t="str">
        <f t="shared" si="1789"/>
        <v/>
      </c>
      <c r="AD977" s="69" t="str">
        <f t="shared" si="1790"/>
        <v/>
      </c>
      <c r="AE977" s="69" t="str">
        <f t="shared" si="1791"/>
        <v/>
      </c>
      <c r="AF977" s="69" t="str">
        <f t="shared" si="1792"/>
        <v/>
      </c>
      <c r="AI977" s="3" t="str">
        <f t="shared" si="1743"/>
        <v/>
      </c>
      <c r="AJ977" s="8" t="str">
        <f t="shared" si="1771"/>
        <v/>
      </c>
      <c r="AK977" s="8" t="str">
        <f t="shared" si="1744"/>
        <v/>
      </c>
      <c r="AL977" s="8" t="str">
        <f t="shared" si="1745"/>
        <v/>
      </c>
      <c r="AM977" s="8" t="str">
        <f t="shared" si="1746"/>
        <v/>
      </c>
      <c r="AN977" s="9" t="str">
        <f t="shared" si="1772"/>
        <v/>
      </c>
      <c r="AO977" s="9" t="str">
        <f t="shared" si="1773"/>
        <v/>
      </c>
      <c r="AP977" s="8" t="str">
        <f t="shared" si="1793"/>
        <v/>
      </c>
      <c r="AQ977" s="9" t="str">
        <f t="shared" si="1774"/>
        <v/>
      </c>
      <c r="AR977" s="8" t="str">
        <f t="shared" si="1794"/>
        <v/>
      </c>
      <c r="AS977" s="2" t="str">
        <f t="shared" si="1747"/>
        <v/>
      </c>
      <c r="AT977" s="8" t="str">
        <f t="shared" si="1795"/>
        <v/>
      </c>
      <c r="AU977" s="8" t="str">
        <f t="shared" si="1748"/>
        <v/>
      </c>
      <c r="AV977" s="8" t="str">
        <f t="shared" si="1749"/>
        <v/>
      </c>
      <c r="AW977" s="8" t="str">
        <f t="shared" si="1750"/>
        <v/>
      </c>
      <c r="AX977" s="9" t="str">
        <f t="shared" si="1775"/>
        <v/>
      </c>
      <c r="AY977" s="9" t="str">
        <f t="shared" si="1776"/>
        <v/>
      </c>
      <c r="AZ977" s="8" t="str">
        <f t="shared" si="1796"/>
        <v/>
      </c>
      <c r="BA977" s="9" t="str">
        <f t="shared" si="1797"/>
        <v/>
      </c>
      <c r="BB977" s="8" t="str">
        <f t="shared" si="1798"/>
        <v/>
      </c>
      <c r="BD977" s="3" t="str">
        <f t="shared" si="1799"/>
        <v/>
      </c>
      <c r="BE977" s="8" t="str">
        <f t="shared" si="1751"/>
        <v/>
      </c>
      <c r="BF977" s="8" t="str">
        <f t="shared" si="1752"/>
        <v/>
      </c>
      <c r="BG977" s="86" t="str">
        <f t="shared" si="1753"/>
        <v/>
      </c>
      <c r="BH977" s="9" t="str">
        <f t="shared" si="1754"/>
        <v/>
      </c>
      <c r="BI977" s="9" t="str">
        <f t="shared" si="1755"/>
        <v/>
      </c>
      <c r="BJ977" s="82" t="e">
        <f t="shared" si="1777"/>
        <v>#VALUE!</v>
      </c>
      <c r="BK977" s="9" t="str">
        <f t="shared" si="1756"/>
        <v/>
      </c>
      <c r="BL977" s="9" t="str">
        <f t="shared" ref="BL977:BM977" si="1819">BK977</f>
        <v/>
      </c>
      <c r="BM977" s="9" t="str">
        <f t="shared" si="1819"/>
        <v/>
      </c>
      <c r="BN977" s="8" t="str">
        <f t="shared" si="1779"/>
        <v/>
      </c>
      <c r="BO977" s="8" t="str">
        <f t="shared" si="1801"/>
        <v/>
      </c>
      <c r="BP977" s="8" t="str">
        <f t="shared" si="1802"/>
        <v/>
      </c>
      <c r="BQ977" s="8" t="str">
        <f t="shared" si="1803"/>
        <v/>
      </c>
      <c r="BR977" s="8" t="str">
        <f t="shared" si="1758"/>
        <v/>
      </c>
      <c r="BS977" s="8" t="str">
        <f t="shared" si="1804"/>
        <v/>
      </c>
      <c r="BT977" s="8" t="str">
        <f t="shared" si="1805"/>
        <v/>
      </c>
      <c r="BU977" s="7" t="str">
        <f t="shared" si="1806"/>
        <v/>
      </c>
    </row>
    <row r="978" spans="8:73" x14ac:dyDescent="0.25">
      <c r="H978" s="35" t="str">
        <f>IFERROR(IF(MINUTE(M978)&lt;&gt;MINUTE(M977),MAX($H$2:H977)+1,IF(AND(MINUTE(M977)=0,MINUTE(M978)=0),1,"")),"")</f>
        <v/>
      </c>
      <c r="I978" s="35" t="str">
        <f t="shared" si="1741"/>
        <v/>
      </c>
      <c r="J978" s="35" t="str">
        <f t="shared" si="1780"/>
        <v/>
      </c>
      <c r="K978" s="67" t="str">
        <f>IFERROR(IF(VLOOKUP(J977,'Flota Variable'!$AS$4:$AU$707,3,0)+K977&gt;$F$7,"",VLOOKUP(J977,'Flota Variable'!$AS$4:$AU$707,3,0)+K977),"")</f>
        <v/>
      </c>
      <c r="L978" s="67" t="str">
        <f t="shared" si="1742"/>
        <v/>
      </c>
      <c r="M978" s="36" t="str">
        <f t="shared" si="1781"/>
        <v/>
      </c>
      <c r="N978" s="35" t="str">
        <f>IF(H978="","",IF(H978=MAX($H$3:$H$1002),IFERROR(VLOOKUP(MAX($H$3:H978)+1,$H$3:$I$1002,2,0),MAX(I978:I1977))-VLOOKUP(H978,$H$3:$I$1002,2,0)+1,IFERROR(VLOOKUP(MAX($H$3:H978)+1,$H$3:$I$1002,2,0),MAX(I978:I1977))-VLOOKUP(H978,$H$3:$I$1002,2,0)))</f>
        <v/>
      </c>
      <c r="P978" s="35" t="str">
        <f t="shared" si="1782"/>
        <v/>
      </c>
      <c r="Q978" s="67" t="str">
        <f t="shared" si="1783"/>
        <v/>
      </c>
      <c r="R978" s="67" t="str">
        <f t="shared" si="1784"/>
        <v/>
      </c>
      <c r="S978" s="67" t="str">
        <f t="shared" si="1785"/>
        <v/>
      </c>
      <c r="U978" s="68" t="str">
        <f>IFERROR(IF(Z978=0,"",IF(MINUTE(Z978)&lt;&gt;MINUTE(Z977),MAX($U$2:U977)+1,IF(AND(MINUTE(Z977)=0,MINUTE(Z978)=0),1,""))),"")</f>
        <v/>
      </c>
      <c r="V978" s="68" t="str">
        <f t="shared" si="1786"/>
        <v/>
      </c>
      <c r="W978" s="68" t="str">
        <f t="shared" si="1787"/>
        <v/>
      </c>
      <c r="X978" s="69" t="str">
        <f>IFERROR(L978+VLOOKUP(J978,'Tiempos de ciclo'!$P$3:$Q$398,2,0),"")</f>
        <v/>
      </c>
      <c r="Y978" s="69" t="str">
        <f t="shared" si="1770"/>
        <v/>
      </c>
      <c r="Z978" s="70" t="str">
        <f t="shared" si="1788"/>
        <v/>
      </c>
      <c r="AA978" s="68" t="str">
        <f>IF(U978="","",IF(U978=MAX($U$3:$U$1002),IFERROR(VLOOKUP(MAX($U$3:U978)+1,$U$3:$V$1002,2,0),MAX(V978:V1977))-VLOOKUP(U978,$U$3:$V$1002,2,0)+1,IFERROR(VLOOKUP(MAX($U$3:U978)+1,$U$3:$V$1002,2,0),MAX(V978:V1977))-VLOOKUP(U978,$U$3:$V$1002,2,0)))</f>
        <v/>
      </c>
      <c r="AC978" s="68" t="str">
        <f t="shared" si="1789"/>
        <v/>
      </c>
      <c r="AD978" s="69" t="str">
        <f t="shared" si="1790"/>
        <v/>
      </c>
      <c r="AE978" s="69" t="str">
        <f t="shared" si="1791"/>
        <v/>
      </c>
      <c r="AF978" s="69" t="str">
        <f t="shared" si="1792"/>
        <v/>
      </c>
      <c r="AI978" s="3" t="str">
        <f t="shared" si="1743"/>
        <v/>
      </c>
      <c r="AJ978" s="8" t="str">
        <f t="shared" si="1771"/>
        <v/>
      </c>
      <c r="AK978" s="8" t="str">
        <f t="shared" si="1744"/>
        <v/>
      </c>
      <c r="AL978" s="8" t="str">
        <f t="shared" si="1745"/>
        <v/>
      </c>
      <c r="AM978" s="8" t="str">
        <f t="shared" si="1746"/>
        <v/>
      </c>
      <c r="AN978" s="9" t="str">
        <f t="shared" si="1772"/>
        <v/>
      </c>
      <c r="AO978" s="9" t="str">
        <f t="shared" si="1773"/>
        <v/>
      </c>
      <c r="AP978" s="8" t="str">
        <f t="shared" si="1793"/>
        <v/>
      </c>
      <c r="AQ978" s="9" t="str">
        <f t="shared" si="1774"/>
        <v/>
      </c>
      <c r="AR978" s="8" t="str">
        <f t="shared" si="1794"/>
        <v/>
      </c>
      <c r="AS978" s="2" t="str">
        <f t="shared" si="1747"/>
        <v/>
      </c>
      <c r="AT978" s="8" t="str">
        <f t="shared" si="1795"/>
        <v/>
      </c>
      <c r="AU978" s="8" t="str">
        <f t="shared" si="1748"/>
        <v/>
      </c>
      <c r="AV978" s="8" t="str">
        <f t="shared" si="1749"/>
        <v/>
      </c>
      <c r="AW978" s="8" t="str">
        <f t="shared" si="1750"/>
        <v/>
      </c>
      <c r="AX978" s="9" t="str">
        <f t="shared" si="1775"/>
        <v/>
      </c>
      <c r="AY978" s="9" t="str">
        <f t="shared" si="1776"/>
        <v/>
      </c>
      <c r="AZ978" s="8" t="str">
        <f t="shared" si="1796"/>
        <v/>
      </c>
      <c r="BA978" s="9" t="str">
        <f t="shared" si="1797"/>
        <v/>
      </c>
      <c r="BB978" s="8" t="str">
        <f t="shared" si="1798"/>
        <v/>
      </c>
      <c r="BD978" s="3" t="str">
        <f t="shared" si="1799"/>
        <v/>
      </c>
      <c r="BE978" s="8" t="str">
        <f t="shared" si="1751"/>
        <v/>
      </c>
      <c r="BF978" s="8" t="str">
        <f t="shared" si="1752"/>
        <v/>
      </c>
      <c r="BG978" s="86" t="str">
        <f t="shared" si="1753"/>
        <v/>
      </c>
      <c r="BH978" s="9" t="str">
        <f t="shared" si="1754"/>
        <v/>
      </c>
      <c r="BI978" s="9" t="str">
        <f t="shared" si="1755"/>
        <v/>
      </c>
      <c r="BJ978" s="82" t="e">
        <f t="shared" si="1777"/>
        <v>#VALUE!</v>
      </c>
      <c r="BK978" s="9" t="str">
        <f t="shared" si="1756"/>
        <v/>
      </c>
      <c r="BL978" s="9" t="str">
        <f t="shared" ref="BL978:BM978" si="1820">BK978</f>
        <v/>
      </c>
      <c r="BM978" s="9" t="str">
        <f t="shared" si="1820"/>
        <v/>
      </c>
      <c r="BN978" s="8" t="str">
        <f t="shared" si="1779"/>
        <v/>
      </c>
      <c r="BO978" s="8" t="str">
        <f t="shared" si="1801"/>
        <v/>
      </c>
      <c r="BP978" s="8" t="str">
        <f t="shared" si="1802"/>
        <v/>
      </c>
      <c r="BQ978" s="8" t="str">
        <f t="shared" si="1803"/>
        <v/>
      </c>
      <c r="BR978" s="8" t="str">
        <f t="shared" si="1758"/>
        <v/>
      </c>
      <c r="BS978" s="8" t="str">
        <f t="shared" si="1804"/>
        <v/>
      </c>
      <c r="BT978" s="8" t="str">
        <f t="shared" si="1805"/>
        <v/>
      </c>
      <c r="BU978" s="7" t="str">
        <f t="shared" si="1806"/>
        <v/>
      </c>
    </row>
    <row r="979" spans="8:73" x14ac:dyDescent="0.25">
      <c r="H979" s="35" t="str">
        <f>IFERROR(IF(MINUTE(M979)&lt;&gt;MINUTE(M978),MAX($H$2:H978)+1,IF(AND(MINUTE(M978)=0,MINUTE(M979)=0),1,"")),"")</f>
        <v/>
      </c>
      <c r="I979" s="35" t="str">
        <f t="shared" si="1741"/>
        <v/>
      </c>
      <c r="J979" s="35" t="str">
        <f t="shared" si="1780"/>
        <v/>
      </c>
      <c r="K979" s="67" t="str">
        <f>IFERROR(IF(VLOOKUP(J978,'Flota Variable'!$AS$4:$AU$707,3,0)+K978&gt;$F$7,"",VLOOKUP(J978,'Flota Variable'!$AS$4:$AU$707,3,0)+K978),"")</f>
        <v/>
      </c>
      <c r="L979" s="67" t="str">
        <f t="shared" si="1742"/>
        <v/>
      </c>
      <c r="M979" s="36" t="str">
        <f t="shared" si="1781"/>
        <v/>
      </c>
      <c r="N979" s="35" t="str">
        <f>IF(H979="","",IF(H979=MAX($H$3:$H$1002),IFERROR(VLOOKUP(MAX($H$3:H979)+1,$H$3:$I$1002,2,0),MAX(I979:I1978))-VLOOKUP(H979,$H$3:$I$1002,2,0)+1,IFERROR(VLOOKUP(MAX($H$3:H979)+1,$H$3:$I$1002,2,0),MAX(I979:I1978))-VLOOKUP(H979,$H$3:$I$1002,2,0)))</f>
        <v/>
      </c>
      <c r="P979" s="35" t="str">
        <f t="shared" si="1782"/>
        <v/>
      </c>
      <c r="Q979" s="67" t="str">
        <f t="shared" si="1783"/>
        <v/>
      </c>
      <c r="R979" s="67" t="str">
        <f t="shared" si="1784"/>
        <v/>
      </c>
      <c r="S979" s="67" t="str">
        <f t="shared" si="1785"/>
        <v/>
      </c>
      <c r="U979" s="68" t="str">
        <f>IFERROR(IF(Z979=0,"",IF(MINUTE(Z979)&lt;&gt;MINUTE(Z978),MAX($U$2:U978)+1,IF(AND(MINUTE(Z978)=0,MINUTE(Z979)=0),1,""))),"")</f>
        <v/>
      </c>
      <c r="V979" s="68" t="str">
        <f t="shared" si="1786"/>
        <v/>
      </c>
      <c r="W979" s="68" t="str">
        <f t="shared" si="1787"/>
        <v/>
      </c>
      <c r="X979" s="69" t="str">
        <f>IFERROR(L979+VLOOKUP(J979,'Tiempos de ciclo'!$P$3:$Q$398,2,0),"")</f>
        <v/>
      </c>
      <c r="Y979" s="69" t="str">
        <f t="shared" si="1770"/>
        <v/>
      </c>
      <c r="Z979" s="70" t="str">
        <f t="shared" si="1788"/>
        <v/>
      </c>
      <c r="AA979" s="68" t="str">
        <f>IF(U979="","",IF(U979=MAX($U$3:$U$1002),IFERROR(VLOOKUP(MAX($U$3:U979)+1,$U$3:$V$1002,2,0),MAX(V979:V1978))-VLOOKUP(U979,$U$3:$V$1002,2,0)+1,IFERROR(VLOOKUP(MAX($U$3:U979)+1,$U$3:$V$1002,2,0),MAX(V979:V1978))-VLOOKUP(U979,$U$3:$V$1002,2,0)))</f>
        <v/>
      </c>
      <c r="AC979" s="68" t="str">
        <f t="shared" si="1789"/>
        <v/>
      </c>
      <c r="AD979" s="69" t="str">
        <f t="shared" si="1790"/>
        <v/>
      </c>
      <c r="AE979" s="69" t="str">
        <f t="shared" si="1791"/>
        <v/>
      </c>
      <c r="AF979" s="69" t="str">
        <f t="shared" si="1792"/>
        <v/>
      </c>
      <c r="AI979" s="3" t="str">
        <f t="shared" si="1743"/>
        <v/>
      </c>
      <c r="AJ979" s="8" t="str">
        <f t="shared" si="1771"/>
        <v/>
      </c>
      <c r="AK979" s="8" t="str">
        <f t="shared" si="1744"/>
        <v/>
      </c>
      <c r="AL979" s="8" t="str">
        <f t="shared" si="1745"/>
        <v/>
      </c>
      <c r="AM979" s="8" t="str">
        <f t="shared" si="1746"/>
        <v/>
      </c>
      <c r="AN979" s="9" t="str">
        <f t="shared" si="1772"/>
        <v/>
      </c>
      <c r="AO979" s="9" t="str">
        <f t="shared" si="1773"/>
        <v/>
      </c>
      <c r="AP979" s="8" t="str">
        <f t="shared" si="1793"/>
        <v/>
      </c>
      <c r="AQ979" s="9" t="str">
        <f t="shared" si="1774"/>
        <v/>
      </c>
      <c r="AR979" s="8" t="str">
        <f t="shared" si="1794"/>
        <v/>
      </c>
      <c r="AS979" s="2" t="str">
        <f t="shared" si="1747"/>
        <v/>
      </c>
      <c r="AT979" s="8" t="str">
        <f t="shared" si="1795"/>
        <v/>
      </c>
      <c r="AU979" s="8" t="str">
        <f t="shared" si="1748"/>
        <v/>
      </c>
      <c r="AV979" s="8" t="str">
        <f t="shared" si="1749"/>
        <v/>
      </c>
      <c r="AW979" s="8" t="str">
        <f t="shared" si="1750"/>
        <v/>
      </c>
      <c r="AX979" s="9" t="str">
        <f t="shared" si="1775"/>
        <v/>
      </c>
      <c r="AY979" s="9" t="str">
        <f t="shared" si="1776"/>
        <v/>
      </c>
      <c r="AZ979" s="8" t="str">
        <f t="shared" si="1796"/>
        <v/>
      </c>
      <c r="BA979" s="9" t="str">
        <f t="shared" si="1797"/>
        <v/>
      </c>
      <c r="BB979" s="8" t="str">
        <f t="shared" si="1798"/>
        <v/>
      </c>
      <c r="BD979" s="3" t="str">
        <f t="shared" si="1799"/>
        <v/>
      </c>
      <c r="BE979" s="8" t="str">
        <f t="shared" si="1751"/>
        <v/>
      </c>
      <c r="BF979" s="8" t="str">
        <f t="shared" si="1752"/>
        <v/>
      </c>
      <c r="BG979" s="86" t="str">
        <f t="shared" si="1753"/>
        <v/>
      </c>
      <c r="BH979" s="9" t="str">
        <f t="shared" si="1754"/>
        <v/>
      </c>
      <c r="BI979" s="9" t="str">
        <f t="shared" si="1755"/>
        <v/>
      </c>
      <c r="BJ979" s="82" t="e">
        <f t="shared" si="1777"/>
        <v>#VALUE!</v>
      </c>
      <c r="BK979" s="9" t="str">
        <f t="shared" si="1756"/>
        <v/>
      </c>
      <c r="BL979" s="9" t="str">
        <f t="shared" ref="BL979:BM979" si="1821">BK979</f>
        <v/>
      </c>
      <c r="BM979" s="9" t="str">
        <f t="shared" si="1821"/>
        <v/>
      </c>
      <c r="BN979" s="8" t="str">
        <f t="shared" si="1779"/>
        <v/>
      </c>
      <c r="BO979" s="8" t="str">
        <f t="shared" si="1801"/>
        <v/>
      </c>
      <c r="BP979" s="8" t="str">
        <f t="shared" si="1802"/>
        <v/>
      </c>
      <c r="BQ979" s="8" t="str">
        <f t="shared" si="1803"/>
        <v/>
      </c>
      <c r="BR979" s="8" t="str">
        <f t="shared" si="1758"/>
        <v/>
      </c>
      <c r="BS979" s="8" t="str">
        <f t="shared" si="1804"/>
        <v/>
      </c>
      <c r="BT979" s="8" t="str">
        <f t="shared" si="1805"/>
        <v/>
      </c>
      <c r="BU979" s="7" t="str">
        <f t="shared" si="1806"/>
        <v/>
      </c>
    </row>
    <row r="980" spans="8:73" x14ac:dyDescent="0.25">
      <c r="H980" s="35" t="str">
        <f>IFERROR(IF(MINUTE(M980)&lt;&gt;MINUTE(M979),MAX($H$2:H979)+1,IF(AND(MINUTE(M979)=0,MINUTE(M980)=0),1,"")),"")</f>
        <v/>
      </c>
      <c r="I980" s="35" t="str">
        <f t="shared" si="1741"/>
        <v/>
      </c>
      <c r="J980" s="35" t="str">
        <f t="shared" si="1780"/>
        <v/>
      </c>
      <c r="K980" s="67" t="str">
        <f>IFERROR(IF(VLOOKUP(J979,'Flota Variable'!$AS$4:$AU$707,3,0)+K979&gt;$F$7,"",VLOOKUP(J979,'Flota Variable'!$AS$4:$AU$707,3,0)+K979),"")</f>
        <v/>
      </c>
      <c r="L980" s="67" t="str">
        <f t="shared" si="1742"/>
        <v/>
      </c>
      <c r="M980" s="36" t="str">
        <f t="shared" si="1781"/>
        <v/>
      </c>
      <c r="N980" s="35" t="str">
        <f>IF(H980="","",IF(H980=MAX($H$3:$H$1002),IFERROR(VLOOKUP(MAX($H$3:H980)+1,$H$3:$I$1002,2,0),MAX(I980:I1979))-VLOOKUP(H980,$H$3:$I$1002,2,0)+1,IFERROR(VLOOKUP(MAX($H$3:H980)+1,$H$3:$I$1002,2,0),MAX(I980:I1979))-VLOOKUP(H980,$H$3:$I$1002,2,0)))</f>
        <v/>
      </c>
      <c r="P980" s="35" t="str">
        <f t="shared" si="1782"/>
        <v/>
      </c>
      <c r="Q980" s="67" t="str">
        <f t="shared" si="1783"/>
        <v/>
      </c>
      <c r="R980" s="67" t="str">
        <f t="shared" si="1784"/>
        <v/>
      </c>
      <c r="S980" s="67" t="str">
        <f t="shared" si="1785"/>
        <v/>
      </c>
      <c r="U980" s="68" t="str">
        <f>IFERROR(IF(Z980=0,"",IF(MINUTE(Z980)&lt;&gt;MINUTE(Z979),MAX($U$2:U979)+1,IF(AND(MINUTE(Z979)=0,MINUTE(Z980)=0),1,""))),"")</f>
        <v/>
      </c>
      <c r="V980" s="68" t="str">
        <f t="shared" si="1786"/>
        <v/>
      </c>
      <c r="W980" s="68" t="str">
        <f t="shared" si="1787"/>
        <v/>
      </c>
      <c r="X980" s="69" t="str">
        <f>IFERROR(L980+VLOOKUP(J980,'Tiempos de ciclo'!$P$3:$Q$398,2,0),"")</f>
        <v/>
      </c>
      <c r="Y980" s="69" t="str">
        <f t="shared" si="1770"/>
        <v/>
      </c>
      <c r="Z980" s="70" t="str">
        <f t="shared" si="1788"/>
        <v/>
      </c>
      <c r="AA980" s="68" t="str">
        <f>IF(U980="","",IF(U980=MAX($U$3:$U$1002),IFERROR(VLOOKUP(MAX($U$3:U980)+1,$U$3:$V$1002,2,0),MAX(V980:V1979))-VLOOKUP(U980,$U$3:$V$1002,2,0)+1,IFERROR(VLOOKUP(MAX($U$3:U980)+1,$U$3:$V$1002,2,0),MAX(V980:V1979))-VLOOKUP(U980,$U$3:$V$1002,2,0)))</f>
        <v/>
      </c>
      <c r="AC980" s="68" t="str">
        <f t="shared" si="1789"/>
        <v/>
      </c>
      <c r="AD980" s="69" t="str">
        <f t="shared" si="1790"/>
        <v/>
      </c>
      <c r="AE980" s="69" t="str">
        <f t="shared" si="1791"/>
        <v/>
      </c>
      <c r="AF980" s="69" t="str">
        <f t="shared" si="1792"/>
        <v/>
      </c>
      <c r="AI980" s="3" t="str">
        <f t="shared" si="1743"/>
        <v/>
      </c>
      <c r="AJ980" s="8" t="str">
        <f t="shared" si="1771"/>
        <v/>
      </c>
      <c r="AK980" s="8" t="str">
        <f t="shared" si="1744"/>
        <v/>
      </c>
      <c r="AL980" s="8" t="str">
        <f t="shared" si="1745"/>
        <v/>
      </c>
      <c r="AM980" s="8" t="str">
        <f t="shared" si="1746"/>
        <v/>
      </c>
      <c r="AN980" s="9" t="str">
        <f t="shared" si="1772"/>
        <v/>
      </c>
      <c r="AO980" s="9" t="str">
        <f t="shared" si="1773"/>
        <v/>
      </c>
      <c r="AP980" s="8" t="str">
        <f t="shared" si="1793"/>
        <v/>
      </c>
      <c r="AQ980" s="9" t="str">
        <f t="shared" si="1774"/>
        <v/>
      </c>
      <c r="AR980" s="8" t="str">
        <f t="shared" si="1794"/>
        <v/>
      </c>
      <c r="AS980" s="2" t="str">
        <f t="shared" si="1747"/>
        <v/>
      </c>
      <c r="AT980" s="8" t="str">
        <f t="shared" si="1795"/>
        <v/>
      </c>
      <c r="AU980" s="8" t="str">
        <f t="shared" si="1748"/>
        <v/>
      </c>
      <c r="AV980" s="8" t="str">
        <f t="shared" si="1749"/>
        <v/>
      </c>
      <c r="AW980" s="8" t="str">
        <f t="shared" si="1750"/>
        <v/>
      </c>
      <c r="AX980" s="9" t="str">
        <f t="shared" si="1775"/>
        <v/>
      </c>
      <c r="AY980" s="9" t="str">
        <f t="shared" si="1776"/>
        <v/>
      </c>
      <c r="AZ980" s="8" t="str">
        <f t="shared" si="1796"/>
        <v/>
      </c>
      <c r="BA980" s="9" t="str">
        <f t="shared" si="1797"/>
        <v/>
      </c>
      <c r="BB980" s="8" t="str">
        <f t="shared" si="1798"/>
        <v/>
      </c>
      <c r="BD980" s="3" t="str">
        <f t="shared" si="1799"/>
        <v/>
      </c>
      <c r="BE980" s="8" t="str">
        <f t="shared" si="1751"/>
        <v/>
      </c>
      <c r="BF980" s="8" t="str">
        <f t="shared" si="1752"/>
        <v/>
      </c>
      <c r="BG980" s="86" t="str">
        <f t="shared" si="1753"/>
        <v/>
      </c>
      <c r="BH980" s="9" t="str">
        <f t="shared" si="1754"/>
        <v/>
      </c>
      <c r="BI980" s="9" t="str">
        <f t="shared" si="1755"/>
        <v/>
      </c>
      <c r="BJ980" s="82" t="e">
        <f t="shared" si="1777"/>
        <v>#VALUE!</v>
      </c>
      <c r="BK980" s="9" t="str">
        <f t="shared" si="1756"/>
        <v/>
      </c>
      <c r="BL980" s="9" t="str">
        <f t="shared" ref="BL980:BM980" si="1822">BK980</f>
        <v/>
      </c>
      <c r="BM980" s="9" t="str">
        <f t="shared" si="1822"/>
        <v/>
      </c>
      <c r="BN980" s="8" t="str">
        <f t="shared" si="1779"/>
        <v/>
      </c>
      <c r="BO980" s="8" t="str">
        <f t="shared" si="1801"/>
        <v/>
      </c>
      <c r="BP980" s="8" t="str">
        <f t="shared" si="1802"/>
        <v/>
      </c>
      <c r="BQ980" s="8" t="str">
        <f t="shared" si="1803"/>
        <v/>
      </c>
      <c r="BR980" s="8" t="str">
        <f t="shared" si="1758"/>
        <v/>
      </c>
      <c r="BS980" s="8" t="str">
        <f t="shared" si="1804"/>
        <v/>
      </c>
      <c r="BT980" s="8" t="str">
        <f t="shared" si="1805"/>
        <v/>
      </c>
      <c r="BU980" s="7" t="str">
        <f t="shared" si="1806"/>
        <v/>
      </c>
    </row>
    <row r="981" spans="8:73" x14ac:dyDescent="0.25">
      <c r="H981" s="35" t="str">
        <f>IFERROR(IF(MINUTE(M981)&lt;&gt;MINUTE(M980),MAX($H$2:H980)+1,IF(AND(MINUTE(M980)=0,MINUTE(M981)=0),1,"")),"")</f>
        <v/>
      </c>
      <c r="I981" s="35" t="str">
        <f t="shared" si="1741"/>
        <v/>
      </c>
      <c r="J981" s="35" t="str">
        <f t="shared" si="1780"/>
        <v/>
      </c>
      <c r="K981" s="67" t="str">
        <f>IFERROR(IF(VLOOKUP(J980,'Flota Variable'!$AS$4:$AU$707,3,0)+K980&gt;$F$7,"",VLOOKUP(J980,'Flota Variable'!$AS$4:$AU$707,3,0)+K980),"")</f>
        <v/>
      </c>
      <c r="L981" s="67" t="str">
        <f t="shared" si="1742"/>
        <v/>
      </c>
      <c r="M981" s="36" t="str">
        <f t="shared" si="1781"/>
        <v/>
      </c>
      <c r="N981" s="35" t="str">
        <f>IF(H981="","",IF(H981=MAX($H$3:$H$1002),IFERROR(VLOOKUP(MAX($H$3:H981)+1,$H$3:$I$1002,2,0),MAX(I981:I1980))-VLOOKUP(H981,$H$3:$I$1002,2,0)+1,IFERROR(VLOOKUP(MAX($H$3:H981)+1,$H$3:$I$1002,2,0),MAX(I981:I1980))-VLOOKUP(H981,$H$3:$I$1002,2,0)))</f>
        <v/>
      </c>
      <c r="P981" s="35" t="str">
        <f t="shared" si="1782"/>
        <v/>
      </c>
      <c r="Q981" s="67" t="str">
        <f t="shared" si="1783"/>
        <v/>
      </c>
      <c r="R981" s="67" t="str">
        <f t="shared" si="1784"/>
        <v/>
      </c>
      <c r="S981" s="67" t="str">
        <f t="shared" si="1785"/>
        <v/>
      </c>
      <c r="U981" s="68" t="str">
        <f>IFERROR(IF(Z981=0,"",IF(MINUTE(Z981)&lt;&gt;MINUTE(Z980),MAX($U$2:U980)+1,IF(AND(MINUTE(Z980)=0,MINUTE(Z981)=0),1,""))),"")</f>
        <v/>
      </c>
      <c r="V981" s="68" t="str">
        <f t="shared" si="1786"/>
        <v/>
      </c>
      <c r="W981" s="68" t="str">
        <f t="shared" si="1787"/>
        <v/>
      </c>
      <c r="X981" s="69" t="str">
        <f>IFERROR(L981+VLOOKUP(J981,'Tiempos de ciclo'!$P$3:$Q$398,2,0),"")</f>
        <v/>
      </c>
      <c r="Y981" s="69" t="str">
        <f t="shared" si="1770"/>
        <v/>
      </c>
      <c r="Z981" s="70" t="str">
        <f t="shared" si="1788"/>
        <v/>
      </c>
      <c r="AA981" s="68" t="str">
        <f>IF(U981="","",IF(U981=MAX($U$3:$U$1002),IFERROR(VLOOKUP(MAX($U$3:U981)+1,$U$3:$V$1002,2,0),MAX(V981:V1980))-VLOOKUP(U981,$U$3:$V$1002,2,0)+1,IFERROR(VLOOKUP(MAX($U$3:U981)+1,$U$3:$V$1002,2,0),MAX(V981:V1980))-VLOOKUP(U981,$U$3:$V$1002,2,0)))</f>
        <v/>
      </c>
      <c r="AC981" s="68" t="str">
        <f t="shared" si="1789"/>
        <v/>
      </c>
      <c r="AD981" s="69" t="str">
        <f t="shared" si="1790"/>
        <v/>
      </c>
      <c r="AE981" s="69" t="str">
        <f t="shared" si="1791"/>
        <v/>
      </c>
      <c r="AF981" s="69" t="str">
        <f t="shared" si="1792"/>
        <v/>
      </c>
      <c r="AI981" s="3" t="str">
        <f t="shared" si="1743"/>
        <v/>
      </c>
      <c r="AJ981" s="8" t="str">
        <f t="shared" si="1771"/>
        <v/>
      </c>
      <c r="AK981" s="8" t="str">
        <f t="shared" si="1744"/>
        <v/>
      </c>
      <c r="AL981" s="8" t="str">
        <f t="shared" si="1745"/>
        <v/>
      </c>
      <c r="AM981" s="8" t="str">
        <f t="shared" si="1746"/>
        <v/>
      </c>
      <c r="AN981" s="9" t="str">
        <f t="shared" si="1772"/>
        <v/>
      </c>
      <c r="AO981" s="9" t="str">
        <f t="shared" si="1773"/>
        <v/>
      </c>
      <c r="AP981" s="8" t="str">
        <f t="shared" si="1793"/>
        <v/>
      </c>
      <c r="AQ981" s="9" t="str">
        <f t="shared" si="1774"/>
        <v/>
      </c>
      <c r="AR981" s="8" t="str">
        <f t="shared" si="1794"/>
        <v/>
      </c>
      <c r="AS981" s="2" t="str">
        <f t="shared" si="1747"/>
        <v/>
      </c>
      <c r="AT981" s="8" t="str">
        <f t="shared" si="1795"/>
        <v/>
      </c>
      <c r="AU981" s="8" t="str">
        <f t="shared" si="1748"/>
        <v/>
      </c>
      <c r="AV981" s="8" t="str">
        <f t="shared" si="1749"/>
        <v/>
      </c>
      <c r="AW981" s="8" t="str">
        <f t="shared" si="1750"/>
        <v/>
      </c>
      <c r="AX981" s="9" t="str">
        <f t="shared" si="1775"/>
        <v/>
      </c>
      <c r="AY981" s="9" t="str">
        <f t="shared" si="1776"/>
        <v/>
      </c>
      <c r="AZ981" s="8" t="str">
        <f t="shared" si="1796"/>
        <v/>
      </c>
      <c r="BA981" s="9" t="str">
        <f t="shared" si="1797"/>
        <v/>
      </c>
      <c r="BB981" s="8" t="str">
        <f t="shared" si="1798"/>
        <v/>
      </c>
      <c r="BD981" s="3" t="str">
        <f t="shared" si="1799"/>
        <v/>
      </c>
      <c r="BE981" s="8" t="str">
        <f t="shared" si="1751"/>
        <v/>
      </c>
      <c r="BF981" s="8" t="str">
        <f t="shared" si="1752"/>
        <v/>
      </c>
      <c r="BG981" s="86" t="str">
        <f t="shared" si="1753"/>
        <v/>
      </c>
      <c r="BH981" s="9" t="str">
        <f t="shared" si="1754"/>
        <v/>
      </c>
      <c r="BI981" s="9" t="str">
        <f t="shared" si="1755"/>
        <v/>
      </c>
      <c r="BJ981" s="82" t="e">
        <f t="shared" si="1777"/>
        <v>#VALUE!</v>
      </c>
      <c r="BK981" s="9" t="str">
        <f t="shared" si="1756"/>
        <v/>
      </c>
      <c r="BL981" s="9" t="str">
        <f t="shared" ref="BL981:BM981" si="1823">BK981</f>
        <v/>
      </c>
      <c r="BM981" s="9" t="str">
        <f t="shared" si="1823"/>
        <v/>
      </c>
      <c r="BN981" s="8" t="str">
        <f t="shared" si="1779"/>
        <v/>
      </c>
      <c r="BO981" s="8" t="str">
        <f t="shared" si="1801"/>
        <v/>
      </c>
      <c r="BP981" s="8" t="str">
        <f t="shared" si="1802"/>
        <v/>
      </c>
      <c r="BQ981" s="8" t="str">
        <f t="shared" si="1803"/>
        <v/>
      </c>
      <c r="BR981" s="8" t="str">
        <f t="shared" si="1758"/>
        <v/>
      </c>
      <c r="BS981" s="8" t="str">
        <f t="shared" si="1804"/>
        <v/>
      </c>
      <c r="BT981" s="8" t="str">
        <f t="shared" si="1805"/>
        <v/>
      </c>
      <c r="BU981" s="7" t="str">
        <f t="shared" si="1806"/>
        <v/>
      </c>
    </row>
    <row r="982" spans="8:73" x14ac:dyDescent="0.25">
      <c r="H982" s="35" t="str">
        <f>IFERROR(IF(MINUTE(M982)&lt;&gt;MINUTE(M981),MAX($H$2:H981)+1,IF(AND(MINUTE(M981)=0,MINUTE(M982)=0),1,"")),"")</f>
        <v/>
      </c>
      <c r="I982" s="35" t="str">
        <f t="shared" si="1741"/>
        <v/>
      </c>
      <c r="J982" s="35" t="str">
        <f t="shared" si="1780"/>
        <v/>
      </c>
      <c r="K982" s="67" t="str">
        <f>IFERROR(IF(VLOOKUP(J981,'Flota Variable'!$AS$4:$AU$707,3,0)+K981&gt;$F$7,"",VLOOKUP(J981,'Flota Variable'!$AS$4:$AU$707,3,0)+K981),"")</f>
        <v/>
      </c>
      <c r="L982" s="67" t="str">
        <f t="shared" si="1742"/>
        <v/>
      </c>
      <c r="M982" s="36" t="str">
        <f t="shared" si="1781"/>
        <v/>
      </c>
      <c r="N982" s="35" t="str">
        <f>IF(H982="","",IF(H982=MAX($H$3:$H$1002),IFERROR(VLOOKUP(MAX($H$3:H982)+1,$H$3:$I$1002,2,0),MAX(I982:I1981))-VLOOKUP(H982,$H$3:$I$1002,2,0)+1,IFERROR(VLOOKUP(MAX($H$3:H982)+1,$H$3:$I$1002,2,0),MAX(I982:I1981))-VLOOKUP(H982,$H$3:$I$1002,2,0)))</f>
        <v/>
      </c>
      <c r="P982" s="35" t="str">
        <f t="shared" si="1782"/>
        <v/>
      </c>
      <c r="Q982" s="67" t="str">
        <f t="shared" si="1783"/>
        <v/>
      </c>
      <c r="R982" s="67" t="str">
        <f t="shared" si="1784"/>
        <v/>
      </c>
      <c r="S982" s="67" t="str">
        <f t="shared" si="1785"/>
        <v/>
      </c>
      <c r="U982" s="68" t="str">
        <f>IFERROR(IF(Z982=0,"",IF(MINUTE(Z982)&lt;&gt;MINUTE(Z981),MAX($U$2:U981)+1,IF(AND(MINUTE(Z981)=0,MINUTE(Z982)=0),1,""))),"")</f>
        <v/>
      </c>
      <c r="V982" s="68" t="str">
        <f t="shared" si="1786"/>
        <v/>
      </c>
      <c r="W982" s="68" t="str">
        <f t="shared" si="1787"/>
        <v/>
      </c>
      <c r="X982" s="69" t="str">
        <f>IFERROR(L982+VLOOKUP(J982,'Tiempos de ciclo'!$P$3:$Q$398,2,0),"")</f>
        <v/>
      </c>
      <c r="Y982" s="69" t="str">
        <f t="shared" si="1770"/>
        <v/>
      </c>
      <c r="Z982" s="70" t="str">
        <f t="shared" si="1788"/>
        <v/>
      </c>
      <c r="AA982" s="68" t="str">
        <f>IF(U982="","",IF(U982=MAX($U$3:$U$1002),IFERROR(VLOOKUP(MAX($U$3:U982)+1,$U$3:$V$1002,2,0),MAX(V982:V1981))-VLOOKUP(U982,$U$3:$V$1002,2,0)+1,IFERROR(VLOOKUP(MAX($U$3:U982)+1,$U$3:$V$1002,2,0),MAX(V982:V1981))-VLOOKUP(U982,$U$3:$V$1002,2,0)))</f>
        <v/>
      </c>
      <c r="AC982" s="68" t="str">
        <f t="shared" si="1789"/>
        <v/>
      </c>
      <c r="AD982" s="69" t="str">
        <f t="shared" si="1790"/>
        <v/>
      </c>
      <c r="AE982" s="69" t="str">
        <f t="shared" si="1791"/>
        <v/>
      </c>
      <c r="AF982" s="69" t="str">
        <f t="shared" si="1792"/>
        <v/>
      </c>
      <c r="AI982" s="3" t="str">
        <f t="shared" si="1743"/>
        <v/>
      </c>
      <c r="AJ982" s="8" t="str">
        <f t="shared" si="1771"/>
        <v/>
      </c>
      <c r="AK982" s="8" t="str">
        <f t="shared" si="1744"/>
        <v/>
      </c>
      <c r="AL982" s="8" t="str">
        <f t="shared" si="1745"/>
        <v/>
      </c>
      <c r="AM982" s="8" t="str">
        <f t="shared" si="1746"/>
        <v/>
      </c>
      <c r="AN982" s="9" t="str">
        <f t="shared" si="1772"/>
        <v/>
      </c>
      <c r="AO982" s="9" t="str">
        <f t="shared" si="1773"/>
        <v/>
      </c>
      <c r="AP982" s="8" t="str">
        <f t="shared" si="1793"/>
        <v/>
      </c>
      <c r="AQ982" s="9" t="str">
        <f t="shared" si="1774"/>
        <v/>
      </c>
      <c r="AR982" s="8" t="str">
        <f t="shared" si="1794"/>
        <v/>
      </c>
      <c r="AS982" s="2" t="str">
        <f t="shared" si="1747"/>
        <v/>
      </c>
      <c r="AT982" s="8" t="str">
        <f t="shared" si="1795"/>
        <v/>
      </c>
      <c r="AU982" s="8" t="str">
        <f t="shared" si="1748"/>
        <v/>
      </c>
      <c r="AV982" s="8" t="str">
        <f t="shared" si="1749"/>
        <v/>
      </c>
      <c r="AW982" s="8" t="str">
        <f t="shared" si="1750"/>
        <v/>
      </c>
      <c r="AX982" s="9" t="str">
        <f t="shared" si="1775"/>
        <v/>
      </c>
      <c r="AY982" s="9" t="str">
        <f t="shared" si="1776"/>
        <v/>
      </c>
      <c r="AZ982" s="8" t="str">
        <f t="shared" si="1796"/>
        <v/>
      </c>
      <c r="BA982" s="9" t="str">
        <f t="shared" si="1797"/>
        <v/>
      </c>
      <c r="BB982" s="8" t="str">
        <f t="shared" si="1798"/>
        <v/>
      </c>
      <c r="BD982" s="3" t="str">
        <f t="shared" si="1799"/>
        <v/>
      </c>
      <c r="BE982" s="8" t="str">
        <f t="shared" si="1751"/>
        <v/>
      </c>
      <c r="BF982" s="8" t="str">
        <f t="shared" si="1752"/>
        <v/>
      </c>
      <c r="BG982" s="86" t="str">
        <f t="shared" si="1753"/>
        <v/>
      </c>
      <c r="BH982" s="9" t="str">
        <f t="shared" si="1754"/>
        <v/>
      </c>
      <c r="BI982" s="9" t="str">
        <f t="shared" si="1755"/>
        <v/>
      </c>
      <c r="BJ982" s="82" t="e">
        <f t="shared" si="1777"/>
        <v>#VALUE!</v>
      </c>
      <c r="BK982" s="9" t="str">
        <f t="shared" si="1756"/>
        <v/>
      </c>
      <c r="BL982" s="9" t="str">
        <f t="shared" ref="BL982:BM982" si="1824">BK982</f>
        <v/>
      </c>
      <c r="BM982" s="9" t="str">
        <f t="shared" si="1824"/>
        <v/>
      </c>
      <c r="BN982" s="8" t="str">
        <f t="shared" si="1779"/>
        <v/>
      </c>
      <c r="BO982" s="8" t="str">
        <f t="shared" si="1801"/>
        <v/>
      </c>
      <c r="BP982" s="8" t="str">
        <f t="shared" si="1802"/>
        <v/>
      </c>
      <c r="BQ982" s="8" t="str">
        <f t="shared" si="1803"/>
        <v/>
      </c>
      <c r="BR982" s="8" t="str">
        <f t="shared" si="1758"/>
        <v/>
      </c>
      <c r="BS982" s="8" t="str">
        <f t="shared" si="1804"/>
        <v/>
      </c>
      <c r="BT982" s="8" t="str">
        <f t="shared" si="1805"/>
        <v/>
      </c>
      <c r="BU982" s="7" t="str">
        <f t="shared" si="1806"/>
        <v/>
      </c>
    </row>
    <row r="983" spans="8:73" x14ac:dyDescent="0.25">
      <c r="H983" s="35" t="str">
        <f>IFERROR(IF(MINUTE(M983)&lt;&gt;MINUTE(M982),MAX($H$2:H982)+1,IF(AND(MINUTE(M982)=0,MINUTE(M983)=0),1,"")),"")</f>
        <v/>
      </c>
      <c r="I983" s="35" t="str">
        <f t="shared" si="1741"/>
        <v/>
      </c>
      <c r="J983" s="35" t="str">
        <f t="shared" si="1780"/>
        <v/>
      </c>
      <c r="K983" s="67" t="str">
        <f>IFERROR(IF(VLOOKUP(J982,'Flota Variable'!$AS$4:$AU$707,3,0)+K982&gt;$F$7,"",VLOOKUP(J982,'Flota Variable'!$AS$4:$AU$707,3,0)+K982),"")</f>
        <v/>
      </c>
      <c r="L983" s="67" t="str">
        <f t="shared" si="1742"/>
        <v/>
      </c>
      <c r="M983" s="36" t="str">
        <f t="shared" si="1781"/>
        <v/>
      </c>
      <c r="N983" s="35" t="str">
        <f>IF(H983="","",IF(H983=MAX($H$3:$H$1002),IFERROR(VLOOKUP(MAX($H$3:H983)+1,$H$3:$I$1002,2,0),MAX(I983:I1982))-VLOOKUP(H983,$H$3:$I$1002,2,0)+1,IFERROR(VLOOKUP(MAX($H$3:H983)+1,$H$3:$I$1002,2,0),MAX(I983:I1982))-VLOOKUP(H983,$H$3:$I$1002,2,0)))</f>
        <v/>
      </c>
      <c r="P983" s="35" t="str">
        <f t="shared" si="1782"/>
        <v/>
      </c>
      <c r="Q983" s="67" t="str">
        <f t="shared" si="1783"/>
        <v/>
      </c>
      <c r="R983" s="67" t="str">
        <f t="shared" si="1784"/>
        <v/>
      </c>
      <c r="S983" s="67" t="str">
        <f t="shared" si="1785"/>
        <v/>
      </c>
      <c r="U983" s="68" t="str">
        <f>IFERROR(IF(Z983=0,"",IF(MINUTE(Z983)&lt;&gt;MINUTE(Z982),MAX($U$2:U982)+1,IF(AND(MINUTE(Z982)=0,MINUTE(Z983)=0),1,""))),"")</f>
        <v/>
      </c>
      <c r="V983" s="68" t="str">
        <f t="shared" si="1786"/>
        <v/>
      </c>
      <c r="W983" s="68" t="str">
        <f t="shared" si="1787"/>
        <v/>
      </c>
      <c r="X983" s="69" t="str">
        <f>IFERROR(L983+VLOOKUP(J983,'Tiempos de ciclo'!$P$3:$Q$398,2,0),"")</f>
        <v/>
      </c>
      <c r="Y983" s="69" t="str">
        <f t="shared" si="1770"/>
        <v/>
      </c>
      <c r="Z983" s="70" t="str">
        <f t="shared" si="1788"/>
        <v/>
      </c>
      <c r="AA983" s="68" t="str">
        <f>IF(U983="","",IF(U983=MAX($U$3:$U$1002),IFERROR(VLOOKUP(MAX($U$3:U983)+1,$U$3:$V$1002,2,0),MAX(V983:V1982))-VLOOKUP(U983,$U$3:$V$1002,2,0)+1,IFERROR(VLOOKUP(MAX($U$3:U983)+1,$U$3:$V$1002,2,0),MAX(V983:V1982))-VLOOKUP(U983,$U$3:$V$1002,2,0)))</f>
        <v/>
      </c>
      <c r="AC983" s="68" t="str">
        <f t="shared" si="1789"/>
        <v/>
      </c>
      <c r="AD983" s="69" t="str">
        <f t="shared" si="1790"/>
        <v/>
      </c>
      <c r="AE983" s="69" t="str">
        <f t="shared" si="1791"/>
        <v/>
      </c>
      <c r="AF983" s="69" t="str">
        <f t="shared" si="1792"/>
        <v/>
      </c>
      <c r="AI983" s="3" t="str">
        <f t="shared" si="1743"/>
        <v/>
      </c>
      <c r="AJ983" s="8" t="str">
        <f t="shared" si="1771"/>
        <v/>
      </c>
      <c r="AK983" s="8" t="str">
        <f t="shared" si="1744"/>
        <v/>
      </c>
      <c r="AL983" s="8" t="str">
        <f t="shared" si="1745"/>
        <v/>
      </c>
      <c r="AM983" s="8" t="str">
        <f t="shared" si="1746"/>
        <v/>
      </c>
      <c r="AN983" s="9" t="str">
        <f t="shared" si="1772"/>
        <v/>
      </c>
      <c r="AO983" s="9" t="str">
        <f t="shared" si="1773"/>
        <v/>
      </c>
      <c r="AP983" s="8" t="str">
        <f t="shared" si="1793"/>
        <v/>
      </c>
      <c r="AQ983" s="9" t="str">
        <f t="shared" si="1774"/>
        <v/>
      </c>
      <c r="AR983" s="8" t="str">
        <f t="shared" si="1794"/>
        <v/>
      </c>
      <c r="AS983" s="2" t="str">
        <f t="shared" si="1747"/>
        <v/>
      </c>
      <c r="AT983" s="8" t="str">
        <f t="shared" si="1795"/>
        <v/>
      </c>
      <c r="AU983" s="8" t="str">
        <f t="shared" si="1748"/>
        <v/>
      </c>
      <c r="AV983" s="8" t="str">
        <f t="shared" si="1749"/>
        <v/>
      </c>
      <c r="AW983" s="8" t="str">
        <f t="shared" si="1750"/>
        <v/>
      </c>
      <c r="AX983" s="9" t="str">
        <f t="shared" si="1775"/>
        <v/>
      </c>
      <c r="AY983" s="9" t="str">
        <f t="shared" si="1776"/>
        <v/>
      </c>
      <c r="AZ983" s="8" t="str">
        <f t="shared" si="1796"/>
        <v/>
      </c>
      <c r="BA983" s="9" t="str">
        <f t="shared" si="1797"/>
        <v/>
      </c>
      <c r="BB983" s="8" t="str">
        <f t="shared" si="1798"/>
        <v/>
      </c>
      <c r="BD983" s="3" t="str">
        <f t="shared" si="1799"/>
        <v/>
      </c>
      <c r="BE983" s="8" t="str">
        <f t="shared" si="1751"/>
        <v/>
      </c>
      <c r="BF983" s="8" t="str">
        <f t="shared" si="1752"/>
        <v/>
      </c>
      <c r="BG983" s="86" t="str">
        <f t="shared" si="1753"/>
        <v/>
      </c>
      <c r="BH983" s="9" t="str">
        <f t="shared" si="1754"/>
        <v/>
      </c>
      <c r="BI983" s="9" t="str">
        <f t="shared" si="1755"/>
        <v/>
      </c>
      <c r="BJ983" s="82" t="e">
        <f t="shared" si="1777"/>
        <v>#VALUE!</v>
      </c>
      <c r="BK983" s="9" t="str">
        <f t="shared" si="1756"/>
        <v/>
      </c>
      <c r="BL983" s="9" t="str">
        <f t="shared" ref="BL983:BM983" si="1825">BK983</f>
        <v/>
      </c>
      <c r="BM983" s="9" t="str">
        <f t="shared" si="1825"/>
        <v/>
      </c>
      <c r="BN983" s="8" t="str">
        <f t="shared" si="1779"/>
        <v/>
      </c>
      <c r="BO983" s="8" t="str">
        <f t="shared" si="1801"/>
        <v/>
      </c>
      <c r="BP983" s="8" t="str">
        <f t="shared" si="1802"/>
        <v/>
      </c>
      <c r="BQ983" s="8" t="str">
        <f t="shared" si="1803"/>
        <v/>
      </c>
      <c r="BR983" s="8" t="str">
        <f t="shared" si="1758"/>
        <v/>
      </c>
      <c r="BS983" s="8" t="str">
        <f t="shared" si="1804"/>
        <v/>
      </c>
      <c r="BT983" s="8" t="str">
        <f t="shared" si="1805"/>
        <v/>
      </c>
      <c r="BU983" s="7" t="str">
        <f t="shared" si="1806"/>
        <v/>
      </c>
    </row>
    <row r="984" spans="8:73" x14ac:dyDescent="0.25">
      <c r="H984" s="35" t="str">
        <f>IFERROR(IF(MINUTE(M984)&lt;&gt;MINUTE(M983),MAX($H$2:H983)+1,IF(AND(MINUTE(M983)=0,MINUTE(M984)=0),1,"")),"")</f>
        <v/>
      </c>
      <c r="I984" s="35" t="str">
        <f t="shared" si="1741"/>
        <v/>
      </c>
      <c r="J984" s="35" t="str">
        <f t="shared" si="1780"/>
        <v/>
      </c>
      <c r="K984" s="67" t="str">
        <f>IFERROR(IF(VLOOKUP(J983,'Flota Variable'!$AS$4:$AU$707,3,0)+K983&gt;$F$7,"",VLOOKUP(J983,'Flota Variable'!$AS$4:$AU$707,3,0)+K983),"")</f>
        <v/>
      </c>
      <c r="L984" s="67" t="str">
        <f t="shared" si="1742"/>
        <v/>
      </c>
      <c r="M984" s="36" t="str">
        <f t="shared" si="1781"/>
        <v/>
      </c>
      <c r="N984" s="35" t="str">
        <f>IF(H984="","",IF(H984=MAX($H$3:$H$1002),IFERROR(VLOOKUP(MAX($H$3:H984)+1,$H$3:$I$1002,2,0),MAX(I984:I1983))-VLOOKUP(H984,$H$3:$I$1002,2,0)+1,IFERROR(VLOOKUP(MAX($H$3:H984)+1,$H$3:$I$1002,2,0),MAX(I984:I1983))-VLOOKUP(H984,$H$3:$I$1002,2,0)))</f>
        <v/>
      </c>
      <c r="P984" s="35" t="str">
        <f t="shared" si="1782"/>
        <v/>
      </c>
      <c r="Q984" s="67" t="str">
        <f t="shared" si="1783"/>
        <v/>
      </c>
      <c r="R984" s="67" t="str">
        <f t="shared" si="1784"/>
        <v/>
      </c>
      <c r="S984" s="67" t="str">
        <f t="shared" si="1785"/>
        <v/>
      </c>
      <c r="U984" s="68" t="str">
        <f>IFERROR(IF(Z984=0,"",IF(MINUTE(Z984)&lt;&gt;MINUTE(Z983),MAX($U$2:U983)+1,IF(AND(MINUTE(Z983)=0,MINUTE(Z984)=0),1,""))),"")</f>
        <v/>
      </c>
      <c r="V984" s="68" t="str">
        <f t="shared" si="1786"/>
        <v/>
      </c>
      <c r="W984" s="68" t="str">
        <f t="shared" si="1787"/>
        <v/>
      </c>
      <c r="X984" s="69" t="str">
        <f>IFERROR(L984+VLOOKUP(J984,'Tiempos de ciclo'!$P$3:$Q$398,2,0),"")</f>
        <v/>
      </c>
      <c r="Y984" s="69" t="str">
        <f t="shared" si="1770"/>
        <v/>
      </c>
      <c r="Z984" s="70" t="str">
        <f t="shared" si="1788"/>
        <v/>
      </c>
      <c r="AA984" s="68" t="str">
        <f>IF(U984="","",IF(U984=MAX($U$3:$U$1002),IFERROR(VLOOKUP(MAX($U$3:U984)+1,$U$3:$V$1002,2,0),MAX(V984:V1983))-VLOOKUP(U984,$U$3:$V$1002,2,0)+1,IFERROR(VLOOKUP(MAX($U$3:U984)+1,$U$3:$V$1002,2,0),MAX(V984:V1983))-VLOOKUP(U984,$U$3:$V$1002,2,0)))</f>
        <v/>
      </c>
      <c r="AC984" s="68" t="str">
        <f t="shared" si="1789"/>
        <v/>
      </c>
      <c r="AD984" s="69" t="str">
        <f t="shared" si="1790"/>
        <v/>
      </c>
      <c r="AE984" s="69" t="str">
        <f t="shared" si="1791"/>
        <v/>
      </c>
      <c r="AF984" s="69" t="str">
        <f t="shared" si="1792"/>
        <v/>
      </c>
      <c r="AI984" s="3" t="str">
        <f t="shared" si="1743"/>
        <v/>
      </c>
      <c r="AJ984" s="8" t="str">
        <f t="shared" si="1771"/>
        <v/>
      </c>
      <c r="AK984" s="8" t="str">
        <f t="shared" si="1744"/>
        <v/>
      </c>
      <c r="AL984" s="8" t="str">
        <f t="shared" si="1745"/>
        <v/>
      </c>
      <c r="AM984" s="8" t="str">
        <f t="shared" si="1746"/>
        <v/>
      </c>
      <c r="AN984" s="9" t="str">
        <f t="shared" si="1772"/>
        <v/>
      </c>
      <c r="AO984" s="9" t="str">
        <f t="shared" si="1773"/>
        <v/>
      </c>
      <c r="AP984" s="8" t="str">
        <f t="shared" si="1793"/>
        <v/>
      </c>
      <c r="AQ984" s="9" t="str">
        <f t="shared" si="1774"/>
        <v/>
      </c>
      <c r="AR984" s="8" t="str">
        <f t="shared" si="1794"/>
        <v/>
      </c>
      <c r="AS984" s="2" t="str">
        <f t="shared" si="1747"/>
        <v/>
      </c>
      <c r="AT984" s="8" t="str">
        <f t="shared" si="1795"/>
        <v/>
      </c>
      <c r="AU984" s="8" t="str">
        <f t="shared" si="1748"/>
        <v/>
      </c>
      <c r="AV984" s="8" t="str">
        <f t="shared" si="1749"/>
        <v/>
      </c>
      <c r="AW984" s="8" t="str">
        <f t="shared" si="1750"/>
        <v/>
      </c>
      <c r="AX984" s="9" t="str">
        <f t="shared" si="1775"/>
        <v/>
      </c>
      <c r="AY984" s="9" t="str">
        <f t="shared" si="1776"/>
        <v/>
      </c>
      <c r="AZ984" s="8" t="str">
        <f t="shared" si="1796"/>
        <v/>
      </c>
      <c r="BA984" s="9" t="str">
        <f t="shared" si="1797"/>
        <v/>
      </c>
      <c r="BB984" s="8" t="str">
        <f t="shared" si="1798"/>
        <v/>
      </c>
      <c r="BD984" s="3" t="str">
        <f t="shared" si="1799"/>
        <v/>
      </c>
      <c r="BE984" s="8" t="str">
        <f t="shared" si="1751"/>
        <v/>
      </c>
      <c r="BF984" s="8" t="str">
        <f t="shared" si="1752"/>
        <v/>
      </c>
      <c r="BG984" s="86" t="str">
        <f t="shared" si="1753"/>
        <v/>
      </c>
      <c r="BH984" s="9" t="str">
        <f t="shared" si="1754"/>
        <v/>
      </c>
      <c r="BI984" s="9" t="str">
        <f t="shared" si="1755"/>
        <v/>
      </c>
      <c r="BJ984" s="82" t="e">
        <f t="shared" si="1777"/>
        <v>#VALUE!</v>
      </c>
      <c r="BK984" s="9" t="str">
        <f t="shared" si="1756"/>
        <v/>
      </c>
      <c r="BL984" s="9" t="str">
        <f t="shared" ref="BL984:BM984" si="1826">BK984</f>
        <v/>
      </c>
      <c r="BM984" s="9" t="str">
        <f t="shared" si="1826"/>
        <v/>
      </c>
      <c r="BN984" s="8" t="str">
        <f t="shared" si="1779"/>
        <v/>
      </c>
      <c r="BO984" s="8" t="str">
        <f t="shared" si="1801"/>
        <v/>
      </c>
      <c r="BP984" s="8" t="str">
        <f t="shared" si="1802"/>
        <v/>
      </c>
      <c r="BQ984" s="8" t="str">
        <f t="shared" si="1803"/>
        <v/>
      </c>
      <c r="BR984" s="8" t="str">
        <f t="shared" si="1758"/>
        <v/>
      </c>
      <c r="BS984" s="8" t="str">
        <f t="shared" si="1804"/>
        <v/>
      </c>
      <c r="BT984" s="8" t="str">
        <f t="shared" si="1805"/>
        <v/>
      </c>
      <c r="BU984" s="7" t="str">
        <f t="shared" si="1806"/>
        <v/>
      </c>
    </row>
    <row r="985" spans="8:73" x14ac:dyDescent="0.25">
      <c r="H985" s="35" t="str">
        <f>IFERROR(IF(MINUTE(M985)&lt;&gt;MINUTE(M984),MAX($H$2:H984)+1,IF(AND(MINUTE(M984)=0,MINUTE(M985)=0),1,"")),"")</f>
        <v/>
      </c>
      <c r="I985" s="35" t="str">
        <f t="shared" si="1741"/>
        <v/>
      </c>
      <c r="J985" s="35" t="str">
        <f t="shared" si="1780"/>
        <v/>
      </c>
      <c r="K985" s="67" t="str">
        <f>IFERROR(IF(VLOOKUP(J984,'Flota Variable'!$AS$4:$AU$707,3,0)+K984&gt;$F$7,"",VLOOKUP(J984,'Flota Variable'!$AS$4:$AU$707,3,0)+K984),"")</f>
        <v/>
      </c>
      <c r="L985" s="67" t="str">
        <f t="shared" si="1742"/>
        <v/>
      </c>
      <c r="M985" s="36" t="str">
        <f t="shared" si="1781"/>
        <v/>
      </c>
      <c r="N985" s="35" t="str">
        <f>IF(H985="","",IF(H985=MAX($H$3:$H$1002),IFERROR(VLOOKUP(MAX($H$3:H985)+1,$H$3:$I$1002,2,0),MAX(I985:I1984))-VLOOKUP(H985,$H$3:$I$1002,2,0)+1,IFERROR(VLOOKUP(MAX($H$3:H985)+1,$H$3:$I$1002,2,0),MAX(I985:I1984))-VLOOKUP(H985,$H$3:$I$1002,2,0)))</f>
        <v/>
      </c>
      <c r="P985" s="35" t="str">
        <f t="shared" si="1782"/>
        <v/>
      </c>
      <c r="Q985" s="67" t="str">
        <f t="shared" si="1783"/>
        <v/>
      </c>
      <c r="R985" s="67" t="str">
        <f t="shared" si="1784"/>
        <v/>
      </c>
      <c r="S985" s="67" t="str">
        <f t="shared" si="1785"/>
        <v/>
      </c>
      <c r="U985" s="68" t="str">
        <f>IFERROR(IF(Z985=0,"",IF(MINUTE(Z985)&lt;&gt;MINUTE(Z984),MAX($U$2:U984)+1,IF(AND(MINUTE(Z984)=0,MINUTE(Z985)=0),1,""))),"")</f>
        <v/>
      </c>
      <c r="V985" s="68" t="str">
        <f t="shared" si="1786"/>
        <v/>
      </c>
      <c r="W985" s="68" t="str">
        <f t="shared" si="1787"/>
        <v/>
      </c>
      <c r="X985" s="69" t="str">
        <f>IFERROR(L985+VLOOKUP(J985,'Tiempos de ciclo'!$P$3:$Q$398,2,0),"")</f>
        <v/>
      </c>
      <c r="Y985" s="69" t="str">
        <f t="shared" si="1770"/>
        <v/>
      </c>
      <c r="Z985" s="70" t="str">
        <f t="shared" si="1788"/>
        <v/>
      </c>
      <c r="AA985" s="68" t="str">
        <f>IF(U985="","",IF(U985=MAX($U$3:$U$1002),IFERROR(VLOOKUP(MAX($U$3:U985)+1,$U$3:$V$1002,2,0),MAX(V985:V1984))-VLOOKUP(U985,$U$3:$V$1002,2,0)+1,IFERROR(VLOOKUP(MAX($U$3:U985)+1,$U$3:$V$1002,2,0),MAX(V985:V1984))-VLOOKUP(U985,$U$3:$V$1002,2,0)))</f>
        <v/>
      </c>
      <c r="AC985" s="68" t="str">
        <f t="shared" si="1789"/>
        <v/>
      </c>
      <c r="AD985" s="69" t="str">
        <f t="shared" si="1790"/>
        <v/>
      </c>
      <c r="AE985" s="69" t="str">
        <f t="shared" si="1791"/>
        <v/>
      </c>
      <c r="AF985" s="69" t="str">
        <f t="shared" si="1792"/>
        <v/>
      </c>
      <c r="AI985" s="3" t="str">
        <f t="shared" si="1743"/>
        <v/>
      </c>
      <c r="AJ985" s="8" t="str">
        <f t="shared" si="1771"/>
        <v/>
      </c>
      <c r="AK985" s="8" t="str">
        <f t="shared" si="1744"/>
        <v/>
      </c>
      <c r="AL985" s="8" t="str">
        <f t="shared" si="1745"/>
        <v/>
      </c>
      <c r="AM985" s="8" t="str">
        <f t="shared" si="1746"/>
        <v/>
      </c>
      <c r="AN985" s="9" t="str">
        <f t="shared" si="1772"/>
        <v/>
      </c>
      <c r="AO985" s="9" t="str">
        <f t="shared" si="1773"/>
        <v/>
      </c>
      <c r="AP985" s="8" t="str">
        <f t="shared" si="1793"/>
        <v/>
      </c>
      <c r="AQ985" s="9" t="str">
        <f t="shared" si="1774"/>
        <v/>
      </c>
      <c r="AR985" s="8" t="str">
        <f t="shared" si="1794"/>
        <v/>
      </c>
      <c r="AS985" s="2" t="str">
        <f t="shared" si="1747"/>
        <v/>
      </c>
      <c r="AT985" s="8" t="str">
        <f t="shared" si="1795"/>
        <v/>
      </c>
      <c r="AU985" s="8" t="str">
        <f t="shared" si="1748"/>
        <v/>
      </c>
      <c r="AV985" s="8" t="str">
        <f t="shared" si="1749"/>
        <v/>
      </c>
      <c r="AW985" s="8" t="str">
        <f t="shared" si="1750"/>
        <v/>
      </c>
      <c r="AX985" s="9" t="str">
        <f t="shared" si="1775"/>
        <v/>
      </c>
      <c r="AY985" s="9" t="str">
        <f t="shared" si="1776"/>
        <v/>
      </c>
      <c r="AZ985" s="8" t="str">
        <f t="shared" si="1796"/>
        <v/>
      </c>
      <c r="BA985" s="9" t="str">
        <f t="shared" si="1797"/>
        <v/>
      </c>
      <c r="BB985" s="8" t="str">
        <f t="shared" si="1798"/>
        <v/>
      </c>
      <c r="BD985" s="3" t="str">
        <f t="shared" si="1799"/>
        <v/>
      </c>
      <c r="BE985" s="8" t="str">
        <f t="shared" si="1751"/>
        <v/>
      </c>
      <c r="BF985" s="8" t="str">
        <f t="shared" si="1752"/>
        <v/>
      </c>
      <c r="BG985" s="86" t="str">
        <f t="shared" si="1753"/>
        <v/>
      </c>
      <c r="BH985" s="9" t="str">
        <f t="shared" si="1754"/>
        <v/>
      </c>
      <c r="BI985" s="9" t="str">
        <f t="shared" si="1755"/>
        <v/>
      </c>
      <c r="BJ985" s="82" t="e">
        <f t="shared" si="1777"/>
        <v>#VALUE!</v>
      </c>
      <c r="BK985" s="9" t="str">
        <f t="shared" si="1756"/>
        <v/>
      </c>
      <c r="BL985" s="9" t="str">
        <f t="shared" ref="BL985:BM985" si="1827">BK985</f>
        <v/>
      </c>
      <c r="BM985" s="9" t="str">
        <f t="shared" si="1827"/>
        <v/>
      </c>
      <c r="BN985" s="8" t="str">
        <f t="shared" si="1779"/>
        <v/>
      </c>
      <c r="BO985" s="8" t="str">
        <f t="shared" si="1801"/>
        <v/>
      </c>
      <c r="BP985" s="8" t="str">
        <f t="shared" si="1802"/>
        <v/>
      </c>
      <c r="BQ985" s="8" t="str">
        <f t="shared" si="1803"/>
        <v/>
      </c>
      <c r="BR985" s="8" t="str">
        <f t="shared" si="1758"/>
        <v/>
      </c>
      <c r="BS985" s="8" t="str">
        <f t="shared" si="1804"/>
        <v/>
      </c>
      <c r="BT985" s="8" t="str">
        <f t="shared" si="1805"/>
        <v/>
      </c>
      <c r="BU985" s="7" t="str">
        <f t="shared" si="1806"/>
        <v/>
      </c>
    </row>
    <row r="986" spans="8:73" x14ac:dyDescent="0.25">
      <c r="H986" s="35" t="str">
        <f>IFERROR(IF(MINUTE(M986)&lt;&gt;MINUTE(M985),MAX($H$2:H985)+1,IF(AND(MINUTE(M985)=0,MINUTE(M986)=0),1,"")),"")</f>
        <v/>
      </c>
      <c r="I986" s="35" t="str">
        <f t="shared" si="1741"/>
        <v/>
      </c>
      <c r="J986" s="35" t="str">
        <f t="shared" si="1780"/>
        <v/>
      </c>
      <c r="K986" s="67" t="str">
        <f>IFERROR(IF(VLOOKUP(J985,'Flota Variable'!$AS$4:$AU$707,3,0)+K985&gt;$F$7,"",VLOOKUP(J985,'Flota Variable'!$AS$4:$AU$707,3,0)+K985),"")</f>
        <v/>
      </c>
      <c r="L986" s="67" t="str">
        <f t="shared" si="1742"/>
        <v/>
      </c>
      <c r="M986" s="36" t="str">
        <f t="shared" si="1781"/>
        <v/>
      </c>
      <c r="N986" s="35" t="str">
        <f>IF(H986="","",IF(H986=MAX($H$3:$H$1002),IFERROR(VLOOKUP(MAX($H$3:H986)+1,$H$3:$I$1002,2,0),MAX(I986:I1985))-VLOOKUP(H986,$H$3:$I$1002,2,0)+1,IFERROR(VLOOKUP(MAX($H$3:H986)+1,$H$3:$I$1002,2,0),MAX(I986:I1985))-VLOOKUP(H986,$H$3:$I$1002,2,0)))</f>
        <v/>
      </c>
      <c r="P986" s="35" t="str">
        <f t="shared" si="1782"/>
        <v/>
      </c>
      <c r="Q986" s="67" t="str">
        <f t="shared" si="1783"/>
        <v/>
      </c>
      <c r="R986" s="67" t="str">
        <f t="shared" si="1784"/>
        <v/>
      </c>
      <c r="S986" s="67" t="str">
        <f t="shared" si="1785"/>
        <v/>
      </c>
      <c r="U986" s="68" t="str">
        <f>IFERROR(IF(Z986=0,"",IF(MINUTE(Z986)&lt;&gt;MINUTE(Z985),MAX($U$2:U985)+1,IF(AND(MINUTE(Z985)=0,MINUTE(Z986)=0),1,""))),"")</f>
        <v/>
      </c>
      <c r="V986" s="68" t="str">
        <f t="shared" si="1786"/>
        <v/>
      </c>
      <c r="W986" s="68" t="str">
        <f t="shared" si="1787"/>
        <v/>
      </c>
      <c r="X986" s="69" t="str">
        <f>IFERROR(L986+VLOOKUP(J986,'Tiempos de ciclo'!$P$3:$Q$398,2,0),"")</f>
        <v/>
      </c>
      <c r="Y986" s="69" t="str">
        <f t="shared" si="1770"/>
        <v/>
      </c>
      <c r="Z986" s="70" t="str">
        <f t="shared" si="1788"/>
        <v/>
      </c>
      <c r="AA986" s="68" t="str">
        <f>IF(U986="","",IF(U986=MAX($U$3:$U$1002),IFERROR(VLOOKUP(MAX($U$3:U986)+1,$U$3:$V$1002,2,0),MAX(V986:V1985))-VLOOKUP(U986,$U$3:$V$1002,2,0)+1,IFERROR(VLOOKUP(MAX($U$3:U986)+1,$U$3:$V$1002,2,0),MAX(V986:V1985))-VLOOKUP(U986,$U$3:$V$1002,2,0)))</f>
        <v/>
      </c>
      <c r="AC986" s="68" t="str">
        <f t="shared" si="1789"/>
        <v/>
      </c>
      <c r="AD986" s="69" t="str">
        <f t="shared" si="1790"/>
        <v/>
      </c>
      <c r="AE986" s="69" t="str">
        <f t="shared" si="1791"/>
        <v/>
      </c>
      <c r="AF986" s="69" t="str">
        <f t="shared" si="1792"/>
        <v/>
      </c>
      <c r="AI986" s="3" t="str">
        <f t="shared" si="1743"/>
        <v/>
      </c>
      <c r="AJ986" s="8" t="str">
        <f t="shared" si="1771"/>
        <v/>
      </c>
      <c r="AK986" s="8" t="str">
        <f t="shared" si="1744"/>
        <v/>
      </c>
      <c r="AL986" s="8" t="str">
        <f t="shared" si="1745"/>
        <v/>
      </c>
      <c r="AM986" s="8" t="str">
        <f t="shared" si="1746"/>
        <v/>
      </c>
      <c r="AN986" s="9" t="str">
        <f t="shared" si="1772"/>
        <v/>
      </c>
      <c r="AO986" s="9" t="str">
        <f t="shared" si="1773"/>
        <v/>
      </c>
      <c r="AP986" s="8" t="str">
        <f t="shared" si="1793"/>
        <v/>
      </c>
      <c r="AQ986" s="9" t="str">
        <f t="shared" si="1774"/>
        <v/>
      </c>
      <c r="AR986" s="8" t="str">
        <f t="shared" si="1794"/>
        <v/>
      </c>
      <c r="AS986" s="2" t="str">
        <f t="shared" si="1747"/>
        <v/>
      </c>
      <c r="AT986" s="8" t="str">
        <f t="shared" si="1795"/>
        <v/>
      </c>
      <c r="AU986" s="8" t="str">
        <f t="shared" si="1748"/>
        <v/>
      </c>
      <c r="AV986" s="8" t="str">
        <f t="shared" si="1749"/>
        <v/>
      </c>
      <c r="AW986" s="8" t="str">
        <f t="shared" si="1750"/>
        <v/>
      </c>
      <c r="AX986" s="9" t="str">
        <f t="shared" si="1775"/>
        <v/>
      </c>
      <c r="AY986" s="9" t="str">
        <f t="shared" si="1776"/>
        <v/>
      </c>
      <c r="AZ986" s="8" t="str">
        <f t="shared" si="1796"/>
        <v/>
      </c>
      <c r="BA986" s="9" t="str">
        <f t="shared" si="1797"/>
        <v/>
      </c>
      <c r="BB986" s="8" t="str">
        <f t="shared" si="1798"/>
        <v/>
      </c>
      <c r="BD986" s="3" t="str">
        <f t="shared" si="1799"/>
        <v/>
      </c>
      <c r="BE986" s="8" t="str">
        <f t="shared" si="1751"/>
        <v/>
      </c>
      <c r="BF986" s="8" t="str">
        <f t="shared" si="1752"/>
        <v/>
      </c>
      <c r="BG986" s="86" t="str">
        <f t="shared" si="1753"/>
        <v/>
      </c>
      <c r="BH986" s="9" t="str">
        <f t="shared" si="1754"/>
        <v/>
      </c>
      <c r="BI986" s="9" t="str">
        <f t="shared" si="1755"/>
        <v/>
      </c>
      <c r="BJ986" s="82" t="e">
        <f t="shared" si="1777"/>
        <v>#VALUE!</v>
      </c>
      <c r="BK986" s="9" t="str">
        <f t="shared" si="1756"/>
        <v/>
      </c>
      <c r="BL986" s="9" t="str">
        <f t="shared" ref="BL986:BM986" si="1828">BK986</f>
        <v/>
      </c>
      <c r="BM986" s="9" t="str">
        <f t="shared" si="1828"/>
        <v/>
      </c>
      <c r="BN986" s="8" t="str">
        <f t="shared" si="1779"/>
        <v/>
      </c>
      <c r="BO986" s="8" t="str">
        <f t="shared" si="1801"/>
        <v/>
      </c>
      <c r="BP986" s="8" t="str">
        <f t="shared" si="1802"/>
        <v/>
      </c>
      <c r="BQ986" s="8" t="str">
        <f t="shared" si="1803"/>
        <v/>
      </c>
      <c r="BR986" s="8" t="str">
        <f t="shared" si="1758"/>
        <v/>
      </c>
      <c r="BS986" s="8" t="str">
        <f t="shared" si="1804"/>
        <v/>
      </c>
      <c r="BT986" s="8" t="str">
        <f t="shared" si="1805"/>
        <v/>
      </c>
      <c r="BU986" s="7" t="str">
        <f t="shared" si="1806"/>
        <v/>
      </c>
    </row>
    <row r="987" spans="8:73" x14ac:dyDescent="0.25">
      <c r="H987" s="35" t="str">
        <f>IFERROR(IF(MINUTE(M987)&lt;&gt;MINUTE(M986),MAX($H$2:H986)+1,IF(AND(MINUTE(M986)=0,MINUTE(M987)=0),1,"")),"")</f>
        <v/>
      </c>
      <c r="I987" s="35" t="str">
        <f t="shared" si="1741"/>
        <v/>
      </c>
      <c r="J987" s="35" t="str">
        <f t="shared" si="1780"/>
        <v/>
      </c>
      <c r="K987" s="67" t="str">
        <f>IFERROR(IF(VLOOKUP(J986,'Flota Variable'!$AS$4:$AU$707,3,0)+K986&gt;$F$7,"",VLOOKUP(J986,'Flota Variable'!$AS$4:$AU$707,3,0)+K986),"")</f>
        <v/>
      </c>
      <c r="L987" s="67" t="str">
        <f t="shared" si="1742"/>
        <v/>
      </c>
      <c r="M987" s="36" t="str">
        <f t="shared" si="1781"/>
        <v/>
      </c>
      <c r="N987" s="35" t="str">
        <f>IF(H987="","",IF(H987=MAX($H$3:$H$1002),IFERROR(VLOOKUP(MAX($H$3:H987)+1,$H$3:$I$1002,2,0),MAX(I987:I1986))-VLOOKUP(H987,$H$3:$I$1002,2,0)+1,IFERROR(VLOOKUP(MAX($H$3:H987)+1,$H$3:$I$1002,2,0),MAX(I987:I1986))-VLOOKUP(H987,$H$3:$I$1002,2,0)))</f>
        <v/>
      </c>
      <c r="P987" s="35" t="str">
        <f t="shared" si="1782"/>
        <v/>
      </c>
      <c r="Q987" s="67" t="str">
        <f t="shared" si="1783"/>
        <v/>
      </c>
      <c r="R987" s="67" t="str">
        <f t="shared" si="1784"/>
        <v/>
      </c>
      <c r="S987" s="67" t="str">
        <f t="shared" si="1785"/>
        <v/>
      </c>
      <c r="U987" s="68" t="str">
        <f>IFERROR(IF(Z987=0,"",IF(MINUTE(Z987)&lt;&gt;MINUTE(Z986),MAX($U$2:U986)+1,IF(AND(MINUTE(Z986)=0,MINUTE(Z987)=0),1,""))),"")</f>
        <v/>
      </c>
      <c r="V987" s="68" t="str">
        <f t="shared" si="1786"/>
        <v/>
      </c>
      <c r="W987" s="68" t="str">
        <f t="shared" si="1787"/>
        <v/>
      </c>
      <c r="X987" s="69" t="str">
        <f>IFERROR(L987+VLOOKUP(J987,'Tiempos de ciclo'!$P$3:$Q$398,2,0),"")</f>
        <v/>
      </c>
      <c r="Y987" s="69" t="str">
        <f t="shared" si="1770"/>
        <v/>
      </c>
      <c r="Z987" s="70" t="str">
        <f t="shared" si="1788"/>
        <v/>
      </c>
      <c r="AA987" s="68" t="str">
        <f>IF(U987="","",IF(U987=MAX($U$3:$U$1002),IFERROR(VLOOKUP(MAX($U$3:U987)+1,$U$3:$V$1002,2,0),MAX(V987:V1986))-VLOOKUP(U987,$U$3:$V$1002,2,0)+1,IFERROR(VLOOKUP(MAX($U$3:U987)+1,$U$3:$V$1002,2,0),MAX(V987:V1986))-VLOOKUP(U987,$U$3:$V$1002,2,0)))</f>
        <v/>
      </c>
      <c r="AC987" s="68" t="str">
        <f t="shared" si="1789"/>
        <v/>
      </c>
      <c r="AD987" s="69" t="str">
        <f t="shared" si="1790"/>
        <v/>
      </c>
      <c r="AE987" s="69" t="str">
        <f t="shared" si="1791"/>
        <v/>
      </c>
      <c r="AF987" s="69" t="str">
        <f t="shared" si="1792"/>
        <v/>
      </c>
      <c r="AI987" s="3" t="str">
        <f t="shared" si="1743"/>
        <v/>
      </c>
      <c r="AJ987" s="8" t="str">
        <f t="shared" si="1771"/>
        <v/>
      </c>
      <c r="AK987" s="8" t="str">
        <f t="shared" si="1744"/>
        <v/>
      </c>
      <c r="AL987" s="8" t="str">
        <f t="shared" si="1745"/>
        <v/>
      </c>
      <c r="AM987" s="8" t="str">
        <f t="shared" si="1746"/>
        <v/>
      </c>
      <c r="AN987" s="9" t="str">
        <f t="shared" si="1772"/>
        <v/>
      </c>
      <c r="AO987" s="9" t="str">
        <f t="shared" si="1773"/>
        <v/>
      </c>
      <c r="AP987" s="8" t="str">
        <f t="shared" si="1793"/>
        <v/>
      </c>
      <c r="AQ987" s="9" t="str">
        <f t="shared" si="1774"/>
        <v/>
      </c>
      <c r="AR987" s="8" t="str">
        <f t="shared" si="1794"/>
        <v/>
      </c>
      <c r="AS987" s="2" t="str">
        <f t="shared" si="1747"/>
        <v/>
      </c>
      <c r="AT987" s="8" t="str">
        <f t="shared" si="1795"/>
        <v/>
      </c>
      <c r="AU987" s="8" t="str">
        <f t="shared" si="1748"/>
        <v/>
      </c>
      <c r="AV987" s="8" t="str">
        <f t="shared" si="1749"/>
        <v/>
      </c>
      <c r="AW987" s="8" t="str">
        <f t="shared" si="1750"/>
        <v/>
      </c>
      <c r="AX987" s="9" t="str">
        <f t="shared" si="1775"/>
        <v/>
      </c>
      <c r="AY987" s="9" t="str">
        <f t="shared" si="1776"/>
        <v/>
      </c>
      <c r="AZ987" s="8" t="str">
        <f t="shared" si="1796"/>
        <v/>
      </c>
      <c r="BA987" s="9" t="str">
        <f t="shared" si="1797"/>
        <v/>
      </c>
      <c r="BB987" s="8" t="str">
        <f t="shared" si="1798"/>
        <v/>
      </c>
      <c r="BD987" s="3" t="str">
        <f t="shared" si="1799"/>
        <v/>
      </c>
      <c r="BE987" s="8" t="str">
        <f t="shared" si="1751"/>
        <v/>
      </c>
      <c r="BF987" s="8" t="str">
        <f t="shared" si="1752"/>
        <v/>
      </c>
      <c r="BG987" s="86" t="str">
        <f t="shared" si="1753"/>
        <v/>
      </c>
      <c r="BH987" s="9" t="str">
        <f t="shared" si="1754"/>
        <v/>
      </c>
      <c r="BI987" s="9" t="str">
        <f t="shared" si="1755"/>
        <v/>
      </c>
      <c r="BJ987" s="82" t="e">
        <f t="shared" si="1777"/>
        <v>#VALUE!</v>
      </c>
      <c r="BK987" s="9" t="str">
        <f t="shared" si="1756"/>
        <v/>
      </c>
      <c r="BL987" s="9" t="str">
        <f t="shared" ref="BL987:BM987" si="1829">BK987</f>
        <v/>
      </c>
      <c r="BM987" s="9" t="str">
        <f t="shared" si="1829"/>
        <v/>
      </c>
      <c r="BN987" s="8" t="str">
        <f t="shared" si="1779"/>
        <v/>
      </c>
      <c r="BO987" s="8" t="str">
        <f t="shared" si="1801"/>
        <v/>
      </c>
      <c r="BP987" s="8" t="str">
        <f t="shared" si="1802"/>
        <v/>
      </c>
      <c r="BQ987" s="8" t="str">
        <f t="shared" si="1803"/>
        <v/>
      </c>
      <c r="BR987" s="8" t="str">
        <f t="shared" si="1758"/>
        <v/>
      </c>
      <c r="BS987" s="8" t="str">
        <f t="shared" si="1804"/>
        <v/>
      </c>
      <c r="BT987" s="8" t="str">
        <f t="shared" si="1805"/>
        <v/>
      </c>
      <c r="BU987" s="7" t="str">
        <f t="shared" si="1806"/>
        <v/>
      </c>
    </row>
    <row r="988" spans="8:73" x14ac:dyDescent="0.25">
      <c r="H988" s="35" t="str">
        <f>IFERROR(IF(MINUTE(M988)&lt;&gt;MINUTE(M987),MAX($H$2:H987)+1,IF(AND(MINUTE(M987)=0,MINUTE(M988)=0),1,"")),"")</f>
        <v/>
      </c>
      <c r="I988" s="35" t="str">
        <f t="shared" si="1741"/>
        <v/>
      </c>
      <c r="J988" s="35" t="str">
        <f t="shared" si="1780"/>
        <v/>
      </c>
      <c r="K988" s="67" t="str">
        <f>IFERROR(IF(VLOOKUP(J987,'Flota Variable'!$AS$4:$AU$707,3,0)+K987&gt;$F$7,"",VLOOKUP(J987,'Flota Variable'!$AS$4:$AU$707,3,0)+K987),"")</f>
        <v/>
      </c>
      <c r="L988" s="67" t="str">
        <f t="shared" si="1742"/>
        <v/>
      </c>
      <c r="M988" s="36" t="str">
        <f t="shared" si="1781"/>
        <v/>
      </c>
      <c r="N988" s="35" t="str">
        <f>IF(H988="","",IF(H988=MAX($H$3:$H$1002),IFERROR(VLOOKUP(MAX($H$3:H988)+1,$H$3:$I$1002,2,0),MAX(I988:I1987))-VLOOKUP(H988,$H$3:$I$1002,2,0)+1,IFERROR(VLOOKUP(MAX($H$3:H988)+1,$H$3:$I$1002,2,0),MAX(I988:I1987))-VLOOKUP(H988,$H$3:$I$1002,2,0)))</f>
        <v/>
      </c>
      <c r="P988" s="35" t="str">
        <f t="shared" si="1782"/>
        <v/>
      </c>
      <c r="Q988" s="67" t="str">
        <f t="shared" si="1783"/>
        <v/>
      </c>
      <c r="R988" s="67" t="str">
        <f t="shared" si="1784"/>
        <v/>
      </c>
      <c r="S988" s="67" t="str">
        <f t="shared" si="1785"/>
        <v/>
      </c>
      <c r="U988" s="68" t="str">
        <f>IFERROR(IF(Z988=0,"",IF(MINUTE(Z988)&lt;&gt;MINUTE(Z987),MAX($U$2:U987)+1,IF(AND(MINUTE(Z987)=0,MINUTE(Z988)=0),1,""))),"")</f>
        <v/>
      </c>
      <c r="V988" s="68" t="str">
        <f t="shared" si="1786"/>
        <v/>
      </c>
      <c r="W988" s="68" t="str">
        <f t="shared" si="1787"/>
        <v/>
      </c>
      <c r="X988" s="69" t="str">
        <f>IFERROR(L988+VLOOKUP(J988,'Tiempos de ciclo'!$P$3:$Q$398,2,0),"")</f>
        <v/>
      </c>
      <c r="Y988" s="69" t="str">
        <f t="shared" si="1770"/>
        <v/>
      </c>
      <c r="Z988" s="70" t="str">
        <f t="shared" si="1788"/>
        <v/>
      </c>
      <c r="AA988" s="68" t="str">
        <f>IF(U988="","",IF(U988=MAX($U$3:$U$1002),IFERROR(VLOOKUP(MAX($U$3:U988)+1,$U$3:$V$1002,2,0),MAX(V988:V1987))-VLOOKUP(U988,$U$3:$V$1002,2,0)+1,IFERROR(VLOOKUP(MAX($U$3:U988)+1,$U$3:$V$1002,2,0),MAX(V988:V1987))-VLOOKUP(U988,$U$3:$V$1002,2,0)))</f>
        <v/>
      </c>
      <c r="AC988" s="68" t="str">
        <f t="shared" si="1789"/>
        <v/>
      </c>
      <c r="AD988" s="69" t="str">
        <f t="shared" si="1790"/>
        <v/>
      </c>
      <c r="AE988" s="69" t="str">
        <f t="shared" si="1791"/>
        <v/>
      </c>
      <c r="AF988" s="69" t="str">
        <f t="shared" si="1792"/>
        <v/>
      </c>
      <c r="AI988" s="3" t="str">
        <f t="shared" si="1743"/>
        <v/>
      </c>
      <c r="AJ988" s="8" t="str">
        <f t="shared" si="1771"/>
        <v/>
      </c>
      <c r="AK988" s="8" t="str">
        <f t="shared" si="1744"/>
        <v/>
      </c>
      <c r="AL988" s="8" t="str">
        <f t="shared" si="1745"/>
        <v/>
      </c>
      <c r="AM988" s="8" t="str">
        <f t="shared" si="1746"/>
        <v/>
      </c>
      <c r="AN988" s="9" t="str">
        <f t="shared" si="1772"/>
        <v/>
      </c>
      <c r="AO988" s="9" t="str">
        <f t="shared" si="1773"/>
        <v/>
      </c>
      <c r="AP988" s="8" t="str">
        <f t="shared" si="1793"/>
        <v/>
      </c>
      <c r="AQ988" s="9" t="str">
        <f t="shared" si="1774"/>
        <v/>
      </c>
      <c r="AR988" s="8" t="str">
        <f t="shared" si="1794"/>
        <v/>
      </c>
      <c r="AS988" s="2" t="str">
        <f t="shared" si="1747"/>
        <v/>
      </c>
      <c r="AT988" s="8" t="str">
        <f t="shared" si="1795"/>
        <v/>
      </c>
      <c r="AU988" s="8" t="str">
        <f t="shared" si="1748"/>
        <v/>
      </c>
      <c r="AV988" s="8" t="str">
        <f t="shared" si="1749"/>
        <v/>
      </c>
      <c r="AW988" s="8" t="str">
        <f t="shared" si="1750"/>
        <v/>
      </c>
      <c r="AX988" s="9" t="str">
        <f t="shared" si="1775"/>
        <v/>
      </c>
      <c r="AY988" s="9" t="str">
        <f t="shared" si="1776"/>
        <v/>
      </c>
      <c r="AZ988" s="8" t="str">
        <f t="shared" si="1796"/>
        <v/>
      </c>
      <c r="BA988" s="9" t="str">
        <f t="shared" si="1797"/>
        <v/>
      </c>
      <c r="BB988" s="8" t="str">
        <f t="shared" si="1798"/>
        <v/>
      </c>
      <c r="BD988" s="3" t="str">
        <f t="shared" si="1799"/>
        <v/>
      </c>
      <c r="BE988" s="8" t="str">
        <f t="shared" si="1751"/>
        <v/>
      </c>
      <c r="BF988" s="8" t="str">
        <f t="shared" si="1752"/>
        <v/>
      </c>
      <c r="BG988" s="86" t="str">
        <f t="shared" si="1753"/>
        <v/>
      </c>
      <c r="BH988" s="9" t="str">
        <f t="shared" si="1754"/>
        <v/>
      </c>
      <c r="BI988" s="9" t="str">
        <f t="shared" si="1755"/>
        <v/>
      </c>
      <c r="BJ988" s="82" t="e">
        <f t="shared" si="1777"/>
        <v>#VALUE!</v>
      </c>
      <c r="BK988" s="9" t="str">
        <f t="shared" si="1756"/>
        <v/>
      </c>
      <c r="BL988" s="9" t="str">
        <f t="shared" ref="BL988:BM988" si="1830">BK988</f>
        <v/>
      </c>
      <c r="BM988" s="9" t="str">
        <f t="shared" si="1830"/>
        <v/>
      </c>
      <c r="BN988" s="8" t="str">
        <f t="shared" si="1779"/>
        <v/>
      </c>
      <c r="BO988" s="8" t="str">
        <f t="shared" si="1801"/>
        <v/>
      </c>
      <c r="BP988" s="8" t="str">
        <f t="shared" si="1802"/>
        <v/>
      </c>
      <c r="BQ988" s="8" t="str">
        <f t="shared" si="1803"/>
        <v/>
      </c>
      <c r="BR988" s="8" t="str">
        <f t="shared" si="1758"/>
        <v/>
      </c>
      <c r="BS988" s="8" t="str">
        <f t="shared" si="1804"/>
        <v/>
      </c>
      <c r="BT988" s="8" t="str">
        <f t="shared" si="1805"/>
        <v/>
      </c>
      <c r="BU988" s="7" t="str">
        <f t="shared" si="1806"/>
        <v/>
      </c>
    </row>
    <row r="989" spans="8:73" x14ac:dyDescent="0.25">
      <c r="H989" s="35" t="str">
        <f>IFERROR(IF(MINUTE(M989)&lt;&gt;MINUTE(M988),MAX($H$2:H988)+1,IF(AND(MINUTE(M988)=0,MINUTE(M989)=0),1,"")),"")</f>
        <v/>
      </c>
      <c r="I989" s="35" t="str">
        <f t="shared" si="1741"/>
        <v/>
      </c>
      <c r="J989" s="35" t="str">
        <f t="shared" si="1780"/>
        <v/>
      </c>
      <c r="K989" s="67" t="str">
        <f>IFERROR(IF(VLOOKUP(J988,'Flota Variable'!$AS$4:$AU$707,3,0)+K988&gt;$F$7,"",VLOOKUP(J988,'Flota Variable'!$AS$4:$AU$707,3,0)+K988),"")</f>
        <v/>
      </c>
      <c r="L989" s="67" t="str">
        <f t="shared" si="1742"/>
        <v/>
      </c>
      <c r="M989" s="36" t="str">
        <f t="shared" si="1781"/>
        <v/>
      </c>
      <c r="N989" s="35" t="str">
        <f>IF(H989="","",IF(H989=MAX($H$3:$H$1002),IFERROR(VLOOKUP(MAX($H$3:H989)+1,$H$3:$I$1002,2,0),MAX(I989:I1988))-VLOOKUP(H989,$H$3:$I$1002,2,0)+1,IFERROR(VLOOKUP(MAX($H$3:H989)+1,$H$3:$I$1002,2,0),MAX(I989:I1988))-VLOOKUP(H989,$H$3:$I$1002,2,0)))</f>
        <v/>
      </c>
      <c r="P989" s="35" t="str">
        <f t="shared" si="1782"/>
        <v/>
      </c>
      <c r="Q989" s="67" t="str">
        <f t="shared" si="1783"/>
        <v/>
      </c>
      <c r="R989" s="67" t="str">
        <f t="shared" si="1784"/>
        <v/>
      </c>
      <c r="S989" s="67" t="str">
        <f t="shared" si="1785"/>
        <v/>
      </c>
      <c r="U989" s="68" t="str">
        <f>IFERROR(IF(Z989=0,"",IF(MINUTE(Z989)&lt;&gt;MINUTE(Z988),MAX($U$2:U988)+1,IF(AND(MINUTE(Z988)=0,MINUTE(Z989)=0),1,""))),"")</f>
        <v/>
      </c>
      <c r="V989" s="68" t="str">
        <f t="shared" si="1786"/>
        <v/>
      </c>
      <c r="W989" s="68" t="str">
        <f t="shared" si="1787"/>
        <v/>
      </c>
      <c r="X989" s="69" t="str">
        <f>IFERROR(L989+VLOOKUP(J989,'Tiempos de ciclo'!$P$3:$Q$398,2,0),"")</f>
        <v/>
      </c>
      <c r="Y989" s="69" t="str">
        <f t="shared" si="1770"/>
        <v/>
      </c>
      <c r="Z989" s="70" t="str">
        <f t="shared" si="1788"/>
        <v/>
      </c>
      <c r="AA989" s="68" t="str">
        <f>IF(U989="","",IF(U989=MAX($U$3:$U$1002),IFERROR(VLOOKUP(MAX($U$3:U989)+1,$U$3:$V$1002,2,0),MAX(V989:V1988))-VLOOKUP(U989,$U$3:$V$1002,2,0)+1,IFERROR(VLOOKUP(MAX($U$3:U989)+1,$U$3:$V$1002,2,0),MAX(V989:V1988))-VLOOKUP(U989,$U$3:$V$1002,2,0)))</f>
        <v/>
      </c>
      <c r="AC989" s="68" t="str">
        <f t="shared" si="1789"/>
        <v/>
      </c>
      <c r="AD989" s="69" t="str">
        <f t="shared" si="1790"/>
        <v/>
      </c>
      <c r="AE989" s="69" t="str">
        <f t="shared" si="1791"/>
        <v/>
      </c>
      <c r="AF989" s="69" t="str">
        <f t="shared" si="1792"/>
        <v/>
      </c>
      <c r="AI989" s="3" t="str">
        <f t="shared" si="1743"/>
        <v/>
      </c>
      <c r="AJ989" s="8" t="str">
        <f t="shared" si="1771"/>
        <v/>
      </c>
      <c r="AK989" s="8" t="str">
        <f t="shared" si="1744"/>
        <v/>
      </c>
      <c r="AL989" s="8" t="str">
        <f t="shared" si="1745"/>
        <v/>
      </c>
      <c r="AM989" s="8" t="str">
        <f t="shared" si="1746"/>
        <v/>
      </c>
      <c r="AN989" s="9" t="str">
        <f t="shared" si="1772"/>
        <v/>
      </c>
      <c r="AO989" s="9" t="str">
        <f t="shared" si="1773"/>
        <v/>
      </c>
      <c r="AP989" s="8" t="str">
        <f t="shared" si="1793"/>
        <v/>
      </c>
      <c r="AQ989" s="9" t="str">
        <f t="shared" si="1774"/>
        <v/>
      </c>
      <c r="AR989" s="8" t="str">
        <f t="shared" si="1794"/>
        <v/>
      </c>
      <c r="AS989" s="2" t="str">
        <f t="shared" si="1747"/>
        <v/>
      </c>
      <c r="AT989" s="8" t="str">
        <f t="shared" si="1795"/>
        <v/>
      </c>
      <c r="AU989" s="8" t="str">
        <f t="shared" si="1748"/>
        <v/>
      </c>
      <c r="AV989" s="8" t="str">
        <f t="shared" si="1749"/>
        <v/>
      </c>
      <c r="AW989" s="8" t="str">
        <f t="shared" si="1750"/>
        <v/>
      </c>
      <c r="AX989" s="9" t="str">
        <f t="shared" si="1775"/>
        <v/>
      </c>
      <c r="AY989" s="9" t="str">
        <f t="shared" si="1776"/>
        <v/>
      </c>
      <c r="AZ989" s="8" t="str">
        <f t="shared" si="1796"/>
        <v/>
      </c>
      <c r="BA989" s="9" t="str">
        <f t="shared" si="1797"/>
        <v/>
      </c>
      <c r="BB989" s="8" t="str">
        <f t="shared" si="1798"/>
        <v/>
      </c>
      <c r="BD989" s="3" t="str">
        <f t="shared" si="1799"/>
        <v/>
      </c>
      <c r="BE989" s="8" t="str">
        <f t="shared" si="1751"/>
        <v/>
      </c>
      <c r="BF989" s="8" t="str">
        <f t="shared" si="1752"/>
        <v/>
      </c>
      <c r="BG989" s="86" t="str">
        <f t="shared" si="1753"/>
        <v/>
      </c>
      <c r="BH989" s="9" t="str">
        <f t="shared" si="1754"/>
        <v/>
      </c>
      <c r="BI989" s="9" t="str">
        <f t="shared" si="1755"/>
        <v/>
      </c>
      <c r="BJ989" s="82" t="e">
        <f t="shared" si="1777"/>
        <v>#VALUE!</v>
      </c>
      <c r="BK989" s="9" t="str">
        <f t="shared" si="1756"/>
        <v/>
      </c>
      <c r="BL989" s="9" t="str">
        <f t="shared" ref="BL989:BM989" si="1831">BK989</f>
        <v/>
      </c>
      <c r="BM989" s="9" t="str">
        <f t="shared" si="1831"/>
        <v/>
      </c>
      <c r="BN989" s="8" t="str">
        <f t="shared" si="1779"/>
        <v/>
      </c>
      <c r="BO989" s="8" t="str">
        <f t="shared" si="1801"/>
        <v/>
      </c>
      <c r="BP989" s="8" t="str">
        <f t="shared" si="1802"/>
        <v/>
      </c>
      <c r="BQ989" s="8" t="str">
        <f t="shared" si="1803"/>
        <v/>
      </c>
      <c r="BR989" s="8" t="str">
        <f t="shared" si="1758"/>
        <v/>
      </c>
      <c r="BS989" s="8" t="str">
        <f t="shared" si="1804"/>
        <v/>
      </c>
      <c r="BT989" s="8" t="str">
        <f t="shared" si="1805"/>
        <v/>
      </c>
      <c r="BU989" s="7" t="str">
        <f t="shared" si="1806"/>
        <v/>
      </c>
    </row>
    <row r="990" spans="8:73" x14ac:dyDescent="0.25">
      <c r="H990" s="35" t="str">
        <f>IFERROR(IF(MINUTE(M990)&lt;&gt;MINUTE(M989),MAX($H$2:H989)+1,IF(AND(MINUTE(M989)=0,MINUTE(M990)=0),1,"")),"")</f>
        <v/>
      </c>
      <c r="I990" s="35" t="str">
        <f t="shared" si="1741"/>
        <v/>
      </c>
      <c r="J990" s="35" t="str">
        <f t="shared" si="1780"/>
        <v/>
      </c>
      <c r="K990" s="67" t="str">
        <f>IFERROR(IF(VLOOKUP(J989,'Flota Variable'!$AS$4:$AU$707,3,0)+K989&gt;$F$7,"",VLOOKUP(J989,'Flota Variable'!$AS$4:$AU$707,3,0)+K989),"")</f>
        <v/>
      </c>
      <c r="L990" s="67" t="str">
        <f t="shared" si="1742"/>
        <v/>
      </c>
      <c r="M990" s="36" t="str">
        <f t="shared" si="1781"/>
        <v/>
      </c>
      <c r="N990" s="35" t="str">
        <f>IF(H990="","",IF(H990=MAX($H$3:$H$1002),IFERROR(VLOOKUP(MAX($H$3:H990)+1,$H$3:$I$1002,2,0),MAX(I990:I1989))-VLOOKUP(H990,$H$3:$I$1002,2,0)+1,IFERROR(VLOOKUP(MAX($H$3:H990)+1,$H$3:$I$1002,2,0),MAX(I990:I1989))-VLOOKUP(H990,$H$3:$I$1002,2,0)))</f>
        <v/>
      </c>
      <c r="P990" s="35" t="str">
        <f t="shared" si="1782"/>
        <v/>
      </c>
      <c r="Q990" s="67" t="str">
        <f t="shared" si="1783"/>
        <v/>
      </c>
      <c r="R990" s="67" t="str">
        <f t="shared" si="1784"/>
        <v/>
      </c>
      <c r="S990" s="67" t="str">
        <f t="shared" si="1785"/>
        <v/>
      </c>
      <c r="U990" s="68" t="str">
        <f>IFERROR(IF(Z990=0,"",IF(MINUTE(Z990)&lt;&gt;MINUTE(Z989),MAX($U$2:U989)+1,IF(AND(MINUTE(Z989)=0,MINUTE(Z990)=0),1,""))),"")</f>
        <v/>
      </c>
      <c r="V990" s="68" t="str">
        <f t="shared" si="1786"/>
        <v/>
      </c>
      <c r="W990" s="68" t="str">
        <f t="shared" si="1787"/>
        <v/>
      </c>
      <c r="X990" s="69" t="str">
        <f>IFERROR(L990+VLOOKUP(J990,'Tiempos de ciclo'!$P$3:$Q$398,2,0),"")</f>
        <v/>
      </c>
      <c r="Y990" s="69" t="str">
        <f t="shared" si="1770"/>
        <v/>
      </c>
      <c r="Z990" s="70" t="str">
        <f t="shared" si="1788"/>
        <v/>
      </c>
      <c r="AA990" s="68" t="str">
        <f>IF(U990="","",IF(U990=MAX($U$3:$U$1002),IFERROR(VLOOKUP(MAX($U$3:U990)+1,$U$3:$V$1002,2,0),MAX(V990:V1989))-VLOOKUP(U990,$U$3:$V$1002,2,0)+1,IFERROR(VLOOKUP(MAX($U$3:U990)+1,$U$3:$V$1002,2,0),MAX(V990:V1989))-VLOOKUP(U990,$U$3:$V$1002,2,0)))</f>
        <v/>
      </c>
      <c r="AC990" s="68" t="str">
        <f t="shared" si="1789"/>
        <v/>
      </c>
      <c r="AD990" s="69" t="str">
        <f t="shared" si="1790"/>
        <v/>
      </c>
      <c r="AE990" s="69" t="str">
        <f t="shared" si="1791"/>
        <v/>
      </c>
      <c r="AF990" s="69" t="str">
        <f t="shared" si="1792"/>
        <v/>
      </c>
      <c r="AI990" s="3" t="str">
        <f t="shared" si="1743"/>
        <v/>
      </c>
      <c r="AJ990" s="8" t="str">
        <f t="shared" si="1771"/>
        <v/>
      </c>
      <c r="AK990" s="8" t="str">
        <f t="shared" si="1744"/>
        <v/>
      </c>
      <c r="AL990" s="8" t="str">
        <f t="shared" si="1745"/>
        <v/>
      </c>
      <c r="AM990" s="8" t="str">
        <f t="shared" si="1746"/>
        <v/>
      </c>
      <c r="AN990" s="9" t="str">
        <f t="shared" si="1772"/>
        <v/>
      </c>
      <c r="AO990" s="9" t="str">
        <f t="shared" si="1773"/>
        <v/>
      </c>
      <c r="AP990" s="8" t="str">
        <f t="shared" si="1793"/>
        <v/>
      </c>
      <c r="AQ990" s="9" t="str">
        <f t="shared" si="1774"/>
        <v/>
      </c>
      <c r="AR990" s="8" t="str">
        <f t="shared" si="1794"/>
        <v/>
      </c>
      <c r="AS990" s="2" t="str">
        <f t="shared" si="1747"/>
        <v/>
      </c>
      <c r="AT990" s="8" t="str">
        <f t="shared" si="1795"/>
        <v/>
      </c>
      <c r="AU990" s="8" t="str">
        <f t="shared" si="1748"/>
        <v/>
      </c>
      <c r="AV990" s="8" t="str">
        <f t="shared" si="1749"/>
        <v/>
      </c>
      <c r="AW990" s="8" t="str">
        <f t="shared" si="1750"/>
        <v/>
      </c>
      <c r="AX990" s="9" t="str">
        <f t="shared" si="1775"/>
        <v/>
      </c>
      <c r="AY990" s="9" t="str">
        <f t="shared" si="1776"/>
        <v/>
      </c>
      <c r="AZ990" s="8" t="str">
        <f t="shared" si="1796"/>
        <v/>
      </c>
      <c r="BA990" s="9" t="str">
        <f t="shared" si="1797"/>
        <v/>
      </c>
      <c r="BB990" s="8" t="str">
        <f t="shared" si="1798"/>
        <v/>
      </c>
      <c r="BD990" s="3" t="str">
        <f t="shared" si="1799"/>
        <v/>
      </c>
      <c r="BE990" s="8" t="str">
        <f t="shared" si="1751"/>
        <v/>
      </c>
      <c r="BF990" s="8" t="str">
        <f t="shared" si="1752"/>
        <v/>
      </c>
      <c r="BG990" s="86" t="str">
        <f t="shared" si="1753"/>
        <v/>
      </c>
      <c r="BH990" s="9" t="str">
        <f t="shared" si="1754"/>
        <v/>
      </c>
      <c r="BI990" s="9" t="str">
        <f t="shared" si="1755"/>
        <v/>
      </c>
      <c r="BJ990" s="82" t="e">
        <f t="shared" si="1777"/>
        <v>#VALUE!</v>
      </c>
      <c r="BK990" s="9" t="str">
        <f t="shared" si="1756"/>
        <v/>
      </c>
      <c r="BL990" s="9" t="str">
        <f t="shared" ref="BL990:BM990" si="1832">BK990</f>
        <v/>
      </c>
      <c r="BM990" s="9" t="str">
        <f t="shared" si="1832"/>
        <v/>
      </c>
      <c r="BN990" s="8" t="str">
        <f t="shared" si="1779"/>
        <v/>
      </c>
      <c r="BO990" s="8" t="str">
        <f t="shared" si="1801"/>
        <v/>
      </c>
      <c r="BP990" s="8" t="str">
        <f t="shared" si="1802"/>
        <v/>
      </c>
      <c r="BQ990" s="8" t="str">
        <f t="shared" si="1803"/>
        <v/>
      </c>
      <c r="BR990" s="8" t="str">
        <f t="shared" si="1758"/>
        <v/>
      </c>
      <c r="BS990" s="8" t="str">
        <f t="shared" si="1804"/>
        <v/>
      </c>
      <c r="BT990" s="8" t="str">
        <f t="shared" si="1805"/>
        <v/>
      </c>
      <c r="BU990" s="7" t="str">
        <f t="shared" si="1806"/>
        <v/>
      </c>
    </row>
    <row r="991" spans="8:73" x14ac:dyDescent="0.25">
      <c r="H991" s="35" t="str">
        <f>IFERROR(IF(MINUTE(M991)&lt;&gt;MINUTE(M990),MAX($H$2:H990)+1,IF(AND(MINUTE(M990)=0,MINUTE(M991)=0),1,"")),"")</f>
        <v/>
      </c>
      <c r="I991" s="35" t="str">
        <f t="shared" si="1741"/>
        <v/>
      </c>
      <c r="J991" s="35" t="str">
        <f t="shared" si="1780"/>
        <v/>
      </c>
      <c r="K991" s="67" t="str">
        <f>IFERROR(IF(VLOOKUP(J990,'Flota Variable'!$AS$4:$AU$707,3,0)+K990&gt;$F$7,"",VLOOKUP(J990,'Flota Variable'!$AS$4:$AU$707,3,0)+K990),"")</f>
        <v/>
      </c>
      <c r="L991" s="67" t="str">
        <f t="shared" si="1742"/>
        <v/>
      </c>
      <c r="M991" s="36" t="str">
        <f t="shared" si="1781"/>
        <v/>
      </c>
      <c r="N991" s="35" t="str">
        <f>IF(H991="","",IF(H991=MAX($H$3:$H$1002),IFERROR(VLOOKUP(MAX($H$3:H991)+1,$H$3:$I$1002,2,0),MAX(I991:I1990))-VLOOKUP(H991,$H$3:$I$1002,2,0)+1,IFERROR(VLOOKUP(MAX($H$3:H991)+1,$H$3:$I$1002,2,0),MAX(I991:I1990))-VLOOKUP(H991,$H$3:$I$1002,2,0)))</f>
        <v/>
      </c>
      <c r="P991" s="35" t="str">
        <f t="shared" si="1782"/>
        <v/>
      </c>
      <c r="Q991" s="67" t="str">
        <f t="shared" si="1783"/>
        <v/>
      </c>
      <c r="R991" s="67" t="str">
        <f t="shared" si="1784"/>
        <v/>
      </c>
      <c r="S991" s="67" t="str">
        <f t="shared" si="1785"/>
        <v/>
      </c>
      <c r="U991" s="68" t="str">
        <f>IFERROR(IF(Z991=0,"",IF(MINUTE(Z991)&lt;&gt;MINUTE(Z990),MAX($U$2:U990)+1,IF(AND(MINUTE(Z990)=0,MINUTE(Z991)=0),1,""))),"")</f>
        <v/>
      </c>
      <c r="V991" s="68" t="str">
        <f t="shared" si="1786"/>
        <v/>
      </c>
      <c r="W991" s="68" t="str">
        <f t="shared" si="1787"/>
        <v/>
      </c>
      <c r="X991" s="69" t="str">
        <f>IFERROR(L991+VLOOKUP(J991,'Tiempos de ciclo'!$P$3:$Q$398,2,0),"")</f>
        <v/>
      </c>
      <c r="Y991" s="69" t="str">
        <f t="shared" si="1770"/>
        <v/>
      </c>
      <c r="Z991" s="70" t="str">
        <f t="shared" si="1788"/>
        <v/>
      </c>
      <c r="AA991" s="68" t="str">
        <f>IF(U991="","",IF(U991=MAX($U$3:$U$1002),IFERROR(VLOOKUP(MAX($U$3:U991)+1,$U$3:$V$1002,2,0),MAX(V991:V1990))-VLOOKUP(U991,$U$3:$V$1002,2,0)+1,IFERROR(VLOOKUP(MAX($U$3:U991)+1,$U$3:$V$1002,2,0),MAX(V991:V1990))-VLOOKUP(U991,$U$3:$V$1002,2,0)))</f>
        <v/>
      </c>
      <c r="AC991" s="68" t="str">
        <f t="shared" si="1789"/>
        <v/>
      </c>
      <c r="AD991" s="69" t="str">
        <f t="shared" si="1790"/>
        <v/>
      </c>
      <c r="AE991" s="69" t="str">
        <f t="shared" si="1791"/>
        <v/>
      </c>
      <c r="AF991" s="69" t="str">
        <f t="shared" si="1792"/>
        <v/>
      </c>
      <c r="AI991" s="3" t="str">
        <f t="shared" si="1743"/>
        <v/>
      </c>
      <c r="AJ991" s="8" t="str">
        <f t="shared" si="1771"/>
        <v/>
      </c>
      <c r="AK991" s="8" t="str">
        <f t="shared" si="1744"/>
        <v/>
      </c>
      <c r="AL991" s="8" t="str">
        <f t="shared" si="1745"/>
        <v/>
      </c>
      <c r="AM991" s="8" t="str">
        <f t="shared" si="1746"/>
        <v/>
      </c>
      <c r="AN991" s="9" t="str">
        <f t="shared" si="1772"/>
        <v/>
      </c>
      <c r="AO991" s="9" t="str">
        <f t="shared" si="1773"/>
        <v/>
      </c>
      <c r="AP991" s="8" t="str">
        <f t="shared" si="1793"/>
        <v/>
      </c>
      <c r="AQ991" s="9" t="str">
        <f t="shared" si="1774"/>
        <v/>
      </c>
      <c r="AR991" s="8" t="str">
        <f t="shared" si="1794"/>
        <v/>
      </c>
      <c r="AS991" s="2" t="str">
        <f t="shared" si="1747"/>
        <v/>
      </c>
      <c r="AT991" s="8" t="str">
        <f t="shared" si="1795"/>
        <v/>
      </c>
      <c r="AU991" s="8" t="str">
        <f t="shared" si="1748"/>
        <v/>
      </c>
      <c r="AV991" s="8" t="str">
        <f t="shared" si="1749"/>
        <v/>
      </c>
      <c r="AW991" s="8" t="str">
        <f t="shared" si="1750"/>
        <v/>
      </c>
      <c r="AX991" s="9" t="str">
        <f t="shared" si="1775"/>
        <v/>
      </c>
      <c r="AY991" s="9" t="str">
        <f t="shared" si="1776"/>
        <v/>
      </c>
      <c r="AZ991" s="8" t="str">
        <f t="shared" si="1796"/>
        <v/>
      </c>
      <c r="BA991" s="9" t="str">
        <f t="shared" si="1797"/>
        <v/>
      </c>
      <c r="BB991" s="8" t="str">
        <f t="shared" si="1798"/>
        <v/>
      </c>
      <c r="BD991" s="3" t="str">
        <f t="shared" si="1799"/>
        <v/>
      </c>
      <c r="BE991" s="8" t="str">
        <f t="shared" si="1751"/>
        <v/>
      </c>
      <c r="BF991" s="8" t="str">
        <f t="shared" si="1752"/>
        <v/>
      </c>
      <c r="BG991" s="86" t="str">
        <f t="shared" si="1753"/>
        <v/>
      </c>
      <c r="BH991" s="9" t="str">
        <f t="shared" si="1754"/>
        <v/>
      </c>
      <c r="BI991" s="9" t="str">
        <f t="shared" si="1755"/>
        <v/>
      </c>
      <c r="BJ991" s="82" t="e">
        <f t="shared" si="1777"/>
        <v>#VALUE!</v>
      </c>
      <c r="BK991" s="9" t="str">
        <f t="shared" si="1756"/>
        <v/>
      </c>
      <c r="BL991" s="9" t="str">
        <f t="shared" ref="BL991:BM991" si="1833">BK991</f>
        <v/>
      </c>
      <c r="BM991" s="9" t="str">
        <f t="shared" si="1833"/>
        <v/>
      </c>
      <c r="BN991" s="8" t="str">
        <f t="shared" si="1779"/>
        <v/>
      </c>
      <c r="BO991" s="8" t="str">
        <f t="shared" si="1801"/>
        <v/>
      </c>
      <c r="BP991" s="8" t="str">
        <f t="shared" si="1802"/>
        <v/>
      </c>
      <c r="BQ991" s="8" t="str">
        <f t="shared" si="1803"/>
        <v/>
      </c>
      <c r="BR991" s="8" t="str">
        <f t="shared" si="1758"/>
        <v/>
      </c>
      <c r="BS991" s="8" t="str">
        <f t="shared" si="1804"/>
        <v/>
      </c>
      <c r="BT991" s="8" t="str">
        <f t="shared" si="1805"/>
        <v/>
      </c>
      <c r="BU991" s="7" t="str">
        <f t="shared" si="1806"/>
        <v/>
      </c>
    </row>
    <row r="992" spans="8:73" x14ac:dyDescent="0.25">
      <c r="H992" s="35" t="str">
        <f>IFERROR(IF(MINUTE(M992)&lt;&gt;MINUTE(M991),MAX($H$2:H991)+1,IF(AND(MINUTE(M991)=0,MINUTE(M992)=0),1,"")),"")</f>
        <v/>
      </c>
      <c r="I992" s="35" t="str">
        <f t="shared" si="1741"/>
        <v/>
      </c>
      <c r="J992" s="35" t="str">
        <f t="shared" si="1780"/>
        <v/>
      </c>
      <c r="K992" s="67" t="str">
        <f>IFERROR(IF(VLOOKUP(J991,'Flota Variable'!$AS$4:$AU$707,3,0)+K991&gt;$F$7,"",VLOOKUP(J991,'Flota Variable'!$AS$4:$AU$707,3,0)+K991),"")</f>
        <v/>
      </c>
      <c r="L992" s="67" t="str">
        <f t="shared" si="1742"/>
        <v/>
      </c>
      <c r="M992" s="36" t="str">
        <f t="shared" si="1781"/>
        <v/>
      </c>
      <c r="N992" s="35" t="str">
        <f>IF(H992="","",IF(H992=MAX($H$3:$H$1002),IFERROR(VLOOKUP(MAX($H$3:H992)+1,$H$3:$I$1002,2,0),MAX(I992:I1991))-VLOOKUP(H992,$H$3:$I$1002,2,0)+1,IFERROR(VLOOKUP(MAX($H$3:H992)+1,$H$3:$I$1002,2,0),MAX(I992:I1991))-VLOOKUP(H992,$H$3:$I$1002,2,0)))</f>
        <v/>
      </c>
      <c r="P992" s="35" t="str">
        <f t="shared" si="1782"/>
        <v/>
      </c>
      <c r="Q992" s="67" t="str">
        <f t="shared" si="1783"/>
        <v/>
      </c>
      <c r="R992" s="67" t="str">
        <f t="shared" si="1784"/>
        <v/>
      </c>
      <c r="S992" s="67" t="str">
        <f t="shared" si="1785"/>
        <v/>
      </c>
      <c r="U992" s="68" t="str">
        <f>IFERROR(IF(Z992=0,"",IF(MINUTE(Z992)&lt;&gt;MINUTE(Z991),MAX($U$2:U991)+1,IF(AND(MINUTE(Z991)=0,MINUTE(Z992)=0),1,""))),"")</f>
        <v/>
      </c>
      <c r="V992" s="68" t="str">
        <f t="shared" si="1786"/>
        <v/>
      </c>
      <c r="W992" s="68" t="str">
        <f t="shared" si="1787"/>
        <v/>
      </c>
      <c r="X992" s="69" t="str">
        <f>IFERROR(L992+VLOOKUP(J992,'Tiempos de ciclo'!$P$3:$Q$398,2,0),"")</f>
        <v/>
      </c>
      <c r="Y992" s="69" t="str">
        <f t="shared" si="1770"/>
        <v/>
      </c>
      <c r="Z992" s="70" t="str">
        <f t="shared" si="1788"/>
        <v/>
      </c>
      <c r="AA992" s="68" t="str">
        <f>IF(U992="","",IF(U992=MAX($U$3:$U$1002),IFERROR(VLOOKUP(MAX($U$3:U992)+1,$U$3:$V$1002,2,0),MAX(V992:V1991))-VLOOKUP(U992,$U$3:$V$1002,2,0)+1,IFERROR(VLOOKUP(MAX($U$3:U992)+1,$U$3:$V$1002,2,0),MAX(V992:V1991))-VLOOKUP(U992,$U$3:$V$1002,2,0)))</f>
        <v/>
      </c>
      <c r="AC992" s="68" t="str">
        <f t="shared" si="1789"/>
        <v/>
      </c>
      <c r="AD992" s="69" t="str">
        <f t="shared" si="1790"/>
        <v/>
      </c>
      <c r="AE992" s="69" t="str">
        <f t="shared" si="1791"/>
        <v/>
      </c>
      <c r="AF992" s="69" t="str">
        <f t="shared" si="1792"/>
        <v/>
      </c>
      <c r="AI992" s="3" t="str">
        <f t="shared" si="1743"/>
        <v/>
      </c>
      <c r="AJ992" s="8" t="str">
        <f t="shared" si="1771"/>
        <v/>
      </c>
      <c r="AK992" s="8" t="str">
        <f t="shared" si="1744"/>
        <v/>
      </c>
      <c r="AL992" s="8" t="str">
        <f t="shared" si="1745"/>
        <v/>
      </c>
      <c r="AM992" s="8" t="str">
        <f t="shared" si="1746"/>
        <v/>
      </c>
      <c r="AN992" s="9" t="str">
        <f t="shared" si="1772"/>
        <v/>
      </c>
      <c r="AO992" s="9" t="str">
        <f t="shared" si="1773"/>
        <v/>
      </c>
      <c r="AP992" s="8" t="str">
        <f t="shared" si="1793"/>
        <v/>
      </c>
      <c r="AQ992" s="9" t="str">
        <f t="shared" si="1774"/>
        <v/>
      </c>
      <c r="AR992" s="8" t="str">
        <f t="shared" si="1794"/>
        <v/>
      </c>
      <c r="AS992" s="2" t="str">
        <f t="shared" si="1747"/>
        <v/>
      </c>
      <c r="AT992" s="8" t="str">
        <f t="shared" si="1795"/>
        <v/>
      </c>
      <c r="AU992" s="8" t="str">
        <f t="shared" si="1748"/>
        <v/>
      </c>
      <c r="AV992" s="8" t="str">
        <f t="shared" si="1749"/>
        <v/>
      </c>
      <c r="AW992" s="8" t="str">
        <f t="shared" si="1750"/>
        <v/>
      </c>
      <c r="AX992" s="9" t="str">
        <f t="shared" si="1775"/>
        <v/>
      </c>
      <c r="AY992" s="9" t="str">
        <f t="shared" si="1776"/>
        <v/>
      </c>
      <c r="AZ992" s="8" t="str">
        <f t="shared" si="1796"/>
        <v/>
      </c>
      <c r="BA992" s="9" t="str">
        <f t="shared" si="1797"/>
        <v/>
      </c>
      <c r="BB992" s="8" t="str">
        <f t="shared" si="1798"/>
        <v/>
      </c>
      <c r="BD992" s="3" t="str">
        <f t="shared" si="1799"/>
        <v/>
      </c>
      <c r="BE992" s="8" t="str">
        <f t="shared" si="1751"/>
        <v/>
      </c>
      <c r="BF992" s="8" t="str">
        <f t="shared" si="1752"/>
        <v/>
      </c>
      <c r="BG992" s="86" t="str">
        <f t="shared" si="1753"/>
        <v/>
      </c>
      <c r="BH992" s="9" t="str">
        <f t="shared" si="1754"/>
        <v/>
      </c>
      <c r="BI992" s="9" t="str">
        <f t="shared" si="1755"/>
        <v/>
      </c>
      <c r="BJ992" s="82" t="e">
        <f t="shared" si="1777"/>
        <v>#VALUE!</v>
      </c>
      <c r="BK992" s="9" t="str">
        <f t="shared" si="1756"/>
        <v/>
      </c>
      <c r="BL992" s="9" t="str">
        <f t="shared" ref="BL992:BM992" si="1834">BK992</f>
        <v/>
      </c>
      <c r="BM992" s="9" t="str">
        <f t="shared" si="1834"/>
        <v/>
      </c>
      <c r="BN992" s="8" t="str">
        <f t="shared" si="1779"/>
        <v/>
      </c>
      <c r="BO992" s="8" t="str">
        <f t="shared" si="1801"/>
        <v/>
      </c>
      <c r="BP992" s="8" t="str">
        <f t="shared" si="1802"/>
        <v/>
      </c>
      <c r="BQ992" s="8" t="str">
        <f t="shared" si="1803"/>
        <v/>
      </c>
      <c r="BR992" s="8" t="str">
        <f t="shared" si="1758"/>
        <v/>
      </c>
      <c r="BS992" s="8" t="str">
        <f t="shared" si="1804"/>
        <v/>
      </c>
      <c r="BT992" s="8" t="str">
        <f t="shared" si="1805"/>
        <v/>
      </c>
      <c r="BU992" s="7" t="str">
        <f t="shared" si="1806"/>
        <v/>
      </c>
    </row>
    <row r="993" spans="1:309" x14ac:dyDescent="0.25">
      <c r="H993" s="35" t="str">
        <f>IFERROR(IF(MINUTE(M993)&lt;&gt;MINUTE(M992),MAX($H$2:H992)+1,IF(AND(MINUTE(M992)=0,MINUTE(M993)=0),1,"")),"")</f>
        <v/>
      </c>
      <c r="I993" s="35" t="str">
        <f t="shared" ref="I993:I1002" si="1835">IF(K993="","",I992+1)</f>
        <v/>
      </c>
      <c r="J993" s="35" t="str">
        <f t="shared" si="1780"/>
        <v/>
      </c>
      <c r="K993" s="67" t="str">
        <f>IFERROR(IF(VLOOKUP(J992,'Flota Variable'!$AS$4:$AU$707,3,0)+K992&gt;$F$7,"",VLOOKUP(J992,'Flota Variable'!$AS$4:$AU$707,3,0)+K992),"")</f>
        <v/>
      </c>
      <c r="L993" s="67" t="str">
        <f t="shared" ref="L993:L1002" si="1836">IFERROR(HOUR(K993)*$E$16+MINUTE(K993)*$E$17+IF(SECOND(K993)&lt;30,0,$E$17),"")</f>
        <v/>
      </c>
      <c r="M993" s="36" t="str">
        <f t="shared" si="1781"/>
        <v/>
      </c>
      <c r="N993" s="35" t="str">
        <f>IF(H993="","",IF(H993=MAX($H$3:$H$1002),IFERROR(VLOOKUP(MAX($H$3:H993)+1,$H$3:$I$1002,2,0),MAX(I993:I1992))-VLOOKUP(H993,$H$3:$I$1002,2,0)+1,IFERROR(VLOOKUP(MAX($H$3:H993)+1,$H$3:$I$1002,2,0),MAX(I993:I1992))-VLOOKUP(H993,$H$3:$I$1002,2,0)))</f>
        <v/>
      </c>
      <c r="P993" s="35" t="str">
        <f t="shared" si="1782"/>
        <v/>
      </c>
      <c r="Q993" s="67" t="str">
        <f t="shared" si="1783"/>
        <v/>
      </c>
      <c r="R993" s="67" t="str">
        <f t="shared" si="1784"/>
        <v/>
      </c>
      <c r="S993" s="67" t="str">
        <f t="shared" si="1785"/>
        <v/>
      </c>
      <c r="U993" s="68" t="str">
        <f>IFERROR(IF(Z993=0,"",IF(MINUTE(Z993)&lt;&gt;MINUTE(Z992),MAX($U$2:U992)+1,IF(AND(MINUTE(Z992)=0,MINUTE(Z993)=0),1,""))),"")</f>
        <v/>
      </c>
      <c r="V993" s="68" t="str">
        <f t="shared" si="1786"/>
        <v/>
      </c>
      <c r="W993" s="68" t="str">
        <f t="shared" si="1787"/>
        <v/>
      </c>
      <c r="X993" s="69" t="str">
        <f>IFERROR(L993+VLOOKUP(J993,'Tiempos de ciclo'!$P$3:$Q$398,2,0),"")</f>
        <v/>
      </c>
      <c r="Y993" s="69" t="str">
        <f t="shared" si="1770"/>
        <v/>
      </c>
      <c r="Z993" s="70" t="str">
        <f t="shared" si="1788"/>
        <v/>
      </c>
      <c r="AA993" s="68" t="str">
        <f>IF(U993="","",IF(U993=MAX($U$3:$U$1002),IFERROR(VLOOKUP(MAX($U$3:U993)+1,$U$3:$V$1002,2,0),MAX(V993:V1992))-VLOOKUP(U993,$U$3:$V$1002,2,0)+1,IFERROR(VLOOKUP(MAX($U$3:U993)+1,$U$3:$V$1002,2,0),MAX(V993:V1992))-VLOOKUP(U993,$U$3:$V$1002,2,0)))</f>
        <v/>
      </c>
      <c r="AC993" s="68" t="str">
        <f t="shared" si="1789"/>
        <v/>
      </c>
      <c r="AD993" s="69" t="str">
        <f t="shared" si="1790"/>
        <v/>
      </c>
      <c r="AE993" s="69" t="str">
        <f t="shared" si="1791"/>
        <v/>
      </c>
      <c r="AF993" s="69" t="str">
        <f t="shared" si="1792"/>
        <v/>
      </c>
      <c r="AI993" s="3" t="str">
        <f t="shared" ref="AI993:AI1002" si="1837">IF(AJ993="","",AI992+1)</f>
        <v/>
      </c>
      <c r="AJ993" s="8" t="str">
        <f t="shared" si="1771"/>
        <v/>
      </c>
      <c r="AK993" s="8" t="str">
        <f t="shared" ref="AK993:AK1002" si="1838">AJ993</f>
        <v/>
      </c>
      <c r="AL993" s="8" t="str">
        <f t="shared" ref="AL993:AL1002" si="1839">IFERROR(IF(AM993="","",1),"")</f>
        <v/>
      </c>
      <c r="AM993" s="8" t="str">
        <f t="shared" ref="AM993:AM1002" si="1840">IFERROR(IF(AQ993="","",$F$8),"")</f>
        <v/>
      </c>
      <c r="AN993" s="9" t="str">
        <f t="shared" si="1772"/>
        <v/>
      </c>
      <c r="AO993" s="9" t="str">
        <f t="shared" si="1773"/>
        <v/>
      </c>
      <c r="AP993" s="8" t="str">
        <f t="shared" si="1793"/>
        <v/>
      </c>
      <c r="AQ993" s="9" t="str">
        <f t="shared" si="1774"/>
        <v/>
      </c>
      <c r="AR993" s="8" t="str">
        <f t="shared" si="1794"/>
        <v/>
      </c>
      <c r="AS993" s="2" t="str">
        <f t="shared" ref="AS993:AS1002" si="1841">IF(AT993="","",AS992+1)</f>
        <v/>
      </c>
      <c r="AT993" s="8" t="str">
        <f t="shared" si="1795"/>
        <v/>
      </c>
      <c r="AU993" s="8" t="str">
        <f t="shared" ref="AU993:AU1002" si="1842">AT993</f>
        <v/>
      </c>
      <c r="AV993" s="8" t="str">
        <f t="shared" ref="AV993:AV1002" si="1843">IF(AW993="","",2)</f>
        <v/>
      </c>
      <c r="AW993" s="8" t="str">
        <f t="shared" ref="AW993:AW1002" si="1844">IF(BA993="","",$F$10)</f>
        <v/>
      </c>
      <c r="AX993" s="9" t="str">
        <f t="shared" si="1775"/>
        <v/>
      </c>
      <c r="AY993" s="9" t="str">
        <f t="shared" si="1776"/>
        <v/>
      </c>
      <c r="AZ993" s="8" t="str">
        <f t="shared" si="1796"/>
        <v/>
      </c>
      <c r="BA993" s="9" t="str">
        <f t="shared" si="1797"/>
        <v/>
      </c>
      <c r="BB993" s="8" t="str">
        <f t="shared" si="1798"/>
        <v/>
      </c>
      <c r="BD993" s="3" t="str">
        <f t="shared" si="1799"/>
        <v/>
      </c>
      <c r="BE993" s="8" t="str">
        <f t="shared" ref="BE993:BE1002" si="1845">IFERROR(VLOOKUP(BD993,$AI$3:$AR$1003,2,0),VLOOKUP(BD993,$AS$3:$BB$1003,2,0))</f>
        <v/>
      </c>
      <c r="BF993" s="8" t="str">
        <f t="shared" ref="BF993:BF1002" si="1846">IFERROR(VLOOKUP(BD993,$AI$3:$AR$1003,3,0),VLOOKUP(BD993,$AS$3:$BB$1003,3,0))</f>
        <v/>
      </c>
      <c r="BG993" s="86" t="str">
        <f t="shared" ref="BG993:BG1002" si="1847">IFERROR(VLOOKUP(BD993,$AI$3:$AR$1003,4,0),VLOOKUP(BD993,$AS$3:$BB$1003,4,0))</f>
        <v/>
      </c>
      <c r="BH993" s="9" t="str">
        <f t="shared" ref="BH993:BH1002" si="1848">IFERROR(VLOOKUP(BD993,$AI$3:$AR$1003,6,0),VLOOKUP(BD993,$AS$3:$BB$1003,6,0))</f>
        <v/>
      </c>
      <c r="BI993" s="9" t="str">
        <f t="shared" ref="BI993:BI1002" si="1849">IFERROR(VLOOKUP(BD993,$AI$3:$AR$1003,7,0),VLOOKUP(BD993,$AS$3:$BB$1003,7,0))</f>
        <v/>
      </c>
      <c r="BJ993" s="82" t="e">
        <f t="shared" si="1777"/>
        <v>#VALUE!</v>
      </c>
      <c r="BK993" s="9" t="str">
        <f t="shared" ref="BK993:BK1002" si="1850">IFERROR(VLOOKUP(BD993,$AI$3:$AR$1003,8,0),VLOOKUP(BD993,$AS$3:$BB$1003,8,0))</f>
        <v/>
      </c>
      <c r="BL993" s="9" t="str">
        <f t="shared" ref="BL993:BM993" si="1851">BK993</f>
        <v/>
      </c>
      <c r="BM993" s="9" t="str">
        <f t="shared" si="1851"/>
        <v/>
      </c>
      <c r="BN993" s="8" t="str">
        <f t="shared" si="1779"/>
        <v/>
      </c>
      <c r="BO993" s="8" t="str">
        <f t="shared" si="1801"/>
        <v/>
      </c>
      <c r="BP993" s="8" t="str">
        <f t="shared" si="1802"/>
        <v/>
      </c>
      <c r="BQ993" s="8" t="str">
        <f t="shared" si="1803"/>
        <v/>
      </c>
      <c r="BR993" s="8" t="str">
        <f t="shared" ref="BR993:BR1002" si="1852">IFERROR(VLOOKUP(BD993,$AI$3:$AR$1003,9,0),VLOOKUP(BD993,$AS$3:$BB$1003,9,0))</f>
        <v/>
      </c>
      <c r="BS993" s="8" t="str">
        <f t="shared" si="1804"/>
        <v/>
      </c>
      <c r="BT993" s="8" t="str">
        <f t="shared" si="1805"/>
        <v/>
      </c>
      <c r="BU993" s="7" t="str">
        <f t="shared" si="1806"/>
        <v/>
      </c>
    </row>
    <row r="994" spans="1:309" x14ac:dyDescent="0.25">
      <c r="H994" s="35" t="str">
        <f>IFERROR(IF(MINUTE(M994)&lt;&gt;MINUTE(M993),MAX($H$2:H993)+1,IF(AND(MINUTE(M993)=0,MINUTE(M994)=0),1,"")),"")</f>
        <v/>
      </c>
      <c r="I994" s="35" t="str">
        <f t="shared" si="1835"/>
        <v/>
      </c>
      <c r="J994" s="35" t="str">
        <f t="shared" si="1780"/>
        <v/>
      </c>
      <c r="K994" s="67" t="str">
        <f>IFERROR(IF(VLOOKUP(J993,'Flota Variable'!$AS$4:$AU$707,3,0)+K993&gt;$F$7,"",VLOOKUP(J993,'Flota Variable'!$AS$4:$AU$707,3,0)+K993),"")</f>
        <v/>
      </c>
      <c r="L994" s="67" t="str">
        <f t="shared" si="1836"/>
        <v/>
      </c>
      <c r="M994" s="36" t="str">
        <f t="shared" si="1781"/>
        <v/>
      </c>
      <c r="N994" s="35" t="str">
        <f>IF(H994="","",IF(H994=MAX($H$3:$H$1002),IFERROR(VLOOKUP(MAX($H$3:H994)+1,$H$3:$I$1002,2,0),MAX(I994:I1993))-VLOOKUP(H994,$H$3:$I$1002,2,0)+1,IFERROR(VLOOKUP(MAX($H$3:H994)+1,$H$3:$I$1002,2,0),MAX(I994:I1993))-VLOOKUP(H994,$H$3:$I$1002,2,0)))</f>
        <v/>
      </c>
      <c r="P994" s="35" t="str">
        <f t="shared" si="1782"/>
        <v/>
      </c>
      <c r="Q994" s="67" t="str">
        <f t="shared" si="1783"/>
        <v/>
      </c>
      <c r="R994" s="67" t="str">
        <f t="shared" si="1784"/>
        <v/>
      </c>
      <c r="S994" s="67" t="str">
        <f t="shared" si="1785"/>
        <v/>
      </c>
      <c r="U994" s="68" t="str">
        <f>IFERROR(IF(Z994=0,"",IF(MINUTE(Z994)&lt;&gt;MINUTE(Z993),MAX($U$2:U993)+1,IF(AND(MINUTE(Z993)=0,MINUTE(Z994)=0),1,""))),"")</f>
        <v/>
      </c>
      <c r="V994" s="68" t="str">
        <f t="shared" si="1786"/>
        <v/>
      </c>
      <c r="W994" s="68" t="str">
        <f t="shared" si="1787"/>
        <v/>
      </c>
      <c r="X994" s="69" t="str">
        <f>IFERROR(L994+VLOOKUP(J994,'Tiempos de ciclo'!$P$3:$Q$398,2,0),"")</f>
        <v/>
      </c>
      <c r="Y994" s="69" t="str">
        <f t="shared" si="1770"/>
        <v/>
      </c>
      <c r="Z994" s="70" t="str">
        <f t="shared" si="1788"/>
        <v/>
      </c>
      <c r="AA994" s="68" t="str">
        <f>IF(U994="","",IF(U994=MAX($U$3:$U$1002),IFERROR(VLOOKUP(MAX($U$3:U994)+1,$U$3:$V$1002,2,0),MAX(V994:V1993))-VLOOKUP(U994,$U$3:$V$1002,2,0)+1,IFERROR(VLOOKUP(MAX($U$3:U994)+1,$U$3:$V$1002,2,0),MAX(V994:V1993))-VLOOKUP(U994,$U$3:$V$1002,2,0)))</f>
        <v/>
      </c>
      <c r="AC994" s="68" t="str">
        <f t="shared" si="1789"/>
        <v/>
      </c>
      <c r="AD994" s="69" t="str">
        <f t="shared" si="1790"/>
        <v/>
      </c>
      <c r="AE994" s="69" t="str">
        <f t="shared" si="1791"/>
        <v/>
      </c>
      <c r="AF994" s="69" t="str">
        <f t="shared" si="1792"/>
        <v/>
      </c>
      <c r="AI994" s="3" t="str">
        <f t="shared" si="1837"/>
        <v/>
      </c>
      <c r="AJ994" s="8" t="str">
        <f t="shared" si="1771"/>
        <v/>
      </c>
      <c r="AK994" s="8" t="str">
        <f t="shared" si="1838"/>
        <v/>
      </c>
      <c r="AL994" s="8" t="str">
        <f t="shared" si="1839"/>
        <v/>
      </c>
      <c r="AM994" s="8" t="str">
        <f t="shared" si="1840"/>
        <v/>
      </c>
      <c r="AN994" s="9" t="str">
        <f t="shared" si="1772"/>
        <v/>
      </c>
      <c r="AO994" s="9" t="str">
        <f t="shared" si="1773"/>
        <v/>
      </c>
      <c r="AP994" s="8" t="str">
        <f t="shared" si="1793"/>
        <v/>
      </c>
      <c r="AQ994" s="9" t="str">
        <f t="shared" si="1774"/>
        <v/>
      </c>
      <c r="AR994" s="8" t="str">
        <f t="shared" si="1794"/>
        <v/>
      </c>
      <c r="AS994" s="2" t="str">
        <f t="shared" si="1841"/>
        <v/>
      </c>
      <c r="AT994" s="8" t="str">
        <f t="shared" si="1795"/>
        <v/>
      </c>
      <c r="AU994" s="8" t="str">
        <f t="shared" si="1842"/>
        <v/>
      </c>
      <c r="AV994" s="8" t="str">
        <f t="shared" si="1843"/>
        <v/>
      </c>
      <c r="AW994" s="8" t="str">
        <f t="shared" si="1844"/>
        <v/>
      </c>
      <c r="AX994" s="9" t="str">
        <f t="shared" si="1775"/>
        <v/>
      </c>
      <c r="AY994" s="9" t="str">
        <f t="shared" si="1776"/>
        <v/>
      </c>
      <c r="AZ994" s="8" t="str">
        <f t="shared" si="1796"/>
        <v/>
      </c>
      <c r="BA994" s="9" t="str">
        <f t="shared" si="1797"/>
        <v/>
      </c>
      <c r="BB994" s="8" t="str">
        <f t="shared" si="1798"/>
        <v/>
      </c>
      <c r="BD994" s="3" t="str">
        <f t="shared" si="1799"/>
        <v/>
      </c>
      <c r="BE994" s="8" t="str">
        <f t="shared" si="1845"/>
        <v/>
      </c>
      <c r="BF994" s="8" t="str">
        <f t="shared" si="1846"/>
        <v/>
      </c>
      <c r="BG994" s="86" t="str">
        <f t="shared" si="1847"/>
        <v/>
      </c>
      <c r="BH994" s="9" t="str">
        <f t="shared" si="1848"/>
        <v/>
      </c>
      <c r="BI994" s="9" t="str">
        <f t="shared" si="1849"/>
        <v/>
      </c>
      <c r="BJ994" s="82" t="e">
        <f t="shared" si="1777"/>
        <v>#VALUE!</v>
      </c>
      <c r="BK994" s="9" t="str">
        <f t="shared" si="1850"/>
        <v/>
      </c>
      <c r="BL994" s="9" t="str">
        <f t="shared" ref="BL994:BM994" si="1853">BK994</f>
        <v/>
      </c>
      <c r="BM994" s="9" t="str">
        <f t="shared" si="1853"/>
        <v/>
      </c>
      <c r="BN994" s="8" t="str">
        <f t="shared" si="1779"/>
        <v/>
      </c>
      <c r="BO994" s="8" t="str">
        <f t="shared" si="1801"/>
        <v/>
      </c>
      <c r="BP994" s="8" t="str">
        <f t="shared" si="1802"/>
        <v/>
      </c>
      <c r="BQ994" s="8" t="str">
        <f t="shared" si="1803"/>
        <v/>
      </c>
      <c r="BR994" s="8" t="str">
        <f t="shared" si="1852"/>
        <v/>
      </c>
      <c r="BS994" s="8" t="str">
        <f t="shared" si="1804"/>
        <v/>
      </c>
      <c r="BT994" s="8" t="str">
        <f t="shared" si="1805"/>
        <v/>
      </c>
      <c r="BU994" s="7" t="str">
        <f t="shared" si="1806"/>
        <v/>
      </c>
    </row>
    <row r="995" spans="1:309" x14ac:dyDescent="0.25">
      <c r="H995" s="35" t="str">
        <f>IFERROR(IF(MINUTE(M995)&lt;&gt;MINUTE(M994),MAX($H$2:H994)+1,IF(AND(MINUTE(M994)=0,MINUTE(M995)=0),1,"")),"")</f>
        <v/>
      </c>
      <c r="I995" s="35" t="str">
        <f t="shared" si="1835"/>
        <v/>
      </c>
      <c r="J995" s="35" t="str">
        <f t="shared" si="1780"/>
        <v/>
      </c>
      <c r="K995" s="67" t="str">
        <f>IFERROR(IF(VLOOKUP(J994,'Flota Variable'!$AS$4:$AU$707,3,0)+K994&gt;$F$7,"",VLOOKUP(J994,'Flota Variable'!$AS$4:$AU$707,3,0)+K994),"")</f>
        <v/>
      </c>
      <c r="L995" s="67" t="str">
        <f t="shared" si="1836"/>
        <v/>
      </c>
      <c r="M995" s="36" t="str">
        <f t="shared" si="1781"/>
        <v/>
      </c>
      <c r="N995" s="35" t="str">
        <f>IF(H995="","",IF(H995=MAX($H$3:$H$1002),IFERROR(VLOOKUP(MAX($H$3:H995)+1,$H$3:$I$1002,2,0),MAX(I995:I1994))-VLOOKUP(H995,$H$3:$I$1002,2,0)+1,IFERROR(VLOOKUP(MAX($H$3:H995)+1,$H$3:$I$1002,2,0),MAX(I995:I1994))-VLOOKUP(H995,$H$3:$I$1002,2,0)))</f>
        <v/>
      </c>
      <c r="P995" s="35" t="str">
        <f t="shared" si="1782"/>
        <v/>
      </c>
      <c r="Q995" s="67" t="str">
        <f t="shared" si="1783"/>
        <v/>
      </c>
      <c r="R995" s="67" t="str">
        <f t="shared" si="1784"/>
        <v/>
      </c>
      <c r="S995" s="67" t="str">
        <f t="shared" si="1785"/>
        <v/>
      </c>
      <c r="U995" s="68" t="str">
        <f>IFERROR(IF(Z995=0,"",IF(MINUTE(Z995)&lt;&gt;MINUTE(Z994),MAX($U$2:U994)+1,IF(AND(MINUTE(Z994)=0,MINUTE(Z995)=0),1,""))),"")</f>
        <v/>
      </c>
      <c r="V995" s="68" t="str">
        <f t="shared" si="1786"/>
        <v/>
      </c>
      <c r="W995" s="68" t="str">
        <f t="shared" si="1787"/>
        <v/>
      </c>
      <c r="X995" s="69" t="str">
        <f>IFERROR(L995+VLOOKUP(J995,'Tiempos de ciclo'!$P$3:$Q$398,2,0),"")</f>
        <v/>
      </c>
      <c r="Y995" s="69" t="str">
        <f t="shared" si="1770"/>
        <v/>
      </c>
      <c r="Z995" s="70" t="str">
        <f t="shared" si="1788"/>
        <v/>
      </c>
      <c r="AA995" s="68" t="str">
        <f>IF(U995="","",IF(U995=MAX($U$3:$U$1002),IFERROR(VLOOKUP(MAX($U$3:U995)+1,$U$3:$V$1002,2,0),MAX(V995:V1994))-VLOOKUP(U995,$U$3:$V$1002,2,0)+1,IFERROR(VLOOKUP(MAX($U$3:U995)+1,$U$3:$V$1002,2,0),MAX(V995:V1994))-VLOOKUP(U995,$U$3:$V$1002,2,0)))</f>
        <v/>
      </c>
      <c r="AC995" s="68" t="str">
        <f t="shared" si="1789"/>
        <v/>
      </c>
      <c r="AD995" s="69" t="str">
        <f t="shared" si="1790"/>
        <v/>
      </c>
      <c r="AE995" s="69" t="str">
        <f t="shared" si="1791"/>
        <v/>
      </c>
      <c r="AF995" s="69" t="str">
        <f t="shared" si="1792"/>
        <v/>
      </c>
      <c r="AI995" s="3" t="str">
        <f t="shared" si="1837"/>
        <v/>
      </c>
      <c r="AJ995" s="8" t="str">
        <f t="shared" si="1771"/>
        <v/>
      </c>
      <c r="AK995" s="8" t="str">
        <f t="shared" si="1838"/>
        <v/>
      </c>
      <c r="AL995" s="8" t="str">
        <f t="shared" si="1839"/>
        <v/>
      </c>
      <c r="AM995" s="8" t="str">
        <f t="shared" si="1840"/>
        <v/>
      </c>
      <c r="AN995" s="9" t="str">
        <f t="shared" si="1772"/>
        <v/>
      </c>
      <c r="AO995" s="9" t="str">
        <f t="shared" si="1773"/>
        <v/>
      </c>
      <c r="AP995" s="8" t="str">
        <f t="shared" si="1793"/>
        <v/>
      </c>
      <c r="AQ995" s="9" t="str">
        <f t="shared" si="1774"/>
        <v/>
      </c>
      <c r="AR995" s="8" t="str">
        <f t="shared" si="1794"/>
        <v/>
      </c>
      <c r="AS995" s="2" t="str">
        <f t="shared" si="1841"/>
        <v/>
      </c>
      <c r="AT995" s="8" t="str">
        <f t="shared" si="1795"/>
        <v/>
      </c>
      <c r="AU995" s="8" t="str">
        <f t="shared" si="1842"/>
        <v/>
      </c>
      <c r="AV995" s="8" t="str">
        <f t="shared" si="1843"/>
        <v/>
      </c>
      <c r="AW995" s="8" t="str">
        <f t="shared" si="1844"/>
        <v/>
      </c>
      <c r="AX995" s="9" t="str">
        <f t="shared" si="1775"/>
        <v/>
      </c>
      <c r="AY995" s="9" t="str">
        <f t="shared" si="1776"/>
        <v/>
      </c>
      <c r="AZ995" s="8" t="str">
        <f t="shared" si="1796"/>
        <v/>
      </c>
      <c r="BA995" s="9" t="str">
        <f t="shared" si="1797"/>
        <v/>
      </c>
      <c r="BB995" s="8" t="str">
        <f t="shared" si="1798"/>
        <v/>
      </c>
      <c r="BD995" s="3" t="str">
        <f t="shared" si="1799"/>
        <v/>
      </c>
      <c r="BE995" s="8" t="str">
        <f t="shared" si="1845"/>
        <v/>
      </c>
      <c r="BF995" s="8" t="str">
        <f t="shared" si="1846"/>
        <v/>
      </c>
      <c r="BG995" s="86" t="str">
        <f t="shared" si="1847"/>
        <v/>
      </c>
      <c r="BH995" s="9" t="str">
        <f t="shared" si="1848"/>
        <v/>
      </c>
      <c r="BI995" s="9" t="str">
        <f t="shared" si="1849"/>
        <v/>
      </c>
      <c r="BJ995" s="82" t="e">
        <f t="shared" si="1777"/>
        <v>#VALUE!</v>
      </c>
      <c r="BK995" s="9" t="str">
        <f t="shared" si="1850"/>
        <v/>
      </c>
      <c r="BL995" s="9" t="str">
        <f t="shared" ref="BL995:BM995" si="1854">BK995</f>
        <v/>
      </c>
      <c r="BM995" s="9" t="str">
        <f t="shared" si="1854"/>
        <v/>
      </c>
      <c r="BN995" s="8" t="str">
        <f t="shared" si="1779"/>
        <v/>
      </c>
      <c r="BO995" s="8" t="str">
        <f t="shared" si="1801"/>
        <v/>
      </c>
      <c r="BP995" s="8" t="str">
        <f t="shared" si="1802"/>
        <v/>
      </c>
      <c r="BQ995" s="8" t="str">
        <f t="shared" si="1803"/>
        <v/>
      </c>
      <c r="BR995" s="8" t="str">
        <f t="shared" si="1852"/>
        <v/>
      </c>
      <c r="BS995" s="8" t="str">
        <f t="shared" si="1804"/>
        <v/>
      </c>
      <c r="BT995" s="8" t="str">
        <f t="shared" si="1805"/>
        <v/>
      </c>
      <c r="BU995" s="7" t="str">
        <f t="shared" si="1806"/>
        <v/>
      </c>
    </row>
    <row r="996" spans="1:309" x14ac:dyDescent="0.25">
      <c r="H996" s="35" t="str">
        <f>IFERROR(IF(MINUTE(M996)&lt;&gt;MINUTE(M995),MAX($H$2:H995)+1,IF(AND(MINUTE(M995)=0,MINUTE(M996)=0),1,"")),"")</f>
        <v/>
      </c>
      <c r="I996" s="35" t="str">
        <f t="shared" si="1835"/>
        <v/>
      </c>
      <c r="J996" s="35" t="str">
        <f t="shared" si="1780"/>
        <v/>
      </c>
      <c r="K996" s="67" t="str">
        <f>IFERROR(IF(VLOOKUP(J995,'Flota Variable'!$AS$4:$AU$707,3,0)+K995&gt;$F$7,"",VLOOKUP(J995,'Flota Variable'!$AS$4:$AU$707,3,0)+K995),"")</f>
        <v/>
      </c>
      <c r="L996" s="67" t="str">
        <f t="shared" si="1836"/>
        <v/>
      </c>
      <c r="M996" s="36" t="str">
        <f t="shared" si="1781"/>
        <v/>
      </c>
      <c r="N996" s="35" t="str">
        <f>IF(H996="","",IF(H996=MAX($H$3:$H$1002),IFERROR(VLOOKUP(MAX($H$3:H996)+1,$H$3:$I$1002,2,0),MAX(I996:I1995))-VLOOKUP(H996,$H$3:$I$1002,2,0)+1,IFERROR(VLOOKUP(MAX($H$3:H996)+1,$H$3:$I$1002,2,0),MAX(I996:I1995))-VLOOKUP(H996,$H$3:$I$1002,2,0)))</f>
        <v/>
      </c>
      <c r="P996" s="35" t="str">
        <f t="shared" si="1782"/>
        <v/>
      </c>
      <c r="Q996" s="67" t="str">
        <f t="shared" si="1783"/>
        <v/>
      </c>
      <c r="R996" s="67" t="str">
        <f t="shared" si="1784"/>
        <v/>
      </c>
      <c r="S996" s="67" t="str">
        <f t="shared" si="1785"/>
        <v/>
      </c>
      <c r="U996" s="68" t="str">
        <f>IFERROR(IF(Z996=0,"",IF(MINUTE(Z996)&lt;&gt;MINUTE(Z995),MAX($U$2:U995)+1,IF(AND(MINUTE(Z995)=0,MINUTE(Z996)=0),1,""))),"")</f>
        <v/>
      </c>
      <c r="V996" s="68" t="str">
        <f t="shared" si="1786"/>
        <v/>
      </c>
      <c r="W996" s="68" t="str">
        <f t="shared" si="1787"/>
        <v/>
      </c>
      <c r="X996" s="69" t="str">
        <f>IFERROR(L996+VLOOKUP(J996,'Tiempos de ciclo'!$P$3:$Q$398,2,0),"")</f>
        <v/>
      </c>
      <c r="Y996" s="69" t="str">
        <f t="shared" si="1770"/>
        <v/>
      </c>
      <c r="Z996" s="70" t="str">
        <f t="shared" si="1788"/>
        <v/>
      </c>
      <c r="AA996" s="68" t="str">
        <f>IF(U996="","",IF(U996=MAX($U$3:$U$1002),IFERROR(VLOOKUP(MAX($U$3:U996)+1,$U$3:$V$1002,2,0),MAX(V996:V1995))-VLOOKUP(U996,$U$3:$V$1002,2,0)+1,IFERROR(VLOOKUP(MAX($U$3:U996)+1,$U$3:$V$1002,2,0),MAX(V996:V1995))-VLOOKUP(U996,$U$3:$V$1002,2,0)))</f>
        <v/>
      </c>
      <c r="AC996" s="68" t="str">
        <f t="shared" si="1789"/>
        <v/>
      </c>
      <c r="AD996" s="69" t="str">
        <f t="shared" si="1790"/>
        <v/>
      </c>
      <c r="AE996" s="69" t="str">
        <f t="shared" si="1791"/>
        <v/>
      </c>
      <c r="AF996" s="69" t="str">
        <f t="shared" si="1792"/>
        <v/>
      </c>
      <c r="AI996" s="3" t="str">
        <f t="shared" si="1837"/>
        <v/>
      </c>
      <c r="AJ996" s="8" t="str">
        <f t="shared" si="1771"/>
        <v/>
      </c>
      <c r="AK996" s="8" t="str">
        <f t="shared" si="1838"/>
        <v/>
      </c>
      <c r="AL996" s="8" t="str">
        <f t="shared" si="1839"/>
        <v/>
      </c>
      <c r="AM996" s="8" t="str">
        <f t="shared" si="1840"/>
        <v/>
      </c>
      <c r="AN996" s="9" t="str">
        <f t="shared" si="1772"/>
        <v/>
      </c>
      <c r="AO996" s="9" t="str">
        <f t="shared" si="1773"/>
        <v/>
      </c>
      <c r="AP996" s="8" t="str">
        <f t="shared" si="1793"/>
        <v/>
      </c>
      <c r="AQ996" s="9" t="str">
        <f t="shared" si="1774"/>
        <v/>
      </c>
      <c r="AR996" s="8" t="str">
        <f t="shared" si="1794"/>
        <v/>
      </c>
      <c r="AS996" s="2" t="str">
        <f t="shared" si="1841"/>
        <v/>
      </c>
      <c r="AT996" s="8" t="str">
        <f t="shared" si="1795"/>
        <v/>
      </c>
      <c r="AU996" s="8" t="str">
        <f t="shared" si="1842"/>
        <v/>
      </c>
      <c r="AV996" s="8" t="str">
        <f t="shared" si="1843"/>
        <v/>
      </c>
      <c r="AW996" s="8" t="str">
        <f t="shared" si="1844"/>
        <v/>
      </c>
      <c r="AX996" s="9" t="str">
        <f t="shared" si="1775"/>
        <v/>
      </c>
      <c r="AY996" s="9" t="str">
        <f t="shared" si="1776"/>
        <v/>
      </c>
      <c r="AZ996" s="8" t="str">
        <f t="shared" si="1796"/>
        <v/>
      </c>
      <c r="BA996" s="9" t="str">
        <f t="shared" si="1797"/>
        <v/>
      </c>
      <c r="BB996" s="8" t="str">
        <f t="shared" si="1798"/>
        <v/>
      </c>
      <c r="BD996" s="3" t="str">
        <f t="shared" si="1799"/>
        <v/>
      </c>
      <c r="BE996" s="8" t="str">
        <f t="shared" si="1845"/>
        <v/>
      </c>
      <c r="BF996" s="8" t="str">
        <f t="shared" si="1846"/>
        <v/>
      </c>
      <c r="BG996" s="86" t="str">
        <f t="shared" si="1847"/>
        <v/>
      </c>
      <c r="BH996" s="9" t="str">
        <f t="shared" si="1848"/>
        <v/>
      </c>
      <c r="BI996" s="9" t="str">
        <f t="shared" si="1849"/>
        <v/>
      </c>
      <c r="BJ996" s="82" t="e">
        <f t="shared" si="1777"/>
        <v>#VALUE!</v>
      </c>
      <c r="BK996" s="9" t="str">
        <f t="shared" si="1850"/>
        <v/>
      </c>
      <c r="BL996" s="9" t="str">
        <f t="shared" ref="BL996:BM996" si="1855">BK996</f>
        <v/>
      </c>
      <c r="BM996" s="9" t="str">
        <f t="shared" si="1855"/>
        <v/>
      </c>
      <c r="BN996" s="8" t="str">
        <f t="shared" si="1779"/>
        <v/>
      </c>
      <c r="BO996" s="8" t="str">
        <f t="shared" si="1801"/>
        <v/>
      </c>
      <c r="BP996" s="8" t="str">
        <f t="shared" si="1802"/>
        <v/>
      </c>
      <c r="BQ996" s="8" t="str">
        <f t="shared" si="1803"/>
        <v/>
      </c>
      <c r="BR996" s="8" t="str">
        <f t="shared" si="1852"/>
        <v/>
      </c>
      <c r="BS996" s="8" t="str">
        <f t="shared" si="1804"/>
        <v/>
      </c>
      <c r="BT996" s="8" t="str">
        <f t="shared" si="1805"/>
        <v/>
      </c>
      <c r="BU996" s="7" t="str">
        <f t="shared" si="1806"/>
        <v/>
      </c>
    </row>
    <row r="997" spans="1:309" x14ac:dyDescent="0.25">
      <c r="H997" s="35" t="str">
        <f>IFERROR(IF(MINUTE(M997)&lt;&gt;MINUTE(M996),MAX($H$2:H996)+1,IF(AND(MINUTE(M996)=0,MINUTE(M997)=0),1,"")),"")</f>
        <v/>
      </c>
      <c r="I997" s="35" t="str">
        <f t="shared" si="1835"/>
        <v/>
      </c>
      <c r="J997" s="35" t="str">
        <f t="shared" si="1780"/>
        <v/>
      </c>
      <c r="K997" s="67" t="str">
        <f>IFERROR(IF(VLOOKUP(J996,'Flota Variable'!$AS$4:$AU$707,3,0)+K996&gt;$F$7,"",VLOOKUP(J996,'Flota Variable'!$AS$4:$AU$707,3,0)+K996),"")</f>
        <v/>
      </c>
      <c r="L997" s="67" t="str">
        <f t="shared" si="1836"/>
        <v/>
      </c>
      <c r="M997" s="36" t="str">
        <f t="shared" si="1781"/>
        <v/>
      </c>
      <c r="N997" s="35" t="str">
        <f>IF(H997="","",IF(H997=MAX($H$3:$H$1002),IFERROR(VLOOKUP(MAX($H$3:H997)+1,$H$3:$I$1002,2,0),MAX(I997:I1996))-VLOOKUP(H997,$H$3:$I$1002,2,0)+1,IFERROR(VLOOKUP(MAX($H$3:H997)+1,$H$3:$I$1002,2,0),MAX(I997:I1996))-VLOOKUP(H997,$H$3:$I$1002,2,0)))</f>
        <v/>
      </c>
      <c r="P997" s="35" t="str">
        <f t="shared" si="1782"/>
        <v/>
      </c>
      <c r="Q997" s="67" t="str">
        <f t="shared" si="1783"/>
        <v/>
      </c>
      <c r="R997" s="67" t="str">
        <f t="shared" si="1784"/>
        <v/>
      </c>
      <c r="S997" s="67" t="str">
        <f t="shared" si="1785"/>
        <v/>
      </c>
      <c r="U997" s="68" t="str">
        <f>IFERROR(IF(Z997=0,"",IF(MINUTE(Z997)&lt;&gt;MINUTE(Z996),MAX($U$2:U996)+1,IF(AND(MINUTE(Z996)=0,MINUTE(Z997)=0),1,""))),"")</f>
        <v/>
      </c>
      <c r="V997" s="68" t="str">
        <f t="shared" si="1786"/>
        <v/>
      </c>
      <c r="W997" s="68" t="str">
        <f t="shared" si="1787"/>
        <v/>
      </c>
      <c r="X997" s="69" t="str">
        <f>IFERROR(L997+VLOOKUP(J997,'Tiempos de ciclo'!$P$3:$Q$398,2,0),"")</f>
        <v/>
      </c>
      <c r="Y997" s="69" t="str">
        <f t="shared" si="1770"/>
        <v/>
      </c>
      <c r="Z997" s="70" t="str">
        <f t="shared" si="1788"/>
        <v/>
      </c>
      <c r="AA997" s="68" t="str">
        <f>IF(U997="","",IF(U997=MAX($U$3:$U$1002),IFERROR(VLOOKUP(MAX($U$3:U997)+1,$U$3:$V$1002,2,0),MAX(V997:V1996))-VLOOKUP(U997,$U$3:$V$1002,2,0)+1,IFERROR(VLOOKUP(MAX($U$3:U997)+1,$U$3:$V$1002,2,0),MAX(V997:V1996))-VLOOKUP(U997,$U$3:$V$1002,2,0)))</f>
        <v/>
      </c>
      <c r="AC997" s="68" t="str">
        <f t="shared" si="1789"/>
        <v/>
      </c>
      <c r="AD997" s="69" t="str">
        <f t="shared" si="1790"/>
        <v/>
      </c>
      <c r="AE997" s="69" t="str">
        <f t="shared" si="1791"/>
        <v/>
      </c>
      <c r="AF997" s="69" t="str">
        <f t="shared" si="1792"/>
        <v/>
      </c>
      <c r="AI997" s="3" t="str">
        <f t="shared" si="1837"/>
        <v/>
      </c>
      <c r="AJ997" s="8" t="str">
        <f t="shared" si="1771"/>
        <v/>
      </c>
      <c r="AK997" s="8" t="str">
        <f t="shared" si="1838"/>
        <v/>
      </c>
      <c r="AL997" s="8" t="str">
        <f t="shared" si="1839"/>
        <v/>
      </c>
      <c r="AM997" s="8" t="str">
        <f t="shared" si="1840"/>
        <v/>
      </c>
      <c r="AN997" s="9" t="str">
        <f t="shared" si="1772"/>
        <v/>
      </c>
      <c r="AO997" s="9" t="str">
        <f t="shared" si="1773"/>
        <v/>
      </c>
      <c r="AP997" s="8" t="str">
        <f t="shared" si="1793"/>
        <v/>
      </c>
      <c r="AQ997" s="9" t="str">
        <f t="shared" si="1774"/>
        <v/>
      </c>
      <c r="AR997" s="8" t="str">
        <f t="shared" si="1794"/>
        <v/>
      </c>
      <c r="AS997" s="2" t="str">
        <f t="shared" si="1841"/>
        <v/>
      </c>
      <c r="AT997" s="8" t="str">
        <f t="shared" si="1795"/>
        <v/>
      </c>
      <c r="AU997" s="8" t="str">
        <f t="shared" si="1842"/>
        <v/>
      </c>
      <c r="AV997" s="8" t="str">
        <f t="shared" si="1843"/>
        <v/>
      </c>
      <c r="AW997" s="8" t="str">
        <f t="shared" si="1844"/>
        <v/>
      </c>
      <c r="AX997" s="9" t="str">
        <f t="shared" si="1775"/>
        <v/>
      </c>
      <c r="AY997" s="9" t="str">
        <f t="shared" si="1776"/>
        <v/>
      </c>
      <c r="AZ997" s="8" t="str">
        <f t="shared" si="1796"/>
        <v/>
      </c>
      <c r="BA997" s="9" t="str">
        <f t="shared" si="1797"/>
        <v/>
      </c>
      <c r="BB997" s="8" t="str">
        <f t="shared" si="1798"/>
        <v/>
      </c>
      <c r="BD997" s="3" t="str">
        <f t="shared" si="1799"/>
        <v/>
      </c>
      <c r="BE997" s="8" t="str">
        <f t="shared" si="1845"/>
        <v/>
      </c>
      <c r="BF997" s="8" t="str">
        <f t="shared" si="1846"/>
        <v/>
      </c>
      <c r="BG997" s="86" t="str">
        <f t="shared" si="1847"/>
        <v/>
      </c>
      <c r="BH997" s="9" t="str">
        <f t="shared" si="1848"/>
        <v/>
      </c>
      <c r="BI997" s="9" t="str">
        <f t="shared" si="1849"/>
        <v/>
      </c>
      <c r="BJ997" s="82" t="e">
        <f t="shared" si="1777"/>
        <v>#VALUE!</v>
      </c>
      <c r="BK997" s="9" t="str">
        <f t="shared" si="1850"/>
        <v/>
      </c>
      <c r="BL997" s="9" t="str">
        <f t="shared" ref="BL997:BM997" si="1856">BK997</f>
        <v/>
      </c>
      <c r="BM997" s="9" t="str">
        <f t="shared" si="1856"/>
        <v/>
      </c>
      <c r="BN997" s="8" t="str">
        <f t="shared" si="1779"/>
        <v/>
      </c>
      <c r="BO997" s="8" t="str">
        <f t="shared" si="1801"/>
        <v/>
      </c>
      <c r="BP997" s="8" t="str">
        <f t="shared" si="1802"/>
        <v/>
      </c>
      <c r="BQ997" s="8" t="str">
        <f t="shared" si="1803"/>
        <v/>
      </c>
      <c r="BR997" s="8" t="str">
        <f t="shared" si="1852"/>
        <v/>
      </c>
      <c r="BS997" s="8" t="str">
        <f t="shared" si="1804"/>
        <v/>
      </c>
      <c r="BT997" s="8" t="str">
        <f t="shared" si="1805"/>
        <v/>
      </c>
      <c r="BU997" s="7" t="str">
        <f t="shared" si="1806"/>
        <v/>
      </c>
    </row>
    <row r="998" spans="1:309" x14ac:dyDescent="0.25">
      <c r="H998" s="35" t="str">
        <f>IFERROR(IF(MINUTE(M998)&lt;&gt;MINUTE(M997),MAX($H$2:H997)+1,IF(AND(MINUTE(M997)=0,MINUTE(M998)=0),1,"")),"")</f>
        <v/>
      </c>
      <c r="I998" s="35" t="str">
        <f t="shared" si="1835"/>
        <v/>
      </c>
      <c r="J998" s="35" t="str">
        <f t="shared" si="1780"/>
        <v/>
      </c>
      <c r="K998" s="67" t="str">
        <f>IFERROR(IF(VLOOKUP(J997,'Flota Variable'!$AS$4:$AU$707,3,0)+K997&gt;$F$7,"",VLOOKUP(J997,'Flota Variable'!$AS$4:$AU$707,3,0)+K997),"")</f>
        <v/>
      </c>
      <c r="L998" s="67" t="str">
        <f t="shared" si="1836"/>
        <v/>
      </c>
      <c r="M998" s="36" t="str">
        <f t="shared" si="1781"/>
        <v/>
      </c>
      <c r="N998" s="35" t="str">
        <f>IF(H998="","",IF(H998=MAX($H$3:$H$1002),IFERROR(VLOOKUP(MAX($H$3:H998)+1,$H$3:$I$1002,2,0),MAX(I998:I1997))-VLOOKUP(H998,$H$3:$I$1002,2,0)+1,IFERROR(VLOOKUP(MAX($H$3:H998)+1,$H$3:$I$1002,2,0),MAX(I998:I1997))-VLOOKUP(H998,$H$3:$I$1002,2,0)))</f>
        <v/>
      </c>
      <c r="P998" s="35" t="str">
        <f t="shared" si="1782"/>
        <v/>
      </c>
      <c r="Q998" s="67" t="str">
        <f t="shared" si="1783"/>
        <v/>
      </c>
      <c r="R998" s="67" t="str">
        <f t="shared" si="1784"/>
        <v/>
      </c>
      <c r="S998" s="67" t="str">
        <f t="shared" si="1785"/>
        <v/>
      </c>
      <c r="U998" s="68" t="str">
        <f>IFERROR(IF(Z998=0,"",IF(MINUTE(Z998)&lt;&gt;MINUTE(Z997),MAX($U$2:U997)+1,IF(AND(MINUTE(Z997)=0,MINUTE(Z998)=0),1,""))),"")</f>
        <v/>
      </c>
      <c r="V998" s="68" t="str">
        <f t="shared" si="1786"/>
        <v/>
      </c>
      <c r="W998" s="68" t="str">
        <f t="shared" si="1787"/>
        <v/>
      </c>
      <c r="X998" s="69" t="str">
        <f>IFERROR(L998+VLOOKUP(J998,'Tiempos de ciclo'!$P$3:$Q$398,2,0),"")</f>
        <v/>
      </c>
      <c r="Y998" s="69" t="str">
        <f t="shared" si="1770"/>
        <v/>
      </c>
      <c r="Z998" s="70" t="str">
        <f t="shared" si="1788"/>
        <v/>
      </c>
      <c r="AA998" s="68" t="str">
        <f>IF(U998="","",IF(U998=MAX($U$3:$U$1002),IFERROR(VLOOKUP(MAX($U$3:U998)+1,$U$3:$V$1002,2,0),MAX(V998:V1997))-VLOOKUP(U998,$U$3:$V$1002,2,0)+1,IFERROR(VLOOKUP(MAX($U$3:U998)+1,$U$3:$V$1002,2,0),MAX(V998:V1997))-VLOOKUP(U998,$U$3:$V$1002,2,0)))</f>
        <v/>
      </c>
      <c r="AC998" s="68" t="str">
        <f t="shared" si="1789"/>
        <v/>
      </c>
      <c r="AD998" s="69" t="str">
        <f t="shared" si="1790"/>
        <v/>
      </c>
      <c r="AE998" s="69" t="str">
        <f t="shared" si="1791"/>
        <v/>
      </c>
      <c r="AF998" s="69" t="str">
        <f t="shared" si="1792"/>
        <v/>
      </c>
      <c r="AI998" s="3" t="str">
        <f t="shared" si="1837"/>
        <v/>
      </c>
      <c r="AJ998" s="8" t="str">
        <f t="shared" si="1771"/>
        <v/>
      </c>
      <c r="AK998" s="8" t="str">
        <f t="shared" si="1838"/>
        <v/>
      </c>
      <c r="AL998" s="8" t="str">
        <f t="shared" si="1839"/>
        <v/>
      </c>
      <c r="AM998" s="8" t="str">
        <f t="shared" si="1840"/>
        <v/>
      </c>
      <c r="AN998" s="9" t="str">
        <f t="shared" si="1772"/>
        <v/>
      </c>
      <c r="AO998" s="9" t="str">
        <f t="shared" si="1773"/>
        <v/>
      </c>
      <c r="AP998" s="8" t="str">
        <f t="shared" si="1793"/>
        <v/>
      </c>
      <c r="AQ998" s="9" t="str">
        <f t="shared" si="1774"/>
        <v/>
      </c>
      <c r="AR998" s="8" t="str">
        <f t="shared" si="1794"/>
        <v/>
      </c>
      <c r="AS998" s="2" t="str">
        <f t="shared" si="1841"/>
        <v/>
      </c>
      <c r="AT998" s="8" t="str">
        <f t="shared" si="1795"/>
        <v/>
      </c>
      <c r="AU998" s="8" t="str">
        <f t="shared" si="1842"/>
        <v/>
      </c>
      <c r="AV998" s="8" t="str">
        <f t="shared" si="1843"/>
        <v/>
      </c>
      <c r="AW998" s="8" t="str">
        <f t="shared" si="1844"/>
        <v/>
      </c>
      <c r="AX998" s="9" t="str">
        <f t="shared" si="1775"/>
        <v/>
      </c>
      <c r="AY998" s="9" t="str">
        <f t="shared" si="1776"/>
        <v/>
      </c>
      <c r="AZ998" s="8" t="str">
        <f t="shared" si="1796"/>
        <v/>
      </c>
      <c r="BA998" s="9" t="str">
        <f t="shared" si="1797"/>
        <v/>
      </c>
      <c r="BB998" s="8" t="str">
        <f t="shared" si="1798"/>
        <v/>
      </c>
      <c r="BD998" s="3" t="str">
        <f t="shared" si="1799"/>
        <v/>
      </c>
      <c r="BE998" s="8" t="str">
        <f t="shared" si="1845"/>
        <v/>
      </c>
      <c r="BF998" s="8" t="str">
        <f t="shared" si="1846"/>
        <v/>
      </c>
      <c r="BG998" s="86" t="str">
        <f t="shared" si="1847"/>
        <v/>
      </c>
      <c r="BH998" s="9" t="str">
        <f t="shared" si="1848"/>
        <v/>
      </c>
      <c r="BI998" s="9" t="str">
        <f t="shared" si="1849"/>
        <v/>
      </c>
      <c r="BJ998" s="82" t="e">
        <f t="shared" si="1777"/>
        <v>#VALUE!</v>
      </c>
      <c r="BK998" s="9" t="str">
        <f t="shared" si="1850"/>
        <v/>
      </c>
      <c r="BL998" s="9" t="str">
        <f t="shared" ref="BL998:BM998" si="1857">BK998</f>
        <v/>
      </c>
      <c r="BM998" s="9" t="str">
        <f t="shared" si="1857"/>
        <v/>
      </c>
      <c r="BN998" s="8" t="str">
        <f t="shared" si="1779"/>
        <v/>
      </c>
      <c r="BO998" s="8" t="str">
        <f t="shared" si="1801"/>
        <v/>
      </c>
      <c r="BP998" s="8" t="str">
        <f t="shared" si="1802"/>
        <v/>
      </c>
      <c r="BQ998" s="8" t="str">
        <f t="shared" si="1803"/>
        <v/>
      </c>
      <c r="BR998" s="8" t="str">
        <f t="shared" si="1852"/>
        <v/>
      </c>
      <c r="BS998" s="8" t="str">
        <f t="shared" si="1804"/>
        <v/>
      </c>
      <c r="BT998" s="8" t="str">
        <f t="shared" si="1805"/>
        <v/>
      </c>
      <c r="BU998" s="7" t="str">
        <f t="shared" si="1806"/>
        <v/>
      </c>
    </row>
    <row r="999" spans="1:309" x14ac:dyDescent="0.25">
      <c r="H999" s="35" t="str">
        <f>IFERROR(IF(MINUTE(M999)&lt;&gt;MINUTE(M998),MAX($H$2:H998)+1,IF(AND(MINUTE(M998)=0,MINUTE(M999)=0),1,"")),"")</f>
        <v/>
      </c>
      <c r="I999" s="35" t="str">
        <f t="shared" si="1835"/>
        <v/>
      </c>
      <c r="J999" s="35" t="str">
        <f t="shared" si="1780"/>
        <v/>
      </c>
      <c r="K999" s="67" t="str">
        <f>IFERROR(IF(VLOOKUP(J998,'Flota Variable'!$AS$4:$AU$707,3,0)+K998&gt;$F$7,"",VLOOKUP(J998,'Flota Variable'!$AS$4:$AU$707,3,0)+K998),"")</f>
        <v/>
      </c>
      <c r="L999" s="67" t="str">
        <f t="shared" si="1836"/>
        <v/>
      </c>
      <c r="M999" s="36" t="str">
        <f t="shared" si="1781"/>
        <v/>
      </c>
      <c r="N999" s="35" t="str">
        <f>IF(H999="","",IF(H999=MAX($H$3:$H$1002),IFERROR(VLOOKUP(MAX($H$3:H999)+1,$H$3:$I$1002,2,0),MAX(I999:I1998))-VLOOKUP(H999,$H$3:$I$1002,2,0)+1,IFERROR(VLOOKUP(MAX($H$3:H999)+1,$H$3:$I$1002,2,0),MAX(I999:I1998))-VLOOKUP(H999,$H$3:$I$1002,2,0)))</f>
        <v/>
      </c>
      <c r="P999" s="35" t="str">
        <f t="shared" si="1782"/>
        <v/>
      </c>
      <c r="Q999" s="67" t="str">
        <f t="shared" si="1783"/>
        <v/>
      </c>
      <c r="R999" s="67" t="str">
        <f t="shared" si="1784"/>
        <v/>
      </c>
      <c r="S999" s="67" t="str">
        <f t="shared" si="1785"/>
        <v/>
      </c>
      <c r="U999" s="68" t="str">
        <f>IFERROR(IF(Z999=0,"",IF(MINUTE(Z999)&lt;&gt;MINUTE(Z998),MAX($U$2:U998)+1,IF(AND(MINUTE(Z998)=0,MINUTE(Z999)=0),1,""))),"")</f>
        <v/>
      </c>
      <c r="V999" s="68" t="str">
        <f t="shared" si="1786"/>
        <v/>
      </c>
      <c r="W999" s="68" t="str">
        <f t="shared" si="1787"/>
        <v/>
      </c>
      <c r="X999" s="69" t="str">
        <f>IFERROR(L999+VLOOKUP(J999,'Tiempos de ciclo'!$P$3:$Q$398,2,0),"")</f>
        <v/>
      </c>
      <c r="Y999" s="69" t="str">
        <f t="shared" si="1770"/>
        <v/>
      </c>
      <c r="Z999" s="70" t="str">
        <f t="shared" si="1788"/>
        <v/>
      </c>
      <c r="AA999" s="68" t="str">
        <f>IF(U999="","",IF(U999=MAX($U$3:$U$1002),IFERROR(VLOOKUP(MAX($U$3:U999)+1,$U$3:$V$1002,2,0),MAX(V999:V1998))-VLOOKUP(U999,$U$3:$V$1002,2,0)+1,IFERROR(VLOOKUP(MAX($U$3:U999)+1,$U$3:$V$1002,2,0),MAX(V999:V1998))-VLOOKUP(U999,$U$3:$V$1002,2,0)))</f>
        <v/>
      </c>
      <c r="AC999" s="68" t="str">
        <f t="shared" si="1789"/>
        <v/>
      </c>
      <c r="AD999" s="69" t="str">
        <f t="shared" si="1790"/>
        <v/>
      </c>
      <c r="AE999" s="69" t="str">
        <f t="shared" si="1791"/>
        <v/>
      </c>
      <c r="AF999" s="69" t="str">
        <f t="shared" si="1792"/>
        <v/>
      </c>
      <c r="AI999" s="3" t="str">
        <f t="shared" si="1837"/>
        <v/>
      </c>
      <c r="AJ999" s="8" t="str">
        <f t="shared" si="1771"/>
        <v/>
      </c>
      <c r="AK999" s="8" t="str">
        <f t="shared" si="1838"/>
        <v/>
      </c>
      <c r="AL999" s="8" t="str">
        <f t="shared" si="1839"/>
        <v/>
      </c>
      <c r="AM999" s="8" t="str">
        <f t="shared" si="1840"/>
        <v/>
      </c>
      <c r="AN999" s="9" t="str">
        <f t="shared" si="1772"/>
        <v/>
      </c>
      <c r="AO999" s="9" t="str">
        <f t="shared" si="1773"/>
        <v/>
      </c>
      <c r="AP999" s="8" t="str">
        <f t="shared" si="1793"/>
        <v/>
      </c>
      <c r="AQ999" s="9" t="str">
        <f t="shared" si="1774"/>
        <v/>
      </c>
      <c r="AR999" s="8" t="str">
        <f t="shared" si="1794"/>
        <v/>
      </c>
      <c r="AS999" s="2" t="str">
        <f t="shared" si="1841"/>
        <v/>
      </c>
      <c r="AT999" s="8" t="str">
        <f t="shared" si="1795"/>
        <v/>
      </c>
      <c r="AU999" s="8" t="str">
        <f t="shared" si="1842"/>
        <v/>
      </c>
      <c r="AV999" s="8" t="str">
        <f t="shared" si="1843"/>
        <v/>
      </c>
      <c r="AW999" s="8" t="str">
        <f t="shared" si="1844"/>
        <v/>
      </c>
      <c r="AX999" s="9" t="str">
        <f t="shared" si="1775"/>
        <v/>
      </c>
      <c r="AY999" s="9" t="str">
        <f t="shared" si="1776"/>
        <v/>
      </c>
      <c r="AZ999" s="8" t="str">
        <f t="shared" si="1796"/>
        <v/>
      </c>
      <c r="BA999" s="9" t="str">
        <f t="shared" si="1797"/>
        <v/>
      </c>
      <c r="BB999" s="8" t="str">
        <f t="shared" si="1798"/>
        <v/>
      </c>
      <c r="BD999" s="3" t="str">
        <f t="shared" si="1799"/>
        <v/>
      </c>
      <c r="BE999" s="8" t="str">
        <f t="shared" si="1845"/>
        <v/>
      </c>
      <c r="BF999" s="8" t="str">
        <f t="shared" si="1846"/>
        <v/>
      </c>
      <c r="BG999" s="86" t="str">
        <f t="shared" si="1847"/>
        <v/>
      </c>
      <c r="BH999" s="9" t="str">
        <f t="shared" si="1848"/>
        <v/>
      </c>
      <c r="BI999" s="9" t="str">
        <f t="shared" si="1849"/>
        <v/>
      </c>
      <c r="BJ999" s="82" t="e">
        <f t="shared" si="1777"/>
        <v>#VALUE!</v>
      </c>
      <c r="BK999" s="9" t="str">
        <f t="shared" si="1850"/>
        <v/>
      </c>
      <c r="BL999" s="9" t="str">
        <f t="shared" ref="BL999:BM999" si="1858">BK999</f>
        <v/>
      </c>
      <c r="BM999" s="9" t="str">
        <f t="shared" si="1858"/>
        <v/>
      </c>
      <c r="BN999" s="8" t="str">
        <f t="shared" si="1779"/>
        <v/>
      </c>
      <c r="BO999" s="8" t="str">
        <f t="shared" si="1801"/>
        <v/>
      </c>
      <c r="BP999" s="8" t="str">
        <f t="shared" si="1802"/>
        <v/>
      </c>
      <c r="BQ999" s="8" t="str">
        <f t="shared" si="1803"/>
        <v/>
      </c>
      <c r="BR999" s="8" t="str">
        <f t="shared" si="1852"/>
        <v/>
      </c>
      <c r="BS999" s="8" t="str">
        <f t="shared" si="1804"/>
        <v/>
      </c>
      <c r="BT999" s="8" t="str">
        <f t="shared" si="1805"/>
        <v/>
      </c>
      <c r="BU999" s="7" t="str">
        <f t="shared" si="1806"/>
        <v/>
      </c>
    </row>
    <row r="1000" spans="1:309" x14ac:dyDescent="0.25">
      <c r="H1000" s="35" t="str">
        <f>IFERROR(IF(MINUTE(M1000)&lt;&gt;MINUTE(M999),MAX($H$2:H999)+1,IF(AND(MINUTE(M999)=0,MINUTE(M1000)=0),1,"")),"")</f>
        <v/>
      </c>
      <c r="I1000" s="35" t="str">
        <f t="shared" si="1835"/>
        <v/>
      </c>
      <c r="J1000" s="35" t="str">
        <f t="shared" si="1780"/>
        <v/>
      </c>
      <c r="K1000" s="67" t="str">
        <f>IFERROR(IF(VLOOKUP(J999,'Flota Variable'!$AS$4:$AU$707,3,0)+K999&gt;$F$7,"",VLOOKUP(J999,'Flota Variable'!$AS$4:$AU$707,3,0)+K999),"")</f>
        <v/>
      </c>
      <c r="L1000" s="67" t="str">
        <f t="shared" si="1836"/>
        <v/>
      </c>
      <c r="M1000" s="36" t="str">
        <f t="shared" si="1781"/>
        <v/>
      </c>
      <c r="N1000" s="35" t="str">
        <f>IF(H1000="","",IF(H1000=MAX($H$3:$H$1002),IFERROR(VLOOKUP(MAX($H$3:H1000)+1,$H$3:$I$1002,2,0),MAX(I1000:I1999))-VLOOKUP(H1000,$H$3:$I$1002,2,0)+1,IFERROR(VLOOKUP(MAX($H$3:H1000)+1,$H$3:$I$1002,2,0),MAX(I1000:I1999))-VLOOKUP(H1000,$H$3:$I$1002,2,0)))</f>
        <v/>
      </c>
      <c r="P1000" s="35" t="str">
        <f t="shared" si="1782"/>
        <v/>
      </c>
      <c r="Q1000" s="67" t="str">
        <f t="shared" si="1783"/>
        <v/>
      </c>
      <c r="R1000" s="67" t="str">
        <f t="shared" si="1784"/>
        <v/>
      </c>
      <c r="S1000" s="67" t="str">
        <f t="shared" si="1785"/>
        <v/>
      </c>
      <c r="U1000" s="68" t="str">
        <f>IFERROR(IF(Z1000=0,"",IF(MINUTE(Z1000)&lt;&gt;MINUTE(Z999),MAX($U$2:U999)+1,IF(AND(MINUTE(Z999)=0,MINUTE(Z1000)=0),1,""))),"")</f>
        <v/>
      </c>
      <c r="V1000" s="68" t="str">
        <f t="shared" si="1786"/>
        <v/>
      </c>
      <c r="W1000" s="68" t="str">
        <f t="shared" si="1787"/>
        <v/>
      </c>
      <c r="X1000" s="69" t="str">
        <f>IFERROR(L1000+VLOOKUP(J1000,'Tiempos de ciclo'!$P$3:$Q$398,2,0),"")</f>
        <v/>
      </c>
      <c r="Y1000" s="69" t="str">
        <f t="shared" si="1770"/>
        <v/>
      </c>
      <c r="Z1000" s="70" t="str">
        <f t="shared" si="1788"/>
        <v/>
      </c>
      <c r="AA1000" s="68" t="str">
        <f>IF(U1000="","",IF(U1000=MAX($U$3:$U$1002),IFERROR(VLOOKUP(MAX($U$3:U1000)+1,$U$3:$V$1002,2,0),MAX(V1000:V1999))-VLOOKUP(U1000,$U$3:$V$1002,2,0)+1,IFERROR(VLOOKUP(MAX($U$3:U1000)+1,$U$3:$V$1002,2,0),MAX(V1000:V1999))-VLOOKUP(U1000,$U$3:$V$1002,2,0)))</f>
        <v/>
      </c>
      <c r="AC1000" s="68" t="str">
        <f t="shared" si="1789"/>
        <v/>
      </c>
      <c r="AD1000" s="69" t="str">
        <f t="shared" si="1790"/>
        <v/>
      </c>
      <c r="AE1000" s="69" t="str">
        <f t="shared" si="1791"/>
        <v/>
      </c>
      <c r="AF1000" s="69" t="str">
        <f t="shared" si="1792"/>
        <v/>
      </c>
      <c r="AI1000" s="3" t="str">
        <f t="shared" si="1837"/>
        <v/>
      </c>
      <c r="AJ1000" s="8" t="str">
        <f t="shared" si="1771"/>
        <v/>
      </c>
      <c r="AK1000" s="8" t="str">
        <f t="shared" si="1838"/>
        <v/>
      </c>
      <c r="AL1000" s="8" t="str">
        <f t="shared" si="1839"/>
        <v/>
      </c>
      <c r="AM1000" s="8" t="str">
        <f t="shared" si="1840"/>
        <v/>
      </c>
      <c r="AN1000" s="9" t="str">
        <f t="shared" si="1772"/>
        <v/>
      </c>
      <c r="AO1000" s="9" t="str">
        <f t="shared" si="1773"/>
        <v/>
      </c>
      <c r="AP1000" s="8" t="str">
        <f t="shared" si="1793"/>
        <v/>
      </c>
      <c r="AQ1000" s="9" t="str">
        <f t="shared" si="1774"/>
        <v/>
      </c>
      <c r="AR1000" s="8" t="str">
        <f t="shared" si="1794"/>
        <v/>
      </c>
      <c r="AS1000" s="2" t="str">
        <f t="shared" si="1841"/>
        <v/>
      </c>
      <c r="AT1000" s="8" t="str">
        <f t="shared" si="1795"/>
        <v/>
      </c>
      <c r="AU1000" s="8" t="str">
        <f t="shared" si="1842"/>
        <v/>
      </c>
      <c r="AV1000" s="8" t="str">
        <f t="shared" si="1843"/>
        <v/>
      </c>
      <c r="AW1000" s="8" t="str">
        <f t="shared" si="1844"/>
        <v/>
      </c>
      <c r="AX1000" s="9" t="str">
        <f t="shared" si="1775"/>
        <v/>
      </c>
      <c r="AY1000" s="9" t="str">
        <f t="shared" si="1776"/>
        <v/>
      </c>
      <c r="AZ1000" s="8" t="str">
        <f t="shared" si="1796"/>
        <v/>
      </c>
      <c r="BA1000" s="9" t="str">
        <f t="shared" si="1797"/>
        <v/>
      </c>
      <c r="BB1000" s="8" t="str">
        <f t="shared" si="1798"/>
        <v/>
      </c>
      <c r="BD1000" s="3" t="str">
        <f t="shared" si="1799"/>
        <v/>
      </c>
      <c r="BE1000" s="8" t="str">
        <f t="shared" si="1845"/>
        <v/>
      </c>
      <c r="BF1000" s="8" t="str">
        <f t="shared" si="1846"/>
        <v/>
      </c>
      <c r="BG1000" s="86" t="str">
        <f t="shared" si="1847"/>
        <v/>
      </c>
      <c r="BH1000" s="9" t="str">
        <f t="shared" si="1848"/>
        <v/>
      </c>
      <c r="BI1000" s="9" t="str">
        <f t="shared" si="1849"/>
        <v/>
      </c>
      <c r="BJ1000" s="82" t="e">
        <f t="shared" si="1777"/>
        <v>#VALUE!</v>
      </c>
      <c r="BK1000" s="9" t="str">
        <f t="shared" si="1850"/>
        <v/>
      </c>
      <c r="BL1000" s="9" t="str">
        <f t="shared" ref="BL1000:BM1000" si="1859">BK1000</f>
        <v/>
      </c>
      <c r="BM1000" s="9" t="str">
        <f t="shared" si="1859"/>
        <v/>
      </c>
      <c r="BN1000" s="8" t="str">
        <f t="shared" si="1779"/>
        <v/>
      </c>
      <c r="BO1000" s="8" t="str">
        <f t="shared" si="1801"/>
        <v/>
      </c>
      <c r="BP1000" s="8" t="str">
        <f t="shared" si="1802"/>
        <v/>
      </c>
      <c r="BQ1000" s="8" t="str">
        <f t="shared" si="1803"/>
        <v/>
      </c>
      <c r="BR1000" s="8" t="str">
        <f t="shared" si="1852"/>
        <v/>
      </c>
      <c r="BS1000" s="8" t="str">
        <f t="shared" si="1804"/>
        <v/>
      </c>
      <c r="BT1000" s="8" t="str">
        <f t="shared" si="1805"/>
        <v/>
      </c>
      <c r="BU1000" s="7" t="str">
        <f t="shared" si="1806"/>
        <v/>
      </c>
    </row>
    <row r="1001" spans="1:309" x14ac:dyDescent="0.25">
      <c r="H1001" s="35" t="str">
        <f>IFERROR(IF(MINUTE(M1001)&lt;&gt;MINUTE(M1000),MAX($H$2:H1000)+1,IF(AND(MINUTE(M1000)=0,MINUTE(M1001)=0),1,"")),"")</f>
        <v/>
      </c>
      <c r="I1001" s="35" t="str">
        <f t="shared" si="1835"/>
        <v/>
      </c>
      <c r="J1001" s="35" t="str">
        <f t="shared" si="1780"/>
        <v/>
      </c>
      <c r="K1001" s="67" t="str">
        <f>IFERROR(IF(VLOOKUP(J1000,'Flota Variable'!$AS$4:$AU$707,3,0)+K1000&gt;$F$7,"",VLOOKUP(J1000,'Flota Variable'!$AS$4:$AU$707,3,0)+K1000),"")</f>
        <v/>
      </c>
      <c r="L1001" s="67" t="str">
        <f t="shared" si="1836"/>
        <v/>
      </c>
      <c r="M1001" s="36" t="str">
        <f t="shared" si="1781"/>
        <v/>
      </c>
      <c r="N1001" s="35" t="str">
        <f>IF(H1001="","",IF(H1001=MAX($H$3:$H$1002),IFERROR(VLOOKUP(MAX($H$3:H1001)+1,$H$3:$I$1002,2,0),MAX(I1001:I2000))-VLOOKUP(H1001,$H$3:$I$1002,2,0)+1,IFERROR(VLOOKUP(MAX($H$3:H1001)+1,$H$3:$I$1002,2,0),MAX(I1001:I2000))-VLOOKUP(H1001,$H$3:$I$1002,2,0)))</f>
        <v/>
      </c>
      <c r="P1001" s="35" t="str">
        <f t="shared" si="1782"/>
        <v/>
      </c>
      <c r="Q1001" s="67" t="str">
        <f t="shared" si="1783"/>
        <v/>
      </c>
      <c r="R1001" s="67" t="str">
        <f t="shared" si="1784"/>
        <v/>
      </c>
      <c r="S1001" s="67" t="str">
        <f t="shared" si="1785"/>
        <v/>
      </c>
      <c r="U1001" s="68" t="str">
        <f>IFERROR(IF(Z1001=0,"",IF(MINUTE(Z1001)&lt;&gt;MINUTE(Z1000),MAX($U$2:U1000)+1,IF(AND(MINUTE(Z1000)=0,MINUTE(Z1001)=0),1,""))),"")</f>
        <v/>
      </c>
      <c r="V1001" s="68" t="str">
        <f t="shared" si="1786"/>
        <v/>
      </c>
      <c r="W1001" s="68" t="str">
        <f t="shared" si="1787"/>
        <v/>
      </c>
      <c r="X1001" s="69" t="str">
        <f>IFERROR(L1001+VLOOKUP(J1001,'Tiempos de ciclo'!$P$3:$Q$398,2,0),"")</f>
        <v/>
      </c>
      <c r="Y1001" s="69" t="str">
        <f t="shared" si="1770"/>
        <v/>
      </c>
      <c r="Z1001" s="70" t="str">
        <f t="shared" si="1788"/>
        <v/>
      </c>
      <c r="AA1001" s="68" t="str">
        <f>IF(U1001="","",IF(U1001=MAX($U$3:$U$1002),IFERROR(VLOOKUP(MAX($U$3:U1001)+1,$U$3:$V$1002,2,0),MAX(V1001:V2000))-VLOOKUP(U1001,$U$3:$V$1002,2,0)+1,IFERROR(VLOOKUP(MAX($U$3:U1001)+1,$U$3:$V$1002,2,0),MAX(V1001:V2000))-VLOOKUP(U1001,$U$3:$V$1002,2,0)))</f>
        <v/>
      </c>
      <c r="AC1001" s="68" t="str">
        <f t="shared" si="1789"/>
        <v/>
      </c>
      <c r="AD1001" s="69" t="str">
        <f t="shared" si="1790"/>
        <v/>
      </c>
      <c r="AE1001" s="69" t="str">
        <f t="shared" si="1791"/>
        <v/>
      </c>
      <c r="AF1001" s="69" t="str">
        <f t="shared" si="1792"/>
        <v/>
      </c>
      <c r="AI1001" s="3" t="str">
        <f t="shared" si="1837"/>
        <v/>
      </c>
      <c r="AJ1001" s="8" t="str">
        <f t="shared" si="1771"/>
        <v/>
      </c>
      <c r="AK1001" s="8" t="str">
        <f t="shared" si="1838"/>
        <v/>
      </c>
      <c r="AL1001" s="8" t="str">
        <f t="shared" si="1839"/>
        <v/>
      </c>
      <c r="AM1001" s="8" t="str">
        <f t="shared" si="1840"/>
        <v/>
      </c>
      <c r="AN1001" s="9" t="str">
        <f t="shared" si="1772"/>
        <v/>
      </c>
      <c r="AO1001" s="9" t="str">
        <f t="shared" si="1773"/>
        <v/>
      </c>
      <c r="AP1001" s="8" t="str">
        <f t="shared" si="1793"/>
        <v/>
      </c>
      <c r="AQ1001" s="9" t="str">
        <f t="shared" si="1774"/>
        <v/>
      </c>
      <c r="AR1001" s="8" t="str">
        <f t="shared" si="1794"/>
        <v/>
      </c>
      <c r="AS1001" s="2" t="str">
        <f t="shared" si="1841"/>
        <v/>
      </c>
      <c r="AT1001" s="8" t="str">
        <f t="shared" si="1795"/>
        <v/>
      </c>
      <c r="AU1001" s="8" t="str">
        <f t="shared" si="1842"/>
        <v/>
      </c>
      <c r="AV1001" s="8" t="str">
        <f t="shared" si="1843"/>
        <v/>
      </c>
      <c r="AW1001" s="8" t="str">
        <f t="shared" si="1844"/>
        <v/>
      </c>
      <c r="AX1001" s="9" t="str">
        <f t="shared" si="1775"/>
        <v/>
      </c>
      <c r="AY1001" s="9" t="str">
        <f t="shared" si="1776"/>
        <v/>
      </c>
      <c r="AZ1001" s="8" t="str">
        <f t="shared" si="1796"/>
        <v/>
      </c>
      <c r="BA1001" s="9" t="str">
        <f t="shared" si="1797"/>
        <v/>
      </c>
      <c r="BB1001" s="8" t="str">
        <f t="shared" si="1798"/>
        <v/>
      </c>
      <c r="BD1001" s="3" t="str">
        <f t="shared" si="1799"/>
        <v/>
      </c>
      <c r="BE1001" s="8" t="str">
        <f t="shared" si="1845"/>
        <v/>
      </c>
      <c r="BF1001" s="8" t="str">
        <f t="shared" si="1846"/>
        <v/>
      </c>
      <c r="BG1001" s="86" t="str">
        <f t="shared" si="1847"/>
        <v/>
      </c>
      <c r="BH1001" s="9" t="str">
        <f t="shared" si="1848"/>
        <v/>
      </c>
      <c r="BI1001" s="9" t="str">
        <f t="shared" si="1849"/>
        <v/>
      </c>
      <c r="BJ1001" s="82" t="e">
        <f t="shared" si="1777"/>
        <v>#VALUE!</v>
      </c>
      <c r="BK1001" s="9" t="str">
        <f t="shared" si="1850"/>
        <v/>
      </c>
      <c r="BL1001" s="9" t="str">
        <f t="shared" ref="BL1001:BM1001" si="1860">BK1001</f>
        <v/>
      </c>
      <c r="BM1001" s="9" t="str">
        <f t="shared" si="1860"/>
        <v/>
      </c>
      <c r="BN1001" s="8" t="str">
        <f t="shared" si="1779"/>
        <v/>
      </c>
      <c r="BO1001" s="8" t="str">
        <f t="shared" si="1801"/>
        <v/>
      </c>
      <c r="BP1001" s="8" t="str">
        <f t="shared" si="1802"/>
        <v/>
      </c>
      <c r="BQ1001" s="8" t="str">
        <f t="shared" si="1803"/>
        <v/>
      </c>
      <c r="BR1001" s="8" t="str">
        <f t="shared" si="1852"/>
        <v/>
      </c>
      <c r="BS1001" s="8" t="str">
        <f t="shared" si="1804"/>
        <v/>
      </c>
      <c r="BT1001" s="8" t="str">
        <f t="shared" si="1805"/>
        <v/>
      </c>
      <c r="BU1001" s="7" t="str">
        <f t="shared" si="1806"/>
        <v/>
      </c>
    </row>
    <row r="1002" spans="1:309" x14ac:dyDescent="0.25">
      <c r="H1002" s="35" t="str">
        <f>IFERROR(IF(MINUTE(M1002)&lt;&gt;MINUTE(M1001),MAX($H$2:H1001)+1,IF(AND(MINUTE(M1001)=0,MINUTE(M1002)=0),1,"")),"")</f>
        <v/>
      </c>
      <c r="I1002" s="35" t="str">
        <f t="shared" si="1835"/>
        <v/>
      </c>
      <c r="J1002" s="35" t="str">
        <f t="shared" si="1780"/>
        <v/>
      </c>
      <c r="K1002" s="67" t="str">
        <f>IFERROR(IF(VLOOKUP(J1001,'Flota Variable'!$AS$4:$AU$707,3,0)+K1001&gt;$F$7,"",VLOOKUP(J1001,'Flota Variable'!$AS$4:$AU$707,3,0)+K1001),"")</f>
        <v/>
      </c>
      <c r="L1002" s="67" t="str">
        <f t="shared" si="1836"/>
        <v/>
      </c>
      <c r="M1002" s="36" t="str">
        <f t="shared" si="1781"/>
        <v/>
      </c>
      <c r="N1002" s="35" t="str">
        <f>IF(H1002="","",IF(H1002=MAX($H$3:$H$1002),IFERROR(VLOOKUP(MAX($H$3:H1002)+1,$H$3:$I$1002,2,0),MAX(I1002:I2001))-VLOOKUP(H1002,$H$3:$I$1002,2,0)+1,IFERROR(VLOOKUP(MAX($H$3:H1002)+1,$H$3:$I$1002,2,0),MAX(I1002:I2001))-VLOOKUP(H1002,$H$3:$I$1002,2,0)))</f>
        <v/>
      </c>
      <c r="P1002" s="35" t="str">
        <f t="shared" si="1782"/>
        <v/>
      </c>
      <c r="Q1002" s="67" t="str">
        <f t="shared" si="1783"/>
        <v/>
      </c>
      <c r="R1002" s="67" t="str">
        <f t="shared" si="1784"/>
        <v/>
      </c>
      <c r="S1002" s="67" t="str">
        <f t="shared" si="1785"/>
        <v/>
      </c>
      <c r="U1002" s="68" t="str">
        <f>IFERROR(IF(Z1002=0,"",IF(MINUTE(Z1002)&lt;&gt;MINUTE(Z1001),MAX($U$2:U1001)+1,IF(AND(MINUTE(Z1001)=0,MINUTE(Z1002)=0),1,""))),"")</f>
        <v/>
      </c>
      <c r="V1002" s="68" t="str">
        <f t="shared" si="1786"/>
        <v/>
      </c>
      <c r="W1002" s="68" t="str">
        <f t="shared" si="1787"/>
        <v/>
      </c>
      <c r="X1002" s="69" t="str">
        <f>IFERROR(L1002+VLOOKUP(J1002,'Tiempos de ciclo'!$P$3:$Q$398,2,0),"")</f>
        <v/>
      </c>
      <c r="Y1002" s="69" t="str">
        <f t="shared" si="1770"/>
        <v/>
      </c>
      <c r="Z1002" s="70" t="str">
        <f t="shared" si="1788"/>
        <v/>
      </c>
      <c r="AA1002" s="68" t="str">
        <f>IF(U1002="","",IF(U1002=MAX($U$3:$U$1002),IFERROR(VLOOKUP(MAX($U$3:U1002)+1,$U$3:$V$1002,2,0),MAX(V1002:V2001))-VLOOKUP(U1002,$U$3:$V$1002,2,0)+1,IFERROR(VLOOKUP(MAX($U$3:U1002)+1,$U$3:$V$1002,2,0),MAX(V1002:V2001))-VLOOKUP(U1002,$U$3:$V$1002,2,0)))</f>
        <v/>
      </c>
      <c r="AC1002" s="68" t="str">
        <f t="shared" si="1789"/>
        <v/>
      </c>
      <c r="AD1002" s="69" t="str">
        <f t="shared" si="1790"/>
        <v/>
      </c>
      <c r="AE1002" s="69" t="str">
        <f t="shared" si="1791"/>
        <v/>
      </c>
      <c r="AF1002" s="69" t="str">
        <f t="shared" si="1792"/>
        <v/>
      </c>
      <c r="AI1002" s="3" t="str">
        <f t="shared" si="1837"/>
        <v/>
      </c>
      <c r="AJ1002" s="8" t="str">
        <f t="shared" si="1771"/>
        <v/>
      </c>
      <c r="AK1002" s="8" t="str">
        <f t="shared" si="1838"/>
        <v/>
      </c>
      <c r="AL1002" s="8" t="str">
        <f t="shared" si="1839"/>
        <v/>
      </c>
      <c r="AM1002" s="8" t="str">
        <f t="shared" si="1840"/>
        <v/>
      </c>
      <c r="AN1002" s="9" t="str">
        <f t="shared" si="1772"/>
        <v/>
      </c>
      <c r="AO1002" s="9" t="str">
        <f t="shared" si="1773"/>
        <v/>
      </c>
      <c r="AP1002" s="8" t="str">
        <f t="shared" si="1793"/>
        <v/>
      </c>
      <c r="AQ1002" s="9" t="str">
        <f t="shared" si="1774"/>
        <v/>
      </c>
      <c r="AR1002" s="8" t="str">
        <f t="shared" si="1794"/>
        <v/>
      </c>
      <c r="AS1002" s="2" t="str">
        <f t="shared" si="1841"/>
        <v/>
      </c>
      <c r="AT1002" s="8" t="str">
        <f t="shared" si="1795"/>
        <v/>
      </c>
      <c r="AU1002" s="8" t="str">
        <f t="shared" si="1842"/>
        <v/>
      </c>
      <c r="AV1002" s="8" t="str">
        <f t="shared" si="1843"/>
        <v/>
      </c>
      <c r="AW1002" s="8" t="str">
        <f t="shared" si="1844"/>
        <v/>
      </c>
      <c r="AX1002" s="9" t="str">
        <f t="shared" si="1775"/>
        <v/>
      </c>
      <c r="AY1002" s="9" t="str">
        <f t="shared" si="1776"/>
        <v/>
      </c>
      <c r="AZ1002" s="8" t="str">
        <f t="shared" si="1796"/>
        <v/>
      </c>
      <c r="BA1002" s="9" t="str">
        <f t="shared" si="1797"/>
        <v/>
      </c>
      <c r="BB1002" s="8" t="str">
        <f t="shared" si="1798"/>
        <v/>
      </c>
      <c r="BD1002" s="3" t="str">
        <f t="shared" si="1799"/>
        <v/>
      </c>
      <c r="BE1002" s="8" t="str">
        <f t="shared" si="1845"/>
        <v/>
      </c>
      <c r="BF1002" s="8" t="str">
        <f t="shared" si="1846"/>
        <v/>
      </c>
      <c r="BG1002" s="86" t="str">
        <f t="shared" si="1847"/>
        <v/>
      </c>
      <c r="BH1002" s="9" t="str">
        <f t="shared" si="1848"/>
        <v/>
      </c>
      <c r="BI1002" s="9" t="str">
        <f t="shared" si="1849"/>
        <v/>
      </c>
      <c r="BJ1002" s="82" t="e">
        <f t="shared" si="1777"/>
        <v>#VALUE!</v>
      </c>
      <c r="BK1002" s="9" t="str">
        <f t="shared" si="1850"/>
        <v/>
      </c>
      <c r="BL1002" s="9" t="str">
        <f t="shared" ref="BL1002:BM1002" si="1861">BK1002</f>
        <v/>
      </c>
      <c r="BM1002" s="9" t="str">
        <f t="shared" si="1861"/>
        <v/>
      </c>
      <c r="BN1002" s="8" t="str">
        <f t="shared" si="1779"/>
        <v/>
      </c>
      <c r="BO1002" s="8" t="str">
        <f t="shared" si="1801"/>
        <v/>
      </c>
      <c r="BP1002" s="8" t="str">
        <f t="shared" si="1802"/>
        <v/>
      </c>
      <c r="BQ1002" s="8" t="str">
        <f t="shared" si="1803"/>
        <v/>
      </c>
      <c r="BR1002" s="8" t="str">
        <f t="shared" si="1852"/>
        <v/>
      </c>
      <c r="BS1002" s="8" t="str">
        <f t="shared" si="1804"/>
        <v/>
      </c>
      <c r="BT1002" s="8" t="str">
        <f t="shared" si="1805"/>
        <v/>
      </c>
      <c r="BU1002" s="7" t="str">
        <f t="shared" si="1806"/>
        <v/>
      </c>
    </row>
    <row r="1003" spans="1:309" s="12" customFormat="1" x14ac:dyDescent="0.25">
      <c r="A1003" s="75"/>
      <c r="B1003" s="75"/>
      <c r="C1003" s="75"/>
      <c r="D1003" s="75"/>
      <c r="E1003" s="75"/>
      <c r="F1003" s="76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7"/>
      <c r="T1003" s="7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75"/>
      <c r="AH1003" s="75"/>
      <c r="AI1003" s="75"/>
      <c r="AJ1003" s="75"/>
      <c r="AK1003" s="75"/>
      <c r="AL1003" s="75"/>
      <c r="AM1003" s="75"/>
      <c r="AN1003" s="75"/>
      <c r="AO1003" s="75"/>
      <c r="AP1003" s="75"/>
      <c r="AQ1003" s="78"/>
      <c r="AR1003" s="75"/>
      <c r="AS1003" s="75"/>
      <c r="AT1003" s="75"/>
      <c r="AU1003" s="75"/>
      <c r="AV1003" s="75"/>
      <c r="AW1003" s="75"/>
      <c r="AX1003" s="75"/>
      <c r="AY1003" s="75"/>
      <c r="AZ1003" s="75"/>
      <c r="BA1003" s="78"/>
      <c r="BB1003" s="75"/>
      <c r="BC1003" s="75"/>
      <c r="BD1003" s="75"/>
      <c r="BE1003" s="75"/>
      <c r="BF1003" s="75"/>
      <c r="BG1003" s="84"/>
      <c r="BH1003" s="75"/>
      <c r="BI1003" s="75"/>
      <c r="BJ1003" s="83"/>
      <c r="BK1003" s="78"/>
      <c r="BL1003" s="78"/>
      <c r="BM1003" s="78"/>
      <c r="BN1003" s="75"/>
      <c r="BO1003" s="75"/>
      <c r="BP1003" s="75"/>
      <c r="BQ1003" s="75"/>
      <c r="BR1003" s="75"/>
      <c r="BS1003" s="75"/>
      <c r="BT1003" s="75"/>
      <c r="BU1003" s="75"/>
      <c r="BV1003" s="79"/>
      <c r="BW1003" s="79"/>
      <c r="BX1003" s="79"/>
      <c r="BY1003" s="79"/>
      <c r="BZ1003" s="79"/>
      <c r="CA1003" s="79"/>
      <c r="CB1003" s="79"/>
      <c r="CC1003" s="79"/>
      <c r="CD1003" s="79"/>
      <c r="CE1003" s="79"/>
      <c r="CF1003" s="79"/>
      <c r="CG1003" s="79"/>
      <c r="CH1003" s="79"/>
      <c r="CI1003" s="79"/>
      <c r="CJ1003" s="79"/>
      <c r="CK1003" s="79"/>
      <c r="CL1003" s="79"/>
      <c r="CM1003" s="79"/>
      <c r="CN1003" s="79"/>
      <c r="CO1003" s="79"/>
      <c r="CP1003" s="79"/>
      <c r="CQ1003" s="79"/>
      <c r="CR1003" s="79"/>
      <c r="CS1003" s="79"/>
      <c r="CT1003" s="79"/>
      <c r="CU1003" s="79"/>
      <c r="CV1003" s="79"/>
      <c r="CW1003" s="79"/>
      <c r="CX1003" s="79"/>
      <c r="CY1003" s="79"/>
      <c r="CZ1003" s="79"/>
      <c r="DA1003" s="79"/>
      <c r="DB1003" s="79"/>
      <c r="DC1003" s="79"/>
      <c r="DD1003" s="79"/>
      <c r="DE1003" s="79"/>
      <c r="DF1003" s="79"/>
      <c r="DG1003" s="79"/>
      <c r="DH1003" s="79"/>
      <c r="DI1003" s="79"/>
      <c r="DJ1003" s="79"/>
      <c r="DK1003" s="79"/>
      <c r="DL1003" s="79"/>
      <c r="DM1003" s="79"/>
      <c r="DN1003" s="79"/>
      <c r="DO1003" s="79"/>
      <c r="DP1003" s="79"/>
      <c r="DQ1003" s="79"/>
      <c r="DR1003" s="79"/>
      <c r="DS1003" s="79"/>
      <c r="DT1003" s="79"/>
      <c r="DU1003" s="79"/>
      <c r="DV1003" s="79"/>
      <c r="DW1003" s="79"/>
      <c r="DX1003" s="79"/>
      <c r="DY1003" s="79"/>
      <c r="DZ1003" s="79"/>
      <c r="EA1003" s="79"/>
      <c r="EB1003" s="79"/>
      <c r="EC1003" s="79"/>
      <c r="ED1003" s="79"/>
      <c r="EE1003" s="79"/>
      <c r="EF1003" s="79"/>
      <c r="EG1003" s="79"/>
      <c r="EH1003" s="79"/>
      <c r="EI1003" s="79"/>
      <c r="EJ1003" s="79"/>
      <c r="EK1003" s="79"/>
      <c r="EL1003" s="79"/>
      <c r="EM1003" s="79"/>
      <c r="EN1003" s="79"/>
      <c r="EO1003" s="79"/>
      <c r="EP1003" s="79"/>
      <c r="EQ1003" s="79"/>
      <c r="ER1003" s="79"/>
      <c r="ES1003" s="79"/>
      <c r="ET1003" s="79"/>
      <c r="EU1003" s="79"/>
      <c r="EV1003" s="79"/>
      <c r="EW1003" s="79"/>
      <c r="EX1003" s="79"/>
      <c r="EY1003" s="79"/>
      <c r="EZ1003" s="79"/>
      <c r="FA1003" s="79"/>
      <c r="FB1003" s="79"/>
      <c r="FC1003" s="79"/>
      <c r="FD1003" s="79"/>
      <c r="FE1003" s="79"/>
      <c r="FF1003" s="79"/>
      <c r="FG1003" s="79"/>
      <c r="FH1003" s="79"/>
      <c r="FI1003" s="79"/>
      <c r="FJ1003" s="79"/>
      <c r="FK1003" s="79"/>
      <c r="FL1003" s="79"/>
      <c r="FM1003" s="79"/>
      <c r="FN1003" s="79"/>
      <c r="FO1003" s="79"/>
      <c r="FP1003" s="79"/>
      <c r="FQ1003" s="79"/>
      <c r="FR1003" s="79"/>
      <c r="FS1003" s="79"/>
      <c r="FT1003" s="79"/>
      <c r="FU1003" s="79"/>
      <c r="FV1003" s="79"/>
      <c r="FW1003" s="79"/>
      <c r="FX1003" s="79"/>
      <c r="FY1003" s="79"/>
      <c r="FZ1003" s="79"/>
      <c r="GA1003" s="79"/>
      <c r="GB1003" s="79"/>
      <c r="GC1003" s="79"/>
      <c r="GD1003" s="79"/>
      <c r="GE1003" s="79"/>
      <c r="GF1003" s="79"/>
      <c r="GG1003" s="79"/>
      <c r="GH1003" s="79"/>
      <c r="GI1003" s="79"/>
      <c r="GJ1003" s="79"/>
      <c r="GK1003" s="79"/>
      <c r="GL1003" s="79"/>
      <c r="GM1003" s="79"/>
      <c r="GN1003" s="79"/>
      <c r="GO1003" s="79"/>
      <c r="GP1003" s="79"/>
      <c r="GQ1003" s="79"/>
      <c r="GR1003" s="79"/>
      <c r="GS1003" s="79"/>
      <c r="GT1003" s="79"/>
      <c r="GU1003" s="79"/>
      <c r="GV1003" s="79"/>
      <c r="GW1003" s="79"/>
      <c r="GX1003" s="79"/>
      <c r="GY1003" s="79"/>
      <c r="GZ1003" s="79"/>
      <c r="HA1003" s="79"/>
      <c r="HB1003" s="79"/>
      <c r="HC1003" s="79"/>
      <c r="HD1003" s="79"/>
      <c r="HE1003" s="79"/>
      <c r="HF1003" s="79"/>
      <c r="HG1003" s="79"/>
      <c r="HH1003" s="79"/>
      <c r="HI1003" s="79"/>
      <c r="HJ1003" s="79"/>
      <c r="HK1003" s="79"/>
      <c r="HL1003" s="79"/>
      <c r="HM1003" s="79"/>
      <c r="HN1003" s="79"/>
      <c r="HO1003" s="79"/>
      <c r="HP1003" s="79"/>
      <c r="HQ1003" s="79"/>
      <c r="HR1003" s="79"/>
      <c r="HS1003" s="79"/>
      <c r="HT1003" s="79"/>
      <c r="HU1003" s="79"/>
      <c r="HV1003" s="79"/>
      <c r="HW1003" s="79"/>
      <c r="HX1003" s="79"/>
      <c r="HY1003" s="79"/>
      <c r="HZ1003" s="79"/>
      <c r="IA1003" s="79"/>
      <c r="IB1003" s="79"/>
      <c r="IC1003" s="79"/>
      <c r="ID1003" s="79"/>
      <c r="IE1003" s="79"/>
      <c r="IF1003" s="79"/>
      <c r="IG1003" s="79"/>
      <c r="IH1003" s="79"/>
      <c r="II1003" s="79"/>
      <c r="IJ1003" s="79"/>
      <c r="IK1003" s="79"/>
      <c r="IL1003" s="79"/>
      <c r="IM1003" s="79"/>
      <c r="IN1003" s="79"/>
      <c r="IO1003" s="79"/>
      <c r="IP1003" s="79"/>
      <c r="IQ1003" s="79"/>
      <c r="IR1003" s="79"/>
      <c r="IS1003" s="79"/>
      <c r="IT1003" s="79"/>
      <c r="IU1003" s="79"/>
      <c r="IV1003" s="79"/>
      <c r="IW1003" s="79"/>
      <c r="IX1003" s="79"/>
      <c r="IY1003" s="79"/>
      <c r="IZ1003" s="79"/>
      <c r="JA1003" s="79"/>
      <c r="JB1003" s="79"/>
      <c r="JC1003" s="79"/>
      <c r="JD1003" s="79"/>
      <c r="JE1003" s="79"/>
      <c r="JF1003" s="79"/>
      <c r="JG1003" s="79"/>
      <c r="JH1003" s="79"/>
      <c r="JI1003" s="79"/>
      <c r="JJ1003" s="79"/>
      <c r="JK1003" s="79"/>
      <c r="JL1003" s="79"/>
      <c r="JM1003" s="79"/>
      <c r="JN1003" s="79"/>
      <c r="JO1003" s="79"/>
      <c r="JP1003" s="79"/>
      <c r="JQ1003" s="79"/>
      <c r="JR1003" s="79"/>
      <c r="JS1003" s="79"/>
      <c r="JT1003" s="79"/>
      <c r="JU1003" s="79"/>
      <c r="JV1003" s="79"/>
      <c r="JW1003" s="79"/>
      <c r="JX1003" s="79"/>
      <c r="JY1003" s="79"/>
      <c r="JZ1003" s="79"/>
      <c r="KA1003" s="79"/>
      <c r="KB1003" s="79"/>
      <c r="KC1003" s="79"/>
      <c r="KD1003" s="79"/>
      <c r="KE1003" s="79"/>
      <c r="KF1003" s="79"/>
      <c r="KG1003" s="79"/>
      <c r="KH1003" s="79"/>
      <c r="KI1003" s="79"/>
      <c r="KJ1003" s="79"/>
      <c r="KK1003" s="79"/>
      <c r="KL1003" s="79"/>
      <c r="KM1003" s="79"/>
      <c r="KN1003" s="79"/>
      <c r="KO1003" s="79"/>
      <c r="KP1003" s="79"/>
      <c r="KQ1003" s="79"/>
      <c r="KR1003" s="79"/>
      <c r="KS1003" s="79"/>
      <c r="KT1003" s="79"/>
      <c r="KU1003" s="79"/>
      <c r="KV1003" s="79"/>
      <c r="KW1003" s="79"/>
    </row>
  </sheetData>
  <sheetProtection algorithmName="SHA-512" hashValue="eOgfxxX8lR/uxRQvqiAF91DG84EedpiorHXjTqrRs9HgfUo7CZ2P+uXRy8OYt63K0Wzrzzeoyu86q+8l+djcZQ==" saltValue="ISt+K+KA6GcLU4GdW/Ojow==" spinCount="100000" selectLockedCells="1"/>
  <dataValidations disablePrompts="1" count="1">
    <dataValidation type="list" allowBlank="1" showInputMessage="1" showErrorMessage="1" sqref="C3" xr:uid="{00000000-0002-0000-0200-000000000000}">
      <formula1>RUTA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00"/>
  </sheetPr>
  <dimension ref="A1:AU707"/>
  <sheetViews>
    <sheetView topLeftCell="B2" zoomScaleNormal="100" workbookViewId="0">
      <selection activeCell="M4" sqref="M4"/>
    </sheetView>
  </sheetViews>
  <sheetFormatPr baseColWidth="10" defaultRowHeight="15" x14ac:dyDescent="0.25"/>
  <cols>
    <col min="1" max="1" width="11.42578125" style="2" hidden="1" customWidth="1"/>
    <col min="2" max="2" width="10.28515625" style="21" bestFit="1" customWidth="1"/>
    <col min="3" max="3" width="16.42578125" style="21" hidden="1" customWidth="1"/>
    <col min="4" max="4" width="11.42578125" style="2" hidden="1" customWidth="1"/>
    <col min="5" max="5" width="21.140625" style="3" hidden="1" customWidth="1"/>
    <col min="6" max="6" width="11.42578125" style="2" hidden="1" customWidth="1"/>
    <col min="7" max="7" width="23.5703125" style="2" hidden="1" customWidth="1"/>
    <col min="8" max="8" width="18.85546875" style="2" hidden="1" customWidth="1"/>
    <col min="9" max="9" width="26.28515625" style="2" hidden="1" customWidth="1"/>
    <col min="10" max="10" width="19.28515625" style="2" hidden="1" customWidth="1"/>
    <col min="11" max="15" width="11.42578125" style="21"/>
    <col min="16" max="30" width="11.42578125" style="21" customWidth="1"/>
    <col min="31" max="31" width="11.42578125" style="2" hidden="1" customWidth="1"/>
    <col min="32" max="32" width="14.28515625" style="2" hidden="1" customWidth="1"/>
    <col min="33" max="35" width="7.42578125" style="2" hidden="1" customWidth="1"/>
    <col min="36" max="38" width="11.42578125" style="2" hidden="1" customWidth="1"/>
    <col min="39" max="39" width="11.42578125" style="3" hidden="1" customWidth="1"/>
    <col min="40" max="40" width="11.42578125" style="2" hidden="1" customWidth="1"/>
    <col min="41" max="43" width="7.42578125" style="2" hidden="1" customWidth="1"/>
    <col min="44" max="47" width="11.42578125" style="2" hidden="1" customWidth="1"/>
    <col min="48" max="16384" width="11.42578125" style="21"/>
  </cols>
  <sheetData>
    <row r="1" spans="1:47" hidden="1" x14ac:dyDescent="0.25">
      <c r="K1" s="25">
        <f>IF(K3&lt;&gt;"",D1+1,"")</f>
        <v>1</v>
      </c>
      <c r="L1" s="25">
        <f t="shared" ref="L1:AD1" si="0">IF(L3&lt;&gt;"",K1+1,"")</f>
        <v>2</v>
      </c>
      <c r="M1" s="25" t="str">
        <f t="shared" si="0"/>
        <v/>
      </c>
      <c r="N1" s="25" t="str">
        <f t="shared" si="0"/>
        <v/>
      </c>
      <c r="O1" s="25" t="str">
        <f t="shared" si="0"/>
        <v/>
      </c>
      <c r="P1" s="25" t="str">
        <f t="shared" si="0"/>
        <v/>
      </c>
      <c r="Q1" s="21" t="str">
        <f t="shared" si="0"/>
        <v/>
      </c>
      <c r="R1" s="21" t="str">
        <f t="shared" si="0"/>
        <v/>
      </c>
      <c r="S1" s="21" t="str">
        <f t="shared" si="0"/>
        <v/>
      </c>
      <c r="T1" s="21" t="str">
        <f t="shared" si="0"/>
        <v/>
      </c>
      <c r="U1" s="21" t="str">
        <f t="shared" si="0"/>
        <v/>
      </c>
      <c r="V1" s="21" t="str">
        <f t="shared" si="0"/>
        <v/>
      </c>
      <c r="W1" s="21" t="str">
        <f t="shared" si="0"/>
        <v/>
      </c>
      <c r="X1" s="21" t="str">
        <f t="shared" si="0"/>
        <v/>
      </c>
      <c r="Y1" s="21" t="str">
        <f t="shared" si="0"/>
        <v/>
      </c>
      <c r="Z1" s="21" t="str">
        <f t="shared" si="0"/>
        <v/>
      </c>
      <c r="AA1" s="21" t="str">
        <f t="shared" si="0"/>
        <v/>
      </c>
      <c r="AB1" s="21" t="str">
        <f t="shared" si="0"/>
        <v/>
      </c>
      <c r="AC1" s="21" t="str">
        <f t="shared" si="0"/>
        <v/>
      </c>
      <c r="AD1" s="21" t="str">
        <f t="shared" si="0"/>
        <v/>
      </c>
      <c r="AG1" s="2">
        <f>COUNTA(K3:AD3)</f>
        <v>2</v>
      </c>
      <c r="AH1" s="2">
        <f>32*AG1</f>
        <v>64</v>
      </c>
      <c r="AM1" s="2"/>
      <c r="AO1" s="2">
        <v>22</v>
      </c>
      <c r="AP1" s="2">
        <f>32*AO1</f>
        <v>704</v>
      </c>
    </row>
    <row r="2" spans="1:47" x14ac:dyDescent="0.25">
      <c r="K2" s="25"/>
      <c r="L2" s="25"/>
      <c r="M2" s="25"/>
      <c r="N2" s="25"/>
      <c r="O2" s="25"/>
      <c r="P2" s="25"/>
      <c r="AM2" s="2"/>
    </row>
    <row r="3" spans="1:47" x14ac:dyDescent="0.25">
      <c r="B3" s="21" t="s">
        <v>61</v>
      </c>
      <c r="C3" s="22" t="s">
        <v>0</v>
      </c>
      <c r="D3" s="23" t="s">
        <v>19</v>
      </c>
      <c r="E3" s="15" t="s">
        <v>37</v>
      </c>
      <c r="F3" s="15"/>
      <c r="G3" s="15" t="s">
        <v>7</v>
      </c>
      <c r="H3" s="16"/>
      <c r="I3" s="15" t="s">
        <v>9</v>
      </c>
      <c r="J3" s="16"/>
      <c r="K3" s="26">
        <v>4</v>
      </c>
      <c r="L3" s="26">
        <v>5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F3" s="35"/>
      <c r="AG3" s="8"/>
      <c r="AH3" s="8"/>
      <c r="AI3" s="8" t="s">
        <v>15</v>
      </c>
      <c r="AJ3" s="8" t="s">
        <v>0</v>
      </c>
      <c r="AK3" s="8" t="s">
        <v>16</v>
      </c>
      <c r="AL3" s="8" t="s">
        <v>17</v>
      </c>
      <c r="AM3" s="8" t="s">
        <v>18</v>
      </c>
      <c r="AO3" s="8" t="s">
        <v>14</v>
      </c>
      <c r="AP3" s="8" t="s">
        <v>5</v>
      </c>
      <c r="AQ3" s="8" t="s">
        <v>15</v>
      </c>
      <c r="AR3" s="8" t="s">
        <v>0</v>
      </c>
      <c r="AS3" s="8" t="s">
        <v>20</v>
      </c>
      <c r="AT3" s="8" t="s">
        <v>13</v>
      </c>
      <c r="AU3" s="8" t="s">
        <v>21</v>
      </c>
    </row>
    <row r="4" spans="1:47" x14ac:dyDescent="0.25">
      <c r="A4" s="2">
        <v>1</v>
      </c>
      <c r="B4" s="21" t="s">
        <v>62</v>
      </c>
      <c r="C4" s="20" t="s">
        <v>57</v>
      </c>
      <c r="D4" s="24" t="str">
        <f>IF(C4="","",C4)</f>
        <v>R93</v>
      </c>
      <c r="E4" s="17" t="str">
        <f>IFERROR(VLOOKUP(C4,'Base de Datos'!$C$2:$F$198,4,0),"")</f>
        <v>ESTANDAR</v>
      </c>
      <c r="F4" s="9"/>
      <c r="G4" s="18" t="str">
        <f>IFERROR(VLOOKUP(C4&amp;"_1",'Base de Datos'!$A$2:$F$198,5,0),"")</f>
        <v>Centro</v>
      </c>
      <c r="H4" s="18"/>
      <c r="I4" s="19" t="str">
        <f>IFERROR(VLOOKUP(C4&amp;"_2",'Base de Datos'!$A$2:$F$198,5,0),"")</f>
        <v>Barrio</v>
      </c>
      <c r="J4" s="9"/>
      <c r="K4" s="27">
        <v>4</v>
      </c>
      <c r="L4" s="27">
        <v>7</v>
      </c>
      <c r="M4" s="27"/>
      <c r="N4" s="27"/>
      <c r="O4" s="27"/>
      <c r="P4" s="28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F4" s="35"/>
      <c r="AG4" s="8"/>
      <c r="AH4" s="8"/>
      <c r="AI4" s="8" t="str">
        <f>IF(AH4="","",COUNTIF($AH$4:AH4,AH4))</f>
        <v/>
      </c>
      <c r="AJ4" s="8" t="str">
        <f>IF(AH4="","",VLOOKUP($AH4,$A$4:$C$35,3,0))</f>
        <v/>
      </c>
      <c r="AK4" s="8" t="str">
        <f>IF(AI4="","",HLOOKUP(AI4,$K$1:$AD$35,3,0))</f>
        <v/>
      </c>
      <c r="AL4" s="8" t="str">
        <f>IF(AH4="","",IF(AJ5=AJ4,AK5,24))</f>
        <v/>
      </c>
      <c r="AM4" s="8" t="str">
        <f>IF(AH4="","",HLOOKUP(AK4,$K$3:$AD$35,AH4+1,0))</f>
        <v/>
      </c>
      <c r="AO4" s="8">
        <v>1</v>
      </c>
      <c r="AP4" s="8">
        <f>IF(AO4&gt;$AP$1,"",ROUNDUP(AO4/$AO$1,0))</f>
        <v>1</v>
      </c>
      <c r="AQ4" s="8">
        <f>IF(AP4="","",COUNTIF($AP$4:AP4,AP4)+2)</f>
        <v>3</v>
      </c>
      <c r="AR4" s="8" t="str">
        <f t="shared" ref="AR4:AR67" si="1">IF(AP4="","",VLOOKUP($AP4,$A$4:$D$35,4,0))</f>
        <v>R93</v>
      </c>
      <c r="AS4" s="8" t="str">
        <f>AR4&amp;"_"&amp;AQ4</f>
        <v>R93_3</v>
      </c>
      <c r="AT4" s="8">
        <f>IFERROR(VLOOKUP(AR4&amp;"_"&amp;(AQ4+1),$AF$4:$AM$643,8,0),IF(AR5=AR4,AT5,AT3))</f>
        <v>4</v>
      </c>
      <c r="AU4" s="36">
        <f>IFERROR(VLOOKUP(AS4,'Tiempos de ciclo'!$P$3:$S$398,4,0)/AT4,"")</f>
        <v>1.3368055555555557E-2</v>
      </c>
    </row>
    <row r="5" spans="1:47" x14ac:dyDescent="0.25">
      <c r="A5" s="2">
        <v>2</v>
      </c>
      <c r="C5" s="20"/>
      <c r="D5" s="24" t="str">
        <f t="shared" ref="D5:D8" si="2">IF(C5="","",C5)</f>
        <v/>
      </c>
      <c r="E5" s="17" t="str">
        <f>IFERROR(VLOOKUP(C5,'Base de Datos'!$C$2:$F$198,4,0),"")</f>
        <v/>
      </c>
      <c r="F5" s="9"/>
      <c r="G5" s="18" t="str">
        <f>IFERROR(VLOOKUP(C5&amp;"_1",'Base de Datos'!$A$2:$F$198,5,0),"")</f>
        <v/>
      </c>
      <c r="H5" s="18"/>
      <c r="I5" s="19" t="str">
        <f>IFERROR(VLOOKUP(C5&amp;"_2",'Base de Datos'!$A$2:$F$198,5,0),"")</f>
        <v/>
      </c>
      <c r="J5" s="9"/>
      <c r="K5" s="30"/>
      <c r="L5" s="30"/>
      <c r="M5" s="30"/>
      <c r="N5" s="30"/>
      <c r="O5" s="30"/>
      <c r="P5" s="31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F5" s="35" t="str">
        <f t="shared" ref="AF5:AF68" si="3">IF(AJ5="","",AJ5&amp;"_"&amp;AL5)</f>
        <v>R93_24</v>
      </c>
      <c r="AG5" s="8">
        <v>2</v>
      </c>
      <c r="AH5" s="8">
        <f t="shared" ref="AH5:AH67" si="4">IF(AG5&gt;$AH$1,"",ROUNDUP(AG5/$AG$1,0))</f>
        <v>1</v>
      </c>
      <c r="AI5" s="8">
        <f>IF(AH5="","",COUNTIF($AH$4:AH5,AH5))</f>
        <v>1</v>
      </c>
      <c r="AJ5" s="8" t="str">
        <f t="shared" ref="AJ5:AJ68" si="5">IF(AH5="","",VLOOKUP($AH5,$A$4:$C$35,3,0))</f>
        <v>R93</v>
      </c>
      <c r="AK5" s="8">
        <f t="shared" ref="AK5:AK68" si="6">IF(AI5="","",HLOOKUP(AI5,$K$1:$AD$35,3,0))</f>
        <v>4</v>
      </c>
      <c r="AL5" s="8">
        <f t="shared" ref="AL5:AL68" si="7">IF(AH5="","",IF(AJ6=AJ5,AK6,24))</f>
        <v>24</v>
      </c>
      <c r="AM5" s="8">
        <f t="shared" ref="AM5:AM68" si="8">IF(AH5="","",HLOOKUP(AK5,$K$3:$AD$35,AH5+1,0))</f>
        <v>4</v>
      </c>
      <c r="AO5" s="8">
        <v>2</v>
      </c>
      <c r="AP5" s="8">
        <f t="shared" ref="AP5:AP68" si="9">IF(AO5&gt;$AP$1,"",ROUNDUP(AO5/$AO$1,0))</f>
        <v>1</v>
      </c>
      <c r="AQ5" s="8">
        <f>IF(AP5="","",COUNTIF($AP$4:AP5,AP5)+2)</f>
        <v>4</v>
      </c>
      <c r="AR5" s="8" t="str">
        <f t="shared" si="1"/>
        <v>R93</v>
      </c>
      <c r="AS5" s="8" t="str">
        <f t="shared" ref="AS5:AS68" si="10">AR5&amp;"_"&amp;AQ5</f>
        <v>R93_4</v>
      </c>
      <c r="AT5" s="8">
        <f t="shared" ref="AT5:AT68" si="11">IFERROR(VLOOKUP(AR5&amp;"_"&amp;(AQ5+1),$AF$4:$AM$643,8,0),IF(AR6=AR5,AT6,AT4))</f>
        <v>4</v>
      </c>
      <c r="AU5" s="36">
        <f>IFERROR(VLOOKUP(AS5,'Tiempos de ciclo'!$P$3:$S$398,4,0)/AT5,"")</f>
        <v>1.3368055555555557E-2</v>
      </c>
    </row>
    <row r="6" spans="1:47" x14ac:dyDescent="0.25">
      <c r="A6" s="2">
        <v>3</v>
      </c>
      <c r="C6" s="20"/>
      <c r="D6" s="24" t="str">
        <f t="shared" si="2"/>
        <v/>
      </c>
      <c r="E6" s="17" t="str">
        <f>IFERROR(VLOOKUP(C6,'Base de Datos'!$C$2:$F$198,4,0),"")</f>
        <v/>
      </c>
      <c r="F6" s="9"/>
      <c r="G6" s="18" t="str">
        <f>IFERROR(VLOOKUP(C6&amp;"_1",'Base de Datos'!$A$2:$F$198,5,0),"")</f>
        <v/>
      </c>
      <c r="H6" s="18"/>
      <c r="I6" s="19" t="str">
        <f>IFERROR(VLOOKUP(C6&amp;"_2",'Base de Datos'!$A$2:$F$198,5,0),"")</f>
        <v/>
      </c>
      <c r="J6" s="9"/>
      <c r="K6" s="30"/>
      <c r="L6" s="30"/>
      <c r="M6" s="30"/>
      <c r="N6" s="30"/>
      <c r="O6" s="30"/>
      <c r="P6" s="3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F6" s="35" t="str">
        <f t="shared" si="3"/>
        <v>0_5</v>
      </c>
      <c r="AG6" s="8">
        <v>3</v>
      </c>
      <c r="AH6" s="8">
        <f t="shared" si="4"/>
        <v>2</v>
      </c>
      <c r="AI6" s="8">
        <f>IF(AH6="","",COUNTIF($AH$4:AH6,AH6))</f>
        <v>1</v>
      </c>
      <c r="AJ6" s="8">
        <f t="shared" si="5"/>
        <v>0</v>
      </c>
      <c r="AK6" s="8">
        <f t="shared" si="6"/>
        <v>4</v>
      </c>
      <c r="AL6" s="8">
        <f t="shared" si="7"/>
        <v>5</v>
      </c>
      <c r="AM6" s="8">
        <f t="shared" si="8"/>
        <v>0</v>
      </c>
      <c r="AO6" s="8">
        <v>3</v>
      </c>
      <c r="AP6" s="8">
        <f t="shared" si="9"/>
        <v>1</v>
      </c>
      <c r="AQ6" s="8">
        <f>IF(AP6="","",COUNTIF($AP$4:AP6,AP6)+2)</f>
        <v>5</v>
      </c>
      <c r="AR6" s="8" t="str">
        <f t="shared" si="1"/>
        <v>R93</v>
      </c>
      <c r="AS6" s="8" t="str">
        <f t="shared" si="10"/>
        <v>R93_5</v>
      </c>
      <c r="AT6" s="8">
        <f t="shared" si="11"/>
        <v>4</v>
      </c>
      <c r="AU6" s="36">
        <f>IFERROR(VLOOKUP(AS6,'Tiempos de ciclo'!$P$3:$S$398,4,0)/AT6,"")</f>
        <v>1.3368055555555557E-2</v>
      </c>
    </row>
    <row r="7" spans="1:47" x14ac:dyDescent="0.25">
      <c r="A7" s="2">
        <v>4</v>
      </c>
      <c r="C7" s="20"/>
      <c r="D7" s="24" t="str">
        <f t="shared" si="2"/>
        <v/>
      </c>
      <c r="E7" s="17" t="str">
        <f>IFERROR(VLOOKUP(C7,'Base de Datos'!$C$2:$F$198,4,0),"")</f>
        <v/>
      </c>
      <c r="F7" s="9"/>
      <c r="G7" s="18" t="str">
        <f>IFERROR(VLOOKUP(C7&amp;"_1",'Base de Datos'!$A$2:$F$198,5,0),"")</f>
        <v/>
      </c>
      <c r="H7" s="18"/>
      <c r="I7" s="19" t="str">
        <f>IFERROR(VLOOKUP(C7&amp;"_2",'Base de Datos'!$A$2:$F$198,5,0),"")</f>
        <v/>
      </c>
      <c r="J7" s="9"/>
      <c r="K7" s="33"/>
      <c r="L7" s="30"/>
      <c r="M7" s="30"/>
      <c r="N7" s="30"/>
      <c r="O7" s="30"/>
      <c r="P7" s="31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F7" s="35" t="str">
        <f t="shared" si="3"/>
        <v>0_4</v>
      </c>
      <c r="AG7" s="8">
        <v>4</v>
      </c>
      <c r="AH7" s="8">
        <f t="shared" si="4"/>
        <v>2</v>
      </c>
      <c r="AI7" s="8">
        <f>IF(AH7="","",COUNTIF($AH$4:AH7,AH7))</f>
        <v>2</v>
      </c>
      <c r="AJ7" s="8">
        <f t="shared" si="5"/>
        <v>0</v>
      </c>
      <c r="AK7" s="8">
        <f t="shared" si="6"/>
        <v>5</v>
      </c>
      <c r="AL7" s="8">
        <f t="shared" si="7"/>
        <v>4</v>
      </c>
      <c r="AM7" s="8">
        <f t="shared" si="8"/>
        <v>0</v>
      </c>
      <c r="AO7" s="8">
        <v>4</v>
      </c>
      <c r="AP7" s="8">
        <f t="shared" si="9"/>
        <v>1</v>
      </c>
      <c r="AQ7" s="8">
        <f>IF(AP7="","",COUNTIF($AP$4:AP7,AP7)+2)</f>
        <v>6</v>
      </c>
      <c r="AR7" s="8" t="str">
        <f t="shared" si="1"/>
        <v>R93</v>
      </c>
      <c r="AS7" s="8" t="str">
        <f t="shared" si="10"/>
        <v>R93_6</v>
      </c>
      <c r="AT7" s="8">
        <f t="shared" si="11"/>
        <v>4</v>
      </c>
      <c r="AU7" s="36">
        <f>IFERROR(VLOOKUP(AS7,'Tiempos de ciclo'!$P$3:$S$398,4,0)/AT7,"")</f>
        <v>1.3368055555555557E-2</v>
      </c>
    </row>
    <row r="8" spans="1:47" x14ac:dyDescent="0.25">
      <c r="A8" s="2">
        <v>5</v>
      </c>
      <c r="C8" s="20"/>
      <c r="D8" s="24" t="str">
        <f t="shared" si="2"/>
        <v/>
      </c>
      <c r="E8" s="17" t="str">
        <f>IFERROR(VLOOKUP(C8,'Base de Datos'!$C$2:$F$198,4,0),"")</f>
        <v/>
      </c>
      <c r="F8" s="9"/>
      <c r="G8" s="18" t="str">
        <f>IFERROR(VLOOKUP(C8&amp;"_1",'Base de Datos'!$A$2:$F$198,5,0),"")</f>
        <v/>
      </c>
      <c r="H8" s="18"/>
      <c r="I8" s="19" t="str">
        <f>IFERROR(VLOOKUP(C8&amp;"_2",'Base de Datos'!$A$2:$F$198,5,0),"")</f>
        <v/>
      </c>
      <c r="J8" s="9"/>
      <c r="K8" s="33"/>
      <c r="L8" s="30"/>
      <c r="M8" s="30"/>
      <c r="N8" s="30"/>
      <c r="O8" s="30"/>
      <c r="P8" s="3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F8" s="35" t="str">
        <f t="shared" si="3"/>
        <v>0_5</v>
      </c>
      <c r="AG8" s="8">
        <v>5</v>
      </c>
      <c r="AH8" s="8">
        <f t="shared" si="4"/>
        <v>3</v>
      </c>
      <c r="AI8" s="8">
        <f>IF(AH8="","",COUNTIF($AH$4:AH8,AH8))</f>
        <v>1</v>
      </c>
      <c r="AJ8" s="8">
        <f t="shared" si="5"/>
        <v>0</v>
      </c>
      <c r="AK8" s="8">
        <f t="shared" si="6"/>
        <v>4</v>
      </c>
      <c r="AL8" s="8">
        <f t="shared" si="7"/>
        <v>5</v>
      </c>
      <c r="AM8" s="8">
        <f t="shared" si="8"/>
        <v>0</v>
      </c>
      <c r="AO8" s="8">
        <v>5</v>
      </c>
      <c r="AP8" s="8">
        <f t="shared" si="9"/>
        <v>1</v>
      </c>
      <c r="AQ8" s="8">
        <f>IF(AP8="","",COUNTIF($AP$4:AP8,AP8)+2)</f>
        <v>7</v>
      </c>
      <c r="AR8" s="8" t="str">
        <f t="shared" si="1"/>
        <v>R93</v>
      </c>
      <c r="AS8" s="8" t="str">
        <f t="shared" si="10"/>
        <v>R93_7</v>
      </c>
      <c r="AT8" s="8">
        <f t="shared" si="11"/>
        <v>4</v>
      </c>
      <c r="AU8" s="36">
        <f>IFERROR(VLOOKUP(AS8,'Tiempos de ciclo'!$P$3:$S$398,4,0)/AT8,"")</f>
        <v>1.3368055555555557E-2</v>
      </c>
    </row>
    <row r="9" spans="1:47" x14ac:dyDescent="0.25">
      <c r="A9" s="2">
        <v>6</v>
      </c>
      <c r="C9" s="20"/>
      <c r="D9" s="24" t="str">
        <f t="shared" ref="D9:D35" si="12">IF(C9="","",C9)</f>
        <v/>
      </c>
      <c r="E9" s="17" t="str">
        <f>IFERROR(VLOOKUP(C9,'Base de Datos'!$C$2:$F$198,4,0),"")</f>
        <v/>
      </c>
      <c r="F9" s="9"/>
      <c r="G9" s="18" t="str">
        <f>IFERROR(VLOOKUP(C9&amp;"_1",'Base de Datos'!$A$2:$F$198,5,0),"")</f>
        <v/>
      </c>
      <c r="H9" s="18"/>
      <c r="I9" s="19" t="str">
        <f>IFERROR(VLOOKUP(C9&amp;"_2",'Base de Datos'!$A$2:$F$198,5,0),"")</f>
        <v/>
      </c>
      <c r="J9" s="9"/>
      <c r="K9" s="30"/>
      <c r="L9" s="30"/>
      <c r="M9" s="30"/>
      <c r="N9" s="30"/>
      <c r="O9" s="30"/>
      <c r="P9" s="31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35" t="str">
        <f t="shared" si="3"/>
        <v>0_4</v>
      </c>
      <c r="AG9" s="8">
        <v>6</v>
      </c>
      <c r="AH9" s="8">
        <f t="shared" si="4"/>
        <v>3</v>
      </c>
      <c r="AI9" s="8">
        <f>IF(AH9="","",COUNTIF($AH$4:AH9,AH9))</f>
        <v>2</v>
      </c>
      <c r="AJ9" s="8">
        <f t="shared" si="5"/>
        <v>0</v>
      </c>
      <c r="AK9" s="8">
        <f t="shared" si="6"/>
        <v>5</v>
      </c>
      <c r="AL9" s="8">
        <f t="shared" si="7"/>
        <v>4</v>
      </c>
      <c r="AM9" s="8">
        <f t="shared" si="8"/>
        <v>0</v>
      </c>
      <c r="AO9" s="8">
        <v>6</v>
      </c>
      <c r="AP9" s="8">
        <f t="shared" si="9"/>
        <v>1</v>
      </c>
      <c r="AQ9" s="8">
        <f>IF(AP9="","",COUNTIF($AP$4:AP9,AP9)+2)</f>
        <v>8</v>
      </c>
      <c r="AR9" s="8" t="str">
        <f t="shared" si="1"/>
        <v>R93</v>
      </c>
      <c r="AS9" s="8" t="str">
        <f t="shared" si="10"/>
        <v>R93_8</v>
      </c>
      <c r="AT9" s="8">
        <f t="shared" si="11"/>
        <v>4</v>
      </c>
      <c r="AU9" s="36">
        <f>IFERROR(VLOOKUP(AS9,'Tiempos de ciclo'!$P$3:$S$398,4,0)/AT9,"")</f>
        <v>1.3368055555555557E-2</v>
      </c>
    </row>
    <row r="10" spans="1:47" x14ac:dyDescent="0.25">
      <c r="A10" s="2">
        <v>7</v>
      </c>
      <c r="C10" s="20"/>
      <c r="D10" s="24" t="str">
        <f t="shared" si="12"/>
        <v/>
      </c>
      <c r="E10" s="17" t="str">
        <f>IFERROR(VLOOKUP(C10,'Base de Datos'!$C$2:$F$198,4,0),"")</f>
        <v/>
      </c>
      <c r="F10" s="9"/>
      <c r="G10" s="18" t="str">
        <f>IFERROR(VLOOKUP(C10&amp;"_1",'Base de Datos'!$A$2:$F$198,5,0),"")</f>
        <v/>
      </c>
      <c r="H10" s="18"/>
      <c r="I10" s="19" t="str">
        <f>IFERROR(VLOOKUP(C10&amp;"_2",'Base de Datos'!$A$2:$F$198,5,0),"")</f>
        <v/>
      </c>
      <c r="J10" s="9"/>
      <c r="K10" s="33"/>
      <c r="L10" s="30"/>
      <c r="M10" s="33"/>
      <c r="N10" s="30"/>
      <c r="O10" s="30"/>
      <c r="P10" s="3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F10" s="35" t="str">
        <f t="shared" si="3"/>
        <v>0_5</v>
      </c>
      <c r="AG10" s="8">
        <v>7</v>
      </c>
      <c r="AH10" s="8">
        <f t="shared" si="4"/>
        <v>4</v>
      </c>
      <c r="AI10" s="8">
        <f>IF(AH10="","",COUNTIF($AH$4:AH10,AH10))</f>
        <v>1</v>
      </c>
      <c r="AJ10" s="8">
        <f t="shared" si="5"/>
        <v>0</v>
      </c>
      <c r="AK10" s="8">
        <f t="shared" si="6"/>
        <v>4</v>
      </c>
      <c r="AL10" s="8">
        <f t="shared" si="7"/>
        <v>5</v>
      </c>
      <c r="AM10" s="8">
        <f t="shared" si="8"/>
        <v>0</v>
      </c>
      <c r="AO10" s="8">
        <v>7</v>
      </c>
      <c r="AP10" s="8">
        <f t="shared" si="9"/>
        <v>1</v>
      </c>
      <c r="AQ10" s="8">
        <f>IF(AP10="","",COUNTIF($AP$4:AP10,AP10)+2)</f>
        <v>9</v>
      </c>
      <c r="AR10" s="8" t="str">
        <f t="shared" si="1"/>
        <v>R93</v>
      </c>
      <c r="AS10" s="8" t="str">
        <f t="shared" si="10"/>
        <v>R93_9</v>
      </c>
      <c r="AT10" s="8">
        <f t="shared" si="11"/>
        <v>4</v>
      </c>
      <c r="AU10" s="36">
        <f>IFERROR(VLOOKUP(AS10,'Tiempos de ciclo'!$P$3:$S$398,4,0)/AT10,"")</f>
        <v>1.3368055555555557E-2</v>
      </c>
    </row>
    <row r="11" spans="1:47" x14ac:dyDescent="0.25">
      <c r="A11" s="2">
        <v>8</v>
      </c>
      <c r="C11" s="20"/>
      <c r="D11" s="24" t="str">
        <f t="shared" si="12"/>
        <v/>
      </c>
      <c r="E11" s="17" t="str">
        <f>IFERROR(VLOOKUP(C11,'Base de Datos'!$C$2:$F$198,4,0),"")</f>
        <v/>
      </c>
      <c r="F11" s="9"/>
      <c r="G11" s="18" t="str">
        <f>IFERROR(VLOOKUP(C11&amp;"_1",'Base de Datos'!$A$2:$F$198,5,0),"")</f>
        <v/>
      </c>
      <c r="H11" s="18"/>
      <c r="I11" s="19" t="str">
        <f>IFERROR(VLOOKUP(C11&amp;"_2",'Base de Datos'!$A$2:$F$198,5,0),"")</f>
        <v/>
      </c>
      <c r="J11" s="9"/>
      <c r="K11" s="30"/>
      <c r="L11" s="30"/>
      <c r="M11" s="30"/>
      <c r="N11" s="30"/>
      <c r="O11" s="30"/>
      <c r="P11" s="31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F11" s="35" t="str">
        <f t="shared" si="3"/>
        <v>0_4</v>
      </c>
      <c r="AG11" s="8">
        <v>8</v>
      </c>
      <c r="AH11" s="8">
        <f t="shared" si="4"/>
        <v>4</v>
      </c>
      <c r="AI11" s="8">
        <f>IF(AH11="","",COUNTIF($AH$4:AH11,AH11))</f>
        <v>2</v>
      </c>
      <c r="AJ11" s="8">
        <f t="shared" si="5"/>
        <v>0</v>
      </c>
      <c r="AK11" s="8">
        <f t="shared" si="6"/>
        <v>5</v>
      </c>
      <c r="AL11" s="8">
        <f t="shared" si="7"/>
        <v>4</v>
      </c>
      <c r="AM11" s="8">
        <f t="shared" si="8"/>
        <v>0</v>
      </c>
      <c r="AO11" s="8">
        <v>8</v>
      </c>
      <c r="AP11" s="8">
        <f t="shared" si="9"/>
        <v>1</v>
      </c>
      <c r="AQ11" s="8">
        <f>IF(AP11="","",COUNTIF($AP$4:AP11,AP11)+2)</f>
        <v>10</v>
      </c>
      <c r="AR11" s="8" t="str">
        <f t="shared" si="1"/>
        <v>R93</v>
      </c>
      <c r="AS11" s="8" t="str">
        <f t="shared" si="10"/>
        <v>R93_10</v>
      </c>
      <c r="AT11" s="8">
        <f t="shared" si="11"/>
        <v>4</v>
      </c>
      <c r="AU11" s="36">
        <f>IFERROR(VLOOKUP(AS11,'Tiempos de ciclo'!$P$3:$S$398,4,0)/AT11,"")</f>
        <v>1.3368055555555557E-2</v>
      </c>
    </row>
    <row r="12" spans="1:47" x14ac:dyDescent="0.25">
      <c r="A12" s="2">
        <v>9</v>
      </c>
      <c r="C12" s="20"/>
      <c r="D12" s="24" t="str">
        <f t="shared" si="12"/>
        <v/>
      </c>
      <c r="E12" s="17" t="str">
        <f>IFERROR(VLOOKUP(C12,'Base de Datos'!$C$2:$F$198,4,0),"")</f>
        <v/>
      </c>
      <c r="F12" s="9"/>
      <c r="G12" s="18" t="str">
        <f>IFERROR(VLOOKUP(C12&amp;"_1",'Base de Datos'!$A$2:$F$198,5,0),"")</f>
        <v/>
      </c>
      <c r="H12" s="18"/>
      <c r="I12" s="19" t="str">
        <f>IFERROR(VLOOKUP(C12&amp;"_2",'Base de Datos'!$A$2:$F$198,5,0),"")</f>
        <v/>
      </c>
      <c r="J12" s="9"/>
      <c r="K12" s="30"/>
      <c r="L12" s="30"/>
      <c r="M12" s="30"/>
      <c r="N12" s="30"/>
      <c r="O12" s="30"/>
      <c r="P12" s="31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F12" s="35" t="str">
        <f t="shared" si="3"/>
        <v>0_5</v>
      </c>
      <c r="AG12" s="8">
        <v>9</v>
      </c>
      <c r="AH12" s="8">
        <f t="shared" si="4"/>
        <v>5</v>
      </c>
      <c r="AI12" s="8">
        <f>IF(AH12="","",COUNTIF($AH$4:AH12,AH12))</f>
        <v>1</v>
      </c>
      <c r="AJ12" s="8">
        <f t="shared" si="5"/>
        <v>0</v>
      </c>
      <c r="AK12" s="8">
        <f t="shared" si="6"/>
        <v>4</v>
      </c>
      <c r="AL12" s="8">
        <f t="shared" si="7"/>
        <v>5</v>
      </c>
      <c r="AM12" s="8">
        <f t="shared" si="8"/>
        <v>0</v>
      </c>
      <c r="AO12" s="8">
        <v>9</v>
      </c>
      <c r="AP12" s="8">
        <f t="shared" si="9"/>
        <v>1</v>
      </c>
      <c r="AQ12" s="8">
        <f>IF(AP12="","",COUNTIF($AP$4:AP12,AP12)+2)</f>
        <v>11</v>
      </c>
      <c r="AR12" s="8" t="str">
        <f t="shared" si="1"/>
        <v>R93</v>
      </c>
      <c r="AS12" s="8" t="str">
        <f t="shared" si="10"/>
        <v>R93_11</v>
      </c>
      <c r="AT12" s="8">
        <f t="shared" si="11"/>
        <v>4</v>
      </c>
      <c r="AU12" s="36">
        <f>IFERROR(VLOOKUP(AS12,'Tiempos de ciclo'!$P$3:$S$398,4,0)/AT12,"")</f>
        <v>1.3368055555555557E-2</v>
      </c>
    </row>
    <row r="13" spans="1:47" x14ac:dyDescent="0.25">
      <c r="A13" s="2">
        <v>10</v>
      </c>
      <c r="C13" s="20"/>
      <c r="D13" s="24" t="str">
        <f t="shared" si="12"/>
        <v/>
      </c>
      <c r="E13" s="17" t="str">
        <f>IFERROR(VLOOKUP(C13,'Base de Datos'!$C$2:$F$198,4,0),"")</f>
        <v/>
      </c>
      <c r="F13" s="9"/>
      <c r="G13" s="18" t="str">
        <f>IFERROR(VLOOKUP(C13&amp;"_1",'Base de Datos'!$A$2:$F$198,5,0),"")</f>
        <v/>
      </c>
      <c r="H13" s="18"/>
      <c r="I13" s="19" t="str">
        <f>IFERROR(VLOOKUP(C13&amp;"_2",'Base de Datos'!$A$2:$F$198,5,0),"")</f>
        <v/>
      </c>
      <c r="J13" s="9"/>
      <c r="K13" s="30"/>
      <c r="L13" s="30"/>
      <c r="M13" s="30"/>
      <c r="N13" s="30"/>
      <c r="O13" s="30"/>
      <c r="P13" s="31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F13" s="35" t="str">
        <f t="shared" si="3"/>
        <v>0_4</v>
      </c>
      <c r="AG13" s="8">
        <v>10</v>
      </c>
      <c r="AH13" s="8">
        <f t="shared" si="4"/>
        <v>5</v>
      </c>
      <c r="AI13" s="8">
        <f>IF(AH13="","",COUNTIF($AH$4:AH13,AH13))</f>
        <v>2</v>
      </c>
      <c r="AJ13" s="8">
        <f t="shared" si="5"/>
        <v>0</v>
      </c>
      <c r="AK13" s="8">
        <f t="shared" si="6"/>
        <v>5</v>
      </c>
      <c r="AL13" s="8">
        <f t="shared" si="7"/>
        <v>4</v>
      </c>
      <c r="AM13" s="8">
        <f t="shared" si="8"/>
        <v>0</v>
      </c>
      <c r="AO13" s="8">
        <v>10</v>
      </c>
      <c r="AP13" s="8">
        <f t="shared" si="9"/>
        <v>1</v>
      </c>
      <c r="AQ13" s="8">
        <f>IF(AP13="","",COUNTIF($AP$4:AP13,AP13)+2)</f>
        <v>12</v>
      </c>
      <c r="AR13" s="8" t="str">
        <f t="shared" si="1"/>
        <v>R93</v>
      </c>
      <c r="AS13" s="8" t="str">
        <f t="shared" si="10"/>
        <v>R93_12</v>
      </c>
      <c r="AT13" s="8">
        <f t="shared" si="11"/>
        <v>4</v>
      </c>
      <c r="AU13" s="36">
        <f>IFERROR(VLOOKUP(AS13,'Tiempos de ciclo'!$P$3:$S$398,4,0)/AT13,"")</f>
        <v>1.3368055555555557E-2</v>
      </c>
    </row>
    <row r="14" spans="1:47" x14ac:dyDescent="0.25">
      <c r="A14" s="2">
        <v>11</v>
      </c>
      <c r="C14" s="20"/>
      <c r="D14" s="24" t="str">
        <f t="shared" si="12"/>
        <v/>
      </c>
      <c r="E14" s="17" t="str">
        <f>IFERROR(VLOOKUP(C14,'Base de Datos'!$C$2:$F$198,4,0),"")</f>
        <v/>
      </c>
      <c r="F14" s="9"/>
      <c r="G14" s="18" t="str">
        <f>IFERROR(VLOOKUP(C14&amp;"_1",'Base de Datos'!$A$2:$F$198,5,0),"")</f>
        <v/>
      </c>
      <c r="H14" s="18"/>
      <c r="I14" s="19" t="str">
        <f>IFERROR(VLOOKUP(C14&amp;"_2",'Base de Datos'!$A$2:$F$198,5,0),"")</f>
        <v/>
      </c>
      <c r="J14" s="9"/>
      <c r="K14" s="33"/>
      <c r="L14" s="30"/>
      <c r="M14" s="30"/>
      <c r="N14" s="30"/>
      <c r="O14" s="30"/>
      <c r="P14" s="31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F14" s="35" t="str">
        <f t="shared" si="3"/>
        <v>0_5</v>
      </c>
      <c r="AG14" s="8">
        <v>11</v>
      </c>
      <c r="AH14" s="8">
        <f t="shared" si="4"/>
        <v>6</v>
      </c>
      <c r="AI14" s="8">
        <f>IF(AH14="","",COUNTIF($AH$4:AH14,AH14))</f>
        <v>1</v>
      </c>
      <c r="AJ14" s="8">
        <f t="shared" si="5"/>
        <v>0</v>
      </c>
      <c r="AK14" s="8">
        <f t="shared" si="6"/>
        <v>4</v>
      </c>
      <c r="AL14" s="8">
        <f t="shared" si="7"/>
        <v>5</v>
      </c>
      <c r="AM14" s="8">
        <f t="shared" si="8"/>
        <v>0</v>
      </c>
      <c r="AO14" s="8">
        <v>11</v>
      </c>
      <c r="AP14" s="8">
        <f t="shared" si="9"/>
        <v>1</v>
      </c>
      <c r="AQ14" s="8">
        <f>IF(AP14="","",COUNTIF($AP$4:AP14,AP14)+2)</f>
        <v>13</v>
      </c>
      <c r="AR14" s="8" t="str">
        <f t="shared" si="1"/>
        <v>R93</v>
      </c>
      <c r="AS14" s="8" t="str">
        <f t="shared" si="10"/>
        <v>R93_13</v>
      </c>
      <c r="AT14" s="8">
        <f t="shared" si="11"/>
        <v>4</v>
      </c>
      <c r="AU14" s="36">
        <f>IFERROR(VLOOKUP(AS14,'Tiempos de ciclo'!$P$3:$S$398,4,0)/AT14,"")</f>
        <v>1.3368055555555557E-2</v>
      </c>
    </row>
    <row r="15" spans="1:47" x14ac:dyDescent="0.25">
      <c r="A15" s="2">
        <v>12</v>
      </c>
      <c r="C15" s="20"/>
      <c r="D15" s="24" t="str">
        <f t="shared" si="12"/>
        <v/>
      </c>
      <c r="E15" s="17" t="str">
        <f>IFERROR(VLOOKUP(C15,'Base de Datos'!$C$2:$F$198,4,0),"")</f>
        <v/>
      </c>
      <c r="F15" s="9"/>
      <c r="G15" s="18" t="str">
        <f>IFERROR(VLOOKUP(C15&amp;"_1",'Base de Datos'!$A$2:$F$198,5,0),"")</f>
        <v/>
      </c>
      <c r="H15" s="18"/>
      <c r="I15" s="19" t="str">
        <f>IFERROR(VLOOKUP(C15&amp;"_2",'Base de Datos'!$A$2:$F$198,5,0),"")</f>
        <v/>
      </c>
      <c r="J15" s="9"/>
      <c r="K15" s="30"/>
      <c r="L15" s="30"/>
      <c r="M15" s="30"/>
      <c r="N15" s="30"/>
      <c r="O15" s="30"/>
      <c r="P15" s="31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F15" s="35" t="str">
        <f t="shared" si="3"/>
        <v>0_4</v>
      </c>
      <c r="AG15" s="8">
        <v>12</v>
      </c>
      <c r="AH15" s="8">
        <f t="shared" si="4"/>
        <v>6</v>
      </c>
      <c r="AI15" s="8">
        <f>IF(AH15="","",COUNTIF($AH$4:AH15,AH15))</f>
        <v>2</v>
      </c>
      <c r="AJ15" s="8">
        <f t="shared" si="5"/>
        <v>0</v>
      </c>
      <c r="AK15" s="8">
        <f t="shared" si="6"/>
        <v>5</v>
      </c>
      <c r="AL15" s="8">
        <f t="shared" si="7"/>
        <v>4</v>
      </c>
      <c r="AM15" s="8">
        <f t="shared" si="8"/>
        <v>0</v>
      </c>
      <c r="AO15" s="8">
        <v>12</v>
      </c>
      <c r="AP15" s="8">
        <f t="shared" si="9"/>
        <v>1</v>
      </c>
      <c r="AQ15" s="8">
        <f>IF(AP15="","",COUNTIF($AP$4:AP15,AP15)+2)</f>
        <v>14</v>
      </c>
      <c r="AR15" s="8" t="str">
        <f t="shared" si="1"/>
        <v>R93</v>
      </c>
      <c r="AS15" s="8" t="str">
        <f t="shared" si="10"/>
        <v>R93_14</v>
      </c>
      <c r="AT15" s="8">
        <f t="shared" si="11"/>
        <v>4</v>
      </c>
      <c r="AU15" s="36">
        <f>IFERROR(VLOOKUP(AS15,'Tiempos de ciclo'!$P$3:$S$398,4,0)/AT15,"")</f>
        <v>1.3368055555555557E-2</v>
      </c>
    </row>
    <row r="16" spans="1:47" x14ac:dyDescent="0.25">
      <c r="A16" s="2">
        <v>13</v>
      </c>
      <c r="C16" s="20"/>
      <c r="D16" s="24" t="str">
        <f t="shared" si="12"/>
        <v/>
      </c>
      <c r="E16" s="17" t="str">
        <f>IFERROR(VLOOKUP(C16,'Base de Datos'!$C$2:$F$198,4,0),"")</f>
        <v/>
      </c>
      <c r="F16" s="9"/>
      <c r="G16" s="18" t="str">
        <f>IFERROR(VLOOKUP(C16&amp;"_1",'Base de Datos'!$A$2:$F$198,5,0),"")</f>
        <v/>
      </c>
      <c r="H16" s="18"/>
      <c r="I16" s="19" t="str">
        <f>IFERROR(VLOOKUP(C16&amp;"_2",'Base de Datos'!$A$2:$F$198,5,0),"")</f>
        <v/>
      </c>
      <c r="J16" s="9"/>
      <c r="K16" s="30"/>
      <c r="L16" s="30"/>
      <c r="M16" s="30"/>
      <c r="N16" s="30"/>
      <c r="O16" s="30"/>
      <c r="P16" s="31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F16" s="35" t="str">
        <f t="shared" si="3"/>
        <v>0_5</v>
      </c>
      <c r="AG16" s="8">
        <v>13</v>
      </c>
      <c r="AH16" s="8">
        <f t="shared" si="4"/>
        <v>7</v>
      </c>
      <c r="AI16" s="8">
        <f>IF(AH16="","",COUNTIF($AH$4:AH16,AH16))</f>
        <v>1</v>
      </c>
      <c r="AJ16" s="8">
        <f t="shared" si="5"/>
        <v>0</v>
      </c>
      <c r="AK16" s="8">
        <f t="shared" si="6"/>
        <v>4</v>
      </c>
      <c r="AL16" s="8">
        <f t="shared" si="7"/>
        <v>5</v>
      </c>
      <c r="AM16" s="8">
        <f t="shared" si="8"/>
        <v>0</v>
      </c>
      <c r="AO16" s="8">
        <v>13</v>
      </c>
      <c r="AP16" s="8">
        <f t="shared" si="9"/>
        <v>1</v>
      </c>
      <c r="AQ16" s="8">
        <f>IF(AP16="","",COUNTIF($AP$4:AP16,AP16)+2)</f>
        <v>15</v>
      </c>
      <c r="AR16" s="8" t="str">
        <f t="shared" si="1"/>
        <v>R93</v>
      </c>
      <c r="AS16" s="8" t="str">
        <f t="shared" si="10"/>
        <v>R93_15</v>
      </c>
      <c r="AT16" s="8">
        <f t="shared" si="11"/>
        <v>4</v>
      </c>
      <c r="AU16" s="36">
        <f>IFERROR(VLOOKUP(AS16,'Tiempos de ciclo'!$P$3:$S$398,4,0)/AT16,"")</f>
        <v>1.3368055555555557E-2</v>
      </c>
    </row>
    <row r="17" spans="1:47" x14ac:dyDescent="0.25">
      <c r="A17" s="2">
        <v>14</v>
      </c>
      <c r="C17" s="20"/>
      <c r="D17" s="24" t="str">
        <f t="shared" si="12"/>
        <v/>
      </c>
      <c r="E17" s="17" t="str">
        <f>IFERROR(VLOOKUP(C17,'Base de Datos'!$C$2:$F$198,4,0),"")</f>
        <v/>
      </c>
      <c r="F17" s="9"/>
      <c r="G17" s="18" t="str">
        <f>IFERROR(VLOOKUP(C17&amp;"_1",'Base de Datos'!$A$2:$F$198,5,0),"")</f>
        <v/>
      </c>
      <c r="H17" s="18"/>
      <c r="I17" s="19" t="str">
        <f>IFERROR(VLOOKUP(C17&amp;"_2",'Base de Datos'!$A$2:$F$198,5,0),"")</f>
        <v/>
      </c>
      <c r="J17" s="9"/>
      <c r="K17" s="33"/>
      <c r="L17" s="30"/>
      <c r="M17" s="30"/>
      <c r="N17" s="30"/>
      <c r="O17" s="30"/>
      <c r="P17" s="31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F17" s="35" t="str">
        <f t="shared" si="3"/>
        <v>0_4</v>
      </c>
      <c r="AG17" s="8">
        <v>14</v>
      </c>
      <c r="AH17" s="8">
        <f t="shared" si="4"/>
        <v>7</v>
      </c>
      <c r="AI17" s="8">
        <f>IF(AH17="","",COUNTIF($AH$4:AH17,AH17))</f>
        <v>2</v>
      </c>
      <c r="AJ17" s="8">
        <f t="shared" si="5"/>
        <v>0</v>
      </c>
      <c r="AK17" s="8">
        <f t="shared" si="6"/>
        <v>5</v>
      </c>
      <c r="AL17" s="8">
        <f t="shared" si="7"/>
        <v>4</v>
      </c>
      <c r="AM17" s="8">
        <f t="shared" si="8"/>
        <v>0</v>
      </c>
      <c r="AO17" s="8">
        <v>14</v>
      </c>
      <c r="AP17" s="8">
        <f t="shared" si="9"/>
        <v>1</v>
      </c>
      <c r="AQ17" s="8">
        <f>IF(AP17="","",COUNTIF($AP$4:AP17,AP17)+2)</f>
        <v>16</v>
      </c>
      <c r="AR17" s="8" t="str">
        <f t="shared" si="1"/>
        <v>R93</v>
      </c>
      <c r="AS17" s="8" t="str">
        <f t="shared" si="10"/>
        <v>R93_16</v>
      </c>
      <c r="AT17" s="8">
        <f t="shared" si="11"/>
        <v>4</v>
      </c>
      <c r="AU17" s="36">
        <f>IFERROR(VLOOKUP(AS17,'Tiempos de ciclo'!$P$3:$S$398,4,0)/AT17,"")</f>
        <v>1.3368055555555557E-2</v>
      </c>
    </row>
    <row r="18" spans="1:47" x14ac:dyDescent="0.25">
      <c r="A18" s="2">
        <v>15</v>
      </c>
      <c r="C18" s="20"/>
      <c r="D18" s="24" t="str">
        <f t="shared" si="12"/>
        <v/>
      </c>
      <c r="E18" s="17" t="str">
        <f>IFERROR(VLOOKUP(C18,'Base de Datos'!$C$2:$F$198,4,0),"")</f>
        <v/>
      </c>
      <c r="F18" s="9"/>
      <c r="G18" s="18" t="str">
        <f>IFERROR(VLOOKUP(C18&amp;"_1",'Base de Datos'!$A$2:$F$198,5,0),"")</f>
        <v/>
      </c>
      <c r="H18" s="18"/>
      <c r="I18" s="19" t="str">
        <f>IFERROR(VLOOKUP(C18&amp;"_2",'Base de Datos'!$A$2:$F$198,5,0),"")</f>
        <v/>
      </c>
      <c r="J18" s="9"/>
      <c r="K18" s="33"/>
      <c r="L18" s="30"/>
      <c r="M18" s="33"/>
      <c r="N18" s="30"/>
      <c r="O18" s="30"/>
      <c r="P18" s="3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F18" s="35" t="str">
        <f t="shared" si="3"/>
        <v>0_5</v>
      </c>
      <c r="AG18" s="8">
        <v>15</v>
      </c>
      <c r="AH18" s="8">
        <f t="shared" si="4"/>
        <v>8</v>
      </c>
      <c r="AI18" s="8">
        <f>IF(AH18="","",COUNTIF($AH$4:AH18,AH18))</f>
        <v>1</v>
      </c>
      <c r="AJ18" s="8">
        <f t="shared" si="5"/>
        <v>0</v>
      </c>
      <c r="AK18" s="8">
        <f t="shared" si="6"/>
        <v>4</v>
      </c>
      <c r="AL18" s="8">
        <f t="shared" si="7"/>
        <v>5</v>
      </c>
      <c r="AM18" s="8">
        <f t="shared" si="8"/>
        <v>0</v>
      </c>
      <c r="AO18" s="8">
        <v>15</v>
      </c>
      <c r="AP18" s="8">
        <f t="shared" si="9"/>
        <v>1</v>
      </c>
      <c r="AQ18" s="8">
        <f>IF(AP18="","",COUNTIF($AP$4:AP18,AP18)+2)</f>
        <v>17</v>
      </c>
      <c r="AR18" s="8" t="str">
        <f t="shared" si="1"/>
        <v>R93</v>
      </c>
      <c r="AS18" s="8" t="str">
        <f t="shared" si="10"/>
        <v>R93_17</v>
      </c>
      <c r="AT18" s="8">
        <f t="shared" si="11"/>
        <v>4</v>
      </c>
      <c r="AU18" s="36">
        <f>IFERROR(VLOOKUP(AS18,'Tiempos de ciclo'!$P$3:$S$398,4,0)/AT18,"")</f>
        <v>1.3368055555555557E-2</v>
      </c>
    </row>
    <row r="19" spans="1:47" x14ac:dyDescent="0.25">
      <c r="A19" s="2">
        <v>16</v>
      </c>
      <c r="C19" s="20"/>
      <c r="D19" s="24" t="str">
        <f t="shared" si="12"/>
        <v/>
      </c>
      <c r="E19" s="17" t="str">
        <f>IFERROR(VLOOKUP(C19,'Base de Datos'!$C$2:$F$198,4,0),"")</f>
        <v/>
      </c>
      <c r="F19" s="9"/>
      <c r="G19" s="18" t="str">
        <f>IFERROR(VLOOKUP(C19&amp;"_1",'Base de Datos'!$A$2:$F$198,5,0),"")</f>
        <v/>
      </c>
      <c r="H19" s="18"/>
      <c r="I19" s="19" t="str">
        <f>IFERROR(VLOOKUP(C19&amp;"_2",'Base de Datos'!$A$2:$F$198,5,0),"")</f>
        <v/>
      </c>
      <c r="J19" s="9"/>
      <c r="K19" s="33"/>
      <c r="L19" s="30"/>
      <c r="M19" s="30"/>
      <c r="N19" s="30"/>
      <c r="O19" s="30"/>
      <c r="P19" s="31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F19" s="35" t="str">
        <f t="shared" si="3"/>
        <v>0_4</v>
      </c>
      <c r="AG19" s="8">
        <v>16</v>
      </c>
      <c r="AH19" s="8">
        <f t="shared" si="4"/>
        <v>8</v>
      </c>
      <c r="AI19" s="8">
        <f>IF(AH19="","",COUNTIF($AH$4:AH19,AH19))</f>
        <v>2</v>
      </c>
      <c r="AJ19" s="8">
        <f t="shared" si="5"/>
        <v>0</v>
      </c>
      <c r="AK19" s="8">
        <f t="shared" si="6"/>
        <v>5</v>
      </c>
      <c r="AL19" s="8">
        <f t="shared" si="7"/>
        <v>4</v>
      </c>
      <c r="AM19" s="8">
        <f t="shared" si="8"/>
        <v>0</v>
      </c>
      <c r="AO19" s="8">
        <v>16</v>
      </c>
      <c r="AP19" s="8">
        <f t="shared" si="9"/>
        <v>1</v>
      </c>
      <c r="AQ19" s="8">
        <f>IF(AP19="","",COUNTIF($AP$4:AP19,AP19)+2)</f>
        <v>18</v>
      </c>
      <c r="AR19" s="8" t="str">
        <f t="shared" si="1"/>
        <v>R93</v>
      </c>
      <c r="AS19" s="8" t="str">
        <f t="shared" si="10"/>
        <v>R93_18</v>
      </c>
      <c r="AT19" s="8">
        <f t="shared" si="11"/>
        <v>4</v>
      </c>
      <c r="AU19" s="36">
        <f>IFERROR(VLOOKUP(AS19,'Tiempos de ciclo'!$P$3:$S$398,4,0)/AT19,"")</f>
        <v>1.3368055555555557E-2</v>
      </c>
    </row>
    <row r="20" spans="1:47" x14ac:dyDescent="0.25">
      <c r="A20" s="2">
        <v>17</v>
      </c>
      <c r="C20" s="20"/>
      <c r="D20" s="24" t="str">
        <f t="shared" si="12"/>
        <v/>
      </c>
      <c r="E20" s="17" t="str">
        <f>IFERROR(VLOOKUP(C20,'Base de Datos'!$C$2:$F$198,4,0),"")</f>
        <v/>
      </c>
      <c r="F20" s="9"/>
      <c r="G20" s="18" t="str">
        <f>IFERROR(VLOOKUP(C20&amp;"_1",'Base de Datos'!$A$2:$F$198,5,0),"")</f>
        <v/>
      </c>
      <c r="H20" s="18"/>
      <c r="I20" s="19" t="str">
        <f>IFERROR(VLOOKUP(C20&amp;"_2",'Base de Datos'!$A$2:$F$198,5,0),"")</f>
        <v/>
      </c>
      <c r="J20" s="9"/>
      <c r="K20" s="30"/>
      <c r="L20" s="30"/>
      <c r="M20" s="30"/>
      <c r="N20" s="30"/>
      <c r="O20" s="30"/>
      <c r="P20" s="31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F20" s="35" t="str">
        <f t="shared" si="3"/>
        <v>0_5</v>
      </c>
      <c r="AG20" s="8">
        <v>17</v>
      </c>
      <c r="AH20" s="8">
        <f t="shared" si="4"/>
        <v>9</v>
      </c>
      <c r="AI20" s="8">
        <f>IF(AH20="","",COUNTIF($AH$4:AH20,AH20))</f>
        <v>1</v>
      </c>
      <c r="AJ20" s="8">
        <f t="shared" si="5"/>
        <v>0</v>
      </c>
      <c r="AK20" s="8">
        <f t="shared" si="6"/>
        <v>4</v>
      </c>
      <c r="AL20" s="8">
        <f t="shared" si="7"/>
        <v>5</v>
      </c>
      <c r="AM20" s="8">
        <f t="shared" si="8"/>
        <v>0</v>
      </c>
      <c r="AO20" s="8">
        <v>17</v>
      </c>
      <c r="AP20" s="8">
        <f t="shared" si="9"/>
        <v>1</v>
      </c>
      <c r="AQ20" s="8">
        <f>IF(AP20="","",COUNTIF($AP$4:AP20,AP20)+2)</f>
        <v>19</v>
      </c>
      <c r="AR20" s="8" t="str">
        <f t="shared" si="1"/>
        <v>R93</v>
      </c>
      <c r="AS20" s="8" t="str">
        <f t="shared" si="10"/>
        <v>R93_19</v>
      </c>
      <c r="AT20" s="8">
        <f t="shared" si="11"/>
        <v>4</v>
      </c>
      <c r="AU20" s="36">
        <f>IFERROR(VLOOKUP(AS20,'Tiempos de ciclo'!$P$3:$S$398,4,0)/AT20,"")</f>
        <v>1.3368055555555557E-2</v>
      </c>
    </row>
    <row r="21" spans="1:47" x14ac:dyDescent="0.25">
      <c r="A21" s="2">
        <v>18</v>
      </c>
      <c r="C21" s="20"/>
      <c r="D21" s="24" t="str">
        <f t="shared" si="12"/>
        <v/>
      </c>
      <c r="E21" s="17" t="str">
        <f>IFERROR(VLOOKUP(C21,'Base de Datos'!$C$2:$F$198,4,0),"")</f>
        <v/>
      </c>
      <c r="F21" s="9"/>
      <c r="G21" s="18" t="str">
        <f>IFERROR(VLOOKUP(C21&amp;"_1",'Base de Datos'!$A$2:$F$198,5,0),"")</f>
        <v/>
      </c>
      <c r="H21" s="18"/>
      <c r="I21" s="19" t="str">
        <f>IFERROR(VLOOKUP(C21&amp;"_2",'Base de Datos'!$A$2:$F$198,5,0),"")</f>
        <v/>
      </c>
      <c r="J21" s="9"/>
      <c r="K21" s="30"/>
      <c r="L21" s="30"/>
      <c r="M21" s="30"/>
      <c r="N21" s="30"/>
      <c r="O21" s="30"/>
      <c r="P21" s="31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F21" s="35" t="str">
        <f t="shared" si="3"/>
        <v>0_4</v>
      </c>
      <c r="AG21" s="8">
        <v>18</v>
      </c>
      <c r="AH21" s="8">
        <f t="shared" si="4"/>
        <v>9</v>
      </c>
      <c r="AI21" s="8">
        <f>IF(AH21="","",COUNTIF($AH$4:AH21,AH21))</f>
        <v>2</v>
      </c>
      <c r="AJ21" s="8">
        <f t="shared" si="5"/>
        <v>0</v>
      </c>
      <c r="AK21" s="8">
        <f t="shared" si="6"/>
        <v>5</v>
      </c>
      <c r="AL21" s="8">
        <f t="shared" si="7"/>
        <v>4</v>
      </c>
      <c r="AM21" s="8">
        <f t="shared" si="8"/>
        <v>0</v>
      </c>
      <c r="AO21" s="8">
        <v>18</v>
      </c>
      <c r="AP21" s="8">
        <f t="shared" si="9"/>
        <v>1</v>
      </c>
      <c r="AQ21" s="8">
        <f>IF(AP21="","",COUNTIF($AP$4:AP21,AP21)+2)</f>
        <v>20</v>
      </c>
      <c r="AR21" s="8" t="str">
        <f t="shared" si="1"/>
        <v>R93</v>
      </c>
      <c r="AS21" s="8" t="str">
        <f t="shared" si="10"/>
        <v>R93_20</v>
      </c>
      <c r="AT21" s="8">
        <f t="shared" si="11"/>
        <v>4</v>
      </c>
      <c r="AU21" s="36">
        <f>IFERROR(VLOOKUP(AS21,'Tiempos de ciclo'!$P$3:$S$398,4,0)/AT21,"")</f>
        <v>1.3368055555555557E-2</v>
      </c>
    </row>
    <row r="22" spans="1:47" x14ac:dyDescent="0.25">
      <c r="A22" s="2">
        <v>19</v>
      </c>
      <c r="C22" s="20"/>
      <c r="D22" s="24" t="str">
        <f t="shared" si="12"/>
        <v/>
      </c>
      <c r="E22" s="17" t="str">
        <f>IFERROR(VLOOKUP(C22,'Base de Datos'!$C$2:$F$198,4,0),"")</f>
        <v/>
      </c>
      <c r="F22" s="9"/>
      <c r="G22" s="18" t="str">
        <f>IFERROR(VLOOKUP(C22&amp;"_1",'Base de Datos'!$A$2:$F$198,5,0),"")</f>
        <v/>
      </c>
      <c r="H22" s="18"/>
      <c r="I22" s="19" t="str">
        <f>IFERROR(VLOOKUP(C22&amp;"_2",'Base de Datos'!$A$2:$F$198,5,0),"")</f>
        <v/>
      </c>
      <c r="J22" s="9"/>
      <c r="K22" s="30"/>
      <c r="L22" s="30"/>
      <c r="M22" s="30"/>
      <c r="N22" s="30"/>
      <c r="O22" s="30"/>
      <c r="P22" s="31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F22" s="35" t="str">
        <f t="shared" si="3"/>
        <v>0_5</v>
      </c>
      <c r="AG22" s="8">
        <v>19</v>
      </c>
      <c r="AH22" s="8">
        <f t="shared" si="4"/>
        <v>10</v>
      </c>
      <c r="AI22" s="8">
        <f>IF(AH22="","",COUNTIF($AH$4:AH22,AH22))</f>
        <v>1</v>
      </c>
      <c r="AJ22" s="8">
        <f t="shared" si="5"/>
        <v>0</v>
      </c>
      <c r="AK22" s="8">
        <f t="shared" si="6"/>
        <v>4</v>
      </c>
      <c r="AL22" s="8">
        <f t="shared" si="7"/>
        <v>5</v>
      </c>
      <c r="AM22" s="8">
        <f t="shared" si="8"/>
        <v>0</v>
      </c>
      <c r="AO22" s="8">
        <v>19</v>
      </c>
      <c r="AP22" s="8">
        <f t="shared" si="9"/>
        <v>1</v>
      </c>
      <c r="AQ22" s="8">
        <f>IF(AP22="","",COUNTIF($AP$4:AP22,AP22)+2)</f>
        <v>21</v>
      </c>
      <c r="AR22" s="8" t="str">
        <f t="shared" si="1"/>
        <v>R93</v>
      </c>
      <c r="AS22" s="8" t="str">
        <f t="shared" si="10"/>
        <v>R93_21</v>
      </c>
      <c r="AT22" s="8">
        <f t="shared" si="11"/>
        <v>4</v>
      </c>
      <c r="AU22" s="36">
        <f>IFERROR(VLOOKUP(AS22,'Tiempos de ciclo'!$P$3:$S$398,4,0)/AT22,"")</f>
        <v>1.3368055555555557E-2</v>
      </c>
    </row>
    <row r="23" spans="1:47" x14ac:dyDescent="0.25">
      <c r="A23" s="2">
        <v>20</v>
      </c>
      <c r="C23" s="20"/>
      <c r="D23" s="24" t="str">
        <f t="shared" si="12"/>
        <v/>
      </c>
      <c r="E23" s="17" t="str">
        <f>IFERROR(VLOOKUP(C23,'Base de Datos'!$C$2:$F$198,4,0),"")</f>
        <v/>
      </c>
      <c r="F23" s="9"/>
      <c r="G23" s="18" t="str">
        <f>IFERROR(VLOOKUP(C23&amp;"_1",'Base de Datos'!$A$2:$F$198,5,0),"")</f>
        <v/>
      </c>
      <c r="H23" s="18"/>
      <c r="I23" s="19" t="str">
        <f>IFERROR(VLOOKUP(C23&amp;"_2",'Base de Datos'!$A$2:$F$198,5,0),"")</f>
        <v/>
      </c>
      <c r="J23" s="9"/>
      <c r="K23" s="30"/>
      <c r="L23" s="30"/>
      <c r="M23" s="30"/>
      <c r="N23" s="30"/>
      <c r="O23" s="30"/>
      <c r="P23" s="31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F23" s="35" t="str">
        <f t="shared" si="3"/>
        <v>0_4</v>
      </c>
      <c r="AG23" s="8">
        <v>20</v>
      </c>
      <c r="AH23" s="8">
        <f t="shared" si="4"/>
        <v>10</v>
      </c>
      <c r="AI23" s="8">
        <f>IF(AH23="","",COUNTIF($AH$4:AH23,AH23))</f>
        <v>2</v>
      </c>
      <c r="AJ23" s="8">
        <f t="shared" si="5"/>
        <v>0</v>
      </c>
      <c r="AK23" s="8">
        <f t="shared" si="6"/>
        <v>5</v>
      </c>
      <c r="AL23" s="8">
        <f t="shared" si="7"/>
        <v>4</v>
      </c>
      <c r="AM23" s="8">
        <f t="shared" si="8"/>
        <v>0</v>
      </c>
      <c r="AO23" s="8">
        <v>20</v>
      </c>
      <c r="AP23" s="8">
        <f t="shared" si="9"/>
        <v>1</v>
      </c>
      <c r="AQ23" s="8">
        <f>IF(AP23="","",COUNTIF($AP$4:AP23,AP23)+2)</f>
        <v>22</v>
      </c>
      <c r="AR23" s="8" t="str">
        <f t="shared" si="1"/>
        <v>R93</v>
      </c>
      <c r="AS23" s="8" t="str">
        <f t="shared" si="10"/>
        <v>R93_22</v>
      </c>
      <c r="AT23" s="8">
        <f t="shared" si="11"/>
        <v>4</v>
      </c>
      <c r="AU23" s="36">
        <f>IFERROR(VLOOKUP(AS23,'Tiempos de ciclo'!$P$3:$S$398,4,0)/AT23,"")</f>
        <v>1.3368055555555557E-2</v>
      </c>
    </row>
    <row r="24" spans="1:47" x14ac:dyDescent="0.25">
      <c r="A24" s="2">
        <v>21</v>
      </c>
      <c r="C24" s="20"/>
      <c r="D24" s="24" t="str">
        <f t="shared" si="12"/>
        <v/>
      </c>
      <c r="E24" s="17" t="str">
        <f>IFERROR(VLOOKUP(C24,'Base de Datos'!$C$2:$F$198,4,0),"")</f>
        <v/>
      </c>
      <c r="F24" s="9"/>
      <c r="G24" s="18" t="str">
        <f>IFERROR(VLOOKUP(C24&amp;"_1",'Base de Datos'!$A$2:$F$198,5,0),"")</f>
        <v/>
      </c>
      <c r="H24" s="18"/>
      <c r="I24" s="19" t="str">
        <f>IFERROR(VLOOKUP(C24&amp;"_2",'Base de Datos'!$A$2:$F$198,5,0),"")</f>
        <v/>
      </c>
      <c r="J24" s="9"/>
      <c r="K24" s="33"/>
      <c r="L24" s="30"/>
      <c r="M24" s="30"/>
      <c r="N24" s="30"/>
      <c r="O24" s="30"/>
      <c r="P24" s="31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F24" s="35" t="str">
        <f t="shared" si="3"/>
        <v>0_5</v>
      </c>
      <c r="AG24" s="8">
        <v>21</v>
      </c>
      <c r="AH24" s="8">
        <f t="shared" si="4"/>
        <v>11</v>
      </c>
      <c r="AI24" s="8">
        <f>IF(AH24="","",COUNTIF($AH$4:AH24,AH24))</f>
        <v>1</v>
      </c>
      <c r="AJ24" s="8">
        <f t="shared" si="5"/>
        <v>0</v>
      </c>
      <c r="AK24" s="8">
        <f t="shared" si="6"/>
        <v>4</v>
      </c>
      <c r="AL24" s="8">
        <f t="shared" si="7"/>
        <v>5</v>
      </c>
      <c r="AM24" s="8">
        <f t="shared" si="8"/>
        <v>0</v>
      </c>
      <c r="AO24" s="8">
        <v>21</v>
      </c>
      <c r="AP24" s="8">
        <f t="shared" si="9"/>
        <v>1</v>
      </c>
      <c r="AQ24" s="8">
        <f>IF(AP24="","",COUNTIF($AP$4:AP24,AP24)+2)</f>
        <v>23</v>
      </c>
      <c r="AR24" s="8" t="str">
        <f t="shared" si="1"/>
        <v>R93</v>
      </c>
      <c r="AS24" s="8" t="str">
        <f t="shared" si="10"/>
        <v>R93_23</v>
      </c>
      <c r="AT24" s="8">
        <f>IFERROR(VLOOKUP(AR24&amp;"_"&amp;(AQ24+1),$AF$4:$AM$643,8,0),IF(AR25=AR24,AT25,AT23))</f>
        <v>4</v>
      </c>
      <c r="AU24" s="36">
        <f>IFERROR(VLOOKUP(AS24,'Tiempos de ciclo'!$P$3:$S$398,4,0)/AT24,"")</f>
        <v>1.3368055555555557E-2</v>
      </c>
    </row>
    <row r="25" spans="1:47" x14ac:dyDescent="0.25">
      <c r="A25" s="2">
        <v>22</v>
      </c>
      <c r="C25" s="20"/>
      <c r="D25" s="24" t="str">
        <f t="shared" si="12"/>
        <v/>
      </c>
      <c r="E25" s="17" t="str">
        <f>IFERROR(VLOOKUP(C25,'Base de Datos'!$C$2:$F$198,4,0),"")</f>
        <v/>
      </c>
      <c r="F25" s="9"/>
      <c r="G25" s="18" t="str">
        <f>IFERROR(VLOOKUP(C25&amp;"_1",'Base de Datos'!$A$2:$F$198,5,0),"")</f>
        <v/>
      </c>
      <c r="H25" s="18"/>
      <c r="I25" s="19" t="str">
        <f>IFERROR(VLOOKUP(C25&amp;"_2",'Base de Datos'!$A$2:$F$198,5,0),"")</f>
        <v/>
      </c>
      <c r="J25" s="9"/>
      <c r="K25" s="33"/>
      <c r="L25" s="30"/>
      <c r="M25" s="33"/>
      <c r="N25" s="30"/>
      <c r="O25" s="30"/>
      <c r="P25" s="31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F25" s="35" t="str">
        <f t="shared" si="3"/>
        <v>0_4</v>
      </c>
      <c r="AG25" s="8">
        <v>22</v>
      </c>
      <c r="AH25" s="8">
        <f t="shared" si="4"/>
        <v>11</v>
      </c>
      <c r="AI25" s="8">
        <f>IF(AH25="","",COUNTIF($AH$4:AH25,AH25))</f>
        <v>2</v>
      </c>
      <c r="AJ25" s="8">
        <f t="shared" si="5"/>
        <v>0</v>
      </c>
      <c r="AK25" s="8">
        <f t="shared" si="6"/>
        <v>5</v>
      </c>
      <c r="AL25" s="8">
        <f t="shared" si="7"/>
        <v>4</v>
      </c>
      <c r="AM25" s="8">
        <f t="shared" si="8"/>
        <v>0</v>
      </c>
      <c r="AO25" s="8">
        <v>22</v>
      </c>
      <c r="AP25" s="8">
        <f t="shared" si="9"/>
        <v>1</v>
      </c>
      <c r="AQ25" s="8">
        <f>IF(AP25="","",COUNTIF($AP$4:AP25,AP25)+2)</f>
        <v>24</v>
      </c>
      <c r="AR25" s="8" t="str">
        <f t="shared" si="1"/>
        <v>R93</v>
      </c>
      <c r="AS25" s="8" t="str">
        <f t="shared" si="10"/>
        <v>R93_24</v>
      </c>
      <c r="AT25" s="8">
        <f t="shared" si="11"/>
        <v>4</v>
      </c>
      <c r="AU25" s="36">
        <f>IFERROR(VLOOKUP(AS25,'Tiempos de ciclo'!$P$3:$S$398,4,0)/AT25,"")</f>
        <v>1.3368055555555557E-2</v>
      </c>
    </row>
    <row r="26" spans="1:47" x14ac:dyDescent="0.25">
      <c r="A26" s="2">
        <v>23</v>
      </c>
      <c r="C26" s="20"/>
      <c r="D26" s="24" t="str">
        <f t="shared" si="12"/>
        <v/>
      </c>
      <c r="E26" s="17" t="str">
        <f>IFERROR(VLOOKUP(C26,'Base de Datos'!$C$2:$F$198,4,0),"")</f>
        <v/>
      </c>
      <c r="F26" s="9"/>
      <c r="G26" s="18" t="str">
        <f>IFERROR(VLOOKUP(C26&amp;"_1",'Base de Datos'!$A$2:$F$198,5,0),"")</f>
        <v/>
      </c>
      <c r="H26" s="18"/>
      <c r="I26" s="19" t="str">
        <f>IFERROR(VLOOKUP(C26&amp;"_2",'Base de Datos'!$A$2:$F$198,5,0),"")</f>
        <v/>
      </c>
      <c r="J26" s="9"/>
      <c r="K26" s="30"/>
      <c r="L26" s="30"/>
      <c r="M26" s="30"/>
      <c r="N26" s="30"/>
      <c r="O26" s="30"/>
      <c r="P26" s="3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F26" s="35" t="str">
        <f t="shared" si="3"/>
        <v>0_5</v>
      </c>
      <c r="AG26" s="8">
        <v>23</v>
      </c>
      <c r="AH26" s="8">
        <f t="shared" si="4"/>
        <v>12</v>
      </c>
      <c r="AI26" s="8">
        <f>IF(AH26="","",COUNTIF($AH$4:AH26,AH26))</f>
        <v>1</v>
      </c>
      <c r="AJ26" s="8">
        <f t="shared" si="5"/>
        <v>0</v>
      </c>
      <c r="AK26" s="8">
        <f t="shared" si="6"/>
        <v>4</v>
      </c>
      <c r="AL26" s="8">
        <f t="shared" si="7"/>
        <v>5</v>
      </c>
      <c r="AM26" s="8">
        <f t="shared" si="8"/>
        <v>0</v>
      </c>
      <c r="AO26" s="37">
        <v>23</v>
      </c>
      <c r="AP26" s="37">
        <f t="shared" si="9"/>
        <v>2</v>
      </c>
      <c r="AQ26" s="37">
        <f>IF(AP26="","",COUNTIF($AP$4:AP26,AP26)+2)</f>
        <v>3</v>
      </c>
      <c r="AR26" s="37" t="str">
        <f t="shared" si="1"/>
        <v/>
      </c>
      <c r="AS26" s="37" t="str">
        <f t="shared" si="10"/>
        <v>_3</v>
      </c>
      <c r="AT26" s="8">
        <f t="shared" si="11"/>
        <v>0</v>
      </c>
      <c r="AU26" s="36" t="str">
        <f>IFERROR(VLOOKUP(AS26,'Tiempos de ciclo'!$P$3:$S$398,4,0)/AT26,"")</f>
        <v/>
      </c>
    </row>
    <row r="27" spans="1:47" x14ac:dyDescent="0.25">
      <c r="A27" s="2">
        <v>24</v>
      </c>
      <c r="C27" s="20"/>
      <c r="D27" s="24" t="str">
        <f t="shared" si="12"/>
        <v/>
      </c>
      <c r="E27" s="17" t="str">
        <f>IFERROR(VLOOKUP(C27,'Base de Datos'!$C$2:$F$198,4,0),"")</f>
        <v/>
      </c>
      <c r="F27" s="9"/>
      <c r="G27" s="18" t="str">
        <f>IFERROR(VLOOKUP(C27&amp;"_1",'Base de Datos'!$A$2:$F$198,5,0),"")</f>
        <v/>
      </c>
      <c r="H27" s="18"/>
      <c r="I27" s="19" t="str">
        <f>IFERROR(VLOOKUP(C27&amp;"_2",'Base de Datos'!$A$2:$F$198,5,0),"")</f>
        <v/>
      </c>
      <c r="J27" s="9"/>
      <c r="K27" s="30"/>
      <c r="L27" s="30"/>
      <c r="M27" s="30"/>
      <c r="N27" s="30"/>
      <c r="O27" s="30"/>
      <c r="P27" s="31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F27" s="35" t="str">
        <f t="shared" si="3"/>
        <v>0_4</v>
      </c>
      <c r="AG27" s="8">
        <v>24</v>
      </c>
      <c r="AH27" s="8">
        <f t="shared" si="4"/>
        <v>12</v>
      </c>
      <c r="AI27" s="8">
        <f>IF(AH27="","",COUNTIF($AH$4:AH27,AH27))</f>
        <v>2</v>
      </c>
      <c r="AJ27" s="8">
        <f t="shared" si="5"/>
        <v>0</v>
      </c>
      <c r="AK27" s="8">
        <f t="shared" si="6"/>
        <v>5</v>
      </c>
      <c r="AL27" s="8">
        <f t="shared" si="7"/>
        <v>4</v>
      </c>
      <c r="AM27" s="8">
        <f t="shared" si="8"/>
        <v>0</v>
      </c>
      <c r="AO27" s="37">
        <v>24</v>
      </c>
      <c r="AP27" s="37">
        <f t="shared" si="9"/>
        <v>2</v>
      </c>
      <c r="AQ27" s="37">
        <f>IF(AP27="","",COUNTIF($AP$4:AP27,AP27)+2)</f>
        <v>4</v>
      </c>
      <c r="AR27" s="37" t="str">
        <f t="shared" si="1"/>
        <v/>
      </c>
      <c r="AS27" s="37" t="str">
        <f t="shared" si="10"/>
        <v>_4</v>
      </c>
      <c r="AT27" s="8">
        <f t="shared" si="11"/>
        <v>0</v>
      </c>
      <c r="AU27" s="36" t="str">
        <f>IFERROR(VLOOKUP(AS27,'Tiempos de ciclo'!$P$3:$S$398,4,0)/AT27,"")</f>
        <v/>
      </c>
    </row>
    <row r="28" spans="1:47" x14ac:dyDescent="0.25">
      <c r="A28" s="2">
        <v>25</v>
      </c>
      <c r="C28" s="20"/>
      <c r="D28" s="24" t="str">
        <f t="shared" si="12"/>
        <v/>
      </c>
      <c r="E28" s="17" t="str">
        <f>IFERROR(VLOOKUP(C28,'Base de Datos'!$C$2:$F$198,4,0),"")</f>
        <v/>
      </c>
      <c r="F28" s="9"/>
      <c r="G28" s="18" t="str">
        <f>IFERROR(VLOOKUP(C28&amp;"_1",'Base de Datos'!$A$2:$F$198,5,0),"")</f>
        <v/>
      </c>
      <c r="H28" s="18"/>
      <c r="I28" s="19" t="str">
        <f>IFERROR(VLOOKUP(C28&amp;"_2",'Base de Datos'!$A$2:$F$198,5,0),"")</f>
        <v/>
      </c>
      <c r="J28" s="9"/>
      <c r="K28" s="33"/>
      <c r="L28" s="30"/>
      <c r="M28" s="30"/>
      <c r="N28" s="30"/>
      <c r="O28" s="30"/>
      <c r="P28" s="31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F28" s="35" t="str">
        <f t="shared" si="3"/>
        <v>0_5</v>
      </c>
      <c r="AG28" s="8">
        <v>25</v>
      </c>
      <c r="AH28" s="8">
        <f t="shared" si="4"/>
        <v>13</v>
      </c>
      <c r="AI28" s="8">
        <f>IF(AH28="","",COUNTIF($AH$4:AH28,AH28))</f>
        <v>1</v>
      </c>
      <c r="AJ28" s="8">
        <f t="shared" si="5"/>
        <v>0</v>
      </c>
      <c r="AK28" s="8">
        <f t="shared" si="6"/>
        <v>4</v>
      </c>
      <c r="AL28" s="8">
        <f t="shared" si="7"/>
        <v>5</v>
      </c>
      <c r="AM28" s="8">
        <f t="shared" si="8"/>
        <v>0</v>
      </c>
      <c r="AO28" s="37">
        <v>25</v>
      </c>
      <c r="AP28" s="37">
        <f t="shared" si="9"/>
        <v>2</v>
      </c>
      <c r="AQ28" s="37">
        <f>IF(AP28="","",COUNTIF($AP$4:AP28,AP28)+2)</f>
        <v>5</v>
      </c>
      <c r="AR28" s="37" t="str">
        <f t="shared" si="1"/>
        <v/>
      </c>
      <c r="AS28" s="37" t="str">
        <f t="shared" si="10"/>
        <v>_5</v>
      </c>
      <c r="AT28" s="8">
        <f t="shared" si="11"/>
        <v>0</v>
      </c>
      <c r="AU28" s="36" t="str">
        <f>IFERROR(VLOOKUP(AS28,'Tiempos de ciclo'!$P$3:$S$398,4,0)/AT28,"")</f>
        <v/>
      </c>
    </row>
    <row r="29" spans="1:47" x14ac:dyDescent="0.25">
      <c r="A29" s="2">
        <v>26</v>
      </c>
      <c r="C29" s="20"/>
      <c r="D29" s="24" t="str">
        <f t="shared" si="12"/>
        <v/>
      </c>
      <c r="E29" s="17" t="str">
        <f>IFERROR(VLOOKUP(C29,'Base de Datos'!$C$2:$F$198,4,0),"")</f>
        <v/>
      </c>
      <c r="F29" s="9"/>
      <c r="G29" s="18" t="str">
        <f>IFERROR(VLOOKUP(C29&amp;"_1",'Base de Datos'!$A$2:$F$198,5,0),"")</f>
        <v/>
      </c>
      <c r="H29" s="18"/>
      <c r="I29" s="19" t="str">
        <f>IFERROR(VLOOKUP(C29&amp;"_2",'Base de Datos'!$A$2:$F$198,5,0),"")</f>
        <v/>
      </c>
      <c r="J29" s="9"/>
      <c r="K29" s="33"/>
      <c r="L29" s="30"/>
      <c r="M29" s="30"/>
      <c r="N29" s="30"/>
      <c r="O29" s="30"/>
      <c r="P29" s="31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F29" s="35" t="str">
        <f t="shared" si="3"/>
        <v>0_4</v>
      </c>
      <c r="AG29" s="8">
        <v>26</v>
      </c>
      <c r="AH29" s="8">
        <f t="shared" si="4"/>
        <v>13</v>
      </c>
      <c r="AI29" s="8">
        <f>IF(AH29="","",COUNTIF($AH$4:AH29,AH29))</f>
        <v>2</v>
      </c>
      <c r="AJ29" s="8">
        <f t="shared" si="5"/>
        <v>0</v>
      </c>
      <c r="AK29" s="8">
        <f t="shared" si="6"/>
        <v>5</v>
      </c>
      <c r="AL29" s="8">
        <f t="shared" si="7"/>
        <v>4</v>
      </c>
      <c r="AM29" s="8">
        <f t="shared" si="8"/>
        <v>0</v>
      </c>
      <c r="AO29" s="37">
        <v>26</v>
      </c>
      <c r="AP29" s="37">
        <f t="shared" si="9"/>
        <v>2</v>
      </c>
      <c r="AQ29" s="37">
        <f>IF(AP29="","",COUNTIF($AP$4:AP29,AP29)+2)</f>
        <v>6</v>
      </c>
      <c r="AR29" s="37" t="str">
        <f t="shared" si="1"/>
        <v/>
      </c>
      <c r="AS29" s="37" t="str">
        <f t="shared" si="10"/>
        <v>_6</v>
      </c>
      <c r="AT29" s="8">
        <f t="shared" si="11"/>
        <v>0</v>
      </c>
      <c r="AU29" s="36" t="str">
        <f>IFERROR(VLOOKUP(AS29,'Tiempos de ciclo'!$P$3:$S$398,4,0)/AT29,"")</f>
        <v/>
      </c>
    </row>
    <row r="30" spans="1:47" x14ac:dyDescent="0.25">
      <c r="A30" s="2">
        <v>27</v>
      </c>
      <c r="C30" s="20"/>
      <c r="D30" s="24" t="str">
        <f t="shared" si="12"/>
        <v/>
      </c>
      <c r="E30" s="17" t="str">
        <f>IFERROR(VLOOKUP(C30,'Base de Datos'!$C$2:$F$198,4,0),"")</f>
        <v/>
      </c>
      <c r="F30" s="9"/>
      <c r="G30" s="18" t="str">
        <f>IFERROR(VLOOKUP(C30&amp;"_1",'Base de Datos'!$A$2:$F$198,5,0),"")</f>
        <v/>
      </c>
      <c r="H30" s="18"/>
      <c r="I30" s="19" t="str">
        <f>IFERROR(VLOOKUP(C30&amp;"_2",'Base de Datos'!$A$2:$F$198,5,0),"")</f>
        <v/>
      </c>
      <c r="J30" s="9"/>
      <c r="K30" s="33"/>
      <c r="L30" s="30"/>
      <c r="M30" s="33"/>
      <c r="N30" s="30"/>
      <c r="O30" s="30"/>
      <c r="P30" s="31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F30" s="35" t="str">
        <f t="shared" si="3"/>
        <v>0_5</v>
      </c>
      <c r="AG30" s="8">
        <v>27</v>
      </c>
      <c r="AH30" s="8">
        <f t="shared" si="4"/>
        <v>14</v>
      </c>
      <c r="AI30" s="8">
        <f>IF(AH30="","",COUNTIF($AH$4:AH30,AH30))</f>
        <v>1</v>
      </c>
      <c r="AJ30" s="8">
        <f t="shared" si="5"/>
        <v>0</v>
      </c>
      <c r="AK30" s="8">
        <f t="shared" si="6"/>
        <v>4</v>
      </c>
      <c r="AL30" s="8">
        <f t="shared" si="7"/>
        <v>5</v>
      </c>
      <c r="AM30" s="8">
        <f t="shared" si="8"/>
        <v>0</v>
      </c>
      <c r="AO30" s="37">
        <v>27</v>
      </c>
      <c r="AP30" s="37">
        <f t="shared" si="9"/>
        <v>2</v>
      </c>
      <c r="AQ30" s="37">
        <f>IF(AP30="","",COUNTIF($AP$4:AP30,AP30)+2)</f>
        <v>7</v>
      </c>
      <c r="AR30" s="37" t="str">
        <f t="shared" si="1"/>
        <v/>
      </c>
      <c r="AS30" s="37" t="str">
        <f t="shared" si="10"/>
        <v>_7</v>
      </c>
      <c r="AT30" s="8">
        <f t="shared" si="11"/>
        <v>0</v>
      </c>
      <c r="AU30" s="36" t="str">
        <f>IFERROR(VLOOKUP(AS30,'Tiempos de ciclo'!$P$3:$S$398,4,0)/AT30,"")</f>
        <v/>
      </c>
    </row>
    <row r="31" spans="1:47" x14ac:dyDescent="0.25">
      <c r="A31" s="2">
        <v>28</v>
      </c>
      <c r="C31" s="20"/>
      <c r="D31" s="24" t="str">
        <f t="shared" si="12"/>
        <v/>
      </c>
      <c r="E31" s="17" t="str">
        <f>IFERROR(VLOOKUP(C31,'Base de Datos'!$C$2:$F$198,4,0),"")</f>
        <v/>
      </c>
      <c r="F31" s="9"/>
      <c r="G31" s="18" t="str">
        <f>IFERROR(VLOOKUP(C31&amp;"_1",'Base de Datos'!$A$2:$F$198,5,0),"")</f>
        <v/>
      </c>
      <c r="H31" s="18"/>
      <c r="I31" s="19" t="str">
        <f>IFERROR(VLOOKUP(C31&amp;"_2",'Base de Datos'!$A$2:$F$198,5,0),"")</f>
        <v/>
      </c>
      <c r="J31" s="9"/>
      <c r="K31" s="33"/>
      <c r="L31" s="30"/>
      <c r="M31" s="30"/>
      <c r="N31" s="30"/>
      <c r="O31" s="30"/>
      <c r="P31" s="31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F31" s="35" t="str">
        <f t="shared" si="3"/>
        <v>0_4</v>
      </c>
      <c r="AG31" s="8">
        <v>28</v>
      </c>
      <c r="AH31" s="8">
        <f t="shared" si="4"/>
        <v>14</v>
      </c>
      <c r="AI31" s="8">
        <f>IF(AH31="","",COUNTIF($AH$4:AH31,AH31))</f>
        <v>2</v>
      </c>
      <c r="AJ31" s="8">
        <f t="shared" si="5"/>
        <v>0</v>
      </c>
      <c r="AK31" s="8">
        <f t="shared" si="6"/>
        <v>5</v>
      </c>
      <c r="AL31" s="8">
        <f t="shared" si="7"/>
        <v>4</v>
      </c>
      <c r="AM31" s="8">
        <f t="shared" si="8"/>
        <v>0</v>
      </c>
      <c r="AO31" s="37">
        <v>28</v>
      </c>
      <c r="AP31" s="37">
        <f t="shared" si="9"/>
        <v>2</v>
      </c>
      <c r="AQ31" s="37">
        <f>IF(AP31="","",COUNTIF($AP$4:AP31,AP31)+2)</f>
        <v>8</v>
      </c>
      <c r="AR31" s="37" t="str">
        <f t="shared" si="1"/>
        <v/>
      </c>
      <c r="AS31" s="37" t="str">
        <f t="shared" si="10"/>
        <v>_8</v>
      </c>
      <c r="AT31" s="8">
        <f t="shared" si="11"/>
        <v>0</v>
      </c>
      <c r="AU31" s="36" t="str">
        <f>IFERROR(VLOOKUP(AS31,'Tiempos de ciclo'!$P$3:$S$398,4,0)/AT31,"")</f>
        <v/>
      </c>
    </row>
    <row r="32" spans="1:47" x14ac:dyDescent="0.25">
      <c r="A32" s="2">
        <v>29</v>
      </c>
      <c r="C32" s="20"/>
      <c r="D32" s="24" t="str">
        <f t="shared" si="12"/>
        <v/>
      </c>
      <c r="E32" s="17" t="str">
        <f>IFERROR(VLOOKUP(C32,'Base de Datos'!$C$2:$F$198,4,0),"")</f>
        <v/>
      </c>
      <c r="F32" s="9"/>
      <c r="G32" s="18" t="str">
        <f>IFERROR(VLOOKUP(C32&amp;"_1",'Base de Datos'!$A$2:$F$198,5,0),"")</f>
        <v/>
      </c>
      <c r="H32" s="18"/>
      <c r="I32" s="19" t="str">
        <f>IFERROR(VLOOKUP(C32&amp;"_2",'Base de Datos'!$A$2:$F$198,5,0),"")</f>
        <v/>
      </c>
      <c r="J32" s="9"/>
      <c r="K32" s="33"/>
      <c r="L32" s="30"/>
      <c r="M32" s="30"/>
      <c r="N32" s="30"/>
      <c r="O32" s="30"/>
      <c r="P32" s="31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F32" s="35" t="str">
        <f t="shared" si="3"/>
        <v>0_5</v>
      </c>
      <c r="AG32" s="8">
        <v>29</v>
      </c>
      <c r="AH32" s="8">
        <f t="shared" si="4"/>
        <v>15</v>
      </c>
      <c r="AI32" s="8">
        <f>IF(AH32="","",COUNTIF($AH$4:AH32,AH32))</f>
        <v>1</v>
      </c>
      <c r="AJ32" s="8">
        <f t="shared" si="5"/>
        <v>0</v>
      </c>
      <c r="AK32" s="8">
        <f t="shared" si="6"/>
        <v>4</v>
      </c>
      <c r="AL32" s="8">
        <f t="shared" si="7"/>
        <v>5</v>
      </c>
      <c r="AM32" s="8">
        <f t="shared" si="8"/>
        <v>0</v>
      </c>
      <c r="AO32" s="37">
        <v>29</v>
      </c>
      <c r="AP32" s="37">
        <f t="shared" si="9"/>
        <v>2</v>
      </c>
      <c r="AQ32" s="37">
        <f>IF(AP32="","",COUNTIF($AP$4:AP32,AP32)+2)</f>
        <v>9</v>
      </c>
      <c r="AR32" s="37" t="str">
        <f t="shared" si="1"/>
        <v/>
      </c>
      <c r="AS32" s="37" t="str">
        <f t="shared" si="10"/>
        <v>_9</v>
      </c>
      <c r="AT32" s="8">
        <f t="shared" si="11"/>
        <v>0</v>
      </c>
      <c r="AU32" s="36" t="str">
        <f>IFERROR(VLOOKUP(AS32,'Tiempos de ciclo'!$P$3:$S$398,4,0)/AT32,"")</f>
        <v/>
      </c>
    </row>
    <row r="33" spans="1:47" x14ac:dyDescent="0.25">
      <c r="A33" s="2">
        <v>30</v>
      </c>
      <c r="C33" s="20"/>
      <c r="D33" s="24" t="str">
        <f t="shared" si="12"/>
        <v/>
      </c>
      <c r="E33" s="17" t="str">
        <f>IFERROR(VLOOKUP(C33,'Base de Datos'!$C$2:$F$198,4,0),"")</f>
        <v/>
      </c>
      <c r="F33" s="9"/>
      <c r="G33" s="18" t="str">
        <f>IFERROR(VLOOKUP(C33&amp;"_1",'Base de Datos'!$A$2:$F$198,5,0),"")</f>
        <v/>
      </c>
      <c r="H33" s="18"/>
      <c r="I33" s="19" t="str">
        <f>IFERROR(VLOOKUP(C33&amp;"_2",'Base de Datos'!$A$2:$F$198,5,0),"")</f>
        <v/>
      </c>
      <c r="J33" s="9"/>
      <c r="K33" s="33"/>
      <c r="L33" s="30"/>
      <c r="M33" s="30"/>
      <c r="N33" s="30"/>
      <c r="O33" s="30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F33" s="35" t="str">
        <f t="shared" si="3"/>
        <v>0_4</v>
      </c>
      <c r="AG33" s="8">
        <v>30</v>
      </c>
      <c r="AH33" s="8">
        <f t="shared" si="4"/>
        <v>15</v>
      </c>
      <c r="AI33" s="8">
        <f>IF(AH33="","",COUNTIF($AH$4:AH33,AH33))</f>
        <v>2</v>
      </c>
      <c r="AJ33" s="8">
        <f t="shared" si="5"/>
        <v>0</v>
      </c>
      <c r="AK33" s="8">
        <f t="shared" si="6"/>
        <v>5</v>
      </c>
      <c r="AL33" s="8">
        <f t="shared" si="7"/>
        <v>4</v>
      </c>
      <c r="AM33" s="8">
        <f t="shared" si="8"/>
        <v>0</v>
      </c>
      <c r="AO33" s="37">
        <v>30</v>
      </c>
      <c r="AP33" s="37">
        <f t="shared" si="9"/>
        <v>2</v>
      </c>
      <c r="AQ33" s="37">
        <f>IF(AP33="","",COUNTIF($AP$4:AP33,AP33)+2)</f>
        <v>10</v>
      </c>
      <c r="AR33" s="37" t="str">
        <f t="shared" si="1"/>
        <v/>
      </c>
      <c r="AS33" s="37" t="str">
        <f t="shared" si="10"/>
        <v>_10</v>
      </c>
      <c r="AT33" s="8">
        <f t="shared" si="11"/>
        <v>0</v>
      </c>
      <c r="AU33" s="36" t="str">
        <f>IFERROR(VLOOKUP(AS33,'Tiempos de ciclo'!$P$3:$S$398,4,0)/AT33,"")</f>
        <v/>
      </c>
    </row>
    <row r="34" spans="1:47" x14ac:dyDescent="0.25">
      <c r="A34" s="2">
        <v>31</v>
      </c>
      <c r="C34" s="20"/>
      <c r="D34" s="24" t="str">
        <f t="shared" si="12"/>
        <v/>
      </c>
      <c r="E34" s="17" t="str">
        <f>IFERROR(VLOOKUP(C34,'Base de Datos'!$C$2:$F$198,4,0),"")</f>
        <v/>
      </c>
      <c r="F34" s="9"/>
      <c r="G34" s="18" t="str">
        <f>IFERROR(VLOOKUP(C34&amp;"_1",'Base de Datos'!$A$2:$F$198,5,0),"")</f>
        <v/>
      </c>
      <c r="H34" s="18"/>
      <c r="I34" s="19" t="str">
        <f>IFERROR(VLOOKUP(C34&amp;"_2",'Base de Datos'!$A$2:$F$198,5,0),"")</f>
        <v/>
      </c>
      <c r="J34" s="9"/>
      <c r="K34" s="33"/>
      <c r="L34" s="30"/>
      <c r="M34" s="30"/>
      <c r="N34" s="30"/>
      <c r="O34" s="30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F34" s="35" t="str">
        <f t="shared" si="3"/>
        <v>0_5</v>
      </c>
      <c r="AG34" s="8">
        <v>31</v>
      </c>
      <c r="AH34" s="8">
        <f t="shared" si="4"/>
        <v>16</v>
      </c>
      <c r="AI34" s="8">
        <f>IF(AH34="","",COUNTIF($AH$4:AH34,AH34))</f>
        <v>1</v>
      </c>
      <c r="AJ34" s="8">
        <f t="shared" si="5"/>
        <v>0</v>
      </c>
      <c r="AK34" s="8">
        <f t="shared" si="6"/>
        <v>4</v>
      </c>
      <c r="AL34" s="8">
        <f t="shared" si="7"/>
        <v>5</v>
      </c>
      <c r="AM34" s="8">
        <f t="shared" si="8"/>
        <v>0</v>
      </c>
      <c r="AO34" s="37">
        <v>31</v>
      </c>
      <c r="AP34" s="37">
        <f t="shared" si="9"/>
        <v>2</v>
      </c>
      <c r="AQ34" s="37">
        <f>IF(AP34="","",COUNTIF($AP$4:AP34,AP34)+2)</f>
        <v>11</v>
      </c>
      <c r="AR34" s="37" t="str">
        <f t="shared" si="1"/>
        <v/>
      </c>
      <c r="AS34" s="37" t="str">
        <f t="shared" si="10"/>
        <v>_11</v>
      </c>
      <c r="AT34" s="8">
        <f t="shared" si="11"/>
        <v>0</v>
      </c>
      <c r="AU34" s="36" t="str">
        <f>IFERROR(VLOOKUP(AS34,'Tiempos de ciclo'!$P$3:$S$398,4,0)/AT34,"")</f>
        <v/>
      </c>
    </row>
    <row r="35" spans="1:47" x14ac:dyDescent="0.25">
      <c r="A35" s="2">
        <v>32</v>
      </c>
      <c r="C35" s="20"/>
      <c r="D35" s="24" t="str">
        <f t="shared" si="12"/>
        <v/>
      </c>
      <c r="E35" s="17" t="str">
        <f>IFERROR(VLOOKUP(C35,'Base de Datos'!$C$2:$F$198,4,0),"")</f>
        <v/>
      </c>
      <c r="F35" s="9"/>
      <c r="G35" s="18" t="str">
        <f>IFERROR(VLOOKUP(C35&amp;"_1",'Base de Datos'!$A$2:$F$198,5,0),"")</f>
        <v/>
      </c>
      <c r="H35" s="18"/>
      <c r="I35" s="19" t="str">
        <f>IFERROR(VLOOKUP(C35&amp;"_2",'Base de Datos'!$A$2:$F$198,5,0),"")</f>
        <v/>
      </c>
      <c r="J35" s="9"/>
      <c r="K35" s="30"/>
      <c r="L35" s="30"/>
      <c r="M35" s="30"/>
      <c r="N35" s="30"/>
      <c r="O35" s="30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F35" s="35" t="str">
        <f t="shared" si="3"/>
        <v>0_4</v>
      </c>
      <c r="AG35" s="8">
        <v>32</v>
      </c>
      <c r="AH35" s="8">
        <f t="shared" si="4"/>
        <v>16</v>
      </c>
      <c r="AI35" s="8">
        <f>IF(AH35="","",COUNTIF($AH$4:AH35,AH35))</f>
        <v>2</v>
      </c>
      <c r="AJ35" s="8">
        <f t="shared" si="5"/>
        <v>0</v>
      </c>
      <c r="AK35" s="8">
        <f t="shared" si="6"/>
        <v>5</v>
      </c>
      <c r="AL35" s="8">
        <f t="shared" si="7"/>
        <v>4</v>
      </c>
      <c r="AM35" s="8">
        <f t="shared" si="8"/>
        <v>0</v>
      </c>
      <c r="AO35" s="37">
        <v>32</v>
      </c>
      <c r="AP35" s="37">
        <f t="shared" si="9"/>
        <v>2</v>
      </c>
      <c r="AQ35" s="37">
        <f>IF(AP35="","",COUNTIF($AP$4:AP35,AP35)+2)</f>
        <v>12</v>
      </c>
      <c r="AR35" s="37" t="str">
        <f t="shared" si="1"/>
        <v/>
      </c>
      <c r="AS35" s="37" t="str">
        <f t="shared" si="10"/>
        <v>_12</v>
      </c>
      <c r="AT35" s="8">
        <f t="shared" si="11"/>
        <v>0</v>
      </c>
      <c r="AU35" s="36" t="str">
        <f>IFERROR(VLOOKUP(AS35,'Tiempos de ciclo'!$P$3:$S$398,4,0)/AT35,"")</f>
        <v/>
      </c>
    </row>
    <row r="36" spans="1:47" x14ac:dyDescent="0.25">
      <c r="AF36" s="35" t="str">
        <f t="shared" si="3"/>
        <v>0_5</v>
      </c>
      <c r="AG36" s="8">
        <v>33</v>
      </c>
      <c r="AH36" s="8">
        <f t="shared" si="4"/>
        <v>17</v>
      </c>
      <c r="AI36" s="8">
        <f>IF(AH36="","",COUNTIF($AH$4:AH36,AH36))</f>
        <v>1</v>
      </c>
      <c r="AJ36" s="8">
        <f t="shared" si="5"/>
        <v>0</v>
      </c>
      <c r="AK36" s="8">
        <f t="shared" si="6"/>
        <v>4</v>
      </c>
      <c r="AL36" s="8">
        <f t="shared" si="7"/>
        <v>5</v>
      </c>
      <c r="AM36" s="8">
        <f t="shared" si="8"/>
        <v>0</v>
      </c>
      <c r="AO36" s="37">
        <v>33</v>
      </c>
      <c r="AP36" s="37">
        <f t="shared" si="9"/>
        <v>2</v>
      </c>
      <c r="AQ36" s="37">
        <f>IF(AP36="","",COUNTIF($AP$4:AP36,AP36)+2)</f>
        <v>13</v>
      </c>
      <c r="AR36" s="37" t="str">
        <f t="shared" si="1"/>
        <v/>
      </c>
      <c r="AS36" s="37" t="str">
        <f t="shared" si="10"/>
        <v>_13</v>
      </c>
      <c r="AT36" s="8">
        <f t="shared" si="11"/>
        <v>0</v>
      </c>
      <c r="AU36" s="36" t="str">
        <f>IFERROR(VLOOKUP(AS36,'Tiempos de ciclo'!$P$3:$S$398,4,0)/AT36,"")</f>
        <v/>
      </c>
    </row>
    <row r="37" spans="1:47" x14ac:dyDescent="0.25">
      <c r="AF37" s="35" t="str">
        <f t="shared" si="3"/>
        <v>0_4</v>
      </c>
      <c r="AG37" s="8">
        <v>34</v>
      </c>
      <c r="AH37" s="8">
        <f t="shared" si="4"/>
        <v>17</v>
      </c>
      <c r="AI37" s="8">
        <f>IF(AH37="","",COUNTIF($AH$4:AH37,AH37))</f>
        <v>2</v>
      </c>
      <c r="AJ37" s="8">
        <f t="shared" si="5"/>
        <v>0</v>
      </c>
      <c r="AK37" s="8">
        <f t="shared" si="6"/>
        <v>5</v>
      </c>
      <c r="AL37" s="8">
        <f t="shared" si="7"/>
        <v>4</v>
      </c>
      <c r="AM37" s="8">
        <f t="shared" si="8"/>
        <v>0</v>
      </c>
      <c r="AO37" s="37">
        <v>34</v>
      </c>
      <c r="AP37" s="37">
        <f t="shared" si="9"/>
        <v>2</v>
      </c>
      <c r="AQ37" s="37">
        <f>IF(AP37="","",COUNTIF($AP$4:AP37,AP37)+2)</f>
        <v>14</v>
      </c>
      <c r="AR37" s="37" t="str">
        <f t="shared" si="1"/>
        <v/>
      </c>
      <c r="AS37" s="37" t="str">
        <f t="shared" si="10"/>
        <v>_14</v>
      </c>
      <c r="AT37" s="8">
        <f t="shared" si="11"/>
        <v>0</v>
      </c>
      <c r="AU37" s="36" t="str">
        <f>IFERROR(VLOOKUP(AS37,'Tiempos de ciclo'!$P$3:$S$398,4,0)/AT37,"")</f>
        <v/>
      </c>
    </row>
    <row r="38" spans="1:47" x14ac:dyDescent="0.25">
      <c r="AF38" s="35" t="str">
        <f t="shared" si="3"/>
        <v>0_5</v>
      </c>
      <c r="AG38" s="8">
        <v>35</v>
      </c>
      <c r="AH38" s="8">
        <f t="shared" si="4"/>
        <v>18</v>
      </c>
      <c r="AI38" s="8">
        <f>IF(AH38="","",COUNTIF($AH$4:AH38,AH38))</f>
        <v>1</v>
      </c>
      <c r="AJ38" s="8">
        <f t="shared" si="5"/>
        <v>0</v>
      </c>
      <c r="AK38" s="8">
        <f t="shared" si="6"/>
        <v>4</v>
      </c>
      <c r="AL38" s="8">
        <f t="shared" si="7"/>
        <v>5</v>
      </c>
      <c r="AM38" s="8">
        <f t="shared" si="8"/>
        <v>0</v>
      </c>
      <c r="AO38" s="37">
        <v>35</v>
      </c>
      <c r="AP38" s="37">
        <f t="shared" si="9"/>
        <v>2</v>
      </c>
      <c r="AQ38" s="37">
        <f>IF(AP38="","",COUNTIF($AP$4:AP38,AP38)+2)</f>
        <v>15</v>
      </c>
      <c r="AR38" s="37" t="str">
        <f t="shared" si="1"/>
        <v/>
      </c>
      <c r="AS38" s="37" t="str">
        <f t="shared" si="10"/>
        <v>_15</v>
      </c>
      <c r="AT38" s="8">
        <f t="shared" si="11"/>
        <v>0</v>
      </c>
      <c r="AU38" s="36" t="str">
        <f>IFERROR(VLOOKUP(AS38,'Tiempos de ciclo'!$P$3:$S$398,4,0)/AT38,"")</f>
        <v/>
      </c>
    </row>
    <row r="39" spans="1:47" x14ac:dyDescent="0.25">
      <c r="AF39" s="35" t="str">
        <f t="shared" si="3"/>
        <v>0_4</v>
      </c>
      <c r="AG39" s="8">
        <v>36</v>
      </c>
      <c r="AH39" s="8">
        <f t="shared" si="4"/>
        <v>18</v>
      </c>
      <c r="AI39" s="8">
        <f>IF(AH39="","",COUNTIF($AH$4:AH39,AH39))</f>
        <v>2</v>
      </c>
      <c r="AJ39" s="8">
        <f t="shared" si="5"/>
        <v>0</v>
      </c>
      <c r="AK39" s="8">
        <f t="shared" si="6"/>
        <v>5</v>
      </c>
      <c r="AL39" s="8">
        <f t="shared" si="7"/>
        <v>4</v>
      </c>
      <c r="AM39" s="8">
        <f t="shared" si="8"/>
        <v>0</v>
      </c>
      <c r="AO39" s="37">
        <v>36</v>
      </c>
      <c r="AP39" s="37">
        <f t="shared" si="9"/>
        <v>2</v>
      </c>
      <c r="AQ39" s="37">
        <f>IF(AP39="","",COUNTIF($AP$4:AP39,AP39)+2)</f>
        <v>16</v>
      </c>
      <c r="AR39" s="37" t="str">
        <f t="shared" si="1"/>
        <v/>
      </c>
      <c r="AS39" s="37" t="str">
        <f t="shared" si="10"/>
        <v>_16</v>
      </c>
      <c r="AT39" s="8">
        <f t="shared" si="11"/>
        <v>0</v>
      </c>
      <c r="AU39" s="36" t="str">
        <f>IFERROR(VLOOKUP(AS39,'Tiempos de ciclo'!$P$3:$S$398,4,0)/AT39,"")</f>
        <v/>
      </c>
    </row>
    <row r="40" spans="1:47" x14ac:dyDescent="0.25">
      <c r="AF40" s="35" t="str">
        <f t="shared" si="3"/>
        <v>0_5</v>
      </c>
      <c r="AG40" s="8">
        <v>37</v>
      </c>
      <c r="AH40" s="8">
        <f t="shared" si="4"/>
        <v>19</v>
      </c>
      <c r="AI40" s="8">
        <f>IF(AH40="","",COUNTIF($AH$4:AH40,AH40))</f>
        <v>1</v>
      </c>
      <c r="AJ40" s="8">
        <f t="shared" si="5"/>
        <v>0</v>
      </c>
      <c r="AK40" s="8">
        <f t="shared" si="6"/>
        <v>4</v>
      </c>
      <c r="AL40" s="8">
        <f t="shared" si="7"/>
        <v>5</v>
      </c>
      <c r="AM40" s="8">
        <f t="shared" si="8"/>
        <v>0</v>
      </c>
      <c r="AO40" s="37">
        <v>37</v>
      </c>
      <c r="AP40" s="37">
        <f t="shared" si="9"/>
        <v>2</v>
      </c>
      <c r="AQ40" s="37">
        <f>IF(AP40="","",COUNTIF($AP$4:AP40,AP40)+2)</f>
        <v>17</v>
      </c>
      <c r="AR40" s="37" t="str">
        <f t="shared" si="1"/>
        <v/>
      </c>
      <c r="AS40" s="37" t="str">
        <f t="shared" si="10"/>
        <v>_17</v>
      </c>
      <c r="AT40" s="8">
        <f t="shared" si="11"/>
        <v>0</v>
      </c>
      <c r="AU40" s="36" t="str">
        <f>IFERROR(VLOOKUP(AS40,'Tiempos de ciclo'!$P$3:$S$398,4,0)/AT40,"")</f>
        <v/>
      </c>
    </row>
    <row r="41" spans="1:47" x14ac:dyDescent="0.25">
      <c r="AF41" s="35" t="str">
        <f t="shared" si="3"/>
        <v>0_4</v>
      </c>
      <c r="AG41" s="8">
        <v>38</v>
      </c>
      <c r="AH41" s="8">
        <f t="shared" si="4"/>
        <v>19</v>
      </c>
      <c r="AI41" s="8">
        <f>IF(AH41="","",COUNTIF($AH$4:AH41,AH41))</f>
        <v>2</v>
      </c>
      <c r="AJ41" s="8">
        <f t="shared" si="5"/>
        <v>0</v>
      </c>
      <c r="AK41" s="8">
        <f t="shared" si="6"/>
        <v>5</v>
      </c>
      <c r="AL41" s="8">
        <f t="shared" si="7"/>
        <v>4</v>
      </c>
      <c r="AM41" s="8">
        <f t="shared" si="8"/>
        <v>0</v>
      </c>
      <c r="AO41" s="37">
        <v>38</v>
      </c>
      <c r="AP41" s="37">
        <f t="shared" si="9"/>
        <v>2</v>
      </c>
      <c r="AQ41" s="37">
        <f>IF(AP41="","",COUNTIF($AP$4:AP41,AP41)+2)</f>
        <v>18</v>
      </c>
      <c r="AR41" s="37" t="str">
        <f t="shared" si="1"/>
        <v/>
      </c>
      <c r="AS41" s="37" t="str">
        <f t="shared" si="10"/>
        <v>_18</v>
      </c>
      <c r="AT41" s="8">
        <f t="shared" si="11"/>
        <v>0</v>
      </c>
      <c r="AU41" s="36" t="str">
        <f>IFERROR(VLOOKUP(AS41,'Tiempos de ciclo'!$P$3:$S$398,4,0)/AT41,"")</f>
        <v/>
      </c>
    </row>
    <row r="42" spans="1:47" x14ac:dyDescent="0.25">
      <c r="M42" s="34"/>
      <c r="AF42" s="35" t="str">
        <f t="shared" si="3"/>
        <v>0_5</v>
      </c>
      <c r="AG42" s="8">
        <v>39</v>
      </c>
      <c r="AH42" s="8">
        <f t="shared" si="4"/>
        <v>20</v>
      </c>
      <c r="AI42" s="8">
        <f>IF(AH42="","",COUNTIF($AH$4:AH42,AH42))</f>
        <v>1</v>
      </c>
      <c r="AJ42" s="8">
        <f t="shared" si="5"/>
        <v>0</v>
      </c>
      <c r="AK42" s="8">
        <f t="shared" si="6"/>
        <v>4</v>
      </c>
      <c r="AL42" s="8">
        <f t="shared" si="7"/>
        <v>5</v>
      </c>
      <c r="AM42" s="8">
        <f t="shared" si="8"/>
        <v>0</v>
      </c>
      <c r="AO42" s="37">
        <v>39</v>
      </c>
      <c r="AP42" s="37">
        <f t="shared" si="9"/>
        <v>2</v>
      </c>
      <c r="AQ42" s="37">
        <f>IF(AP42="","",COUNTIF($AP$4:AP42,AP42)+2)</f>
        <v>19</v>
      </c>
      <c r="AR42" s="37" t="str">
        <f t="shared" si="1"/>
        <v/>
      </c>
      <c r="AS42" s="37" t="str">
        <f t="shared" si="10"/>
        <v>_19</v>
      </c>
      <c r="AT42" s="8">
        <f t="shared" si="11"/>
        <v>0</v>
      </c>
      <c r="AU42" s="36" t="str">
        <f>IFERROR(VLOOKUP(AS42,'Tiempos de ciclo'!$P$3:$S$398,4,0)/AT42,"")</f>
        <v/>
      </c>
    </row>
    <row r="43" spans="1:47" x14ac:dyDescent="0.25">
      <c r="AF43" s="35" t="str">
        <f t="shared" si="3"/>
        <v>0_4</v>
      </c>
      <c r="AG43" s="8">
        <v>40</v>
      </c>
      <c r="AH43" s="8">
        <f t="shared" si="4"/>
        <v>20</v>
      </c>
      <c r="AI43" s="8">
        <f>IF(AH43="","",COUNTIF($AH$4:AH43,AH43))</f>
        <v>2</v>
      </c>
      <c r="AJ43" s="8">
        <f t="shared" si="5"/>
        <v>0</v>
      </c>
      <c r="AK43" s="8">
        <f t="shared" si="6"/>
        <v>5</v>
      </c>
      <c r="AL43" s="8">
        <f t="shared" si="7"/>
        <v>4</v>
      </c>
      <c r="AM43" s="8">
        <f t="shared" si="8"/>
        <v>0</v>
      </c>
      <c r="AO43" s="37">
        <v>40</v>
      </c>
      <c r="AP43" s="37">
        <f t="shared" si="9"/>
        <v>2</v>
      </c>
      <c r="AQ43" s="37">
        <f>IF(AP43="","",COUNTIF($AP$4:AP43,AP43)+2)</f>
        <v>20</v>
      </c>
      <c r="AR43" s="37" t="str">
        <f t="shared" si="1"/>
        <v/>
      </c>
      <c r="AS43" s="37" t="str">
        <f t="shared" si="10"/>
        <v>_20</v>
      </c>
      <c r="AT43" s="8">
        <f t="shared" si="11"/>
        <v>0</v>
      </c>
      <c r="AU43" s="36" t="str">
        <f>IFERROR(VLOOKUP(AS43,'Tiempos de ciclo'!$P$3:$S$398,4,0)/AT43,"")</f>
        <v/>
      </c>
    </row>
    <row r="44" spans="1:47" x14ac:dyDescent="0.25">
      <c r="AF44" s="35" t="str">
        <f t="shared" si="3"/>
        <v>0_5</v>
      </c>
      <c r="AG44" s="8">
        <v>41</v>
      </c>
      <c r="AH44" s="8">
        <f t="shared" si="4"/>
        <v>21</v>
      </c>
      <c r="AI44" s="8">
        <f>IF(AH44="","",COUNTIF($AH$4:AH44,AH44))</f>
        <v>1</v>
      </c>
      <c r="AJ44" s="8">
        <f t="shared" si="5"/>
        <v>0</v>
      </c>
      <c r="AK44" s="8">
        <f t="shared" si="6"/>
        <v>4</v>
      </c>
      <c r="AL44" s="8">
        <f t="shared" si="7"/>
        <v>5</v>
      </c>
      <c r="AM44" s="8">
        <f t="shared" si="8"/>
        <v>0</v>
      </c>
      <c r="AO44" s="37">
        <v>41</v>
      </c>
      <c r="AP44" s="37">
        <f t="shared" si="9"/>
        <v>2</v>
      </c>
      <c r="AQ44" s="37">
        <f>IF(AP44="","",COUNTIF($AP$4:AP44,AP44)+2)</f>
        <v>21</v>
      </c>
      <c r="AR44" s="37" t="str">
        <f t="shared" si="1"/>
        <v/>
      </c>
      <c r="AS44" s="37" t="str">
        <f t="shared" si="10"/>
        <v>_21</v>
      </c>
      <c r="AT44" s="8">
        <f t="shared" si="11"/>
        <v>0</v>
      </c>
      <c r="AU44" s="36" t="str">
        <f>IFERROR(VLOOKUP(AS44,'Tiempos de ciclo'!$P$3:$S$398,4,0)/AT44,"")</f>
        <v/>
      </c>
    </row>
    <row r="45" spans="1:47" x14ac:dyDescent="0.25">
      <c r="AF45" s="35" t="str">
        <f t="shared" si="3"/>
        <v>0_4</v>
      </c>
      <c r="AG45" s="8">
        <v>42</v>
      </c>
      <c r="AH45" s="8">
        <f t="shared" si="4"/>
        <v>21</v>
      </c>
      <c r="AI45" s="8">
        <f>IF(AH45="","",COUNTIF($AH$4:AH45,AH45))</f>
        <v>2</v>
      </c>
      <c r="AJ45" s="8">
        <f t="shared" si="5"/>
        <v>0</v>
      </c>
      <c r="AK45" s="8">
        <f t="shared" si="6"/>
        <v>5</v>
      </c>
      <c r="AL45" s="8">
        <f t="shared" si="7"/>
        <v>4</v>
      </c>
      <c r="AM45" s="8">
        <f t="shared" si="8"/>
        <v>0</v>
      </c>
      <c r="AO45" s="37">
        <v>42</v>
      </c>
      <c r="AP45" s="37">
        <f t="shared" si="9"/>
        <v>2</v>
      </c>
      <c r="AQ45" s="37">
        <f>IF(AP45="","",COUNTIF($AP$4:AP45,AP45)+2)</f>
        <v>22</v>
      </c>
      <c r="AR45" s="37" t="str">
        <f t="shared" si="1"/>
        <v/>
      </c>
      <c r="AS45" s="37" t="str">
        <f t="shared" si="10"/>
        <v>_22</v>
      </c>
      <c r="AT45" s="8">
        <f t="shared" si="11"/>
        <v>0</v>
      </c>
      <c r="AU45" s="36" t="str">
        <f>IFERROR(VLOOKUP(AS45,'Tiempos de ciclo'!$P$3:$S$398,4,0)/AT45,"")</f>
        <v/>
      </c>
    </row>
    <row r="46" spans="1:47" x14ac:dyDescent="0.25">
      <c r="AF46" s="35" t="str">
        <f t="shared" si="3"/>
        <v>0_5</v>
      </c>
      <c r="AG46" s="8">
        <v>43</v>
      </c>
      <c r="AH46" s="8">
        <f t="shared" si="4"/>
        <v>22</v>
      </c>
      <c r="AI46" s="8">
        <f>IF(AH46="","",COUNTIF($AH$4:AH46,AH46))</f>
        <v>1</v>
      </c>
      <c r="AJ46" s="8">
        <f t="shared" si="5"/>
        <v>0</v>
      </c>
      <c r="AK46" s="8">
        <f t="shared" si="6"/>
        <v>4</v>
      </c>
      <c r="AL46" s="8">
        <f t="shared" si="7"/>
        <v>5</v>
      </c>
      <c r="AM46" s="8">
        <f t="shared" si="8"/>
        <v>0</v>
      </c>
      <c r="AO46" s="37">
        <v>43</v>
      </c>
      <c r="AP46" s="37">
        <f t="shared" si="9"/>
        <v>2</v>
      </c>
      <c r="AQ46" s="37">
        <f>IF(AP46="","",COUNTIF($AP$4:AP46,AP46)+2)</f>
        <v>23</v>
      </c>
      <c r="AR46" s="37" t="str">
        <f t="shared" si="1"/>
        <v/>
      </c>
      <c r="AS46" s="37" t="str">
        <f t="shared" si="10"/>
        <v>_23</v>
      </c>
      <c r="AT46" s="8">
        <f t="shared" si="11"/>
        <v>0</v>
      </c>
      <c r="AU46" s="36" t="str">
        <f>IFERROR(VLOOKUP(AS46,'Tiempos de ciclo'!$P$3:$S$398,4,0)/AT46,"")</f>
        <v/>
      </c>
    </row>
    <row r="47" spans="1:47" x14ac:dyDescent="0.25">
      <c r="AF47" s="35" t="str">
        <f t="shared" si="3"/>
        <v>0_4</v>
      </c>
      <c r="AG47" s="8">
        <v>44</v>
      </c>
      <c r="AH47" s="8">
        <f t="shared" si="4"/>
        <v>22</v>
      </c>
      <c r="AI47" s="8">
        <f>IF(AH47="","",COUNTIF($AH$4:AH47,AH47))</f>
        <v>2</v>
      </c>
      <c r="AJ47" s="8">
        <f t="shared" si="5"/>
        <v>0</v>
      </c>
      <c r="AK47" s="8">
        <f t="shared" si="6"/>
        <v>5</v>
      </c>
      <c r="AL47" s="8">
        <f t="shared" si="7"/>
        <v>4</v>
      </c>
      <c r="AM47" s="8">
        <f t="shared" si="8"/>
        <v>0</v>
      </c>
      <c r="AO47" s="37">
        <v>44</v>
      </c>
      <c r="AP47" s="37">
        <f t="shared" si="9"/>
        <v>2</v>
      </c>
      <c r="AQ47" s="37">
        <f>IF(AP47="","",COUNTIF($AP$4:AP47,AP47)+2)</f>
        <v>24</v>
      </c>
      <c r="AR47" s="37" t="str">
        <f t="shared" si="1"/>
        <v/>
      </c>
      <c r="AS47" s="37" t="str">
        <f t="shared" si="10"/>
        <v>_24</v>
      </c>
      <c r="AT47" s="8">
        <f t="shared" si="11"/>
        <v>0</v>
      </c>
      <c r="AU47" s="36" t="str">
        <f>IFERROR(VLOOKUP(AS47,'Tiempos de ciclo'!$P$3:$S$398,4,0)/AT47,"")</f>
        <v/>
      </c>
    </row>
    <row r="48" spans="1:47" x14ac:dyDescent="0.25">
      <c r="AF48" s="35" t="str">
        <f t="shared" si="3"/>
        <v>0_5</v>
      </c>
      <c r="AG48" s="8">
        <v>45</v>
      </c>
      <c r="AH48" s="8">
        <f t="shared" si="4"/>
        <v>23</v>
      </c>
      <c r="AI48" s="8">
        <f>IF(AH48="","",COUNTIF($AH$4:AH48,AH48))</f>
        <v>1</v>
      </c>
      <c r="AJ48" s="8">
        <f t="shared" si="5"/>
        <v>0</v>
      </c>
      <c r="AK48" s="8">
        <f t="shared" si="6"/>
        <v>4</v>
      </c>
      <c r="AL48" s="8">
        <f t="shared" si="7"/>
        <v>5</v>
      </c>
      <c r="AM48" s="8">
        <f t="shared" si="8"/>
        <v>0</v>
      </c>
      <c r="AO48" s="8">
        <v>45</v>
      </c>
      <c r="AP48" s="8">
        <f t="shared" si="9"/>
        <v>3</v>
      </c>
      <c r="AQ48" s="8">
        <f>IF(AP48="","",COUNTIF($AP$4:AP48,AP48)+2)</f>
        <v>3</v>
      </c>
      <c r="AR48" s="8" t="str">
        <f t="shared" si="1"/>
        <v/>
      </c>
      <c r="AS48" s="8" t="str">
        <f t="shared" si="10"/>
        <v>_3</v>
      </c>
      <c r="AT48" s="8">
        <f t="shared" si="11"/>
        <v>0</v>
      </c>
      <c r="AU48" s="36" t="str">
        <f>IFERROR(VLOOKUP(AS48,'Tiempos de ciclo'!$P$3:$S$398,4,0)/AT48,"")</f>
        <v/>
      </c>
    </row>
    <row r="49" spans="32:47" x14ac:dyDescent="0.25">
      <c r="AF49" s="35" t="str">
        <f t="shared" si="3"/>
        <v>0_4</v>
      </c>
      <c r="AG49" s="8">
        <v>46</v>
      </c>
      <c r="AH49" s="8">
        <f t="shared" si="4"/>
        <v>23</v>
      </c>
      <c r="AI49" s="8">
        <f>IF(AH49="","",COUNTIF($AH$4:AH49,AH49))</f>
        <v>2</v>
      </c>
      <c r="AJ49" s="8">
        <f t="shared" si="5"/>
        <v>0</v>
      </c>
      <c r="AK49" s="8">
        <f t="shared" si="6"/>
        <v>5</v>
      </c>
      <c r="AL49" s="8">
        <f t="shared" si="7"/>
        <v>4</v>
      </c>
      <c r="AM49" s="8">
        <f t="shared" si="8"/>
        <v>0</v>
      </c>
      <c r="AO49" s="8">
        <v>46</v>
      </c>
      <c r="AP49" s="8">
        <f t="shared" si="9"/>
        <v>3</v>
      </c>
      <c r="AQ49" s="8">
        <f>IF(AP49="","",COUNTIF($AP$4:AP49,AP49)+2)</f>
        <v>4</v>
      </c>
      <c r="AR49" s="8" t="str">
        <f t="shared" si="1"/>
        <v/>
      </c>
      <c r="AS49" s="8" t="str">
        <f t="shared" si="10"/>
        <v>_4</v>
      </c>
      <c r="AT49" s="8">
        <f t="shared" si="11"/>
        <v>0</v>
      </c>
      <c r="AU49" s="36" t="str">
        <f>IFERROR(VLOOKUP(AS49,'Tiempos de ciclo'!$P$3:$S$398,4,0)/AT49,"")</f>
        <v/>
      </c>
    </row>
    <row r="50" spans="32:47" x14ac:dyDescent="0.25">
      <c r="AF50" s="35" t="str">
        <f t="shared" si="3"/>
        <v>0_5</v>
      </c>
      <c r="AG50" s="8">
        <v>47</v>
      </c>
      <c r="AH50" s="8">
        <f t="shared" si="4"/>
        <v>24</v>
      </c>
      <c r="AI50" s="8">
        <f>IF(AH50="","",COUNTIF($AH$4:AH50,AH50))</f>
        <v>1</v>
      </c>
      <c r="AJ50" s="8">
        <f t="shared" si="5"/>
        <v>0</v>
      </c>
      <c r="AK50" s="8">
        <f t="shared" si="6"/>
        <v>4</v>
      </c>
      <c r="AL50" s="8">
        <f t="shared" si="7"/>
        <v>5</v>
      </c>
      <c r="AM50" s="8">
        <f t="shared" si="8"/>
        <v>0</v>
      </c>
      <c r="AO50" s="8">
        <v>47</v>
      </c>
      <c r="AP50" s="8">
        <f t="shared" si="9"/>
        <v>3</v>
      </c>
      <c r="AQ50" s="8">
        <f>IF(AP50="","",COUNTIF($AP$4:AP50,AP50)+2)</f>
        <v>5</v>
      </c>
      <c r="AR50" s="8" t="str">
        <f t="shared" si="1"/>
        <v/>
      </c>
      <c r="AS50" s="8" t="str">
        <f t="shared" si="10"/>
        <v>_5</v>
      </c>
      <c r="AT50" s="8">
        <f t="shared" si="11"/>
        <v>0</v>
      </c>
      <c r="AU50" s="36" t="str">
        <f>IFERROR(VLOOKUP(AS50,'Tiempos de ciclo'!$P$3:$S$398,4,0)/AT50,"")</f>
        <v/>
      </c>
    </row>
    <row r="51" spans="32:47" x14ac:dyDescent="0.25">
      <c r="AF51" s="35" t="str">
        <f t="shared" si="3"/>
        <v>0_4</v>
      </c>
      <c r="AG51" s="8">
        <v>48</v>
      </c>
      <c r="AH51" s="8">
        <f t="shared" si="4"/>
        <v>24</v>
      </c>
      <c r="AI51" s="8">
        <f>IF(AH51="","",COUNTIF($AH$4:AH51,AH51))</f>
        <v>2</v>
      </c>
      <c r="AJ51" s="8">
        <f t="shared" si="5"/>
        <v>0</v>
      </c>
      <c r="AK51" s="8">
        <f t="shared" si="6"/>
        <v>5</v>
      </c>
      <c r="AL51" s="8">
        <f t="shared" si="7"/>
        <v>4</v>
      </c>
      <c r="AM51" s="8">
        <f t="shared" si="8"/>
        <v>0</v>
      </c>
      <c r="AO51" s="8">
        <v>48</v>
      </c>
      <c r="AP51" s="8">
        <f t="shared" si="9"/>
        <v>3</v>
      </c>
      <c r="AQ51" s="8">
        <f>IF(AP51="","",COUNTIF($AP$4:AP51,AP51)+2)</f>
        <v>6</v>
      </c>
      <c r="AR51" s="8" t="str">
        <f t="shared" si="1"/>
        <v/>
      </c>
      <c r="AS51" s="8" t="str">
        <f t="shared" si="10"/>
        <v>_6</v>
      </c>
      <c r="AT51" s="8">
        <f t="shared" si="11"/>
        <v>0</v>
      </c>
      <c r="AU51" s="36" t="str">
        <f>IFERROR(VLOOKUP(AS51,'Tiempos de ciclo'!$P$3:$S$398,4,0)/AT51,"")</f>
        <v/>
      </c>
    </row>
    <row r="52" spans="32:47" x14ac:dyDescent="0.25">
      <c r="AF52" s="35" t="str">
        <f t="shared" si="3"/>
        <v>0_5</v>
      </c>
      <c r="AG52" s="8">
        <v>49</v>
      </c>
      <c r="AH52" s="8">
        <f t="shared" si="4"/>
        <v>25</v>
      </c>
      <c r="AI52" s="8">
        <f>IF(AH52="","",COUNTIF($AH$4:AH52,AH52))</f>
        <v>1</v>
      </c>
      <c r="AJ52" s="8">
        <f t="shared" si="5"/>
        <v>0</v>
      </c>
      <c r="AK52" s="8">
        <f t="shared" si="6"/>
        <v>4</v>
      </c>
      <c r="AL52" s="8">
        <f t="shared" si="7"/>
        <v>5</v>
      </c>
      <c r="AM52" s="8">
        <f t="shared" si="8"/>
        <v>0</v>
      </c>
      <c r="AO52" s="8">
        <v>49</v>
      </c>
      <c r="AP52" s="8">
        <f t="shared" si="9"/>
        <v>3</v>
      </c>
      <c r="AQ52" s="8">
        <f>IF(AP52="","",COUNTIF($AP$4:AP52,AP52)+2)</f>
        <v>7</v>
      </c>
      <c r="AR52" s="8" t="str">
        <f t="shared" si="1"/>
        <v/>
      </c>
      <c r="AS52" s="8" t="str">
        <f t="shared" si="10"/>
        <v>_7</v>
      </c>
      <c r="AT52" s="8">
        <f t="shared" si="11"/>
        <v>0</v>
      </c>
      <c r="AU52" s="36" t="str">
        <f>IFERROR(VLOOKUP(AS52,'Tiempos de ciclo'!$P$3:$S$398,4,0)/AT52,"")</f>
        <v/>
      </c>
    </row>
    <row r="53" spans="32:47" x14ac:dyDescent="0.25">
      <c r="AF53" s="35" t="str">
        <f t="shared" si="3"/>
        <v>0_4</v>
      </c>
      <c r="AG53" s="8">
        <v>50</v>
      </c>
      <c r="AH53" s="8">
        <f t="shared" si="4"/>
        <v>25</v>
      </c>
      <c r="AI53" s="8">
        <f>IF(AH53="","",COUNTIF($AH$4:AH53,AH53))</f>
        <v>2</v>
      </c>
      <c r="AJ53" s="8">
        <f t="shared" si="5"/>
        <v>0</v>
      </c>
      <c r="AK53" s="8">
        <f t="shared" si="6"/>
        <v>5</v>
      </c>
      <c r="AL53" s="8">
        <f t="shared" si="7"/>
        <v>4</v>
      </c>
      <c r="AM53" s="8">
        <f t="shared" si="8"/>
        <v>0</v>
      </c>
      <c r="AO53" s="8">
        <v>50</v>
      </c>
      <c r="AP53" s="8">
        <f t="shared" si="9"/>
        <v>3</v>
      </c>
      <c r="AQ53" s="8">
        <f>IF(AP53="","",COUNTIF($AP$4:AP53,AP53)+2)</f>
        <v>8</v>
      </c>
      <c r="AR53" s="8" t="str">
        <f t="shared" si="1"/>
        <v/>
      </c>
      <c r="AS53" s="8" t="str">
        <f t="shared" si="10"/>
        <v>_8</v>
      </c>
      <c r="AT53" s="8">
        <f t="shared" si="11"/>
        <v>0</v>
      </c>
      <c r="AU53" s="36" t="str">
        <f>IFERROR(VLOOKUP(AS53,'Tiempos de ciclo'!$P$3:$S$398,4,0)/AT53,"")</f>
        <v/>
      </c>
    </row>
    <row r="54" spans="32:47" x14ac:dyDescent="0.25">
      <c r="AF54" s="35" t="str">
        <f t="shared" si="3"/>
        <v>0_5</v>
      </c>
      <c r="AG54" s="8">
        <v>51</v>
      </c>
      <c r="AH54" s="8">
        <f t="shared" si="4"/>
        <v>26</v>
      </c>
      <c r="AI54" s="8">
        <f>IF(AH54="","",COUNTIF($AH$4:AH54,AH54))</f>
        <v>1</v>
      </c>
      <c r="AJ54" s="8">
        <f t="shared" si="5"/>
        <v>0</v>
      </c>
      <c r="AK54" s="8">
        <f t="shared" si="6"/>
        <v>4</v>
      </c>
      <c r="AL54" s="8">
        <f t="shared" si="7"/>
        <v>5</v>
      </c>
      <c r="AM54" s="8">
        <f t="shared" si="8"/>
        <v>0</v>
      </c>
      <c r="AO54" s="8">
        <v>51</v>
      </c>
      <c r="AP54" s="8">
        <f t="shared" si="9"/>
        <v>3</v>
      </c>
      <c r="AQ54" s="8">
        <f>IF(AP54="","",COUNTIF($AP$4:AP54,AP54)+2)</f>
        <v>9</v>
      </c>
      <c r="AR54" s="8" t="str">
        <f t="shared" si="1"/>
        <v/>
      </c>
      <c r="AS54" s="8" t="str">
        <f t="shared" si="10"/>
        <v>_9</v>
      </c>
      <c r="AT54" s="8">
        <f t="shared" si="11"/>
        <v>0</v>
      </c>
      <c r="AU54" s="36" t="str">
        <f>IFERROR(VLOOKUP(AS54,'Tiempos de ciclo'!$P$3:$S$398,4,0)/AT54,"")</f>
        <v/>
      </c>
    </row>
    <row r="55" spans="32:47" x14ac:dyDescent="0.25">
      <c r="AF55" s="35" t="str">
        <f t="shared" si="3"/>
        <v>0_4</v>
      </c>
      <c r="AG55" s="8">
        <v>52</v>
      </c>
      <c r="AH55" s="8">
        <f t="shared" si="4"/>
        <v>26</v>
      </c>
      <c r="AI55" s="8">
        <f>IF(AH55="","",COUNTIF($AH$4:AH55,AH55))</f>
        <v>2</v>
      </c>
      <c r="AJ55" s="8">
        <f t="shared" si="5"/>
        <v>0</v>
      </c>
      <c r="AK55" s="8">
        <f t="shared" si="6"/>
        <v>5</v>
      </c>
      <c r="AL55" s="8">
        <f t="shared" si="7"/>
        <v>4</v>
      </c>
      <c r="AM55" s="8">
        <f t="shared" si="8"/>
        <v>0</v>
      </c>
      <c r="AO55" s="8">
        <v>52</v>
      </c>
      <c r="AP55" s="8">
        <f t="shared" si="9"/>
        <v>3</v>
      </c>
      <c r="AQ55" s="8">
        <f>IF(AP55="","",COUNTIF($AP$4:AP55,AP55)+2)</f>
        <v>10</v>
      </c>
      <c r="AR55" s="8" t="str">
        <f t="shared" si="1"/>
        <v/>
      </c>
      <c r="AS55" s="8" t="str">
        <f t="shared" si="10"/>
        <v>_10</v>
      </c>
      <c r="AT55" s="8">
        <f t="shared" si="11"/>
        <v>0</v>
      </c>
      <c r="AU55" s="36" t="str">
        <f>IFERROR(VLOOKUP(AS55,'Tiempos de ciclo'!$P$3:$S$398,4,0)/AT55,"")</f>
        <v/>
      </c>
    </row>
    <row r="56" spans="32:47" x14ac:dyDescent="0.25">
      <c r="AF56" s="35" t="str">
        <f t="shared" si="3"/>
        <v>0_5</v>
      </c>
      <c r="AG56" s="8">
        <v>53</v>
      </c>
      <c r="AH56" s="8">
        <f t="shared" si="4"/>
        <v>27</v>
      </c>
      <c r="AI56" s="8">
        <f>IF(AH56="","",COUNTIF($AH$4:AH56,AH56))</f>
        <v>1</v>
      </c>
      <c r="AJ56" s="8">
        <f t="shared" si="5"/>
        <v>0</v>
      </c>
      <c r="AK56" s="8">
        <f t="shared" si="6"/>
        <v>4</v>
      </c>
      <c r="AL56" s="8">
        <f t="shared" si="7"/>
        <v>5</v>
      </c>
      <c r="AM56" s="8">
        <f t="shared" si="8"/>
        <v>0</v>
      </c>
      <c r="AO56" s="8">
        <v>53</v>
      </c>
      <c r="AP56" s="8">
        <f t="shared" si="9"/>
        <v>3</v>
      </c>
      <c r="AQ56" s="8">
        <f>IF(AP56="","",COUNTIF($AP$4:AP56,AP56)+2)</f>
        <v>11</v>
      </c>
      <c r="AR56" s="8" t="str">
        <f t="shared" si="1"/>
        <v/>
      </c>
      <c r="AS56" s="8" t="str">
        <f t="shared" si="10"/>
        <v>_11</v>
      </c>
      <c r="AT56" s="8">
        <f t="shared" si="11"/>
        <v>0</v>
      </c>
      <c r="AU56" s="36" t="str">
        <f>IFERROR(VLOOKUP(AS56,'Tiempos de ciclo'!$P$3:$S$398,4,0)/AT56,"")</f>
        <v/>
      </c>
    </row>
    <row r="57" spans="32:47" x14ac:dyDescent="0.25">
      <c r="AF57" s="35" t="str">
        <f t="shared" si="3"/>
        <v>0_4</v>
      </c>
      <c r="AG57" s="8">
        <v>54</v>
      </c>
      <c r="AH57" s="8">
        <f t="shared" si="4"/>
        <v>27</v>
      </c>
      <c r="AI57" s="8">
        <f>IF(AH57="","",COUNTIF($AH$4:AH57,AH57))</f>
        <v>2</v>
      </c>
      <c r="AJ57" s="8">
        <f t="shared" si="5"/>
        <v>0</v>
      </c>
      <c r="AK57" s="8">
        <f t="shared" si="6"/>
        <v>5</v>
      </c>
      <c r="AL57" s="8">
        <f t="shared" si="7"/>
        <v>4</v>
      </c>
      <c r="AM57" s="8">
        <f t="shared" si="8"/>
        <v>0</v>
      </c>
      <c r="AO57" s="8">
        <v>54</v>
      </c>
      <c r="AP57" s="8">
        <f t="shared" si="9"/>
        <v>3</v>
      </c>
      <c r="AQ57" s="8">
        <f>IF(AP57="","",COUNTIF($AP$4:AP57,AP57)+2)</f>
        <v>12</v>
      </c>
      <c r="AR57" s="8" t="str">
        <f t="shared" si="1"/>
        <v/>
      </c>
      <c r="AS57" s="8" t="str">
        <f t="shared" si="10"/>
        <v>_12</v>
      </c>
      <c r="AT57" s="8">
        <f t="shared" si="11"/>
        <v>0</v>
      </c>
      <c r="AU57" s="36" t="str">
        <f>IFERROR(VLOOKUP(AS57,'Tiempos de ciclo'!$P$3:$S$398,4,0)/AT57,"")</f>
        <v/>
      </c>
    </row>
    <row r="58" spans="32:47" x14ac:dyDescent="0.25">
      <c r="AF58" s="35" t="str">
        <f t="shared" si="3"/>
        <v>0_5</v>
      </c>
      <c r="AG58" s="8">
        <v>55</v>
      </c>
      <c r="AH58" s="8">
        <f t="shared" si="4"/>
        <v>28</v>
      </c>
      <c r="AI58" s="8">
        <f>IF(AH58="","",COUNTIF($AH$4:AH58,AH58))</f>
        <v>1</v>
      </c>
      <c r="AJ58" s="8">
        <f t="shared" si="5"/>
        <v>0</v>
      </c>
      <c r="AK58" s="8">
        <f t="shared" si="6"/>
        <v>4</v>
      </c>
      <c r="AL58" s="8">
        <f t="shared" si="7"/>
        <v>5</v>
      </c>
      <c r="AM58" s="8">
        <f t="shared" si="8"/>
        <v>0</v>
      </c>
      <c r="AO58" s="8">
        <v>55</v>
      </c>
      <c r="AP58" s="8">
        <f t="shared" si="9"/>
        <v>3</v>
      </c>
      <c r="AQ58" s="8">
        <f>IF(AP58="","",COUNTIF($AP$4:AP58,AP58)+2)</f>
        <v>13</v>
      </c>
      <c r="AR58" s="8" t="str">
        <f t="shared" si="1"/>
        <v/>
      </c>
      <c r="AS58" s="8" t="str">
        <f t="shared" si="10"/>
        <v>_13</v>
      </c>
      <c r="AT58" s="8">
        <f t="shared" si="11"/>
        <v>0</v>
      </c>
      <c r="AU58" s="36" t="str">
        <f>IFERROR(VLOOKUP(AS58,'Tiempos de ciclo'!$P$3:$S$398,4,0)/AT58,"")</f>
        <v/>
      </c>
    </row>
    <row r="59" spans="32:47" x14ac:dyDescent="0.25">
      <c r="AF59" s="35" t="str">
        <f t="shared" si="3"/>
        <v>0_4</v>
      </c>
      <c r="AG59" s="8">
        <v>56</v>
      </c>
      <c r="AH59" s="8">
        <f t="shared" si="4"/>
        <v>28</v>
      </c>
      <c r="AI59" s="8">
        <f>IF(AH59="","",COUNTIF($AH$4:AH59,AH59))</f>
        <v>2</v>
      </c>
      <c r="AJ59" s="8">
        <f t="shared" si="5"/>
        <v>0</v>
      </c>
      <c r="AK59" s="8">
        <f t="shared" si="6"/>
        <v>5</v>
      </c>
      <c r="AL59" s="8">
        <f t="shared" si="7"/>
        <v>4</v>
      </c>
      <c r="AM59" s="8">
        <f t="shared" si="8"/>
        <v>0</v>
      </c>
      <c r="AO59" s="8">
        <v>56</v>
      </c>
      <c r="AP59" s="8">
        <f t="shared" si="9"/>
        <v>3</v>
      </c>
      <c r="AQ59" s="8">
        <f>IF(AP59="","",COUNTIF($AP$4:AP59,AP59)+2)</f>
        <v>14</v>
      </c>
      <c r="AR59" s="8" t="str">
        <f t="shared" si="1"/>
        <v/>
      </c>
      <c r="AS59" s="8" t="str">
        <f t="shared" si="10"/>
        <v>_14</v>
      </c>
      <c r="AT59" s="8">
        <f t="shared" si="11"/>
        <v>0</v>
      </c>
      <c r="AU59" s="36" t="str">
        <f>IFERROR(VLOOKUP(AS59,'Tiempos de ciclo'!$P$3:$S$398,4,0)/AT59,"")</f>
        <v/>
      </c>
    </row>
    <row r="60" spans="32:47" x14ac:dyDescent="0.25">
      <c r="AF60" s="35" t="str">
        <f t="shared" si="3"/>
        <v>0_5</v>
      </c>
      <c r="AG60" s="8">
        <v>57</v>
      </c>
      <c r="AH60" s="8">
        <f t="shared" si="4"/>
        <v>29</v>
      </c>
      <c r="AI60" s="8">
        <f>IF(AH60="","",COUNTIF($AH$4:AH60,AH60))</f>
        <v>1</v>
      </c>
      <c r="AJ60" s="8">
        <f t="shared" si="5"/>
        <v>0</v>
      </c>
      <c r="AK60" s="8">
        <f t="shared" si="6"/>
        <v>4</v>
      </c>
      <c r="AL60" s="8">
        <f t="shared" si="7"/>
        <v>5</v>
      </c>
      <c r="AM60" s="8">
        <f t="shared" si="8"/>
        <v>0</v>
      </c>
      <c r="AO60" s="8">
        <v>57</v>
      </c>
      <c r="AP60" s="8">
        <f t="shared" si="9"/>
        <v>3</v>
      </c>
      <c r="AQ60" s="8">
        <f>IF(AP60="","",COUNTIF($AP$4:AP60,AP60)+2)</f>
        <v>15</v>
      </c>
      <c r="AR60" s="8" t="str">
        <f t="shared" si="1"/>
        <v/>
      </c>
      <c r="AS60" s="8" t="str">
        <f t="shared" si="10"/>
        <v>_15</v>
      </c>
      <c r="AT60" s="8">
        <f t="shared" si="11"/>
        <v>0</v>
      </c>
      <c r="AU60" s="36" t="str">
        <f>IFERROR(VLOOKUP(AS60,'Tiempos de ciclo'!$P$3:$S$398,4,0)/AT60,"")</f>
        <v/>
      </c>
    </row>
    <row r="61" spans="32:47" x14ac:dyDescent="0.25">
      <c r="AF61" s="35" t="str">
        <f t="shared" si="3"/>
        <v>0_4</v>
      </c>
      <c r="AG61" s="8">
        <v>58</v>
      </c>
      <c r="AH61" s="8">
        <f t="shared" si="4"/>
        <v>29</v>
      </c>
      <c r="AI61" s="8">
        <f>IF(AH61="","",COUNTIF($AH$4:AH61,AH61))</f>
        <v>2</v>
      </c>
      <c r="AJ61" s="8">
        <f t="shared" si="5"/>
        <v>0</v>
      </c>
      <c r="AK61" s="8">
        <f t="shared" si="6"/>
        <v>5</v>
      </c>
      <c r="AL61" s="8">
        <f t="shared" si="7"/>
        <v>4</v>
      </c>
      <c r="AM61" s="8">
        <f t="shared" si="8"/>
        <v>0</v>
      </c>
      <c r="AO61" s="8">
        <v>58</v>
      </c>
      <c r="AP61" s="8">
        <f t="shared" si="9"/>
        <v>3</v>
      </c>
      <c r="AQ61" s="8">
        <f>IF(AP61="","",COUNTIF($AP$4:AP61,AP61)+2)</f>
        <v>16</v>
      </c>
      <c r="AR61" s="8" t="str">
        <f t="shared" si="1"/>
        <v/>
      </c>
      <c r="AS61" s="8" t="str">
        <f t="shared" si="10"/>
        <v>_16</v>
      </c>
      <c r="AT61" s="8">
        <f t="shared" si="11"/>
        <v>0</v>
      </c>
      <c r="AU61" s="36" t="str">
        <f>IFERROR(VLOOKUP(AS61,'Tiempos de ciclo'!$P$3:$S$398,4,0)/AT61,"")</f>
        <v/>
      </c>
    </row>
    <row r="62" spans="32:47" x14ac:dyDescent="0.25">
      <c r="AF62" s="35" t="str">
        <f t="shared" si="3"/>
        <v>0_5</v>
      </c>
      <c r="AG62" s="8">
        <v>59</v>
      </c>
      <c r="AH62" s="8">
        <f t="shared" si="4"/>
        <v>30</v>
      </c>
      <c r="AI62" s="8">
        <f>IF(AH62="","",COUNTIF($AH$4:AH62,AH62))</f>
        <v>1</v>
      </c>
      <c r="AJ62" s="8">
        <f t="shared" si="5"/>
        <v>0</v>
      </c>
      <c r="AK62" s="8">
        <f t="shared" si="6"/>
        <v>4</v>
      </c>
      <c r="AL62" s="8">
        <f t="shared" si="7"/>
        <v>5</v>
      </c>
      <c r="AM62" s="8">
        <f t="shared" si="8"/>
        <v>0</v>
      </c>
      <c r="AO62" s="8">
        <v>59</v>
      </c>
      <c r="AP62" s="8">
        <f t="shared" si="9"/>
        <v>3</v>
      </c>
      <c r="AQ62" s="8">
        <f>IF(AP62="","",COUNTIF($AP$4:AP62,AP62)+2)</f>
        <v>17</v>
      </c>
      <c r="AR62" s="8" t="str">
        <f t="shared" si="1"/>
        <v/>
      </c>
      <c r="AS62" s="8" t="str">
        <f t="shared" si="10"/>
        <v>_17</v>
      </c>
      <c r="AT62" s="8">
        <f t="shared" si="11"/>
        <v>0</v>
      </c>
      <c r="AU62" s="36" t="str">
        <f>IFERROR(VLOOKUP(AS62,'Tiempos de ciclo'!$P$3:$S$398,4,0)/AT62,"")</f>
        <v/>
      </c>
    </row>
    <row r="63" spans="32:47" x14ac:dyDescent="0.25">
      <c r="AF63" s="35" t="str">
        <f t="shared" si="3"/>
        <v>0_4</v>
      </c>
      <c r="AG63" s="8">
        <v>60</v>
      </c>
      <c r="AH63" s="8">
        <f t="shared" si="4"/>
        <v>30</v>
      </c>
      <c r="AI63" s="8">
        <f>IF(AH63="","",COUNTIF($AH$4:AH63,AH63))</f>
        <v>2</v>
      </c>
      <c r="AJ63" s="8">
        <f t="shared" si="5"/>
        <v>0</v>
      </c>
      <c r="AK63" s="8">
        <f t="shared" si="6"/>
        <v>5</v>
      </c>
      <c r="AL63" s="8">
        <f t="shared" si="7"/>
        <v>4</v>
      </c>
      <c r="AM63" s="8">
        <f t="shared" si="8"/>
        <v>0</v>
      </c>
      <c r="AO63" s="8">
        <v>60</v>
      </c>
      <c r="AP63" s="8">
        <f t="shared" si="9"/>
        <v>3</v>
      </c>
      <c r="AQ63" s="8">
        <f>IF(AP63="","",COUNTIF($AP$4:AP63,AP63)+2)</f>
        <v>18</v>
      </c>
      <c r="AR63" s="8" t="str">
        <f t="shared" si="1"/>
        <v/>
      </c>
      <c r="AS63" s="8" t="str">
        <f t="shared" si="10"/>
        <v>_18</v>
      </c>
      <c r="AT63" s="8">
        <f t="shared" si="11"/>
        <v>0</v>
      </c>
      <c r="AU63" s="36" t="str">
        <f>IFERROR(VLOOKUP(AS63,'Tiempos de ciclo'!$P$3:$S$398,4,0)/AT63,"")</f>
        <v/>
      </c>
    </row>
    <row r="64" spans="32:47" x14ac:dyDescent="0.25">
      <c r="AF64" s="35" t="str">
        <f t="shared" si="3"/>
        <v>0_5</v>
      </c>
      <c r="AG64" s="8">
        <v>61</v>
      </c>
      <c r="AH64" s="8">
        <f t="shared" si="4"/>
        <v>31</v>
      </c>
      <c r="AI64" s="8">
        <f>IF(AH64="","",COUNTIF($AH$4:AH64,AH64))</f>
        <v>1</v>
      </c>
      <c r="AJ64" s="8">
        <f t="shared" si="5"/>
        <v>0</v>
      </c>
      <c r="AK64" s="8">
        <f t="shared" si="6"/>
        <v>4</v>
      </c>
      <c r="AL64" s="8">
        <f t="shared" si="7"/>
        <v>5</v>
      </c>
      <c r="AM64" s="8">
        <f t="shared" si="8"/>
        <v>0</v>
      </c>
      <c r="AO64" s="8">
        <v>61</v>
      </c>
      <c r="AP64" s="8">
        <f t="shared" si="9"/>
        <v>3</v>
      </c>
      <c r="AQ64" s="8">
        <f>IF(AP64="","",COUNTIF($AP$4:AP64,AP64)+2)</f>
        <v>19</v>
      </c>
      <c r="AR64" s="8" t="str">
        <f t="shared" si="1"/>
        <v/>
      </c>
      <c r="AS64" s="8" t="str">
        <f t="shared" si="10"/>
        <v>_19</v>
      </c>
      <c r="AT64" s="8">
        <f t="shared" si="11"/>
        <v>0</v>
      </c>
      <c r="AU64" s="36" t="str">
        <f>IFERROR(VLOOKUP(AS64,'Tiempos de ciclo'!$P$3:$S$398,4,0)/AT64,"")</f>
        <v/>
      </c>
    </row>
    <row r="65" spans="32:47" x14ac:dyDescent="0.25">
      <c r="AF65" s="35" t="str">
        <f t="shared" si="3"/>
        <v>0_4</v>
      </c>
      <c r="AG65" s="8">
        <v>62</v>
      </c>
      <c r="AH65" s="8">
        <f t="shared" si="4"/>
        <v>31</v>
      </c>
      <c r="AI65" s="8">
        <f>IF(AH65="","",COUNTIF($AH$4:AH65,AH65))</f>
        <v>2</v>
      </c>
      <c r="AJ65" s="8">
        <f t="shared" si="5"/>
        <v>0</v>
      </c>
      <c r="AK65" s="8">
        <f t="shared" si="6"/>
        <v>5</v>
      </c>
      <c r="AL65" s="8">
        <f t="shared" si="7"/>
        <v>4</v>
      </c>
      <c r="AM65" s="8">
        <f t="shared" si="8"/>
        <v>0</v>
      </c>
      <c r="AO65" s="8">
        <v>62</v>
      </c>
      <c r="AP65" s="8">
        <f t="shared" si="9"/>
        <v>3</v>
      </c>
      <c r="AQ65" s="8">
        <f>IF(AP65="","",COUNTIF($AP$4:AP65,AP65)+2)</f>
        <v>20</v>
      </c>
      <c r="AR65" s="8" t="str">
        <f t="shared" si="1"/>
        <v/>
      </c>
      <c r="AS65" s="8" t="str">
        <f t="shared" si="10"/>
        <v>_20</v>
      </c>
      <c r="AT65" s="8">
        <f t="shared" si="11"/>
        <v>0</v>
      </c>
      <c r="AU65" s="36" t="str">
        <f>IFERROR(VLOOKUP(AS65,'Tiempos de ciclo'!$P$3:$S$398,4,0)/AT65,"")</f>
        <v/>
      </c>
    </row>
    <row r="66" spans="32:47" x14ac:dyDescent="0.25">
      <c r="AF66" s="35" t="str">
        <f t="shared" si="3"/>
        <v>0_5</v>
      </c>
      <c r="AG66" s="8">
        <v>63</v>
      </c>
      <c r="AH66" s="8">
        <f t="shared" si="4"/>
        <v>32</v>
      </c>
      <c r="AI66" s="8">
        <f>IF(AH66="","",COUNTIF($AH$4:AH66,AH66))</f>
        <v>1</v>
      </c>
      <c r="AJ66" s="8">
        <f t="shared" si="5"/>
        <v>0</v>
      </c>
      <c r="AK66" s="8">
        <f t="shared" si="6"/>
        <v>4</v>
      </c>
      <c r="AL66" s="8">
        <f t="shared" si="7"/>
        <v>5</v>
      </c>
      <c r="AM66" s="8">
        <f t="shared" si="8"/>
        <v>0</v>
      </c>
      <c r="AO66" s="8">
        <v>63</v>
      </c>
      <c r="AP66" s="8">
        <f t="shared" si="9"/>
        <v>3</v>
      </c>
      <c r="AQ66" s="8">
        <f>IF(AP66="","",COUNTIF($AP$4:AP66,AP66)+2)</f>
        <v>21</v>
      </c>
      <c r="AR66" s="8" t="str">
        <f t="shared" si="1"/>
        <v/>
      </c>
      <c r="AS66" s="8" t="str">
        <f t="shared" si="10"/>
        <v>_21</v>
      </c>
      <c r="AT66" s="8">
        <f t="shared" si="11"/>
        <v>0</v>
      </c>
      <c r="AU66" s="36" t="str">
        <f>IFERROR(VLOOKUP(AS66,'Tiempos de ciclo'!$P$3:$S$398,4,0)/AT66,"")</f>
        <v/>
      </c>
    </row>
    <row r="67" spans="32:47" x14ac:dyDescent="0.25">
      <c r="AF67" s="35" t="str">
        <f t="shared" si="3"/>
        <v>0_24</v>
      </c>
      <c r="AG67" s="8">
        <v>64</v>
      </c>
      <c r="AH67" s="8">
        <f t="shared" si="4"/>
        <v>32</v>
      </c>
      <c r="AI67" s="8">
        <f>IF(AH67="","",COUNTIF($AH$4:AH67,AH67))</f>
        <v>2</v>
      </c>
      <c r="AJ67" s="8">
        <f t="shared" si="5"/>
        <v>0</v>
      </c>
      <c r="AK67" s="8">
        <f t="shared" si="6"/>
        <v>5</v>
      </c>
      <c r="AL67" s="8">
        <f t="shared" si="7"/>
        <v>24</v>
      </c>
      <c r="AM67" s="8">
        <f t="shared" si="8"/>
        <v>0</v>
      </c>
      <c r="AO67" s="8">
        <v>64</v>
      </c>
      <c r="AP67" s="8">
        <f t="shared" si="9"/>
        <v>3</v>
      </c>
      <c r="AQ67" s="8">
        <f>IF(AP67="","",COUNTIF($AP$4:AP67,AP67)+2)</f>
        <v>22</v>
      </c>
      <c r="AR67" s="8" t="str">
        <f t="shared" si="1"/>
        <v/>
      </c>
      <c r="AS67" s="8" t="str">
        <f t="shared" si="10"/>
        <v>_22</v>
      </c>
      <c r="AT67" s="8">
        <f t="shared" si="11"/>
        <v>0</v>
      </c>
      <c r="AU67" s="36" t="str">
        <f>IFERROR(VLOOKUP(AS67,'Tiempos de ciclo'!$P$3:$S$398,4,0)/AT67,"")</f>
        <v/>
      </c>
    </row>
    <row r="68" spans="32:47" x14ac:dyDescent="0.25">
      <c r="AF68" s="35" t="str">
        <f t="shared" si="3"/>
        <v/>
      </c>
      <c r="AG68" s="8">
        <v>65</v>
      </c>
      <c r="AH68" s="8" t="str">
        <f t="shared" ref="AH68:AH131" si="13">IF(AG68&gt;$AH$1,"",ROUNDUP(AG68/$AG$1,0))</f>
        <v/>
      </c>
      <c r="AI68" s="8" t="str">
        <f>IF(AH68="","",COUNTIF($AH$4:AH68,AH68))</f>
        <v/>
      </c>
      <c r="AJ68" s="8" t="str">
        <f t="shared" si="5"/>
        <v/>
      </c>
      <c r="AK68" s="8" t="str">
        <f t="shared" si="6"/>
        <v/>
      </c>
      <c r="AL68" s="8" t="str">
        <f t="shared" si="7"/>
        <v/>
      </c>
      <c r="AM68" s="8" t="str">
        <f t="shared" si="8"/>
        <v/>
      </c>
      <c r="AO68" s="8">
        <v>65</v>
      </c>
      <c r="AP68" s="8">
        <f t="shared" si="9"/>
        <v>3</v>
      </c>
      <c r="AQ68" s="8">
        <f>IF(AP68="","",COUNTIF($AP$4:AP68,AP68)+2)</f>
        <v>23</v>
      </c>
      <c r="AR68" s="8" t="str">
        <f t="shared" ref="AR68:AR131" si="14">IF(AP68="","",VLOOKUP($AP68,$A$4:$D$35,4,0))</f>
        <v/>
      </c>
      <c r="AS68" s="8" t="str">
        <f t="shared" si="10"/>
        <v>_23</v>
      </c>
      <c r="AT68" s="8">
        <f t="shared" si="11"/>
        <v>0</v>
      </c>
      <c r="AU68" s="36" t="str">
        <f>IFERROR(VLOOKUP(AS68,'Tiempos de ciclo'!$P$3:$S$398,4,0)/AT68,"")</f>
        <v/>
      </c>
    </row>
    <row r="69" spans="32:47" x14ac:dyDescent="0.25">
      <c r="AF69" s="35" t="str">
        <f t="shared" ref="AF69:AF132" si="15">IF(AJ69="","",AJ69&amp;"_"&amp;AL69)</f>
        <v/>
      </c>
      <c r="AG69" s="8">
        <v>66</v>
      </c>
      <c r="AH69" s="8" t="str">
        <f t="shared" si="13"/>
        <v/>
      </c>
      <c r="AI69" s="8" t="str">
        <f>IF(AH69="","",COUNTIF($AH$4:AH69,AH69))</f>
        <v/>
      </c>
      <c r="AJ69" s="8" t="str">
        <f t="shared" ref="AJ69:AJ132" si="16">IF(AH69="","",VLOOKUP($AH69,$A$4:$C$35,3,0))</f>
        <v/>
      </c>
      <c r="AK69" s="8" t="str">
        <f t="shared" ref="AK69:AK132" si="17">IF(AI69="","",HLOOKUP(AI69,$K$1:$AD$35,3,0))</f>
        <v/>
      </c>
      <c r="AL69" s="8" t="str">
        <f t="shared" ref="AL69:AL132" si="18">IF(AH69="","",IF(AJ70=AJ69,AK70,24))</f>
        <v/>
      </c>
      <c r="AM69" s="8" t="str">
        <f t="shared" ref="AM69:AM132" si="19">IF(AH69="","",HLOOKUP(AK69,$K$3:$AD$35,AH69+1,0))</f>
        <v/>
      </c>
      <c r="AO69" s="8">
        <v>66</v>
      </c>
      <c r="AP69" s="8">
        <f t="shared" ref="AP69:AP132" si="20">IF(AO69&gt;$AP$1,"",ROUNDUP(AO69/$AO$1,0))</f>
        <v>3</v>
      </c>
      <c r="AQ69" s="8">
        <f>IF(AP69="","",COUNTIF($AP$4:AP69,AP69)+2)</f>
        <v>24</v>
      </c>
      <c r="AR69" s="8" t="str">
        <f t="shared" si="14"/>
        <v/>
      </c>
      <c r="AS69" s="8" t="str">
        <f t="shared" ref="AS69:AS132" si="21">AR69&amp;"_"&amp;AQ69</f>
        <v>_24</v>
      </c>
      <c r="AT69" s="8">
        <f t="shared" ref="AT69:AT132" si="22">IFERROR(VLOOKUP(AR69&amp;"_"&amp;(AQ69+1),$AF$4:$AM$643,8,0),IF(AR70=AR69,AT70,AT68))</f>
        <v>0</v>
      </c>
      <c r="AU69" s="36" t="str">
        <f>IFERROR(VLOOKUP(AS69,'Tiempos de ciclo'!$P$3:$S$398,4,0)/AT69,"")</f>
        <v/>
      </c>
    </row>
    <row r="70" spans="32:47" x14ac:dyDescent="0.25">
      <c r="AF70" s="35" t="str">
        <f t="shared" si="15"/>
        <v/>
      </c>
      <c r="AG70" s="8">
        <v>67</v>
      </c>
      <c r="AH70" s="8" t="str">
        <f t="shared" si="13"/>
        <v/>
      </c>
      <c r="AI70" s="8" t="str">
        <f>IF(AH70="","",COUNTIF($AH$4:AH70,AH70))</f>
        <v/>
      </c>
      <c r="AJ70" s="8" t="str">
        <f t="shared" si="16"/>
        <v/>
      </c>
      <c r="AK70" s="8" t="str">
        <f t="shared" si="17"/>
        <v/>
      </c>
      <c r="AL70" s="8" t="str">
        <f t="shared" si="18"/>
        <v/>
      </c>
      <c r="AM70" s="8" t="str">
        <f t="shared" si="19"/>
        <v/>
      </c>
      <c r="AO70" s="8">
        <v>67</v>
      </c>
      <c r="AP70" s="8">
        <f t="shared" si="20"/>
        <v>4</v>
      </c>
      <c r="AQ70" s="8">
        <f>IF(AP70="","",COUNTIF($AP$4:AP70,AP70)+2)</f>
        <v>3</v>
      </c>
      <c r="AR70" s="8" t="str">
        <f t="shared" si="14"/>
        <v/>
      </c>
      <c r="AS70" s="8" t="str">
        <f t="shared" si="21"/>
        <v>_3</v>
      </c>
      <c r="AT70" s="8">
        <f t="shared" si="22"/>
        <v>0</v>
      </c>
      <c r="AU70" s="36" t="str">
        <f>IFERROR(VLOOKUP(AS70,'Tiempos de ciclo'!$P$3:$S$398,4,0)/AT70,"")</f>
        <v/>
      </c>
    </row>
    <row r="71" spans="32:47" x14ac:dyDescent="0.25">
      <c r="AF71" s="35" t="str">
        <f t="shared" si="15"/>
        <v/>
      </c>
      <c r="AG71" s="8">
        <v>68</v>
      </c>
      <c r="AH71" s="8" t="str">
        <f t="shared" si="13"/>
        <v/>
      </c>
      <c r="AI71" s="8" t="str">
        <f>IF(AH71="","",COUNTIF($AH$4:AH71,AH71))</f>
        <v/>
      </c>
      <c r="AJ71" s="8" t="str">
        <f t="shared" si="16"/>
        <v/>
      </c>
      <c r="AK71" s="8" t="str">
        <f t="shared" si="17"/>
        <v/>
      </c>
      <c r="AL71" s="8" t="str">
        <f t="shared" si="18"/>
        <v/>
      </c>
      <c r="AM71" s="8" t="str">
        <f t="shared" si="19"/>
        <v/>
      </c>
      <c r="AO71" s="8">
        <v>68</v>
      </c>
      <c r="AP71" s="8">
        <f t="shared" si="20"/>
        <v>4</v>
      </c>
      <c r="AQ71" s="8">
        <f>IF(AP71="","",COUNTIF($AP$4:AP71,AP71)+2)</f>
        <v>4</v>
      </c>
      <c r="AR71" s="8" t="str">
        <f t="shared" si="14"/>
        <v/>
      </c>
      <c r="AS71" s="8" t="str">
        <f t="shared" si="21"/>
        <v>_4</v>
      </c>
      <c r="AT71" s="8">
        <f t="shared" si="22"/>
        <v>0</v>
      </c>
      <c r="AU71" s="36" t="str">
        <f>IFERROR(VLOOKUP(AS71,'Tiempos de ciclo'!$P$3:$S$398,4,0)/AT71,"")</f>
        <v/>
      </c>
    </row>
    <row r="72" spans="32:47" x14ac:dyDescent="0.25">
      <c r="AF72" s="35" t="str">
        <f t="shared" si="15"/>
        <v/>
      </c>
      <c r="AG72" s="8">
        <v>69</v>
      </c>
      <c r="AH72" s="8" t="str">
        <f t="shared" si="13"/>
        <v/>
      </c>
      <c r="AI72" s="8" t="str">
        <f>IF(AH72="","",COUNTIF($AH$4:AH72,AH72))</f>
        <v/>
      </c>
      <c r="AJ72" s="8" t="str">
        <f t="shared" si="16"/>
        <v/>
      </c>
      <c r="AK72" s="8" t="str">
        <f t="shared" si="17"/>
        <v/>
      </c>
      <c r="AL72" s="8" t="str">
        <f t="shared" si="18"/>
        <v/>
      </c>
      <c r="AM72" s="8" t="str">
        <f t="shared" si="19"/>
        <v/>
      </c>
      <c r="AO72" s="8">
        <v>69</v>
      </c>
      <c r="AP72" s="8">
        <f t="shared" si="20"/>
        <v>4</v>
      </c>
      <c r="AQ72" s="8">
        <f>IF(AP72="","",COUNTIF($AP$4:AP72,AP72)+2)</f>
        <v>5</v>
      </c>
      <c r="AR72" s="8" t="str">
        <f t="shared" si="14"/>
        <v/>
      </c>
      <c r="AS72" s="8" t="str">
        <f t="shared" si="21"/>
        <v>_5</v>
      </c>
      <c r="AT72" s="8">
        <f t="shared" si="22"/>
        <v>0</v>
      </c>
      <c r="AU72" s="36" t="str">
        <f>IFERROR(VLOOKUP(AS72,'Tiempos de ciclo'!$P$3:$S$398,4,0)/AT72,"")</f>
        <v/>
      </c>
    </row>
    <row r="73" spans="32:47" x14ac:dyDescent="0.25">
      <c r="AF73" s="35" t="str">
        <f t="shared" si="15"/>
        <v/>
      </c>
      <c r="AG73" s="8">
        <v>70</v>
      </c>
      <c r="AH73" s="8" t="str">
        <f t="shared" si="13"/>
        <v/>
      </c>
      <c r="AI73" s="8" t="str">
        <f>IF(AH73="","",COUNTIF($AH$4:AH73,AH73))</f>
        <v/>
      </c>
      <c r="AJ73" s="8" t="str">
        <f t="shared" si="16"/>
        <v/>
      </c>
      <c r="AK73" s="8" t="str">
        <f t="shared" si="17"/>
        <v/>
      </c>
      <c r="AL73" s="8" t="str">
        <f t="shared" si="18"/>
        <v/>
      </c>
      <c r="AM73" s="8" t="str">
        <f t="shared" si="19"/>
        <v/>
      </c>
      <c r="AO73" s="8">
        <v>70</v>
      </c>
      <c r="AP73" s="8">
        <f t="shared" si="20"/>
        <v>4</v>
      </c>
      <c r="AQ73" s="8">
        <f>IF(AP73="","",COUNTIF($AP$4:AP73,AP73)+2)</f>
        <v>6</v>
      </c>
      <c r="AR73" s="8" t="str">
        <f t="shared" si="14"/>
        <v/>
      </c>
      <c r="AS73" s="8" t="str">
        <f t="shared" si="21"/>
        <v>_6</v>
      </c>
      <c r="AT73" s="8">
        <f t="shared" si="22"/>
        <v>0</v>
      </c>
      <c r="AU73" s="36" t="str">
        <f>IFERROR(VLOOKUP(AS73,'Tiempos de ciclo'!$P$3:$S$398,4,0)/AT73,"")</f>
        <v/>
      </c>
    </row>
    <row r="74" spans="32:47" x14ac:dyDescent="0.25">
      <c r="AF74" s="35" t="str">
        <f t="shared" si="15"/>
        <v/>
      </c>
      <c r="AG74" s="8">
        <v>71</v>
      </c>
      <c r="AH74" s="8" t="str">
        <f t="shared" si="13"/>
        <v/>
      </c>
      <c r="AI74" s="8" t="str">
        <f>IF(AH74="","",COUNTIF($AH$4:AH74,AH74))</f>
        <v/>
      </c>
      <c r="AJ74" s="8" t="str">
        <f t="shared" si="16"/>
        <v/>
      </c>
      <c r="AK74" s="8" t="str">
        <f t="shared" si="17"/>
        <v/>
      </c>
      <c r="AL74" s="8" t="str">
        <f t="shared" si="18"/>
        <v/>
      </c>
      <c r="AM74" s="8" t="str">
        <f t="shared" si="19"/>
        <v/>
      </c>
      <c r="AO74" s="8">
        <v>71</v>
      </c>
      <c r="AP74" s="8">
        <f t="shared" si="20"/>
        <v>4</v>
      </c>
      <c r="AQ74" s="8">
        <f>IF(AP74="","",COUNTIF($AP$4:AP74,AP74)+2)</f>
        <v>7</v>
      </c>
      <c r="AR74" s="8" t="str">
        <f t="shared" si="14"/>
        <v/>
      </c>
      <c r="AS74" s="8" t="str">
        <f t="shared" si="21"/>
        <v>_7</v>
      </c>
      <c r="AT74" s="8">
        <f t="shared" si="22"/>
        <v>0</v>
      </c>
      <c r="AU74" s="36" t="str">
        <f>IFERROR(VLOOKUP(AS74,'Tiempos de ciclo'!$P$3:$S$398,4,0)/AT74,"")</f>
        <v/>
      </c>
    </row>
    <row r="75" spans="32:47" x14ac:dyDescent="0.25">
      <c r="AF75" s="35" t="str">
        <f t="shared" si="15"/>
        <v/>
      </c>
      <c r="AG75" s="8">
        <v>72</v>
      </c>
      <c r="AH75" s="8" t="str">
        <f t="shared" si="13"/>
        <v/>
      </c>
      <c r="AI75" s="8" t="str">
        <f>IF(AH75="","",COUNTIF($AH$4:AH75,AH75))</f>
        <v/>
      </c>
      <c r="AJ75" s="8" t="str">
        <f t="shared" si="16"/>
        <v/>
      </c>
      <c r="AK75" s="8" t="str">
        <f t="shared" si="17"/>
        <v/>
      </c>
      <c r="AL75" s="8" t="str">
        <f t="shared" si="18"/>
        <v/>
      </c>
      <c r="AM75" s="8" t="str">
        <f t="shared" si="19"/>
        <v/>
      </c>
      <c r="AO75" s="8">
        <v>72</v>
      </c>
      <c r="AP75" s="8">
        <f t="shared" si="20"/>
        <v>4</v>
      </c>
      <c r="AQ75" s="8">
        <f>IF(AP75="","",COUNTIF($AP$4:AP75,AP75)+2)</f>
        <v>8</v>
      </c>
      <c r="AR75" s="8" t="str">
        <f t="shared" si="14"/>
        <v/>
      </c>
      <c r="AS75" s="8" t="str">
        <f t="shared" si="21"/>
        <v>_8</v>
      </c>
      <c r="AT75" s="8">
        <f t="shared" si="22"/>
        <v>0</v>
      </c>
      <c r="AU75" s="36" t="str">
        <f>IFERROR(VLOOKUP(AS75,'Tiempos de ciclo'!$P$3:$S$398,4,0)/AT75,"")</f>
        <v/>
      </c>
    </row>
    <row r="76" spans="32:47" x14ac:dyDescent="0.25">
      <c r="AF76" s="35" t="str">
        <f t="shared" si="15"/>
        <v/>
      </c>
      <c r="AG76" s="8">
        <v>73</v>
      </c>
      <c r="AH76" s="8" t="str">
        <f t="shared" si="13"/>
        <v/>
      </c>
      <c r="AI76" s="8" t="str">
        <f>IF(AH76="","",COUNTIF($AH$4:AH76,AH76))</f>
        <v/>
      </c>
      <c r="AJ76" s="8" t="str">
        <f t="shared" si="16"/>
        <v/>
      </c>
      <c r="AK76" s="8" t="str">
        <f t="shared" si="17"/>
        <v/>
      </c>
      <c r="AL76" s="8" t="str">
        <f t="shared" si="18"/>
        <v/>
      </c>
      <c r="AM76" s="8" t="str">
        <f t="shared" si="19"/>
        <v/>
      </c>
      <c r="AO76" s="8">
        <v>73</v>
      </c>
      <c r="AP76" s="8">
        <f t="shared" si="20"/>
        <v>4</v>
      </c>
      <c r="AQ76" s="8">
        <f>IF(AP76="","",COUNTIF($AP$4:AP76,AP76)+2)</f>
        <v>9</v>
      </c>
      <c r="AR76" s="8" t="str">
        <f t="shared" si="14"/>
        <v/>
      </c>
      <c r="AS76" s="8" t="str">
        <f t="shared" si="21"/>
        <v>_9</v>
      </c>
      <c r="AT76" s="8">
        <f t="shared" si="22"/>
        <v>0</v>
      </c>
      <c r="AU76" s="36" t="str">
        <f>IFERROR(VLOOKUP(AS76,'Tiempos de ciclo'!$P$3:$S$398,4,0)/AT76,"")</f>
        <v/>
      </c>
    </row>
    <row r="77" spans="32:47" x14ac:dyDescent="0.25">
      <c r="AF77" s="35" t="str">
        <f t="shared" si="15"/>
        <v/>
      </c>
      <c r="AG77" s="8">
        <v>74</v>
      </c>
      <c r="AH77" s="8" t="str">
        <f t="shared" si="13"/>
        <v/>
      </c>
      <c r="AI77" s="8" t="str">
        <f>IF(AH77="","",COUNTIF($AH$4:AH77,AH77))</f>
        <v/>
      </c>
      <c r="AJ77" s="8" t="str">
        <f t="shared" si="16"/>
        <v/>
      </c>
      <c r="AK77" s="8" t="str">
        <f t="shared" si="17"/>
        <v/>
      </c>
      <c r="AL77" s="8" t="str">
        <f t="shared" si="18"/>
        <v/>
      </c>
      <c r="AM77" s="8" t="str">
        <f t="shared" si="19"/>
        <v/>
      </c>
      <c r="AO77" s="8">
        <v>74</v>
      </c>
      <c r="AP77" s="8">
        <f t="shared" si="20"/>
        <v>4</v>
      </c>
      <c r="AQ77" s="8">
        <f>IF(AP77="","",COUNTIF($AP$4:AP77,AP77)+2)</f>
        <v>10</v>
      </c>
      <c r="AR77" s="8" t="str">
        <f t="shared" si="14"/>
        <v/>
      </c>
      <c r="AS77" s="8" t="str">
        <f t="shared" si="21"/>
        <v>_10</v>
      </c>
      <c r="AT77" s="8">
        <f t="shared" si="22"/>
        <v>0</v>
      </c>
      <c r="AU77" s="36" t="str">
        <f>IFERROR(VLOOKUP(AS77,'Tiempos de ciclo'!$P$3:$S$398,4,0)/AT77,"")</f>
        <v/>
      </c>
    </row>
    <row r="78" spans="32:47" x14ac:dyDescent="0.25">
      <c r="AF78" s="35" t="str">
        <f t="shared" si="15"/>
        <v/>
      </c>
      <c r="AG78" s="8">
        <v>75</v>
      </c>
      <c r="AH78" s="8" t="str">
        <f t="shared" si="13"/>
        <v/>
      </c>
      <c r="AI78" s="8" t="str">
        <f>IF(AH78="","",COUNTIF($AH$4:AH78,AH78))</f>
        <v/>
      </c>
      <c r="AJ78" s="8" t="str">
        <f t="shared" si="16"/>
        <v/>
      </c>
      <c r="AK78" s="8" t="str">
        <f t="shared" si="17"/>
        <v/>
      </c>
      <c r="AL78" s="8" t="str">
        <f t="shared" si="18"/>
        <v/>
      </c>
      <c r="AM78" s="8" t="str">
        <f t="shared" si="19"/>
        <v/>
      </c>
      <c r="AO78" s="8">
        <v>75</v>
      </c>
      <c r="AP78" s="8">
        <f t="shared" si="20"/>
        <v>4</v>
      </c>
      <c r="AQ78" s="8">
        <f>IF(AP78="","",COUNTIF($AP$4:AP78,AP78)+2)</f>
        <v>11</v>
      </c>
      <c r="AR78" s="8" t="str">
        <f t="shared" si="14"/>
        <v/>
      </c>
      <c r="AS78" s="8" t="str">
        <f t="shared" si="21"/>
        <v>_11</v>
      </c>
      <c r="AT78" s="8">
        <f t="shared" si="22"/>
        <v>0</v>
      </c>
      <c r="AU78" s="36" t="str">
        <f>IFERROR(VLOOKUP(AS78,'Tiempos de ciclo'!$P$3:$S$398,4,0)/AT78,"")</f>
        <v/>
      </c>
    </row>
    <row r="79" spans="32:47" x14ac:dyDescent="0.25">
      <c r="AF79" s="35" t="str">
        <f t="shared" si="15"/>
        <v/>
      </c>
      <c r="AG79" s="8">
        <v>76</v>
      </c>
      <c r="AH79" s="8" t="str">
        <f t="shared" si="13"/>
        <v/>
      </c>
      <c r="AI79" s="8" t="str">
        <f>IF(AH79="","",COUNTIF($AH$4:AH79,AH79))</f>
        <v/>
      </c>
      <c r="AJ79" s="8" t="str">
        <f t="shared" si="16"/>
        <v/>
      </c>
      <c r="AK79" s="8" t="str">
        <f t="shared" si="17"/>
        <v/>
      </c>
      <c r="AL79" s="8" t="str">
        <f t="shared" si="18"/>
        <v/>
      </c>
      <c r="AM79" s="8" t="str">
        <f t="shared" si="19"/>
        <v/>
      </c>
      <c r="AO79" s="8">
        <v>76</v>
      </c>
      <c r="AP79" s="8">
        <f t="shared" si="20"/>
        <v>4</v>
      </c>
      <c r="AQ79" s="8">
        <f>IF(AP79="","",COUNTIF($AP$4:AP79,AP79)+2)</f>
        <v>12</v>
      </c>
      <c r="AR79" s="8" t="str">
        <f t="shared" si="14"/>
        <v/>
      </c>
      <c r="AS79" s="8" t="str">
        <f t="shared" si="21"/>
        <v>_12</v>
      </c>
      <c r="AT79" s="8">
        <f t="shared" si="22"/>
        <v>0</v>
      </c>
      <c r="AU79" s="36" t="str">
        <f>IFERROR(VLOOKUP(AS79,'Tiempos de ciclo'!$P$3:$S$398,4,0)/AT79,"")</f>
        <v/>
      </c>
    </row>
    <row r="80" spans="32:47" x14ac:dyDescent="0.25">
      <c r="AF80" s="35" t="str">
        <f t="shared" si="15"/>
        <v/>
      </c>
      <c r="AG80" s="8">
        <v>77</v>
      </c>
      <c r="AH80" s="8" t="str">
        <f t="shared" si="13"/>
        <v/>
      </c>
      <c r="AI80" s="8" t="str">
        <f>IF(AH80="","",COUNTIF($AH$4:AH80,AH80))</f>
        <v/>
      </c>
      <c r="AJ80" s="8" t="str">
        <f t="shared" si="16"/>
        <v/>
      </c>
      <c r="AK80" s="8" t="str">
        <f t="shared" si="17"/>
        <v/>
      </c>
      <c r="AL80" s="8" t="str">
        <f t="shared" si="18"/>
        <v/>
      </c>
      <c r="AM80" s="8" t="str">
        <f t="shared" si="19"/>
        <v/>
      </c>
      <c r="AO80" s="8">
        <v>77</v>
      </c>
      <c r="AP80" s="8">
        <f t="shared" si="20"/>
        <v>4</v>
      </c>
      <c r="AQ80" s="8">
        <f>IF(AP80="","",COUNTIF($AP$4:AP80,AP80)+2)</f>
        <v>13</v>
      </c>
      <c r="AR80" s="8" t="str">
        <f t="shared" si="14"/>
        <v/>
      </c>
      <c r="AS80" s="8" t="str">
        <f t="shared" si="21"/>
        <v>_13</v>
      </c>
      <c r="AT80" s="8">
        <f t="shared" si="22"/>
        <v>0</v>
      </c>
      <c r="AU80" s="36" t="str">
        <f>IFERROR(VLOOKUP(AS80,'Tiempos de ciclo'!$P$3:$S$398,4,0)/AT80,"")</f>
        <v/>
      </c>
    </row>
    <row r="81" spans="32:47" x14ac:dyDescent="0.25">
      <c r="AF81" s="35" t="str">
        <f t="shared" si="15"/>
        <v/>
      </c>
      <c r="AG81" s="8">
        <v>78</v>
      </c>
      <c r="AH81" s="8" t="str">
        <f t="shared" si="13"/>
        <v/>
      </c>
      <c r="AI81" s="8" t="str">
        <f>IF(AH81="","",COUNTIF($AH$4:AH81,AH81))</f>
        <v/>
      </c>
      <c r="AJ81" s="8" t="str">
        <f t="shared" si="16"/>
        <v/>
      </c>
      <c r="AK81" s="8" t="str">
        <f t="shared" si="17"/>
        <v/>
      </c>
      <c r="AL81" s="8" t="str">
        <f t="shared" si="18"/>
        <v/>
      </c>
      <c r="AM81" s="8" t="str">
        <f t="shared" si="19"/>
        <v/>
      </c>
      <c r="AO81" s="8">
        <v>78</v>
      </c>
      <c r="AP81" s="8">
        <f t="shared" si="20"/>
        <v>4</v>
      </c>
      <c r="AQ81" s="8">
        <f>IF(AP81="","",COUNTIF($AP$4:AP81,AP81)+2)</f>
        <v>14</v>
      </c>
      <c r="AR81" s="8" t="str">
        <f t="shared" si="14"/>
        <v/>
      </c>
      <c r="AS81" s="8" t="str">
        <f t="shared" si="21"/>
        <v>_14</v>
      </c>
      <c r="AT81" s="8">
        <f t="shared" si="22"/>
        <v>0</v>
      </c>
      <c r="AU81" s="36" t="str">
        <f>IFERROR(VLOOKUP(AS81,'Tiempos de ciclo'!$P$3:$S$398,4,0)/AT81,"")</f>
        <v/>
      </c>
    </row>
    <row r="82" spans="32:47" x14ac:dyDescent="0.25">
      <c r="AF82" s="35" t="str">
        <f t="shared" si="15"/>
        <v/>
      </c>
      <c r="AG82" s="8">
        <v>79</v>
      </c>
      <c r="AH82" s="8" t="str">
        <f t="shared" si="13"/>
        <v/>
      </c>
      <c r="AI82" s="8" t="str">
        <f>IF(AH82="","",COUNTIF($AH$4:AH82,AH82))</f>
        <v/>
      </c>
      <c r="AJ82" s="8" t="str">
        <f t="shared" si="16"/>
        <v/>
      </c>
      <c r="AK82" s="8" t="str">
        <f t="shared" si="17"/>
        <v/>
      </c>
      <c r="AL82" s="8" t="str">
        <f t="shared" si="18"/>
        <v/>
      </c>
      <c r="AM82" s="8" t="str">
        <f t="shared" si="19"/>
        <v/>
      </c>
      <c r="AO82" s="8">
        <v>79</v>
      </c>
      <c r="AP82" s="8">
        <f t="shared" si="20"/>
        <v>4</v>
      </c>
      <c r="AQ82" s="8">
        <f>IF(AP82="","",COUNTIF($AP$4:AP82,AP82)+2)</f>
        <v>15</v>
      </c>
      <c r="AR82" s="8" t="str">
        <f t="shared" si="14"/>
        <v/>
      </c>
      <c r="AS82" s="8" t="str">
        <f t="shared" si="21"/>
        <v>_15</v>
      </c>
      <c r="AT82" s="8">
        <f t="shared" si="22"/>
        <v>0</v>
      </c>
      <c r="AU82" s="36" t="str">
        <f>IFERROR(VLOOKUP(AS82,'Tiempos de ciclo'!$P$3:$S$398,4,0)/AT82,"")</f>
        <v/>
      </c>
    </row>
    <row r="83" spans="32:47" x14ac:dyDescent="0.25">
      <c r="AF83" s="35" t="str">
        <f t="shared" si="15"/>
        <v/>
      </c>
      <c r="AG83" s="8">
        <v>80</v>
      </c>
      <c r="AH83" s="8" t="str">
        <f t="shared" si="13"/>
        <v/>
      </c>
      <c r="AI83" s="8" t="str">
        <f>IF(AH83="","",COUNTIF($AH$4:AH83,AH83))</f>
        <v/>
      </c>
      <c r="AJ83" s="8" t="str">
        <f t="shared" si="16"/>
        <v/>
      </c>
      <c r="AK83" s="8" t="str">
        <f t="shared" si="17"/>
        <v/>
      </c>
      <c r="AL83" s="8" t="str">
        <f t="shared" si="18"/>
        <v/>
      </c>
      <c r="AM83" s="8" t="str">
        <f t="shared" si="19"/>
        <v/>
      </c>
      <c r="AO83" s="8">
        <v>80</v>
      </c>
      <c r="AP83" s="8">
        <f t="shared" si="20"/>
        <v>4</v>
      </c>
      <c r="AQ83" s="8">
        <f>IF(AP83="","",COUNTIF($AP$4:AP83,AP83)+2)</f>
        <v>16</v>
      </c>
      <c r="AR83" s="8" t="str">
        <f t="shared" si="14"/>
        <v/>
      </c>
      <c r="AS83" s="8" t="str">
        <f t="shared" si="21"/>
        <v>_16</v>
      </c>
      <c r="AT83" s="8">
        <f t="shared" si="22"/>
        <v>0</v>
      </c>
      <c r="AU83" s="36" t="str">
        <f>IFERROR(VLOOKUP(AS83,'Tiempos de ciclo'!$P$3:$S$398,4,0)/AT83,"")</f>
        <v/>
      </c>
    </row>
    <row r="84" spans="32:47" x14ac:dyDescent="0.25">
      <c r="AF84" s="35" t="str">
        <f t="shared" si="15"/>
        <v/>
      </c>
      <c r="AG84" s="8">
        <v>81</v>
      </c>
      <c r="AH84" s="8" t="str">
        <f t="shared" si="13"/>
        <v/>
      </c>
      <c r="AI84" s="8" t="str">
        <f>IF(AH84="","",COUNTIF($AH$4:AH84,AH84))</f>
        <v/>
      </c>
      <c r="AJ84" s="8" t="str">
        <f t="shared" si="16"/>
        <v/>
      </c>
      <c r="AK84" s="8" t="str">
        <f t="shared" si="17"/>
        <v/>
      </c>
      <c r="AL84" s="8" t="str">
        <f t="shared" si="18"/>
        <v/>
      </c>
      <c r="AM84" s="8" t="str">
        <f t="shared" si="19"/>
        <v/>
      </c>
      <c r="AO84" s="8">
        <v>81</v>
      </c>
      <c r="AP84" s="8">
        <f t="shared" si="20"/>
        <v>4</v>
      </c>
      <c r="AQ84" s="8">
        <f>IF(AP84="","",COUNTIF($AP$4:AP84,AP84)+2)</f>
        <v>17</v>
      </c>
      <c r="AR84" s="8" t="str">
        <f t="shared" si="14"/>
        <v/>
      </c>
      <c r="AS84" s="8" t="str">
        <f t="shared" si="21"/>
        <v>_17</v>
      </c>
      <c r="AT84" s="8">
        <f t="shared" si="22"/>
        <v>0</v>
      </c>
      <c r="AU84" s="36" t="str">
        <f>IFERROR(VLOOKUP(AS84,'Tiempos de ciclo'!$P$3:$S$398,4,0)/AT84,"")</f>
        <v/>
      </c>
    </row>
    <row r="85" spans="32:47" x14ac:dyDescent="0.25">
      <c r="AF85" s="35" t="str">
        <f t="shared" si="15"/>
        <v/>
      </c>
      <c r="AG85" s="8">
        <v>82</v>
      </c>
      <c r="AH85" s="8" t="str">
        <f t="shared" si="13"/>
        <v/>
      </c>
      <c r="AI85" s="8" t="str">
        <f>IF(AH85="","",COUNTIF($AH$4:AH85,AH85))</f>
        <v/>
      </c>
      <c r="AJ85" s="8" t="str">
        <f t="shared" si="16"/>
        <v/>
      </c>
      <c r="AK85" s="8" t="str">
        <f t="shared" si="17"/>
        <v/>
      </c>
      <c r="AL85" s="8" t="str">
        <f t="shared" si="18"/>
        <v/>
      </c>
      <c r="AM85" s="8" t="str">
        <f t="shared" si="19"/>
        <v/>
      </c>
      <c r="AO85" s="8">
        <v>82</v>
      </c>
      <c r="AP85" s="8">
        <f t="shared" si="20"/>
        <v>4</v>
      </c>
      <c r="AQ85" s="8">
        <f>IF(AP85="","",COUNTIF($AP$4:AP85,AP85)+2)</f>
        <v>18</v>
      </c>
      <c r="AR85" s="8" t="str">
        <f t="shared" si="14"/>
        <v/>
      </c>
      <c r="AS85" s="8" t="str">
        <f t="shared" si="21"/>
        <v>_18</v>
      </c>
      <c r="AT85" s="8">
        <f t="shared" si="22"/>
        <v>0</v>
      </c>
      <c r="AU85" s="36" t="str">
        <f>IFERROR(VLOOKUP(AS85,'Tiempos de ciclo'!$P$3:$S$398,4,0)/AT85,"")</f>
        <v/>
      </c>
    </row>
    <row r="86" spans="32:47" x14ac:dyDescent="0.25">
      <c r="AF86" s="35" t="str">
        <f t="shared" si="15"/>
        <v/>
      </c>
      <c r="AG86" s="8">
        <v>83</v>
      </c>
      <c r="AH86" s="8" t="str">
        <f t="shared" si="13"/>
        <v/>
      </c>
      <c r="AI86" s="8" t="str">
        <f>IF(AH86="","",COUNTIF($AH$4:AH86,AH86))</f>
        <v/>
      </c>
      <c r="AJ86" s="8" t="str">
        <f t="shared" si="16"/>
        <v/>
      </c>
      <c r="AK86" s="8" t="str">
        <f t="shared" si="17"/>
        <v/>
      </c>
      <c r="AL86" s="8" t="str">
        <f t="shared" si="18"/>
        <v/>
      </c>
      <c r="AM86" s="8" t="str">
        <f t="shared" si="19"/>
        <v/>
      </c>
      <c r="AO86" s="8">
        <v>83</v>
      </c>
      <c r="AP86" s="8">
        <f t="shared" si="20"/>
        <v>4</v>
      </c>
      <c r="AQ86" s="8">
        <f>IF(AP86="","",COUNTIF($AP$4:AP86,AP86)+2)</f>
        <v>19</v>
      </c>
      <c r="AR86" s="8" t="str">
        <f t="shared" si="14"/>
        <v/>
      </c>
      <c r="AS86" s="8" t="str">
        <f t="shared" si="21"/>
        <v>_19</v>
      </c>
      <c r="AT86" s="8">
        <f t="shared" si="22"/>
        <v>0</v>
      </c>
      <c r="AU86" s="36" t="str">
        <f>IFERROR(VLOOKUP(AS86,'Tiempos de ciclo'!$P$3:$S$398,4,0)/AT86,"")</f>
        <v/>
      </c>
    </row>
    <row r="87" spans="32:47" x14ac:dyDescent="0.25">
      <c r="AF87" s="35" t="str">
        <f t="shared" si="15"/>
        <v/>
      </c>
      <c r="AG87" s="8">
        <v>84</v>
      </c>
      <c r="AH87" s="8" t="str">
        <f t="shared" si="13"/>
        <v/>
      </c>
      <c r="AI87" s="8" t="str">
        <f>IF(AH87="","",COUNTIF($AH$4:AH87,AH87))</f>
        <v/>
      </c>
      <c r="AJ87" s="8" t="str">
        <f t="shared" si="16"/>
        <v/>
      </c>
      <c r="AK87" s="8" t="str">
        <f t="shared" si="17"/>
        <v/>
      </c>
      <c r="AL87" s="8" t="str">
        <f t="shared" si="18"/>
        <v/>
      </c>
      <c r="AM87" s="8" t="str">
        <f t="shared" si="19"/>
        <v/>
      </c>
      <c r="AO87" s="8">
        <v>84</v>
      </c>
      <c r="AP87" s="8">
        <f t="shared" si="20"/>
        <v>4</v>
      </c>
      <c r="AQ87" s="8">
        <f>IF(AP87="","",COUNTIF($AP$4:AP87,AP87)+2)</f>
        <v>20</v>
      </c>
      <c r="AR87" s="8" t="str">
        <f t="shared" si="14"/>
        <v/>
      </c>
      <c r="AS87" s="8" t="str">
        <f t="shared" si="21"/>
        <v>_20</v>
      </c>
      <c r="AT87" s="8">
        <f t="shared" si="22"/>
        <v>0</v>
      </c>
      <c r="AU87" s="36" t="str">
        <f>IFERROR(VLOOKUP(AS87,'Tiempos de ciclo'!$P$3:$S$398,4,0)/AT87,"")</f>
        <v/>
      </c>
    </row>
    <row r="88" spans="32:47" x14ac:dyDescent="0.25">
      <c r="AF88" s="35" t="str">
        <f t="shared" si="15"/>
        <v/>
      </c>
      <c r="AG88" s="8">
        <v>85</v>
      </c>
      <c r="AH88" s="8" t="str">
        <f t="shared" si="13"/>
        <v/>
      </c>
      <c r="AI88" s="8" t="str">
        <f>IF(AH88="","",COUNTIF($AH$4:AH88,AH88))</f>
        <v/>
      </c>
      <c r="AJ88" s="8" t="str">
        <f t="shared" si="16"/>
        <v/>
      </c>
      <c r="AK88" s="8" t="str">
        <f t="shared" si="17"/>
        <v/>
      </c>
      <c r="AL88" s="8" t="str">
        <f t="shared" si="18"/>
        <v/>
      </c>
      <c r="AM88" s="8" t="str">
        <f t="shared" si="19"/>
        <v/>
      </c>
      <c r="AO88" s="8">
        <v>85</v>
      </c>
      <c r="AP88" s="8">
        <f t="shared" si="20"/>
        <v>4</v>
      </c>
      <c r="AQ88" s="8">
        <f>IF(AP88="","",COUNTIF($AP$4:AP88,AP88)+2)</f>
        <v>21</v>
      </c>
      <c r="AR88" s="8" t="str">
        <f t="shared" si="14"/>
        <v/>
      </c>
      <c r="AS88" s="8" t="str">
        <f t="shared" si="21"/>
        <v>_21</v>
      </c>
      <c r="AT88" s="8">
        <f t="shared" si="22"/>
        <v>0</v>
      </c>
      <c r="AU88" s="36" t="str">
        <f>IFERROR(VLOOKUP(AS88,'Tiempos de ciclo'!$P$3:$S$398,4,0)/AT88,"")</f>
        <v/>
      </c>
    </row>
    <row r="89" spans="32:47" x14ac:dyDescent="0.25">
      <c r="AF89" s="35" t="str">
        <f t="shared" si="15"/>
        <v/>
      </c>
      <c r="AG89" s="8">
        <v>86</v>
      </c>
      <c r="AH89" s="8" t="str">
        <f t="shared" si="13"/>
        <v/>
      </c>
      <c r="AI89" s="8" t="str">
        <f>IF(AH89="","",COUNTIF($AH$4:AH89,AH89))</f>
        <v/>
      </c>
      <c r="AJ89" s="8" t="str">
        <f t="shared" si="16"/>
        <v/>
      </c>
      <c r="AK89" s="8" t="str">
        <f t="shared" si="17"/>
        <v/>
      </c>
      <c r="AL89" s="8" t="str">
        <f t="shared" si="18"/>
        <v/>
      </c>
      <c r="AM89" s="8" t="str">
        <f t="shared" si="19"/>
        <v/>
      </c>
      <c r="AO89" s="8">
        <v>86</v>
      </c>
      <c r="AP89" s="8">
        <f t="shared" si="20"/>
        <v>4</v>
      </c>
      <c r="AQ89" s="8">
        <f>IF(AP89="","",COUNTIF($AP$4:AP89,AP89)+2)</f>
        <v>22</v>
      </c>
      <c r="AR89" s="8" t="str">
        <f t="shared" si="14"/>
        <v/>
      </c>
      <c r="AS89" s="8" t="str">
        <f t="shared" si="21"/>
        <v>_22</v>
      </c>
      <c r="AT89" s="8">
        <f t="shared" si="22"/>
        <v>0</v>
      </c>
      <c r="AU89" s="36" t="str">
        <f>IFERROR(VLOOKUP(AS89,'Tiempos de ciclo'!$P$3:$S$398,4,0)/AT89,"")</f>
        <v/>
      </c>
    </row>
    <row r="90" spans="32:47" x14ac:dyDescent="0.25">
      <c r="AF90" s="35" t="str">
        <f t="shared" si="15"/>
        <v/>
      </c>
      <c r="AG90" s="8">
        <v>87</v>
      </c>
      <c r="AH90" s="8" t="str">
        <f t="shared" si="13"/>
        <v/>
      </c>
      <c r="AI90" s="8" t="str">
        <f>IF(AH90="","",COUNTIF($AH$4:AH90,AH90))</f>
        <v/>
      </c>
      <c r="AJ90" s="8" t="str">
        <f t="shared" si="16"/>
        <v/>
      </c>
      <c r="AK90" s="8" t="str">
        <f t="shared" si="17"/>
        <v/>
      </c>
      <c r="AL90" s="8" t="str">
        <f t="shared" si="18"/>
        <v/>
      </c>
      <c r="AM90" s="8" t="str">
        <f t="shared" si="19"/>
        <v/>
      </c>
      <c r="AO90" s="8">
        <v>87</v>
      </c>
      <c r="AP90" s="8">
        <f t="shared" si="20"/>
        <v>4</v>
      </c>
      <c r="AQ90" s="8">
        <f>IF(AP90="","",COUNTIF($AP$4:AP90,AP90)+2)</f>
        <v>23</v>
      </c>
      <c r="AR90" s="8" t="str">
        <f t="shared" si="14"/>
        <v/>
      </c>
      <c r="AS90" s="8" t="str">
        <f t="shared" si="21"/>
        <v>_23</v>
      </c>
      <c r="AT90" s="8">
        <f t="shared" si="22"/>
        <v>0</v>
      </c>
      <c r="AU90" s="36" t="str">
        <f>IFERROR(VLOOKUP(AS90,'Tiempos de ciclo'!$P$3:$S$398,4,0)/AT90,"")</f>
        <v/>
      </c>
    </row>
    <row r="91" spans="32:47" x14ac:dyDescent="0.25">
      <c r="AF91" s="35" t="str">
        <f t="shared" si="15"/>
        <v/>
      </c>
      <c r="AG91" s="8">
        <v>88</v>
      </c>
      <c r="AH91" s="8" t="str">
        <f t="shared" si="13"/>
        <v/>
      </c>
      <c r="AI91" s="8" t="str">
        <f>IF(AH91="","",COUNTIF($AH$4:AH91,AH91))</f>
        <v/>
      </c>
      <c r="AJ91" s="8" t="str">
        <f t="shared" si="16"/>
        <v/>
      </c>
      <c r="AK91" s="8" t="str">
        <f t="shared" si="17"/>
        <v/>
      </c>
      <c r="AL91" s="8" t="str">
        <f t="shared" si="18"/>
        <v/>
      </c>
      <c r="AM91" s="8" t="str">
        <f t="shared" si="19"/>
        <v/>
      </c>
      <c r="AO91" s="8">
        <v>88</v>
      </c>
      <c r="AP91" s="8">
        <f t="shared" si="20"/>
        <v>4</v>
      </c>
      <c r="AQ91" s="8">
        <f>IF(AP91="","",COUNTIF($AP$4:AP91,AP91)+2)</f>
        <v>24</v>
      </c>
      <c r="AR91" s="8" t="str">
        <f t="shared" si="14"/>
        <v/>
      </c>
      <c r="AS91" s="8" t="str">
        <f t="shared" si="21"/>
        <v>_24</v>
      </c>
      <c r="AT91" s="8">
        <f t="shared" si="22"/>
        <v>0</v>
      </c>
      <c r="AU91" s="36" t="str">
        <f>IFERROR(VLOOKUP(AS91,'Tiempos de ciclo'!$P$3:$S$398,4,0)/AT91,"")</f>
        <v/>
      </c>
    </row>
    <row r="92" spans="32:47" x14ac:dyDescent="0.25">
      <c r="AF92" s="35" t="str">
        <f t="shared" si="15"/>
        <v/>
      </c>
      <c r="AG92" s="8">
        <v>89</v>
      </c>
      <c r="AH92" s="8" t="str">
        <f t="shared" si="13"/>
        <v/>
      </c>
      <c r="AI92" s="8" t="str">
        <f>IF(AH92="","",COUNTIF($AH$4:AH92,AH92))</f>
        <v/>
      </c>
      <c r="AJ92" s="8" t="str">
        <f t="shared" si="16"/>
        <v/>
      </c>
      <c r="AK92" s="8" t="str">
        <f t="shared" si="17"/>
        <v/>
      </c>
      <c r="AL92" s="8" t="str">
        <f t="shared" si="18"/>
        <v/>
      </c>
      <c r="AM92" s="8" t="str">
        <f t="shared" si="19"/>
        <v/>
      </c>
      <c r="AO92" s="8">
        <v>89</v>
      </c>
      <c r="AP92" s="8">
        <f t="shared" si="20"/>
        <v>5</v>
      </c>
      <c r="AQ92" s="8">
        <f>IF(AP92="","",COUNTIF($AP$4:AP92,AP92)+2)</f>
        <v>3</v>
      </c>
      <c r="AR92" s="8" t="str">
        <f t="shared" si="14"/>
        <v/>
      </c>
      <c r="AS92" s="8" t="str">
        <f t="shared" si="21"/>
        <v>_3</v>
      </c>
      <c r="AT92" s="8">
        <f t="shared" si="22"/>
        <v>0</v>
      </c>
      <c r="AU92" s="36" t="str">
        <f>IFERROR(VLOOKUP(AS92,'Tiempos de ciclo'!$P$3:$S$398,4,0)/AT92,"")</f>
        <v/>
      </c>
    </row>
    <row r="93" spans="32:47" x14ac:dyDescent="0.25">
      <c r="AF93" s="35" t="str">
        <f t="shared" si="15"/>
        <v/>
      </c>
      <c r="AG93" s="8">
        <v>90</v>
      </c>
      <c r="AH93" s="8" t="str">
        <f t="shared" si="13"/>
        <v/>
      </c>
      <c r="AI93" s="8" t="str">
        <f>IF(AH93="","",COUNTIF($AH$4:AH93,AH93))</f>
        <v/>
      </c>
      <c r="AJ93" s="8" t="str">
        <f t="shared" si="16"/>
        <v/>
      </c>
      <c r="AK93" s="8" t="str">
        <f t="shared" si="17"/>
        <v/>
      </c>
      <c r="AL93" s="8" t="str">
        <f t="shared" si="18"/>
        <v/>
      </c>
      <c r="AM93" s="8" t="str">
        <f t="shared" si="19"/>
        <v/>
      </c>
      <c r="AO93" s="8">
        <v>90</v>
      </c>
      <c r="AP93" s="8">
        <f t="shared" si="20"/>
        <v>5</v>
      </c>
      <c r="AQ93" s="8">
        <f>IF(AP93="","",COUNTIF($AP$4:AP93,AP93)+2)</f>
        <v>4</v>
      </c>
      <c r="AR93" s="8" t="str">
        <f t="shared" si="14"/>
        <v/>
      </c>
      <c r="AS93" s="8" t="str">
        <f t="shared" si="21"/>
        <v>_4</v>
      </c>
      <c r="AT93" s="8">
        <f t="shared" si="22"/>
        <v>0</v>
      </c>
      <c r="AU93" s="36" t="str">
        <f>IFERROR(VLOOKUP(AS93,'Tiempos de ciclo'!$P$3:$S$398,4,0)/AT93,"")</f>
        <v/>
      </c>
    </row>
    <row r="94" spans="32:47" x14ac:dyDescent="0.25">
      <c r="AF94" s="35" t="str">
        <f t="shared" si="15"/>
        <v/>
      </c>
      <c r="AG94" s="8">
        <v>91</v>
      </c>
      <c r="AH94" s="8" t="str">
        <f t="shared" si="13"/>
        <v/>
      </c>
      <c r="AI94" s="8" t="str">
        <f>IF(AH94="","",COUNTIF($AH$4:AH94,AH94))</f>
        <v/>
      </c>
      <c r="AJ94" s="8" t="str">
        <f t="shared" si="16"/>
        <v/>
      </c>
      <c r="AK94" s="8" t="str">
        <f t="shared" si="17"/>
        <v/>
      </c>
      <c r="AL94" s="8" t="str">
        <f t="shared" si="18"/>
        <v/>
      </c>
      <c r="AM94" s="8" t="str">
        <f t="shared" si="19"/>
        <v/>
      </c>
      <c r="AO94" s="8">
        <v>91</v>
      </c>
      <c r="AP94" s="8">
        <f t="shared" si="20"/>
        <v>5</v>
      </c>
      <c r="AQ94" s="8">
        <f>IF(AP94="","",COUNTIF($AP$4:AP94,AP94)+2)</f>
        <v>5</v>
      </c>
      <c r="AR94" s="8" t="str">
        <f t="shared" si="14"/>
        <v/>
      </c>
      <c r="AS94" s="8" t="str">
        <f t="shared" si="21"/>
        <v>_5</v>
      </c>
      <c r="AT94" s="8">
        <f t="shared" si="22"/>
        <v>0</v>
      </c>
      <c r="AU94" s="36" t="str">
        <f>IFERROR(VLOOKUP(AS94,'Tiempos de ciclo'!$P$3:$S$398,4,0)/AT94,"")</f>
        <v/>
      </c>
    </row>
    <row r="95" spans="32:47" x14ac:dyDescent="0.25">
      <c r="AF95" s="35" t="str">
        <f t="shared" si="15"/>
        <v/>
      </c>
      <c r="AG95" s="8">
        <v>92</v>
      </c>
      <c r="AH95" s="8" t="str">
        <f t="shared" si="13"/>
        <v/>
      </c>
      <c r="AI95" s="8" t="str">
        <f>IF(AH95="","",COUNTIF($AH$4:AH95,AH95))</f>
        <v/>
      </c>
      <c r="AJ95" s="8" t="str">
        <f t="shared" si="16"/>
        <v/>
      </c>
      <c r="AK95" s="8" t="str">
        <f t="shared" si="17"/>
        <v/>
      </c>
      <c r="AL95" s="8" t="str">
        <f t="shared" si="18"/>
        <v/>
      </c>
      <c r="AM95" s="8" t="str">
        <f t="shared" si="19"/>
        <v/>
      </c>
      <c r="AO95" s="8">
        <v>92</v>
      </c>
      <c r="AP95" s="8">
        <f t="shared" si="20"/>
        <v>5</v>
      </c>
      <c r="AQ95" s="8">
        <f>IF(AP95="","",COUNTIF($AP$4:AP95,AP95)+2)</f>
        <v>6</v>
      </c>
      <c r="AR95" s="8" t="str">
        <f t="shared" si="14"/>
        <v/>
      </c>
      <c r="AS95" s="8" t="str">
        <f t="shared" si="21"/>
        <v>_6</v>
      </c>
      <c r="AT95" s="8">
        <f t="shared" si="22"/>
        <v>0</v>
      </c>
      <c r="AU95" s="36" t="str">
        <f>IFERROR(VLOOKUP(AS95,'Tiempos de ciclo'!$P$3:$S$398,4,0)/AT95,"")</f>
        <v/>
      </c>
    </row>
    <row r="96" spans="32:47" x14ac:dyDescent="0.25">
      <c r="AF96" s="35" t="str">
        <f t="shared" si="15"/>
        <v/>
      </c>
      <c r="AG96" s="8">
        <v>93</v>
      </c>
      <c r="AH96" s="8" t="str">
        <f t="shared" si="13"/>
        <v/>
      </c>
      <c r="AI96" s="8" t="str">
        <f>IF(AH96="","",COUNTIF($AH$4:AH96,AH96))</f>
        <v/>
      </c>
      <c r="AJ96" s="8" t="str">
        <f t="shared" si="16"/>
        <v/>
      </c>
      <c r="AK96" s="8" t="str">
        <f t="shared" si="17"/>
        <v/>
      </c>
      <c r="AL96" s="8" t="str">
        <f t="shared" si="18"/>
        <v/>
      </c>
      <c r="AM96" s="8" t="str">
        <f t="shared" si="19"/>
        <v/>
      </c>
      <c r="AO96" s="8">
        <v>93</v>
      </c>
      <c r="AP96" s="8">
        <f t="shared" si="20"/>
        <v>5</v>
      </c>
      <c r="AQ96" s="8">
        <f>IF(AP96="","",COUNTIF($AP$4:AP96,AP96)+2)</f>
        <v>7</v>
      </c>
      <c r="AR96" s="8" t="str">
        <f t="shared" si="14"/>
        <v/>
      </c>
      <c r="AS96" s="8" t="str">
        <f t="shared" si="21"/>
        <v>_7</v>
      </c>
      <c r="AT96" s="8">
        <f t="shared" si="22"/>
        <v>0</v>
      </c>
      <c r="AU96" s="36" t="str">
        <f>IFERROR(VLOOKUP(AS96,'Tiempos de ciclo'!$P$3:$S$398,4,0)/AT96,"")</f>
        <v/>
      </c>
    </row>
    <row r="97" spans="32:47" x14ac:dyDescent="0.25">
      <c r="AF97" s="35" t="str">
        <f t="shared" si="15"/>
        <v/>
      </c>
      <c r="AG97" s="8">
        <v>94</v>
      </c>
      <c r="AH97" s="8" t="str">
        <f t="shared" si="13"/>
        <v/>
      </c>
      <c r="AI97" s="8" t="str">
        <f>IF(AH97="","",COUNTIF($AH$4:AH97,AH97))</f>
        <v/>
      </c>
      <c r="AJ97" s="8" t="str">
        <f t="shared" si="16"/>
        <v/>
      </c>
      <c r="AK97" s="8" t="str">
        <f t="shared" si="17"/>
        <v/>
      </c>
      <c r="AL97" s="8" t="str">
        <f t="shared" si="18"/>
        <v/>
      </c>
      <c r="AM97" s="8" t="str">
        <f t="shared" si="19"/>
        <v/>
      </c>
      <c r="AO97" s="8">
        <v>94</v>
      </c>
      <c r="AP97" s="8">
        <f t="shared" si="20"/>
        <v>5</v>
      </c>
      <c r="AQ97" s="8">
        <f>IF(AP97="","",COUNTIF($AP$4:AP97,AP97)+2)</f>
        <v>8</v>
      </c>
      <c r="AR97" s="8" t="str">
        <f t="shared" si="14"/>
        <v/>
      </c>
      <c r="AS97" s="8" t="str">
        <f t="shared" si="21"/>
        <v>_8</v>
      </c>
      <c r="AT97" s="8">
        <f t="shared" si="22"/>
        <v>0</v>
      </c>
      <c r="AU97" s="36" t="str">
        <f>IFERROR(VLOOKUP(AS97,'Tiempos de ciclo'!$P$3:$S$398,4,0)/AT97,"")</f>
        <v/>
      </c>
    </row>
    <row r="98" spans="32:47" x14ac:dyDescent="0.25">
      <c r="AF98" s="35" t="str">
        <f t="shared" si="15"/>
        <v/>
      </c>
      <c r="AG98" s="8">
        <v>95</v>
      </c>
      <c r="AH98" s="8" t="str">
        <f t="shared" si="13"/>
        <v/>
      </c>
      <c r="AI98" s="8" t="str">
        <f>IF(AH98="","",COUNTIF($AH$4:AH98,AH98))</f>
        <v/>
      </c>
      <c r="AJ98" s="8" t="str">
        <f t="shared" si="16"/>
        <v/>
      </c>
      <c r="AK98" s="8" t="str">
        <f t="shared" si="17"/>
        <v/>
      </c>
      <c r="AL98" s="8" t="str">
        <f t="shared" si="18"/>
        <v/>
      </c>
      <c r="AM98" s="8" t="str">
        <f t="shared" si="19"/>
        <v/>
      </c>
      <c r="AO98" s="8">
        <v>95</v>
      </c>
      <c r="AP98" s="8">
        <f t="shared" si="20"/>
        <v>5</v>
      </c>
      <c r="AQ98" s="8">
        <f>IF(AP98="","",COUNTIF($AP$4:AP98,AP98)+2)</f>
        <v>9</v>
      </c>
      <c r="AR98" s="8" t="str">
        <f t="shared" si="14"/>
        <v/>
      </c>
      <c r="AS98" s="8" t="str">
        <f t="shared" si="21"/>
        <v>_9</v>
      </c>
      <c r="AT98" s="8">
        <f t="shared" si="22"/>
        <v>0</v>
      </c>
      <c r="AU98" s="36" t="str">
        <f>IFERROR(VLOOKUP(AS98,'Tiempos de ciclo'!$P$3:$S$398,4,0)/AT98,"")</f>
        <v/>
      </c>
    </row>
    <row r="99" spans="32:47" x14ac:dyDescent="0.25">
      <c r="AF99" s="35" t="str">
        <f t="shared" si="15"/>
        <v/>
      </c>
      <c r="AG99" s="8">
        <v>96</v>
      </c>
      <c r="AH99" s="8" t="str">
        <f t="shared" si="13"/>
        <v/>
      </c>
      <c r="AI99" s="8" t="str">
        <f>IF(AH99="","",COUNTIF($AH$4:AH99,AH99))</f>
        <v/>
      </c>
      <c r="AJ99" s="8" t="str">
        <f t="shared" si="16"/>
        <v/>
      </c>
      <c r="AK99" s="8" t="str">
        <f t="shared" si="17"/>
        <v/>
      </c>
      <c r="AL99" s="8" t="str">
        <f t="shared" si="18"/>
        <v/>
      </c>
      <c r="AM99" s="8" t="str">
        <f t="shared" si="19"/>
        <v/>
      </c>
      <c r="AO99" s="8">
        <v>96</v>
      </c>
      <c r="AP99" s="8">
        <f t="shared" si="20"/>
        <v>5</v>
      </c>
      <c r="AQ99" s="8">
        <f>IF(AP99="","",COUNTIF($AP$4:AP99,AP99)+2)</f>
        <v>10</v>
      </c>
      <c r="AR99" s="8" t="str">
        <f t="shared" si="14"/>
        <v/>
      </c>
      <c r="AS99" s="8" t="str">
        <f t="shared" si="21"/>
        <v>_10</v>
      </c>
      <c r="AT99" s="8">
        <f t="shared" si="22"/>
        <v>0</v>
      </c>
      <c r="AU99" s="36" t="str">
        <f>IFERROR(VLOOKUP(AS99,'Tiempos de ciclo'!$P$3:$S$398,4,0)/AT99,"")</f>
        <v/>
      </c>
    </row>
    <row r="100" spans="32:47" x14ac:dyDescent="0.25">
      <c r="AF100" s="35" t="str">
        <f t="shared" si="15"/>
        <v/>
      </c>
      <c r="AG100" s="8">
        <v>97</v>
      </c>
      <c r="AH100" s="8" t="str">
        <f t="shared" si="13"/>
        <v/>
      </c>
      <c r="AI100" s="8" t="str">
        <f>IF(AH100="","",COUNTIF($AH$4:AH100,AH100))</f>
        <v/>
      </c>
      <c r="AJ100" s="8" t="str">
        <f t="shared" si="16"/>
        <v/>
      </c>
      <c r="AK100" s="8" t="str">
        <f t="shared" si="17"/>
        <v/>
      </c>
      <c r="AL100" s="8" t="str">
        <f t="shared" si="18"/>
        <v/>
      </c>
      <c r="AM100" s="8" t="str">
        <f t="shared" si="19"/>
        <v/>
      </c>
      <c r="AO100" s="8">
        <v>97</v>
      </c>
      <c r="AP100" s="8">
        <f t="shared" si="20"/>
        <v>5</v>
      </c>
      <c r="AQ100" s="8">
        <f>IF(AP100="","",COUNTIF($AP$4:AP100,AP100)+2)</f>
        <v>11</v>
      </c>
      <c r="AR100" s="8" t="str">
        <f t="shared" si="14"/>
        <v/>
      </c>
      <c r="AS100" s="8" t="str">
        <f t="shared" si="21"/>
        <v>_11</v>
      </c>
      <c r="AT100" s="8">
        <f t="shared" si="22"/>
        <v>0</v>
      </c>
      <c r="AU100" s="36" t="str">
        <f>IFERROR(VLOOKUP(AS100,'Tiempos de ciclo'!$P$3:$S$398,4,0)/AT100,"")</f>
        <v/>
      </c>
    </row>
    <row r="101" spans="32:47" x14ac:dyDescent="0.25">
      <c r="AF101" s="35" t="str">
        <f t="shared" si="15"/>
        <v/>
      </c>
      <c r="AG101" s="8">
        <v>98</v>
      </c>
      <c r="AH101" s="8" t="str">
        <f t="shared" si="13"/>
        <v/>
      </c>
      <c r="AI101" s="8" t="str">
        <f>IF(AH101="","",COUNTIF($AH$4:AH101,AH101))</f>
        <v/>
      </c>
      <c r="AJ101" s="8" t="str">
        <f t="shared" si="16"/>
        <v/>
      </c>
      <c r="AK101" s="8" t="str">
        <f t="shared" si="17"/>
        <v/>
      </c>
      <c r="AL101" s="8" t="str">
        <f t="shared" si="18"/>
        <v/>
      </c>
      <c r="AM101" s="8" t="str">
        <f t="shared" si="19"/>
        <v/>
      </c>
      <c r="AO101" s="8">
        <v>98</v>
      </c>
      <c r="AP101" s="8">
        <f t="shared" si="20"/>
        <v>5</v>
      </c>
      <c r="AQ101" s="8">
        <f>IF(AP101="","",COUNTIF($AP$4:AP101,AP101)+2)</f>
        <v>12</v>
      </c>
      <c r="AR101" s="8" t="str">
        <f t="shared" si="14"/>
        <v/>
      </c>
      <c r="AS101" s="8" t="str">
        <f t="shared" si="21"/>
        <v>_12</v>
      </c>
      <c r="AT101" s="8">
        <f t="shared" si="22"/>
        <v>0</v>
      </c>
      <c r="AU101" s="36" t="str">
        <f>IFERROR(VLOOKUP(AS101,'Tiempos de ciclo'!$P$3:$S$398,4,0)/AT101,"")</f>
        <v/>
      </c>
    </row>
    <row r="102" spans="32:47" x14ac:dyDescent="0.25">
      <c r="AF102" s="35" t="str">
        <f t="shared" si="15"/>
        <v/>
      </c>
      <c r="AG102" s="8">
        <v>99</v>
      </c>
      <c r="AH102" s="8" t="str">
        <f t="shared" si="13"/>
        <v/>
      </c>
      <c r="AI102" s="8" t="str">
        <f>IF(AH102="","",COUNTIF($AH$4:AH102,AH102))</f>
        <v/>
      </c>
      <c r="AJ102" s="8" t="str">
        <f t="shared" si="16"/>
        <v/>
      </c>
      <c r="AK102" s="8" t="str">
        <f t="shared" si="17"/>
        <v/>
      </c>
      <c r="AL102" s="8" t="str">
        <f t="shared" si="18"/>
        <v/>
      </c>
      <c r="AM102" s="8" t="str">
        <f t="shared" si="19"/>
        <v/>
      </c>
      <c r="AO102" s="8">
        <v>99</v>
      </c>
      <c r="AP102" s="8">
        <f t="shared" si="20"/>
        <v>5</v>
      </c>
      <c r="AQ102" s="8">
        <f>IF(AP102="","",COUNTIF($AP$4:AP102,AP102)+2)</f>
        <v>13</v>
      </c>
      <c r="AR102" s="8" t="str">
        <f t="shared" si="14"/>
        <v/>
      </c>
      <c r="AS102" s="8" t="str">
        <f t="shared" si="21"/>
        <v>_13</v>
      </c>
      <c r="AT102" s="8">
        <f t="shared" si="22"/>
        <v>0</v>
      </c>
      <c r="AU102" s="36" t="str">
        <f>IFERROR(VLOOKUP(AS102,'Tiempos de ciclo'!$P$3:$S$398,4,0)/AT102,"")</f>
        <v/>
      </c>
    </row>
    <row r="103" spans="32:47" x14ac:dyDescent="0.25">
      <c r="AF103" s="35" t="str">
        <f t="shared" si="15"/>
        <v/>
      </c>
      <c r="AG103" s="8">
        <v>100</v>
      </c>
      <c r="AH103" s="8" t="str">
        <f t="shared" si="13"/>
        <v/>
      </c>
      <c r="AI103" s="8" t="str">
        <f>IF(AH103="","",COUNTIF($AH$4:AH103,AH103))</f>
        <v/>
      </c>
      <c r="AJ103" s="8" t="str">
        <f t="shared" si="16"/>
        <v/>
      </c>
      <c r="AK103" s="8" t="str">
        <f t="shared" si="17"/>
        <v/>
      </c>
      <c r="AL103" s="8" t="str">
        <f t="shared" si="18"/>
        <v/>
      </c>
      <c r="AM103" s="8" t="str">
        <f t="shared" si="19"/>
        <v/>
      </c>
      <c r="AO103" s="8">
        <v>100</v>
      </c>
      <c r="AP103" s="8">
        <f t="shared" si="20"/>
        <v>5</v>
      </c>
      <c r="AQ103" s="8">
        <f>IF(AP103="","",COUNTIF($AP$4:AP103,AP103)+2)</f>
        <v>14</v>
      </c>
      <c r="AR103" s="8" t="str">
        <f t="shared" si="14"/>
        <v/>
      </c>
      <c r="AS103" s="8" t="str">
        <f t="shared" si="21"/>
        <v>_14</v>
      </c>
      <c r="AT103" s="8">
        <f t="shared" si="22"/>
        <v>0</v>
      </c>
      <c r="AU103" s="36" t="str">
        <f>IFERROR(VLOOKUP(AS103,'Tiempos de ciclo'!$P$3:$S$398,4,0)/AT103,"")</f>
        <v/>
      </c>
    </row>
    <row r="104" spans="32:47" x14ac:dyDescent="0.25">
      <c r="AF104" s="35" t="str">
        <f t="shared" si="15"/>
        <v/>
      </c>
      <c r="AG104" s="8">
        <v>101</v>
      </c>
      <c r="AH104" s="8" t="str">
        <f t="shared" si="13"/>
        <v/>
      </c>
      <c r="AI104" s="8" t="str">
        <f>IF(AH104="","",COUNTIF($AH$4:AH104,AH104))</f>
        <v/>
      </c>
      <c r="AJ104" s="8" t="str">
        <f t="shared" si="16"/>
        <v/>
      </c>
      <c r="AK104" s="8" t="str">
        <f t="shared" si="17"/>
        <v/>
      </c>
      <c r="AL104" s="8" t="str">
        <f t="shared" si="18"/>
        <v/>
      </c>
      <c r="AM104" s="8" t="str">
        <f t="shared" si="19"/>
        <v/>
      </c>
      <c r="AO104" s="8">
        <v>101</v>
      </c>
      <c r="AP104" s="8">
        <f t="shared" si="20"/>
        <v>5</v>
      </c>
      <c r="AQ104" s="8">
        <f>IF(AP104="","",COUNTIF($AP$4:AP104,AP104)+2)</f>
        <v>15</v>
      </c>
      <c r="AR104" s="8" t="str">
        <f t="shared" si="14"/>
        <v/>
      </c>
      <c r="AS104" s="8" t="str">
        <f t="shared" si="21"/>
        <v>_15</v>
      </c>
      <c r="AT104" s="8">
        <f t="shared" si="22"/>
        <v>0</v>
      </c>
      <c r="AU104" s="36" t="str">
        <f>IFERROR(VLOOKUP(AS104,'Tiempos de ciclo'!$P$3:$S$398,4,0)/AT104,"")</f>
        <v/>
      </c>
    </row>
    <row r="105" spans="32:47" x14ac:dyDescent="0.25">
      <c r="AF105" s="35" t="str">
        <f t="shared" si="15"/>
        <v/>
      </c>
      <c r="AG105" s="8">
        <v>102</v>
      </c>
      <c r="AH105" s="8" t="str">
        <f t="shared" si="13"/>
        <v/>
      </c>
      <c r="AI105" s="8" t="str">
        <f>IF(AH105="","",COUNTIF($AH$4:AH105,AH105))</f>
        <v/>
      </c>
      <c r="AJ105" s="8" t="str">
        <f t="shared" si="16"/>
        <v/>
      </c>
      <c r="AK105" s="8" t="str">
        <f t="shared" si="17"/>
        <v/>
      </c>
      <c r="AL105" s="8" t="str">
        <f t="shared" si="18"/>
        <v/>
      </c>
      <c r="AM105" s="8" t="str">
        <f t="shared" si="19"/>
        <v/>
      </c>
      <c r="AO105" s="8">
        <v>102</v>
      </c>
      <c r="AP105" s="8">
        <f t="shared" si="20"/>
        <v>5</v>
      </c>
      <c r="AQ105" s="8">
        <f>IF(AP105="","",COUNTIF($AP$4:AP105,AP105)+2)</f>
        <v>16</v>
      </c>
      <c r="AR105" s="8" t="str">
        <f t="shared" si="14"/>
        <v/>
      </c>
      <c r="AS105" s="8" t="str">
        <f t="shared" si="21"/>
        <v>_16</v>
      </c>
      <c r="AT105" s="8">
        <f t="shared" si="22"/>
        <v>0</v>
      </c>
      <c r="AU105" s="36" t="str">
        <f>IFERROR(VLOOKUP(AS105,'Tiempos de ciclo'!$P$3:$S$398,4,0)/AT105,"")</f>
        <v/>
      </c>
    </row>
    <row r="106" spans="32:47" x14ac:dyDescent="0.25">
      <c r="AF106" s="35" t="str">
        <f t="shared" si="15"/>
        <v/>
      </c>
      <c r="AG106" s="8">
        <v>103</v>
      </c>
      <c r="AH106" s="8" t="str">
        <f t="shared" si="13"/>
        <v/>
      </c>
      <c r="AI106" s="8" t="str">
        <f>IF(AH106="","",COUNTIF($AH$4:AH106,AH106))</f>
        <v/>
      </c>
      <c r="AJ106" s="8" t="str">
        <f t="shared" si="16"/>
        <v/>
      </c>
      <c r="AK106" s="8" t="str">
        <f t="shared" si="17"/>
        <v/>
      </c>
      <c r="AL106" s="8" t="str">
        <f t="shared" si="18"/>
        <v/>
      </c>
      <c r="AM106" s="8" t="str">
        <f t="shared" si="19"/>
        <v/>
      </c>
      <c r="AO106" s="8">
        <v>103</v>
      </c>
      <c r="AP106" s="8">
        <f t="shared" si="20"/>
        <v>5</v>
      </c>
      <c r="AQ106" s="8">
        <f>IF(AP106="","",COUNTIF($AP$4:AP106,AP106)+2)</f>
        <v>17</v>
      </c>
      <c r="AR106" s="8" t="str">
        <f t="shared" si="14"/>
        <v/>
      </c>
      <c r="AS106" s="8" t="str">
        <f t="shared" si="21"/>
        <v>_17</v>
      </c>
      <c r="AT106" s="8">
        <f t="shared" si="22"/>
        <v>0</v>
      </c>
      <c r="AU106" s="36" t="str">
        <f>IFERROR(VLOOKUP(AS106,'Tiempos de ciclo'!$P$3:$S$398,4,0)/AT106,"")</f>
        <v/>
      </c>
    </row>
    <row r="107" spans="32:47" x14ac:dyDescent="0.25">
      <c r="AF107" s="35" t="str">
        <f t="shared" si="15"/>
        <v/>
      </c>
      <c r="AG107" s="8">
        <v>104</v>
      </c>
      <c r="AH107" s="8" t="str">
        <f t="shared" si="13"/>
        <v/>
      </c>
      <c r="AI107" s="8" t="str">
        <f>IF(AH107="","",COUNTIF($AH$4:AH107,AH107))</f>
        <v/>
      </c>
      <c r="AJ107" s="8" t="str">
        <f t="shared" si="16"/>
        <v/>
      </c>
      <c r="AK107" s="8" t="str">
        <f t="shared" si="17"/>
        <v/>
      </c>
      <c r="AL107" s="8" t="str">
        <f t="shared" si="18"/>
        <v/>
      </c>
      <c r="AM107" s="8" t="str">
        <f t="shared" si="19"/>
        <v/>
      </c>
      <c r="AO107" s="8">
        <v>104</v>
      </c>
      <c r="AP107" s="8">
        <f t="shared" si="20"/>
        <v>5</v>
      </c>
      <c r="AQ107" s="8">
        <f>IF(AP107="","",COUNTIF($AP$4:AP107,AP107)+2)</f>
        <v>18</v>
      </c>
      <c r="AR107" s="8" t="str">
        <f t="shared" si="14"/>
        <v/>
      </c>
      <c r="AS107" s="8" t="str">
        <f t="shared" si="21"/>
        <v>_18</v>
      </c>
      <c r="AT107" s="8">
        <f t="shared" si="22"/>
        <v>0</v>
      </c>
      <c r="AU107" s="36" t="str">
        <f>IFERROR(VLOOKUP(AS107,'Tiempos de ciclo'!$P$3:$S$398,4,0)/AT107,"")</f>
        <v/>
      </c>
    </row>
    <row r="108" spans="32:47" x14ac:dyDescent="0.25">
      <c r="AF108" s="35" t="str">
        <f t="shared" si="15"/>
        <v/>
      </c>
      <c r="AG108" s="8">
        <v>105</v>
      </c>
      <c r="AH108" s="8" t="str">
        <f t="shared" si="13"/>
        <v/>
      </c>
      <c r="AI108" s="8" t="str">
        <f>IF(AH108="","",COUNTIF($AH$4:AH108,AH108))</f>
        <v/>
      </c>
      <c r="AJ108" s="8" t="str">
        <f t="shared" si="16"/>
        <v/>
      </c>
      <c r="AK108" s="8" t="str">
        <f t="shared" si="17"/>
        <v/>
      </c>
      <c r="AL108" s="8" t="str">
        <f t="shared" si="18"/>
        <v/>
      </c>
      <c r="AM108" s="8" t="str">
        <f t="shared" si="19"/>
        <v/>
      </c>
      <c r="AO108" s="8">
        <v>105</v>
      </c>
      <c r="AP108" s="8">
        <f t="shared" si="20"/>
        <v>5</v>
      </c>
      <c r="AQ108" s="8">
        <f>IF(AP108="","",COUNTIF($AP$4:AP108,AP108)+2)</f>
        <v>19</v>
      </c>
      <c r="AR108" s="8" t="str">
        <f t="shared" si="14"/>
        <v/>
      </c>
      <c r="AS108" s="8" t="str">
        <f t="shared" si="21"/>
        <v>_19</v>
      </c>
      <c r="AT108" s="8">
        <f t="shared" si="22"/>
        <v>0</v>
      </c>
      <c r="AU108" s="36" t="str">
        <f>IFERROR(VLOOKUP(AS108,'Tiempos de ciclo'!$P$3:$S$398,4,0)/AT108,"")</f>
        <v/>
      </c>
    </row>
    <row r="109" spans="32:47" x14ac:dyDescent="0.25">
      <c r="AF109" s="35" t="str">
        <f t="shared" si="15"/>
        <v/>
      </c>
      <c r="AG109" s="8">
        <v>106</v>
      </c>
      <c r="AH109" s="8" t="str">
        <f t="shared" si="13"/>
        <v/>
      </c>
      <c r="AI109" s="8" t="str">
        <f>IF(AH109="","",COUNTIF($AH$4:AH109,AH109))</f>
        <v/>
      </c>
      <c r="AJ109" s="8" t="str">
        <f t="shared" si="16"/>
        <v/>
      </c>
      <c r="AK109" s="8" t="str">
        <f t="shared" si="17"/>
        <v/>
      </c>
      <c r="AL109" s="8" t="str">
        <f t="shared" si="18"/>
        <v/>
      </c>
      <c r="AM109" s="8" t="str">
        <f t="shared" si="19"/>
        <v/>
      </c>
      <c r="AO109" s="8">
        <v>106</v>
      </c>
      <c r="AP109" s="8">
        <f t="shared" si="20"/>
        <v>5</v>
      </c>
      <c r="AQ109" s="8">
        <f>IF(AP109="","",COUNTIF($AP$4:AP109,AP109)+2)</f>
        <v>20</v>
      </c>
      <c r="AR109" s="8" t="str">
        <f t="shared" si="14"/>
        <v/>
      </c>
      <c r="AS109" s="8" t="str">
        <f t="shared" si="21"/>
        <v>_20</v>
      </c>
      <c r="AT109" s="8">
        <f t="shared" si="22"/>
        <v>0</v>
      </c>
      <c r="AU109" s="36" t="str">
        <f>IFERROR(VLOOKUP(AS109,'Tiempos de ciclo'!$P$3:$S$398,4,0)/AT109,"")</f>
        <v/>
      </c>
    </row>
    <row r="110" spans="32:47" x14ac:dyDescent="0.25">
      <c r="AF110" s="35" t="str">
        <f t="shared" si="15"/>
        <v/>
      </c>
      <c r="AG110" s="8">
        <v>107</v>
      </c>
      <c r="AH110" s="8" t="str">
        <f t="shared" si="13"/>
        <v/>
      </c>
      <c r="AI110" s="8" t="str">
        <f>IF(AH110="","",COUNTIF($AH$4:AH110,AH110))</f>
        <v/>
      </c>
      <c r="AJ110" s="8" t="str">
        <f t="shared" si="16"/>
        <v/>
      </c>
      <c r="AK110" s="8" t="str">
        <f t="shared" si="17"/>
        <v/>
      </c>
      <c r="AL110" s="8" t="str">
        <f t="shared" si="18"/>
        <v/>
      </c>
      <c r="AM110" s="8" t="str">
        <f t="shared" si="19"/>
        <v/>
      </c>
      <c r="AO110" s="8">
        <v>107</v>
      </c>
      <c r="AP110" s="8">
        <f t="shared" si="20"/>
        <v>5</v>
      </c>
      <c r="AQ110" s="8">
        <f>IF(AP110="","",COUNTIF($AP$4:AP110,AP110)+2)</f>
        <v>21</v>
      </c>
      <c r="AR110" s="8" t="str">
        <f t="shared" si="14"/>
        <v/>
      </c>
      <c r="AS110" s="8" t="str">
        <f t="shared" si="21"/>
        <v>_21</v>
      </c>
      <c r="AT110" s="8">
        <f t="shared" si="22"/>
        <v>0</v>
      </c>
      <c r="AU110" s="36" t="str">
        <f>IFERROR(VLOOKUP(AS110,'Tiempos de ciclo'!$P$3:$S$398,4,0)/AT110,"")</f>
        <v/>
      </c>
    </row>
    <row r="111" spans="32:47" x14ac:dyDescent="0.25">
      <c r="AF111" s="35" t="str">
        <f t="shared" si="15"/>
        <v/>
      </c>
      <c r="AG111" s="8">
        <v>108</v>
      </c>
      <c r="AH111" s="8" t="str">
        <f t="shared" si="13"/>
        <v/>
      </c>
      <c r="AI111" s="8" t="str">
        <f>IF(AH111="","",COUNTIF($AH$4:AH111,AH111))</f>
        <v/>
      </c>
      <c r="AJ111" s="8" t="str">
        <f t="shared" si="16"/>
        <v/>
      </c>
      <c r="AK111" s="8" t="str">
        <f t="shared" si="17"/>
        <v/>
      </c>
      <c r="AL111" s="8" t="str">
        <f t="shared" si="18"/>
        <v/>
      </c>
      <c r="AM111" s="8" t="str">
        <f t="shared" si="19"/>
        <v/>
      </c>
      <c r="AO111" s="8">
        <v>108</v>
      </c>
      <c r="AP111" s="8">
        <f t="shared" si="20"/>
        <v>5</v>
      </c>
      <c r="AQ111" s="8">
        <f>IF(AP111="","",COUNTIF($AP$4:AP111,AP111)+2)</f>
        <v>22</v>
      </c>
      <c r="AR111" s="8" t="str">
        <f t="shared" si="14"/>
        <v/>
      </c>
      <c r="AS111" s="8" t="str">
        <f t="shared" si="21"/>
        <v>_22</v>
      </c>
      <c r="AT111" s="8">
        <f t="shared" si="22"/>
        <v>0</v>
      </c>
      <c r="AU111" s="36" t="str">
        <f>IFERROR(VLOOKUP(AS111,'Tiempos de ciclo'!$P$3:$S$398,4,0)/AT111,"")</f>
        <v/>
      </c>
    </row>
    <row r="112" spans="32:47" x14ac:dyDescent="0.25">
      <c r="AF112" s="35" t="str">
        <f t="shared" si="15"/>
        <v/>
      </c>
      <c r="AG112" s="8">
        <v>109</v>
      </c>
      <c r="AH112" s="8" t="str">
        <f t="shared" si="13"/>
        <v/>
      </c>
      <c r="AI112" s="8" t="str">
        <f>IF(AH112="","",COUNTIF($AH$4:AH112,AH112))</f>
        <v/>
      </c>
      <c r="AJ112" s="8" t="str">
        <f t="shared" si="16"/>
        <v/>
      </c>
      <c r="AK112" s="8" t="str">
        <f t="shared" si="17"/>
        <v/>
      </c>
      <c r="AL112" s="8" t="str">
        <f t="shared" si="18"/>
        <v/>
      </c>
      <c r="AM112" s="8" t="str">
        <f t="shared" si="19"/>
        <v/>
      </c>
      <c r="AO112" s="8">
        <v>109</v>
      </c>
      <c r="AP112" s="8">
        <f t="shared" si="20"/>
        <v>5</v>
      </c>
      <c r="AQ112" s="8">
        <f>IF(AP112="","",COUNTIF($AP$4:AP112,AP112)+2)</f>
        <v>23</v>
      </c>
      <c r="AR112" s="8" t="str">
        <f t="shared" si="14"/>
        <v/>
      </c>
      <c r="AS112" s="8" t="str">
        <f t="shared" si="21"/>
        <v>_23</v>
      </c>
      <c r="AT112" s="8">
        <f t="shared" si="22"/>
        <v>0</v>
      </c>
      <c r="AU112" s="36" t="str">
        <f>IFERROR(VLOOKUP(AS112,'Tiempos de ciclo'!$P$3:$S$398,4,0)/AT112,"")</f>
        <v/>
      </c>
    </row>
    <row r="113" spans="32:47" x14ac:dyDescent="0.25">
      <c r="AF113" s="35" t="str">
        <f t="shared" si="15"/>
        <v/>
      </c>
      <c r="AG113" s="8">
        <v>110</v>
      </c>
      <c r="AH113" s="8" t="str">
        <f t="shared" si="13"/>
        <v/>
      </c>
      <c r="AI113" s="8" t="str">
        <f>IF(AH113="","",COUNTIF($AH$4:AH113,AH113))</f>
        <v/>
      </c>
      <c r="AJ113" s="8" t="str">
        <f t="shared" si="16"/>
        <v/>
      </c>
      <c r="AK113" s="8" t="str">
        <f t="shared" si="17"/>
        <v/>
      </c>
      <c r="AL113" s="8" t="str">
        <f t="shared" si="18"/>
        <v/>
      </c>
      <c r="AM113" s="8" t="str">
        <f t="shared" si="19"/>
        <v/>
      </c>
      <c r="AO113" s="8">
        <v>110</v>
      </c>
      <c r="AP113" s="8">
        <f t="shared" si="20"/>
        <v>5</v>
      </c>
      <c r="AQ113" s="8">
        <f>IF(AP113="","",COUNTIF($AP$4:AP113,AP113)+2)</f>
        <v>24</v>
      </c>
      <c r="AR113" s="8" t="str">
        <f t="shared" si="14"/>
        <v/>
      </c>
      <c r="AS113" s="8" t="str">
        <f t="shared" si="21"/>
        <v>_24</v>
      </c>
      <c r="AT113" s="8">
        <f t="shared" si="22"/>
        <v>0</v>
      </c>
      <c r="AU113" s="36" t="str">
        <f>IFERROR(VLOOKUP(AS113,'Tiempos de ciclo'!$P$3:$S$398,4,0)/AT113,"")</f>
        <v/>
      </c>
    </row>
    <row r="114" spans="32:47" x14ac:dyDescent="0.25">
      <c r="AF114" s="35" t="str">
        <f t="shared" si="15"/>
        <v/>
      </c>
      <c r="AG114" s="8">
        <v>111</v>
      </c>
      <c r="AH114" s="8" t="str">
        <f t="shared" si="13"/>
        <v/>
      </c>
      <c r="AI114" s="8" t="str">
        <f>IF(AH114="","",COUNTIF($AH$4:AH114,AH114))</f>
        <v/>
      </c>
      <c r="AJ114" s="8" t="str">
        <f t="shared" si="16"/>
        <v/>
      </c>
      <c r="AK114" s="8" t="str">
        <f t="shared" si="17"/>
        <v/>
      </c>
      <c r="AL114" s="8" t="str">
        <f t="shared" si="18"/>
        <v/>
      </c>
      <c r="AM114" s="8" t="str">
        <f t="shared" si="19"/>
        <v/>
      </c>
      <c r="AO114" s="8">
        <v>111</v>
      </c>
      <c r="AP114" s="8">
        <f t="shared" si="20"/>
        <v>6</v>
      </c>
      <c r="AQ114" s="8">
        <f>IF(AP114="","",COUNTIF($AP$4:AP114,AP114)+2)</f>
        <v>3</v>
      </c>
      <c r="AR114" s="8" t="str">
        <f t="shared" si="14"/>
        <v/>
      </c>
      <c r="AS114" s="8" t="str">
        <f t="shared" si="21"/>
        <v>_3</v>
      </c>
      <c r="AT114" s="8">
        <f t="shared" si="22"/>
        <v>0</v>
      </c>
      <c r="AU114" s="36" t="str">
        <f>IFERROR(VLOOKUP(AS114,'Tiempos de ciclo'!$P$3:$S$398,4,0)/AT114,"")</f>
        <v/>
      </c>
    </row>
    <row r="115" spans="32:47" x14ac:dyDescent="0.25">
      <c r="AF115" s="35" t="str">
        <f t="shared" si="15"/>
        <v/>
      </c>
      <c r="AG115" s="8">
        <v>112</v>
      </c>
      <c r="AH115" s="8" t="str">
        <f t="shared" si="13"/>
        <v/>
      </c>
      <c r="AI115" s="8" t="str">
        <f>IF(AH115="","",COUNTIF($AH$4:AH115,AH115))</f>
        <v/>
      </c>
      <c r="AJ115" s="8" t="str">
        <f t="shared" si="16"/>
        <v/>
      </c>
      <c r="AK115" s="8" t="str">
        <f t="shared" si="17"/>
        <v/>
      </c>
      <c r="AL115" s="8" t="str">
        <f t="shared" si="18"/>
        <v/>
      </c>
      <c r="AM115" s="8" t="str">
        <f t="shared" si="19"/>
        <v/>
      </c>
      <c r="AO115" s="8">
        <v>112</v>
      </c>
      <c r="AP115" s="8">
        <f t="shared" si="20"/>
        <v>6</v>
      </c>
      <c r="AQ115" s="8">
        <f>IF(AP115="","",COUNTIF($AP$4:AP115,AP115)+2)</f>
        <v>4</v>
      </c>
      <c r="AR115" s="8" t="str">
        <f t="shared" si="14"/>
        <v/>
      </c>
      <c r="AS115" s="8" t="str">
        <f t="shared" si="21"/>
        <v>_4</v>
      </c>
      <c r="AT115" s="8">
        <f t="shared" si="22"/>
        <v>0</v>
      </c>
      <c r="AU115" s="36" t="str">
        <f>IFERROR(VLOOKUP(AS115,'Tiempos de ciclo'!$P$3:$S$398,4,0)/AT115,"")</f>
        <v/>
      </c>
    </row>
    <row r="116" spans="32:47" x14ac:dyDescent="0.25">
      <c r="AF116" s="35" t="str">
        <f t="shared" si="15"/>
        <v/>
      </c>
      <c r="AG116" s="8">
        <v>113</v>
      </c>
      <c r="AH116" s="8" t="str">
        <f t="shared" si="13"/>
        <v/>
      </c>
      <c r="AI116" s="8" t="str">
        <f>IF(AH116="","",COUNTIF($AH$4:AH116,AH116))</f>
        <v/>
      </c>
      <c r="AJ116" s="8" t="str">
        <f t="shared" si="16"/>
        <v/>
      </c>
      <c r="AK116" s="8" t="str">
        <f t="shared" si="17"/>
        <v/>
      </c>
      <c r="AL116" s="8" t="str">
        <f t="shared" si="18"/>
        <v/>
      </c>
      <c r="AM116" s="8" t="str">
        <f t="shared" si="19"/>
        <v/>
      </c>
      <c r="AO116" s="8">
        <v>113</v>
      </c>
      <c r="AP116" s="8">
        <f t="shared" si="20"/>
        <v>6</v>
      </c>
      <c r="AQ116" s="8">
        <f>IF(AP116="","",COUNTIF($AP$4:AP116,AP116)+2)</f>
        <v>5</v>
      </c>
      <c r="AR116" s="8" t="str">
        <f t="shared" si="14"/>
        <v/>
      </c>
      <c r="AS116" s="8" t="str">
        <f t="shared" si="21"/>
        <v>_5</v>
      </c>
      <c r="AT116" s="8">
        <f t="shared" si="22"/>
        <v>0</v>
      </c>
      <c r="AU116" s="36" t="str">
        <f>IFERROR(VLOOKUP(AS116,'Tiempos de ciclo'!$P$3:$S$398,4,0)/AT116,"")</f>
        <v/>
      </c>
    </row>
    <row r="117" spans="32:47" x14ac:dyDescent="0.25">
      <c r="AF117" s="35" t="str">
        <f t="shared" si="15"/>
        <v/>
      </c>
      <c r="AG117" s="8">
        <v>114</v>
      </c>
      <c r="AH117" s="8" t="str">
        <f t="shared" si="13"/>
        <v/>
      </c>
      <c r="AI117" s="8" t="str">
        <f>IF(AH117="","",COUNTIF($AH$4:AH117,AH117))</f>
        <v/>
      </c>
      <c r="AJ117" s="8" t="str">
        <f t="shared" si="16"/>
        <v/>
      </c>
      <c r="AK117" s="8" t="str">
        <f t="shared" si="17"/>
        <v/>
      </c>
      <c r="AL117" s="8" t="str">
        <f t="shared" si="18"/>
        <v/>
      </c>
      <c r="AM117" s="8" t="str">
        <f t="shared" si="19"/>
        <v/>
      </c>
      <c r="AO117" s="8">
        <v>114</v>
      </c>
      <c r="AP117" s="8">
        <f t="shared" si="20"/>
        <v>6</v>
      </c>
      <c r="AQ117" s="8">
        <f>IF(AP117="","",COUNTIF($AP$4:AP117,AP117)+2)</f>
        <v>6</v>
      </c>
      <c r="AR117" s="8" t="str">
        <f t="shared" si="14"/>
        <v/>
      </c>
      <c r="AS117" s="8" t="str">
        <f t="shared" si="21"/>
        <v>_6</v>
      </c>
      <c r="AT117" s="8">
        <f t="shared" si="22"/>
        <v>0</v>
      </c>
      <c r="AU117" s="36" t="str">
        <f>IFERROR(VLOOKUP(AS117,'Tiempos de ciclo'!$P$3:$S$398,4,0)/AT117,"")</f>
        <v/>
      </c>
    </row>
    <row r="118" spans="32:47" x14ac:dyDescent="0.25">
      <c r="AF118" s="35" t="str">
        <f t="shared" si="15"/>
        <v/>
      </c>
      <c r="AG118" s="8">
        <v>115</v>
      </c>
      <c r="AH118" s="8" t="str">
        <f t="shared" si="13"/>
        <v/>
      </c>
      <c r="AI118" s="8" t="str">
        <f>IF(AH118="","",COUNTIF($AH$4:AH118,AH118))</f>
        <v/>
      </c>
      <c r="AJ118" s="8" t="str">
        <f t="shared" si="16"/>
        <v/>
      </c>
      <c r="AK118" s="8" t="str">
        <f t="shared" si="17"/>
        <v/>
      </c>
      <c r="AL118" s="8" t="str">
        <f t="shared" si="18"/>
        <v/>
      </c>
      <c r="AM118" s="8" t="str">
        <f t="shared" si="19"/>
        <v/>
      </c>
      <c r="AO118" s="8">
        <v>115</v>
      </c>
      <c r="AP118" s="8">
        <f t="shared" si="20"/>
        <v>6</v>
      </c>
      <c r="AQ118" s="8">
        <f>IF(AP118="","",COUNTIF($AP$4:AP118,AP118)+2)</f>
        <v>7</v>
      </c>
      <c r="AR118" s="8" t="str">
        <f t="shared" si="14"/>
        <v/>
      </c>
      <c r="AS118" s="8" t="str">
        <f t="shared" si="21"/>
        <v>_7</v>
      </c>
      <c r="AT118" s="8">
        <f t="shared" si="22"/>
        <v>0</v>
      </c>
      <c r="AU118" s="36" t="str">
        <f>IFERROR(VLOOKUP(AS118,'Tiempos de ciclo'!$P$3:$S$398,4,0)/AT118,"")</f>
        <v/>
      </c>
    </row>
    <row r="119" spans="32:47" x14ac:dyDescent="0.25">
      <c r="AF119" s="35" t="str">
        <f t="shared" si="15"/>
        <v/>
      </c>
      <c r="AG119" s="8">
        <v>116</v>
      </c>
      <c r="AH119" s="8" t="str">
        <f t="shared" si="13"/>
        <v/>
      </c>
      <c r="AI119" s="8" t="str">
        <f>IF(AH119="","",COUNTIF($AH$4:AH119,AH119))</f>
        <v/>
      </c>
      <c r="AJ119" s="8" t="str">
        <f t="shared" si="16"/>
        <v/>
      </c>
      <c r="AK119" s="8" t="str">
        <f t="shared" si="17"/>
        <v/>
      </c>
      <c r="AL119" s="8" t="str">
        <f t="shared" si="18"/>
        <v/>
      </c>
      <c r="AM119" s="8" t="str">
        <f t="shared" si="19"/>
        <v/>
      </c>
      <c r="AO119" s="8">
        <v>116</v>
      </c>
      <c r="AP119" s="8">
        <f t="shared" si="20"/>
        <v>6</v>
      </c>
      <c r="AQ119" s="8">
        <f>IF(AP119="","",COUNTIF($AP$4:AP119,AP119)+2)</f>
        <v>8</v>
      </c>
      <c r="AR119" s="8" t="str">
        <f t="shared" si="14"/>
        <v/>
      </c>
      <c r="AS119" s="8" t="str">
        <f t="shared" si="21"/>
        <v>_8</v>
      </c>
      <c r="AT119" s="8">
        <f t="shared" si="22"/>
        <v>0</v>
      </c>
      <c r="AU119" s="36" t="str">
        <f>IFERROR(VLOOKUP(AS119,'Tiempos de ciclo'!$P$3:$S$398,4,0)/AT119,"")</f>
        <v/>
      </c>
    </row>
    <row r="120" spans="32:47" x14ac:dyDescent="0.25">
      <c r="AF120" s="35" t="str">
        <f t="shared" si="15"/>
        <v/>
      </c>
      <c r="AG120" s="8">
        <v>117</v>
      </c>
      <c r="AH120" s="8" t="str">
        <f t="shared" si="13"/>
        <v/>
      </c>
      <c r="AI120" s="8" t="str">
        <f>IF(AH120="","",COUNTIF($AH$4:AH120,AH120))</f>
        <v/>
      </c>
      <c r="AJ120" s="8" t="str">
        <f t="shared" si="16"/>
        <v/>
      </c>
      <c r="AK120" s="8" t="str">
        <f t="shared" si="17"/>
        <v/>
      </c>
      <c r="AL120" s="8" t="str">
        <f t="shared" si="18"/>
        <v/>
      </c>
      <c r="AM120" s="8" t="str">
        <f t="shared" si="19"/>
        <v/>
      </c>
      <c r="AO120" s="8">
        <v>117</v>
      </c>
      <c r="AP120" s="8">
        <f t="shared" si="20"/>
        <v>6</v>
      </c>
      <c r="AQ120" s="8">
        <f>IF(AP120="","",COUNTIF($AP$4:AP120,AP120)+2)</f>
        <v>9</v>
      </c>
      <c r="AR120" s="8" t="str">
        <f t="shared" si="14"/>
        <v/>
      </c>
      <c r="AS120" s="8" t="str">
        <f t="shared" si="21"/>
        <v>_9</v>
      </c>
      <c r="AT120" s="8">
        <f t="shared" si="22"/>
        <v>0</v>
      </c>
      <c r="AU120" s="36" t="str">
        <f>IFERROR(VLOOKUP(AS120,'Tiempos de ciclo'!$P$3:$S$398,4,0)/AT120,"")</f>
        <v/>
      </c>
    </row>
    <row r="121" spans="32:47" x14ac:dyDescent="0.25">
      <c r="AF121" s="35" t="str">
        <f t="shared" si="15"/>
        <v/>
      </c>
      <c r="AG121" s="8">
        <v>118</v>
      </c>
      <c r="AH121" s="8" t="str">
        <f t="shared" si="13"/>
        <v/>
      </c>
      <c r="AI121" s="8" t="str">
        <f>IF(AH121="","",COUNTIF($AH$4:AH121,AH121))</f>
        <v/>
      </c>
      <c r="AJ121" s="8" t="str">
        <f t="shared" si="16"/>
        <v/>
      </c>
      <c r="AK121" s="8" t="str">
        <f t="shared" si="17"/>
        <v/>
      </c>
      <c r="AL121" s="8" t="str">
        <f t="shared" si="18"/>
        <v/>
      </c>
      <c r="AM121" s="8" t="str">
        <f t="shared" si="19"/>
        <v/>
      </c>
      <c r="AO121" s="8">
        <v>118</v>
      </c>
      <c r="AP121" s="8">
        <f t="shared" si="20"/>
        <v>6</v>
      </c>
      <c r="AQ121" s="8">
        <f>IF(AP121="","",COUNTIF($AP$4:AP121,AP121)+2)</f>
        <v>10</v>
      </c>
      <c r="AR121" s="8" t="str">
        <f t="shared" si="14"/>
        <v/>
      </c>
      <c r="AS121" s="8" t="str">
        <f t="shared" si="21"/>
        <v>_10</v>
      </c>
      <c r="AT121" s="8">
        <f t="shared" si="22"/>
        <v>0</v>
      </c>
      <c r="AU121" s="36" t="str">
        <f>IFERROR(VLOOKUP(AS121,'Tiempos de ciclo'!$P$3:$S$398,4,0)/AT121,"")</f>
        <v/>
      </c>
    </row>
    <row r="122" spans="32:47" x14ac:dyDescent="0.25">
      <c r="AF122" s="35" t="str">
        <f t="shared" si="15"/>
        <v/>
      </c>
      <c r="AG122" s="8">
        <v>119</v>
      </c>
      <c r="AH122" s="8" t="str">
        <f t="shared" si="13"/>
        <v/>
      </c>
      <c r="AI122" s="8" t="str">
        <f>IF(AH122="","",COUNTIF($AH$4:AH122,AH122))</f>
        <v/>
      </c>
      <c r="AJ122" s="8" t="str">
        <f t="shared" si="16"/>
        <v/>
      </c>
      <c r="AK122" s="8" t="str">
        <f t="shared" si="17"/>
        <v/>
      </c>
      <c r="AL122" s="8" t="str">
        <f t="shared" si="18"/>
        <v/>
      </c>
      <c r="AM122" s="8" t="str">
        <f t="shared" si="19"/>
        <v/>
      </c>
      <c r="AO122" s="8">
        <v>119</v>
      </c>
      <c r="AP122" s="8">
        <f t="shared" si="20"/>
        <v>6</v>
      </c>
      <c r="AQ122" s="8">
        <f>IF(AP122="","",COUNTIF($AP$4:AP122,AP122)+2)</f>
        <v>11</v>
      </c>
      <c r="AR122" s="8" t="str">
        <f t="shared" si="14"/>
        <v/>
      </c>
      <c r="AS122" s="8" t="str">
        <f t="shared" si="21"/>
        <v>_11</v>
      </c>
      <c r="AT122" s="8">
        <f t="shared" si="22"/>
        <v>0</v>
      </c>
      <c r="AU122" s="36" t="str">
        <f>IFERROR(VLOOKUP(AS122,'Tiempos de ciclo'!$P$3:$S$398,4,0)/AT122,"")</f>
        <v/>
      </c>
    </row>
    <row r="123" spans="32:47" x14ac:dyDescent="0.25">
      <c r="AF123" s="35" t="str">
        <f t="shared" si="15"/>
        <v/>
      </c>
      <c r="AG123" s="8">
        <v>120</v>
      </c>
      <c r="AH123" s="8" t="str">
        <f t="shared" si="13"/>
        <v/>
      </c>
      <c r="AI123" s="8" t="str">
        <f>IF(AH123="","",COUNTIF($AH$4:AH123,AH123))</f>
        <v/>
      </c>
      <c r="AJ123" s="8" t="str">
        <f t="shared" si="16"/>
        <v/>
      </c>
      <c r="AK123" s="8" t="str">
        <f t="shared" si="17"/>
        <v/>
      </c>
      <c r="AL123" s="8" t="str">
        <f t="shared" si="18"/>
        <v/>
      </c>
      <c r="AM123" s="8" t="str">
        <f t="shared" si="19"/>
        <v/>
      </c>
      <c r="AO123" s="8">
        <v>120</v>
      </c>
      <c r="AP123" s="8">
        <f t="shared" si="20"/>
        <v>6</v>
      </c>
      <c r="AQ123" s="8">
        <f>IF(AP123="","",COUNTIF($AP$4:AP123,AP123)+2)</f>
        <v>12</v>
      </c>
      <c r="AR123" s="8" t="str">
        <f t="shared" si="14"/>
        <v/>
      </c>
      <c r="AS123" s="8" t="str">
        <f t="shared" si="21"/>
        <v>_12</v>
      </c>
      <c r="AT123" s="8">
        <f t="shared" si="22"/>
        <v>0</v>
      </c>
      <c r="AU123" s="36" t="str">
        <f>IFERROR(VLOOKUP(AS123,'Tiempos de ciclo'!$P$3:$S$398,4,0)/AT123,"")</f>
        <v/>
      </c>
    </row>
    <row r="124" spans="32:47" x14ac:dyDescent="0.25">
      <c r="AF124" s="35" t="str">
        <f t="shared" si="15"/>
        <v/>
      </c>
      <c r="AG124" s="8">
        <v>121</v>
      </c>
      <c r="AH124" s="8" t="str">
        <f t="shared" si="13"/>
        <v/>
      </c>
      <c r="AI124" s="8" t="str">
        <f>IF(AH124="","",COUNTIF($AH$4:AH124,AH124))</f>
        <v/>
      </c>
      <c r="AJ124" s="8" t="str">
        <f t="shared" si="16"/>
        <v/>
      </c>
      <c r="AK124" s="8" t="str">
        <f t="shared" si="17"/>
        <v/>
      </c>
      <c r="AL124" s="8" t="str">
        <f t="shared" si="18"/>
        <v/>
      </c>
      <c r="AM124" s="8" t="str">
        <f t="shared" si="19"/>
        <v/>
      </c>
      <c r="AO124" s="8">
        <v>121</v>
      </c>
      <c r="AP124" s="8">
        <f t="shared" si="20"/>
        <v>6</v>
      </c>
      <c r="AQ124" s="8">
        <f>IF(AP124="","",COUNTIF($AP$4:AP124,AP124)+2)</f>
        <v>13</v>
      </c>
      <c r="AR124" s="8" t="str">
        <f t="shared" si="14"/>
        <v/>
      </c>
      <c r="AS124" s="8" t="str">
        <f t="shared" si="21"/>
        <v>_13</v>
      </c>
      <c r="AT124" s="8">
        <f t="shared" si="22"/>
        <v>0</v>
      </c>
      <c r="AU124" s="36" t="str">
        <f>IFERROR(VLOOKUP(AS124,'Tiempos de ciclo'!$P$3:$S$398,4,0)/AT124,"")</f>
        <v/>
      </c>
    </row>
    <row r="125" spans="32:47" x14ac:dyDescent="0.25">
      <c r="AF125" s="35" t="str">
        <f t="shared" si="15"/>
        <v/>
      </c>
      <c r="AG125" s="8">
        <v>122</v>
      </c>
      <c r="AH125" s="8" t="str">
        <f t="shared" si="13"/>
        <v/>
      </c>
      <c r="AI125" s="8" t="str">
        <f>IF(AH125="","",COUNTIF($AH$4:AH125,AH125))</f>
        <v/>
      </c>
      <c r="AJ125" s="8" t="str">
        <f t="shared" si="16"/>
        <v/>
      </c>
      <c r="AK125" s="8" t="str">
        <f t="shared" si="17"/>
        <v/>
      </c>
      <c r="AL125" s="8" t="str">
        <f t="shared" si="18"/>
        <v/>
      </c>
      <c r="AM125" s="8" t="str">
        <f t="shared" si="19"/>
        <v/>
      </c>
      <c r="AO125" s="8">
        <v>122</v>
      </c>
      <c r="AP125" s="8">
        <f t="shared" si="20"/>
        <v>6</v>
      </c>
      <c r="AQ125" s="8">
        <f>IF(AP125="","",COUNTIF($AP$4:AP125,AP125)+2)</f>
        <v>14</v>
      </c>
      <c r="AR125" s="8" t="str">
        <f t="shared" si="14"/>
        <v/>
      </c>
      <c r="AS125" s="8" t="str">
        <f t="shared" si="21"/>
        <v>_14</v>
      </c>
      <c r="AT125" s="8">
        <f t="shared" si="22"/>
        <v>0</v>
      </c>
      <c r="AU125" s="36" t="str">
        <f>IFERROR(VLOOKUP(AS125,'Tiempos de ciclo'!$P$3:$S$398,4,0)/AT125,"")</f>
        <v/>
      </c>
    </row>
    <row r="126" spans="32:47" x14ac:dyDescent="0.25">
      <c r="AF126" s="35" t="str">
        <f t="shared" si="15"/>
        <v/>
      </c>
      <c r="AG126" s="8">
        <v>123</v>
      </c>
      <c r="AH126" s="8" t="str">
        <f t="shared" si="13"/>
        <v/>
      </c>
      <c r="AI126" s="8" t="str">
        <f>IF(AH126="","",COUNTIF($AH$4:AH126,AH126))</f>
        <v/>
      </c>
      <c r="AJ126" s="8" t="str">
        <f t="shared" si="16"/>
        <v/>
      </c>
      <c r="AK126" s="8" t="str">
        <f t="shared" si="17"/>
        <v/>
      </c>
      <c r="AL126" s="8" t="str">
        <f t="shared" si="18"/>
        <v/>
      </c>
      <c r="AM126" s="8" t="str">
        <f t="shared" si="19"/>
        <v/>
      </c>
      <c r="AO126" s="8">
        <v>123</v>
      </c>
      <c r="AP126" s="8">
        <f t="shared" si="20"/>
        <v>6</v>
      </c>
      <c r="AQ126" s="8">
        <f>IF(AP126="","",COUNTIF($AP$4:AP126,AP126)+2)</f>
        <v>15</v>
      </c>
      <c r="AR126" s="8" t="str">
        <f t="shared" si="14"/>
        <v/>
      </c>
      <c r="AS126" s="8" t="str">
        <f t="shared" si="21"/>
        <v>_15</v>
      </c>
      <c r="AT126" s="8">
        <f t="shared" si="22"/>
        <v>0</v>
      </c>
      <c r="AU126" s="36" t="str">
        <f>IFERROR(VLOOKUP(AS126,'Tiempos de ciclo'!$P$3:$S$398,4,0)/AT126,"")</f>
        <v/>
      </c>
    </row>
    <row r="127" spans="32:47" x14ac:dyDescent="0.25">
      <c r="AF127" s="35" t="str">
        <f t="shared" si="15"/>
        <v/>
      </c>
      <c r="AG127" s="8">
        <v>124</v>
      </c>
      <c r="AH127" s="8" t="str">
        <f t="shared" si="13"/>
        <v/>
      </c>
      <c r="AI127" s="8" t="str">
        <f>IF(AH127="","",COUNTIF($AH$4:AH127,AH127))</f>
        <v/>
      </c>
      <c r="AJ127" s="8" t="str">
        <f t="shared" si="16"/>
        <v/>
      </c>
      <c r="AK127" s="8" t="str">
        <f t="shared" si="17"/>
        <v/>
      </c>
      <c r="AL127" s="8" t="str">
        <f t="shared" si="18"/>
        <v/>
      </c>
      <c r="AM127" s="8" t="str">
        <f t="shared" si="19"/>
        <v/>
      </c>
      <c r="AO127" s="8">
        <v>124</v>
      </c>
      <c r="AP127" s="8">
        <f t="shared" si="20"/>
        <v>6</v>
      </c>
      <c r="AQ127" s="8">
        <f>IF(AP127="","",COUNTIF($AP$4:AP127,AP127)+2)</f>
        <v>16</v>
      </c>
      <c r="AR127" s="8" t="str">
        <f t="shared" si="14"/>
        <v/>
      </c>
      <c r="AS127" s="8" t="str">
        <f t="shared" si="21"/>
        <v>_16</v>
      </c>
      <c r="AT127" s="8">
        <f t="shared" si="22"/>
        <v>0</v>
      </c>
      <c r="AU127" s="36" t="str">
        <f>IFERROR(VLOOKUP(AS127,'Tiempos de ciclo'!$P$3:$S$398,4,0)/AT127,"")</f>
        <v/>
      </c>
    </row>
    <row r="128" spans="32:47" x14ac:dyDescent="0.25">
      <c r="AF128" s="35" t="str">
        <f t="shared" si="15"/>
        <v/>
      </c>
      <c r="AG128" s="8">
        <v>125</v>
      </c>
      <c r="AH128" s="8" t="str">
        <f t="shared" si="13"/>
        <v/>
      </c>
      <c r="AI128" s="8" t="str">
        <f>IF(AH128="","",COUNTIF($AH$4:AH128,AH128))</f>
        <v/>
      </c>
      <c r="AJ128" s="8" t="str">
        <f t="shared" si="16"/>
        <v/>
      </c>
      <c r="AK128" s="8" t="str">
        <f t="shared" si="17"/>
        <v/>
      </c>
      <c r="AL128" s="8" t="str">
        <f t="shared" si="18"/>
        <v/>
      </c>
      <c r="AM128" s="8" t="str">
        <f t="shared" si="19"/>
        <v/>
      </c>
      <c r="AO128" s="8">
        <v>125</v>
      </c>
      <c r="AP128" s="8">
        <f t="shared" si="20"/>
        <v>6</v>
      </c>
      <c r="AQ128" s="8">
        <f>IF(AP128="","",COUNTIF($AP$4:AP128,AP128)+2)</f>
        <v>17</v>
      </c>
      <c r="AR128" s="8" t="str">
        <f t="shared" si="14"/>
        <v/>
      </c>
      <c r="AS128" s="8" t="str">
        <f t="shared" si="21"/>
        <v>_17</v>
      </c>
      <c r="AT128" s="8">
        <f t="shared" si="22"/>
        <v>0</v>
      </c>
      <c r="AU128" s="36" t="str">
        <f>IFERROR(VLOOKUP(AS128,'Tiempos de ciclo'!$P$3:$S$398,4,0)/AT128,"")</f>
        <v/>
      </c>
    </row>
    <row r="129" spans="32:47" x14ac:dyDescent="0.25">
      <c r="AF129" s="35" t="str">
        <f t="shared" si="15"/>
        <v/>
      </c>
      <c r="AG129" s="8">
        <v>126</v>
      </c>
      <c r="AH129" s="8" t="str">
        <f t="shared" si="13"/>
        <v/>
      </c>
      <c r="AI129" s="8" t="str">
        <f>IF(AH129="","",COUNTIF($AH$4:AH129,AH129))</f>
        <v/>
      </c>
      <c r="AJ129" s="8" t="str">
        <f t="shared" si="16"/>
        <v/>
      </c>
      <c r="AK129" s="8" t="str">
        <f t="shared" si="17"/>
        <v/>
      </c>
      <c r="AL129" s="8" t="str">
        <f t="shared" si="18"/>
        <v/>
      </c>
      <c r="AM129" s="8" t="str">
        <f t="shared" si="19"/>
        <v/>
      </c>
      <c r="AO129" s="8">
        <v>126</v>
      </c>
      <c r="AP129" s="8">
        <f t="shared" si="20"/>
        <v>6</v>
      </c>
      <c r="AQ129" s="8">
        <f>IF(AP129="","",COUNTIF($AP$4:AP129,AP129)+2)</f>
        <v>18</v>
      </c>
      <c r="AR129" s="8" t="str">
        <f t="shared" si="14"/>
        <v/>
      </c>
      <c r="AS129" s="8" t="str">
        <f t="shared" si="21"/>
        <v>_18</v>
      </c>
      <c r="AT129" s="8">
        <f t="shared" si="22"/>
        <v>0</v>
      </c>
      <c r="AU129" s="36" t="str">
        <f>IFERROR(VLOOKUP(AS129,'Tiempos de ciclo'!$P$3:$S$398,4,0)/AT129,"")</f>
        <v/>
      </c>
    </row>
    <row r="130" spans="32:47" x14ac:dyDescent="0.25">
      <c r="AF130" s="35" t="str">
        <f t="shared" si="15"/>
        <v/>
      </c>
      <c r="AG130" s="8">
        <v>127</v>
      </c>
      <c r="AH130" s="8" t="str">
        <f t="shared" si="13"/>
        <v/>
      </c>
      <c r="AI130" s="8" t="str">
        <f>IF(AH130="","",COUNTIF($AH$4:AH130,AH130))</f>
        <v/>
      </c>
      <c r="AJ130" s="8" t="str">
        <f t="shared" si="16"/>
        <v/>
      </c>
      <c r="AK130" s="8" t="str">
        <f t="shared" si="17"/>
        <v/>
      </c>
      <c r="AL130" s="8" t="str">
        <f t="shared" si="18"/>
        <v/>
      </c>
      <c r="AM130" s="8" t="str">
        <f t="shared" si="19"/>
        <v/>
      </c>
      <c r="AO130" s="8">
        <v>127</v>
      </c>
      <c r="AP130" s="8">
        <f t="shared" si="20"/>
        <v>6</v>
      </c>
      <c r="AQ130" s="8">
        <f>IF(AP130="","",COUNTIF($AP$4:AP130,AP130)+2)</f>
        <v>19</v>
      </c>
      <c r="AR130" s="8" t="str">
        <f t="shared" si="14"/>
        <v/>
      </c>
      <c r="AS130" s="8" t="str">
        <f t="shared" si="21"/>
        <v>_19</v>
      </c>
      <c r="AT130" s="8">
        <f t="shared" si="22"/>
        <v>0</v>
      </c>
      <c r="AU130" s="36" t="str">
        <f>IFERROR(VLOOKUP(AS130,'Tiempos de ciclo'!$P$3:$S$398,4,0)/AT130,"")</f>
        <v/>
      </c>
    </row>
    <row r="131" spans="32:47" x14ac:dyDescent="0.25">
      <c r="AF131" s="35" t="str">
        <f t="shared" si="15"/>
        <v/>
      </c>
      <c r="AG131" s="8">
        <v>128</v>
      </c>
      <c r="AH131" s="8" t="str">
        <f t="shared" si="13"/>
        <v/>
      </c>
      <c r="AI131" s="8" t="str">
        <f>IF(AH131="","",COUNTIF($AH$4:AH131,AH131))</f>
        <v/>
      </c>
      <c r="AJ131" s="8" t="str">
        <f t="shared" si="16"/>
        <v/>
      </c>
      <c r="AK131" s="8" t="str">
        <f t="shared" si="17"/>
        <v/>
      </c>
      <c r="AL131" s="8" t="str">
        <f t="shared" si="18"/>
        <v/>
      </c>
      <c r="AM131" s="8" t="str">
        <f t="shared" si="19"/>
        <v/>
      </c>
      <c r="AO131" s="8">
        <v>128</v>
      </c>
      <c r="AP131" s="8">
        <f t="shared" si="20"/>
        <v>6</v>
      </c>
      <c r="AQ131" s="8">
        <f>IF(AP131="","",COUNTIF($AP$4:AP131,AP131)+2)</f>
        <v>20</v>
      </c>
      <c r="AR131" s="8" t="str">
        <f t="shared" si="14"/>
        <v/>
      </c>
      <c r="AS131" s="8" t="str">
        <f t="shared" si="21"/>
        <v>_20</v>
      </c>
      <c r="AT131" s="8">
        <f t="shared" si="22"/>
        <v>0</v>
      </c>
      <c r="AU131" s="36" t="str">
        <f>IFERROR(VLOOKUP(AS131,'Tiempos de ciclo'!$P$3:$S$398,4,0)/AT131,"")</f>
        <v/>
      </c>
    </row>
    <row r="132" spans="32:47" x14ac:dyDescent="0.25">
      <c r="AF132" s="35" t="str">
        <f t="shared" si="15"/>
        <v/>
      </c>
      <c r="AG132" s="8">
        <v>129</v>
      </c>
      <c r="AH132" s="8" t="str">
        <f t="shared" ref="AH132:AH195" si="23">IF(AG132&gt;$AH$1,"",ROUNDUP(AG132/$AG$1,0))</f>
        <v/>
      </c>
      <c r="AI132" s="8" t="str">
        <f>IF(AH132="","",COUNTIF($AH$4:AH132,AH132))</f>
        <v/>
      </c>
      <c r="AJ132" s="8" t="str">
        <f t="shared" si="16"/>
        <v/>
      </c>
      <c r="AK132" s="8" t="str">
        <f t="shared" si="17"/>
        <v/>
      </c>
      <c r="AL132" s="8" t="str">
        <f t="shared" si="18"/>
        <v/>
      </c>
      <c r="AM132" s="8" t="str">
        <f t="shared" si="19"/>
        <v/>
      </c>
      <c r="AO132" s="8">
        <v>129</v>
      </c>
      <c r="AP132" s="8">
        <f t="shared" si="20"/>
        <v>6</v>
      </c>
      <c r="AQ132" s="8">
        <f>IF(AP132="","",COUNTIF($AP$4:AP132,AP132)+2)</f>
        <v>21</v>
      </c>
      <c r="AR132" s="8" t="str">
        <f t="shared" ref="AR132:AR195" si="24">IF(AP132="","",VLOOKUP($AP132,$A$4:$D$35,4,0))</f>
        <v/>
      </c>
      <c r="AS132" s="8" t="str">
        <f t="shared" si="21"/>
        <v>_21</v>
      </c>
      <c r="AT132" s="8">
        <f t="shared" si="22"/>
        <v>0</v>
      </c>
      <c r="AU132" s="36" t="str">
        <f>IFERROR(VLOOKUP(AS132,'Tiempos de ciclo'!$P$3:$S$398,4,0)/AT132,"")</f>
        <v/>
      </c>
    </row>
    <row r="133" spans="32:47" x14ac:dyDescent="0.25">
      <c r="AF133" s="35" t="str">
        <f t="shared" ref="AF133:AF196" si="25">IF(AJ133="","",AJ133&amp;"_"&amp;AL133)</f>
        <v/>
      </c>
      <c r="AG133" s="8">
        <v>130</v>
      </c>
      <c r="AH133" s="8" t="str">
        <f t="shared" si="23"/>
        <v/>
      </c>
      <c r="AI133" s="8" t="str">
        <f>IF(AH133="","",COUNTIF($AH$4:AH133,AH133))</f>
        <v/>
      </c>
      <c r="AJ133" s="8" t="str">
        <f t="shared" ref="AJ133:AJ196" si="26">IF(AH133="","",VLOOKUP($AH133,$A$4:$C$35,3,0))</f>
        <v/>
      </c>
      <c r="AK133" s="8" t="str">
        <f t="shared" ref="AK133:AK196" si="27">IF(AI133="","",HLOOKUP(AI133,$K$1:$AD$35,3,0))</f>
        <v/>
      </c>
      <c r="AL133" s="8" t="str">
        <f t="shared" ref="AL133:AL196" si="28">IF(AH133="","",IF(AJ134=AJ133,AK134,24))</f>
        <v/>
      </c>
      <c r="AM133" s="8" t="str">
        <f t="shared" ref="AM133:AM196" si="29">IF(AH133="","",HLOOKUP(AK133,$K$3:$AD$35,AH133+1,0))</f>
        <v/>
      </c>
      <c r="AO133" s="8">
        <v>130</v>
      </c>
      <c r="AP133" s="8">
        <f t="shared" ref="AP133:AP196" si="30">IF(AO133&gt;$AP$1,"",ROUNDUP(AO133/$AO$1,0))</f>
        <v>6</v>
      </c>
      <c r="AQ133" s="8">
        <f>IF(AP133="","",COUNTIF($AP$4:AP133,AP133)+2)</f>
        <v>22</v>
      </c>
      <c r="AR133" s="8" t="str">
        <f t="shared" si="24"/>
        <v/>
      </c>
      <c r="AS133" s="8" t="str">
        <f t="shared" ref="AS133:AS196" si="31">AR133&amp;"_"&amp;AQ133</f>
        <v>_22</v>
      </c>
      <c r="AT133" s="8">
        <f t="shared" ref="AT133:AT196" si="32">IFERROR(VLOOKUP(AR133&amp;"_"&amp;(AQ133+1),$AF$4:$AM$643,8,0),IF(AR134=AR133,AT134,AT132))</f>
        <v>0</v>
      </c>
      <c r="AU133" s="36" t="str">
        <f>IFERROR(VLOOKUP(AS133,'Tiempos de ciclo'!$P$3:$S$398,4,0)/AT133,"")</f>
        <v/>
      </c>
    </row>
    <row r="134" spans="32:47" x14ac:dyDescent="0.25">
      <c r="AF134" s="35" t="str">
        <f t="shared" si="25"/>
        <v/>
      </c>
      <c r="AG134" s="8">
        <v>131</v>
      </c>
      <c r="AH134" s="8" t="str">
        <f t="shared" si="23"/>
        <v/>
      </c>
      <c r="AI134" s="8" t="str">
        <f>IF(AH134="","",COUNTIF($AH$4:AH134,AH134))</f>
        <v/>
      </c>
      <c r="AJ134" s="8" t="str">
        <f t="shared" si="26"/>
        <v/>
      </c>
      <c r="AK134" s="8" t="str">
        <f t="shared" si="27"/>
        <v/>
      </c>
      <c r="AL134" s="8" t="str">
        <f t="shared" si="28"/>
        <v/>
      </c>
      <c r="AM134" s="8" t="str">
        <f t="shared" si="29"/>
        <v/>
      </c>
      <c r="AO134" s="8">
        <v>131</v>
      </c>
      <c r="AP134" s="8">
        <f t="shared" si="30"/>
        <v>6</v>
      </c>
      <c r="AQ134" s="8">
        <f>IF(AP134="","",COUNTIF($AP$4:AP134,AP134)+2)</f>
        <v>23</v>
      </c>
      <c r="AR134" s="8" t="str">
        <f t="shared" si="24"/>
        <v/>
      </c>
      <c r="AS134" s="8" t="str">
        <f t="shared" si="31"/>
        <v>_23</v>
      </c>
      <c r="AT134" s="8">
        <f t="shared" si="32"/>
        <v>0</v>
      </c>
      <c r="AU134" s="36" t="str">
        <f>IFERROR(VLOOKUP(AS134,'Tiempos de ciclo'!$P$3:$S$398,4,0)/AT134,"")</f>
        <v/>
      </c>
    </row>
    <row r="135" spans="32:47" x14ac:dyDescent="0.25">
      <c r="AF135" s="35" t="str">
        <f t="shared" si="25"/>
        <v/>
      </c>
      <c r="AG135" s="8">
        <v>132</v>
      </c>
      <c r="AH135" s="8" t="str">
        <f t="shared" si="23"/>
        <v/>
      </c>
      <c r="AI135" s="8" t="str">
        <f>IF(AH135="","",COUNTIF($AH$4:AH135,AH135))</f>
        <v/>
      </c>
      <c r="AJ135" s="8" t="str">
        <f t="shared" si="26"/>
        <v/>
      </c>
      <c r="AK135" s="8" t="str">
        <f t="shared" si="27"/>
        <v/>
      </c>
      <c r="AL135" s="8" t="str">
        <f t="shared" si="28"/>
        <v/>
      </c>
      <c r="AM135" s="8" t="str">
        <f t="shared" si="29"/>
        <v/>
      </c>
      <c r="AO135" s="8">
        <v>132</v>
      </c>
      <c r="AP135" s="8">
        <f t="shared" si="30"/>
        <v>6</v>
      </c>
      <c r="AQ135" s="8">
        <f>IF(AP135="","",COUNTIF($AP$4:AP135,AP135)+2)</f>
        <v>24</v>
      </c>
      <c r="AR135" s="8" t="str">
        <f t="shared" si="24"/>
        <v/>
      </c>
      <c r="AS135" s="8" t="str">
        <f t="shared" si="31"/>
        <v>_24</v>
      </c>
      <c r="AT135" s="8">
        <f t="shared" si="32"/>
        <v>0</v>
      </c>
      <c r="AU135" s="36" t="str">
        <f>IFERROR(VLOOKUP(AS135,'Tiempos de ciclo'!$P$3:$S$398,4,0)/AT135,"")</f>
        <v/>
      </c>
    </row>
    <row r="136" spans="32:47" x14ac:dyDescent="0.25">
      <c r="AF136" s="35" t="str">
        <f t="shared" si="25"/>
        <v/>
      </c>
      <c r="AG136" s="8">
        <v>133</v>
      </c>
      <c r="AH136" s="8" t="str">
        <f t="shared" si="23"/>
        <v/>
      </c>
      <c r="AI136" s="8" t="str">
        <f>IF(AH136="","",COUNTIF($AH$4:AH136,AH136))</f>
        <v/>
      </c>
      <c r="AJ136" s="8" t="str">
        <f t="shared" si="26"/>
        <v/>
      </c>
      <c r="AK136" s="8" t="str">
        <f t="shared" si="27"/>
        <v/>
      </c>
      <c r="AL136" s="8" t="str">
        <f t="shared" si="28"/>
        <v/>
      </c>
      <c r="AM136" s="8" t="str">
        <f t="shared" si="29"/>
        <v/>
      </c>
      <c r="AO136" s="8">
        <v>133</v>
      </c>
      <c r="AP136" s="8">
        <f t="shared" si="30"/>
        <v>7</v>
      </c>
      <c r="AQ136" s="8">
        <f>IF(AP136="","",COUNTIF($AP$4:AP136,AP136)+2)</f>
        <v>3</v>
      </c>
      <c r="AR136" s="8" t="str">
        <f t="shared" si="24"/>
        <v/>
      </c>
      <c r="AS136" s="8" t="str">
        <f t="shared" si="31"/>
        <v>_3</v>
      </c>
      <c r="AT136" s="8">
        <f t="shared" si="32"/>
        <v>0</v>
      </c>
      <c r="AU136" s="36" t="str">
        <f>IFERROR(VLOOKUP(AS136,'Tiempos de ciclo'!$P$3:$S$398,4,0)/AT136,"")</f>
        <v/>
      </c>
    </row>
    <row r="137" spans="32:47" x14ac:dyDescent="0.25">
      <c r="AF137" s="35" t="str">
        <f t="shared" si="25"/>
        <v/>
      </c>
      <c r="AG137" s="8">
        <v>134</v>
      </c>
      <c r="AH137" s="8" t="str">
        <f t="shared" si="23"/>
        <v/>
      </c>
      <c r="AI137" s="8" t="str">
        <f>IF(AH137="","",COUNTIF($AH$4:AH137,AH137))</f>
        <v/>
      </c>
      <c r="AJ137" s="8" t="str">
        <f t="shared" si="26"/>
        <v/>
      </c>
      <c r="AK137" s="8" t="str">
        <f t="shared" si="27"/>
        <v/>
      </c>
      <c r="AL137" s="8" t="str">
        <f t="shared" si="28"/>
        <v/>
      </c>
      <c r="AM137" s="8" t="str">
        <f t="shared" si="29"/>
        <v/>
      </c>
      <c r="AO137" s="8">
        <v>134</v>
      </c>
      <c r="AP137" s="8">
        <f t="shared" si="30"/>
        <v>7</v>
      </c>
      <c r="AQ137" s="8">
        <f>IF(AP137="","",COUNTIF($AP$4:AP137,AP137)+2)</f>
        <v>4</v>
      </c>
      <c r="AR137" s="8" t="str">
        <f t="shared" si="24"/>
        <v/>
      </c>
      <c r="AS137" s="8" t="str">
        <f t="shared" si="31"/>
        <v>_4</v>
      </c>
      <c r="AT137" s="8">
        <f t="shared" si="32"/>
        <v>0</v>
      </c>
      <c r="AU137" s="36" t="str">
        <f>IFERROR(VLOOKUP(AS137,'Tiempos de ciclo'!$P$3:$S$398,4,0)/AT137,"")</f>
        <v/>
      </c>
    </row>
    <row r="138" spans="32:47" x14ac:dyDescent="0.25">
      <c r="AF138" s="35" t="str">
        <f t="shared" si="25"/>
        <v/>
      </c>
      <c r="AG138" s="8">
        <v>135</v>
      </c>
      <c r="AH138" s="8" t="str">
        <f t="shared" si="23"/>
        <v/>
      </c>
      <c r="AI138" s="8" t="str">
        <f>IF(AH138="","",COUNTIF($AH$4:AH138,AH138))</f>
        <v/>
      </c>
      <c r="AJ138" s="8" t="str">
        <f t="shared" si="26"/>
        <v/>
      </c>
      <c r="AK138" s="8" t="str">
        <f t="shared" si="27"/>
        <v/>
      </c>
      <c r="AL138" s="8" t="str">
        <f t="shared" si="28"/>
        <v/>
      </c>
      <c r="AM138" s="8" t="str">
        <f t="shared" si="29"/>
        <v/>
      </c>
      <c r="AO138" s="8">
        <v>135</v>
      </c>
      <c r="AP138" s="8">
        <f t="shared" si="30"/>
        <v>7</v>
      </c>
      <c r="AQ138" s="8">
        <f>IF(AP138="","",COUNTIF($AP$4:AP138,AP138)+2)</f>
        <v>5</v>
      </c>
      <c r="AR138" s="8" t="str">
        <f t="shared" si="24"/>
        <v/>
      </c>
      <c r="AS138" s="8" t="str">
        <f t="shared" si="31"/>
        <v>_5</v>
      </c>
      <c r="AT138" s="8">
        <f t="shared" si="32"/>
        <v>0</v>
      </c>
      <c r="AU138" s="36" t="str">
        <f>IFERROR(VLOOKUP(AS138,'Tiempos de ciclo'!$P$3:$S$398,4,0)/AT138,"")</f>
        <v/>
      </c>
    </row>
    <row r="139" spans="32:47" x14ac:dyDescent="0.25">
      <c r="AF139" s="35" t="str">
        <f t="shared" si="25"/>
        <v/>
      </c>
      <c r="AG139" s="8">
        <v>136</v>
      </c>
      <c r="AH139" s="8" t="str">
        <f t="shared" si="23"/>
        <v/>
      </c>
      <c r="AI139" s="8" t="str">
        <f>IF(AH139="","",COUNTIF($AH$4:AH139,AH139))</f>
        <v/>
      </c>
      <c r="AJ139" s="8" t="str">
        <f t="shared" si="26"/>
        <v/>
      </c>
      <c r="AK139" s="8" t="str">
        <f t="shared" si="27"/>
        <v/>
      </c>
      <c r="AL139" s="8" t="str">
        <f t="shared" si="28"/>
        <v/>
      </c>
      <c r="AM139" s="8" t="str">
        <f t="shared" si="29"/>
        <v/>
      </c>
      <c r="AO139" s="8">
        <v>136</v>
      </c>
      <c r="AP139" s="8">
        <f t="shared" si="30"/>
        <v>7</v>
      </c>
      <c r="AQ139" s="8">
        <f>IF(AP139="","",COUNTIF($AP$4:AP139,AP139)+2)</f>
        <v>6</v>
      </c>
      <c r="AR139" s="8" t="str">
        <f t="shared" si="24"/>
        <v/>
      </c>
      <c r="AS139" s="8" t="str">
        <f t="shared" si="31"/>
        <v>_6</v>
      </c>
      <c r="AT139" s="8">
        <f t="shared" si="32"/>
        <v>0</v>
      </c>
      <c r="AU139" s="36" t="str">
        <f>IFERROR(VLOOKUP(AS139,'Tiempos de ciclo'!$P$3:$S$398,4,0)/AT139,"")</f>
        <v/>
      </c>
    </row>
    <row r="140" spans="32:47" x14ac:dyDescent="0.25">
      <c r="AF140" s="35" t="str">
        <f t="shared" si="25"/>
        <v/>
      </c>
      <c r="AG140" s="8">
        <v>137</v>
      </c>
      <c r="AH140" s="8" t="str">
        <f t="shared" si="23"/>
        <v/>
      </c>
      <c r="AI140" s="8" t="str">
        <f>IF(AH140="","",COUNTIF($AH$4:AH140,AH140))</f>
        <v/>
      </c>
      <c r="AJ140" s="8" t="str">
        <f t="shared" si="26"/>
        <v/>
      </c>
      <c r="AK140" s="8" t="str">
        <f t="shared" si="27"/>
        <v/>
      </c>
      <c r="AL140" s="8" t="str">
        <f t="shared" si="28"/>
        <v/>
      </c>
      <c r="AM140" s="8" t="str">
        <f t="shared" si="29"/>
        <v/>
      </c>
      <c r="AO140" s="8">
        <v>137</v>
      </c>
      <c r="AP140" s="8">
        <f t="shared" si="30"/>
        <v>7</v>
      </c>
      <c r="AQ140" s="8">
        <f>IF(AP140="","",COUNTIF($AP$4:AP140,AP140)+2)</f>
        <v>7</v>
      </c>
      <c r="AR140" s="8" t="str">
        <f t="shared" si="24"/>
        <v/>
      </c>
      <c r="AS140" s="8" t="str">
        <f t="shared" si="31"/>
        <v>_7</v>
      </c>
      <c r="AT140" s="8">
        <f t="shared" si="32"/>
        <v>0</v>
      </c>
      <c r="AU140" s="36" t="str">
        <f>IFERROR(VLOOKUP(AS140,'Tiempos de ciclo'!$P$3:$S$398,4,0)/AT140,"")</f>
        <v/>
      </c>
    </row>
    <row r="141" spans="32:47" x14ac:dyDescent="0.25">
      <c r="AF141" s="35" t="str">
        <f t="shared" si="25"/>
        <v/>
      </c>
      <c r="AG141" s="8">
        <v>138</v>
      </c>
      <c r="AH141" s="8" t="str">
        <f t="shared" si="23"/>
        <v/>
      </c>
      <c r="AI141" s="8" t="str">
        <f>IF(AH141="","",COUNTIF($AH$4:AH141,AH141))</f>
        <v/>
      </c>
      <c r="AJ141" s="8" t="str">
        <f t="shared" si="26"/>
        <v/>
      </c>
      <c r="AK141" s="8" t="str">
        <f t="shared" si="27"/>
        <v/>
      </c>
      <c r="AL141" s="8" t="str">
        <f t="shared" si="28"/>
        <v/>
      </c>
      <c r="AM141" s="8" t="str">
        <f t="shared" si="29"/>
        <v/>
      </c>
      <c r="AO141" s="8">
        <v>138</v>
      </c>
      <c r="AP141" s="8">
        <f t="shared" si="30"/>
        <v>7</v>
      </c>
      <c r="AQ141" s="8">
        <f>IF(AP141="","",COUNTIF($AP$4:AP141,AP141)+2)</f>
        <v>8</v>
      </c>
      <c r="AR141" s="8" t="str">
        <f t="shared" si="24"/>
        <v/>
      </c>
      <c r="AS141" s="8" t="str">
        <f t="shared" si="31"/>
        <v>_8</v>
      </c>
      <c r="AT141" s="8">
        <f t="shared" si="32"/>
        <v>0</v>
      </c>
      <c r="AU141" s="36" t="str">
        <f>IFERROR(VLOOKUP(AS141,'Tiempos de ciclo'!$P$3:$S$398,4,0)/AT141,"")</f>
        <v/>
      </c>
    </row>
    <row r="142" spans="32:47" x14ac:dyDescent="0.25">
      <c r="AF142" s="35" t="str">
        <f t="shared" si="25"/>
        <v/>
      </c>
      <c r="AG142" s="8">
        <v>139</v>
      </c>
      <c r="AH142" s="8" t="str">
        <f t="shared" si="23"/>
        <v/>
      </c>
      <c r="AI142" s="8" t="str">
        <f>IF(AH142="","",COUNTIF($AH$4:AH142,AH142))</f>
        <v/>
      </c>
      <c r="AJ142" s="8" t="str">
        <f t="shared" si="26"/>
        <v/>
      </c>
      <c r="AK142" s="8" t="str">
        <f t="shared" si="27"/>
        <v/>
      </c>
      <c r="AL142" s="8" t="str">
        <f t="shared" si="28"/>
        <v/>
      </c>
      <c r="AM142" s="8" t="str">
        <f t="shared" si="29"/>
        <v/>
      </c>
      <c r="AO142" s="8">
        <v>139</v>
      </c>
      <c r="AP142" s="8">
        <f t="shared" si="30"/>
        <v>7</v>
      </c>
      <c r="AQ142" s="8">
        <f>IF(AP142="","",COUNTIF($AP$4:AP142,AP142)+2)</f>
        <v>9</v>
      </c>
      <c r="AR142" s="8" t="str">
        <f t="shared" si="24"/>
        <v/>
      </c>
      <c r="AS142" s="8" t="str">
        <f t="shared" si="31"/>
        <v>_9</v>
      </c>
      <c r="AT142" s="8">
        <f t="shared" si="32"/>
        <v>0</v>
      </c>
      <c r="AU142" s="36" t="str">
        <f>IFERROR(VLOOKUP(AS142,'Tiempos de ciclo'!$P$3:$S$398,4,0)/AT142,"")</f>
        <v/>
      </c>
    </row>
    <row r="143" spans="32:47" x14ac:dyDescent="0.25">
      <c r="AF143" s="35" t="str">
        <f t="shared" si="25"/>
        <v/>
      </c>
      <c r="AG143" s="8">
        <v>140</v>
      </c>
      <c r="AH143" s="8" t="str">
        <f t="shared" si="23"/>
        <v/>
      </c>
      <c r="AI143" s="8" t="str">
        <f>IF(AH143="","",COUNTIF($AH$4:AH143,AH143))</f>
        <v/>
      </c>
      <c r="AJ143" s="8" t="str">
        <f t="shared" si="26"/>
        <v/>
      </c>
      <c r="AK143" s="8" t="str">
        <f t="shared" si="27"/>
        <v/>
      </c>
      <c r="AL143" s="8" t="str">
        <f t="shared" si="28"/>
        <v/>
      </c>
      <c r="AM143" s="8" t="str">
        <f t="shared" si="29"/>
        <v/>
      </c>
      <c r="AO143" s="8">
        <v>140</v>
      </c>
      <c r="AP143" s="8">
        <f t="shared" si="30"/>
        <v>7</v>
      </c>
      <c r="AQ143" s="8">
        <f>IF(AP143="","",COUNTIF($AP$4:AP143,AP143)+2)</f>
        <v>10</v>
      </c>
      <c r="AR143" s="8" t="str">
        <f t="shared" si="24"/>
        <v/>
      </c>
      <c r="AS143" s="8" t="str">
        <f t="shared" si="31"/>
        <v>_10</v>
      </c>
      <c r="AT143" s="8">
        <f t="shared" si="32"/>
        <v>0</v>
      </c>
      <c r="AU143" s="36" t="str">
        <f>IFERROR(VLOOKUP(AS143,'Tiempos de ciclo'!$P$3:$S$398,4,0)/AT143,"")</f>
        <v/>
      </c>
    </row>
    <row r="144" spans="32:47" x14ac:dyDescent="0.25">
      <c r="AF144" s="35" t="str">
        <f t="shared" si="25"/>
        <v/>
      </c>
      <c r="AG144" s="8">
        <v>141</v>
      </c>
      <c r="AH144" s="8" t="str">
        <f t="shared" si="23"/>
        <v/>
      </c>
      <c r="AI144" s="8" t="str">
        <f>IF(AH144="","",COUNTIF($AH$4:AH144,AH144))</f>
        <v/>
      </c>
      <c r="AJ144" s="8" t="str">
        <f t="shared" si="26"/>
        <v/>
      </c>
      <c r="AK144" s="8" t="str">
        <f t="shared" si="27"/>
        <v/>
      </c>
      <c r="AL144" s="8" t="str">
        <f t="shared" si="28"/>
        <v/>
      </c>
      <c r="AM144" s="8" t="str">
        <f t="shared" si="29"/>
        <v/>
      </c>
      <c r="AO144" s="8">
        <v>141</v>
      </c>
      <c r="AP144" s="8">
        <f t="shared" si="30"/>
        <v>7</v>
      </c>
      <c r="AQ144" s="8">
        <f>IF(AP144="","",COUNTIF($AP$4:AP144,AP144)+2)</f>
        <v>11</v>
      </c>
      <c r="AR144" s="8" t="str">
        <f t="shared" si="24"/>
        <v/>
      </c>
      <c r="AS144" s="8" t="str">
        <f t="shared" si="31"/>
        <v>_11</v>
      </c>
      <c r="AT144" s="8">
        <f t="shared" si="32"/>
        <v>0</v>
      </c>
      <c r="AU144" s="36" t="str">
        <f>IFERROR(VLOOKUP(AS144,'Tiempos de ciclo'!$P$3:$S$398,4,0)/AT144,"")</f>
        <v/>
      </c>
    </row>
    <row r="145" spans="32:47" x14ac:dyDescent="0.25">
      <c r="AF145" s="35" t="str">
        <f t="shared" si="25"/>
        <v/>
      </c>
      <c r="AG145" s="8">
        <v>142</v>
      </c>
      <c r="AH145" s="8" t="str">
        <f t="shared" si="23"/>
        <v/>
      </c>
      <c r="AI145" s="8" t="str">
        <f>IF(AH145="","",COUNTIF($AH$4:AH145,AH145))</f>
        <v/>
      </c>
      <c r="AJ145" s="8" t="str">
        <f t="shared" si="26"/>
        <v/>
      </c>
      <c r="AK145" s="8" t="str">
        <f t="shared" si="27"/>
        <v/>
      </c>
      <c r="AL145" s="8" t="str">
        <f t="shared" si="28"/>
        <v/>
      </c>
      <c r="AM145" s="8" t="str">
        <f t="shared" si="29"/>
        <v/>
      </c>
      <c r="AO145" s="8">
        <v>142</v>
      </c>
      <c r="AP145" s="8">
        <f t="shared" si="30"/>
        <v>7</v>
      </c>
      <c r="AQ145" s="8">
        <f>IF(AP145="","",COUNTIF($AP$4:AP145,AP145)+2)</f>
        <v>12</v>
      </c>
      <c r="AR145" s="8" t="str">
        <f t="shared" si="24"/>
        <v/>
      </c>
      <c r="AS145" s="8" t="str">
        <f t="shared" si="31"/>
        <v>_12</v>
      </c>
      <c r="AT145" s="8">
        <f t="shared" si="32"/>
        <v>0</v>
      </c>
      <c r="AU145" s="36" t="str">
        <f>IFERROR(VLOOKUP(AS145,'Tiempos de ciclo'!$P$3:$S$398,4,0)/AT145,"")</f>
        <v/>
      </c>
    </row>
    <row r="146" spans="32:47" x14ac:dyDescent="0.25">
      <c r="AF146" s="35" t="str">
        <f t="shared" si="25"/>
        <v/>
      </c>
      <c r="AG146" s="8">
        <v>143</v>
      </c>
      <c r="AH146" s="8" t="str">
        <f t="shared" si="23"/>
        <v/>
      </c>
      <c r="AI146" s="8" t="str">
        <f>IF(AH146="","",COUNTIF($AH$4:AH146,AH146))</f>
        <v/>
      </c>
      <c r="AJ146" s="8" t="str">
        <f t="shared" si="26"/>
        <v/>
      </c>
      <c r="AK146" s="8" t="str">
        <f t="shared" si="27"/>
        <v/>
      </c>
      <c r="AL146" s="8" t="str">
        <f t="shared" si="28"/>
        <v/>
      </c>
      <c r="AM146" s="8" t="str">
        <f t="shared" si="29"/>
        <v/>
      </c>
      <c r="AO146" s="8">
        <v>143</v>
      </c>
      <c r="AP146" s="8">
        <f t="shared" si="30"/>
        <v>7</v>
      </c>
      <c r="AQ146" s="8">
        <f>IF(AP146="","",COUNTIF($AP$4:AP146,AP146)+2)</f>
        <v>13</v>
      </c>
      <c r="AR146" s="8" t="str">
        <f t="shared" si="24"/>
        <v/>
      </c>
      <c r="AS146" s="8" t="str">
        <f t="shared" si="31"/>
        <v>_13</v>
      </c>
      <c r="AT146" s="8">
        <f t="shared" si="32"/>
        <v>0</v>
      </c>
      <c r="AU146" s="36" t="str">
        <f>IFERROR(VLOOKUP(AS146,'Tiempos de ciclo'!$P$3:$S$398,4,0)/AT146,"")</f>
        <v/>
      </c>
    </row>
    <row r="147" spans="32:47" x14ac:dyDescent="0.25">
      <c r="AF147" s="35" t="str">
        <f t="shared" si="25"/>
        <v/>
      </c>
      <c r="AG147" s="8">
        <v>144</v>
      </c>
      <c r="AH147" s="8" t="str">
        <f t="shared" si="23"/>
        <v/>
      </c>
      <c r="AI147" s="8" t="str">
        <f>IF(AH147="","",COUNTIF($AH$4:AH147,AH147))</f>
        <v/>
      </c>
      <c r="AJ147" s="8" t="str">
        <f t="shared" si="26"/>
        <v/>
      </c>
      <c r="AK147" s="8" t="str">
        <f t="shared" si="27"/>
        <v/>
      </c>
      <c r="AL147" s="8" t="str">
        <f t="shared" si="28"/>
        <v/>
      </c>
      <c r="AM147" s="8" t="str">
        <f t="shared" si="29"/>
        <v/>
      </c>
      <c r="AO147" s="8">
        <v>144</v>
      </c>
      <c r="AP147" s="8">
        <f t="shared" si="30"/>
        <v>7</v>
      </c>
      <c r="AQ147" s="8">
        <f>IF(AP147="","",COUNTIF($AP$4:AP147,AP147)+2)</f>
        <v>14</v>
      </c>
      <c r="AR147" s="8" t="str">
        <f t="shared" si="24"/>
        <v/>
      </c>
      <c r="AS147" s="8" t="str">
        <f t="shared" si="31"/>
        <v>_14</v>
      </c>
      <c r="AT147" s="8">
        <f t="shared" si="32"/>
        <v>0</v>
      </c>
      <c r="AU147" s="36" t="str">
        <f>IFERROR(VLOOKUP(AS147,'Tiempos de ciclo'!$P$3:$S$398,4,0)/AT147,"")</f>
        <v/>
      </c>
    </row>
    <row r="148" spans="32:47" x14ac:dyDescent="0.25">
      <c r="AF148" s="35" t="str">
        <f t="shared" si="25"/>
        <v/>
      </c>
      <c r="AG148" s="8">
        <v>145</v>
      </c>
      <c r="AH148" s="8" t="str">
        <f t="shared" si="23"/>
        <v/>
      </c>
      <c r="AI148" s="8" t="str">
        <f>IF(AH148="","",COUNTIF($AH$4:AH148,AH148))</f>
        <v/>
      </c>
      <c r="AJ148" s="8" t="str">
        <f t="shared" si="26"/>
        <v/>
      </c>
      <c r="AK148" s="8" t="str">
        <f t="shared" si="27"/>
        <v/>
      </c>
      <c r="AL148" s="8" t="str">
        <f t="shared" si="28"/>
        <v/>
      </c>
      <c r="AM148" s="8" t="str">
        <f t="shared" si="29"/>
        <v/>
      </c>
      <c r="AO148" s="8">
        <v>145</v>
      </c>
      <c r="AP148" s="8">
        <f t="shared" si="30"/>
        <v>7</v>
      </c>
      <c r="AQ148" s="8">
        <f>IF(AP148="","",COUNTIF($AP$4:AP148,AP148)+2)</f>
        <v>15</v>
      </c>
      <c r="AR148" s="8" t="str">
        <f t="shared" si="24"/>
        <v/>
      </c>
      <c r="AS148" s="8" t="str">
        <f t="shared" si="31"/>
        <v>_15</v>
      </c>
      <c r="AT148" s="8">
        <f t="shared" si="32"/>
        <v>0</v>
      </c>
      <c r="AU148" s="36" t="str">
        <f>IFERROR(VLOOKUP(AS148,'Tiempos de ciclo'!$P$3:$S$398,4,0)/AT148,"")</f>
        <v/>
      </c>
    </row>
    <row r="149" spans="32:47" x14ac:dyDescent="0.25">
      <c r="AF149" s="35" t="str">
        <f t="shared" si="25"/>
        <v/>
      </c>
      <c r="AG149" s="8">
        <v>146</v>
      </c>
      <c r="AH149" s="8" t="str">
        <f t="shared" si="23"/>
        <v/>
      </c>
      <c r="AI149" s="8" t="str">
        <f>IF(AH149="","",COUNTIF($AH$4:AH149,AH149))</f>
        <v/>
      </c>
      <c r="AJ149" s="8" t="str">
        <f t="shared" si="26"/>
        <v/>
      </c>
      <c r="AK149" s="8" t="str">
        <f t="shared" si="27"/>
        <v/>
      </c>
      <c r="AL149" s="8" t="str">
        <f t="shared" si="28"/>
        <v/>
      </c>
      <c r="AM149" s="8" t="str">
        <f t="shared" si="29"/>
        <v/>
      </c>
      <c r="AO149" s="8">
        <v>146</v>
      </c>
      <c r="AP149" s="8">
        <f t="shared" si="30"/>
        <v>7</v>
      </c>
      <c r="AQ149" s="8">
        <f>IF(AP149="","",COUNTIF($AP$4:AP149,AP149)+2)</f>
        <v>16</v>
      </c>
      <c r="AR149" s="8" t="str">
        <f t="shared" si="24"/>
        <v/>
      </c>
      <c r="AS149" s="8" t="str">
        <f t="shared" si="31"/>
        <v>_16</v>
      </c>
      <c r="AT149" s="8">
        <f t="shared" si="32"/>
        <v>0</v>
      </c>
      <c r="AU149" s="36" t="str">
        <f>IFERROR(VLOOKUP(AS149,'Tiempos de ciclo'!$P$3:$S$398,4,0)/AT149,"")</f>
        <v/>
      </c>
    </row>
    <row r="150" spans="32:47" x14ac:dyDescent="0.25">
      <c r="AF150" s="35" t="str">
        <f t="shared" si="25"/>
        <v/>
      </c>
      <c r="AG150" s="8">
        <v>147</v>
      </c>
      <c r="AH150" s="8" t="str">
        <f t="shared" si="23"/>
        <v/>
      </c>
      <c r="AI150" s="8" t="str">
        <f>IF(AH150="","",COUNTIF($AH$4:AH150,AH150))</f>
        <v/>
      </c>
      <c r="AJ150" s="8" t="str">
        <f t="shared" si="26"/>
        <v/>
      </c>
      <c r="AK150" s="8" t="str">
        <f t="shared" si="27"/>
        <v/>
      </c>
      <c r="AL150" s="8" t="str">
        <f t="shared" si="28"/>
        <v/>
      </c>
      <c r="AM150" s="8" t="str">
        <f t="shared" si="29"/>
        <v/>
      </c>
      <c r="AO150" s="8">
        <v>147</v>
      </c>
      <c r="AP150" s="8">
        <f t="shared" si="30"/>
        <v>7</v>
      </c>
      <c r="AQ150" s="8">
        <f>IF(AP150="","",COUNTIF($AP$4:AP150,AP150)+2)</f>
        <v>17</v>
      </c>
      <c r="AR150" s="8" t="str">
        <f t="shared" si="24"/>
        <v/>
      </c>
      <c r="AS150" s="8" t="str">
        <f t="shared" si="31"/>
        <v>_17</v>
      </c>
      <c r="AT150" s="8">
        <f t="shared" si="32"/>
        <v>0</v>
      </c>
      <c r="AU150" s="36" t="str">
        <f>IFERROR(VLOOKUP(AS150,'Tiempos de ciclo'!$P$3:$S$398,4,0)/AT150,"")</f>
        <v/>
      </c>
    </row>
    <row r="151" spans="32:47" x14ac:dyDescent="0.25">
      <c r="AF151" s="35" t="str">
        <f t="shared" si="25"/>
        <v/>
      </c>
      <c r="AG151" s="8">
        <v>148</v>
      </c>
      <c r="AH151" s="8" t="str">
        <f t="shared" si="23"/>
        <v/>
      </c>
      <c r="AI151" s="8" t="str">
        <f>IF(AH151="","",COUNTIF($AH$4:AH151,AH151))</f>
        <v/>
      </c>
      <c r="AJ151" s="8" t="str">
        <f t="shared" si="26"/>
        <v/>
      </c>
      <c r="AK151" s="8" t="str">
        <f t="shared" si="27"/>
        <v/>
      </c>
      <c r="AL151" s="8" t="str">
        <f t="shared" si="28"/>
        <v/>
      </c>
      <c r="AM151" s="8" t="str">
        <f t="shared" si="29"/>
        <v/>
      </c>
      <c r="AO151" s="8">
        <v>148</v>
      </c>
      <c r="AP151" s="8">
        <f t="shared" si="30"/>
        <v>7</v>
      </c>
      <c r="AQ151" s="8">
        <f>IF(AP151="","",COUNTIF($AP$4:AP151,AP151)+2)</f>
        <v>18</v>
      </c>
      <c r="AR151" s="8" t="str">
        <f t="shared" si="24"/>
        <v/>
      </c>
      <c r="AS151" s="8" t="str">
        <f t="shared" si="31"/>
        <v>_18</v>
      </c>
      <c r="AT151" s="8">
        <f t="shared" si="32"/>
        <v>0</v>
      </c>
      <c r="AU151" s="36" t="str">
        <f>IFERROR(VLOOKUP(AS151,'Tiempos de ciclo'!$P$3:$S$398,4,0)/AT151,"")</f>
        <v/>
      </c>
    </row>
    <row r="152" spans="32:47" x14ac:dyDescent="0.25">
      <c r="AF152" s="35" t="str">
        <f t="shared" si="25"/>
        <v/>
      </c>
      <c r="AG152" s="8">
        <v>149</v>
      </c>
      <c r="AH152" s="8" t="str">
        <f t="shared" si="23"/>
        <v/>
      </c>
      <c r="AI152" s="8" t="str">
        <f>IF(AH152="","",COUNTIF($AH$4:AH152,AH152))</f>
        <v/>
      </c>
      <c r="AJ152" s="8" t="str">
        <f t="shared" si="26"/>
        <v/>
      </c>
      <c r="AK152" s="8" t="str">
        <f t="shared" si="27"/>
        <v/>
      </c>
      <c r="AL152" s="8" t="str">
        <f t="shared" si="28"/>
        <v/>
      </c>
      <c r="AM152" s="8" t="str">
        <f t="shared" si="29"/>
        <v/>
      </c>
      <c r="AO152" s="8">
        <v>149</v>
      </c>
      <c r="AP152" s="8">
        <f t="shared" si="30"/>
        <v>7</v>
      </c>
      <c r="AQ152" s="8">
        <f>IF(AP152="","",COUNTIF($AP$4:AP152,AP152)+2)</f>
        <v>19</v>
      </c>
      <c r="AR152" s="8" t="str">
        <f t="shared" si="24"/>
        <v/>
      </c>
      <c r="AS152" s="8" t="str">
        <f t="shared" si="31"/>
        <v>_19</v>
      </c>
      <c r="AT152" s="8">
        <f t="shared" si="32"/>
        <v>0</v>
      </c>
      <c r="AU152" s="36" t="str">
        <f>IFERROR(VLOOKUP(AS152,'Tiempos de ciclo'!$P$3:$S$398,4,0)/AT152,"")</f>
        <v/>
      </c>
    </row>
    <row r="153" spans="32:47" x14ac:dyDescent="0.25">
      <c r="AF153" s="35" t="str">
        <f t="shared" si="25"/>
        <v/>
      </c>
      <c r="AG153" s="8">
        <v>150</v>
      </c>
      <c r="AH153" s="8" t="str">
        <f t="shared" si="23"/>
        <v/>
      </c>
      <c r="AI153" s="8" t="str">
        <f>IF(AH153="","",COUNTIF($AH$4:AH153,AH153))</f>
        <v/>
      </c>
      <c r="AJ153" s="8" t="str">
        <f t="shared" si="26"/>
        <v/>
      </c>
      <c r="AK153" s="8" t="str">
        <f t="shared" si="27"/>
        <v/>
      </c>
      <c r="AL153" s="8" t="str">
        <f t="shared" si="28"/>
        <v/>
      </c>
      <c r="AM153" s="8" t="str">
        <f t="shared" si="29"/>
        <v/>
      </c>
      <c r="AO153" s="8">
        <v>150</v>
      </c>
      <c r="AP153" s="8">
        <f t="shared" si="30"/>
        <v>7</v>
      </c>
      <c r="AQ153" s="8">
        <f>IF(AP153="","",COUNTIF($AP$4:AP153,AP153)+2)</f>
        <v>20</v>
      </c>
      <c r="AR153" s="8" t="str">
        <f t="shared" si="24"/>
        <v/>
      </c>
      <c r="AS153" s="8" t="str">
        <f t="shared" si="31"/>
        <v>_20</v>
      </c>
      <c r="AT153" s="8">
        <f t="shared" si="32"/>
        <v>0</v>
      </c>
      <c r="AU153" s="36" t="str">
        <f>IFERROR(VLOOKUP(AS153,'Tiempos de ciclo'!$P$3:$S$398,4,0)/AT153,"")</f>
        <v/>
      </c>
    </row>
    <row r="154" spans="32:47" x14ac:dyDescent="0.25">
      <c r="AF154" s="35" t="str">
        <f t="shared" si="25"/>
        <v/>
      </c>
      <c r="AG154" s="8">
        <v>151</v>
      </c>
      <c r="AH154" s="8" t="str">
        <f t="shared" si="23"/>
        <v/>
      </c>
      <c r="AI154" s="8" t="str">
        <f>IF(AH154="","",COUNTIF($AH$4:AH154,AH154))</f>
        <v/>
      </c>
      <c r="AJ154" s="8" t="str">
        <f t="shared" si="26"/>
        <v/>
      </c>
      <c r="AK154" s="8" t="str">
        <f t="shared" si="27"/>
        <v/>
      </c>
      <c r="AL154" s="8" t="str">
        <f t="shared" si="28"/>
        <v/>
      </c>
      <c r="AM154" s="8" t="str">
        <f t="shared" si="29"/>
        <v/>
      </c>
      <c r="AO154" s="8">
        <v>151</v>
      </c>
      <c r="AP154" s="8">
        <f t="shared" si="30"/>
        <v>7</v>
      </c>
      <c r="AQ154" s="8">
        <f>IF(AP154="","",COUNTIF($AP$4:AP154,AP154)+2)</f>
        <v>21</v>
      </c>
      <c r="AR154" s="8" t="str">
        <f t="shared" si="24"/>
        <v/>
      </c>
      <c r="AS154" s="8" t="str">
        <f t="shared" si="31"/>
        <v>_21</v>
      </c>
      <c r="AT154" s="8">
        <f t="shared" si="32"/>
        <v>0</v>
      </c>
      <c r="AU154" s="36" t="str">
        <f>IFERROR(VLOOKUP(AS154,'Tiempos de ciclo'!$P$3:$S$398,4,0)/AT154,"")</f>
        <v/>
      </c>
    </row>
    <row r="155" spans="32:47" x14ac:dyDescent="0.25">
      <c r="AF155" s="35" t="str">
        <f t="shared" si="25"/>
        <v/>
      </c>
      <c r="AG155" s="8">
        <v>152</v>
      </c>
      <c r="AH155" s="8" t="str">
        <f t="shared" si="23"/>
        <v/>
      </c>
      <c r="AI155" s="8" t="str">
        <f>IF(AH155="","",COUNTIF($AH$4:AH155,AH155))</f>
        <v/>
      </c>
      <c r="AJ155" s="8" t="str">
        <f t="shared" si="26"/>
        <v/>
      </c>
      <c r="AK155" s="8" t="str">
        <f t="shared" si="27"/>
        <v/>
      </c>
      <c r="AL155" s="8" t="str">
        <f t="shared" si="28"/>
        <v/>
      </c>
      <c r="AM155" s="8" t="str">
        <f t="shared" si="29"/>
        <v/>
      </c>
      <c r="AO155" s="8">
        <v>152</v>
      </c>
      <c r="AP155" s="8">
        <f t="shared" si="30"/>
        <v>7</v>
      </c>
      <c r="AQ155" s="8">
        <f>IF(AP155="","",COUNTIF($AP$4:AP155,AP155)+2)</f>
        <v>22</v>
      </c>
      <c r="AR155" s="8" t="str">
        <f t="shared" si="24"/>
        <v/>
      </c>
      <c r="AS155" s="8" t="str">
        <f t="shared" si="31"/>
        <v>_22</v>
      </c>
      <c r="AT155" s="8">
        <f t="shared" si="32"/>
        <v>0</v>
      </c>
      <c r="AU155" s="36" t="str">
        <f>IFERROR(VLOOKUP(AS155,'Tiempos de ciclo'!$P$3:$S$398,4,0)/AT155,"")</f>
        <v/>
      </c>
    </row>
    <row r="156" spans="32:47" x14ac:dyDescent="0.25">
      <c r="AF156" s="35" t="str">
        <f t="shared" si="25"/>
        <v/>
      </c>
      <c r="AG156" s="8">
        <v>153</v>
      </c>
      <c r="AH156" s="8" t="str">
        <f t="shared" si="23"/>
        <v/>
      </c>
      <c r="AI156" s="8" t="str">
        <f>IF(AH156="","",COUNTIF($AH$4:AH156,AH156))</f>
        <v/>
      </c>
      <c r="AJ156" s="8" t="str">
        <f t="shared" si="26"/>
        <v/>
      </c>
      <c r="AK156" s="8" t="str">
        <f t="shared" si="27"/>
        <v/>
      </c>
      <c r="AL156" s="8" t="str">
        <f t="shared" si="28"/>
        <v/>
      </c>
      <c r="AM156" s="8" t="str">
        <f t="shared" si="29"/>
        <v/>
      </c>
      <c r="AO156" s="8">
        <v>153</v>
      </c>
      <c r="AP156" s="8">
        <f t="shared" si="30"/>
        <v>7</v>
      </c>
      <c r="AQ156" s="8">
        <f>IF(AP156="","",COUNTIF($AP$4:AP156,AP156)+2)</f>
        <v>23</v>
      </c>
      <c r="AR156" s="8" t="str">
        <f t="shared" si="24"/>
        <v/>
      </c>
      <c r="AS156" s="8" t="str">
        <f t="shared" si="31"/>
        <v>_23</v>
      </c>
      <c r="AT156" s="8">
        <f t="shared" si="32"/>
        <v>0</v>
      </c>
      <c r="AU156" s="36" t="str">
        <f>IFERROR(VLOOKUP(AS156,'Tiempos de ciclo'!$P$3:$S$398,4,0)/AT156,"")</f>
        <v/>
      </c>
    </row>
    <row r="157" spans="32:47" x14ac:dyDescent="0.25">
      <c r="AF157" s="35" t="str">
        <f t="shared" si="25"/>
        <v/>
      </c>
      <c r="AG157" s="8">
        <v>154</v>
      </c>
      <c r="AH157" s="8" t="str">
        <f t="shared" si="23"/>
        <v/>
      </c>
      <c r="AI157" s="8" t="str">
        <f>IF(AH157="","",COUNTIF($AH$4:AH157,AH157))</f>
        <v/>
      </c>
      <c r="AJ157" s="8" t="str">
        <f t="shared" si="26"/>
        <v/>
      </c>
      <c r="AK157" s="8" t="str">
        <f t="shared" si="27"/>
        <v/>
      </c>
      <c r="AL157" s="8" t="str">
        <f t="shared" si="28"/>
        <v/>
      </c>
      <c r="AM157" s="8" t="str">
        <f t="shared" si="29"/>
        <v/>
      </c>
      <c r="AO157" s="8">
        <v>154</v>
      </c>
      <c r="AP157" s="8">
        <f t="shared" si="30"/>
        <v>7</v>
      </c>
      <c r="AQ157" s="8">
        <f>IF(AP157="","",COUNTIF($AP$4:AP157,AP157)+2)</f>
        <v>24</v>
      </c>
      <c r="AR157" s="8" t="str">
        <f t="shared" si="24"/>
        <v/>
      </c>
      <c r="AS157" s="8" t="str">
        <f t="shared" si="31"/>
        <v>_24</v>
      </c>
      <c r="AT157" s="8">
        <f t="shared" si="32"/>
        <v>0</v>
      </c>
      <c r="AU157" s="36" t="str">
        <f>IFERROR(VLOOKUP(AS157,'Tiempos de ciclo'!$P$3:$S$398,4,0)/AT157,"")</f>
        <v/>
      </c>
    </row>
    <row r="158" spans="32:47" x14ac:dyDescent="0.25">
      <c r="AF158" s="35" t="str">
        <f t="shared" si="25"/>
        <v/>
      </c>
      <c r="AG158" s="8">
        <v>155</v>
      </c>
      <c r="AH158" s="8" t="str">
        <f t="shared" si="23"/>
        <v/>
      </c>
      <c r="AI158" s="8" t="str">
        <f>IF(AH158="","",COUNTIF($AH$4:AH158,AH158))</f>
        <v/>
      </c>
      <c r="AJ158" s="8" t="str">
        <f t="shared" si="26"/>
        <v/>
      </c>
      <c r="AK158" s="8" t="str">
        <f t="shared" si="27"/>
        <v/>
      </c>
      <c r="AL158" s="8" t="str">
        <f t="shared" si="28"/>
        <v/>
      </c>
      <c r="AM158" s="8" t="str">
        <f t="shared" si="29"/>
        <v/>
      </c>
      <c r="AO158" s="8">
        <v>155</v>
      </c>
      <c r="AP158" s="8">
        <f t="shared" si="30"/>
        <v>8</v>
      </c>
      <c r="AQ158" s="8">
        <f>IF(AP158="","",COUNTIF($AP$4:AP158,AP158)+2)</f>
        <v>3</v>
      </c>
      <c r="AR158" s="8" t="str">
        <f t="shared" si="24"/>
        <v/>
      </c>
      <c r="AS158" s="8" t="str">
        <f t="shared" si="31"/>
        <v>_3</v>
      </c>
      <c r="AT158" s="8">
        <f t="shared" si="32"/>
        <v>0</v>
      </c>
      <c r="AU158" s="36" t="str">
        <f>IFERROR(VLOOKUP(AS158,'Tiempos de ciclo'!$P$3:$S$398,4,0)/AT158,"")</f>
        <v/>
      </c>
    </row>
    <row r="159" spans="32:47" x14ac:dyDescent="0.25">
      <c r="AF159" s="35" t="str">
        <f t="shared" si="25"/>
        <v/>
      </c>
      <c r="AG159" s="8">
        <v>156</v>
      </c>
      <c r="AH159" s="8" t="str">
        <f t="shared" si="23"/>
        <v/>
      </c>
      <c r="AI159" s="8" t="str">
        <f>IF(AH159="","",COUNTIF($AH$4:AH159,AH159))</f>
        <v/>
      </c>
      <c r="AJ159" s="8" t="str">
        <f t="shared" si="26"/>
        <v/>
      </c>
      <c r="AK159" s="8" t="str">
        <f t="shared" si="27"/>
        <v/>
      </c>
      <c r="AL159" s="8" t="str">
        <f t="shared" si="28"/>
        <v/>
      </c>
      <c r="AM159" s="8" t="str">
        <f t="shared" si="29"/>
        <v/>
      </c>
      <c r="AO159" s="8">
        <v>156</v>
      </c>
      <c r="AP159" s="8">
        <f t="shared" si="30"/>
        <v>8</v>
      </c>
      <c r="AQ159" s="8">
        <f>IF(AP159="","",COUNTIF($AP$4:AP159,AP159)+2)</f>
        <v>4</v>
      </c>
      <c r="AR159" s="8" t="str">
        <f t="shared" si="24"/>
        <v/>
      </c>
      <c r="AS159" s="8" t="str">
        <f t="shared" si="31"/>
        <v>_4</v>
      </c>
      <c r="AT159" s="8">
        <f t="shared" si="32"/>
        <v>0</v>
      </c>
      <c r="AU159" s="36" t="str">
        <f>IFERROR(VLOOKUP(AS159,'Tiempos de ciclo'!$P$3:$S$398,4,0)/AT159,"")</f>
        <v/>
      </c>
    </row>
    <row r="160" spans="32:47" x14ac:dyDescent="0.25">
      <c r="AF160" s="35" t="str">
        <f t="shared" si="25"/>
        <v/>
      </c>
      <c r="AG160" s="8">
        <v>157</v>
      </c>
      <c r="AH160" s="8" t="str">
        <f t="shared" si="23"/>
        <v/>
      </c>
      <c r="AI160" s="8" t="str">
        <f>IF(AH160="","",COUNTIF($AH$4:AH160,AH160))</f>
        <v/>
      </c>
      <c r="AJ160" s="8" t="str">
        <f t="shared" si="26"/>
        <v/>
      </c>
      <c r="AK160" s="8" t="str">
        <f t="shared" si="27"/>
        <v/>
      </c>
      <c r="AL160" s="8" t="str">
        <f t="shared" si="28"/>
        <v/>
      </c>
      <c r="AM160" s="8" t="str">
        <f t="shared" si="29"/>
        <v/>
      </c>
      <c r="AO160" s="8">
        <v>157</v>
      </c>
      <c r="AP160" s="8">
        <f t="shared" si="30"/>
        <v>8</v>
      </c>
      <c r="AQ160" s="8">
        <f>IF(AP160="","",COUNTIF($AP$4:AP160,AP160)+2)</f>
        <v>5</v>
      </c>
      <c r="AR160" s="8" t="str">
        <f t="shared" si="24"/>
        <v/>
      </c>
      <c r="AS160" s="8" t="str">
        <f t="shared" si="31"/>
        <v>_5</v>
      </c>
      <c r="AT160" s="8">
        <f t="shared" si="32"/>
        <v>0</v>
      </c>
      <c r="AU160" s="36" t="str">
        <f>IFERROR(VLOOKUP(AS160,'Tiempos de ciclo'!$P$3:$S$398,4,0)/AT160,"")</f>
        <v/>
      </c>
    </row>
    <row r="161" spans="32:47" x14ac:dyDescent="0.25">
      <c r="AF161" s="35" t="str">
        <f t="shared" si="25"/>
        <v/>
      </c>
      <c r="AG161" s="8">
        <v>158</v>
      </c>
      <c r="AH161" s="8" t="str">
        <f t="shared" si="23"/>
        <v/>
      </c>
      <c r="AI161" s="8" t="str">
        <f>IF(AH161="","",COUNTIF($AH$4:AH161,AH161))</f>
        <v/>
      </c>
      <c r="AJ161" s="8" t="str">
        <f t="shared" si="26"/>
        <v/>
      </c>
      <c r="AK161" s="8" t="str">
        <f t="shared" si="27"/>
        <v/>
      </c>
      <c r="AL161" s="8" t="str">
        <f t="shared" si="28"/>
        <v/>
      </c>
      <c r="AM161" s="8" t="str">
        <f t="shared" si="29"/>
        <v/>
      </c>
      <c r="AO161" s="8">
        <v>158</v>
      </c>
      <c r="AP161" s="8">
        <f t="shared" si="30"/>
        <v>8</v>
      </c>
      <c r="AQ161" s="8">
        <f>IF(AP161="","",COUNTIF($AP$4:AP161,AP161)+2)</f>
        <v>6</v>
      </c>
      <c r="AR161" s="8" t="str">
        <f t="shared" si="24"/>
        <v/>
      </c>
      <c r="AS161" s="8" t="str">
        <f t="shared" si="31"/>
        <v>_6</v>
      </c>
      <c r="AT161" s="8">
        <f t="shared" si="32"/>
        <v>0</v>
      </c>
      <c r="AU161" s="36" t="str">
        <f>IFERROR(VLOOKUP(AS161,'Tiempos de ciclo'!$P$3:$S$398,4,0)/AT161,"")</f>
        <v/>
      </c>
    </row>
    <row r="162" spans="32:47" x14ac:dyDescent="0.25">
      <c r="AF162" s="35" t="str">
        <f t="shared" si="25"/>
        <v/>
      </c>
      <c r="AG162" s="8">
        <v>159</v>
      </c>
      <c r="AH162" s="8" t="str">
        <f t="shared" si="23"/>
        <v/>
      </c>
      <c r="AI162" s="8" t="str">
        <f>IF(AH162="","",COUNTIF($AH$4:AH162,AH162))</f>
        <v/>
      </c>
      <c r="AJ162" s="8" t="str">
        <f t="shared" si="26"/>
        <v/>
      </c>
      <c r="AK162" s="8" t="str">
        <f t="shared" si="27"/>
        <v/>
      </c>
      <c r="AL162" s="8" t="str">
        <f t="shared" si="28"/>
        <v/>
      </c>
      <c r="AM162" s="8" t="str">
        <f t="shared" si="29"/>
        <v/>
      </c>
      <c r="AO162" s="8">
        <v>159</v>
      </c>
      <c r="AP162" s="8">
        <f t="shared" si="30"/>
        <v>8</v>
      </c>
      <c r="AQ162" s="8">
        <f>IF(AP162="","",COUNTIF($AP$4:AP162,AP162)+2)</f>
        <v>7</v>
      </c>
      <c r="AR162" s="8" t="str">
        <f t="shared" si="24"/>
        <v/>
      </c>
      <c r="AS162" s="8" t="str">
        <f t="shared" si="31"/>
        <v>_7</v>
      </c>
      <c r="AT162" s="8">
        <f t="shared" si="32"/>
        <v>0</v>
      </c>
      <c r="AU162" s="36" t="str">
        <f>IFERROR(VLOOKUP(AS162,'Tiempos de ciclo'!$P$3:$S$398,4,0)/AT162,"")</f>
        <v/>
      </c>
    </row>
    <row r="163" spans="32:47" x14ac:dyDescent="0.25">
      <c r="AF163" s="35" t="str">
        <f t="shared" si="25"/>
        <v/>
      </c>
      <c r="AG163" s="8">
        <v>160</v>
      </c>
      <c r="AH163" s="8" t="str">
        <f t="shared" si="23"/>
        <v/>
      </c>
      <c r="AI163" s="8" t="str">
        <f>IF(AH163="","",COUNTIF($AH$4:AH163,AH163))</f>
        <v/>
      </c>
      <c r="AJ163" s="8" t="str">
        <f t="shared" si="26"/>
        <v/>
      </c>
      <c r="AK163" s="8" t="str">
        <f t="shared" si="27"/>
        <v/>
      </c>
      <c r="AL163" s="8" t="str">
        <f t="shared" si="28"/>
        <v/>
      </c>
      <c r="AM163" s="8" t="str">
        <f t="shared" si="29"/>
        <v/>
      </c>
      <c r="AO163" s="8">
        <v>160</v>
      </c>
      <c r="AP163" s="8">
        <f t="shared" si="30"/>
        <v>8</v>
      </c>
      <c r="AQ163" s="8">
        <f>IF(AP163="","",COUNTIF($AP$4:AP163,AP163)+2)</f>
        <v>8</v>
      </c>
      <c r="AR163" s="8" t="str">
        <f t="shared" si="24"/>
        <v/>
      </c>
      <c r="AS163" s="8" t="str">
        <f t="shared" si="31"/>
        <v>_8</v>
      </c>
      <c r="AT163" s="8">
        <f t="shared" si="32"/>
        <v>0</v>
      </c>
      <c r="AU163" s="36" t="str">
        <f>IFERROR(VLOOKUP(AS163,'Tiempos de ciclo'!$P$3:$S$398,4,0)/AT163,"")</f>
        <v/>
      </c>
    </row>
    <row r="164" spans="32:47" x14ac:dyDescent="0.25">
      <c r="AF164" s="35" t="str">
        <f t="shared" si="25"/>
        <v/>
      </c>
      <c r="AG164" s="8">
        <v>161</v>
      </c>
      <c r="AH164" s="8" t="str">
        <f t="shared" si="23"/>
        <v/>
      </c>
      <c r="AI164" s="8" t="str">
        <f>IF(AH164="","",COUNTIF($AH$4:AH164,AH164))</f>
        <v/>
      </c>
      <c r="AJ164" s="8" t="str">
        <f t="shared" si="26"/>
        <v/>
      </c>
      <c r="AK164" s="8" t="str">
        <f t="shared" si="27"/>
        <v/>
      </c>
      <c r="AL164" s="8" t="str">
        <f t="shared" si="28"/>
        <v/>
      </c>
      <c r="AM164" s="8" t="str">
        <f t="shared" si="29"/>
        <v/>
      </c>
      <c r="AO164" s="8">
        <v>161</v>
      </c>
      <c r="AP164" s="8">
        <f t="shared" si="30"/>
        <v>8</v>
      </c>
      <c r="AQ164" s="8">
        <f>IF(AP164="","",COUNTIF($AP$4:AP164,AP164)+2)</f>
        <v>9</v>
      </c>
      <c r="AR164" s="8" t="str">
        <f t="shared" si="24"/>
        <v/>
      </c>
      <c r="AS164" s="8" t="str">
        <f t="shared" si="31"/>
        <v>_9</v>
      </c>
      <c r="AT164" s="8">
        <f t="shared" si="32"/>
        <v>0</v>
      </c>
      <c r="AU164" s="36" t="str">
        <f>IFERROR(VLOOKUP(AS164,'Tiempos de ciclo'!$P$3:$S$398,4,0)/AT164,"")</f>
        <v/>
      </c>
    </row>
    <row r="165" spans="32:47" x14ac:dyDescent="0.25">
      <c r="AF165" s="35" t="str">
        <f t="shared" si="25"/>
        <v/>
      </c>
      <c r="AG165" s="8">
        <v>162</v>
      </c>
      <c r="AH165" s="8" t="str">
        <f t="shared" si="23"/>
        <v/>
      </c>
      <c r="AI165" s="8" t="str">
        <f>IF(AH165="","",COUNTIF($AH$4:AH165,AH165))</f>
        <v/>
      </c>
      <c r="AJ165" s="8" t="str">
        <f t="shared" si="26"/>
        <v/>
      </c>
      <c r="AK165" s="8" t="str">
        <f t="shared" si="27"/>
        <v/>
      </c>
      <c r="AL165" s="8" t="str">
        <f t="shared" si="28"/>
        <v/>
      </c>
      <c r="AM165" s="8" t="str">
        <f t="shared" si="29"/>
        <v/>
      </c>
      <c r="AO165" s="8">
        <v>162</v>
      </c>
      <c r="AP165" s="8">
        <f t="shared" si="30"/>
        <v>8</v>
      </c>
      <c r="AQ165" s="8">
        <f>IF(AP165="","",COUNTIF($AP$4:AP165,AP165)+2)</f>
        <v>10</v>
      </c>
      <c r="AR165" s="8" t="str">
        <f t="shared" si="24"/>
        <v/>
      </c>
      <c r="AS165" s="8" t="str">
        <f t="shared" si="31"/>
        <v>_10</v>
      </c>
      <c r="AT165" s="8">
        <f t="shared" si="32"/>
        <v>0</v>
      </c>
      <c r="AU165" s="36" t="str">
        <f>IFERROR(VLOOKUP(AS165,'Tiempos de ciclo'!$P$3:$S$398,4,0)/AT165,"")</f>
        <v/>
      </c>
    </row>
    <row r="166" spans="32:47" x14ac:dyDescent="0.25">
      <c r="AF166" s="35" t="str">
        <f t="shared" si="25"/>
        <v/>
      </c>
      <c r="AG166" s="8">
        <v>163</v>
      </c>
      <c r="AH166" s="8" t="str">
        <f t="shared" si="23"/>
        <v/>
      </c>
      <c r="AI166" s="8" t="str">
        <f>IF(AH166="","",COUNTIF($AH$4:AH166,AH166))</f>
        <v/>
      </c>
      <c r="AJ166" s="8" t="str">
        <f t="shared" si="26"/>
        <v/>
      </c>
      <c r="AK166" s="8" t="str">
        <f t="shared" si="27"/>
        <v/>
      </c>
      <c r="AL166" s="8" t="str">
        <f t="shared" si="28"/>
        <v/>
      </c>
      <c r="AM166" s="8" t="str">
        <f t="shared" si="29"/>
        <v/>
      </c>
      <c r="AO166" s="8">
        <v>163</v>
      </c>
      <c r="AP166" s="8">
        <f t="shared" si="30"/>
        <v>8</v>
      </c>
      <c r="AQ166" s="8">
        <f>IF(AP166="","",COUNTIF($AP$4:AP166,AP166)+2)</f>
        <v>11</v>
      </c>
      <c r="AR166" s="8" t="str">
        <f t="shared" si="24"/>
        <v/>
      </c>
      <c r="AS166" s="8" t="str">
        <f t="shared" si="31"/>
        <v>_11</v>
      </c>
      <c r="AT166" s="8">
        <f t="shared" si="32"/>
        <v>0</v>
      </c>
      <c r="AU166" s="36" t="str">
        <f>IFERROR(VLOOKUP(AS166,'Tiempos de ciclo'!$P$3:$S$398,4,0)/AT166,"")</f>
        <v/>
      </c>
    </row>
    <row r="167" spans="32:47" x14ac:dyDescent="0.25">
      <c r="AF167" s="35" t="str">
        <f t="shared" si="25"/>
        <v/>
      </c>
      <c r="AG167" s="8">
        <v>164</v>
      </c>
      <c r="AH167" s="8" t="str">
        <f t="shared" si="23"/>
        <v/>
      </c>
      <c r="AI167" s="8" t="str">
        <f>IF(AH167="","",COUNTIF($AH$4:AH167,AH167))</f>
        <v/>
      </c>
      <c r="AJ167" s="8" t="str">
        <f t="shared" si="26"/>
        <v/>
      </c>
      <c r="AK167" s="8" t="str">
        <f t="shared" si="27"/>
        <v/>
      </c>
      <c r="AL167" s="8" t="str">
        <f t="shared" si="28"/>
        <v/>
      </c>
      <c r="AM167" s="8" t="str">
        <f t="shared" si="29"/>
        <v/>
      </c>
      <c r="AO167" s="8">
        <v>164</v>
      </c>
      <c r="AP167" s="8">
        <f t="shared" si="30"/>
        <v>8</v>
      </c>
      <c r="AQ167" s="8">
        <f>IF(AP167="","",COUNTIF($AP$4:AP167,AP167)+2)</f>
        <v>12</v>
      </c>
      <c r="AR167" s="8" t="str">
        <f t="shared" si="24"/>
        <v/>
      </c>
      <c r="AS167" s="8" t="str">
        <f t="shared" si="31"/>
        <v>_12</v>
      </c>
      <c r="AT167" s="8">
        <f t="shared" si="32"/>
        <v>0</v>
      </c>
      <c r="AU167" s="36" t="str">
        <f>IFERROR(VLOOKUP(AS167,'Tiempos de ciclo'!$P$3:$S$398,4,0)/AT167,"")</f>
        <v/>
      </c>
    </row>
    <row r="168" spans="32:47" x14ac:dyDescent="0.25">
      <c r="AF168" s="35" t="str">
        <f t="shared" si="25"/>
        <v/>
      </c>
      <c r="AG168" s="8">
        <v>165</v>
      </c>
      <c r="AH168" s="8" t="str">
        <f t="shared" si="23"/>
        <v/>
      </c>
      <c r="AI168" s="8" t="str">
        <f>IF(AH168="","",COUNTIF($AH$4:AH168,AH168))</f>
        <v/>
      </c>
      <c r="AJ168" s="8" t="str">
        <f t="shared" si="26"/>
        <v/>
      </c>
      <c r="AK168" s="8" t="str">
        <f t="shared" si="27"/>
        <v/>
      </c>
      <c r="AL168" s="8" t="str">
        <f t="shared" si="28"/>
        <v/>
      </c>
      <c r="AM168" s="8" t="str">
        <f t="shared" si="29"/>
        <v/>
      </c>
      <c r="AO168" s="8">
        <v>165</v>
      </c>
      <c r="AP168" s="8">
        <f t="shared" si="30"/>
        <v>8</v>
      </c>
      <c r="AQ168" s="8">
        <f>IF(AP168="","",COUNTIF($AP$4:AP168,AP168)+2)</f>
        <v>13</v>
      </c>
      <c r="AR168" s="8" t="str">
        <f t="shared" si="24"/>
        <v/>
      </c>
      <c r="AS168" s="8" t="str">
        <f t="shared" si="31"/>
        <v>_13</v>
      </c>
      <c r="AT168" s="8">
        <f t="shared" si="32"/>
        <v>0</v>
      </c>
      <c r="AU168" s="36" t="str">
        <f>IFERROR(VLOOKUP(AS168,'Tiempos de ciclo'!$P$3:$S$398,4,0)/AT168,"")</f>
        <v/>
      </c>
    </row>
    <row r="169" spans="32:47" x14ac:dyDescent="0.25">
      <c r="AF169" s="35" t="str">
        <f t="shared" si="25"/>
        <v/>
      </c>
      <c r="AG169" s="8">
        <v>166</v>
      </c>
      <c r="AH169" s="8" t="str">
        <f t="shared" si="23"/>
        <v/>
      </c>
      <c r="AI169" s="8" t="str">
        <f>IF(AH169="","",COUNTIF($AH$4:AH169,AH169))</f>
        <v/>
      </c>
      <c r="AJ169" s="8" t="str">
        <f t="shared" si="26"/>
        <v/>
      </c>
      <c r="AK169" s="8" t="str">
        <f t="shared" si="27"/>
        <v/>
      </c>
      <c r="AL169" s="8" t="str">
        <f t="shared" si="28"/>
        <v/>
      </c>
      <c r="AM169" s="8" t="str">
        <f t="shared" si="29"/>
        <v/>
      </c>
      <c r="AO169" s="8">
        <v>166</v>
      </c>
      <c r="AP169" s="8">
        <f t="shared" si="30"/>
        <v>8</v>
      </c>
      <c r="AQ169" s="8">
        <f>IF(AP169="","",COUNTIF($AP$4:AP169,AP169)+2)</f>
        <v>14</v>
      </c>
      <c r="AR169" s="8" t="str">
        <f t="shared" si="24"/>
        <v/>
      </c>
      <c r="AS169" s="8" t="str">
        <f t="shared" si="31"/>
        <v>_14</v>
      </c>
      <c r="AT169" s="8">
        <f t="shared" si="32"/>
        <v>0</v>
      </c>
      <c r="AU169" s="36" t="str">
        <f>IFERROR(VLOOKUP(AS169,'Tiempos de ciclo'!$P$3:$S$398,4,0)/AT169,"")</f>
        <v/>
      </c>
    </row>
    <row r="170" spans="32:47" x14ac:dyDescent="0.25">
      <c r="AF170" s="35" t="str">
        <f t="shared" si="25"/>
        <v/>
      </c>
      <c r="AG170" s="8">
        <v>167</v>
      </c>
      <c r="AH170" s="8" t="str">
        <f t="shared" si="23"/>
        <v/>
      </c>
      <c r="AI170" s="8" t="str">
        <f>IF(AH170="","",COUNTIF($AH$4:AH170,AH170))</f>
        <v/>
      </c>
      <c r="AJ170" s="8" t="str">
        <f t="shared" si="26"/>
        <v/>
      </c>
      <c r="AK170" s="8" t="str">
        <f t="shared" si="27"/>
        <v/>
      </c>
      <c r="AL170" s="8" t="str">
        <f t="shared" si="28"/>
        <v/>
      </c>
      <c r="AM170" s="8" t="str">
        <f t="shared" si="29"/>
        <v/>
      </c>
      <c r="AO170" s="8">
        <v>167</v>
      </c>
      <c r="AP170" s="8">
        <f t="shared" si="30"/>
        <v>8</v>
      </c>
      <c r="AQ170" s="8">
        <f>IF(AP170="","",COUNTIF($AP$4:AP170,AP170)+2)</f>
        <v>15</v>
      </c>
      <c r="AR170" s="8" t="str">
        <f t="shared" si="24"/>
        <v/>
      </c>
      <c r="AS170" s="8" t="str">
        <f t="shared" si="31"/>
        <v>_15</v>
      </c>
      <c r="AT170" s="8">
        <f t="shared" si="32"/>
        <v>0</v>
      </c>
      <c r="AU170" s="36" t="str">
        <f>IFERROR(VLOOKUP(AS170,'Tiempos de ciclo'!$P$3:$S$398,4,0)/AT170,"")</f>
        <v/>
      </c>
    </row>
    <row r="171" spans="32:47" x14ac:dyDescent="0.25">
      <c r="AF171" s="35" t="str">
        <f t="shared" si="25"/>
        <v/>
      </c>
      <c r="AG171" s="8">
        <v>168</v>
      </c>
      <c r="AH171" s="8" t="str">
        <f t="shared" si="23"/>
        <v/>
      </c>
      <c r="AI171" s="8" t="str">
        <f>IF(AH171="","",COUNTIF($AH$4:AH171,AH171))</f>
        <v/>
      </c>
      <c r="AJ171" s="8" t="str">
        <f t="shared" si="26"/>
        <v/>
      </c>
      <c r="AK171" s="8" t="str">
        <f t="shared" si="27"/>
        <v/>
      </c>
      <c r="AL171" s="8" t="str">
        <f t="shared" si="28"/>
        <v/>
      </c>
      <c r="AM171" s="8" t="str">
        <f t="shared" si="29"/>
        <v/>
      </c>
      <c r="AO171" s="8">
        <v>168</v>
      </c>
      <c r="AP171" s="8">
        <f t="shared" si="30"/>
        <v>8</v>
      </c>
      <c r="AQ171" s="8">
        <f>IF(AP171="","",COUNTIF($AP$4:AP171,AP171)+2)</f>
        <v>16</v>
      </c>
      <c r="AR171" s="8" t="str">
        <f t="shared" si="24"/>
        <v/>
      </c>
      <c r="AS171" s="8" t="str">
        <f t="shared" si="31"/>
        <v>_16</v>
      </c>
      <c r="AT171" s="8">
        <f t="shared" si="32"/>
        <v>0</v>
      </c>
      <c r="AU171" s="36" t="str">
        <f>IFERROR(VLOOKUP(AS171,'Tiempos de ciclo'!$P$3:$S$398,4,0)/AT171,"")</f>
        <v/>
      </c>
    </row>
    <row r="172" spans="32:47" x14ac:dyDescent="0.25">
      <c r="AF172" s="35" t="str">
        <f t="shared" si="25"/>
        <v/>
      </c>
      <c r="AG172" s="8">
        <v>169</v>
      </c>
      <c r="AH172" s="8" t="str">
        <f t="shared" si="23"/>
        <v/>
      </c>
      <c r="AI172" s="8" t="str">
        <f>IF(AH172="","",COUNTIF($AH$4:AH172,AH172))</f>
        <v/>
      </c>
      <c r="AJ172" s="8" t="str">
        <f t="shared" si="26"/>
        <v/>
      </c>
      <c r="AK172" s="8" t="str">
        <f t="shared" si="27"/>
        <v/>
      </c>
      <c r="AL172" s="8" t="str">
        <f t="shared" si="28"/>
        <v/>
      </c>
      <c r="AM172" s="8" t="str">
        <f t="shared" si="29"/>
        <v/>
      </c>
      <c r="AO172" s="8">
        <v>169</v>
      </c>
      <c r="AP172" s="8">
        <f t="shared" si="30"/>
        <v>8</v>
      </c>
      <c r="AQ172" s="8">
        <f>IF(AP172="","",COUNTIF($AP$4:AP172,AP172)+2)</f>
        <v>17</v>
      </c>
      <c r="AR172" s="8" t="str">
        <f t="shared" si="24"/>
        <v/>
      </c>
      <c r="AS172" s="8" t="str">
        <f t="shared" si="31"/>
        <v>_17</v>
      </c>
      <c r="AT172" s="8">
        <f t="shared" si="32"/>
        <v>0</v>
      </c>
      <c r="AU172" s="36" t="str">
        <f>IFERROR(VLOOKUP(AS172,'Tiempos de ciclo'!$P$3:$S$398,4,0)/AT172,"")</f>
        <v/>
      </c>
    </row>
    <row r="173" spans="32:47" x14ac:dyDescent="0.25">
      <c r="AF173" s="35" t="str">
        <f t="shared" si="25"/>
        <v/>
      </c>
      <c r="AG173" s="8">
        <v>170</v>
      </c>
      <c r="AH173" s="8" t="str">
        <f t="shared" si="23"/>
        <v/>
      </c>
      <c r="AI173" s="8" t="str">
        <f>IF(AH173="","",COUNTIF($AH$4:AH173,AH173))</f>
        <v/>
      </c>
      <c r="AJ173" s="8" t="str">
        <f t="shared" si="26"/>
        <v/>
      </c>
      <c r="AK173" s="8" t="str">
        <f t="shared" si="27"/>
        <v/>
      </c>
      <c r="AL173" s="8" t="str">
        <f t="shared" si="28"/>
        <v/>
      </c>
      <c r="AM173" s="8" t="str">
        <f t="shared" si="29"/>
        <v/>
      </c>
      <c r="AO173" s="8">
        <v>170</v>
      </c>
      <c r="AP173" s="8">
        <f t="shared" si="30"/>
        <v>8</v>
      </c>
      <c r="AQ173" s="8">
        <f>IF(AP173="","",COUNTIF($AP$4:AP173,AP173)+2)</f>
        <v>18</v>
      </c>
      <c r="AR173" s="8" t="str">
        <f t="shared" si="24"/>
        <v/>
      </c>
      <c r="AS173" s="8" t="str">
        <f t="shared" si="31"/>
        <v>_18</v>
      </c>
      <c r="AT173" s="8">
        <f t="shared" si="32"/>
        <v>0</v>
      </c>
      <c r="AU173" s="36" t="str">
        <f>IFERROR(VLOOKUP(AS173,'Tiempos de ciclo'!$P$3:$S$398,4,0)/AT173,"")</f>
        <v/>
      </c>
    </row>
    <row r="174" spans="32:47" x14ac:dyDescent="0.25">
      <c r="AF174" s="35" t="str">
        <f t="shared" si="25"/>
        <v/>
      </c>
      <c r="AG174" s="8">
        <v>171</v>
      </c>
      <c r="AH174" s="8" t="str">
        <f t="shared" si="23"/>
        <v/>
      </c>
      <c r="AI174" s="8" t="str">
        <f>IF(AH174="","",COUNTIF($AH$4:AH174,AH174))</f>
        <v/>
      </c>
      <c r="AJ174" s="8" t="str">
        <f t="shared" si="26"/>
        <v/>
      </c>
      <c r="AK174" s="8" t="str">
        <f t="shared" si="27"/>
        <v/>
      </c>
      <c r="AL174" s="8" t="str">
        <f t="shared" si="28"/>
        <v/>
      </c>
      <c r="AM174" s="8" t="str">
        <f t="shared" si="29"/>
        <v/>
      </c>
      <c r="AO174" s="8">
        <v>171</v>
      </c>
      <c r="AP174" s="8">
        <f t="shared" si="30"/>
        <v>8</v>
      </c>
      <c r="AQ174" s="8">
        <f>IF(AP174="","",COUNTIF($AP$4:AP174,AP174)+2)</f>
        <v>19</v>
      </c>
      <c r="AR174" s="8" t="str">
        <f t="shared" si="24"/>
        <v/>
      </c>
      <c r="AS174" s="8" t="str">
        <f t="shared" si="31"/>
        <v>_19</v>
      </c>
      <c r="AT174" s="8">
        <f t="shared" si="32"/>
        <v>0</v>
      </c>
      <c r="AU174" s="36" t="str">
        <f>IFERROR(VLOOKUP(AS174,'Tiempos de ciclo'!$P$3:$S$398,4,0)/AT174,"")</f>
        <v/>
      </c>
    </row>
    <row r="175" spans="32:47" x14ac:dyDescent="0.25">
      <c r="AF175" s="35" t="str">
        <f t="shared" si="25"/>
        <v/>
      </c>
      <c r="AG175" s="8">
        <v>172</v>
      </c>
      <c r="AH175" s="8" t="str">
        <f t="shared" si="23"/>
        <v/>
      </c>
      <c r="AI175" s="8" t="str">
        <f>IF(AH175="","",COUNTIF($AH$4:AH175,AH175))</f>
        <v/>
      </c>
      <c r="AJ175" s="8" t="str">
        <f t="shared" si="26"/>
        <v/>
      </c>
      <c r="AK175" s="8" t="str">
        <f t="shared" si="27"/>
        <v/>
      </c>
      <c r="AL175" s="8" t="str">
        <f t="shared" si="28"/>
        <v/>
      </c>
      <c r="AM175" s="8" t="str">
        <f t="shared" si="29"/>
        <v/>
      </c>
      <c r="AO175" s="8">
        <v>172</v>
      </c>
      <c r="AP175" s="8">
        <f t="shared" si="30"/>
        <v>8</v>
      </c>
      <c r="AQ175" s="8">
        <f>IF(AP175="","",COUNTIF($AP$4:AP175,AP175)+2)</f>
        <v>20</v>
      </c>
      <c r="AR175" s="8" t="str">
        <f t="shared" si="24"/>
        <v/>
      </c>
      <c r="AS175" s="8" t="str">
        <f t="shared" si="31"/>
        <v>_20</v>
      </c>
      <c r="AT175" s="8">
        <f t="shared" si="32"/>
        <v>0</v>
      </c>
      <c r="AU175" s="36" t="str">
        <f>IFERROR(VLOOKUP(AS175,'Tiempos de ciclo'!$P$3:$S$398,4,0)/AT175,"")</f>
        <v/>
      </c>
    </row>
    <row r="176" spans="32:47" x14ac:dyDescent="0.25">
      <c r="AF176" s="35" t="str">
        <f t="shared" si="25"/>
        <v/>
      </c>
      <c r="AG176" s="8">
        <v>173</v>
      </c>
      <c r="AH176" s="8" t="str">
        <f t="shared" si="23"/>
        <v/>
      </c>
      <c r="AI176" s="8" t="str">
        <f>IF(AH176="","",COUNTIF($AH$4:AH176,AH176))</f>
        <v/>
      </c>
      <c r="AJ176" s="8" t="str">
        <f t="shared" si="26"/>
        <v/>
      </c>
      <c r="AK176" s="8" t="str">
        <f t="shared" si="27"/>
        <v/>
      </c>
      <c r="AL176" s="8" t="str">
        <f t="shared" si="28"/>
        <v/>
      </c>
      <c r="AM176" s="8" t="str">
        <f t="shared" si="29"/>
        <v/>
      </c>
      <c r="AO176" s="8">
        <v>173</v>
      </c>
      <c r="AP176" s="8">
        <f t="shared" si="30"/>
        <v>8</v>
      </c>
      <c r="AQ176" s="8">
        <f>IF(AP176="","",COUNTIF($AP$4:AP176,AP176)+2)</f>
        <v>21</v>
      </c>
      <c r="AR176" s="8" t="str">
        <f t="shared" si="24"/>
        <v/>
      </c>
      <c r="AS176" s="8" t="str">
        <f t="shared" si="31"/>
        <v>_21</v>
      </c>
      <c r="AT176" s="8">
        <f t="shared" si="32"/>
        <v>0</v>
      </c>
      <c r="AU176" s="36" t="str">
        <f>IFERROR(VLOOKUP(AS176,'Tiempos de ciclo'!$P$3:$S$398,4,0)/AT176,"")</f>
        <v/>
      </c>
    </row>
    <row r="177" spans="32:47" x14ac:dyDescent="0.25">
      <c r="AF177" s="35" t="str">
        <f t="shared" si="25"/>
        <v/>
      </c>
      <c r="AG177" s="8">
        <v>174</v>
      </c>
      <c r="AH177" s="8" t="str">
        <f t="shared" si="23"/>
        <v/>
      </c>
      <c r="AI177" s="8" t="str">
        <f>IF(AH177="","",COUNTIF($AH$4:AH177,AH177))</f>
        <v/>
      </c>
      <c r="AJ177" s="8" t="str">
        <f t="shared" si="26"/>
        <v/>
      </c>
      <c r="AK177" s="8" t="str">
        <f t="shared" si="27"/>
        <v/>
      </c>
      <c r="AL177" s="8" t="str">
        <f t="shared" si="28"/>
        <v/>
      </c>
      <c r="AM177" s="8" t="str">
        <f t="shared" si="29"/>
        <v/>
      </c>
      <c r="AO177" s="8">
        <v>174</v>
      </c>
      <c r="AP177" s="8">
        <f t="shared" si="30"/>
        <v>8</v>
      </c>
      <c r="AQ177" s="8">
        <f>IF(AP177="","",COUNTIF($AP$4:AP177,AP177)+2)</f>
        <v>22</v>
      </c>
      <c r="AR177" s="8" t="str">
        <f t="shared" si="24"/>
        <v/>
      </c>
      <c r="AS177" s="8" t="str">
        <f t="shared" si="31"/>
        <v>_22</v>
      </c>
      <c r="AT177" s="8">
        <f t="shared" si="32"/>
        <v>0</v>
      </c>
      <c r="AU177" s="36" t="str">
        <f>IFERROR(VLOOKUP(AS177,'Tiempos de ciclo'!$P$3:$S$398,4,0)/AT177,"")</f>
        <v/>
      </c>
    </row>
    <row r="178" spans="32:47" x14ac:dyDescent="0.25">
      <c r="AF178" s="35" t="str">
        <f t="shared" si="25"/>
        <v/>
      </c>
      <c r="AG178" s="8">
        <v>175</v>
      </c>
      <c r="AH178" s="8" t="str">
        <f t="shared" si="23"/>
        <v/>
      </c>
      <c r="AI178" s="8" t="str">
        <f>IF(AH178="","",COUNTIF($AH$4:AH178,AH178))</f>
        <v/>
      </c>
      <c r="AJ178" s="8" t="str">
        <f t="shared" si="26"/>
        <v/>
      </c>
      <c r="AK178" s="8" t="str">
        <f t="shared" si="27"/>
        <v/>
      </c>
      <c r="AL178" s="8" t="str">
        <f t="shared" si="28"/>
        <v/>
      </c>
      <c r="AM178" s="8" t="str">
        <f t="shared" si="29"/>
        <v/>
      </c>
      <c r="AO178" s="8">
        <v>175</v>
      </c>
      <c r="AP178" s="8">
        <f t="shared" si="30"/>
        <v>8</v>
      </c>
      <c r="AQ178" s="8">
        <f>IF(AP178="","",COUNTIF($AP$4:AP178,AP178)+2)</f>
        <v>23</v>
      </c>
      <c r="AR178" s="8" t="str">
        <f t="shared" si="24"/>
        <v/>
      </c>
      <c r="AS178" s="8" t="str">
        <f t="shared" si="31"/>
        <v>_23</v>
      </c>
      <c r="AT178" s="8">
        <f t="shared" si="32"/>
        <v>0</v>
      </c>
      <c r="AU178" s="36" t="str">
        <f>IFERROR(VLOOKUP(AS178,'Tiempos de ciclo'!$P$3:$S$398,4,0)/AT178,"")</f>
        <v/>
      </c>
    </row>
    <row r="179" spans="32:47" x14ac:dyDescent="0.25">
      <c r="AF179" s="35" t="str">
        <f t="shared" si="25"/>
        <v/>
      </c>
      <c r="AG179" s="8">
        <v>176</v>
      </c>
      <c r="AH179" s="8" t="str">
        <f t="shared" si="23"/>
        <v/>
      </c>
      <c r="AI179" s="8" t="str">
        <f>IF(AH179="","",COUNTIF($AH$4:AH179,AH179))</f>
        <v/>
      </c>
      <c r="AJ179" s="8" t="str">
        <f t="shared" si="26"/>
        <v/>
      </c>
      <c r="AK179" s="8" t="str">
        <f t="shared" si="27"/>
        <v/>
      </c>
      <c r="AL179" s="8" t="str">
        <f t="shared" si="28"/>
        <v/>
      </c>
      <c r="AM179" s="8" t="str">
        <f t="shared" si="29"/>
        <v/>
      </c>
      <c r="AO179" s="8">
        <v>176</v>
      </c>
      <c r="AP179" s="8">
        <f t="shared" si="30"/>
        <v>8</v>
      </c>
      <c r="AQ179" s="8">
        <f>IF(AP179="","",COUNTIF($AP$4:AP179,AP179)+2)</f>
        <v>24</v>
      </c>
      <c r="AR179" s="8" t="str">
        <f t="shared" si="24"/>
        <v/>
      </c>
      <c r="AS179" s="8" t="str">
        <f t="shared" si="31"/>
        <v>_24</v>
      </c>
      <c r="AT179" s="8">
        <f t="shared" si="32"/>
        <v>0</v>
      </c>
      <c r="AU179" s="36" t="str">
        <f>IFERROR(VLOOKUP(AS179,'Tiempos de ciclo'!$P$3:$S$398,4,0)/AT179,"")</f>
        <v/>
      </c>
    </row>
    <row r="180" spans="32:47" x14ac:dyDescent="0.25">
      <c r="AF180" s="35" t="str">
        <f t="shared" si="25"/>
        <v/>
      </c>
      <c r="AG180" s="8">
        <v>177</v>
      </c>
      <c r="AH180" s="8" t="str">
        <f t="shared" si="23"/>
        <v/>
      </c>
      <c r="AI180" s="8" t="str">
        <f>IF(AH180="","",COUNTIF($AH$4:AH180,AH180))</f>
        <v/>
      </c>
      <c r="AJ180" s="8" t="str">
        <f t="shared" si="26"/>
        <v/>
      </c>
      <c r="AK180" s="8" t="str">
        <f t="shared" si="27"/>
        <v/>
      </c>
      <c r="AL180" s="8" t="str">
        <f t="shared" si="28"/>
        <v/>
      </c>
      <c r="AM180" s="8" t="str">
        <f t="shared" si="29"/>
        <v/>
      </c>
      <c r="AO180" s="8">
        <v>177</v>
      </c>
      <c r="AP180" s="8">
        <f t="shared" si="30"/>
        <v>9</v>
      </c>
      <c r="AQ180" s="8">
        <f>IF(AP180="","",COUNTIF($AP$4:AP180,AP180)+2)</f>
        <v>3</v>
      </c>
      <c r="AR180" s="8" t="str">
        <f t="shared" si="24"/>
        <v/>
      </c>
      <c r="AS180" s="8" t="str">
        <f t="shared" si="31"/>
        <v>_3</v>
      </c>
      <c r="AT180" s="8">
        <f t="shared" si="32"/>
        <v>0</v>
      </c>
      <c r="AU180" s="36" t="str">
        <f>IFERROR(VLOOKUP(AS180,'Tiempos de ciclo'!$P$3:$S$398,4,0)/AT180,"")</f>
        <v/>
      </c>
    </row>
    <row r="181" spans="32:47" x14ac:dyDescent="0.25">
      <c r="AF181" s="35" t="str">
        <f t="shared" si="25"/>
        <v/>
      </c>
      <c r="AG181" s="8">
        <v>178</v>
      </c>
      <c r="AH181" s="8" t="str">
        <f t="shared" si="23"/>
        <v/>
      </c>
      <c r="AI181" s="8" t="str">
        <f>IF(AH181="","",COUNTIF($AH$4:AH181,AH181))</f>
        <v/>
      </c>
      <c r="AJ181" s="8" t="str">
        <f t="shared" si="26"/>
        <v/>
      </c>
      <c r="AK181" s="8" t="str">
        <f t="shared" si="27"/>
        <v/>
      </c>
      <c r="AL181" s="8" t="str">
        <f t="shared" si="28"/>
        <v/>
      </c>
      <c r="AM181" s="8" t="str">
        <f t="shared" si="29"/>
        <v/>
      </c>
      <c r="AO181" s="8">
        <v>178</v>
      </c>
      <c r="AP181" s="8">
        <f t="shared" si="30"/>
        <v>9</v>
      </c>
      <c r="AQ181" s="8">
        <f>IF(AP181="","",COUNTIF($AP$4:AP181,AP181)+2)</f>
        <v>4</v>
      </c>
      <c r="AR181" s="8" t="str">
        <f t="shared" si="24"/>
        <v/>
      </c>
      <c r="AS181" s="8" t="str">
        <f t="shared" si="31"/>
        <v>_4</v>
      </c>
      <c r="AT181" s="8">
        <f t="shared" si="32"/>
        <v>0</v>
      </c>
      <c r="AU181" s="36" t="str">
        <f>IFERROR(VLOOKUP(AS181,'Tiempos de ciclo'!$P$3:$S$398,4,0)/AT181,"")</f>
        <v/>
      </c>
    </row>
    <row r="182" spans="32:47" x14ac:dyDescent="0.25">
      <c r="AF182" s="35" t="str">
        <f t="shared" si="25"/>
        <v/>
      </c>
      <c r="AG182" s="8">
        <v>179</v>
      </c>
      <c r="AH182" s="8" t="str">
        <f t="shared" si="23"/>
        <v/>
      </c>
      <c r="AI182" s="8" t="str">
        <f>IF(AH182="","",COUNTIF($AH$4:AH182,AH182))</f>
        <v/>
      </c>
      <c r="AJ182" s="8" t="str">
        <f t="shared" si="26"/>
        <v/>
      </c>
      <c r="AK182" s="8" t="str">
        <f t="shared" si="27"/>
        <v/>
      </c>
      <c r="AL182" s="8" t="str">
        <f t="shared" si="28"/>
        <v/>
      </c>
      <c r="AM182" s="8" t="str">
        <f t="shared" si="29"/>
        <v/>
      </c>
      <c r="AO182" s="8">
        <v>179</v>
      </c>
      <c r="AP182" s="8">
        <f t="shared" si="30"/>
        <v>9</v>
      </c>
      <c r="AQ182" s="8">
        <f>IF(AP182="","",COUNTIF($AP$4:AP182,AP182)+2)</f>
        <v>5</v>
      </c>
      <c r="AR182" s="8" t="str">
        <f t="shared" si="24"/>
        <v/>
      </c>
      <c r="AS182" s="8" t="str">
        <f t="shared" si="31"/>
        <v>_5</v>
      </c>
      <c r="AT182" s="8">
        <f t="shared" si="32"/>
        <v>0</v>
      </c>
      <c r="AU182" s="36" t="str">
        <f>IFERROR(VLOOKUP(AS182,'Tiempos de ciclo'!$P$3:$S$398,4,0)/AT182,"")</f>
        <v/>
      </c>
    </row>
    <row r="183" spans="32:47" x14ac:dyDescent="0.25">
      <c r="AF183" s="35" t="str">
        <f t="shared" si="25"/>
        <v/>
      </c>
      <c r="AG183" s="8">
        <v>180</v>
      </c>
      <c r="AH183" s="8" t="str">
        <f t="shared" si="23"/>
        <v/>
      </c>
      <c r="AI183" s="8" t="str">
        <f>IF(AH183="","",COUNTIF($AH$4:AH183,AH183))</f>
        <v/>
      </c>
      <c r="AJ183" s="8" t="str">
        <f t="shared" si="26"/>
        <v/>
      </c>
      <c r="AK183" s="8" t="str">
        <f t="shared" si="27"/>
        <v/>
      </c>
      <c r="AL183" s="8" t="str">
        <f t="shared" si="28"/>
        <v/>
      </c>
      <c r="AM183" s="8" t="str">
        <f t="shared" si="29"/>
        <v/>
      </c>
      <c r="AO183" s="8">
        <v>180</v>
      </c>
      <c r="AP183" s="8">
        <f t="shared" si="30"/>
        <v>9</v>
      </c>
      <c r="AQ183" s="8">
        <f>IF(AP183="","",COUNTIF($AP$4:AP183,AP183)+2)</f>
        <v>6</v>
      </c>
      <c r="AR183" s="8" t="str">
        <f t="shared" si="24"/>
        <v/>
      </c>
      <c r="AS183" s="8" t="str">
        <f t="shared" si="31"/>
        <v>_6</v>
      </c>
      <c r="AT183" s="8">
        <f t="shared" si="32"/>
        <v>0</v>
      </c>
      <c r="AU183" s="36" t="str">
        <f>IFERROR(VLOOKUP(AS183,'Tiempos de ciclo'!$P$3:$S$398,4,0)/AT183,"")</f>
        <v/>
      </c>
    </row>
    <row r="184" spans="32:47" x14ac:dyDescent="0.25">
      <c r="AF184" s="35" t="str">
        <f t="shared" si="25"/>
        <v/>
      </c>
      <c r="AG184" s="8">
        <v>181</v>
      </c>
      <c r="AH184" s="8" t="str">
        <f t="shared" si="23"/>
        <v/>
      </c>
      <c r="AI184" s="8" t="str">
        <f>IF(AH184="","",COUNTIF($AH$4:AH184,AH184))</f>
        <v/>
      </c>
      <c r="AJ184" s="8" t="str">
        <f t="shared" si="26"/>
        <v/>
      </c>
      <c r="AK184" s="8" t="str">
        <f t="shared" si="27"/>
        <v/>
      </c>
      <c r="AL184" s="8" t="str">
        <f t="shared" si="28"/>
        <v/>
      </c>
      <c r="AM184" s="8" t="str">
        <f t="shared" si="29"/>
        <v/>
      </c>
      <c r="AO184" s="8">
        <v>181</v>
      </c>
      <c r="AP184" s="8">
        <f t="shared" si="30"/>
        <v>9</v>
      </c>
      <c r="AQ184" s="8">
        <f>IF(AP184="","",COUNTIF($AP$4:AP184,AP184)+2)</f>
        <v>7</v>
      </c>
      <c r="AR184" s="8" t="str">
        <f t="shared" si="24"/>
        <v/>
      </c>
      <c r="AS184" s="8" t="str">
        <f t="shared" si="31"/>
        <v>_7</v>
      </c>
      <c r="AT184" s="8">
        <f t="shared" si="32"/>
        <v>0</v>
      </c>
      <c r="AU184" s="36" t="str">
        <f>IFERROR(VLOOKUP(AS184,'Tiempos de ciclo'!$P$3:$S$398,4,0)/AT184,"")</f>
        <v/>
      </c>
    </row>
    <row r="185" spans="32:47" x14ac:dyDescent="0.25">
      <c r="AF185" s="35" t="str">
        <f t="shared" si="25"/>
        <v/>
      </c>
      <c r="AG185" s="8">
        <v>182</v>
      </c>
      <c r="AH185" s="8" t="str">
        <f t="shared" si="23"/>
        <v/>
      </c>
      <c r="AI185" s="8" t="str">
        <f>IF(AH185="","",COUNTIF($AH$4:AH185,AH185))</f>
        <v/>
      </c>
      <c r="AJ185" s="8" t="str">
        <f t="shared" si="26"/>
        <v/>
      </c>
      <c r="AK185" s="8" t="str">
        <f t="shared" si="27"/>
        <v/>
      </c>
      <c r="AL185" s="8" t="str">
        <f t="shared" si="28"/>
        <v/>
      </c>
      <c r="AM185" s="8" t="str">
        <f t="shared" si="29"/>
        <v/>
      </c>
      <c r="AO185" s="8">
        <v>182</v>
      </c>
      <c r="AP185" s="8">
        <f t="shared" si="30"/>
        <v>9</v>
      </c>
      <c r="AQ185" s="8">
        <f>IF(AP185="","",COUNTIF($AP$4:AP185,AP185)+2)</f>
        <v>8</v>
      </c>
      <c r="AR185" s="8" t="str">
        <f t="shared" si="24"/>
        <v/>
      </c>
      <c r="AS185" s="8" t="str">
        <f t="shared" si="31"/>
        <v>_8</v>
      </c>
      <c r="AT185" s="8">
        <f t="shared" si="32"/>
        <v>0</v>
      </c>
      <c r="AU185" s="36" t="str">
        <f>IFERROR(VLOOKUP(AS185,'Tiempos de ciclo'!$P$3:$S$398,4,0)/AT185,"")</f>
        <v/>
      </c>
    </row>
    <row r="186" spans="32:47" x14ac:dyDescent="0.25">
      <c r="AF186" s="35" t="str">
        <f t="shared" si="25"/>
        <v/>
      </c>
      <c r="AG186" s="8">
        <v>183</v>
      </c>
      <c r="AH186" s="8" t="str">
        <f t="shared" si="23"/>
        <v/>
      </c>
      <c r="AI186" s="8" t="str">
        <f>IF(AH186="","",COUNTIF($AH$4:AH186,AH186))</f>
        <v/>
      </c>
      <c r="AJ186" s="8" t="str">
        <f t="shared" si="26"/>
        <v/>
      </c>
      <c r="AK186" s="8" t="str">
        <f t="shared" si="27"/>
        <v/>
      </c>
      <c r="AL186" s="8" t="str">
        <f t="shared" si="28"/>
        <v/>
      </c>
      <c r="AM186" s="8" t="str">
        <f t="shared" si="29"/>
        <v/>
      </c>
      <c r="AO186" s="8">
        <v>183</v>
      </c>
      <c r="AP186" s="8">
        <f t="shared" si="30"/>
        <v>9</v>
      </c>
      <c r="AQ186" s="8">
        <f>IF(AP186="","",COUNTIF($AP$4:AP186,AP186)+2)</f>
        <v>9</v>
      </c>
      <c r="AR186" s="8" t="str">
        <f t="shared" si="24"/>
        <v/>
      </c>
      <c r="AS186" s="8" t="str">
        <f t="shared" si="31"/>
        <v>_9</v>
      </c>
      <c r="AT186" s="8">
        <f t="shared" si="32"/>
        <v>0</v>
      </c>
      <c r="AU186" s="36" t="str">
        <f>IFERROR(VLOOKUP(AS186,'Tiempos de ciclo'!$P$3:$S$398,4,0)/AT186,"")</f>
        <v/>
      </c>
    </row>
    <row r="187" spans="32:47" x14ac:dyDescent="0.25">
      <c r="AF187" s="35" t="str">
        <f t="shared" si="25"/>
        <v/>
      </c>
      <c r="AG187" s="8">
        <v>184</v>
      </c>
      <c r="AH187" s="8" t="str">
        <f t="shared" si="23"/>
        <v/>
      </c>
      <c r="AI187" s="8" t="str">
        <f>IF(AH187="","",COUNTIF($AH$4:AH187,AH187))</f>
        <v/>
      </c>
      <c r="AJ187" s="8" t="str">
        <f t="shared" si="26"/>
        <v/>
      </c>
      <c r="AK187" s="8" t="str">
        <f t="shared" si="27"/>
        <v/>
      </c>
      <c r="AL187" s="8" t="str">
        <f t="shared" si="28"/>
        <v/>
      </c>
      <c r="AM187" s="8" t="str">
        <f t="shared" si="29"/>
        <v/>
      </c>
      <c r="AO187" s="8">
        <v>184</v>
      </c>
      <c r="AP187" s="8">
        <f t="shared" si="30"/>
        <v>9</v>
      </c>
      <c r="AQ187" s="8">
        <f>IF(AP187="","",COUNTIF($AP$4:AP187,AP187)+2)</f>
        <v>10</v>
      </c>
      <c r="AR187" s="8" t="str">
        <f t="shared" si="24"/>
        <v/>
      </c>
      <c r="AS187" s="8" t="str">
        <f t="shared" si="31"/>
        <v>_10</v>
      </c>
      <c r="AT187" s="8">
        <f t="shared" si="32"/>
        <v>0</v>
      </c>
      <c r="AU187" s="36" t="str">
        <f>IFERROR(VLOOKUP(AS187,'Tiempos de ciclo'!$P$3:$S$398,4,0)/AT187,"")</f>
        <v/>
      </c>
    </row>
    <row r="188" spans="32:47" x14ac:dyDescent="0.25">
      <c r="AF188" s="35" t="str">
        <f t="shared" si="25"/>
        <v/>
      </c>
      <c r="AG188" s="8">
        <v>185</v>
      </c>
      <c r="AH188" s="8" t="str">
        <f t="shared" si="23"/>
        <v/>
      </c>
      <c r="AI188" s="8" t="str">
        <f>IF(AH188="","",COUNTIF($AH$4:AH188,AH188))</f>
        <v/>
      </c>
      <c r="AJ188" s="8" t="str">
        <f t="shared" si="26"/>
        <v/>
      </c>
      <c r="AK188" s="8" t="str">
        <f t="shared" si="27"/>
        <v/>
      </c>
      <c r="AL188" s="8" t="str">
        <f t="shared" si="28"/>
        <v/>
      </c>
      <c r="AM188" s="8" t="str">
        <f t="shared" si="29"/>
        <v/>
      </c>
      <c r="AO188" s="8">
        <v>185</v>
      </c>
      <c r="AP188" s="8">
        <f t="shared" si="30"/>
        <v>9</v>
      </c>
      <c r="AQ188" s="8">
        <f>IF(AP188="","",COUNTIF($AP$4:AP188,AP188)+2)</f>
        <v>11</v>
      </c>
      <c r="AR188" s="8" t="str">
        <f t="shared" si="24"/>
        <v/>
      </c>
      <c r="AS188" s="8" t="str">
        <f t="shared" si="31"/>
        <v>_11</v>
      </c>
      <c r="AT188" s="8">
        <f t="shared" si="32"/>
        <v>0</v>
      </c>
      <c r="AU188" s="36" t="str">
        <f>IFERROR(VLOOKUP(AS188,'Tiempos de ciclo'!$P$3:$S$398,4,0)/AT188,"")</f>
        <v/>
      </c>
    </row>
    <row r="189" spans="32:47" x14ac:dyDescent="0.25">
      <c r="AF189" s="35" t="str">
        <f t="shared" si="25"/>
        <v/>
      </c>
      <c r="AG189" s="8">
        <v>186</v>
      </c>
      <c r="AH189" s="8" t="str">
        <f t="shared" si="23"/>
        <v/>
      </c>
      <c r="AI189" s="8" t="str">
        <f>IF(AH189="","",COUNTIF($AH$4:AH189,AH189))</f>
        <v/>
      </c>
      <c r="AJ189" s="8" t="str">
        <f t="shared" si="26"/>
        <v/>
      </c>
      <c r="AK189" s="8" t="str">
        <f t="shared" si="27"/>
        <v/>
      </c>
      <c r="AL189" s="8" t="str">
        <f t="shared" si="28"/>
        <v/>
      </c>
      <c r="AM189" s="8" t="str">
        <f t="shared" si="29"/>
        <v/>
      </c>
      <c r="AO189" s="8">
        <v>186</v>
      </c>
      <c r="AP189" s="8">
        <f t="shared" si="30"/>
        <v>9</v>
      </c>
      <c r="AQ189" s="8">
        <f>IF(AP189="","",COUNTIF($AP$4:AP189,AP189)+2)</f>
        <v>12</v>
      </c>
      <c r="AR189" s="8" t="str">
        <f t="shared" si="24"/>
        <v/>
      </c>
      <c r="AS189" s="8" t="str">
        <f t="shared" si="31"/>
        <v>_12</v>
      </c>
      <c r="AT189" s="8">
        <f t="shared" si="32"/>
        <v>0</v>
      </c>
      <c r="AU189" s="36" t="str">
        <f>IFERROR(VLOOKUP(AS189,'Tiempos de ciclo'!$P$3:$S$398,4,0)/AT189,"")</f>
        <v/>
      </c>
    </row>
    <row r="190" spans="32:47" x14ac:dyDescent="0.25">
      <c r="AF190" s="35" t="str">
        <f t="shared" si="25"/>
        <v/>
      </c>
      <c r="AG190" s="8">
        <v>187</v>
      </c>
      <c r="AH190" s="8" t="str">
        <f t="shared" si="23"/>
        <v/>
      </c>
      <c r="AI190" s="8" t="str">
        <f>IF(AH190="","",COUNTIF($AH$4:AH190,AH190))</f>
        <v/>
      </c>
      <c r="AJ190" s="8" t="str">
        <f t="shared" si="26"/>
        <v/>
      </c>
      <c r="AK190" s="8" t="str">
        <f t="shared" si="27"/>
        <v/>
      </c>
      <c r="AL190" s="8" t="str">
        <f t="shared" si="28"/>
        <v/>
      </c>
      <c r="AM190" s="8" t="str">
        <f t="shared" si="29"/>
        <v/>
      </c>
      <c r="AO190" s="8">
        <v>187</v>
      </c>
      <c r="AP190" s="8">
        <f t="shared" si="30"/>
        <v>9</v>
      </c>
      <c r="AQ190" s="8">
        <f>IF(AP190="","",COUNTIF($AP$4:AP190,AP190)+2)</f>
        <v>13</v>
      </c>
      <c r="AR190" s="8" t="str">
        <f t="shared" si="24"/>
        <v/>
      </c>
      <c r="AS190" s="8" t="str">
        <f t="shared" si="31"/>
        <v>_13</v>
      </c>
      <c r="AT190" s="8">
        <f t="shared" si="32"/>
        <v>0</v>
      </c>
      <c r="AU190" s="36" t="str">
        <f>IFERROR(VLOOKUP(AS190,'Tiempos de ciclo'!$P$3:$S$398,4,0)/AT190,"")</f>
        <v/>
      </c>
    </row>
    <row r="191" spans="32:47" x14ac:dyDescent="0.25">
      <c r="AF191" s="35" t="str">
        <f t="shared" si="25"/>
        <v/>
      </c>
      <c r="AG191" s="8">
        <v>188</v>
      </c>
      <c r="AH191" s="8" t="str">
        <f t="shared" si="23"/>
        <v/>
      </c>
      <c r="AI191" s="8" t="str">
        <f>IF(AH191="","",COUNTIF($AH$4:AH191,AH191))</f>
        <v/>
      </c>
      <c r="AJ191" s="8" t="str">
        <f t="shared" si="26"/>
        <v/>
      </c>
      <c r="AK191" s="8" t="str">
        <f t="shared" si="27"/>
        <v/>
      </c>
      <c r="AL191" s="8" t="str">
        <f t="shared" si="28"/>
        <v/>
      </c>
      <c r="AM191" s="8" t="str">
        <f t="shared" si="29"/>
        <v/>
      </c>
      <c r="AO191" s="8">
        <v>188</v>
      </c>
      <c r="AP191" s="8">
        <f t="shared" si="30"/>
        <v>9</v>
      </c>
      <c r="AQ191" s="8">
        <f>IF(AP191="","",COUNTIF($AP$4:AP191,AP191)+2)</f>
        <v>14</v>
      </c>
      <c r="AR191" s="8" t="str">
        <f t="shared" si="24"/>
        <v/>
      </c>
      <c r="AS191" s="8" t="str">
        <f t="shared" si="31"/>
        <v>_14</v>
      </c>
      <c r="AT191" s="8">
        <f t="shared" si="32"/>
        <v>0</v>
      </c>
      <c r="AU191" s="36" t="str">
        <f>IFERROR(VLOOKUP(AS191,'Tiempos de ciclo'!$P$3:$S$398,4,0)/AT191,"")</f>
        <v/>
      </c>
    </row>
    <row r="192" spans="32:47" x14ac:dyDescent="0.25">
      <c r="AF192" s="35" t="str">
        <f t="shared" si="25"/>
        <v/>
      </c>
      <c r="AG192" s="8">
        <v>189</v>
      </c>
      <c r="AH192" s="8" t="str">
        <f t="shared" si="23"/>
        <v/>
      </c>
      <c r="AI192" s="8" t="str">
        <f>IF(AH192="","",COUNTIF($AH$4:AH192,AH192))</f>
        <v/>
      </c>
      <c r="AJ192" s="8" t="str">
        <f t="shared" si="26"/>
        <v/>
      </c>
      <c r="AK192" s="8" t="str">
        <f t="shared" si="27"/>
        <v/>
      </c>
      <c r="AL192" s="8" t="str">
        <f t="shared" si="28"/>
        <v/>
      </c>
      <c r="AM192" s="8" t="str">
        <f t="shared" si="29"/>
        <v/>
      </c>
      <c r="AO192" s="8">
        <v>189</v>
      </c>
      <c r="AP192" s="8">
        <f t="shared" si="30"/>
        <v>9</v>
      </c>
      <c r="AQ192" s="8">
        <f>IF(AP192="","",COUNTIF($AP$4:AP192,AP192)+2)</f>
        <v>15</v>
      </c>
      <c r="AR192" s="8" t="str">
        <f t="shared" si="24"/>
        <v/>
      </c>
      <c r="AS192" s="8" t="str">
        <f t="shared" si="31"/>
        <v>_15</v>
      </c>
      <c r="AT192" s="8">
        <f t="shared" si="32"/>
        <v>0</v>
      </c>
      <c r="AU192" s="36" t="str">
        <f>IFERROR(VLOOKUP(AS192,'Tiempos de ciclo'!$P$3:$S$398,4,0)/AT192,"")</f>
        <v/>
      </c>
    </row>
    <row r="193" spans="32:47" x14ac:dyDescent="0.25">
      <c r="AF193" s="35" t="str">
        <f t="shared" si="25"/>
        <v/>
      </c>
      <c r="AG193" s="8">
        <v>190</v>
      </c>
      <c r="AH193" s="8" t="str">
        <f t="shared" si="23"/>
        <v/>
      </c>
      <c r="AI193" s="8" t="str">
        <f>IF(AH193="","",COUNTIF($AH$4:AH193,AH193))</f>
        <v/>
      </c>
      <c r="AJ193" s="8" t="str">
        <f t="shared" si="26"/>
        <v/>
      </c>
      <c r="AK193" s="8" t="str">
        <f t="shared" si="27"/>
        <v/>
      </c>
      <c r="AL193" s="8" t="str">
        <f t="shared" si="28"/>
        <v/>
      </c>
      <c r="AM193" s="8" t="str">
        <f t="shared" si="29"/>
        <v/>
      </c>
      <c r="AO193" s="8">
        <v>190</v>
      </c>
      <c r="AP193" s="8">
        <f t="shared" si="30"/>
        <v>9</v>
      </c>
      <c r="AQ193" s="8">
        <f>IF(AP193="","",COUNTIF($AP$4:AP193,AP193)+2)</f>
        <v>16</v>
      </c>
      <c r="AR193" s="8" t="str">
        <f t="shared" si="24"/>
        <v/>
      </c>
      <c r="AS193" s="8" t="str">
        <f t="shared" si="31"/>
        <v>_16</v>
      </c>
      <c r="AT193" s="8">
        <f t="shared" si="32"/>
        <v>0</v>
      </c>
      <c r="AU193" s="36" t="str">
        <f>IFERROR(VLOOKUP(AS193,'Tiempos de ciclo'!$P$3:$S$398,4,0)/AT193,"")</f>
        <v/>
      </c>
    </row>
    <row r="194" spans="32:47" x14ac:dyDescent="0.25">
      <c r="AF194" s="35" t="str">
        <f t="shared" si="25"/>
        <v/>
      </c>
      <c r="AG194" s="8">
        <v>191</v>
      </c>
      <c r="AH194" s="8" t="str">
        <f t="shared" si="23"/>
        <v/>
      </c>
      <c r="AI194" s="8" t="str">
        <f>IF(AH194="","",COUNTIF($AH$4:AH194,AH194))</f>
        <v/>
      </c>
      <c r="AJ194" s="8" t="str">
        <f t="shared" si="26"/>
        <v/>
      </c>
      <c r="AK194" s="8" t="str">
        <f t="shared" si="27"/>
        <v/>
      </c>
      <c r="AL194" s="8" t="str">
        <f t="shared" si="28"/>
        <v/>
      </c>
      <c r="AM194" s="8" t="str">
        <f t="shared" si="29"/>
        <v/>
      </c>
      <c r="AO194" s="8">
        <v>191</v>
      </c>
      <c r="AP194" s="8">
        <f t="shared" si="30"/>
        <v>9</v>
      </c>
      <c r="AQ194" s="8">
        <f>IF(AP194="","",COUNTIF($AP$4:AP194,AP194)+2)</f>
        <v>17</v>
      </c>
      <c r="AR194" s="8" t="str">
        <f t="shared" si="24"/>
        <v/>
      </c>
      <c r="AS194" s="8" t="str">
        <f t="shared" si="31"/>
        <v>_17</v>
      </c>
      <c r="AT194" s="8">
        <f t="shared" si="32"/>
        <v>0</v>
      </c>
      <c r="AU194" s="36" t="str">
        <f>IFERROR(VLOOKUP(AS194,'Tiempos de ciclo'!$P$3:$S$398,4,0)/AT194,"")</f>
        <v/>
      </c>
    </row>
    <row r="195" spans="32:47" x14ac:dyDescent="0.25">
      <c r="AF195" s="35" t="str">
        <f t="shared" si="25"/>
        <v/>
      </c>
      <c r="AG195" s="8">
        <v>192</v>
      </c>
      <c r="AH195" s="8" t="str">
        <f t="shared" si="23"/>
        <v/>
      </c>
      <c r="AI195" s="8" t="str">
        <f>IF(AH195="","",COUNTIF($AH$4:AH195,AH195))</f>
        <v/>
      </c>
      <c r="AJ195" s="8" t="str">
        <f t="shared" si="26"/>
        <v/>
      </c>
      <c r="AK195" s="8" t="str">
        <f t="shared" si="27"/>
        <v/>
      </c>
      <c r="AL195" s="8" t="str">
        <f t="shared" si="28"/>
        <v/>
      </c>
      <c r="AM195" s="8" t="str">
        <f t="shared" si="29"/>
        <v/>
      </c>
      <c r="AO195" s="8">
        <v>192</v>
      </c>
      <c r="AP195" s="8">
        <f t="shared" si="30"/>
        <v>9</v>
      </c>
      <c r="AQ195" s="8">
        <f>IF(AP195="","",COUNTIF($AP$4:AP195,AP195)+2)</f>
        <v>18</v>
      </c>
      <c r="AR195" s="8" t="str">
        <f t="shared" si="24"/>
        <v/>
      </c>
      <c r="AS195" s="8" t="str">
        <f t="shared" si="31"/>
        <v>_18</v>
      </c>
      <c r="AT195" s="8">
        <f t="shared" si="32"/>
        <v>0</v>
      </c>
      <c r="AU195" s="36" t="str">
        <f>IFERROR(VLOOKUP(AS195,'Tiempos de ciclo'!$P$3:$S$398,4,0)/AT195,"")</f>
        <v/>
      </c>
    </row>
    <row r="196" spans="32:47" x14ac:dyDescent="0.25">
      <c r="AF196" s="35" t="str">
        <f t="shared" si="25"/>
        <v/>
      </c>
      <c r="AG196" s="8">
        <v>193</v>
      </c>
      <c r="AH196" s="8" t="str">
        <f t="shared" ref="AH196:AH259" si="33">IF(AG196&gt;$AH$1,"",ROUNDUP(AG196/$AG$1,0))</f>
        <v/>
      </c>
      <c r="AI196" s="8" t="str">
        <f>IF(AH196="","",COUNTIF($AH$4:AH196,AH196))</f>
        <v/>
      </c>
      <c r="AJ196" s="8" t="str">
        <f t="shared" si="26"/>
        <v/>
      </c>
      <c r="AK196" s="8" t="str">
        <f t="shared" si="27"/>
        <v/>
      </c>
      <c r="AL196" s="8" t="str">
        <f t="shared" si="28"/>
        <v/>
      </c>
      <c r="AM196" s="8" t="str">
        <f t="shared" si="29"/>
        <v/>
      </c>
      <c r="AO196" s="8">
        <v>193</v>
      </c>
      <c r="AP196" s="8">
        <f t="shared" si="30"/>
        <v>9</v>
      </c>
      <c r="AQ196" s="8">
        <f>IF(AP196="","",COUNTIF($AP$4:AP196,AP196)+2)</f>
        <v>19</v>
      </c>
      <c r="AR196" s="8" t="str">
        <f t="shared" ref="AR196:AR259" si="34">IF(AP196="","",VLOOKUP($AP196,$A$4:$D$35,4,0))</f>
        <v/>
      </c>
      <c r="AS196" s="8" t="str">
        <f t="shared" si="31"/>
        <v>_19</v>
      </c>
      <c r="AT196" s="8">
        <f t="shared" si="32"/>
        <v>0</v>
      </c>
      <c r="AU196" s="36" t="str">
        <f>IFERROR(VLOOKUP(AS196,'Tiempos de ciclo'!$P$3:$S$398,4,0)/AT196,"")</f>
        <v/>
      </c>
    </row>
    <row r="197" spans="32:47" x14ac:dyDescent="0.25">
      <c r="AF197" s="35" t="str">
        <f t="shared" ref="AF197:AF260" si="35">IF(AJ197="","",AJ197&amp;"_"&amp;AL197)</f>
        <v/>
      </c>
      <c r="AG197" s="8">
        <v>194</v>
      </c>
      <c r="AH197" s="8" t="str">
        <f t="shared" si="33"/>
        <v/>
      </c>
      <c r="AI197" s="8" t="str">
        <f>IF(AH197="","",COUNTIF($AH$4:AH197,AH197))</f>
        <v/>
      </c>
      <c r="AJ197" s="8" t="str">
        <f t="shared" ref="AJ197:AJ260" si="36">IF(AH197="","",VLOOKUP($AH197,$A$4:$C$35,3,0))</f>
        <v/>
      </c>
      <c r="AK197" s="8" t="str">
        <f t="shared" ref="AK197:AK260" si="37">IF(AI197="","",HLOOKUP(AI197,$K$1:$AD$35,3,0))</f>
        <v/>
      </c>
      <c r="AL197" s="8" t="str">
        <f t="shared" ref="AL197:AL260" si="38">IF(AH197="","",IF(AJ198=AJ197,AK198,24))</f>
        <v/>
      </c>
      <c r="AM197" s="8" t="str">
        <f t="shared" ref="AM197:AM260" si="39">IF(AH197="","",HLOOKUP(AK197,$K$3:$AD$35,AH197+1,0))</f>
        <v/>
      </c>
      <c r="AO197" s="8">
        <v>194</v>
      </c>
      <c r="AP197" s="8">
        <f t="shared" ref="AP197:AP260" si="40">IF(AO197&gt;$AP$1,"",ROUNDUP(AO197/$AO$1,0))</f>
        <v>9</v>
      </c>
      <c r="AQ197" s="8">
        <f>IF(AP197="","",COUNTIF($AP$4:AP197,AP197)+2)</f>
        <v>20</v>
      </c>
      <c r="AR197" s="8" t="str">
        <f t="shared" si="34"/>
        <v/>
      </c>
      <c r="AS197" s="8" t="str">
        <f t="shared" ref="AS197:AS260" si="41">AR197&amp;"_"&amp;AQ197</f>
        <v>_20</v>
      </c>
      <c r="AT197" s="8">
        <f t="shared" ref="AT197:AT260" si="42">IFERROR(VLOOKUP(AR197&amp;"_"&amp;(AQ197+1),$AF$4:$AM$643,8,0),IF(AR198=AR197,AT198,AT196))</f>
        <v>0</v>
      </c>
      <c r="AU197" s="36" t="str">
        <f>IFERROR(VLOOKUP(AS197,'Tiempos de ciclo'!$P$3:$S$398,4,0)/AT197,"")</f>
        <v/>
      </c>
    </row>
    <row r="198" spans="32:47" x14ac:dyDescent="0.25">
      <c r="AF198" s="35" t="str">
        <f t="shared" si="35"/>
        <v/>
      </c>
      <c r="AG198" s="8">
        <v>195</v>
      </c>
      <c r="AH198" s="8" t="str">
        <f t="shared" si="33"/>
        <v/>
      </c>
      <c r="AI198" s="8" t="str">
        <f>IF(AH198="","",COUNTIF($AH$4:AH198,AH198))</f>
        <v/>
      </c>
      <c r="AJ198" s="8" t="str">
        <f t="shared" si="36"/>
        <v/>
      </c>
      <c r="AK198" s="8" t="str">
        <f t="shared" si="37"/>
        <v/>
      </c>
      <c r="AL198" s="8" t="str">
        <f t="shared" si="38"/>
        <v/>
      </c>
      <c r="AM198" s="8" t="str">
        <f t="shared" si="39"/>
        <v/>
      </c>
      <c r="AO198" s="8">
        <v>195</v>
      </c>
      <c r="AP198" s="8">
        <f t="shared" si="40"/>
        <v>9</v>
      </c>
      <c r="AQ198" s="8">
        <f>IF(AP198="","",COUNTIF($AP$4:AP198,AP198)+2)</f>
        <v>21</v>
      </c>
      <c r="AR198" s="8" t="str">
        <f t="shared" si="34"/>
        <v/>
      </c>
      <c r="AS198" s="8" t="str">
        <f t="shared" si="41"/>
        <v>_21</v>
      </c>
      <c r="AT198" s="8">
        <f t="shared" si="42"/>
        <v>0</v>
      </c>
      <c r="AU198" s="36" t="str">
        <f>IFERROR(VLOOKUP(AS198,'Tiempos de ciclo'!$P$3:$S$398,4,0)/AT198,"")</f>
        <v/>
      </c>
    </row>
    <row r="199" spans="32:47" x14ac:dyDescent="0.25">
      <c r="AF199" s="35" t="str">
        <f t="shared" si="35"/>
        <v/>
      </c>
      <c r="AG199" s="8">
        <v>196</v>
      </c>
      <c r="AH199" s="8" t="str">
        <f t="shared" si="33"/>
        <v/>
      </c>
      <c r="AI199" s="8" t="str">
        <f>IF(AH199="","",COUNTIF($AH$4:AH199,AH199))</f>
        <v/>
      </c>
      <c r="AJ199" s="8" t="str">
        <f t="shared" si="36"/>
        <v/>
      </c>
      <c r="AK199" s="8" t="str">
        <f t="shared" si="37"/>
        <v/>
      </c>
      <c r="AL199" s="8" t="str">
        <f t="shared" si="38"/>
        <v/>
      </c>
      <c r="AM199" s="8" t="str">
        <f t="shared" si="39"/>
        <v/>
      </c>
      <c r="AO199" s="8">
        <v>196</v>
      </c>
      <c r="AP199" s="8">
        <f t="shared" si="40"/>
        <v>9</v>
      </c>
      <c r="AQ199" s="8">
        <f>IF(AP199="","",COUNTIF($AP$4:AP199,AP199)+2)</f>
        <v>22</v>
      </c>
      <c r="AR199" s="8" t="str">
        <f t="shared" si="34"/>
        <v/>
      </c>
      <c r="AS199" s="8" t="str">
        <f t="shared" si="41"/>
        <v>_22</v>
      </c>
      <c r="AT199" s="8">
        <f t="shared" si="42"/>
        <v>0</v>
      </c>
      <c r="AU199" s="36" t="str">
        <f>IFERROR(VLOOKUP(AS199,'Tiempos de ciclo'!$P$3:$S$398,4,0)/AT199,"")</f>
        <v/>
      </c>
    </row>
    <row r="200" spans="32:47" x14ac:dyDescent="0.25">
      <c r="AF200" s="35" t="str">
        <f t="shared" si="35"/>
        <v/>
      </c>
      <c r="AG200" s="8">
        <v>197</v>
      </c>
      <c r="AH200" s="8" t="str">
        <f t="shared" si="33"/>
        <v/>
      </c>
      <c r="AI200" s="8" t="str">
        <f>IF(AH200="","",COUNTIF($AH$4:AH200,AH200))</f>
        <v/>
      </c>
      <c r="AJ200" s="8" t="str">
        <f t="shared" si="36"/>
        <v/>
      </c>
      <c r="AK200" s="8" t="str">
        <f t="shared" si="37"/>
        <v/>
      </c>
      <c r="AL200" s="8" t="str">
        <f t="shared" si="38"/>
        <v/>
      </c>
      <c r="AM200" s="8" t="str">
        <f t="shared" si="39"/>
        <v/>
      </c>
      <c r="AO200" s="8">
        <v>197</v>
      </c>
      <c r="AP200" s="8">
        <f t="shared" si="40"/>
        <v>9</v>
      </c>
      <c r="AQ200" s="8">
        <f>IF(AP200="","",COUNTIF($AP$4:AP200,AP200)+2)</f>
        <v>23</v>
      </c>
      <c r="AR200" s="8" t="str">
        <f t="shared" si="34"/>
        <v/>
      </c>
      <c r="AS200" s="8" t="str">
        <f t="shared" si="41"/>
        <v>_23</v>
      </c>
      <c r="AT200" s="8">
        <f t="shared" si="42"/>
        <v>0</v>
      </c>
      <c r="AU200" s="36" t="str">
        <f>IFERROR(VLOOKUP(AS200,'Tiempos de ciclo'!$P$3:$S$398,4,0)/AT200,"")</f>
        <v/>
      </c>
    </row>
    <row r="201" spans="32:47" x14ac:dyDescent="0.25">
      <c r="AF201" s="35" t="str">
        <f t="shared" si="35"/>
        <v/>
      </c>
      <c r="AG201" s="8">
        <v>198</v>
      </c>
      <c r="AH201" s="8" t="str">
        <f t="shared" si="33"/>
        <v/>
      </c>
      <c r="AI201" s="8" t="str">
        <f>IF(AH201="","",COUNTIF($AH$4:AH201,AH201))</f>
        <v/>
      </c>
      <c r="AJ201" s="8" t="str">
        <f t="shared" si="36"/>
        <v/>
      </c>
      <c r="AK201" s="8" t="str">
        <f t="shared" si="37"/>
        <v/>
      </c>
      <c r="AL201" s="8" t="str">
        <f t="shared" si="38"/>
        <v/>
      </c>
      <c r="AM201" s="8" t="str">
        <f t="shared" si="39"/>
        <v/>
      </c>
      <c r="AO201" s="8">
        <v>198</v>
      </c>
      <c r="AP201" s="8">
        <f t="shared" si="40"/>
        <v>9</v>
      </c>
      <c r="AQ201" s="8">
        <f>IF(AP201="","",COUNTIF($AP$4:AP201,AP201)+2)</f>
        <v>24</v>
      </c>
      <c r="AR201" s="8" t="str">
        <f t="shared" si="34"/>
        <v/>
      </c>
      <c r="AS201" s="8" t="str">
        <f t="shared" si="41"/>
        <v>_24</v>
      </c>
      <c r="AT201" s="8">
        <f t="shared" si="42"/>
        <v>0</v>
      </c>
      <c r="AU201" s="36" t="str">
        <f>IFERROR(VLOOKUP(AS201,'Tiempos de ciclo'!$P$3:$S$398,4,0)/AT201,"")</f>
        <v/>
      </c>
    </row>
    <row r="202" spans="32:47" x14ac:dyDescent="0.25">
      <c r="AF202" s="35" t="str">
        <f t="shared" si="35"/>
        <v/>
      </c>
      <c r="AG202" s="8">
        <v>199</v>
      </c>
      <c r="AH202" s="8" t="str">
        <f t="shared" si="33"/>
        <v/>
      </c>
      <c r="AI202" s="8" t="str">
        <f>IF(AH202="","",COUNTIF($AH$4:AH202,AH202))</f>
        <v/>
      </c>
      <c r="AJ202" s="8" t="str">
        <f t="shared" si="36"/>
        <v/>
      </c>
      <c r="AK202" s="8" t="str">
        <f t="shared" si="37"/>
        <v/>
      </c>
      <c r="AL202" s="8" t="str">
        <f t="shared" si="38"/>
        <v/>
      </c>
      <c r="AM202" s="8" t="str">
        <f t="shared" si="39"/>
        <v/>
      </c>
      <c r="AO202" s="8">
        <v>199</v>
      </c>
      <c r="AP202" s="8">
        <f t="shared" si="40"/>
        <v>10</v>
      </c>
      <c r="AQ202" s="8">
        <f>IF(AP202="","",COUNTIF($AP$4:AP202,AP202)+2)</f>
        <v>3</v>
      </c>
      <c r="AR202" s="8" t="str">
        <f t="shared" si="34"/>
        <v/>
      </c>
      <c r="AS202" s="8" t="str">
        <f t="shared" si="41"/>
        <v>_3</v>
      </c>
      <c r="AT202" s="8">
        <f t="shared" si="42"/>
        <v>0</v>
      </c>
      <c r="AU202" s="36" t="str">
        <f>IFERROR(VLOOKUP(AS202,'Tiempos de ciclo'!$P$3:$S$398,4,0)/AT202,"")</f>
        <v/>
      </c>
    </row>
    <row r="203" spans="32:47" x14ac:dyDescent="0.25">
      <c r="AF203" s="35" t="str">
        <f t="shared" si="35"/>
        <v/>
      </c>
      <c r="AG203" s="8">
        <v>200</v>
      </c>
      <c r="AH203" s="8" t="str">
        <f t="shared" si="33"/>
        <v/>
      </c>
      <c r="AI203" s="8" t="str">
        <f>IF(AH203="","",COUNTIF($AH$4:AH203,AH203))</f>
        <v/>
      </c>
      <c r="AJ203" s="8" t="str">
        <f t="shared" si="36"/>
        <v/>
      </c>
      <c r="AK203" s="8" t="str">
        <f t="shared" si="37"/>
        <v/>
      </c>
      <c r="AL203" s="8" t="str">
        <f t="shared" si="38"/>
        <v/>
      </c>
      <c r="AM203" s="8" t="str">
        <f t="shared" si="39"/>
        <v/>
      </c>
      <c r="AO203" s="8">
        <v>200</v>
      </c>
      <c r="AP203" s="8">
        <f t="shared" si="40"/>
        <v>10</v>
      </c>
      <c r="AQ203" s="8">
        <f>IF(AP203="","",COUNTIF($AP$4:AP203,AP203)+2)</f>
        <v>4</v>
      </c>
      <c r="AR203" s="8" t="str">
        <f t="shared" si="34"/>
        <v/>
      </c>
      <c r="AS203" s="8" t="str">
        <f t="shared" si="41"/>
        <v>_4</v>
      </c>
      <c r="AT203" s="8">
        <f t="shared" si="42"/>
        <v>0</v>
      </c>
      <c r="AU203" s="36" t="str">
        <f>IFERROR(VLOOKUP(AS203,'Tiempos de ciclo'!$P$3:$S$398,4,0)/AT203,"")</f>
        <v/>
      </c>
    </row>
    <row r="204" spans="32:47" x14ac:dyDescent="0.25">
      <c r="AF204" s="35" t="str">
        <f t="shared" si="35"/>
        <v/>
      </c>
      <c r="AG204" s="8">
        <v>201</v>
      </c>
      <c r="AH204" s="8" t="str">
        <f t="shared" si="33"/>
        <v/>
      </c>
      <c r="AI204" s="8" t="str">
        <f>IF(AH204="","",COUNTIF($AH$4:AH204,AH204))</f>
        <v/>
      </c>
      <c r="AJ204" s="8" t="str">
        <f t="shared" si="36"/>
        <v/>
      </c>
      <c r="AK204" s="8" t="str">
        <f t="shared" si="37"/>
        <v/>
      </c>
      <c r="AL204" s="8" t="str">
        <f t="shared" si="38"/>
        <v/>
      </c>
      <c r="AM204" s="8" t="str">
        <f t="shared" si="39"/>
        <v/>
      </c>
      <c r="AO204" s="8">
        <v>201</v>
      </c>
      <c r="AP204" s="8">
        <f t="shared" si="40"/>
        <v>10</v>
      </c>
      <c r="AQ204" s="8">
        <f>IF(AP204="","",COUNTIF($AP$4:AP204,AP204)+2)</f>
        <v>5</v>
      </c>
      <c r="AR204" s="8" t="str">
        <f t="shared" si="34"/>
        <v/>
      </c>
      <c r="AS204" s="8" t="str">
        <f t="shared" si="41"/>
        <v>_5</v>
      </c>
      <c r="AT204" s="8">
        <f t="shared" si="42"/>
        <v>0</v>
      </c>
      <c r="AU204" s="36" t="str">
        <f>IFERROR(VLOOKUP(AS204,'Tiempos de ciclo'!$P$3:$S$398,4,0)/AT204,"")</f>
        <v/>
      </c>
    </row>
    <row r="205" spans="32:47" x14ac:dyDescent="0.25">
      <c r="AF205" s="35" t="str">
        <f t="shared" si="35"/>
        <v/>
      </c>
      <c r="AG205" s="8">
        <v>202</v>
      </c>
      <c r="AH205" s="8" t="str">
        <f t="shared" si="33"/>
        <v/>
      </c>
      <c r="AI205" s="8" t="str">
        <f>IF(AH205="","",COUNTIF($AH$4:AH205,AH205))</f>
        <v/>
      </c>
      <c r="AJ205" s="8" t="str">
        <f t="shared" si="36"/>
        <v/>
      </c>
      <c r="AK205" s="8" t="str">
        <f t="shared" si="37"/>
        <v/>
      </c>
      <c r="AL205" s="8" t="str">
        <f t="shared" si="38"/>
        <v/>
      </c>
      <c r="AM205" s="8" t="str">
        <f t="shared" si="39"/>
        <v/>
      </c>
      <c r="AO205" s="8">
        <v>202</v>
      </c>
      <c r="AP205" s="8">
        <f t="shared" si="40"/>
        <v>10</v>
      </c>
      <c r="AQ205" s="8">
        <f>IF(AP205="","",COUNTIF($AP$4:AP205,AP205)+2)</f>
        <v>6</v>
      </c>
      <c r="AR205" s="8" t="str">
        <f t="shared" si="34"/>
        <v/>
      </c>
      <c r="AS205" s="8" t="str">
        <f t="shared" si="41"/>
        <v>_6</v>
      </c>
      <c r="AT205" s="8">
        <f t="shared" si="42"/>
        <v>0</v>
      </c>
      <c r="AU205" s="36" t="str">
        <f>IFERROR(VLOOKUP(AS205,'Tiempos de ciclo'!$P$3:$S$398,4,0)/AT205,"")</f>
        <v/>
      </c>
    </row>
    <row r="206" spans="32:47" x14ac:dyDescent="0.25">
      <c r="AF206" s="35" t="str">
        <f t="shared" si="35"/>
        <v/>
      </c>
      <c r="AG206" s="8">
        <v>203</v>
      </c>
      <c r="AH206" s="8" t="str">
        <f t="shared" si="33"/>
        <v/>
      </c>
      <c r="AI206" s="8" t="str">
        <f>IF(AH206="","",COUNTIF($AH$4:AH206,AH206))</f>
        <v/>
      </c>
      <c r="AJ206" s="8" t="str">
        <f t="shared" si="36"/>
        <v/>
      </c>
      <c r="AK206" s="8" t="str">
        <f t="shared" si="37"/>
        <v/>
      </c>
      <c r="AL206" s="8" t="str">
        <f t="shared" si="38"/>
        <v/>
      </c>
      <c r="AM206" s="8" t="str">
        <f t="shared" si="39"/>
        <v/>
      </c>
      <c r="AO206" s="8">
        <v>203</v>
      </c>
      <c r="AP206" s="8">
        <f t="shared" si="40"/>
        <v>10</v>
      </c>
      <c r="AQ206" s="8">
        <f>IF(AP206="","",COUNTIF($AP$4:AP206,AP206)+2)</f>
        <v>7</v>
      </c>
      <c r="AR206" s="8" t="str">
        <f t="shared" si="34"/>
        <v/>
      </c>
      <c r="AS206" s="8" t="str">
        <f t="shared" si="41"/>
        <v>_7</v>
      </c>
      <c r="AT206" s="8">
        <f t="shared" si="42"/>
        <v>0</v>
      </c>
      <c r="AU206" s="36" t="str">
        <f>IFERROR(VLOOKUP(AS206,'Tiempos de ciclo'!$P$3:$S$398,4,0)/AT206,"")</f>
        <v/>
      </c>
    </row>
    <row r="207" spans="32:47" x14ac:dyDescent="0.25">
      <c r="AF207" s="35" t="str">
        <f t="shared" si="35"/>
        <v/>
      </c>
      <c r="AG207" s="8">
        <v>204</v>
      </c>
      <c r="AH207" s="8" t="str">
        <f t="shared" si="33"/>
        <v/>
      </c>
      <c r="AI207" s="8" t="str">
        <f>IF(AH207="","",COUNTIF($AH$4:AH207,AH207))</f>
        <v/>
      </c>
      <c r="AJ207" s="8" t="str">
        <f t="shared" si="36"/>
        <v/>
      </c>
      <c r="AK207" s="8" t="str">
        <f t="shared" si="37"/>
        <v/>
      </c>
      <c r="AL207" s="8" t="str">
        <f t="shared" si="38"/>
        <v/>
      </c>
      <c r="AM207" s="8" t="str">
        <f t="shared" si="39"/>
        <v/>
      </c>
      <c r="AO207" s="8">
        <v>204</v>
      </c>
      <c r="AP207" s="8">
        <f t="shared" si="40"/>
        <v>10</v>
      </c>
      <c r="AQ207" s="8">
        <f>IF(AP207="","",COUNTIF($AP$4:AP207,AP207)+2)</f>
        <v>8</v>
      </c>
      <c r="AR207" s="8" t="str">
        <f t="shared" si="34"/>
        <v/>
      </c>
      <c r="AS207" s="8" t="str">
        <f t="shared" si="41"/>
        <v>_8</v>
      </c>
      <c r="AT207" s="8">
        <f t="shared" si="42"/>
        <v>0</v>
      </c>
      <c r="AU207" s="36" t="str">
        <f>IFERROR(VLOOKUP(AS207,'Tiempos de ciclo'!$P$3:$S$398,4,0)/AT207,"")</f>
        <v/>
      </c>
    </row>
    <row r="208" spans="32:47" x14ac:dyDescent="0.25">
      <c r="AF208" s="35" t="str">
        <f t="shared" si="35"/>
        <v/>
      </c>
      <c r="AG208" s="8">
        <v>205</v>
      </c>
      <c r="AH208" s="8" t="str">
        <f t="shared" si="33"/>
        <v/>
      </c>
      <c r="AI208" s="8" t="str">
        <f>IF(AH208="","",COUNTIF($AH$4:AH208,AH208))</f>
        <v/>
      </c>
      <c r="AJ208" s="8" t="str">
        <f t="shared" si="36"/>
        <v/>
      </c>
      <c r="AK208" s="8" t="str">
        <f t="shared" si="37"/>
        <v/>
      </c>
      <c r="AL208" s="8" t="str">
        <f t="shared" si="38"/>
        <v/>
      </c>
      <c r="AM208" s="8" t="str">
        <f t="shared" si="39"/>
        <v/>
      </c>
      <c r="AO208" s="8">
        <v>205</v>
      </c>
      <c r="AP208" s="8">
        <f t="shared" si="40"/>
        <v>10</v>
      </c>
      <c r="AQ208" s="8">
        <f>IF(AP208="","",COUNTIF($AP$4:AP208,AP208)+2)</f>
        <v>9</v>
      </c>
      <c r="AR208" s="8" t="str">
        <f t="shared" si="34"/>
        <v/>
      </c>
      <c r="AS208" s="8" t="str">
        <f t="shared" si="41"/>
        <v>_9</v>
      </c>
      <c r="AT208" s="8">
        <f t="shared" si="42"/>
        <v>0</v>
      </c>
      <c r="AU208" s="36" t="str">
        <f>IFERROR(VLOOKUP(AS208,'Tiempos de ciclo'!$P$3:$S$398,4,0)/AT208,"")</f>
        <v/>
      </c>
    </row>
    <row r="209" spans="32:47" x14ac:dyDescent="0.25">
      <c r="AF209" s="35" t="str">
        <f t="shared" si="35"/>
        <v/>
      </c>
      <c r="AG209" s="8">
        <v>206</v>
      </c>
      <c r="AH209" s="8" t="str">
        <f t="shared" si="33"/>
        <v/>
      </c>
      <c r="AI209" s="8" t="str">
        <f>IF(AH209="","",COUNTIF($AH$4:AH209,AH209))</f>
        <v/>
      </c>
      <c r="AJ209" s="8" t="str">
        <f t="shared" si="36"/>
        <v/>
      </c>
      <c r="AK209" s="8" t="str">
        <f t="shared" si="37"/>
        <v/>
      </c>
      <c r="AL209" s="8" t="str">
        <f t="shared" si="38"/>
        <v/>
      </c>
      <c r="AM209" s="8" t="str">
        <f t="shared" si="39"/>
        <v/>
      </c>
      <c r="AO209" s="8">
        <v>206</v>
      </c>
      <c r="AP209" s="8">
        <f t="shared" si="40"/>
        <v>10</v>
      </c>
      <c r="AQ209" s="8">
        <f>IF(AP209="","",COUNTIF($AP$4:AP209,AP209)+2)</f>
        <v>10</v>
      </c>
      <c r="AR209" s="8" t="str">
        <f t="shared" si="34"/>
        <v/>
      </c>
      <c r="AS209" s="8" t="str">
        <f t="shared" si="41"/>
        <v>_10</v>
      </c>
      <c r="AT209" s="8">
        <f t="shared" si="42"/>
        <v>0</v>
      </c>
      <c r="AU209" s="36" t="str">
        <f>IFERROR(VLOOKUP(AS209,'Tiempos de ciclo'!$P$3:$S$398,4,0)/AT209,"")</f>
        <v/>
      </c>
    </row>
    <row r="210" spans="32:47" x14ac:dyDescent="0.25">
      <c r="AF210" s="35" t="str">
        <f t="shared" si="35"/>
        <v/>
      </c>
      <c r="AG210" s="8">
        <v>207</v>
      </c>
      <c r="AH210" s="8" t="str">
        <f t="shared" si="33"/>
        <v/>
      </c>
      <c r="AI210" s="8" t="str">
        <f>IF(AH210="","",COUNTIF($AH$4:AH210,AH210))</f>
        <v/>
      </c>
      <c r="AJ210" s="8" t="str">
        <f t="shared" si="36"/>
        <v/>
      </c>
      <c r="AK210" s="8" t="str">
        <f t="shared" si="37"/>
        <v/>
      </c>
      <c r="AL210" s="8" t="str">
        <f t="shared" si="38"/>
        <v/>
      </c>
      <c r="AM210" s="8" t="str">
        <f t="shared" si="39"/>
        <v/>
      </c>
      <c r="AO210" s="8">
        <v>207</v>
      </c>
      <c r="AP210" s="8">
        <f t="shared" si="40"/>
        <v>10</v>
      </c>
      <c r="AQ210" s="8">
        <f>IF(AP210="","",COUNTIF($AP$4:AP210,AP210)+2)</f>
        <v>11</v>
      </c>
      <c r="AR210" s="8" t="str">
        <f t="shared" si="34"/>
        <v/>
      </c>
      <c r="AS210" s="8" t="str">
        <f t="shared" si="41"/>
        <v>_11</v>
      </c>
      <c r="AT210" s="8">
        <f t="shared" si="42"/>
        <v>0</v>
      </c>
      <c r="AU210" s="36" t="str">
        <f>IFERROR(VLOOKUP(AS210,'Tiempos de ciclo'!$P$3:$S$398,4,0)/AT210,"")</f>
        <v/>
      </c>
    </row>
    <row r="211" spans="32:47" x14ac:dyDescent="0.25">
      <c r="AF211" s="35" t="str">
        <f t="shared" si="35"/>
        <v/>
      </c>
      <c r="AG211" s="8">
        <v>208</v>
      </c>
      <c r="AH211" s="8" t="str">
        <f t="shared" si="33"/>
        <v/>
      </c>
      <c r="AI211" s="8" t="str">
        <f>IF(AH211="","",COUNTIF($AH$4:AH211,AH211))</f>
        <v/>
      </c>
      <c r="AJ211" s="8" t="str">
        <f t="shared" si="36"/>
        <v/>
      </c>
      <c r="AK211" s="8" t="str">
        <f t="shared" si="37"/>
        <v/>
      </c>
      <c r="AL211" s="8" t="str">
        <f t="shared" si="38"/>
        <v/>
      </c>
      <c r="AM211" s="8" t="str">
        <f t="shared" si="39"/>
        <v/>
      </c>
      <c r="AO211" s="8">
        <v>208</v>
      </c>
      <c r="AP211" s="8">
        <f t="shared" si="40"/>
        <v>10</v>
      </c>
      <c r="AQ211" s="8">
        <f>IF(AP211="","",COUNTIF($AP$4:AP211,AP211)+2)</f>
        <v>12</v>
      </c>
      <c r="AR211" s="8" t="str">
        <f t="shared" si="34"/>
        <v/>
      </c>
      <c r="AS211" s="8" t="str">
        <f t="shared" si="41"/>
        <v>_12</v>
      </c>
      <c r="AT211" s="8">
        <f t="shared" si="42"/>
        <v>0</v>
      </c>
      <c r="AU211" s="36" t="str">
        <f>IFERROR(VLOOKUP(AS211,'Tiempos de ciclo'!$P$3:$S$398,4,0)/AT211,"")</f>
        <v/>
      </c>
    </row>
    <row r="212" spans="32:47" x14ac:dyDescent="0.25">
      <c r="AF212" s="35" t="str">
        <f t="shared" si="35"/>
        <v/>
      </c>
      <c r="AG212" s="8">
        <v>209</v>
      </c>
      <c r="AH212" s="8" t="str">
        <f t="shared" si="33"/>
        <v/>
      </c>
      <c r="AI212" s="8" t="str">
        <f>IF(AH212="","",COUNTIF($AH$4:AH212,AH212))</f>
        <v/>
      </c>
      <c r="AJ212" s="8" t="str">
        <f t="shared" si="36"/>
        <v/>
      </c>
      <c r="AK212" s="8" t="str">
        <f t="shared" si="37"/>
        <v/>
      </c>
      <c r="AL212" s="8" t="str">
        <f t="shared" si="38"/>
        <v/>
      </c>
      <c r="AM212" s="8" t="str">
        <f t="shared" si="39"/>
        <v/>
      </c>
      <c r="AO212" s="8">
        <v>209</v>
      </c>
      <c r="AP212" s="8">
        <f t="shared" si="40"/>
        <v>10</v>
      </c>
      <c r="AQ212" s="8">
        <f>IF(AP212="","",COUNTIF($AP$4:AP212,AP212)+2)</f>
        <v>13</v>
      </c>
      <c r="AR212" s="8" t="str">
        <f t="shared" si="34"/>
        <v/>
      </c>
      <c r="AS212" s="8" t="str">
        <f t="shared" si="41"/>
        <v>_13</v>
      </c>
      <c r="AT212" s="8">
        <f t="shared" si="42"/>
        <v>0</v>
      </c>
      <c r="AU212" s="36" t="str">
        <f>IFERROR(VLOOKUP(AS212,'Tiempos de ciclo'!$P$3:$S$398,4,0)/AT212,"")</f>
        <v/>
      </c>
    </row>
    <row r="213" spans="32:47" x14ac:dyDescent="0.25">
      <c r="AF213" s="35" t="str">
        <f t="shared" si="35"/>
        <v/>
      </c>
      <c r="AG213" s="8">
        <v>210</v>
      </c>
      <c r="AH213" s="8" t="str">
        <f t="shared" si="33"/>
        <v/>
      </c>
      <c r="AI213" s="8" t="str">
        <f>IF(AH213="","",COUNTIF($AH$4:AH213,AH213))</f>
        <v/>
      </c>
      <c r="AJ213" s="8" t="str">
        <f t="shared" si="36"/>
        <v/>
      </c>
      <c r="AK213" s="8" t="str">
        <f t="shared" si="37"/>
        <v/>
      </c>
      <c r="AL213" s="8" t="str">
        <f t="shared" si="38"/>
        <v/>
      </c>
      <c r="AM213" s="8" t="str">
        <f t="shared" si="39"/>
        <v/>
      </c>
      <c r="AO213" s="8">
        <v>210</v>
      </c>
      <c r="AP213" s="8">
        <f t="shared" si="40"/>
        <v>10</v>
      </c>
      <c r="AQ213" s="8">
        <f>IF(AP213="","",COUNTIF($AP$4:AP213,AP213)+2)</f>
        <v>14</v>
      </c>
      <c r="AR213" s="8" t="str">
        <f t="shared" si="34"/>
        <v/>
      </c>
      <c r="AS213" s="8" t="str">
        <f t="shared" si="41"/>
        <v>_14</v>
      </c>
      <c r="AT213" s="8">
        <f t="shared" si="42"/>
        <v>0</v>
      </c>
      <c r="AU213" s="36" t="str">
        <f>IFERROR(VLOOKUP(AS213,'Tiempos de ciclo'!$P$3:$S$398,4,0)/AT213,"")</f>
        <v/>
      </c>
    </row>
    <row r="214" spans="32:47" x14ac:dyDescent="0.25">
      <c r="AF214" s="35" t="str">
        <f t="shared" si="35"/>
        <v/>
      </c>
      <c r="AG214" s="8">
        <v>211</v>
      </c>
      <c r="AH214" s="8" t="str">
        <f t="shared" si="33"/>
        <v/>
      </c>
      <c r="AI214" s="8" t="str">
        <f>IF(AH214="","",COUNTIF($AH$4:AH214,AH214))</f>
        <v/>
      </c>
      <c r="AJ214" s="8" t="str">
        <f t="shared" si="36"/>
        <v/>
      </c>
      <c r="AK214" s="8" t="str">
        <f t="shared" si="37"/>
        <v/>
      </c>
      <c r="AL214" s="8" t="str">
        <f t="shared" si="38"/>
        <v/>
      </c>
      <c r="AM214" s="8" t="str">
        <f t="shared" si="39"/>
        <v/>
      </c>
      <c r="AO214" s="8">
        <v>211</v>
      </c>
      <c r="AP214" s="8">
        <f t="shared" si="40"/>
        <v>10</v>
      </c>
      <c r="AQ214" s="8">
        <f>IF(AP214="","",COUNTIF($AP$4:AP214,AP214)+2)</f>
        <v>15</v>
      </c>
      <c r="AR214" s="8" t="str">
        <f t="shared" si="34"/>
        <v/>
      </c>
      <c r="AS214" s="8" t="str">
        <f t="shared" si="41"/>
        <v>_15</v>
      </c>
      <c r="AT214" s="8">
        <f t="shared" si="42"/>
        <v>0</v>
      </c>
      <c r="AU214" s="36" t="str">
        <f>IFERROR(VLOOKUP(AS214,'Tiempos de ciclo'!$P$3:$S$398,4,0)/AT214,"")</f>
        <v/>
      </c>
    </row>
    <row r="215" spans="32:47" x14ac:dyDescent="0.25">
      <c r="AF215" s="35" t="str">
        <f t="shared" si="35"/>
        <v/>
      </c>
      <c r="AG215" s="8">
        <v>212</v>
      </c>
      <c r="AH215" s="8" t="str">
        <f t="shared" si="33"/>
        <v/>
      </c>
      <c r="AI215" s="8" t="str">
        <f>IF(AH215="","",COUNTIF($AH$4:AH215,AH215))</f>
        <v/>
      </c>
      <c r="AJ215" s="8" t="str">
        <f t="shared" si="36"/>
        <v/>
      </c>
      <c r="AK215" s="8" t="str">
        <f t="shared" si="37"/>
        <v/>
      </c>
      <c r="AL215" s="8" t="str">
        <f t="shared" si="38"/>
        <v/>
      </c>
      <c r="AM215" s="8" t="str">
        <f t="shared" si="39"/>
        <v/>
      </c>
      <c r="AO215" s="8">
        <v>212</v>
      </c>
      <c r="AP215" s="8">
        <f t="shared" si="40"/>
        <v>10</v>
      </c>
      <c r="AQ215" s="8">
        <f>IF(AP215="","",COUNTIF($AP$4:AP215,AP215)+2)</f>
        <v>16</v>
      </c>
      <c r="AR215" s="8" t="str">
        <f t="shared" si="34"/>
        <v/>
      </c>
      <c r="AS215" s="8" t="str">
        <f t="shared" si="41"/>
        <v>_16</v>
      </c>
      <c r="AT215" s="8">
        <f t="shared" si="42"/>
        <v>0</v>
      </c>
      <c r="AU215" s="36" t="str">
        <f>IFERROR(VLOOKUP(AS215,'Tiempos de ciclo'!$P$3:$S$398,4,0)/AT215,"")</f>
        <v/>
      </c>
    </row>
    <row r="216" spans="32:47" x14ac:dyDescent="0.25">
      <c r="AF216" s="35" t="str">
        <f t="shared" si="35"/>
        <v/>
      </c>
      <c r="AG216" s="8">
        <v>213</v>
      </c>
      <c r="AH216" s="8" t="str">
        <f t="shared" si="33"/>
        <v/>
      </c>
      <c r="AI216" s="8" t="str">
        <f>IF(AH216="","",COUNTIF($AH$4:AH216,AH216))</f>
        <v/>
      </c>
      <c r="AJ216" s="8" t="str">
        <f t="shared" si="36"/>
        <v/>
      </c>
      <c r="AK216" s="8" t="str">
        <f t="shared" si="37"/>
        <v/>
      </c>
      <c r="AL216" s="8" t="str">
        <f t="shared" si="38"/>
        <v/>
      </c>
      <c r="AM216" s="8" t="str">
        <f t="shared" si="39"/>
        <v/>
      </c>
      <c r="AO216" s="8">
        <v>213</v>
      </c>
      <c r="AP216" s="8">
        <f t="shared" si="40"/>
        <v>10</v>
      </c>
      <c r="AQ216" s="8">
        <f>IF(AP216="","",COUNTIF($AP$4:AP216,AP216)+2)</f>
        <v>17</v>
      </c>
      <c r="AR216" s="8" t="str">
        <f t="shared" si="34"/>
        <v/>
      </c>
      <c r="AS216" s="8" t="str">
        <f t="shared" si="41"/>
        <v>_17</v>
      </c>
      <c r="AT216" s="8">
        <f t="shared" si="42"/>
        <v>0</v>
      </c>
      <c r="AU216" s="36" t="str">
        <f>IFERROR(VLOOKUP(AS216,'Tiempos de ciclo'!$P$3:$S$398,4,0)/AT216,"")</f>
        <v/>
      </c>
    </row>
    <row r="217" spans="32:47" x14ac:dyDescent="0.25">
      <c r="AF217" s="35" t="str">
        <f t="shared" si="35"/>
        <v/>
      </c>
      <c r="AG217" s="8">
        <v>214</v>
      </c>
      <c r="AH217" s="8" t="str">
        <f t="shared" si="33"/>
        <v/>
      </c>
      <c r="AI217" s="8" t="str">
        <f>IF(AH217="","",COUNTIF($AH$4:AH217,AH217))</f>
        <v/>
      </c>
      <c r="AJ217" s="8" t="str">
        <f t="shared" si="36"/>
        <v/>
      </c>
      <c r="AK217" s="8" t="str">
        <f t="shared" si="37"/>
        <v/>
      </c>
      <c r="AL217" s="8" t="str">
        <f t="shared" si="38"/>
        <v/>
      </c>
      <c r="AM217" s="8" t="str">
        <f t="shared" si="39"/>
        <v/>
      </c>
      <c r="AO217" s="8">
        <v>214</v>
      </c>
      <c r="AP217" s="8">
        <f t="shared" si="40"/>
        <v>10</v>
      </c>
      <c r="AQ217" s="8">
        <f>IF(AP217="","",COUNTIF($AP$4:AP217,AP217)+2)</f>
        <v>18</v>
      </c>
      <c r="AR217" s="8" t="str">
        <f t="shared" si="34"/>
        <v/>
      </c>
      <c r="AS217" s="8" t="str">
        <f t="shared" si="41"/>
        <v>_18</v>
      </c>
      <c r="AT217" s="8">
        <f t="shared" si="42"/>
        <v>0</v>
      </c>
      <c r="AU217" s="36" t="str">
        <f>IFERROR(VLOOKUP(AS217,'Tiempos de ciclo'!$P$3:$S$398,4,0)/AT217,"")</f>
        <v/>
      </c>
    </row>
    <row r="218" spans="32:47" x14ac:dyDescent="0.25">
      <c r="AF218" s="35" t="str">
        <f t="shared" si="35"/>
        <v/>
      </c>
      <c r="AG218" s="8">
        <v>215</v>
      </c>
      <c r="AH218" s="8" t="str">
        <f t="shared" si="33"/>
        <v/>
      </c>
      <c r="AI218" s="8" t="str">
        <f>IF(AH218="","",COUNTIF($AH$4:AH218,AH218))</f>
        <v/>
      </c>
      <c r="AJ218" s="8" t="str">
        <f t="shared" si="36"/>
        <v/>
      </c>
      <c r="AK218" s="8" t="str">
        <f t="shared" si="37"/>
        <v/>
      </c>
      <c r="AL218" s="8" t="str">
        <f t="shared" si="38"/>
        <v/>
      </c>
      <c r="AM218" s="8" t="str">
        <f t="shared" si="39"/>
        <v/>
      </c>
      <c r="AO218" s="8">
        <v>215</v>
      </c>
      <c r="AP218" s="8">
        <f t="shared" si="40"/>
        <v>10</v>
      </c>
      <c r="AQ218" s="8">
        <f>IF(AP218="","",COUNTIF($AP$4:AP218,AP218)+2)</f>
        <v>19</v>
      </c>
      <c r="AR218" s="8" t="str">
        <f t="shared" si="34"/>
        <v/>
      </c>
      <c r="AS218" s="8" t="str">
        <f t="shared" si="41"/>
        <v>_19</v>
      </c>
      <c r="AT218" s="8">
        <f t="shared" si="42"/>
        <v>0</v>
      </c>
      <c r="AU218" s="36" t="str">
        <f>IFERROR(VLOOKUP(AS218,'Tiempos de ciclo'!$P$3:$S$398,4,0)/AT218,"")</f>
        <v/>
      </c>
    </row>
    <row r="219" spans="32:47" x14ac:dyDescent="0.25">
      <c r="AF219" s="35" t="str">
        <f t="shared" si="35"/>
        <v/>
      </c>
      <c r="AG219" s="8">
        <v>216</v>
      </c>
      <c r="AH219" s="8" t="str">
        <f t="shared" si="33"/>
        <v/>
      </c>
      <c r="AI219" s="8" t="str">
        <f>IF(AH219="","",COUNTIF($AH$4:AH219,AH219))</f>
        <v/>
      </c>
      <c r="AJ219" s="8" t="str">
        <f t="shared" si="36"/>
        <v/>
      </c>
      <c r="AK219" s="8" t="str">
        <f t="shared" si="37"/>
        <v/>
      </c>
      <c r="AL219" s="8" t="str">
        <f t="shared" si="38"/>
        <v/>
      </c>
      <c r="AM219" s="8" t="str">
        <f t="shared" si="39"/>
        <v/>
      </c>
      <c r="AO219" s="8">
        <v>216</v>
      </c>
      <c r="AP219" s="8">
        <f t="shared" si="40"/>
        <v>10</v>
      </c>
      <c r="AQ219" s="8">
        <f>IF(AP219="","",COUNTIF($AP$4:AP219,AP219)+2)</f>
        <v>20</v>
      </c>
      <c r="AR219" s="8" t="str">
        <f t="shared" si="34"/>
        <v/>
      </c>
      <c r="AS219" s="8" t="str">
        <f t="shared" si="41"/>
        <v>_20</v>
      </c>
      <c r="AT219" s="8">
        <f t="shared" si="42"/>
        <v>0</v>
      </c>
      <c r="AU219" s="36" t="str">
        <f>IFERROR(VLOOKUP(AS219,'Tiempos de ciclo'!$P$3:$S$398,4,0)/AT219,"")</f>
        <v/>
      </c>
    </row>
    <row r="220" spans="32:47" x14ac:dyDescent="0.25">
      <c r="AF220" s="35" t="str">
        <f t="shared" si="35"/>
        <v/>
      </c>
      <c r="AG220" s="8">
        <v>217</v>
      </c>
      <c r="AH220" s="8" t="str">
        <f t="shared" si="33"/>
        <v/>
      </c>
      <c r="AI220" s="8" t="str">
        <f>IF(AH220="","",COUNTIF($AH$4:AH220,AH220))</f>
        <v/>
      </c>
      <c r="AJ220" s="8" t="str">
        <f t="shared" si="36"/>
        <v/>
      </c>
      <c r="AK220" s="8" t="str">
        <f t="shared" si="37"/>
        <v/>
      </c>
      <c r="AL220" s="8" t="str">
        <f t="shared" si="38"/>
        <v/>
      </c>
      <c r="AM220" s="8" t="str">
        <f t="shared" si="39"/>
        <v/>
      </c>
      <c r="AO220" s="8">
        <v>217</v>
      </c>
      <c r="AP220" s="8">
        <f t="shared" si="40"/>
        <v>10</v>
      </c>
      <c r="AQ220" s="8">
        <f>IF(AP220="","",COUNTIF($AP$4:AP220,AP220)+2)</f>
        <v>21</v>
      </c>
      <c r="AR220" s="8" t="str">
        <f t="shared" si="34"/>
        <v/>
      </c>
      <c r="AS220" s="8" t="str">
        <f t="shared" si="41"/>
        <v>_21</v>
      </c>
      <c r="AT220" s="8">
        <f t="shared" si="42"/>
        <v>0</v>
      </c>
      <c r="AU220" s="36" t="str">
        <f>IFERROR(VLOOKUP(AS220,'Tiempos de ciclo'!$P$3:$S$398,4,0)/AT220,"")</f>
        <v/>
      </c>
    </row>
    <row r="221" spans="32:47" x14ac:dyDescent="0.25">
      <c r="AF221" s="35" t="str">
        <f t="shared" si="35"/>
        <v/>
      </c>
      <c r="AG221" s="8">
        <v>218</v>
      </c>
      <c r="AH221" s="8" t="str">
        <f t="shared" si="33"/>
        <v/>
      </c>
      <c r="AI221" s="8" t="str">
        <f>IF(AH221="","",COUNTIF($AH$4:AH221,AH221))</f>
        <v/>
      </c>
      <c r="AJ221" s="8" t="str">
        <f t="shared" si="36"/>
        <v/>
      </c>
      <c r="AK221" s="8" t="str">
        <f t="shared" si="37"/>
        <v/>
      </c>
      <c r="AL221" s="8" t="str">
        <f t="shared" si="38"/>
        <v/>
      </c>
      <c r="AM221" s="8" t="str">
        <f t="shared" si="39"/>
        <v/>
      </c>
      <c r="AO221" s="8">
        <v>218</v>
      </c>
      <c r="AP221" s="8">
        <f t="shared" si="40"/>
        <v>10</v>
      </c>
      <c r="AQ221" s="8">
        <f>IF(AP221="","",COUNTIF($AP$4:AP221,AP221)+2)</f>
        <v>22</v>
      </c>
      <c r="AR221" s="8" t="str">
        <f t="shared" si="34"/>
        <v/>
      </c>
      <c r="AS221" s="8" t="str">
        <f t="shared" si="41"/>
        <v>_22</v>
      </c>
      <c r="AT221" s="8">
        <f t="shared" si="42"/>
        <v>0</v>
      </c>
      <c r="AU221" s="36" t="str">
        <f>IFERROR(VLOOKUP(AS221,'Tiempos de ciclo'!$P$3:$S$398,4,0)/AT221,"")</f>
        <v/>
      </c>
    </row>
    <row r="222" spans="32:47" x14ac:dyDescent="0.25">
      <c r="AF222" s="35" t="str">
        <f t="shared" si="35"/>
        <v/>
      </c>
      <c r="AG222" s="8">
        <v>219</v>
      </c>
      <c r="AH222" s="8" t="str">
        <f t="shared" si="33"/>
        <v/>
      </c>
      <c r="AI222" s="8" t="str">
        <f>IF(AH222="","",COUNTIF($AH$4:AH222,AH222))</f>
        <v/>
      </c>
      <c r="AJ222" s="8" t="str">
        <f t="shared" si="36"/>
        <v/>
      </c>
      <c r="AK222" s="8" t="str">
        <f t="shared" si="37"/>
        <v/>
      </c>
      <c r="AL222" s="8" t="str">
        <f t="shared" si="38"/>
        <v/>
      </c>
      <c r="AM222" s="8" t="str">
        <f t="shared" si="39"/>
        <v/>
      </c>
      <c r="AO222" s="8">
        <v>219</v>
      </c>
      <c r="AP222" s="8">
        <f t="shared" si="40"/>
        <v>10</v>
      </c>
      <c r="AQ222" s="8">
        <f>IF(AP222="","",COUNTIF($AP$4:AP222,AP222)+2)</f>
        <v>23</v>
      </c>
      <c r="AR222" s="8" t="str">
        <f t="shared" si="34"/>
        <v/>
      </c>
      <c r="AS222" s="8" t="str">
        <f t="shared" si="41"/>
        <v>_23</v>
      </c>
      <c r="AT222" s="8">
        <f t="shared" si="42"/>
        <v>0</v>
      </c>
      <c r="AU222" s="36" t="str">
        <f>IFERROR(VLOOKUP(AS222,'Tiempos de ciclo'!$P$3:$S$398,4,0)/AT222,"")</f>
        <v/>
      </c>
    </row>
    <row r="223" spans="32:47" x14ac:dyDescent="0.25">
      <c r="AF223" s="35" t="str">
        <f t="shared" si="35"/>
        <v/>
      </c>
      <c r="AG223" s="8">
        <v>220</v>
      </c>
      <c r="AH223" s="8" t="str">
        <f t="shared" si="33"/>
        <v/>
      </c>
      <c r="AI223" s="8" t="str">
        <f>IF(AH223="","",COUNTIF($AH$4:AH223,AH223))</f>
        <v/>
      </c>
      <c r="AJ223" s="8" t="str">
        <f t="shared" si="36"/>
        <v/>
      </c>
      <c r="AK223" s="8" t="str">
        <f t="shared" si="37"/>
        <v/>
      </c>
      <c r="AL223" s="8" t="str">
        <f t="shared" si="38"/>
        <v/>
      </c>
      <c r="AM223" s="8" t="str">
        <f t="shared" si="39"/>
        <v/>
      </c>
      <c r="AO223" s="8">
        <v>220</v>
      </c>
      <c r="AP223" s="8">
        <f t="shared" si="40"/>
        <v>10</v>
      </c>
      <c r="AQ223" s="8">
        <f>IF(AP223="","",COUNTIF($AP$4:AP223,AP223)+2)</f>
        <v>24</v>
      </c>
      <c r="AR223" s="8" t="str">
        <f t="shared" si="34"/>
        <v/>
      </c>
      <c r="AS223" s="8" t="str">
        <f t="shared" si="41"/>
        <v>_24</v>
      </c>
      <c r="AT223" s="8">
        <f t="shared" si="42"/>
        <v>0</v>
      </c>
      <c r="AU223" s="36" t="str">
        <f>IFERROR(VLOOKUP(AS223,'Tiempos de ciclo'!$P$3:$S$398,4,0)/AT223,"")</f>
        <v/>
      </c>
    </row>
    <row r="224" spans="32:47" x14ac:dyDescent="0.25">
      <c r="AF224" s="35" t="str">
        <f t="shared" si="35"/>
        <v/>
      </c>
      <c r="AG224" s="8">
        <v>221</v>
      </c>
      <c r="AH224" s="8" t="str">
        <f t="shared" si="33"/>
        <v/>
      </c>
      <c r="AI224" s="8" t="str">
        <f>IF(AH224="","",COUNTIF($AH$4:AH224,AH224))</f>
        <v/>
      </c>
      <c r="AJ224" s="8" t="str">
        <f t="shared" si="36"/>
        <v/>
      </c>
      <c r="AK224" s="8" t="str">
        <f t="shared" si="37"/>
        <v/>
      </c>
      <c r="AL224" s="8" t="str">
        <f t="shared" si="38"/>
        <v/>
      </c>
      <c r="AM224" s="8" t="str">
        <f t="shared" si="39"/>
        <v/>
      </c>
      <c r="AO224" s="8">
        <v>221</v>
      </c>
      <c r="AP224" s="8">
        <f t="shared" si="40"/>
        <v>11</v>
      </c>
      <c r="AQ224" s="8">
        <f>IF(AP224="","",COUNTIF($AP$4:AP224,AP224)+2)</f>
        <v>3</v>
      </c>
      <c r="AR224" s="8" t="str">
        <f t="shared" si="34"/>
        <v/>
      </c>
      <c r="AS224" s="8" t="str">
        <f t="shared" si="41"/>
        <v>_3</v>
      </c>
      <c r="AT224" s="8">
        <f t="shared" si="42"/>
        <v>0</v>
      </c>
      <c r="AU224" s="36" t="str">
        <f>IFERROR(VLOOKUP(AS224,'Tiempos de ciclo'!$P$3:$S$398,4,0)/AT224,"")</f>
        <v/>
      </c>
    </row>
    <row r="225" spans="32:47" x14ac:dyDescent="0.25">
      <c r="AF225" s="35" t="str">
        <f t="shared" si="35"/>
        <v/>
      </c>
      <c r="AG225" s="8">
        <v>222</v>
      </c>
      <c r="AH225" s="8" t="str">
        <f t="shared" si="33"/>
        <v/>
      </c>
      <c r="AI225" s="8" t="str">
        <f>IF(AH225="","",COUNTIF($AH$4:AH225,AH225))</f>
        <v/>
      </c>
      <c r="AJ225" s="8" t="str">
        <f t="shared" si="36"/>
        <v/>
      </c>
      <c r="AK225" s="8" t="str">
        <f t="shared" si="37"/>
        <v/>
      </c>
      <c r="AL225" s="8" t="str">
        <f t="shared" si="38"/>
        <v/>
      </c>
      <c r="AM225" s="8" t="str">
        <f t="shared" si="39"/>
        <v/>
      </c>
      <c r="AO225" s="8">
        <v>222</v>
      </c>
      <c r="AP225" s="8">
        <f t="shared" si="40"/>
        <v>11</v>
      </c>
      <c r="AQ225" s="8">
        <f>IF(AP225="","",COUNTIF($AP$4:AP225,AP225)+2)</f>
        <v>4</v>
      </c>
      <c r="AR225" s="8" t="str">
        <f t="shared" si="34"/>
        <v/>
      </c>
      <c r="AS225" s="8" t="str">
        <f t="shared" si="41"/>
        <v>_4</v>
      </c>
      <c r="AT225" s="8">
        <f t="shared" si="42"/>
        <v>0</v>
      </c>
      <c r="AU225" s="36" t="str">
        <f>IFERROR(VLOOKUP(AS225,'Tiempos de ciclo'!$P$3:$S$398,4,0)/AT225,"")</f>
        <v/>
      </c>
    </row>
    <row r="226" spans="32:47" x14ac:dyDescent="0.25">
      <c r="AF226" s="35" t="str">
        <f t="shared" si="35"/>
        <v/>
      </c>
      <c r="AG226" s="8">
        <v>223</v>
      </c>
      <c r="AH226" s="8" t="str">
        <f t="shared" si="33"/>
        <v/>
      </c>
      <c r="AI226" s="8" t="str">
        <f>IF(AH226="","",COUNTIF($AH$4:AH226,AH226))</f>
        <v/>
      </c>
      <c r="AJ226" s="8" t="str">
        <f t="shared" si="36"/>
        <v/>
      </c>
      <c r="AK226" s="8" t="str">
        <f t="shared" si="37"/>
        <v/>
      </c>
      <c r="AL226" s="8" t="str">
        <f t="shared" si="38"/>
        <v/>
      </c>
      <c r="AM226" s="8" t="str">
        <f t="shared" si="39"/>
        <v/>
      </c>
      <c r="AO226" s="8">
        <v>223</v>
      </c>
      <c r="AP226" s="8">
        <f t="shared" si="40"/>
        <v>11</v>
      </c>
      <c r="AQ226" s="8">
        <f>IF(AP226="","",COUNTIF($AP$4:AP226,AP226)+2)</f>
        <v>5</v>
      </c>
      <c r="AR226" s="8" t="str">
        <f t="shared" si="34"/>
        <v/>
      </c>
      <c r="AS226" s="8" t="str">
        <f t="shared" si="41"/>
        <v>_5</v>
      </c>
      <c r="AT226" s="8">
        <f t="shared" si="42"/>
        <v>0</v>
      </c>
      <c r="AU226" s="36" t="str">
        <f>IFERROR(VLOOKUP(AS226,'Tiempos de ciclo'!$P$3:$S$398,4,0)/AT226,"")</f>
        <v/>
      </c>
    </row>
    <row r="227" spans="32:47" x14ac:dyDescent="0.25">
      <c r="AF227" s="35" t="str">
        <f t="shared" si="35"/>
        <v/>
      </c>
      <c r="AG227" s="8">
        <v>224</v>
      </c>
      <c r="AH227" s="8" t="str">
        <f t="shared" si="33"/>
        <v/>
      </c>
      <c r="AI227" s="8" t="str">
        <f>IF(AH227="","",COUNTIF($AH$4:AH227,AH227))</f>
        <v/>
      </c>
      <c r="AJ227" s="8" t="str">
        <f t="shared" si="36"/>
        <v/>
      </c>
      <c r="AK227" s="8" t="str">
        <f t="shared" si="37"/>
        <v/>
      </c>
      <c r="AL227" s="8" t="str">
        <f t="shared" si="38"/>
        <v/>
      </c>
      <c r="AM227" s="8" t="str">
        <f t="shared" si="39"/>
        <v/>
      </c>
      <c r="AO227" s="8">
        <v>224</v>
      </c>
      <c r="AP227" s="8">
        <f t="shared" si="40"/>
        <v>11</v>
      </c>
      <c r="AQ227" s="8">
        <f>IF(AP227="","",COUNTIF($AP$4:AP227,AP227)+2)</f>
        <v>6</v>
      </c>
      <c r="AR227" s="8" t="str">
        <f t="shared" si="34"/>
        <v/>
      </c>
      <c r="AS227" s="8" t="str">
        <f t="shared" si="41"/>
        <v>_6</v>
      </c>
      <c r="AT227" s="8">
        <f t="shared" si="42"/>
        <v>0</v>
      </c>
      <c r="AU227" s="36" t="str">
        <f>IFERROR(VLOOKUP(AS227,'Tiempos de ciclo'!$P$3:$S$398,4,0)/AT227,"")</f>
        <v/>
      </c>
    </row>
    <row r="228" spans="32:47" x14ac:dyDescent="0.25">
      <c r="AF228" s="35" t="str">
        <f t="shared" si="35"/>
        <v/>
      </c>
      <c r="AG228" s="8">
        <v>225</v>
      </c>
      <c r="AH228" s="8" t="str">
        <f t="shared" si="33"/>
        <v/>
      </c>
      <c r="AI228" s="8" t="str">
        <f>IF(AH228="","",COUNTIF($AH$4:AH228,AH228))</f>
        <v/>
      </c>
      <c r="AJ228" s="8" t="str">
        <f t="shared" si="36"/>
        <v/>
      </c>
      <c r="AK228" s="8" t="str">
        <f t="shared" si="37"/>
        <v/>
      </c>
      <c r="AL228" s="8" t="str">
        <f t="shared" si="38"/>
        <v/>
      </c>
      <c r="AM228" s="8" t="str">
        <f t="shared" si="39"/>
        <v/>
      </c>
      <c r="AO228" s="8">
        <v>225</v>
      </c>
      <c r="AP228" s="8">
        <f t="shared" si="40"/>
        <v>11</v>
      </c>
      <c r="AQ228" s="8">
        <f>IF(AP228="","",COUNTIF($AP$4:AP228,AP228)+2)</f>
        <v>7</v>
      </c>
      <c r="AR228" s="8" t="str">
        <f t="shared" si="34"/>
        <v/>
      </c>
      <c r="AS228" s="8" t="str">
        <f t="shared" si="41"/>
        <v>_7</v>
      </c>
      <c r="AT228" s="8">
        <f t="shared" si="42"/>
        <v>0</v>
      </c>
      <c r="AU228" s="36" t="str">
        <f>IFERROR(VLOOKUP(AS228,'Tiempos de ciclo'!$P$3:$S$398,4,0)/AT228,"")</f>
        <v/>
      </c>
    </row>
    <row r="229" spans="32:47" x14ac:dyDescent="0.25">
      <c r="AF229" s="35" t="str">
        <f t="shared" si="35"/>
        <v/>
      </c>
      <c r="AG229" s="8">
        <v>226</v>
      </c>
      <c r="AH229" s="8" t="str">
        <f t="shared" si="33"/>
        <v/>
      </c>
      <c r="AI229" s="8" t="str">
        <f>IF(AH229="","",COUNTIF($AH$4:AH229,AH229))</f>
        <v/>
      </c>
      <c r="AJ229" s="8" t="str">
        <f t="shared" si="36"/>
        <v/>
      </c>
      <c r="AK229" s="8" t="str">
        <f t="shared" si="37"/>
        <v/>
      </c>
      <c r="AL229" s="8" t="str">
        <f t="shared" si="38"/>
        <v/>
      </c>
      <c r="AM229" s="8" t="str">
        <f t="shared" si="39"/>
        <v/>
      </c>
      <c r="AO229" s="8">
        <v>226</v>
      </c>
      <c r="AP229" s="8">
        <f t="shared" si="40"/>
        <v>11</v>
      </c>
      <c r="AQ229" s="8">
        <f>IF(AP229="","",COUNTIF($AP$4:AP229,AP229)+2)</f>
        <v>8</v>
      </c>
      <c r="AR229" s="8" t="str">
        <f t="shared" si="34"/>
        <v/>
      </c>
      <c r="AS229" s="8" t="str">
        <f t="shared" si="41"/>
        <v>_8</v>
      </c>
      <c r="AT229" s="8">
        <f t="shared" si="42"/>
        <v>0</v>
      </c>
      <c r="AU229" s="36" t="str">
        <f>IFERROR(VLOOKUP(AS229,'Tiempos de ciclo'!$P$3:$S$398,4,0)/AT229,"")</f>
        <v/>
      </c>
    </row>
    <row r="230" spans="32:47" x14ac:dyDescent="0.25">
      <c r="AF230" s="35" t="str">
        <f t="shared" si="35"/>
        <v/>
      </c>
      <c r="AG230" s="8">
        <v>227</v>
      </c>
      <c r="AH230" s="8" t="str">
        <f t="shared" si="33"/>
        <v/>
      </c>
      <c r="AI230" s="8" t="str">
        <f>IF(AH230="","",COUNTIF($AH$4:AH230,AH230))</f>
        <v/>
      </c>
      <c r="AJ230" s="8" t="str">
        <f t="shared" si="36"/>
        <v/>
      </c>
      <c r="AK230" s="8" t="str">
        <f t="shared" si="37"/>
        <v/>
      </c>
      <c r="AL230" s="8" t="str">
        <f t="shared" si="38"/>
        <v/>
      </c>
      <c r="AM230" s="8" t="str">
        <f t="shared" si="39"/>
        <v/>
      </c>
      <c r="AO230" s="8">
        <v>227</v>
      </c>
      <c r="AP230" s="8">
        <f t="shared" si="40"/>
        <v>11</v>
      </c>
      <c r="AQ230" s="8">
        <f>IF(AP230="","",COUNTIF($AP$4:AP230,AP230)+2)</f>
        <v>9</v>
      </c>
      <c r="AR230" s="8" t="str">
        <f t="shared" si="34"/>
        <v/>
      </c>
      <c r="AS230" s="8" t="str">
        <f t="shared" si="41"/>
        <v>_9</v>
      </c>
      <c r="AT230" s="8">
        <f t="shared" si="42"/>
        <v>0</v>
      </c>
      <c r="AU230" s="36" t="str">
        <f>IFERROR(VLOOKUP(AS230,'Tiempos de ciclo'!$P$3:$S$398,4,0)/AT230,"")</f>
        <v/>
      </c>
    </row>
    <row r="231" spans="32:47" x14ac:dyDescent="0.25">
      <c r="AF231" s="35" t="str">
        <f t="shared" si="35"/>
        <v/>
      </c>
      <c r="AG231" s="8">
        <v>228</v>
      </c>
      <c r="AH231" s="8" t="str">
        <f t="shared" si="33"/>
        <v/>
      </c>
      <c r="AI231" s="8" t="str">
        <f>IF(AH231="","",COUNTIF($AH$4:AH231,AH231))</f>
        <v/>
      </c>
      <c r="AJ231" s="8" t="str">
        <f t="shared" si="36"/>
        <v/>
      </c>
      <c r="AK231" s="8" t="str">
        <f t="shared" si="37"/>
        <v/>
      </c>
      <c r="AL231" s="8" t="str">
        <f t="shared" si="38"/>
        <v/>
      </c>
      <c r="AM231" s="8" t="str">
        <f t="shared" si="39"/>
        <v/>
      </c>
      <c r="AO231" s="8">
        <v>228</v>
      </c>
      <c r="AP231" s="8">
        <f t="shared" si="40"/>
        <v>11</v>
      </c>
      <c r="AQ231" s="8">
        <f>IF(AP231="","",COUNTIF($AP$4:AP231,AP231)+2)</f>
        <v>10</v>
      </c>
      <c r="AR231" s="8" t="str">
        <f t="shared" si="34"/>
        <v/>
      </c>
      <c r="AS231" s="8" t="str">
        <f t="shared" si="41"/>
        <v>_10</v>
      </c>
      <c r="AT231" s="8">
        <f t="shared" si="42"/>
        <v>0</v>
      </c>
      <c r="AU231" s="36" t="str">
        <f>IFERROR(VLOOKUP(AS231,'Tiempos de ciclo'!$P$3:$S$398,4,0)/AT231,"")</f>
        <v/>
      </c>
    </row>
    <row r="232" spans="32:47" x14ac:dyDescent="0.25">
      <c r="AF232" s="35" t="str">
        <f t="shared" si="35"/>
        <v/>
      </c>
      <c r="AG232" s="8">
        <v>229</v>
      </c>
      <c r="AH232" s="8" t="str">
        <f t="shared" si="33"/>
        <v/>
      </c>
      <c r="AI232" s="8" t="str">
        <f>IF(AH232="","",COUNTIF($AH$4:AH232,AH232))</f>
        <v/>
      </c>
      <c r="AJ232" s="8" t="str">
        <f t="shared" si="36"/>
        <v/>
      </c>
      <c r="AK232" s="8" t="str">
        <f t="shared" si="37"/>
        <v/>
      </c>
      <c r="AL232" s="8" t="str">
        <f t="shared" si="38"/>
        <v/>
      </c>
      <c r="AM232" s="8" t="str">
        <f t="shared" si="39"/>
        <v/>
      </c>
      <c r="AO232" s="8">
        <v>229</v>
      </c>
      <c r="AP232" s="8">
        <f t="shared" si="40"/>
        <v>11</v>
      </c>
      <c r="AQ232" s="8">
        <f>IF(AP232="","",COUNTIF($AP$4:AP232,AP232)+2)</f>
        <v>11</v>
      </c>
      <c r="AR232" s="8" t="str">
        <f t="shared" si="34"/>
        <v/>
      </c>
      <c r="AS232" s="8" t="str">
        <f t="shared" si="41"/>
        <v>_11</v>
      </c>
      <c r="AT232" s="8">
        <f t="shared" si="42"/>
        <v>0</v>
      </c>
      <c r="AU232" s="36" t="str">
        <f>IFERROR(VLOOKUP(AS232,'Tiempos de ciclo'!$P$3:$S$398,4,0)/AT232,"")</f>
        <v/>
      </c>
    </row>
    <row r="233" spans="32:47" x14ac:dyDescent="0.25">
      <c r="AF233" s="35" t="str">
        <f t="shared" si="35"/>
        <v/>
      </c>
      <c r="AG233" s="8">
        <v>230</v>
      </c>
      <c r="AH233" s="8" t="str">
        <f t="shared" si="33"/>
        <v/>
      </c>
      <c r="AI233" s="8" t="str">
        <f>IF(AH233="","",COUNTIF($AH$4:AH233,AH233))</f>
        <v/>
      </c>
      <c r="AJ233" s="8" t="str">
        <f t="shared" si="36"/>
        <v/>
      </c>
      <c r="AK233" s="8" t="str">
        <f t="shared" si="37"/>
        <v/>
      </c>
      <c r="AL233" s="8" t="str">
        <f t="shared" si="38"/>
        <v/>
      </c>
      <c r="AM233" s="8" t="str">
        <f t="shared" si="39"/>
        <v/>
      </c>
      <c r="AO233" s="8">
        <v>230</v>
      </c>
      <c r="AP233" s="8">
        <f t="shared" si="40"/>
        <v>11</v>
      </c>
      <c r="AQ233" s="8">
        <f>IF(AP233="","",COUNTIF($AP$4:AP233,AP233)+2)</f>
        <v>12</v>
      </c>
      <c r="AR233" s="8" t="str">
        <f t="shared" si="34"/>
        <v/>
      </c>
      <c r="AS233" s="8" t="str">
        <f t="shared" si="41"/>
        <v>_12</v>
      </c>
      <c r="AT233" s="8">
        <f t="shared" si="42"/>
        <v>0</v>
      </c>
      <c r="AU233" s="36" t="str">
        <f>IFERROR(VLOOKUP(AS233,'Tiempos de ciclo'!$P$3:$S$398,4,0)/AT233,"")</f>
        <v/>
      </c>
    </row>
    <row r="234" spans="32:47" x14ac:dyDescent="0.25">
      <c r="AF234" s="35" t="str">
        <f t="shared" si="35"/>
        <v/>
      </c>
      <c r="AG234" s="8">
        <v>231</v>
      </c>
      <c r="AH234" s="8" t="str">
        <f t="shared" si="33"/>
        <v/>
      </c>
      <c r="AI234" s="8" t="str">
        <f>IF(AH234="","",COUNTIF($AH$4:AH234,AH234))</f>
        <v/>
      </c>
      <c r="AJ234" s="8" t="str">
        <f t="shared" si="36"/>
        <v/>
      </c>
      <c r="AK234" s="8" t="str">
        <f t="shared" si="37"/>
        <v/>
      </c>
      <c r="AL234" s="8" t="str">
        <f t="shared" si="38"/>
        <v/>
      </c>
      <c r="AM234" s="8" t="str">
        <f t="shared" si="39"/>
        <v/>
      </c>
      <c r="AO234" s="8">
        <v>231</v>
      </c>
      <c r="AP234" s="8">
        <f t="shared" si="40"/>
        <v>11</v>
      </c>
      <c r="AQ234" s="8">
        <f>IF(AP234="","",COUNTIF($AP$4:AP234,AP234)+2)</f>
        <v>13</v>
      </c>
      <c r="AR234" s="8" t="str">
        <f t="shared" si="34"/>
        <v/>
      </c>
      <c r="AS234" s="8" t="str">
        <f t="shared" si="41"/>
        <v>_13</v>
      </c>
      <c r="AT234" s="8">
        <f t="shared" si="42"/>
        <v>0</v>
      </c>
      <c r="AU234" s="36" t="str">
        <f>IFERROR(VLOOKUP(AS234,'Tiempos de ciclo'!$P$3:$S$398,4,0)/AT234,"")</f>
        <v/>
      </c>
    </row>
    <row r="235" spans="32:47" x14ac:dyDescent="0.25">
      <c r="AF235" s="35" t="str">
        <f t="shared" si="35"/>
        <v/>
      </c>
      <c r="AG235" s="8">
        <v>232</v>
      </c>
      <c r="AH235" s="8" t="str">
        <f t="shared" si="33"/>
        <v/>
      </c>
      <c r="AI235" s="8" t="str">
        <f>IF(AH235="","",COUNTIF($AH$4:AH235,AH235))</f>
        <v/>
      </c>
      <c r="AJ235" s="8" t="str">
        <f t="shared" si="36"/>
        <v/>
      </c>
      <c r="AK235" s="8" t="str">
        <f t="shared" si="37"/>
        <v/>
      </c>
      <c r="AL235" s="8" t="str">
        <f t="shared" si="38"/>
        <v/>
      </c>
      <c r="AM235" s="8" t="str">
        <f t="shared" si="39"/>
        <v/>
      </c>
      <c r="AO235" s="8">
        <v>232</v>
      </c>
      <c r="AP235" s="8">
        <f t="shared" si="40"/>
        <v>11</v>
      </c>
      <c r="AQ235" s="8">
        <f>IF(AP235="","",COUNTIF($AP$4:AP235,AP235)+2)</f>
        <v>14</v>
      </c>
      <c r="AR235" s="8" t="str">
        <f t="shared" si="34"/>
        <v/>
      </c>
      <c r="AS235" s="8" t="str">
        <f t="shared" si="41"/>
        <v>_14</v>
      </c>
      <c r="AT235" s="8">
        <f t="shared" si="42"/>
        <v>0</v>
      </c>
      <c r="AU235" s="36" t="str">
        <f>IFERROR(VLOOKUP(AS235,'Tiempos de ciclo'!$P$3:$S$398,4,0)/AT235,"")</f>
        <v/>
      </c>
    </row>
    <row r="236" spans="32:47" x14ac:dyDescent="0.25">
      <c r="AF236" s="35" t="str">
        <f t="shared" si="35"/>
        <v/>
      </c>
      <c r="AG236" s="8">
        <v>233</v>
      </c>
      <c r="AH236" s="8" t="str">
        <f t="shared" si="33"/>
        <v/>
      </c>
      <c r="AI236" s="8" t="str">
        <f>IF(AH236="","",COUNTIF($AH$4:AH236,AH236))</f>
        <v/>
      </c>
      <c r="AJ236" s="8" t="str">
        <f t="shared" si="36"/>
        <v/>
      </c>
      <c r="AK236" s="8" t="str">
        <f t="shared" si="37"/>
        <v/>
      </c>
      <c r="AL236" s="8" t="str">
        <f t="shared" si="38"/>
        <v/>
      </c>
      <c r="AM236" s="8" t="str">
        <f t="shared" si="39"/>
        <v/>
      </c>
      <c r="AO236" s="8">
        <v>233</v>
      </c>
      <c r="AP236" s="8">
        <f t="shared" si="40"/>
        <v>11</v>
      </c>
      <c r="AQ236" s="8">
        <f>IF(AP236="","",COUNTIF($AP$4:AP236,AP236)+2)</f>
        <v>15</v>
      </c>
      <c r="AR236" s="8" t="str">
        <f t="shared" si="34"/>
        <v/>
      </c>
      <c r="AS236" s="8" t="str">
        <f t="shared" si="41"/>
        <v>_15</v>
      </c>
      <c r="AT236" s="8">
        <f t="shared" si="42"/>
        <v>0</v>
      </c>
      <c r="AU236" s="36" t="str">
        <f>IFERROR(VLOOKUP(AS236,'Tiempos de ciclo'!$P$3:$S$398,4,0)/AT236,"")</f>
        <v/>
      </c>
    </row>
    <row r="237" spans="32:47" x14ac:dyDescent="0.25">
      <c r="AF237" s="35" t="str">
        <f t="shared" si="35"/>
        <v/>
      </c>
      <c r="AG237" s="8">
        <v>234</v>
      </c>
      <c r="AH237" s="8" t="str">
        <f t="shared" si="33"/>
        <v/>
      </c>
      <c r="AI237" s="8" t="str">
        <f>IF(AH237="","",COUNTIF($AH$4:AH237,AH237))</f>
        <v/>
      </c>
      <c r="AJ237" s="8" t="str">
        <f t="shared" si="36"/>
        <v/>
      </c>
      <c r="AK237" s="8" t="str">
        <f t="shared" si="37"/>
        <v/>
      </c>
      <c r="AL237" s="8" t="str">
        <f t="shared" si="38"/>
        <v/>
      </c>
      <c r="AM237" s="8" t="str">
        <f t="shared" si="39"/>
        <v/>
      </c>
      <c r="AO237" s="8">
        <v>234</v>
      </c>
      <c r="AP237" s="8">
        <f t="shared" si="40"/>
        <v>11</v>
      </c>
      <c r="AQ237" s="8">
        <f>IF(AP237="","",COUNTIF($AP$4:AP237,AP237)+2)</f>
        <v>16</v>
      </c>
      <c r="AR237" s="8" t="str">
        <f t="shared" si="34"/>
        <v/>
      </c>
      <c r="AS237" s="8" t="str">
        <f t="shared" si="41"/>
        <v>_16</v>
      </c>
      <c r="AT237" s="8">
        <f t="shared" si="42"/>
        <v>0</v>
      </c>
      <c r="AU237" s="36" t="str">
        <f>IFERROR(VLOOKUP(AS237,'Tiempos de ciclo'!$P$3:$S$398,4,0)/AT237,"")</f>
        <v/>
      </c>
    </row>
    <row r="238" spans="32:47" x14ac:dyDescent="0.25">
      <c r="AF238" s="35" t="str">
        <f t="shared" si="35"/>
        <v/>
      </c>
      <c r="AG238" s="8">
        <v>235</v>
      </c>
      <c r="AH238" s="8" t="str">
        <f t="shared" si="33"/>
        <v/>
      </c>
      <c r="AI238" s="8" t="str">
        <f>IF(AH238="","",COUNTIF($AH$4:AH238,AH238))</f>
        <v/>
      </c>
      <c r="AJ238" s="8" t="str">
        <f t="shared" si="36"/>
        <v/>
      </c>
      <c r="AK238" s="8" t="str">
        <f t="shared" si="37"/>
        <v/>
      </c>
      <c r="AL238" s="8" t="str">
        <f t="shared" si="38"/>
        <v/>
      </c>
      <c r="AM238" s="8" t="str">
        <f t="shared" si="39"/>
        <v/>
      </c>
      <c r="AO238" s="8">
        <v>235</v>
      </c>
      <c r="AP238" s="8">
        <f t="shared" si="40"/>
        <v>11</v>
      </c>
      <c r="AQ238" s="8">
        <f>IF(AP238="","",COUNTIF($AP$4:AP238,AP238)+2)</f>
        <v>17</v>
      </c>
      <c r="AR238" s="8" t="str">
        <f t="shared" si="34"/>
        <v/>
      </c>
      <c r="AS238" s="8" t="str">
        <f t="shared" si="41"/>
        <v>_17</v>
      </c>
      <c r="AT238" s="8">
        <f t="shared" si="42"/>
        <v>0</v>
      </c>
      <c r="AU238" s="36" t="str">
        <f>IFERROR(VLOOKUP(AS238,'Tiempos de ciclo'!$P$3:$S$398,4,0)/AT238,"")</f>
        <v/>
      </c>
    </row>
    <row r="239" spans="32:47" x14ac:dyDescent="0.25">
      <c r="AF239" s="35" t="str">
        <f t="shared" si="35"/>
        <v/>
      </c>
      <c r="AG239" s="8">
        <v>236</v>
      </c>
      <c r="AH239" s="8" t="str">
        <f t="shared" si="33"/>
        <v/>
      </c>
      <c r="AI239" s="8" t="str">
        <f>IF(AH239="","",COUNTIF($AH$4:AH239,AH239))</f>
        <v/>
      </c>
      <c r="AJ239" s="8" t="str">
        <f t="shared" si="36"/>
        <v/>
      </c>
      <c r="AK239" s="8" t="str">
        <f t="shared" si="37"/>
        <v/>
      </c>
      <c r="AL239" s="8" t="str">
        <f t="shared" si="38"/>
        <v/>
      </c>
      <c r="AM239" s="8" t="str">
        <f t="shared" si="39"/>
        <v/>
      </c>
      <c r="AO239" s="8">
        <v>236</v>
      </c>
      <c r="AP239" s="8">
        <f t="shared" si="40"/>
        <v>11</v>
      </c>
      <c r="AQ239" s="8">
        <f>IF(AP239="","",COUNTIF($AP$4:AP239,AP239)+2)</f>
        <v>18</v>
      </c>
      <c r="AR239" s="8" t="str">
        <f t="shared" si="34"/>
        <v/>
      </c>
      <c r="AS239" s="8" t="str">
        <f t="shared" si="41"/>
        <v>_18</v>
      </c>
      <c r="AT239" s="8">
        <f t="shared" si="42"/>
        <v>0</v>
      </c>
      <c r="AU239" s="36" t="str">
        <f>IFERROR(VLOOKUP(AS239,'Tiempos de ciclo'!$P$3:$S$398,4,0)/AT239,"")</f>
        <v/>
      </c>
    </row>
    <row r="240" spans="32:47" x14ac:dyDescent="0.25">
      <c r="AF240" s="35" t="str">
        <f t="shared" si="35"/>
        <v/>
      </c>
      <c r="AG240" s="8">
        <v>237</v>
      </c>
      <c r="AH240" s="8" t="str">
        <f t="shared" si="33"/>
        <v/>
      </c>
      <c r="AI240" s="8" t="str">
        <f>IF(AH240="","",COUNTIF($AH$4:AH240,AH240))</f>
        <v/>
      </c>
      <c r="AJ240" s="8" t="str">
        <f t="shared" si="36"/>
        <v/>
      </c>
      <c r="AK240" s="8" t="str">
        <f t="shared" si="37"/>
        <v/>
      </c>
      <c r="AL240" s="8" t="str">
        <f t="shared" si="38"/>
        <v/>
      </c>
      <c r="AM240" s="8" t="str">
        <f t="shared" si="39"/>
        <v/>
      </c>
      <c r="AO240" s="8">
        <v>237</v>
      </c>
      <c r="AP240" s="8">
        <f t="shared" si="40"/>
        <v>11</v>
      </c>
      <c r="AQ240" s="8">
        <f>IF(AP240="","",COUNTIF($AP$4:AP240,AP240)+2)</f>
        <v>19</v>
      </c>
      <c r="AR240" s="8" t="str">
        <f t="shared" si="34"/>
        <v/>
      </c>
      <c r="AS240" s="8" t="str">
        <f t="shared" si="41"/>
        <v>_19</v>
      </c>
      <c r="AT240" s="8">
        <f t="shared" si="42"/>
        <v>0</v>
      </c>
      <c r="AU240" s="36" t="str">
        <f>IFERROR(VLOOKUP(AS240,'Tiempos de ciclo'!$P$3:$S$398,4,0)/AT240,"")</f>
        <v/>
      </c>
    </row>
    <row r="241" spans="32:47" x14ac:dyDescent="0.25">
      <c r="AF241" s="35" t="str">
        <f t="shared" si="35"/>
        <v/>
      </c>
      <c r="AG241" s="8">
        <v>238</v>
      </c>
      <c r="AH241" s="8" t="str">
        <f t="shared" si="33"/>
        <v/>
      </c>
      <c r="AI241" s="8" t="str">
        <f>IF(AH241="","",COUNTIF($AH$4:AH241,AH241))</f>
        <v/>
      </c>
      <c r="AJ241" s="8" t="str">
        <f t="shared" si="36"/>
        <v/>
      </c>
      <c r="AK241" s="8" t="str">
        <f t="shared" si="37"/>
        <v/>
      </c>
      <c r="AL241" s="8" t="str">
        <f t="shared" si="38"/>
        <v/>
      </c>
      <c r="AM241" s="8" t="str">
        <f t="shared" si="39"/>
        <v/>
      </c>
      <c r="AO241" s="8">
        <v>238</v>
      </c>
      <c r="AP241" s="8">
        <f t="shared" si="40"/>
        <v>11</v>
      </c>
      <c r="AQ241" s="8">
        <f>IF(AP241="","",COUNTIF($AP$4:AP241,AP241)+2)</f>
        <v>20</v>
      </c>
      <c r="AR241" s="8" t="str">
        <f t="shared" si="34"/>
        <v/>
      </c>
      <c r="AS241" s="8" t="str">
        <f t="shared" si="41"/>
        <v>_20</v>
      </c>
      <c r="AT241" s="8">
        <f t="shared" si="42"/>
        <v>0</v>
      </c>
      <c r="AU241" s="36" t="str">
        <f>IFERROR(VLOOKUP(AS241,'Tiempos de ciclo'!$P$3:$S$398,4,0)/AT241,"")</f>
        <v/>
      </c>
    </row>
    <row r="242" spans="32:47" x14ac:dyDescent="0.25">
      <c r="AF242" s="35" t="str">
        <f t="shared" si="35"/>
        <v/>
      </c>
      <c r="AG242" s="8">
        <v>239</v>
      </c>
      <c r="AH242" s="8" t="str">
        <f t="shared" si="33"/>
        <v/>
      </c>
      <c r="AI242" s="8" t="str">
        <f>IF(AH242="","",COUNTIF($AH$4:AH242,AH242))</f>
        <v/>
      </c>
      <c r="AJ242" s="8" t="str">
        <f t="shared" si="36"/>
        <v/>
      </c>
      <c r="AK242" s="8" t="str">
        <f t="shared" si="37"/>
        <v/>
      </c>
      <c r="AL242" s="8" t="str">
        <f t="shared" si="38"/>
        <v/>
      </c>
      <c r="AM242" s="8" t="str">
        <f t="shared" si="39"/>
        <v/>
      </c>
      <c r="AO242" s="8">
        <v>239</v>
      </c>
      <c r="AP242" s="8">
        <f t="shared" si="40"/>
        <v>11</v>
      </c>
      <c r="AQ242" s="8">
        <f>IF(AP242="","",COUNTIF($AP$4:AP242,AP242)+2)</f>
        <v>21</v>
      </c>
      <c r="AR242" s="8" t="str">
        <f t="shared" si="34"/>
        <v/>
      </c>
      <c r="AS242" s="8" t="str">
        <f t="shared" si="41"/>
        <v>_21</v>
      </c>
      <c r="AT242" s="8">
        <f t="shared" si="42"/>
        <v>0</v>
      </c>
      <c r="AU242" s="36" t="str">
        <f>IFERROR(VLOOKUP(AS242,'Tiempos de ciclo'!$P$3:$S$398,4,0)/AT242,"")</f>
        <v/>
      </c>
    </row>
    <row r="243" spans="32:47" x14ac:dyDescent="0.25">
      <c r="AF243" s="35" t="str">
        <f t="shared" si="35"/>
        <v/>
      </c>
      <c r="AG243" s="8">
        <v>240</v>
      </c>
      <c r="AH243" s="8" t="str">
        <f t="shared" si="33"/>
        <v/>
      </c>
      <c r="AI243" s="8" t="str">
        <f>IF(AH243="","",COUNTIF($AH$4:AH243,AH243))</f>
        <v/>
      </c>
      <c r="AJ243" s="8" t="str">
        <f t="shared" si="36"/>
        <v/>
      </c>
      <c r="AK243" s="8" t="str">
        <f t="shared" si="37"/>
        <v/>
      </c>
      <c r="AL243" s="8" t="str">
        <f t="shared" si="38"/>
        <v/>
      </c>
      <c r="AM243" s="8" t="str">
        <f t="shared" si="39"/>
        <v/>
      </c>
      <c r="AO243" s="8">
        <v>240</v>
      </c>
      <c r="AP243" s="8">
        <f t="shared" si="40"/>
        <v>11</v>
      </c>
      <c r="AQ243" s="8">
        <f>IF(AP243="","",COUNTIF($AP$4:AP243,AP243)+2)</f>
        <v>22</v>
      </c>
      <c r="AR243" s="8" t="str">
        <f t="shared" si="34"/>
        <v/>
      </c>
      <c r="AS243" s="8" t="str">
        <f t="shared" si="41"/>
        <v>_22</v>
      </c>
      <c r="AT243" s="8">
        <f t="shared" si="42"/>
        <v>0</v>
      </c>
      <c r="AU243" s="36" t="str">
        <f>IFERROR(VLOOKUP(AS243,'Tiempos de ciclo'!$P$3:$S$398,4,0)/AT243,"")</f>
        <v/>
      </c>
    </row>
    <row r="244" spans="32:47" x14ac:dyDescent="0.25">
      <c r="AF244" s="35" t="str">
        <f t="shared" si="35"/>
        <v/>
      </c>
      <c r="AG244" s="8">
        <v>241</v>
      </c>
      <c r="AH244" s="8" t="str">
        <f t="shared" si="33"/>
        <v/>
      </c>
      <c r="AI244" s="8" t="str">
        <f>IF(AH244="","",COUNTIF($AH$4:AH244,AH244))</f>
        <v/>
      </c>
      <c r="AJ244" s="8" t="str">
        <f t="shared" si="36"/>
        <v/>
      </c>
      <c r="AK244" s="8" t="str">
        <f t="shared" si="37"/>
        <v/>
      </c>
      <c r="AL244" s="8" t="str">
        <f t="shared" si="38"/>
        <v/>
      </c>
      <c r="AM244" s="8" t="str">
        <f t="shared" si="39"/>
        <v/>
      </c>
      <c r="AO244" s="8">
        <v>241</v>
      </c>
      <c r="AP244" s="8">
        <f t="shared" si="40"/>
        <v>11</v>
      </c>
      <c r="AQ244" s="8">
        <f>IF(AP244="","",COUNTIF($AP$4:AP244,AP244)+2)</f>
        <v>23</v>
      </c>
      <c r="AR244" s="8" t="str">
        <f t="shared" si="34"/>
        <v/>
      </c>
      <c r="AS244" s="8" t="str">
        <f t="shared" si="41"/>
        <v>_23</v>
      </c>
      <c r="AT244" s="8">
        <f t="shared" si="42"/>
        <v>0</v>
      </c>
      <c r="AU244" s="36" t="str">
        <f>IFERROR(VLOOKUP(AS244,'Tiempos de ciclo'!$P$3:$S$398,4,0)/AT244,"")</f>
        <v/>
      </c>
    </row>
    <row r="245" spans="32:47" x14ac:dyDescent="0.25">
      <c r="AF245" s="35" t="str">
        <f t="shared" si="35"/>
        <v/>
      </c>
      <c r="AG245" s="8">
        <v>242</v>
      </c>
      <c r="AH245" s="8" t="str">
        <f t="shared" si="33"/>
        <v/>
      </c>
      <c r="AI245" s="8" t="str">
        <f>IF(AH245="","",COUNTIF($AH$4:AH245,AH245))</f>
        <v/>
      </c>
      <c r="AJ245" s="8" t="str">
        <f t="shared" si="36"/>
        <v/>
      </c>
      <c r="AK245" s="8" t="str">
        <f t="shared" si="37"/>
        <v/>
      </c>
      <c r="AL245" s="8" t="str">
        <f t="shared" si="38"/>
        <v/>
      </c>
      <c r="AM245" s="8" t="str">
        <f t="shared" si="39"/>
        <v/>
      </c>
      <c r="AO245" s="8">
        <v>242</v>
      </c>
      <c r="AP245" s="8">
        <f t="shared" si="40"/>
        <v>11</v>
      </c>
      <c r="AQ245" s="8">
        <f>IF(AP245="","",COUNTIF($AP$4:AP245,AP245)+2)</f>
        <v>24</v>
      </c>
      <c r="AR245" s="8" t="str">
        <f t="shared" si="34"/>
        <v/>
      </c>
      <c r="AS245" s="8" t="str">
        <f t="shared" si="41"/>
        <v>_24</v>
      </c>
      <c r="AT245" s="8">
        <f t="shared" si="42"/>
        <v>0</v>
      </c>
      <c r="AU245" s="36" t="str">
        <f>IFERROR(VLOOKUP(AS245,'Tiempos de ciclo'!$P$3:$S$398,4,0)/AT245,"")</f>
        <v/>
      </c>
    </row>
    <row r="246" spans="32:47" x14ac:dyDescent="0.25">
      <c r="AF246" s="35" t="str">
        <f t="shared" si="35"/>
        <v/>
      </c>
      <c r="AG246" s="8">
        <v>243</v>
      </c>
      <c r="AH246" s="8" t="str">
        <f t="shared" si="33"/>
        <v/>
      </c>
      <c r="AI246" s="8" t="str">
        <f>IF(AH246="","",COUNTIF($AH$4:AH246,AH246))</f>
        <v/>
      </c>
      <c r="AJ246" s="8" t="str">
        <f t="shared" si="36"/>
        <v/>
      </c>
      <c r="AK246" s="8" t="str">
        <f t="shared" si="37"/>
        <v/>
      </c>
      <c r="AL246" s="8" t="str">
        <f t="shared" si="38"/>
        <v/>
      </c>
      <c r="AM246" s="8" t="str">
        <f t="shared" si="39"/>
        <v/>
      </c>
      <c r="AO246" s="8">
        <v>243</v>
      </c>
      <c r="AP246" s="8">
        <f t="shared" si="40"/>
        <v>12</v>
      </c>
      <c r="AQ246" s="8">
        <f>IF(AP246="","",COUNTIF($AP$4:AP246,AP246)+2)</f>
        <v>3</v>
      </c>
      <c r="AR246" s="8" t="str">
        <f t="shared" si="34"/>
        <v/>
      </c>
      <c r="AS246" s="8" t="str">
        <f t="shared" si="41"/>
        <v>_3</v>
      </c>
      <c r="AT246" s="8">
        <f t="shared" si="42"/>
        <v>0</v>
      </c>
      <c r="AU246" s="36" t="str">
        <f>IFERROR(VLOOKUP(AS246,'Tiempos de ciclo'!$P$3:$S$398,4,0)/AT246,"")</f>
        <v/>
      </c>
    </row>
    <row r="247" spans="32:47" x14ac:dyDescent="0.25">
      <c r="AF247" s="35" t="str">
        <f t="shared" si="35"/>
        <v/>
      </c>
      <c r="AG247" s="8">
        <v>244</v>
      </c>
      <c r="AH247" s="8" t="str">
        <f t="shared" si="33"/>
        <v/>
      </c>
      <c r="AI247" s="8" t="str">
        <f>IF(AH247="","",COUNTIF($AH$4:AH247,AH247))</f>
        <v/>
      </c>
      <c r="AJ247" s="8" t="str">
        <f t="shared" si="36"/>
        <v/>
      </c>
      <c r="AK247" s="8" t="str">
        <f t="shared" si="37"/>
        <v/>
      </c>
      <c r="AL247" s="8" t="str">
        <f t="shared" si="38"/>
        <v/>
      </c>
      <c r="AM247" s="8" t="str">
        <f t="shared" si="39"/>
        <v/>
      </c>
      <c r="AO247" s="8">
        <v>244</v>
      </c>
      <c r="AP247" s="8">
        <f t="shared" si="40"/>
        <v>12</v>
      </c>
      <c r="AQ247" s="8">
        <f>IF(AP247="","",COUNTIF($AP$4:AP247,AP247)+2)</f>
        <v>4</v>
      </c>
      <c r="AR247" s="8" t="str">
        <f t="shared" si="34"/>
        <v/>
      </c>
      <c r="AS247" s="8" t="str">
        <f t="shared" si="41"/>
        <v>_4</v>
      </c>
      <c r="AT247" s="8">
        <f t="shared" si="42"/>
        <v>0</v>
      </c>
      <c r="AU247" s="36" t="str">
        <f>IFERROR(VLOOKUP(AS247,'Tiempos de ciclo'!$P$3:$S$398,4,0)/AT247,"")</f>
        <v/>
      </c>
    </row>
    <row r="248" spans="32:47" x14ac:dyDescent="0.25">
      <c r="AF248" s="35" t="str">
        <f t="shared" si="35"/>
        <v/>
      </c>
      <c r="AG248" s="8">
        <v>245</v>
      </c>
      <c r="AH248" s="8" t="str">
        <f t="shared" si="33"/>
        <v/>
      </c>
      <c r="AI248" s="8" t="str">
        <f>IF(AH248="","",COUNTIF($AH$4:AH248,AH248))</f>
        <v/>
      </c>
      <c r="AJ248" s="8" t="str">
        <f t="shared" si="36"/>
        <v/>
      </c>
      <c r="AK248" s="8" t="str">
        <f t="shared" si="37"/>
        <v/>
      </c>
      <c r="AL248" s="8" t="str">
        <f t="shared" si="38"/>
        <v/>
      </c>
      <c r="AM248" s="8" t="str">
        <f t="shared" si="39"/>
        <v/>
      </c>
      <c r="AO248" s="8">
        <v>245</v>
      </c>
      <c r="AP248" s="8">
        <f t="shared" si="40"/>
        <v>12</v>
      </c>
      <c r="AQ248" s="8">
        <f>IF(AP248="","",COUNTIF($AP$4:AP248,AP248)+2)</f>
        <v>5</v>
      </c>
      <c r="AR248" s="8" t="str">
        <f t="shared" si="34"/>
        <v/>
      </c>
      <c r="AS248" s="8" t="str">
        <f t="shared" si="41"/>
        <v>_5</v>
      </c>
      <c r="AT248" s="8">
        <f t="shared" si="42"/>
        <v>0</v>
      </c>
      <c r="AU248" s="36" t="str">
        <f>IFERROR(VLOOKUP(AS248,'Tiempos de ciclo'!$P$3:$S$398,4,0)/AT248,"")</f>
        <v/>
      </c>
    </row>
    <row r="249" spans="32:47" x14ac:dyDescent="0.25">
      <c r="AF249" s="35" t="str">
        <f t="shared" si="35"/>
        <v/>
      </c>
      <c r="AG249" s="8">
        <v>246</v>
      </c>
      <c r="AH249" s="8" t="str">
        <f t="shared" si="33"/>
        <v/>
      </c>
      <c r="AI249" s="8" t="str">
        <f>IF(AH249="","",COUNTIF($AH$4:AH249,AH249))</f>
        <v/>
      </c>
      <c r="AJ249" s="8" t="str">
        <f t="shared" si="36"/>
        <v/>
      </c>
      <c r="AK249" s="8" t="str">
        <f t="shared" si="37"/>
        <v/>
      </c>
      <c r="AL249" s="8" t="str">
        <f t="shared" si="38"/>
        <v/>
      </c>
      <c r="AM249" s="8" t="str">
        <f t="shared" si="39"/>
        <v/>
      </c>
      <c r="AO249" s="8">
        <v>246</v>
      </c>
      <c r="AP249" s="8">
        <f t="shared" si="40"/>
        <v>12</v>
      </c>
      <c r="AQ249" s="8">
        <f>IF(AP249="","",COUNTIF($AP$4:AP249,AP249)+2)</f>
        <v>6</v>
      </c>
      <c r="AR249" s="8" t="str">
        <f t="shared" si="34"/>
        <v/>
      </c>
      <c r="AS249" s="8" t="str">
        <f t="shared" si="41"/>
        <v>_6</v>
      </c>
      <c r="AT249" s="8">
        <f t="shared" si="42"/>
        <v>0</v>
      </c>
      <c r="AU249" s="36" t="str">
        <f>IFERROR(VLOOKUP(AS249,'Tiempos de ciclo'!$P$3:$S$398,4,0)/AT249,"")</f>
        <v/>
      </c>
    </row>
    <row r="250" spans="32:47" x14ac:dyDescent="0.25">
      <c r="AF250" s="35" t="str">
        <f t="shared" si="35"/>
        <v/>
      </c>
      <c r="AG250" s="8">
        <v>247</v>
      </c>
      <c r="AH250" s="8" t="str">
        <f t="shared" si="33"/>
        <v/>
      </c>
      <c r="AI250" s="8" t="str">
        <f>IF(AH250="","",COUNTIF($AH$4:AH250,AH250))</f>
        <v/>
      </c>
      <c r="AJ250" s="8" t="str">
        <f t="shared" si="36"/>
        <v/>
      </c>
      <c r="AK250" s="8" t="str">
        <f t="shared" si="37"/>
        <v/>
      </c>
      <c r="AL250" s="8" t="str">
        <f t="shared" si="38"/>
        <v/>
      </c>
      <c r="AM250" s="8" t="str">
        <f t="shared" si="39"/>
        <v/>
      </c>
      <c r="AO250" s="8">
        <v>247</v>
      </c>
      <c r="AP250" s="8">
        <f t="shared" si="40"/>
        <v>12</v>
      </c>
      <c r="AQ250" s="8">
        <f>IF(AP250="","",COUNTIF($AP$4:AP250,AP250)+2)</f>
        <v>7</v>
      </c>
      <c r="AR250" s="8" t="str">
        <f t="shared" si="34"/>
        <v/>
      </c>
      <c r="AS250" s="8" t="str">
        <f t="shared" si="41"/>
        <v>_7</v>
      </c>
      <c r="AT250" s="8">
        <f t="shared" si="42"/>
        <v>0</v>
      </c>
      <c r="AU250" s="36" t="str">
        <f>IFERROR(VLOOKUP(AS250,'Tiempos de ciclo'!$P$3:$S$398,4,0)/AT250,"")</f>
        <v/>
      </c>
    </row>
    <row r="251" spans="32:47" x14ac:dyDescent="0.25">
      <c r="AF251" s="35" t="str">
        <f t="shared" si="35"/>
        <v/>
      </c>
      <c r="AG251" s="8">
        <v>248</v>
      </c>
      <c r="AH251" s="8" t="str">
        <f t="shared" si="33"/>
        <v/>
      </c>
      <c r="AI251" s="8" t="str">
        <f>IF(AH251="","",COUNTIF($AH$4:AH251,AH251))</f>
        <v/>
      </c>
      <c r="AJ251" s="8" t="str">
        <f t="shared" si="36"/>
        <v/>
      </c>
      <c r="AK251" s="8" t="str">
        <f t="shared" si="37"/>
        <v/>
      </c>
      <c r="AL251" s="8" t="str">
        <f t="shared" si="38"/>
        <v/>
      </c>
      <c r="AM251" s="8" t="str">
        <f t="shared" si="39"/>
        <v/>
      </c>
      <c r="AO251" s="8">
        <v>248</v>
      </c>
      <c r="AP251" s="8">
        <f t="shared" si="40"/>
        <v>12</v>
      </c>
      <c r="AQ251" s="8">
        <f>IF(AP251="","",COUNTIF($AP$4:AP251,AP251)+2)</f>
        <v>8</v>
      </c>
      <c r="AR251" s="8" t="str">
        <f t="shared" si="34"/>
        <v/>
      </c>
      <c r="AS251" s="8" t="str">
        <f t="shared" si="41"/>
        <v>_8</v>
      </c>
      <c r="AT251" s="8">
        <f t="shared" si="42"/>
        <v>0</v>
      </c>
      <c r="AU251" s="36" t="str">
        <f>IFERROR(VLOOKUP(AS251,'Tiempos de ciclo'!$P$3:$S$398,4,0)/AT251,"")</f>
        <v/>
      </c>
    </row>
    <row r="252" spans="32:47" x14ac:dyDescent="0.25">
      <c r="AF252" s="35" t="str">
        <f t="shared" si="35"/>
        <v/>
      </c>
      <c r="AG252" s="8">
        <v>249</v>
      </c>
      <c r="AH252" s="8" t="str">
        <f t="shared" si="33"/>
        <v/>
      </c>
      <c r="AI252" s="8" t="str">
        <f>IF(AH252="","",COUNTIF($AH$4:AH252,AH252))</f>
        <v/>
      </c>
      <c r="AJ252" s="8" t="str">
        <f t="shared" si="36"/>
        <v/>
      </c>
      <c r="AK252" s="8" t="str">
        <f t="shared" si="37"/>
        <v/>
      </c>
      <c r="AL252" s="8" t="str">
        <f t="shared" si="38"/>
        <v/>
      </c>
      <c r="AM252" s="8" t="str">
        <f t="shared" si="39"/>
        <v/>
      </c>
      <c r="AO252" s="8">
        <v>249</v>
      </c>
      <c r="AP252" s="8">
        <f t="shared" si="40"/>
        <v>12</v>
      </c>
      <c r="AQ252" s="8">
        <f>IF(AP252="","",COUNTIF($AP$4:AP252,AP252)+2)</f>
        <v>9</v>
      </c>
      <c r="AR252" s="8" t="str">
        <f t="shared" si="34"/>
        <v/>
      </c>
      <c r="AS252" s="8" t="str">
        <f t="shared" si="41"/>
        <v>_9</v>
      </c>
      <c r="AT252" s="8">
        <f t="shared" si="42"/>
        <v>0</v>
      </c>
      <c r="AU252" s="36" t="str">
        <f>IFERROR(VLOOKUP(AS252,'Tiempos de ciclo'!$P$3:$S$398,4,0)/AT252,"")</f>
        <v/>
      </c>
    </row>
    <row r="253" spans="32:47" x14ac:dyDescent="0.25">
      <c r="AF253" s="35" t="str">
        <f t="shared" si="35"/>
        <v/>
      </c>
      <c r="AG253" s="8">
        <v>250</v>
      </c>
      <c r="AH253" s="8" t="str">
        <f t="shared" si="33"/>
        <v/>
      </c>
      <c r="AI253" s="8" t="str">
        <f>IF(AH253="","",COUNTIF($AH$4:AH253,AH253))</f>
        <v/>
      </c>
      <c r="AJ253" s="8" t="str">
        <f t="shared" si="36"/>
        <v/>
      </c>
      <c r="AK253" s="8" t="str">
        <f t="shared" si="37"/>
        <v/>
      </c>
      <c r="AL253" s="8" t="str">
        <f t="shared" si="38"/>
        <v/>
      </c>
      <c r="AM253" s="8" t="str">
        <f t="shared" si="39"/>
        <v/>
      </c>
      <c r="AO253" s="8">
        <v>250</v>
      </c>
      <c r="AP253" s="8">
        <f t="shared" si="40"/>
        <v>12</v>
      </c>
      <c r="AQ253" s="8">
        <f>IF(AP253="","",COUNTIF($AP$4:AP253,AP253)+2)</f>
        <v>10</v>
      </c>
      <c r="AR253" s="8" t="str">
        <f t="shared" si="34"/>
        <v/>
      </c>
      <c r="AS253" s="8" t="str">
        <f t="shared" si="41"/>
        <v>_10</v>
      </c>
      <c r="AT253" s="8">
        <f t="shared" si="42"/>
        <v>0</v>
      </c>
      <c r="AU253" s="36" t="str">
        <f>IFERROR(VLOOKUP(AS253,'Tiempos de ciclo'!$P$3:$S$398,4,0)/AT253,"")</f>
        <v/>
      </c>
    </row>
    <row r="254" spans="32:47" x14ac:dyDescent="0.25">
      <c r="AF254" s="35" t="str">
        <f t="shared" si="35"/>
        <v/>
      </c>
      <c r="AG254" s="8">
        <v>251</v>
      </c>
      <c r="AH254" s="8" t="str">
        <f t="shared" si="33"/>
        <v/>
      </c>
      <c r="AI254" s="8" t="str">
        <f>IF(AH254="","",COUNTIF($AH$4:AH254,AH254))</f>
        <v/>
      </c>
      <c r="AJ254" s="8" t="str">
        <f t="shared" si="36"/>
        <v/>
      </c>
      <c r="AK254" s="8" t="str">
        <f t="shared" si="37"/>
        <v/>
      </c>
      <c r="AL254" s="8" t="str">
        <f t="shared" si="38"/>
        <v/>
      </c>
      <c r="AM254" s="8" t="str">
        <f t="shared" si="39"/>
        <v/>
      </c>
      <c r="AO254" s="8">
        <v>251</v>
      </c>
      <c r="AP254" s="8">
        <f t="shared" si="40"/>
        <v>12</v>
      </c>
      <c r="AQ254" s="8">
        <f>IF(AP254="","",COUNTIF($AP$4:AP254,AP254)+2)</f>
        <v>11</v>
      </c>
      <c r="AR254" s="8" t="str">
        <f t="shared" si="34"/>
        <v/>
      </c>
      <c r="AS254" s="8" t="str">
        <f t="shared" si="41"/>
        <v>_11</v>
      </c>
      <c r="AT254" s="8">
        <f t="shared" si="42"/>
        <v>0</v>
      </c>
      <c r="AU254" s="36" t="str">
        <f>IFERROR(VLOOKUP(AS254,'Tiempos de ciclo'!$P$3:$S$398,4,0)/AT254,"")</f>
        <v/>
      </c>
    </row>
    <row r="255" spans="32:47" x14ac:dyDescent="0.25">
      <c r="AF255" s="35" t="str">
        <f t="shared" si="35"/>
        <v/>
      </c>
      <c r="AG255" s="8">
        <v>252</v>
      </c>
      <c r="AH255" s="8" t="str">
        <f t="shared" si="33"/>
        <v/>
      </c>
      <c r="AI255" s="8" t="str">
        <f>IF(AH255="","",COUNTIF($AH$4:AH255,AH255))</f>
        <v/>
      </c>
      <c r="AJ255" s="8" t="str">
        <f t="shared" si="36"/>
        <v/>
      </c>
      <c r="AK255" s="8" t="str">
        <f t="shared" si="37"/>
        <v/>
      </c>
      <c r="AL255" s="8" t="str">
        <f t="shared" si="38"/>
        <v/>
      </c>
      <c r="AM255" s="8" t="str">
        <f t="shared" si="39"/>
        <v/>
      </c>
      <c r="AO255" s="8">
        <v>252</v>
      </c>
      <c r="AP255" s="8">
        <f t="shared" si="40"/>
        <v>12</v>
      </c>
      <c r="AQ255" s="8">
        <f>IF(AP255="","",COUNTIF($AP$4:AP255,AP255)+2)</f>
        <v>12</v>
      </c>
      <c r="AR255" s="8" t="str">
        <f t="shared" si="34"/>
        <v/>
      </c>
      <c r="AS255" s="8" t="str">
        <f t="shared" si="41"/>
        <v>_12</v>
      </c>
      <c r="AT255" s="8">
        <f t="shared" si="42"/>
        <v>0</v>
      </c>
      <c r="AU255" s="36" t="str">
        <f>IFERROR(VLOOKUP(AS255,'Tiempos de ciclo'!$P$3:$S$398,4,0)/AT255,"")</f>
        <v/>
      </c>
    </row>
    <row r="256" spans="32:47" x14ac:dyDescent="0.25">
      <c r="AF256" s="35" t="str">
        <f t="shared" si="35"/>
        <v/>
      </c>
      <c r="AG256" s="8">
        <v>253</v>
      </c>
      <c r="AH256" s="8" t="str">
        <f t="shared" si="33"/>
        <v/>
      </c>
      <c r="AI256" s="8" t="str">
        <f>IF(AH256="","",COUNTIF($AH$4:AH256,AH256))</f>
        <v/>
      </c>
      <c r="AJ256" s="8" t="str">
        <f t="shared" si="36"/>
        <v/>
      </c>
      <c r="AK256" s="8" t="str">
        <f t="shared" si="37"/>
        <v/>
      </c>
      <c r="AL256" s="8" t="str">
        <f t="shared" si="38"/>
        <v/>
      </c>
      <c r="AM256" s="8" t="str">
        <f t="shared" si="39"/>
        <v/>
      </c>
      <c r="AO256" s="8">
        <v>253</v>
      </c>
      <c r="AP256" s="8">
        <f t="shared" si="40"/>
        <v>12</v>
      </c>
      <c r="AQ256" s="8">
        <f>IF(AP256="","",COUNTIF($AP$4:AP256,AP256)+2)</f>
        <v>13</v>
      </c>
      <c r="AR256" s="8" t="str">
        <f t="shared" si="34"/>
        <v/>
      </c>
      <c r="AS256" s="8" t="str">
        <f t="shared" si="41"/>
        <v>_13</v>
      </c>
      <c r="AT256" s="8">
        <f t="shared" si="42"/>
        <v>0</v>
      </c>
      <c r="AU256" s="36" t="str">
        <f>IFERROR(VLOOKUP(AS256,'Tiempos de ciclo'!$P$3:$S$398,4,0)/AT256,"")</f>
        <v/>
      </c>
    </row>
    <row r="257" spans="32:47" x14ac:dyDescent="0.25">
      <c r="AF257" s="35" t="str">
        <f t="shared" si="35"/>
        <v/>
      </c>
      <c r="AG257" s="8">
        <v>254</v>
      </c>
      <c r="AH257" s="8" t="str">
        <f t="shared" si="33"/>
        <v/>
      </c>
      <c r="AI257" s="8" t="str">
        <f>IF(AH257="","",COUNTIF($AH$4:AH257,AH257))</f>
        <v/>
      </c>
      <c r="AJ257" s="8" t="str">
        <f t="shared" si="36"/>
        <v/>
      </c>
      <c r="AK257" s="8" t="str">
        <f t="shared" si="37"/>
        <v/>
      </c>
      <c r="AL257" s="8" t="str">
        <f t="shared" si="38"/>
        <v/>
      </c>
      <c r="AM257" s="8" t="str">
        <f t="shared" si="39"/>
        <v/>
      </c>
      <c r="AO257" s="8">
        <v>254</v>
      </c>
      <c r="AP257" s="8">
        <f t="shared" si="40"/>
        <v>12</v>
      </c>
      <c r="AQ257" s="8">
        <f>IF(AP257="","",COUNTIF($AP$4:AP257,AP257)+2)</f>
        <v>14</v>
      </c>
      <c r="AR257" s="8" t="str">
        <f t="shared" si="34"/>
        <v/>
      </c>
      <c r="AS257" s="8" t="str">
        <f t="shared" si="41"/>
        <v>_14</v>
      </c>
      <c r="AT257" s="8">
        <f t="shared" si="42"/>
        <v>0</v>
      </c>
      <c r="AU257" s="36" t="str">
        <f>IFERROR(VLOOKUP(AS257,'Tiempos de ciclo'!$P$3:$S$398,4,0)/AT257,"")</f>
        <v/>
      </c>
    </row>
    <row r="258" spans="32:47" x14ac:dyDescent="0.25">
      <c r="AF258" s="35" t="str">
        <f t="shared" si="35"/>
        <v/>
      </c>
      <c r="AG258" s="8">
        <v>255</v>
      </c>
      <c r="AH258" s="8" t="str">
        <f t="shared" si="33"/>
        <v/>
      </c>
      <c r="AI258" s="8" t="str">
        <f>IF(AH258="","",COUNTIF($AH$4:AH258,AH258))</f>
        <v/>
      </c>
      <c r="AJ258" s="8" t="str">
        <f t="shared" si="36"/>
        <v/>
      </c>
      <c r="AK258" s="8" t="str">
        <f t="shared" si="37"/>
        <v/>
      </c>
      <c r="AL258" s="8" t="str">
        <f t="shared" si="38"/>
        <v/>
      </c>
      <c r="AM258" s="8" t="str">
        <f t="shared" si="39"/>
        <v/>
      </c>
      <c r="AO258" s="8">
        <v>255</v>
      </c>
      <c r="AP258" s="8">
        <f t="shared" si="40"/>
        <v>12</v>
      </c>
      <c r="AQ258" s="8">
        <f>IF(AP258="","",COUNTIF($AP$4:AP258,AP258)+2)</f>
        <v>15</v>
      </c>
      <c r="AR258" s="8" t="str">
        <f t="shared" si="34"/>
        <v/>
      </c>
      <c r="AS258" s="8" t="str">
        <f t="shared" si="41"/>
        <v>_15</v>
      </c>
      <c r="AT258" s="8">
        <f t="shared" si="42"/>
        <v>0</v>
      </c>
      <c r="AU258" s="36" t="str">
        <f>IFERROR(VLOOKUP(AS258,'Tiempos de ciclo'!$P$3:$S$398,4,0)/AT258,"")</f>
        <v/>
      </c>
    </row>
    <row r="259" spans="32:47" x14ac:dyDescent="0.25">
      <c r="AF259" s="35" t="str">
        <f t="shared" si="35"/>
        <v/>
      </c>
      <c r="AG259" s="8">
        <v>256</v>
      </c>
      <c r="AH259" s="8" t="str">
        <f t="shared" si="33"/>
        <v/>
      </c>
      <c r="AI259" s="8" t="str">
        <f>IF(AH259="","",COUNTIF($AH$4:AH259,AH259))</f>
        <v/>
      </c>
      <c r="AJ259" s="8" t="str">
        <f t="shared" si="36"/>
        <v/>
      </c>
      <c r="AK259" s="8" t="str">
        <f t="shared" si="37"/>
        <v/>
      </c>
      <c r="AL259" s="8" t="str">
        <f t="shared" si="38"/>
        <v/>
      </c>
      <c r="AM259" s="8" t="str">
        <f t="shared" si="39"/>
        <v/>
      </c>
      <c r="AO259" s="8">
        <v>256</v>
      </c>
      <c r="AP259" s="8">
        <f t="shared" si="40"/>
        <v>12</v>
      </c>
      <c r="AQ259" s="8">
        <f>IF(AP259="","",COUNTIF($AP$4:AP259,AP259)+2)</f>
        <v>16</v>
      </c>
      <c r="AR259" s="8" t="str">
        <f t="shared" si="34"/>
        <v/>
      </c>
      <c r="AS259" s="8" t="str">
        <f t="shared" si="41"/>
        <v>_16</v>
      </c>
      <c r="AT259" s="8">
        <f t="shared" si="42"/>
        <v>0</v>
      </c>
      <c r="AU259" s="36" t="str">
        <f>IFERROR(VLOOKUP(AS259,'Tiempos de ciclo'!$P$3:$S$398,4,0)/AT259,"")</f>
        <v/>
      </c>
    </row>
    <row r="260" spans="32:47" x14ac:dyDescent="0.25">
      <c r="AF260" s="35" t="str">
        <f t="shared" si="35"/>
        <v/>
      </c>
      <c r="AG260" s="8">
        <v>257</v>
      </c>
      <c r="AH260" s="8" t="str">
        <f t="shared" ref="AH260:AH323" si="43">IF(AG260&gt;$AH$1,"",ROUNDUP(AG260/$AG$1,0))</f>
        <v/>
      </c>
      <c r="AI260" s="8" t="str">
        <f>IF(AH260="","",COUNTIF($AH$4:AH260,AH260))</f>
        <v/>
      </c>
      <c r="AJ260" s="8" t="str">
        <f t="shared" si="36"/>
        <v/>
      </c>
      <c r="AK260" s="8" t="str">
        <f t="shared" si="37"/>
        <v/>
      </c>
      <c r="AL260" s="8" t="str">
        <f t="shared" si="38"/>
        <v/>
      </c>
      <c r="AM260" s="8" t="str">
        <f t="shared" si="39"/>
        <v/>
      </c>
      <c r="AO260" s="8">
        <v>257</v>
      </c>
      <c r="AP260" s="8">
        <f t="shared" si="40"/>
        <v>12</v>
      </c>
      <c r="AQ260" s="8">
        <f>IF(AP260="","",COUNTIF($AP$4:AP260,AP260)+2)</f>
        <v>17</v>
      </c>
      <c r="AR260" s="8" t="str">
        <f t="shared" ref="AR260:AR323" si="44">IF(AP260="","",VLOOKUP($AP260,$A$4:$D$35,4,0))</f>
        <v/>
      </c>
      <c r="AS260" s="8" t="str">
        <f t="shared" si="41"/>
        <v>_17</v>
      </c>
      <c r="AT260" s="8">
        <f t="shared" si="42"/>
        <v>0</v>
      </c>
      <c r="AU260" s="36" t="str">
        <f>IFERROR(VLOOKUP(AS260,'Tiempos de ciclo'!$P$3:$S$398,4,0)/AT260,"")</f>
        <v/>
      </c>
    </row>
    <row r="261" spans="32:47" x14ac:dyDescent="0.25">
      <c r="AF261" s="35" t="str">
        <f t="shared" ref="AF261:AF324" si="45">IF(AJ261="","",AJ261&amp;"_"&amp;AL261)</f>
        <v/>
      </c>
      <c r="AG261" s="8">
        <v>258</v>
      </c>
      <c r="AH261" s="8" t="str">
        <f t="shared" si="43"/>
        <v/>
      </c>
      <c r="AI261" s="8" t="str">
        <f>IF(AH261="","",COUNTIF($AH$4:AH261,AH261))</f>
        <v/>
      </c>
      <c r="AJ261" s="8" t="str">
        <f t="shared" ref="AJ261:AJ324" si="46">IF(AH261="","",VLOOKUP($AH261,$A$4:$C$35,3,0))</f>
        <v/>
      </c>
      <c r="AK261" s="8" t="str">
        <f t="shared" ref="AK261:AK324" si="47">IF(AI261="","",HLOOKUP(AI261,$K$1:$AD$35,3,0))</f>
        <v/>
      </c>
      <c r="AL261" s="8" t="str">
        <f t="shared" ref="AL261:AL324" si="48">IF(AH261="","",IF(AJ262=AJ261,AK262,24))</f>
        <v/>
      </c>
      <c r="AM261" s="8" t="str">
        <f t="shared" ref="AM261:AM324" si="49">IF(AH261="","",HLOOKUP(AK261,$K$3:$AD$35,AH261+1,0))</f>
        <v/>
      </c>
      <c r="AO261" s="8">
        <v>258</v>
      </c>
      <c r="AP261" s="8">
        <f t="shared" ref="AP261:AP324" si="50">IF(AO261&gt;$AP$1,"",ROUNDUP(AO261/$AO$1,0))</f>
        <v>12</v>
      </c>
      <c r="AQ261" s="8">
        <f>IF(AP261="","",COUNTIF($AP$4:AP261,AP261)+2)</f>
        <v>18</v>
      </c>
      <c r="AR261" s="8" t="str">
        <f t="shared" si="44"/>
        <v/>
      </c>
      <c r="AS261" s="8" t="str">
        <f t="shared" ref="AS261:AS324" si="51">AR261&amp;"_"&amp;AQ261</f>
        <v>_18</v>
      </c>
      <c r="AT261" s="8">
        <f t="shared" ref="AT261:AT324" si="52">IFERROR(VLOOKUP(AR261&amp;"_"&amp;(AQ261+1),$AF$4:$AM$643,8,0),IF(AR262=AR261,AT262,AT260))</f>
        <v>0</v>
      </c>
      <c r="AU261" s="36" t="str">
        <f>IFERROR(VLOOKUP(AS261,'Tiempos de ciclo'!$P$3:$S$398,4,0)/AT261,"")</f>
        <v/>
      </c>
    </row>
    <row r="262" spans="32:47" x14ac:dyDescent="0.25">
      <c r="AF262" s="35" t="str">
        <f t="shared" si="45"/>
        <v/>
      </c>
      <c r="AG262" s="8">
        <v>259</v>
      </c>
      <c r="AH262" s="8" t="str">
        <f t="shared" si="43"/>
        <v/>
      </c>
      <c r="AI262" s="8" t="str">
        <f>IF(AH262="","",COUNTIF($AH$4:AH262,AH262))</f>
        <v/>
      </c>
      <c r="AJ262" s="8" t="str">
        <f t="shared" si="46"/>
        <v/>
      </c>
      <c r="AK262" s="8" t="str">
        <f t="shared" si="47"/>
        <v/>
      </c>
      <c r="AL262" s="8" t="str">
        <f t="shared" si="48"/>
        <v/>
      </c>
      <c r="AM262" s="8" t="str">
        <f t="shared" si="49"/>
        <v/>
      </c>
      <c r="AO262" s="8">
        <v>259</v>
      </c>
      <c r="AP262" s="8">
        <f t="shared" si="50"/>
        <v>12</v>
      </c>
      <c r="AQ262" s="8">
        <f>IF(AP262="","",COUNTIF($AP$4:AP262,AP262)+2)</f>
        <v>19</v>
      </c>
      <c r="AR262" s="8" t="str">
        <f t="shared" si="44"/>
        <v/>
      </c>
      <c r="AS262" s="8" t="str">
        <f t="shared" si="51"/>
        <v>_19</v>
      </c>
      <c r="AT262" s="8">
        <f t="shared" si="52"/>
        <v>0</v>
      </c>
      <c r="AU262" s="36" t="str">
        <f>IFERROR(VLOOKUP(AS262,'Tiempos de ciclo'!$P$3:$S$398,4,0)/AT262,"")</f>
        <v/>
      </c>
    </row>
    <row r="263" spans="32:47" x14ac:dyDescent="0.25">
      <c r="AF263" s="35" t="str">
        <f t="shared" si="45"/>
        <v/>
      </c>
      <c r="AG263" s="8">
        <v>260</v>
      </c>
      <c r="AH263" s="8" t="str">
        <f t="shared" si="43"/>
        <v/>
      </c>
      <c r="AI263" s="8" t="str">
        <f>IF(AH263="","",COUNTIF($AH$4:AH263,AH263))</f>
        <v/>
      </c>
      <c r="AJ263" s="8" t="str">
        <f t="shared" si="46"/>
        <v/>
      </c>
      <c r="AK263" s="8" t="str">
        <f t="shared" si="47"/>
        <v/>
      </c>
      <c r="AL263" s="8" t="str">
        <f t="shared" si="48"/>
        <v/>
      </c>
      <c r="AM263" s="8" t="str">
        <f t="shared" si="49"/>
        <v/>
      </c>
      <c r="AO263" s="8">
        <v>260</v>
      </c>
      <c r="AP263" s="8">
        <f t="shared" si="50"/>
        <v>12</v>
      </c>
      <c r="AQ263" s="8">
        <f>IF(AP263="","",COUNTIF($AP$4:AP263,AP263)+2)</f>
        <v>20</v>
      </c>
      <c r="AR263" s="8" t="str">
        <f t="shared" si="44"/>
        <v/>
      </c>
      <c r="AS263" s="8" t="str">
        <f t="shared" si="51"/>
        <v>_20</v>
      </c>
      <c r="AT263" s="8">
        <f t="shared" si="52"/>
        <v>0</v>
      </c>
      <c r="AU263" s="36" t="str">
        <f>IFERROR(VLOOKUP(AS263,'Tiempos de ciclo'!$P$3:$S$398,4,0)/AT263,"")</f>
        <v/>
      </c>
    </row>
    <row r="264" spans="32:47" x14ac:dyDescent="0.25">
      <c r="AF264" s="35" t="str">
        <f t="shared" si="45"/>
        <v/>
      </c>
      <c r="AG264" s="8">
        <v>261</v>
      </c>
      <c r="AH264" s="8" t="str">
        <f t="shared" si="43"/>
        <v/>
      </c>
      <c r="AI264" s="8" t="str">
        <f>IF(AH264="","",COUNTIF($AH$4:AH264,AH264))</f>
        <v/>
      </c>
      <c r="AJ264" s="8" t="str">
        <f t="shared" si="46"/>
        <v/>
      </c>
      <c r="AK264" s="8" t="str">
        <f t="shared" si="47"/>
        <v/>
      </c>
      <c r="AL264" s="8" t="str">
        <f t="shared" si="48"/>
        <v/>
      </c>
      <c r="AM264" s="8" t="str">
        <f t="shared" si="49"/>
        <v/>
      </c>
      <c r="AO264" s="8">
        <v>261</v>
      </c>
      <c r="AP264" s="8">
        <f t="shared" si="50"/>
        <v>12</v>
      </c>
      <c r="AQ264" s="8">
        <f>IF(AP264="","",COUNTIF($AP$4:AP264,AP264)+2)</f>
        <v>21</v>
      </c>
      <c r="AR264" s="8" t="str">
        <f t="shared" si="44"/>
        <v/>
      </c>
      <c r="AS264" s="8" t="str">
        <f t="shared" si="51"/>
        <v>_21</v>
      </c>
      <c r="AT264" s="8">
        <f t="shared" si="52"/>
        <v>0</v>
      </c>
      <c r="AU264" s="36" t="str">
        <f>IFERROR(VLOOKUP(AS264,'Tiempos de ciclo'!$P$3:$S$398,4,0)/AT264,"")</f>
        <v/>
      </c>
    </row>
    <row r="265" spans="32:47" x14ac:dyDescent="0.25">
      <c r="AF265" s="35" t="str">
        <f t="shared" si="45"/>
        <v/>
      </c>
      <c r="AG265" s="8">
        <v>262</v>
      </c>
      <c r="AH265" s="8" t="str">
        <f t="shared" si="43"/>
        <v/>
      </c>
      <c r="AI265" s="8" t="str">
        <f>IF(AH265="","",COUNTIF($AH$4:AH265,AH265))</f>
        <v/>
      </c>
      <c r="AJ265" s="8" t="str">
        <f t="shared" si="46"/>
        <v/>
      </c>
      <c r="AK265" s="8" t="str">
        <f t="shared" si="47"/>
        <v/>
      </c>
      <c r="AL265" s="8" t="str">
        <f t="shared" si="48"/>
        <v/>
      </c>
      <c r="AM265" s="8" t="str">
        <f t="shared" si="49"/>
        <v/>
      </c>
      <c r="AO265" s="8">
        <v>262</v>
      </c>
      <c r="AP265" s="8">
        <f t="shared" si="50"/>
        <v>12</v>
      </c>
      <c r="AQ265" s="8">
        <f>IF(AP265="","",COUNTIF($AP$4:AP265,AP265)+2)</f>
        <v>22</v>
      </c>
      <c r="AR265" s="8" t="str">
        <f t="shared" si="44"/>
        <v/>
      </c>
      <c r="AS265" s="8" t="str">
        <f t="shared" si="51"/>
        <v>_22</v>
      </c>
      <c r="AT265" s="8">
        <f t="shared" si="52"/>
        <v>0</v>
      </c>
      <c r="AU265" s="36" t="str">
        <f>IFERROR(VLOOKUP(AS265,'Tiempos de ciclo'!$P$3:$S$398,4,0)/AT265,"")</f>
        <v/>
      </c>
    </row>
    <row r="266" spans="32:47" x14ac:dyDescent="0.25">
      <c r="AF266" s="35" t="str">
        <f t="shared" si="45"/>
        <v/>
      </c>
      <c r="AG266" s="8">
        <v>263</v>
      </c>
      <c r="AH266" s="8" t="str">
        <f t="shared" si="43"/>
        <v/>
      </c>
      <c r="AI266" s="8" t="str">
        <f>IF(AH266="","",COUNTIF($AH$4:AH266,AH266))</f>
        <v/>
      </c>
      <c r="AJ266" s="8" t="str">
        <f t="shared" si="46"/>
        <v/>
      </c>
      <c r="AK266" s="8" t="str">
        <f t="shared" si="47"/>
        <v/>
      </c>
      <c r="AL266" s="8" t="str">
        <f t="shared" si="48"/>
        <v/>
      </c>
      <c r="AM266" s="8" t="str">
        <f t="shared" si="49"/>
        <v/>
      </c>
      <c r="AO266" s="8">
        <v>263</v>
      </c>
      <c r="AP266" s="8">
        <f t="shared" si="50"/>
        <v>12</v>
      </c>
      <c r="AQ266" s="8">
        <f>IF(AP266="","",COUNTIF($AP$4:AP266,AP266)+2)</f>
        <v>23</v>
      </c>
      <c r="AR266" s="8" t="str">
        <f t="shared" si="44"/>
        <v/>
      </c>
      <c r="AS266" s="8" t="str">
        <f t="shared" si="51"/>
        <v>_23</v>
      </c>
      <c r="AT266" s="8">
        <f t="shared" si="52"/>
        <v>0</v>
      </c>
      <c r="AU266" s="36" t="str">
        <f>IFERROR(VLOOKUP(AS266,'Tiempos de ciclo'!$P$3:$S$398,4,0)/AT266,"")</f>
        <v/>
      </c>
    </row>
    <row r="267" spans="32:47" x14ac:dyDescent="0.25">
      <c r="AF267" s="35" t="str">
        <f t="shared" si="45"/>
        <v/>
      </c>
      <c r="AG267" s="8">
        <v>264</v>
      </c>
      <c r="AH267" s="8" t="str">
        <f t="shared" si="43"/>
        <v/>
      </c>
      <c r="AI267" s="8" t="str">
        <f>IF(AH267="","",COUNTIF($AH$4:AH267,AH267))</f>
        <v/>
      </c>
      <c r="AJ267" s="8" t="str">
        <f t="shared" si="46"/>
        <v/>
      </c>
      <c r="AK267" s="8" t="str">
        <f t="shared" si="47"/>
        <v/>
      </c>
      <c r="AL267" s="8" t="str">
        <f t="shared" si="48"/>
        <v/>
      </c>
      <c r="AM267" s="8" t="str">
        <f t="shared" si="49"/>
        <v/>
      </c>
      <c r="AO267" s="8">
        <v>264</v>
      </c>
      <c r="AP267" s="8">
        <f t="shared" si="50"/>
        <v>12</v>
      </c>
      <c r="AQ267" s="8">
        <f>IF(AP267="","",COUNTIF($AP$4:AP267,AP267)+2)</f>
        <v>24</v>
      </c>
      <c r="AR267" s="8" t="str">
        <f t="shared" si="44"/>
        <v/>
      </c>
      <c r="AS267" s="8" t="str">
        <f t="shared" si="51"/>
        <v>_24</v>
      </c>
      <c r="AT267" s="8">
        <f t="shared" si="52"/>
        <v>0</v>
      </c>
      <c r="AU267" s="36" t="str">
        <f>IFERROR(VLOOKUP(AS267,'Tiempos de ciclo'!$P$3:$S$398,4,0)/AT267,"")</f>
        <v/>
      </c>
    </row>
    <row r="268" spans="32:47" x14ac:dyDescent="0.25">
      <c r="AF268" s="35" t="str">
        <f t="shared" si="45"/>
        <v/>
      </c>
      <c r="AG268" s="8">
        <v>265</v>
      </c>
      <c r="AH268" s="8" t="str">
        <f t="shared" si="43"/>
        <v/>
      </c>
      <c r="AI268" s="8" t="str">
        <f>IF(AH268="","",COUNTIF($AH$4:AH268,AH268))</f>
        <v/>
      </c>
      <c r="AJ268" s="8" t="str">
        <f t="shared" si="46"/>
        <v/>
      </c>
      <c r="AK268" s="8" t="str">
        <f t="shared" si="47"/>
        <v/>
      </c>
      <c r="AL268" s="8" t="str">
        <f t="shared" si="48"/>
        <v/>
      </c>
      <c r="AM268" s="8" t="str">
        <f t="shared" si="49"/>
        <v/>
      </c>
      <c r="AO268" s="8">
        <v>265</v>
      </c>
      <c r="AP268" s="8">
        <f t="shared" si="50"/>
        <v>13</v>
      </c>
      <c r="AQ268" s="8">
        <f>IF(AP268="","",COUNTIF($AP$4:AP268,AP268)+2)</f>
        <v>3</v>
      </c>
      <c r="AR268" s="8" t="str">
        <f t="shared" si="44"/>
        <v/>
      </c>
      <c r="AS268" s="8" t="str">
        <f t="shared" si="51"/>
        <v>_3</v>
      </c>
      <c r="AT268" s="8">
        <f t="shared" si="52"/>
        <v>0</v>
      </c>
      <c r="AU268" s="36" t="str">
        <f>IFERROR(VLOOKUP(AS268,'Tiempos de ciclo'!$P$3:$S$398,4,0)/AT268,"")</f>
        <v/>
      </c>
    </row>
    <row r="269" spans="32:47" x14ac:dyDescent="0.25">
      <c r="AF269" s="35" t="str">
        <f t="shared" si="45"/>
        <v/>
      </c>
      <c r="AG269" s="8">
        <v>266</v>
      </c>
      <c r="AH269" s="8" t="str">
        <f t="shared" si="43"/>
        <v/>
      </c>
      <c r="AI269" s="8" t="str">
        <f>IF(AH269="","",COUNTIF($AH$4:AH269,AH269))</f>
        <v/>
      </c>
      <c r="AJ269" s="8" t="str">
        <f t="shared" si="46"/>
        <v/>
      </c>
      <c r="AK269" s="8" t="str">
        <f t="shared" si="47"/>
        <v/>
      </c>
      <c r="AL269" s="8" t="str">
        <f t="shared" si="48"/>
        <v/>
      </c>
      <c r="AM269" s="8" t="str">
        <f t="shared" si="49"/>
        <v/>
      </c>
      <c r="AO269" s="8">
        <v>266</v>
      </c>
      <c r="AP269" s="8">
        <f t="shared" si="50"/>
        <v>13</v>
      </c>
      <c r="AQ269" s="8">
        <f>IF(AP269="","",COUNTIF($AP$4:AP269,AP269)+2)</f>
        <v>4</v>
      </c>
      <c r="AR269" s="8" t="str">
        <f t="shared" si="44"/>
        <v/>
      </c>
      <c r="AS269" s="8" t="str">
        <f t="shared" si="51"/>
        <v>_4</v>
      </c>
      <c r="AT269" s="8">
        <f t="shared" si="52"/>
        <v>0</v>
      </c>
      <c r="AU269" s="36" t="str">
        <f>IFERROR(VLOOKUP(AS269,'Tiempos de ciclo'!$P$3:$S$398,4,0)/AT269,"")</f>
        <v/>
      </c>
    </row>
    <row r="270" spans="32:47" x14ac:dyDescent="0.25">
      <c r="AF270" s="35" t="str">
        <f t="shared" si="45"/>
        <v/>
      </c>
      <c r="AG270" s="8">
        <v>267</v>
      </c>
      <c r="AH270" s="8" t="str">
        <f t="shared" si="43"/>
        <v/>
      </c>
      <c r="AI270" s="8" t="str">
        <f>IF(AH270="","",COUNTIF($AH$4:AH270,AH270))</f>
        <v/>
      </c>
      <c r="AJ270" s="8" t="str">
        <f t="shared" si="46"/>
        <v/>
      </c>
      <c r="AK270" s="8" t="str">
        <f t="shared" si="47"/>
        <v/>
      </c>
      <c r="AL270" s="8" t="str">
        <f t="shared" si="48"/>
        <v/>
      </c>
      <c r="AM270" s="8" t="str">
        <f t="shared" si="49"/>
        <v/>
      </c>
      <c r="AO270" s="8">
        <v>267</v>
      </c>
      <c r="AP270" s="8">
        <f t="shared" si="50"/>
        <v>13</v>
      </c>
      <c r="AQ270" s="8">
        <f>IF(AP270="","",COUNTIF($AP$4:AP270,AP270)+2)</f>
        <v>5</v>
      </c>
      <c r="AR270" s="8" t="str">
        <f t="shared" si="44"/>
        <v/>
      </c>
      <c r="AS270" s="8" t="str">
        <f t="shared" si="51"/>
        <v>_5</v>
      </c>
      <c r="AT270" s="8">
        <f t="shared" si="52"/>
        <v>0</v>
      </c>
      <c r="AU270" s="36" t="str">
        <f>IFERROR(VLOOKUP(AS270,'Tiempos de ciclo'!$P$3:$S$398,4,0)/AT270,"")</f>
        <v/>
      </c>
    </row>
    <row r="271" spans="32:47" x14ac:dyDescent="0.25">
      <c r="AF271" s="35" t="str">
        <f t="shared" si="45"/>
        <v/>
      </c>
      <c r="AG271" s="8">
        <v>268</v>
      </c>
      <c r="AH271" s="8" t="str">
        <f t="shared" si="43"/>
        <v/>
      </c>
      <c r="AI271" s="8" t="str">
        <f>IF(AH271="","",COUNTIF($AH$4:AH271,AH271))</f>
        <v/>
      </c>
      <c r="AJ271" s="8" t="str">
        <f t="shared" si="46"/>
        <v/>
      </c>
      <c r="AK271" s="8" t="str">
        <f t="shared" si="47"/>
        <v/>
      </c>
      <c r="AL271" s="8" t="str">
        <f t="shared" si="48"/>
        <v/>
      </c>
      <c r="AM271" s="8" t="str">
        <f t="shared" si="49"/>
        <v/>
      </c>
      <c r="AO271" s="8">
        <v>268</v>
      </c>
      <c r="AP271" s="8">
        <f t="shared" si="50"/>
        <v>13</v>
      </c>
      <c r="AQ271" s="8">
        <f>IF(AP271="","",COUNTIF($AP$4:AP271,AP271)+2)</f>
        <v>6</v>
      </c>
      <c r="AR271" s="8" t="str">
        <f t="shared" si="44"/>
        <v/>
      </c>
      <c r="AS271" s="8" t="str">
        <f t="shared" si="51"/>
        <v>_6</v>
      </c>
      <c r="AT271" s="8">
        <f t="shared" si="52"/>
        <v>0</v>
      </c>
      <c r="AU271" s="36" t="str">
        <f>IFERROR(VLOOKUP(AS271,'Tiempos de ciclo'!$P$3:$S$398,4,0)/AT271,"")</f>
        <v/>
      </c>
    </row>
    <row r="272" spans="32:47" x14ac:dyDescent="0.25">
      <c r="AF272" s="35" t="str">
        <f t="shared" si="45"/>
        <v/>
      </c>
      <c r="AG272" s="8">
        <v>269</v>
      </c>
      <c r="AH272" s="8" t="str">
        <f t="shared" si="43"/>
        <v/>
      </c>
      <c r="AI272" s="8" t="str">
        <f>IF(AH272="","",COUNTIF($AH$4:AH272,AH272))</f>
        <v/>
      </c>
      <c r="AJ272" s="8" t="str">
        <f t="shared" si="46"/>
        <v/>
      </c>
      <c r="AK272" s="8" t="str">
        <f t="shared" si="47"/>
        <v/>
      </c>
      <c r="AL272" s="8" t="str">
        <f t="shared" si="48"/>
        <v/>
      </c>
      <c r="AM272" s="8" t="str">
        <f t="shared" si="49"/>
        <v/>
      </c>
      <c r="AO272" s="8">
        <v>269</v>
      </c>
      <c r="AP272" s="8">
        <f t="shared" si="50"/>
        <v>13</v>
      </c>
      <c r="AQ272" s="8">
        <f>IF(AP272="","",COUNTIF($AP$4:AP272,AP272)+2)</f>
        <v>7</v>
      </c>
      <c r="AR272" s="8" t="str">
        <f t="shared" si="44"/>
        <v/>
      </c>
      <c r="AS272" s="8" t="str">
        <f t="shared" si="51"/>
        <v>_7</v>
      </c>
      <c r="AT272" s="8">
        <f t="shared" si="52"/>
        <v>0</v>
      </c>
      <c r="AU272" s="36" t="str">
        <f>IFERROR(VLOOKUP(AS272,'Tiempos de ciclo'!$P$3:$S$398,4,0)/AT272,"")</f>
        <v/>
      </c>
    </row>
    <row r="273" spans="32:47" x14ac:dyDescent="0.25">
      <c r="AF273" s="35" t="str">
        <f t="shared" si="45"/>
        <v/>
      </c>
      <c r="AG273" s="8">
        <v>270</v>
      </c>
      <c r="AH273" s="8" t="str">
        <f t="shared" si="43"/>
        <v/>
      </c>
      <c r="AI273" s="8" t="str">
        <f>IF(AH273="","",COUNTIF($AH$4:AH273,AH273))</f>
        <v/>
      </c>
      <c r="AJ273" s="8" t="str">
        <f t="shared" si="46"/>
        <v/>
      </c>
      <c r="AK273" s="8" t="str">
        <f t="shared" si="47"/>
        <v/>
      </c>
      <c r="AL273" s="8" t="str">
        <f t="shared" si="48"/>
        <v/>
      </c>
      <c r="AM273" s="8" t="str">
        <f t="shared" si="49"/>
        <v/>
      </c>
      <c r="AO273" s="8">
        <v>270</v>
      </c>
      <c r="AP273" s="8">
        <f t="shared" si="50"/>
        <v>13</v>
      </c>
      <c r="AQ273" s="8">
        <f>IF(AP273="","",COUNTIF($AP$4:AP273,AP273)+2)</f>
        <v>8</v>
      </c>
      <c r="AR273" s="8" t="str">
        <f t="shared" si="44"/>
        <v/>
      </c>
      <c r="AS273" s="8" t="str">
        <f t="shared" si="51"/>
        <v>_8</v>
      </c>
      <c r="AT273" s="8">
        <f t="shared" si="52"/>
        <v>0</v>
      </c>
      <c r="AU273" s="36" t="str">
        <f>IFERROR(VLOOKUP(AS273,'Tiempos de ciclo'!$P$3:$S$398,4,0)/AT273,"")</f>
        <v/>
      </c>
    </row>
    <row r="274" spans="32:47" x14ac:dyDescent="0.25">
      <c r="AF274" s="35" t="str">
        <f t="shared" si="45"/>
        <v/>
      </c>
      <c r="AG274" s="8">
        <v>271</v>
      </c>
      <c r="AH274" s="8" t="str">
        <f t="shared" si="43"/>
        <v/>
      </c>
      <c r="AI274" s="8" t="str">
        <f>IF(AH274="","",COUNTIF($AH$4:AH274,AH274))</f>
        <v/>
      </c>
      <c r="AJ274" s="8" t="str">
        <f t="shared" si="46"/>
        <v/>
      </c>
      <c r="AK274" s="8" t="str">
        <f t="shared" si="47"/>
        <v/>
      </c>
      <c r="AL274" s="8" t="str">
        <f t="shared" si="48"/>
        <v/>
      </c>
      <c r="AM274" s="8" t="str">
        <f t="shared" si="49"/>
        <v/>
      </c>
      <c r="AO274" s="8">
        <v>271</v>
      </c>
      <c r="AP274" s="8">
        <f t="shared" si="50"/>
        <v>13</v>
      </c>
      <c r="AQ274" s="8">
        <f>IF(AP274="","",COUNTIF($AP$4:AP274,AP274)+2)</f>
        <v>9</v>
      </c>
      <c r="AR274" s="8" t="str">
        <f t="shared" si="44"/>
        <v/>
      </c>
      <c r="AS274" s="8" t="str">
        <f t="shared" si="51"/>
        <v>_9</v>
      </c>
      <c r="AT274" s="8">
        <f t="shared" si="52"/>
        <v>0</v>
      </c>
      <c r="AU274" s="36" t="str">
        <f>IFERROR(VLOOKUP(AS274,'Tiempos de ciclo'!$P$3:$S$398,4,0)/AT274,"")</f>
        <v/>
      </c>
    </row>
    <row r="275" spans="32:47" x14ac:dyDescent="0.25">
      <c r="AF275" s="35" t="str">
        <f t="shared" si="45"/>
        <v/>
      </c>
      <c r="AG275" s="8">
        <v>272</v>
      </c>
      <c r="AH275" s="8" t="str">
        <f t="shared" si="43"/>
        <v/>
      </c>
      <c r="AI275" s="8" t="str">
        <f>IF(AH275="","",COUNTIF($AH$4:AH275,AH275))</f>
        <v/>
      </c>
      <c r="AJ275" s="8" t="str">
        <f t="shared" si="46"/>
        <v/>
      </c>
      <c r="AK275" s="8" t="str">
        <f t="shared" si="47"/>
        <v/>
      </c>
      <c r="AL275" s="8" t="str">
        <f t="shared" si="48"/>
        <v/>
      </c>
      <c r="AM275" s="8" t="str">
        <f t="shared" si="49"/>
        <v/>
      </c>
      <c r="AO275" s="8">
        <v>272</v>
      </c>
      <c r="AP275" s="8">
        <f t="shared" si="50"/>
        <v>13</v>
      </c>
      <c r="AQ275" s="8">
        <f>IF(AP275="","",COUNTIF($AP$4:AP275,AP275)+2)</f>
        <v>10</v>
      </c>
      <c r="AR275" s="8" t="str">
        <f t="shared" si="44"/>
        <v/>
      </c>
      <c r="AS275" s="8" t="str">
        <f t="shared" si="51"/>
        <v>_10</v>
      </c>
      <c r="AT275" s="8">
        <f t="shared" si="52"/>
        <v>0</v>
      </c>
      <c r="AU275" s="36" t="str">
        <f>IFERROR(VLOOKUP(AS275,'Tiempos de ciclo'!$P$3:$S$398,4,0)/AT275,"")</f>
        <v/>
      </c>
    </row>
    <row r="276" spans="32:47" x14ac:dyDescent="0.25">
      <c r="AF276" s="35" t="str">
        <f t="shared" si="45"/>
        <v/>
      </c>
      <c r="AG276" s="8">
        <v>273</v>
      </c>
      <c r="AH276" s="8" t="str">
        <f t="shared" si="43"/>
        <v/>
      </c>
      <c r="AI276" s="8" t="str">
        <f>IF(AH276="","",COUNTIF($AH$4:AH276,AH276))</f>
        <v/>
      </c>
      <c r="AJ276" s="8" t="str">
        <f t="shared" si="46"/>
        <v/>
      </c>
      <c r="AK276" s="8" t="str">
        <f t="shared" si="47"/>
        <v/>
      </c>
      <c r="AL276" s="8" t="str">
        <f t="shared" si="48"/>
        <v/>
      </c>
      <c r="AM276" s="8" t="str">
        <f t="shared" si="49"/>
        <v/>
      </c>
      <c r="AO276" s="8">
        <v>273</v>
      </c>
      <c r="AP276" s="8">
        <f t="shared" si="50"/>
        <v>13</v>
      </c>
      <c r="AQ276" s="8">
        <f>IF(AP276="","",COUNTIF($AP$4:AP276,AP276)+2)</f>
        <v>11</v>
      </c>
      <c r="AR276" s="8" t="str">
        <f t="shared" si="44"/>
        <v/>
      </c>
      <c r="AS276" s="8" t="str">
        <f t="shared" si="51"/>
        <v>_11</v>
      </c>
      <c r="AT276" s="8">
        <f t="shared" si="52"/>
        <v>0</v>
      </c>
      <c r="AU276" s="36" t="str">
        <f>IFERROR(VLOOKUP(AS276,'Tiempos de ciclo'!$P$3:$S$398,4,0)/AT276,"")</f>
        <v/>
      </c>
    </row>
    <row r="277" spans="32:47" x14ac:dyDescent="0.25">
      <c r="AF277" s="35" t="str">
        <f t="shared" si="45"/>
        <v/>
      </c>
      <c r="AG277" s="8">
        <v>274</v>
      </c>
      <c r="AH277" s="8" t="str">
        <f t="shared" si="43"/>
        <v/>
      </c>
      <c r="AI277" s="8" t="str">
        <f>IF(AH277="","",COUNTIF($AH$4:AH277,AH277))</f>
        <v/>
      </c>
      <c r="AJ277" s="8" t="str">
        <f t="shared" si="46"/>
        <v/>
      </c>
      <c r="AK277" s="8" t="str">
        <f t="shared" si="47"/>
        <v/>
      </c>
      <c r="AL277" s="8" t="str">
        <f t="shared" si="48"/>
        <v/>
      </c>
      <c r="AM277" s="8" t="str">
        <f t="shared" si="49"/>
        <v/>
      </c>
      <c r="AO277" s="8">
        <v>274</v>
      </c>
      <c r="AP277" s="8">
        <f t="shared" si="50"/>
        <v>13</v>
      </c>
      <c r="AQ277" s="8">
        <f>IF(AP277="","",COUNTIF($AP$4:AP277,AP277)+2)</f>
        <v>12</v>
      </c>
      <c r="AR277" s="8" t="str">
        <f t="shared" si="44"/>
        <v/>
      </c>
      <c r="AS277" s="8" t="str">
        <f t="shared" si="51"/>
        <v>_12</v>
      </c>
      <c r="AT277" s="8">
        <f t="shared" si="52"/>
        <v>0</v>
      </c>
      <c r="AU277" s="36" t="str">
        <f>IFERROR(VLOOKUP(AS277,'Tiempos de ciclo'!$P$3:$S$398,4,0)/AT277,"")</f>
        <v/>
      </c>
    </row>
    <row r="278" spans="32:47" x14ac:dyDescent="0.25">
      <c r="AF278" s="35" t="str">
        <f t="shared" si="45"/>
        <v/>
      </c>
      <c r="AG278" s="8">
        <v>275</v>
      </c>
      <c r="AH278" s="8" t="str">
        <f t="shared" si="43"/>
        <v/>
      </c>
      <c r="AI278" s="8" t="str">
        <f>IF(AH278="","",COUNTIF($AH$4:AH278,AH278))</f>
        <v/>
      </c>
      <c r="AJ278" s="8" t="str">
        <f t="shared" si="46"/>
        <v/>
      </c>
      <c r="AK278" s="8" t="str">
        <f t="shared" si="47"/>
        <v/>
      </c>
      <c r="AL278" s="8" t="str">
        <f t="shared" si="48"/>
        <v/>
      </c>
      <c r="AM278" s="8" t="str">
        <f t="shared" si="49"/>
        <v/>
      </c>
      <c r="AO278" s="8">
        <v>275</v>
      </c>
      <c r="AP278" s="8">
        <f t="shared" si="50"/>
        <v>13</v>
      </c>
      <c r="AQ278" s="8">
        <f>IF(AP278="","",COUNTIF($AP$4:AP278,AP278)+2)</f>
        <v>13</v>
      </c>
      <c r="AR278" s="8" t="str">
        <f t="shared" si="44"/>
        <v/>
      </c>
      <c r="AS278" s="8" t="str">
        <f t="shared" si="51"/>
        <v>_13</v>
      </c>
      <c r="AT278" s="8">
        <f t="shared" si="52"/>
        <v>0</v>
      </c>
      <c r="AU278" s="36" t="str">
        <f>IFERROR(VLOOKUP(AS278,'Tiempos de ciclo'!$P$3:$S$398,4,0)/AT278,"")</f>
        <v/>
      </c>
    </row>
    <row r="279" spans="32:47" x14ac:dyDescent="0.25">
      <c r="AF279" s="35" t="str">
        <f t="shared" si="45"/>
        <v/>
      </c>
      <c r="AG279" s="8">
        <v>276</v>
      </c>
      <c r="AH279" s="8" t="str">
        <f t="shared" si="43"/>
        <v/>
      </c>
      <c r="AI279" s="8" t="str">
        <f>IF(AH279="","",COUNTIF($AH$4:AH279,AH279))</f>
        <v/>
      </c>
      <c r="AJ279" s="8" t="str">
        <f t="shared" si="46"/>
        <v/>
      </c>
      <c r="AK279" s="8" t="str">
        <f t="shared" si="47"/>
        <v/>
      </c>
      <c r="AL279" s="8" t="str">
        <f t="shared" si="48"/>
        <v/>
      </c>
      <c r="AM279" s="8" t="str">
        <f t="shared" si="49"/>
        <v/>
      </c>
      <c r="AO279" s="8">
        <v>276</v>
      </c>
      <c r="AP279" s="8">
        <f t="shared" si="50"/>
        <v>13</v>
      </c>
      <c r="AQ279" s="8">
        <f>IF(AP279="","",COUNTIF($AP$4:AP279,AP279)+2)</f>
        <v>14</v>
      </c>
      <c r="AR279" s="8" t="str">
        <f t="shared" si="44"/>
        <v/>
      </c>
      <c r="AS279" s="8" t="str">
        <f t="shared" si="51"/>
        <v>_14</v>
      </c>
      <c r="AT279" s="8">
        <f t="shared" si="52"/>
        <v>0</v>
      </c>
      <c r="AU279" s="36" t="str">
        <f>IFERROR(VLOOKUP(AS279,'Tiempos de ciclo'!$P$3:$S$398,4,0)/AT279,"")</f>
        <v/>
      </c>
    </row>
    <row r="280" spans="32:47" x14ac:dyDescent="0.25">
      <c r="AF280" s="35" t="str">
        <f t="shared" si="45"/>
        <v/>
      </c>
      <c r="AG280" s="8">
        <v>277</v>
      </c>
      <c r="AH280" s="8" t="str">
        <f t="shared" si="43"/>
        <v/>
      </c>
      <c r="AI280" s="8" t="str">
        <f>IF(AH280="","",COUNTIF($AH$4:AH280,AH280))</f>
        <v/>
      </c>
      <c r="AJ280" s="8" t="str">
        <f t="shared" si="46"/>
        <v/>
      </c>
      <c r="AK280" s="8" t="str">
        <f t="shared" si="47"/>
        <v/>
      </c>
      <c r="AL280" s="8" t="str">
        <f t="shared" si="48"/>
        <v/>
      </c>
      <c r="AM280" s="8" t="str">
        <f t="shared" si="49"/>
        <v/>
      </c>
      <c r="AO280" s="8">
        <v>277</v>
      </c>
      <c r="AP280" s="8">
        <f t="shared" si="50"/>
        <v>13</v>
      </c>
      <c r="AQ280" s="8">
        <f>IF(AP280="","",COUNTIF($AP$4:AP280,AP280)+2)</f>
        <v>15</v>
      </c>
      <c r="AR280" s="8" t="str">
        <f t="shared" si="44"/>
        <v/>
      </c>
      <c r="AS280" s="8" t="str">
        <f t="shared" si="51"/>
        <v>_15</v>
      </c>
      <c r="AT280" s="8">
        <f t="shared" si="52"/>
        <v>0</v>
      </c>
      <c r="AU280" s="36" t="str">
        <f>IFERROR(VLOOKUP(AS280,'Tiempos de ciclo'!$P$3:$S$398,4,0)/AT280,"")</f>
        <v/>
      </c>
    </row>
    <row r="281" spans="32:47" x14ac:dyDescent="0.25">
      <c r="AF281" s="35" t="str">
        <f t="shared" si="45"/>
        <v/>
      </c>
      <c r="AG281" s="8">
        <v>278</v>
      </c>
      <c r="AH281" s="8" t="str">
        <f t="shared" si="43"/>
        <v/>
      </c>
      <c r="AI281" s="8" t="str">
        <f>IF(AH281="","",COUNTIF($AH$4:AH281,AH281))</f>
        <v/>
      </c>
      <c r="AJ281" s="8" t="str">
        <f t="shared" si="46"/>
        <v/>
      </c>
      <c r="AK281" s="8" t="str">
        <f t="shared" si="47"/>
        <v/>
      </c>
      <c r="AL281" s="8" t="str">
        <f t="shared" si="48"/>
        <v/>
      </c>
      <c r="AM281" s="8" t="str">
        <f t="shared" si="49"/>
        <v/>
      </c>
      <c r="AO281" s="8">
        <v>278</v>
      </c>
      <c r="AP281" s="8">
        <f t="shared" si="50"/>
        <v>13</v>
      </c>
      <c r="AQ281" s="8">
        <f>IF(AP281="","",COUNTIF($AP$4:AP281,AP281)+2)</f>
        <v>16</v>
      </c>
      <c r="AR281" s="8" t="str">
        <f t="shared" si="44"/>
        <v/>
      </c>
      <c r="AS281" s="8" t="str">
        <f t="shared" si="51"/>
        <v>_16</v>
      </c>
      <c r="AT281" s="8">
        <f t="shared" si="52"/>
        <v>0</v>
      </c>
      <c r="AU281" s="36" t="str">
        <f>IFERROR(VLOOKUP(AS281,'Tiempos de ciclo'!$P$3:$S$398,4,0)/AT281,"")</f>
        <v/>
      </c>
    </row>
    <row r="282" spans="32:47" x14ac:dyDescent="0.25">
      <c r="AF282" s="35" t="str">
        <f t="shared" si="45"/>
        <v/>
      </c>
      <c r="AG282" s="8">
        <v>279</v>
      </c>
      <c r="AH282" s="8" t="str">
        <f t="shared" si="43"/>
        <v/>
      </c>
      <c r="AI282" s="8" t="str">
        <f>IF(AH282="","",COUNTIF($AH$4:AH282,AH282))</f>
        <v/>
      </c>
      <c r="AJ282" s="8" t="str">
        <f t="shared" si="46"/>
        <v/>
      </c>
      <c r="AK282" s="8" t="str">
        <f t="shared" si="47"/>
        <v/>
      </c>
      <c r="AL282" s="8" t="str">
        <f t="shared" si="48"/>
        <v/>
      </c>
      <c r="AM282" s="8" t="str">
        <f t="shared" si="49"/>
        <v/>
      </c>
      <c r="AO282" s="8">
        <v>279</v>
      </c>
      <c r="AP282" s="8">
        <f t="shared" si="50"/>
        <v>13</v>
      </c>
      <c r="AQ282" s="8">
        <f>IF(AP282="","",COUNTIF($AP$4:AP282,AP282)+2)</f>
        <v>17</v>
      </c>
      <c r="AR282" s="8" t="str">
        <f t="shared" si="44"/>
        <v/>
      </c>
      <c r="AS282" s="8" t="str">
        <f t="shared" si="51"/>
        <v>_17</v>
      </c>
      <c r="AT282" s="8">
        <f t="shared" si="52"/>
        <v>0</v>
      </c>
      <c r="AU282" s="36" t="str">
        <f>IFERROR(VLOOKUP(AS282,'Tiempos de ciclo'!$P$3:$S$398,4,0)/AT282,"")</f>
        <v/>
      </c>
    </row>
    <row r="283" spans="32:47" x14ac:dyDescent="0.25">
      <c r="AF283" s="35" t="str">
        <f t="shared" si="45"/>
        <v/>
      </c>
      <c r="AG283" s="8">
        <v>280</v>
      </c>
      <c r="AH283" s="8" t="str">
        <f t="shared" si="43"/>
        <v/>
      </c>
      <c r="AI283" s="8" t="str">
        <f>IF(AH283="","",COUNTIF($AH$4:AH283,AH283))</f>
        <v/>
      </c>
      <c r="AJ283" s="8" t="str">
        <f t="shared" si="46"/>
        <v/>
      </c>
      <c r="AK283" s="8" t="str">
        <f t="shared" si="47"/>
        <v/>
      </c>
      <c r="AL283" s="8" t="str">
        <f t="shared" si="48"/>
        <v/>
      </c>
      <c r="AM283" s="8" t="str">
        <f t="shared" si="49"/>
        <v/>
      </c>
      <c r="AO283" s="8">
        <v>280</v>
      </c>
      <c r="AP283" s="8">
        <f t="shared" si="50"/>
        <v>13</v>
      </c>
      <c r="AQ283" s="8">
        <f>IF(AP283="","",COUNTIF($AP$4:AP283,AP283)+2)</f>
        <v>18</v>
      </c>
      <c r="AR283" s="8" t="str">
        <f t="shared" si="44"/>
        <v/>
      </c>
      <c r="AS283" s="8" t="str">
        <f t="shared" si="51"/>
        <v>_18</v>
      </c>
      <c r="AT283" s="8">
        <f t="shared" si="52"/>
        <v>0</v>
      </c>
      <c r="AU283" s="36" t="str">
        <f>IFERROR(VLOOKUP(AS283,'Tiempos de ciclo'!$P$3:$S$398,4,0)/AT283,"")</f>
        <v/>
      </c>
    </row>
    <row r="284" spans="32:47" x14ac:dyDescent="0.25">
      <c r="AF284" s="35" t="str">
        <f t="shared" si="45"/>
        <v/>
      </c>
      <c r="AG284" s="8">
        <v>281</v>
      </c>
      <c r="AH284" s="8" t="str">
        <f t="shared" si="43"/>
        <v/>
      </c>
      <c r="AI284" s="8" t="str">
        <f>IF(AH284="","",COUNTIF($AH$4:AH284,AH284))</f>
        <v/>
      </c>
      <c r="AJ284" s="8" t="str">
        <f t="shared" si="46"/>
        <v/>
      </c>
      <c r="AK284" s="8" t="str">
        <f t="shared" si="47"/>
        <v/>
      </c>
      <c r="AL284" s="8" t="str">
        <f t="shared" si="48"/>
        <v/>
      </c>
      <c r="AM284" s="8" t="str">
        <f t="shared" si="49"/>
        <v/>
      </c>
      <c r="AO284" s="8">
        <v>281</v>
      </c>
      <c r="AP284" s="8">
        <f t="shared" si="50"/>
        <v>13</v>
      </c>
      <c r="AQ284" s="8">
        <f>IF(AP284="","",COUNTIF($AP$4:AP284,AP284)+2)</f>
        <v>19</v>
      </c>
      <c r="AR284" s="8" t="str">
        <f t="shared" si="44"/>
        <v/>
      </c>
      <c r="AS284" s="8" t="str">
        <f t="shared" si="51"/>
        <v>_19</v>
      </c>
      <c r="AT284" s="8">
        <f t="shared" si="52"/>
        <v>0</v>
      </c>
      <c r="AU284" s="36" t="str">
        <f>IFERROR(VLOOKUP(AS284,'Tiempos de ciclo'!$P$3:$S$398,4,0)/AT284,"")</f>
        <v/>
      </c>
    </row>
    <row r="285" spans="32:47" x14ac:dyDescent="0.25">
      <c r="AF285" s="35" t="str">
        <f t="shared" si="45"/>
        <v/>
      </c>
      <c r="AG285" s="8">
        <v>282</v>
      </c>
      <c r="AH285" s="8" t="str">
        <f t="shared" si="43"/>
        <v/>
      </c>
      <c r="AI285" s="8" t="str">
        <f>IF(AH285="","",COUNTIF($AH$4:AH285,AH285))</f>
        <v/>
      </c>
      <c r="AJ285" s="8" t="str">
        <f t="shared" si="46"/>
        <v/>
      </c>
      <c r="AK285" s="8" t="str">
        <f t="shared" si="47"/>
        <v/>
      </c>
      <c r="AL285" s="8" t="str">
        <f t="shared" si="48"/>
        <v/>
      </c>
      <c r="AM285" s="8" t="str">
        <f t="shared" si="49"/>
        <v/>
      </c>
      <c r="AO285" s="8">
        <v>282</v>
      </c>
      <c r="AP285" s="8">
        <f t="shared" si="50"/>
        <v>13</v>
      </c>
      <c r="AQ285" s="8">
        <f>IF(AP285="","",COUNTIF($AP$4:AP285,AP285)+2)</f>
        <v>20</v>
      </c>
      <c r="AR285" s="8" t="str">
        <f t="shared" si="44"/>
        <v/>
      </c>
      <c r="AS285" s="8" t="str">
        <f t="shared" si="51"/>
        <v>_20</v>
      </c>
      <c r="AT285" s="8">
        <f t="shared" si="52"/>
        <v>0</v>
      </c>
      <c r="AU285" s="36" t="str">
        <f>IFERROR(VLOOKUP(AS285,'Tiempos de ciclo'!$P$3:$S$398,4,0)/AT285,"")</f>
        <v/>
      </c>
    </row>
    <row r="286" spans="32:47" x14ac:dyDescent="0.25">
      <c r="AF286" s="35" t="str">
        <f t="shared" si="45"/>
        <v/>
      </c>
      <c r="AG286" s="8">
        <v>283</v>
      </c>
      <c r="AH286" s="8" t="str">
        <f t="shared" si="43"/>
        <v/>
      </c>
      <c r="AI286" s="8" t="str">
        <f>IF(AH286="","",COUNTIF($AH$4:AH286,AH286))</f>
        <v/>
      </c>
      <c r="AJ286" s="8" t="str">
        <f t="shared" si="46"/>
        <v/>
      </c>
      <c r="AK286" s="8" t="str">
        <f t="shared" si="47"/>
        <v/>
      </c>
      <c r="AL286" s="8" t="str">
        <f t="shared" si="48"/>
        <v/>
      </c>
      <c r="AM286" s="8" t="str">
        <f t="shared" si="49"/>
        <v/>
      </c>
      <c r="AO286" s="8">
        <v>283</v>
      </c>
      <c r="AP286" s="8">
        <f t="shared" si="50"/>
        <v>13</v>
      </c>
      <c r="AQ286" s="8">
        <f>IF(AP286="","",COUNTIF($AP$4:AP286,AP286)+2)</f>
        <v>21</v>
      </c>
      <c r="AR286" s="8" t="str">
        <f t="shared" si="44"/>
        <v/>
      </c>
      <c r="AS286" s="8" t="str">
        <f t="shared" si="51"/>
        <v>_21</v>
      </c>
      <c r="AT286" s="8">
        <f t="shared" si="52"/>
        <v>0</v>
      </c>
      <c r="AU286" s="36" t="str">
        <f>IFERROR(VLOOKUP(AS286,'Tiempos de ciclo'!$P$3:$S$398,4,0)/AT286,"")</f>
        <v/>
      </c>
    </row>
    <row r="287" spans="32:47" x14ac:dyDescent="0.25">
      <c r="AF287" s="35" t="str">
        <f t="shared" si="45"/>
        <v/>
      </c>
      <c r="AG287" s="8">
        <v>284</v>
      </c>
      <c r="AH287" s="8" t="str">
        <f t="shared" si="43"/>
        <v/>
      </c>
      <c r="AI287" s="8" t="str">
        <f>IF(AH287="","",COUNTIF($AH$4:AH287,AH287))</f>
        <v/>
      </c>
      <c r="AJ287" s="8" t="str">
        <f t="shared" si="46"/>
        <v/>
      </c>
      <c r="AK287" s="8" t="str">
        <f t="shared" si="47"/>
        <v/>
      </c>
      <c r="AL287" s="8" t="str">
        <f t="shared" si="48"/>
        <v/>
      </c>
      <c r="AM287" s="8" t="str">
        <f t="shared" si="49"/>
        <v/>
      </c>
      <c r="AO287" s="8">
        <v>284</v>
      </c>
      <c r="AP287" s="8">
        <f t="shared" si="50"/>
        <v>13</v>
      </c>
      <c r="AQ287" s="8">
        <f>IF(AP287="","",COUNTIF($AP$4:AP287,AP287)+2)</f>
        <v>22</v>
      </c>
      <c r="AR287" s="8" t="str">
        <f t="shared" si="44"/>
        <v/>
      </c>
      <c r="AS287" s="8" t="str">
        <f t="shared" si="51"/>
        <v>_22</v>
      </c>
      <c r="AT287" s="8">
        <f t="shared" si="52"/>
        <v>0</v>
      </c>
      <c r="AU287" s="36" t="str">
        <f>IFERROR(VLOOKUP(AS287,'Tiempos de ciclo'!$P$3:$S$398,4,0)/AT287,"")</f>
        <v/>
      </c>
    </row>
    <row r="288" spans="32:47" x14ac:dyDescent="0.25">
      <c r="AF288" s="35" t="str">
        <f t="shared" si="45"/>
        <v/>
      </c>
      <c r="AG288" s="8">
        <v>285</v>
      </c>
      <c r="AH288" s="8" t="str">
        <f t="shared" si="43"/>
        <v/>
      </c>
      <c r="AI288" s="8" t="str">
        <f>IF(AH288="","",COUNTIF($AH$4:AH288,AH288))</f>
        <v/>
      </c>
      <c r="AJ288" s="8" t="str">
        <f t="shared" si="46"/>
        <v/>
      </c>
      <c r="AK288" s="8" t="str">
        <f t="shared" si="47"/>
        <v/>
      </c>
      <c r="AL288" s="8" t="str">
        <f t="shared" si="48"/>
        <v/>
      </c>
      <c r="AM288" s="8" t="str">
        <f t="shared" si="49"/>
        <v/>
      </c>
      <c r="AO288" s="8">
        <v>285</v>
      </c>
      <c r="AP288" s="8">
        <f t="shared" si="50"/>
        <v>13</v>
      </c>
      <c r="AQ288" s="8">
        <f>IF(AP288="","",COUNTIF($AP$4:AP288,AP288)+2)</f>
        <v>23</v>
      </c>
      <c r="AR288" s="8" t="str">
        <f t="shared" si="44"/>
        <v/>
      </c>
      <c r="AS288" s="8" t="str">
        <f t="shared" si="51"/>
        <v>_23</v>
      </c>
      <c r="AT288" s="8">
        <f t="shared" si="52"/>
        <v>0</v>
      </c>
      <c r="AU288" s="36" t="str">
        <f>IFERROR(VLOOKUP(AS288,'Tiempos de ciclo'!$P$3:$S$398,4,0)/AT288,"")</f>
        <v/>
      </c>
    </row>
    <row r="289" spans="32:47" x14ac:dyDescent="0.25">
      <c r="AF289" s="35" t="str">
        <f t="shared" si="45"/>
        <v/>
      </c>
      <c r="AG289" s="8">
        <v>286</v>
      </c>
      <c r="AH289" s="8" t="str">
        <f t="shared" si="43"/>
        <v/>
      </c>
      <c r="AI289" s="8" t="str">
        <f>IF(AH289="","",COUNTIF($AH$4:AH289,AH289))</f>
        <v/>
      </c>
      <c r="AJ289" s="8" t="str">
        <f t="shared" si="46"/>
        <v/>
      </c>
      <c r="AK289" s="8" t="str">
        <f t="shared" si="47"/>
        <v/>
      </c>
      <c r="AL289" s="8" t="str">
        <f t="shared" si="48"/>
        <v/>
      </c>
      <c r="AM289" s="8" t="str">
        <f t="shared" si="49"/>
        <v/>
      </c>
      <c r="AO289" s="8">
        <v>286</v>
      </c>
      <c r="AP289" s="8">
        <f t="shared" si="50"/>
        <v>13</v>
      </c>
      <c r="AQ289" s="8">
        <f>IF(AP289="","",COUNTIF($AP$4:AP289,AP289)+2)</f>
        <v>24</v>
      </c>
      <c r="AR289" s="8" t="str">
        <f t="shared" si="44"/>
        <v/>
      </c>
      <c r="AS289" s="8" t="str">
        <f t="shared" si="51"/>
        <v>_24</v>
      </c>
      <c r="AT289" s="8">
        <f t="shared" si="52"/>
        <v>0</v>
      </c>
      <c r="AU289" s="36" t="str">
        <f>IFERROR(VLOOKUP(AS289,'Tiempos de ciclo'!$P$3:$S$398,4,0)/AT289,"")</f>
        <v/>
      </c>
    </row>
    <row r="290" spans="32:47" x14ac:dyDescent="0.25">
      <c r="AF290" s="35" t="str">
        <f t="shared" si="45"/>
        <v/>
      </c>
      <c r="AG290" s="8">
        <v>287</v>
      </c>
      <c r="AH290" s="8" t="str">
        <f t="shared" si="43"/>
        <v/>
      </c>
      <c r="AI290" s="8" t="str">
        <f>IF(AH290="","",COUNTIF($AH$4:AH290,AH290))</f>
        <v/>
      </c>
      <c r="AJ290" s="8" t="str">
        <f t="shared" si="46"/>
        <v/>
      </c>
      <c r="AK290" s="8" t="str">
        <f t="shared" si="47"/>
        <v/>
      </c>
      <c r="AL290" s="8" t="str">
        <f t="shared" si="48"/>
        <v/>
      </c>
      <c r="AM290" s="8" t="str">
        <f t="shared" si="49"/>
        <v/>
      </c>
      <c r="AO290" s="8">
        <v>287</v>
      </c>
      <c r="AP290" s="8">
        <f t="shared" si="50"/>
        <v>14</v>
      </c>
      <c r="AQ290" s="8">
        <f>IF(AP290="","",COUNTIF($AP$4:AP290,AP290)+2)</f>
        <v>3</v>
      </c>
      <c r="AR290" s="8" t="str">
        <f t="shared" si="44"/>
        <v/>
      </c>
      <c r="AS290" s="8" t="str">
        <f t="shared" si="51"/>
        <v>_3</v>
      </c>
      <c r="AT290" s="8">
        <f t="shared" si="52"/>
        <v>0</v>
      </c>
      <c r="AU290" s="36" t="str">
        <f>IFERROR(VLOOKUP(AS290,'Tiempos de ciclo'!$P$3:$S$398,4,0)/AT290,"")</f>
        <v/>
      </c>
    </row>
    <row r="291" spans="32:47" x14ac:dyDescent="0.25">
      <c r="AF291" s="35" t="str">
        <f t="shared" si="45"/>
        <v/>
      </c>
      <c r="AG291" s="8">
        <v>288</v>
      </c>
      <c r="AH291" s="8" t="str">
        <f t="shared" si="43"/>
        <v/>
      </c>
      <c r="AI291" s="8" t="str">
        <f>IF(AH291="","",COUNTIF($AH$4:AH291,AH291))</f>
        <v/>
      </c>
      <c r="AJ291" s="8" t="str">
        <f t="shared" si="46"/>
        <v/>
      </c>
      <c r="AK291" s="8" t="str">
        <f t="shared" si="47"/>
        <v/>
      </c>
      <c r="AL291" s="8" t="str">
        <f t="shared" si="48"/>
        <v/>
      </c>
      <c r="AM291" s="8" t="str">
        <f t="shared" si="49"/>
        <v/>
      </c>
      <c r="AO291" s="8">
        <v>288</v>
      </c>
      <c r="AP291" s="8">
        <f t="shared" si="50"/>
        <v>14</v>
      </c>
      <c r="AQ291" s="8">
        <f>IF(AP291="","",COUNTIF($AP$4:AP291,AP291)+2)</f>
        <v>4</v>
      </c>
      <c r="AR291" s="8" t="str">
        <f t="shared" si="44"/>
        <v/>
      </c>
      <c r="AS291" s="8" t="str">
        <f t="shared" si="51"/>
        <v>_4</v>
      </c>
      <c r="AT291" s="8">
        <f t="shared" si="52"/>
        <v>0</v>
      </c>
      <c r="AU291" s="36" t="str">
        <f>IFERROR(VLOOKUP(AS291,'Tiempos de ciclo'!$P$3:$S$398,4,0)/AT291,"")</f>
        <v/>
      </c>
    </row>
    <row r="292" spans="32:47" x14ac:dyDescent="0.25">
      <c r="AF292" s="35" t="str">
        <f t="shared" si="45"/>
        <v/>
      </c>
      <c r="AG292" s="8">
        <v>289</v>
      </c>
      <c r="AH292" s="8" t="str">
        <f t="shared" si="43"/>
        <v/>
      </c>
      <c r="AI292" s="8" t="str">
        <f>IF(AH292="","",COUNTIF($AH$4:AH292,AH292))</f>
        <v/>
      </c>
      <c r="AJ292" s="8" t="str">
        <f t="shared" si="46"/>
        <v/>
      </c>
      <c r="AK292" s="8" t="str">
        <f t="shared" si="47"/>
        <v/>
      </c>
      <c r="AL292" s="8" t="str">
        <f t="shared" si="48"/>
        <v/>
      </c>
      <c r="AM292" s="8" t="str">
        <f t="shared" si="49"/>
        <v/>
      </c>
      <c r="AO292" s="8">
        <v>289</v>
      </c>
      <c r="AP292" s="8">
        <f t="shared" si="50"/>
        <v>14</v>
      </c>
      <c r="AQ292" s="8">
        <f>IF(AP292="","",COUNTIF($AP$4:AP292,AP292)+2)</f>
        <v>5</v>
      </c>
      <c r="AR292" s="8" t="str">
        <f t="shared" si="44"/>
        <v/>
      </c>
      <c r="AS292" s="8" t="str">
        <f t="shared" si="51"/>
        <v>_5</v>
      </c>
      <c r="AT292" s="8">
        <f t="shared" si="52"/>
        <v>0</v>
      </c>
      <c r="AU292" s="36" t="str">
        <f>IFERROR(VLOOKUP(AS292,'Tiempos de ciclo'!$P$3:$S$398,4,0)/AT292,"")</f>
        <v/>
      </c>
    </row>
    <row r="293" spans="32:47" x14ac:dyDescent="0.25">
      <c r="AF293" s="35" t="str">
        <f t="shared" si="45"/>
        <v/>
      </c>
      <c r="AG293" s="8">
        <v>290</v>
      </c>
      <c r="AH293" s="8" t="str">
        <f t="shared" si="43"/>
        <v/>
      </c>
      <c r="AI293" s="8" t="str">
        <f>IF(AH293="","",COUNTIF($AH$4:AH293,AH293))</f>
        <v/>
      </c>
      <c r="AJ293" s="8" t="str">
        <f t="shared" si="46"/>
        <v/>
      </c>
      <c r="AK293" s="8" t="str">
        <f t="shared" si="47"/>
        <v/>
      </c>
      <c r="AL293" s="8" t="str">
        <f t="shared" si="48"/>
        <v/>
      </c>
      <c r="AM293" s="8" t="str">
        <f t="shared" si="49"/>
        <v/>
      </c>
      <c r="AO293" s="8">
        <v>290</v>
      </c>
      <c r="AP293" s="8">
        <f t="shared" si="50"/>
        <v>14</v>
      </c>
      <c r="AQ293" s="8">
        <f>IF(AP293="","",COUNTIF($AP$4:AP293,AP293)+2)</f>
        <v>6</v>
      </c>
      <c r="AR293" s="8" t="str">
        <f t="shared" si="44"/>
        <v/>
      </c>
      <c r="AS293" s="8" t="str">
        <f t="shared" si="51"/>
        <v>_6</v>
      </c>
      <c r="AT293" s="8">
        <f t="shared" si="52"/>
        <v>0</v>
      </c>
      <c r="AU293" s="36" t="str">
        <f>IFERROR(VLOOKUP(AS293,'Tiempos de ciclo'!$P$3:$S$398,4,0)/AT293,"")</f>
        <v/>
      </c>
    </row>
    <row r="294" spans="32:47" x14ac:dyDescent="0.25">
      <c r="AF294" s="35" t="str">
        <f t="shared" si="45"/>
        <v/>
      </c>
      <c r="AG294" s="8">
        <v>291</v>
      </c>
      <c r="AH294" s="8" t="str">
        <f t="shared" si="43"/>
        <v/>
      </c>
      <c r="AI294" s="8" t="str">
        <f>IF(AH294="","",COUNTIF($AH$4:AH294,AH294))</f>
        <v/>
      </c>
      <c r="AJ294" s="8" t="str">
        <f t="shared" si="46"/>
        <v/>
      </c>
      <c r="AK294" s="8" t="str">
        <f t="shared" si="47"/>
        <v/>
      </c>
      <c r="AL294" s="8" t="str">
        <f t="shared" si="48"/>
        <v/>
      </c>
      <c r="AM294" s="8" t="str">
        <f t="shared" si="49"/>
        <v/>
      </c>
      <c r="AO294" s="8">
        <v>291</v>
      </c>
      <c r="AP294" s="8">
        <f t="shared" si="50"/>
        <v>14</v>
      </c>
      <c r="AQ294" s="8">
        <f>IF(AP294="","",COUNTIF($AP$4:AP294,AP294)+2)</f>
        <v>7</v>
      </c>
      <c r="AR294" s="8" t="str">
        <f t="shared" si="44"/>
        <v/>
      </c>
      <c r="AS294" s="8" t="str">
        <f t="shared" si="51"/>
        <v>_7</v>
      </c>
      <c r="AT294" s="8">
        <f t="shared" si="52"/>
        <v>0</v>
      </c>
      <c r="AU294" s="36" t="str">
        <f>IFERROR(VLOOKUP(AS294,'Tiempos de ciclo'!$P$3:$S$398,4,0)/AT294,"")</f>
        <v/>
      </c>
    </row>
    <row r="295" spans="32:47" x14ac:dyDescent="0.25">
      <c r="AF295" s="35" t="str">
        <f t="shared" si="45"/>
        <v/>
      </c>
      <c r="AG295" s="8">
        <v>292</v>
      </c>
      <c r="AH295" s="8" t="str">
        <f t="shared" si="43"/>
        <v/>
      </c>
      <c r="AI295" s="8" t="str">
        <f>IF(AH295="","",COUNTIF($AH$4:AH295,AH295))</f>
        <v/>
      </c>
      <c r="AJ295" s="8" t="str">
        <f t="shared" si="46"/>
        <v/>
      </c>
      <c r="AK295" s="8" t="str">
        <f t="shared" si="47"/>
        <v/>
      </c>
      <c r="AL295" s="8" t="str">
        <f t="shared" si="48"/>
        <v/>
      </c>
      <c r="AM295" s="8" t="str">
        <f t="shared" si="49"/>
        <v/>
      </c>
      <c r="AO295" s="8">
        <v>292</v>
      </c>
      <c r="AP295" s="8">
        <f t="shared" si="50"/>
        <v>14</v>
      </c>
      <c r="AQ295" s="8">
        <f>IF(AP295="","",COUNTIF($AP$4:AP295,AP295)+2)</f>
        <v>8</v>
      </c>
      <c r="AR295" s="8" t="str">
        <f t="shared" si="44"/>
        <v/>
      </c>
      <c r="AS295" s="8" t="str">
        <f t="shared" si="51"/>
        <v>_8</v>
      </c>
      <c r="AT295" s="8">
        <f t="shared" si="52"/>
        <v>0</v>
      </c>
      <c r="AU295" s="36" t="str">
        <f>IFERROR(VLOOKUP(AS295,'Tiempos de ciclo'!$P$3:$S$398,4,0)/AT295,"")</f>
        <v/>
      </c>
    </row>
    <row r="296" spans="32:47" x14ac:dyDescent="0.25">
      <c r="AF296" s="35" t="str">
        <f t="shared" si="45"/>
        <v/>
      </c>
      <c r="AG296" s="8">
        <v>293</v>
      </c>
      <c r="AH296" s="8" t="str">
        <f t="shared" si="43"/>
        <v/>
      </c>
      <c r="AI296" s="8" t="str">
        <f>IF(AH296="","",COUNTIF($AH$4:AH296,AH296))</f>
        <v/>
      </c>
      <c r="AJ296" s="8" t="str">
        <f t="shared" si="46"/>
        <v/>
      </c>
      <c r="AK296" s="8" t="str">
        <f t="shared" si="47"/>
        <v/>
      </c>
      <c r="AL296" s="8" t="str">
        <f t="shared" si="48"/>
        <v/>
      </c>
      <c r="AM296" s="8" t="str">
        <f t="shared" si="49"/>
        <v/>
      </c>
      <c r="AO296" s="8">
        <v>293</v>
      </c>
      <c r="AP296" s="8">
        <f t="shared" si="50"/>
        <v>14</v>
      </c>
      <c r="AQ296" s="8">
        <f>IF(AP296="","",COUNTIF($AP$4:AP296,AP296)+2)</f>
        <v>9</v>
      </c>
      <c r="AR296" s="8" t="str">
        <f t="shared" si="44"/>
        <v/>
      </c>
      <c r="AS296" s="8" t="str">
        <f t="shared" si="51"/>
        <v>_9</v>
      </c>
      <c r="AT296" s="8">
        <f t="shared" si="52"/>
        <v>0</v>
      </c>
      <c r="AU296" s="36" t="str">
        <f>IFERROR(VLOOKUP(AS296,'Tiempos de ciclo'!$P$3:$S$398,4,0)/AT296,"")</f>
        <v/>
      </c>
    </row>
    <row r="297" spans="32:47" x14ac:dyDescent="0.25">
      <c r="AF297" s="35" t="str">
        <f t="shared" si="45"/>
        <v/>
      </c>
      <c r="AG297" s="8">
        <v>294</v>
      </c>
      <c r="AH297" s="8" t="str">
        <f t="shared" si="43"/>
        <v/>
      </c>
      <c r="AI297" s="8" t="str">
        <f>IF(AH297="","",COUNTIF($AH$4:AH297,AH297))</f>
        <v/>
      </c>
      <c r="AJ297" s="8" t="str">
        <f t="shared" si="46"/>
        <v/>
      </c>
      <c r="AK297" s="8" t="str">
        <f t="shared" si="47"/>
        <v/>
      </c>
      <c r="AL297" s="8" t="str">
        <f t="shared" si="48"/>
        <v/>
      </c>
      <c r="AM297" s="8" t="str">
        <f t="shared" si="49"/>
        <v/>
      </c>
      <c r="AO297" s="8">
        <v>294</v>
      </c>
      <c r="AP297" s="8">
        <f t="shared" si="50"/>
        <v>14</v>
      </c>
      <c r="AQ297" s="8">
        <f>IF(AP297="","",COUNTIF($AP$4:AP297,AP297)+2)</f>
        <v>10</v>
      </c>
      <c r="AR297" s="8" t="str">
        <f t="shared" si="44"/>
        <v/>
      </c>
      <c r="AS297" s="8" t="str">
        <f t="shared" si="51"/>
        <v>_10</v>
      </c>
      <c r="AT297" s="8">
        <f t="shared" si="52"/>
        <v>0</v>
      </c>
      <c r="AU297" s="36" t="str">
        <f>IFERROR(VLOOKUP(AS297,'Tiempos de ciclo'!$P$3:$S$398,4,0)/AT297,"")</f>
        <v/>
      </c>
    </row>
    <row r="298" spans="32:47" x14ac:dyDescent="0.25">
      <c r="AF298" s="35" t="str">
        <f t="shared" si="45"/>
        <v/>
      </c>
      <c r="AG298" s="8">
        <v>295</v>
      </c>
      <c r="AH298" s="8" t="str">
        <f t="shared" si="43"/>
        <v/>
      </c>
      <c r="AI298" s="8" t="str">
        <f>IF(AH298="","",COUNTIF($AH$4:AH298,AH298))</f>
        <v/>
      </c>
      <c r="AJ298" s="8" t="str">
        <f t="shared" si="46"/>
        <v/>
      </c>
      <c r="AK298" s="8" t="str">
        <f t="shared" si="47"/>
        <v/>
      </c>
      <c r="AL298" s="8" t="str">
        <f t="shared" si="48"/>
        <v/>
      </c>
      <c r="AM298" s="8" t="str">
        <f t="shared" si="49"/>
        <v/>
      </c>
      <c r="AO298" s="8">
        <v>295</v>
      </c>
      <c r="AP298" s="8">
        <f t="shared" si="50"/>
        <v>14</v>
      </c>
      <c r="AQ298" s="8">
        <f>IF(AP298="","",COUNTIF($AP$4:AP298,AP298)+2)</f>
        <v>11</v>
      </c>
      <c r="AR298" s="8" t="str">
        <f t="shared" si="44"/>
        <v/>
      </c>
      <c r="AS298" s="8" t="str">
        <f t="shared" si="51"/>
        <v>_11</v>
      </c>
      <c r="AT298" s="8">
        <f t="shared" si="52"/>
        <v>0</v>
      </c>
      <c r="AU298" s="36" t="str">
        <f>IFERROR(VLOOKUP(AS298,'Tiempos de ciclo'!$P$3:$S$398,4,0)/AT298,"")</f>
        <v/>
      </c>
    </row>
    <row r="299" spans="32:47" x14ac:dyDescent="0.25">
      <c r="AF299" s="35" t="str">
        <f t="shared" si="45"/>
        <v/>
      </c>
      <c r="AG299" s="8">
        <v>296</v>
      </c>
      <c r="AH299" s="8" t="str">
        <f t="shared" si="43"/>
        <v/>
      </c>
      <c r="AI299" s="8" t="str">
        <f>IF(AH299="","",COUNTIF($AH$4:AH299,AH299))</f>
        <v/>
      </c>
      <c r="AJ299" s="8" t="str">
        <f t="shared" si="46"/>
        <v/>
      </c>
      <c r="AK299" s="8" t="str">
        <f t="shared" si="47"/>
        <v/>
      </c>
      <c r="AL299" s="8" t="str">
        <f t="shared" si="48"/>
        <v/>
      </c>
      <c r="AM299" s="8" t="str">
        <f t="shared" si="49"/>
        <v/>
      </c>
      <c r="AO299" s="8">
        <v>296</v>
      </c>
      <c r="AP299" s="8">
        <f t="shared" si="50"/>
        <v>14</v>
      </c>
      <c r="AQ299" s="8">
        <f>IF(AP299="","",COUNTIF($AP$4:AP299,AP299)+2)</f>
        <v>12</v>
      </c>
      <c r="AR299" s="8" t="str">
        <f t="shared" si="44"/>
        <v/>
      </c>
      <c r="AS299" s="8" t="str">
        <f t="shared" si="51"/>
        <v>_12</v>
      </c>
      <c r="AT299" s="8">
        <f t="shared" si="52"/>
        <v>0</v>
      </c>
      <c r="AU299" s="36" t="str">
        <f>IFERROR(VLOOKUP(AS299,'Tiempos de ciclo'!$P$3:$S$398,4,0)/AT299,"")</f>
        <v/>
      </c>
    </row>
    <row r="300" spans="32:47" x14ac:dyDescent="0.25">
      <c r="AF300" s="35" t="str">
        <f t="shared" si="45"/>
        <v/>
      </c>
      <c r="AG300" s="8">
        <v>297</v>
      </c>
      <c r="AH300" s="8" t="str">
        <f t="shared" si="43"/>
        <v/>
      </c>
      <c r="AI300" s="8" t="str">
        <f>IF(AH300="","",COUNTIF($AH$4:AH300,AH300))</f>
        <v/>
      </c>
      <c r="AJ300" s="8" t="str">
        <f t="shared" si="46"/>
        <v/>
      </c>
      <c r="AK300" s="8" t="str">
        <f t="shared" si="47"/>
        <v/>
      </c>
      <c r="AL300" s="8" t="str">
        <f t="shared" si="48"/>
        <v/>
      </c>
      <c r="AM300" s="8" t="str">
        <f t="shared" si="49"/>
        <v/>
      </c>
      <c r="AO300" s="8">
        <v>297</v>
      </c>
      <c r="AP300" s="8">
        <f t="shared" si="50"/>
        <v>14</v>
      </c>
      <c r="AQ300" s="8">
        <f>IF(AP300="","",COUNTIF($AP$4:AP300,AP300)+2)</f>
        <v>13</v>
      </c>
      <c r="AR300" s="8" t="str">
        <f t="shared" si="44"/>
        <v/>
      </c>
      <c r="AS300" s="8" t="str">
        <f t="shared" si="51"/>
        <v>_13</v>
      </c>
      <c r="AT300" s="8">
        <f t="shared" si="52"/>
        <v>0</v>
      </c>
      <c r="AU300" s="36" t="str">
        <f>IFERROR(VLOOKUP(AS300,'Tiempos de ciclo'!$P$3:$S$398,4,0)/AT300,"")</f>
        <v/>
      </c>
    </row>
    <row r="301" spans="32:47" x14ac:dyDescent="0.25">
      <c r="AF301" s="35" t="str">
        <f t="shared" si="45"/>
        <v/>
      </c>
      <c r="AG301" s="8">
        <v>298</v>
      </c>
      <c r="AH301" s="8" t="str">
        <f t="shared" si="43"/>
        <v/>
      </c>
      <c r="AI301" s="8" t="str">
        <f>IF(AH301="","",COUNTIF($AH$4:AH301,AH301))</f>
        <v/>
      </c>
      <c r="AJ301" s="8" t="str">
        <f t="shared" si="46"/>
        <v/>
      </c>
      <c r="AK301" s="8" t="str">
        <f t="shared" si="47"/>
        <v/>
      </c>
      <c r="AL301" s="8" t="str">
        <f t="shared" si="48"/>
        <v/>
      </c>
      <c r="AM301" s="8" t="str">
        <f t="shared" si="49"/>
        <v/>
      </c>
      <c r="AO301" s="8">
        <v>298</v>
      </c>
      <c r="AP301" s="8">
        <f t="shared" si="50"/>
        <v>14</v>
      </c>
      <c r="AQ301" s="8">
        <f>IF(AP301="","",COUNTIF($AP$4:AP301,AP301)+2)</f>
        <v>14</v>
      </c>
      <c r="AR301" s="8" t="str">
        <f t="shared" si="44"/>
        <v/>
      </c>
      <c r="AS301" s="8" t="str">
        <f t="shared" si="51"/>
        <v>_14</v>
      </c>
      <c r="AT301" s="8">
        <f t="shared" si="52"/>
        <v>0</v>
      </c>
      <c r="AU301" s="36" t="str">
        <f>IFERROR(VLOOKUP(AS301,'Tiempos de ciclo'!$P$3:$S$398,4,0)/AT301,"")</f>
        <v/>
      </c>
    </row>
    <row r="302" spans="32:47" x14ac:dyDescent="0.25">
      <c r="AF302" s="35" t="str">
        <f t="shared" si="45"/>
        <v/>
      </c>
      <c r="AG302" s="8">
        <v>299</v>
      </c>
      <c r="AH302" s="8" t="str">
        <f t="shared" si="43"/>
        <v/>
      </c>
      <c r="AI302" s="8" t="str">
        <f>IF(AH302="","",COUNTIF($AH$4:AH302,AH302))</f>
        <v/>
      </c>
      <c r="AJ302" s="8" t="str">
        <f t="shared" si="46"/>
        <v/>
      </c>
      <c r="AK302" s="8" t="str">
        <f t="shared" si="47"/>
        <v/>
      </c>
      <c r="AL302" s="8" t="str">
        <f t="shared" si="48"/>
        <v/>
      </c>
      <c r="AM302" s="8" t="str">
        <f t="shared" si="49"/>
        <v/>
      </c>
      <c r="AO302" s="8">
        <v>299</v>
      </c>
      <c r="AP302" s="8">
        <f t="shared" si="50"/>
        <v>14</v>
      </c>
      <c r="AQ302" s="8">
        <f>IF(AP302="","",COUNTIF($AP$4:AP302,AP302)+2)</f>
        <v>15</v>
      </c>
      <c r="AR302" s="8" t="str">
        <f t="shared" si="44"/>
        <v/>
      </c>
      <c r="AS302" s="8" t="str">
        <f t="shared" si="51"/>
        <v>_15</v>
      </c>
      <c r="AT302" s="8">
        <f t="shared" si="52"/>
        <v>0</v>
      </c>
      <c r="AU302" s="36" t="str">
        <f>IFERROR(VLOOKUP(AS302,'Tiempos de ciclo'!$P$3:$S$398,4,0)/AT302,"")</f>
        <v/>
      </c>
    </row>
    <row r="303" spans="32:47" x14ac:dyDescent="0.25">
      <c r="AF303" s="35" t="str">
        <f t="shared" si="45"/>
        <v/>
      </c>
      <c r="AG303" s="8">
        <v>300</v>
      </c>
      <c r="AH303" s="8" t="str">
        <f t="shared" si="43"/>
        <v/>
      </c>
      <c r="AI303" s="8" t="str">
        <f>IF(AH303="","",COUNTIF($AH$4:AH303,AH303))</f>
        <v/>
      </c>
      <c r="AJ303" s="8" t="str">
        <f t="shared" si="46"/>
        <v/>
      </c>
      <c r="AK303" s="8" t="str">
        <f t="shared" si="47"/>
        <v/>
      </c>
      <c r="AL303" s="8" t="str">
        <f t="shared" si="48"/>
        <v/>
      </c>
      <c r="AM303" s="8" t="str">
        <f t="shared" si="49"/>
        <v/>
      </c>
      <c r="AO303" s="8">
        <v>300</v>
      </c>
      <c r="AP303" s="8">
        <f t="shared" si="50"/>
        <v>14</v>
      </c>
      <c r="AQ303" s="8">
        <f>IF(AP303="","",COUNTIF($AP$4:AP303,AP303)+2)</f>
        <v>16</v>
      </c>
      <c r="AR303" s="8" t="str">
        <f t="shared" si="44"/>
        <v/>
      </c>
      <c r="AS303" s="8" t="str">
        <f t="shared" si="51"/>
        <v>_16</v>
      </c>
      <c r="AT303" s="8">
        <f t="shared" si="52"/>
        <v>0</v>
      </c>
      <c r="AU303" s="36" t="str">
        <f>IFERROR(VLOOKUP(AS303,'Tiempos de ciclo'!$P$3:$S$398,4,0)/AT303,"")</f>
        <v/>
      </c>
    </row>
    <row r="304" spans="32:47" x14ac:dyDescent="0.25">
      <c r="AF304" s="35" t="str">
        <f t="shared" si="45"/>
        <v/>
      </c>
      <c r="AG304" s="8">
        <v>301</v>
      </c>
      <c r="AH304" s="8" t="str">
        <f t="shared" si="43"/>
        <v/>
      </c>
      <c r="AI304" s="8" t="str">
        <f>IF(AH304="","",COUNTIF($AH$4:AH304,AH304))</f>
        <v/>
      </c>
      <c r="AJ304" s="8" t="str">
        <f t="shared" si="46"/>
        <v/>
      </c>
      <c r="AK304" s="8" t="str">
        <f t="shared" si="47"/>
        <v/>
      </c>
      <c r="AL304" s="8" t="str">
        <f t="shared" si="48"/>
        <v/>
      </c>
      <c r="AM304" s="8" t="str">
        <f t="shared" si="49"/>
        <v/>
      </c>
      <c r="AO304" s="8">
        <v>301</v>
      </c>
      <c r="AP304" s="8">
        <f t="shared" si="50"/>
        <v>14</v>
      </c>
      <c r="AQ304" s="8">
        <f>IF(AP304="","",COUNTIF($AP$4:AP304,AP304)+2)</f>
        <v>17</v>
      </c>
      <c r="AR304" s="8" t="str">
        <f t="shared" si="44"/>
        <v/>
      </c>
      <c r="AS304" s="8" t="str">
        <f t="shared" si="51"/>
        <v>_17</v>
      </c>
      <c r="AT304" s="8">
        <f t="shared" si="52"/>
        <v>0</v>
      </c>
      <c r="AU304" s="36" t="str">
        <f>IFERROR(VLOOKUP(AS304,'Tiempos de ciclo'!$P$3:$S$398,4,0)/AT304,"")</f>
        <v/>
      </c>
    </row>
    <row r="305" spans="32:47" x14ac:dyDescent="0.25">
      <c r="AF305" s="35" t="str">
        <f t="shared" si="45"/>
        <v/>
      </c>
      <c r="AG305" s="8">
        <v>302</v>
      </c>
      <c r="AH305" s="8" t="str">
        <f t="shared" si="43"/>
        <v/>
      </c>
      <c r="AI305" s="8" t="str">
        <f>IF(AH305="","",COUNTIF($AH$4:AH305,AH305))</f>
        <v/>
      </c>
      <c r="AJ305" s="8" t="str">
        <f t="shared" si="46"/>
        <v/>
      </c>
      <c r="AK305" s="8" t="str">
        <f t="shared" si="47"/>
        <v/>
      </c>
      <c r="AL305" s="8" t="str">
        <f t="shared" si="48"/>
        <v/>
      </c>
      <c r="AM305" s="8" t="str">
        <f t="shared" si="49"/>
        <v/>
      </c>
      <c r="AO305" s="8">
        <v>302</v>
      </c>
      <c r="AP305" s="8">
        <f t="shared" si="50"/>
        <v>14</v>
      </c>
      <c r="AQ305" s="8">
        <f>IF(AP305="","",COUNTIF($AP$4:AP305,AP305)+2)</f>
        <v>18</v>
      </c>
      <c r="AR305" s="8" t="str">
        <f t="shared" si="44"/>
        <v/>
      </c>
      <c r="AS305" s="8" t="str">
        <f t="shared" si="51"/>
        <v>_18</v>
      </c>
      <c r="AT305" s="8">
        <f t="shared" si="52"/>
        <v>0</v>
      </c>
      <c r="AU305" s="36" t="str">
        <f>IFERROR(VLOOKUP(AS305,'Tiempos de ciclo'!$P$3:$S$398,4,0)/AT305,"")</f>
        <v/>
      </c>
    </row>
    <row r="306" spans="32:47" x14ac:dyDescent="0.25">
      <c r="AF306" s="35" t="str">
        <f t="shared" si="45"/>
        <v/>
      </c>
      <c r="AG306" s="8">
        <v>303</v>
      </c>
      <c r="AH306" s="8" t="str">
        <f t="shared" si="43"/>
        <v/>
      </c>
      <c r="AI306" s="8" t="str">
        <f>IF(AH306="","",COUNTIF($AH$4:AH306,AH306))</f>
        <v/>
      </c>
      <c r="AJ306" s="8" t="str">
        <f t="shared" si="46"/>
        <v/>
      </c>
      <c r="AK306" s="8" t="str">
        <f t="shared" si="47"/>
        <v/>
      </c>
      <c r="AL306" s="8" t="str">
        <f t="shared" si="48"/>
        <v/>
      </c>
      <c r="AM306" s="8" t="str">
        <f t="shared" si="49"/>
        <v/>
      </c>
      <c r="AO306" s="8">
        <v>303</v>
      </c>
      <c r="AP306" s="8">
        <f t="shared" si="50"/>
        <v>14</v>
      </c>
      <c r="AQ306" s="8">
        <f>IF(AP306="","",COUNTIF($AP$4:AP306,AP306)+2)</f>
        <v>19</v>
      </c>
      <c r="AR306" s="8" t="str">
        <f t="shared" si="44"/>
        <v/>
      </c>
      <c r="AS306" s="8" t="str">
        <f t="shared" si="51"/>
        <v>_19</v>
      </c>
      <c r="AT306" s="8">
        <f t="shared" si="52"/>
        <v>0</v>
      </c>
      <c r="AU306" s="36" t="str">
        <f>IFERROR(VLOOKUP(AS306,'Tiempos de ciclo'!$P$3:$S$398,4,0)/AT306,"")</f>
        <v/>
      </c>
    </row>
    <row r="307" spans="32:47" x14ac:dyDescent="0.25">
      <c r="AF307" s="35" t="str">
        <f t="shared" si="45"/>
        <v/>
      </c>
      <c r="AG307" s="8">
        <v>304</v>
      </c>
      <c r="AH307" s="8" t="str">
        <f t="shared" si="43"/>
        <v/>
      </c>
      <c r="AI307" s="8" t="str">
        <f>IF(AH307="","",COUNTIF($AH$4:AH307,AH307))</f>
        <v/>
      </c>
      <c r="AJ307" s="8" t="str">
        <f t="shared" si="46"/>
        <v/>
      </c>
      <c r="AK307" s="8" t="str">
        <f t="shared" si="47"/>
        <v/>
      </c>
      <c r="AL307" s="8" t="str">
        <f t="shared" si="48"/>
        <v/>
      </c>
      <c r="AM307" s="8" t="str">
        <f t="shared" si="49"/>
        <v/>
      </c>
      <c r="AO307" s="8">
        <v>304</v>
      </c>
      <c r="AP307" s="8">
        <f t="shared" si="50"/>
        <v>14</v>
      </c>
      <c r="AQ307" s="8">
        <f>IF(AP307="","",COUNTIF($AP$4:AP307,AP307)+2)</f>
        <v>20</v>
      </c>
      <c r="AR307" s="8" t="str">
        <f t="shared" si="44"/>
        <v/>
      </c>
      <c r="AS307" s="8" t="str">
        <f t="shared" si="51"/>
        <v>_20</v>
      </c>
      <c r="AT307" s="8">
        <f t="shared" si="52"/>
        <v>0</v>
      </c>
      <c r="AU307" s="36" t="str">
        <f>IFERROR(VLOOKUP(AS307,'Tiempos de ciclo'!$P$3:$S$398,4,0)/AT307,"")</f>
        <v/>
      </c>
    </row>
    <row r="308" spans="32:47" x14ac:dyDescent="0.25">
      <c r="AF308" s="35" t="str">
        <f t="shared" si="45"/>
        <v/>
      </c>
      <c r="AG308" s="8">
        <v>305</v>
      </c>
      <c r="AH308" s="8" t="str">
        <f t="shared" si="43"/>
        <v/>
      </c>
      <c r="AI308" s="8" t="str">
        <f>IF(AH308="","",COUNTIF($AH$4:AH308,AH308))</f>
        <v/>
      </c>
      <c r="AJ308" s="8" t="str">
        <f t="shared" si="46"/>
        <v/>
      </c>
      <c r="AK308" s="8" t="str">
        <f t="shared" si="47"/>
        <v/>
      </c>
      <c r="AL308" s="8" t="str">
        <f t="shared" si="48"/>
        <v/>
      </c>
      <c r="AM308" s="8" t="str">
        <f t="shared" si="49"/>
        <v/>
      </c>
      <c r="AO308" s="8">
        <v>305</v>
      </c>
      <c r="AP308" s="8">
        <f t="shared" si="50"/>
        <v>14</v>
      </c>
      <c r="AQ308" s="8">
        <f>IF(AP308="","",COUNTIF($AP$4:AP308,AP308)+2)</f>
        <v>21</v>
      </c>
      <c r="AR308" s="8" t="str">
        <f t="shared" si="44"/>
        <v/>
      </c>
      <c r="AS308" s="8" t="str">
        <f t="shared" si="51"/>
        <v>_21</v>
      </c>
      <c r="AT308" s="8">
        <f t="shared" si="52"/>
        <v>0</v>
      </c>
      <c r="AU308" s="36" t="str">
        <f>IFERROR(VLOOKUP(AS308,'Tiempos de ciclo'!$P$3:$S$398,4,0)/AT308,"")</f>
        <v/>
      </c>
    </row>
    <row r="309" spans="32:47" x14ac:dyDescent="0.25">
      <c r="AF309" s="35" t="str">
        <f t="shared" si="45"/>
        <v/>
      </c>
      <c r="AG309" s="8">
        <v>306</v>
      </c>
      <c r="AH309" s="8" t="str">
        <f t="shared" si="43"/>
        <v/>
      </c>
      <c r="AI309" s="8" t="str">
        <f>IF(AH309="","",COUNTIF($AH$4:AH309,AH309))</f>
        <v/>
      </c>
      <c r="AJ309" s="8" t="str">
        <f t="shared" si="46"/>
        <v/>
      </c>
      <c r="AK309" s="8" t="str">
        <f t="shared" si="47"/>
        <v/>
      </c>
      <c r="AL309" s="8" t="str">
        <f t="shared" si="48"/>
        <v/>
      </c>
      <c r="AM309" s="8" t="str">
        <f t="shared" si="49"/>
        <v/>
      </c>
      <c r="AO309" s="8">
        <v>306</v>
      </c>
      <c r="AP309" s="8">
        <f t="shared" si="50"/>
        <v>14</v>
      </c>
      <c r="AQ309" s="8">
        <f>IF(AP309="","",COUNTIF($AP$4:AP309,AP309)+2)</f>
        <v>22</v>
      </c>
      <c r="AR309" s="8" t="str">
        <f t="shared" si="44"/>
        <v/>
      </c>
      <c r="AS309" s="8" t="str">
        <f t="shared" si="51"/>
        <v>_22</v>
      </c>
      <c r="AT309" s="8">
        <f t="shared" si="52"/>
        <v>0</v>
      </c>
      <c r="AU309" s="36" t="str">
        <f>IFERROR(VLOOKUP(AS309,'Tiempos de ciclo'!$P$3:$S$398,4,0)/AT309,"")</f>
        <v/>
      </c>
    </row>
    <row r="310" spans="32:47" x14ac:dyDescent="0.25">
      <c r="AF310" s="35" t="str">
        <f t="shared" si="45"/>
        <v/>
      </c>
      <c r="AG310" s="8">
        <v>307</v>
      </c>
      <c r="AH310" s="8" t="str">
        <f t="shared" si="43"/>
        <v/>
      </c>
      <c r="AI310" s="8" t="str">
        <f>IF(AH310="","",COUNTIF($AH$4:AH310,AH310))</f>
        <v/>
      </c>
      <c r="AJ310" s="8" t="str">
        <f t="shared" si="46"/>
        <v/>
      </c>
      <c r="AK310" s="8" t="str">
        <f t="shared" si="47"/>
        <v/>
      </c>
      <c r="AL310" s="8" t="str">
        <f t="shared" si="48"/>
        <v/>
      </c>
      <c r="AM310" s="8" t="str">
        <f t="shared" si="49"/>
        <v/>
      </c>
      <c r="AO310" s="8">
        <v>307</v>
      </c>
      <c r="AP310" s="8">
        <f t="shared" si="50"/>
        <v>14</v>
      </c>
      <c r="AQ310" s="8">
        <f>IF(AP310="","",COUNTIF($AP$4:AP310,AP310)+2)</f>
        <v>23</v>
      </c>
      <c r="AR310" s="8" t="str">
        <f t="shared" si="44"/>
        <v/>
      </c>
      <c r="AS310" s="8" t="str">
        <f t="shared" si="51"/>
        <v>_23</v>
      </c>
      <c r="AT310" s="8">
        <f t="shared" si="52"/>
        <v>0</v>
      </c>
      <c r="AU310" s="36" t="str">
        <f>IFERROR(VLOOKUP(AS310,'Tiempos de ciclo'!$P$3:$S$398,4,0)/AT310,"")</f>
        <v/>
      </c>
    </row>
    <row r="311" spans="32:47" x14ac:dyDescent="0.25">
      <c r="AF311" s="35" t="str">
        <f t="shared" si="45"/>
        <v/>
      </c>
      <c r="AG311" s="8">
        <v>308</v>
      </c>
      <c r="AH311" s="8" t="str">
        <f t="shared" si="43"/>
        <v/>
      </c>
      <c r="AI311" s="8" t="str">
        <f>IF(AH311="","",COUNTIF($AH$4:AH311,AH311))</f>
        <v/>
      </c>
      <c r="AJ311" s="8" t="str">
        <f t="shared" si="46"/>
        <v/>
      </c>
      <c r="AK311" s="8" t="str">
        <f t="shared" si="47"/>
        <v/>
      </c>
      <c r="AL311" s="8" t="str">
        <f t="shared" si="48"/>
        <v/>
      </c>
      <c r="AM311" s="8" t="str">
        <f t="shared" si="49"/>
        <v/>
      </c>
      <c r="AO311" s="8">
        <v>308</v>
      </c>
      <c r="AP311" s="8">
        <f t="shared" si="50"/>
        <v>14</v>
      </c>
      <c r="AQ311" s="8">
        <f>IF(AP311="","",COUNTIF($AP$4:AP311,AP311)+2)</f>
        <v>24</v>
      </c>
      <c r="AR311" s="8" t="str">
        <f t="shared" si="44"/>
        <v/>
      </c>
      <c r="AS311" s="8" t="str">
        <f t="shared" si="51"/>
        <v>_24</v>
      </c>
      <c r="AT311" s="8">
        <f t="shared" si="52"/>
        <v>0</v>
      </c>
      <c r="AU311" s="36" t="str">
        <f>IFERROR(VLOOKUP(AS311,'Tiempos de ciclo'!$P$3:$S$398,4,0)/AT311,"")</f>
        <v/>
      </c>
    </row>
    <row r="312" spans="32:47" x14ac:dyDescent="0.25">
      <c r="AF312" s="35" t="str">
        <f t="shared" si="45"/>
        <v/>
      </c>
      <c r="AG312" s="8">
        <v>309</v>
      </c>
      <c r="AH312" s="8" t="str">
        <f t="shared" si="43"/>
        <v/>
      </c>
      <c r="AI312" s="8" t="str">
        <f>IF(AH312="","",COUNTIF($AH$4:AH312,AH312))</f>
        <v/>
      </c>
      <c r="AJ312" s="8" t="str">
        <f t="shared" si="46"/>
        <v/>
      </c>
      <c r="AK312" s="8" t="str">
        <f t="shared" si="47"/>
        <v/>
      </c>
      <c r="AL312" s="8" t="str">
        <f t="shared" si="48"/>
        <v/>
      </c>
      <c r="AM312" s="8" t="str">
        <f t="shared" si="49"/>
        <v/>
      </c>
      <c r="AO312" s="8">
        <v>309</v>
      </c>
      <c r="AP312" s="8">
        <f t="shared" si="50"/>
        <v>15</v>
      </c>
      <c r="AQ312" s="8">
        <f>IF(AP312="","",COUNTIF($AP$4:AP312,AP312)+2)</f>
        <v>3</v>
      </c>
      <c r="AR312" s="8" t="str">
        <f t="shared" si="44"/>
        <v/>
      </c>
      <c r="AS312" s="8" t="str">
        <f t="shared" si="51"/>
        <v>_3</v>
      </c>
      <c r="AT312" s="8">
        <f t="shared" si="52"/>
        <v>0</v>
      </c>
      <c r="AU312" s="36" t="str">
        <f>IFERROR(VLOOKUP(AS312,'Tiempos de ciclo'!$P$3:$S$398,4,0)/AT312,"")</f>
        <v/>
      </c>
    </row>
    <row r="313" spans="32:47" x14ac:dyDescent="0.25">
      <c r="AF313" s="35" t="str">
        <f t="shared" si="45"/>
        <v/>
      </c>
      <c r="AG313" s="8">
        <v>310</v>
      </c>
      <c r="AH313" s="8" t="str">
        <f t="shared" si="43"/>
        <v/>
      </c>
      <c r="AI313" s="8" t="str">
        <f>IF(AH313="","",COUNTIF($AH$4:AH313,AH313))</f>
        <v/>
      </c>
      <c r="AJ313" s="8" t="str">
        <f t="shared" si="46"/>
        <v/>
      </c>
      <c r="AK313" s="8" t="str">
        <f t="shared" si="47"/>
        <v/>
      </c>
      <c r="AL313" s="8" t="str">
        <f t="shared" si="48"/>
        <v/>
      </c>
      <c r="AM313" s="8" t="str">
        <f t="shared" si="49"/>
        <v/>
      </c>
      <c r="AO313" s="8">
        <v>310</v>
      </c>
      <c r="AP313" s="8">
        <f t="shared" si="50"/>
        <v>15</v>
      </c>
      <c r="AQ313" s="8">
        <f>IF(AP313="","",COUNTIF($AP$4:AP313,AP313)+2)</f>
        <v>4</v>
      </c>
      <c r="AR313" s="8" t="str">
        <f t="shared" si="44"/>
        <v/>
      </c>
      <c r="AS313" s="8" t="str">
        <f t="shared" si="51"/>
        <v>_4</v>
      </c>
      <c r="AT313" s="8">
        <f t="shared" si="52"/>
        <v>0</v>
      </c>
      <c r="AU313" s="36" t="str">
        <f>IFERROR(VLOOKUP(AS313,'Tiempos de ciclo'!$P$3:$S$398,4,0)/AT313,"")</f>
        <v/>
      </c>
    </row>
    <row r="314" spans="32:47" x14ac:dyDescent="0.25">
      <c r="AF314" s="35" t="str">
        <f t="shared" si="45"/>
        <v/>
      </c>
      <c r="AG314" s="8">
        <v>311</v>
      </c>
      <c r="AH314" s="8" t="str">
        <f t="shared" si="43"/>
        <v/>
      </c>
      <c r="AI314" s="8" t="str">
        <f>IF(AH314="","",COUNTIF($AH$4:AH314,AH314))</f>
        <v/>
      </c>
      <c r="AJ314" s="8" t="str">
        <f t="shared" si="46"/>
        <v/>
      </c>
      <c r="AK314" s="8" t="str">
        <f t="shared" si="47"/>
        <v/>
      </c>
      <c r="AL314" s="8" t="str">
        <f t="shared" si="48"/>
        <v/>
      </c>
      <c r="AM314" s="8" t="str">
        <f t="shared" si="49"/>
        <v/>
      </c>
      <c r="AO314" s="8">
        <v>311</v>
      </c>
      <c r="AP314" s="8">
        <f t="shared" si="50"/>
        <v>15</v>
      </c>
      <c r="AQ314" s="8">
        <f>IF(AP314="","",COUNTIF($AP$4:AP314,AP314)+2)</f>
        <v>5</v>
      </c>
      <c r="AR314" s="8" t="str">
        <f t="shared" si="44"/>
        <v/>
      </c>
      <c r="AS314" s="8" t="str">
        <f t="shared" si="51"/>
        <v>_5</v>
      </c>
      <c r="AT314" s="8">
        <f t="shared" si="52"/>
        <v>0</v>
      </c>
      <c r="AU314" s="36" t="str">
        <f>IFERROR(VLOOKUP(AS314,'Tiempos de ciclo'!$P$3:$S$398,4,0)/AT314,"")</f>
        <v/>
      </c>
    </row>
    <row r="315" spans="32:47" x14ac:dyDescent="0.25">
      <c r="AF315" s="35" t="str">
        <f t="shared" si="45"/>
        <v/>
      </c>
      <c r="AG315" s="8">
        <v>312</v>
      </c>
      <c r="AH315" s="8" t="str">
        <f t="shared" si="43"/>
        <v/>
      </c>
      <c r="AI315" s="8" t="str">
        <f>IF(AH315="","",COUNTIF($AH$4:AH315,AH315))</f>
        <v/>
      </c>
      <c r="AJ315" s="8" t="str">
        <f t="shared" si="46"/>
        <v/>
      </c>
      <c r="AK315" s="8" t="str">
        <f t="shared" si="47"/>
        <v/>
      </c>
      <c r="AL315" s="8" t="str">
        <f t="shared" si="48"/>
        <v/>
      </c>
      <c r="AM315" s="8" t="str">
        <f t="shared" si="49"/>
        <v/>
      </c>
      <c r="AO315" s="8">
        <v>312</v>
      </c>
      <c r="AP315" s="8">
        <f t="shared" si="50"/>
        <v>15</v>
      </c>
      <c r="AQ315" s="8">
        <f>IF(AP315="","",COUNTIF($AP$4:AP315,AP315)+2)</f>
        <v>6</v>
      </c>
      <c r="AR315" s="8" t="str">
        <f t="shared" si="44"/>
        <v/>
      </c>
      <c r="AS315" s="8" t="str">
        <f t="shared" si="51"/>
        <v>_6</v>
      </c>
      <c r="AT315" s="8">
        <f t="shared" si="52"/>
        <v>0</v>
      </c>
      <c r="AU315" s="36" t="str">
        <f>IFERROR(VLOOKUP(AS315,'Tiempos de ciclo'!$P$3:$S$398,4,0)/AT315,"")</f>
        <v/>
      </c>
    </row>
    <row r="316" spans="32:47" x14ac:dyDescent="0.25">
      <c r="AF316" s="35" t="str">
        <f t="shared" si="45"/>
        <v/>
      </c>
      <c r="AG316" s="8">
        <v>313</v>
      </c>
      <c r="AH316" s="8" t="str">
        <f t="shared" si="43"/>
        <v/>
      </c>
      <c r="AI316" s="8" t="str">
        <f>IF(AH316="","",COUNTIF($AH$4:AH316,AH316))</f>
        <v/>
      </c>
      <c r="AJ316" s="8" t="str">
        <f t="shared" si="46"/>
        <v/>
      </c>
      <c r="AK316" s="8" t="str">
        <f t="shared" si="47"/>
        <v/>
      </c>
      <c r="AL316" s="8" t="str">
        <f t="shared" si="48"/>
        <v/>
      </c>
      <c r="AM316" s="8" t="str">
        <f t="shared" si="49"/>
        <v/>
      </c>
      <c r="AO316" s="8">
        <v>313</v>
      </c>
      <c r="AP316" s="8">
        <f t="shared" si="50"/>
        <v>15</v>
      </c>
      <c r="AQ316" s="8">
        <f>IF(AP316="","",COUNTIF($AP$4:AP316,AP316)+2)</f>
        <v>7</v>
      </c>
      <c r="AR316" s="8" t="str">
        <f t="shared" si="44"/>
        <v/>
      </c>
      <c r="AS316" s="8" t="str">
        <f t="shared" si="51"/>
        <v>_7</v>
      </c>
      <c r="AT316" s="8">
        <f t="shared" si="52"/>
        <v>0</v>
      </c>
      <c r="AU316" s="36" t="str">
        <f>IFERROR(VLOOKUP(AS316,'Tiempos de ciclo'!$P$3:$S$398,4,0)/AT316,"")</f>
        <v/>
      </c>
    </row>
    <row r="317" spans="32:47" x14ac:dyDescent="0.25">
      <c r="AF317" s="35" t="str">
        <f t="shared" si="45"/>
        <v/>
      </c>
      <c r="AG317" s="8">
        <v>314</v>
      </c>
      <c r="AH317" s="8" t="str">
        <f t="shared" si="43"/>
        <v/>
      </c>
      <c r="AI317" s="8" t="str">
        <f>IF(AH317="","",COUNTIF($AH$4:AH317,AH317))</f>
        <v/>
      </c>
      <c r="AJ317" s="8" t="str">
        <f t="shared" si="46"/>
        <v/>
      </c>
      <c r="AK317" s="8" t="str">
        <f t="shared" si="47"/>
        <v/>
      </c>
      <c r="AL317" s="8" t="str">
        <f t="shared" si="48"/>
        <v/>
      </c>
      <c r="AM317" s="8" t="str">
        <f t="shared" si="49"/>
        <v/>
      </c>
      <c r="AO317" s="8">
        <v>314</v>
      </c>
      <c r="AP317" s="8">
        <f t="shared" si="50"/>
        <v>15</v>
      </c>
      <c r="AQ317" s="8">
        <f>IF(AP317="","",COUNTIF($AP$4:AP317,AP317)+2)</f>
        <v>8</v>
      </c>
      <c r="AR317" s="8" t="str">
        <f t="shared" si="44"/>
        <v/>
      </c>
      <c r="AS317" s="8" t="str">
        <f t="shared" si="51"/>
        <v>_8</v>
      </c>
      <c r="AT317" s="8">
        <f t="shared" si="52"/>
        <v>0</v>
      </c>
      <c r="AU317" s="36" t="str">
        <f>IFERROR(VLOOKUP(AS317,'Tiempos de ciclo'!$P$3:$S$398,4,0)/AT317,"")</f>
        <v/>
      </c>
    </row>
    <row r="318" spans="32:47" x14ac:dyDescent="0.25">
      <c r="AF318" s="35" t="str">
        <f t="shared" si="45"/>
        <v/>
      </c>
      <c r="AG318" s="8">
        <v>315</v>
      </c>
      <c r="AH318" s="8" t="str">
        <f t="shared" si="43"/>
        <v/>
      </c>
      <c r="AI318" s="8" t="str">
        <f>IF(AH318="","",COUNTIF($AH$4:AH318,AH318))</f>
        <v/>
      </c>
      <c r="AJ318" s="8" t="str">
        <f t="shared" si="46"/>
        <v/>
      </c>
      <c r="AK318" s="8" t="str">
        <f t="shared" si="47"/>
        <v/>
      </c>
      <c r="AL318" s="8" t="str">
        <f t="shared" si="48"/>
        <v/>
      </c>
      <c r="AM318" s="8" t="str">
        <f t="shared" si="49"/>
        <v/>
      </c>
      <c r="AO318" s="8">
        <v>315</v>
      </c>
      <c r="AP318" s="8">
        <f t="shared" si="50"/>
        <v>15</v>
      </c>
      <c r="AQ318" s="8">
        <f>IF(AP318="","",COUNTIF($AP$4:AP318,AP318)+2)</f>
        <v>9</v>
      </c>
      <c r="AR318" s="8" t="str">
        <f t="shared" si="44"/>
        <v/>
      </c>
      <c r="AS318" s="8" t="str">
        <f t="shared" si="51"/>
        <v>_9</v>
      </c>
      <c r="AT318" s="8">
        <f t="shared" si="52"/>
        <v>0</v>
      </c>
      <c r="AU318" s="36" t="str">
        <f>IFERROR(VLOOKUP(AS318,'Tiempos de ciclo'!$P$3:$S$398,4,0)/AT318,"")</f>
        <v/>
      </c>
    </row>
    <row r="319" spans="32:47" x14ac:dyDescent="0.25">
      <c r="AF319" s="35" t="str">
        <f t="shared" si="45"/>
        <v/>
      </c>
      <c r="AG319" s="8">
        <v>316</v>
      </c>
      <c r="AH319" s="8" t="str">
        <f t="shared" si="43"/>
        <v/>
      </c>
      <c r="AI319" s="8" t="str">
        <f>IF(AH319="","",COUNTIF($AH$4:AH319,AH319))</f>
        <v/>
      </c>
      <c r="AJ319" s="8" t="str">
        <f t="shared" si="46"/>
        <v/>
      </c>
      <c r="AK319" s="8" t="str">
        <f t="shared" si="47"/>
        <v/>
      </c>
      <c r="AL319" s="8" t="str">
        <f t="shared" si="48"/>
        <v/>
      </c>
      <c r="AM319" s="8" t="str">
        <f t="shared" si="49"/>
        <v/>
      </c>
      <c r="AO319" s="8">
        <v>316</v>
      </c>
      <c r="AP319" s="8">
        <f t="shared" si="50"/>
        <v>15</v>
      </c>
      <c r="AQ319" s="8">
        <f>IF(AP319="","",COUNTIF($AP$4:AP319,AP319)+2)</f>
        <v>10</v>
      </c>
      <c r="AR319" s="8" t="str">
        <f t="shared" si="44"/>
        <v/>
      </c>
      <c r="AS319" s="8" t="str">
        <f t="shared" si="51"/>
        <v>_10</v>
      </c>
      <c r="AT319" s="8">
        <f t="shared" si="52"/>
        <v>0</v>
      </c>
      <c r="AU319" s="36" t="str">
        <f>IFERROR(VLOOKUP(AS319,'Tiempos de ciclo'!$P$3:$S$398,4,0)/AT319,"")</f>
        <v/>
      </c>
    </row>
    <row r="320" spans="32:47" x14ac:dyDescent="0.25">
      <c r="AF320" s="35" t="str">
        <f t="shared" si="45"/>
        <v/>
      </c>
      <c r="AG320" s="8">
        <v>317</v>
      </c>
      <c r="AH320" s="8" t="str">
        <f t="shared" si="43"/>
        <v/>
      </c>
      <c r="AI320" s="8" t="str">
        <f>IF(AH320="","",COUNTIF($AH$4:AH320,AH320))</f>
        <v/>
      </c>
      <c r="AJ320" s="8" t="str">
        <f t="shared" si="46"/>
        <v/>
      </c>
      <c r="AK320" s="8" t="str">
        <f t="shared" si="47"/>
        <v/>
      </c>
      <c r="AL320" s="8" t="str">
        <f t="shared" si="48"/>
        <v/>
      </c>
      <c r="AM320" s="8" t="str">
        <f t="shared" si="49"/>
        <v/>
      </c>
      <c r="AO320" s="8">
        <v>317</v>
      </c>
      <c r="AP320" s="8">
        <f t="shared" si="50"/>
        <v>15</v>
      </c>
      <c r="AQ320" s="8">
        <f>IF(AP320="","",COUNTIF($AP$4:AP320,AP320)+2)</f>
        <v>11</v>
      </c>
      <c r="AR320" s="8" t="str">
        <f t="shared" si="44"/>
        <v/>
      </c>
      <c r="AS320" s="8" t="str">
        <f t="shared" si="51"/>
        <v>_11</v>
      </c>
      <c r="AT320" s="8">
        <f t="shared" si="52"/>
        <v>0</v>
      </c>
      <c r="AU320" s="36" t="str">
        <f>IFERROR(VLOOKUP(AS320,'Tiempos de ciclo'!$P$3:$S$398,4,0)/AT320,"")</f>
        <v/>
      </c>
    </row>
    <row r="321" spans="32:47" x14ac:dyDescent="0.25">
      <c r="AF321" s="35" t="str">
        <f t="shared" si="45"/>
        <v/>
      </c>
      <c r="AG321" s="8">
        <v>318</v>
      </c>
      <c r="AH321" s="8" t="str">
        <f t="shared" si="43"/>
        <v/>
      </c>
      <c r="AI321" s="8" t="str">
        <f>IF(AH321="","",COUNTIF($AH$4:AH321,AH321))</f>
        <v/>
      </c>
      <c r="AJ321" s="8" t="str">
        <f t="shared" si="46"/>
        <v/>
      </c>
      <c r="AK321" s="8" t="str">
        <f t="shared" si="47"/>
        <v/>
      </c>
      <c r="AL321" s="8" t="str">
        <f t="shared" si="48"/>
        <v/>
      </c>
      <c r="AM321" s="8" t="str">
        <f t="shared" si="49"/>
        <v/>
      </c>
      <c r="AO321" s="8">
        <v>318</v>
      </c>
      <c r="AP321" s="8">
        <f t="shared" si="50"/>
        <v>15</v>
      </c>
      <c r="AQ321" s="8">
        <f>IF(AP321="","",COUNTIF($AP$4:AP321,AP321)+2)</f>
        <v>12</v>
      </c>
      <c r="AR321" s="8" t="str">
        <f t="shared" si="44"/>
        <v/>
      </c>
      <c r="AS321" s="8" t="str">
        <f t="shared" si="51"/>
        <v>_12</v>
      </c>
      <c r="AT321" s="8">
        <f t="shared" si="52"/>
        <v>0</v>
      </c>
      <c r="AU321" s="36" t="str">
        <f>IFERROR(VLOOKUP(AS321,'Tiempos de ciclo'!$P$3:$S$398,4,0)/AT321,"")</f>
        <v/>
      </c>
    </row>
    <row r="322" spans="32:47" x14ac:dyDescent="0.25">
      <c r="AF322" s="35" t="str">
        <f t="shared" si="45"/>
        <v/>
      </c>
      <c r="AG322" s="8">
        <v>319</v>
      </c>
      <c r="AH322" s="8" t="str">
        <f t="shared" si="43"/>
        <v/>
      </c>
      <c r="AI322" s="8" t="str">
        <f>IF(AH322="","",COUNTIF($AH$4:AH322,AH322))</f>
        <v/>
      </c>
      <c r="AJ322" s="8" t="str">
        <f t="shared" si="46"/>
        <v/>
      </c>
      <c r="AK322" s="8" t="str">
        <f t="shared" si="47"/>
        <v/>
      </c>
      <c r="AL322" s="8" t="str">
        <f t="shared" si="48"/>
        <v/>
      </c>
      <c r="AM322" s="8" t="str">
        <f t="shared" si="49"/>
        <v/>
      </c>
      <c r="AO322" s="8">
        <v>319</v>
      </c>
      <c r="AP322" s="8">
        <f t="shared" si="50"/>
        <v>15</v>
      </c>
      <c r="AQ322" s="8">
        <f>IF(AP322="","",COUNTIF($AP$4:AP322,AP322)+2)</f>
        <v>13</v>
      </c>
      <c r="AR322" s="8" t="str">
        <f t="shared" si="44"/>
        <v/>
      </c>
      <c r="AS322" s="8" t="str">
        <f t="shared" si="51"/>
        <v>_13</v>
      </c>
      <c r="AT322" s="8">
        <f t="shared" si="52"/>
        <v>0</v>
      </c>
      <c r="AU322" s="36" t="str">
        <f>IFERROR(VLOOKUP(AS322,'Tiempos de ciclo'!$P$3:$S$398,4,0)/AT322,"")</f>
        <v/>
      </c>
    </row>
    <row r="323" spans="32:47" x14ac:dyDescent="0.25">
      <c r="AF323" s="35" t="str">
        <f t="shared" si="45"/>
        <v/>
      </c>
      <c r="AG323" s="8">
        <v>320</v>
      </c>
      <c r="AH323" s="8" t="str">
        <f t="shared" si="43"/>
        <v/>
      </c>
      <c r="AI323" s="8" t="str">
        <f>IF(AH323="","",COUNTIF($AH$4:AH323,AH323))</f>
        <v/>
      </c>
      <c r="AJ323" s="8" t="str">
        <f t="shared" si="46"/>
        <v/>
      </c>
      <c r="AK323" s="8" t="str">
        <f t="shared" si="47"/>
        <v/>
      </c>
      <c r="AL323" s="8" t="str">
        <f t="shared" si="48"/>
        <v/>
      </c>
      <c r="AM323" s="8" t="str">
        <f t="shared" si="49"/>
        <v/>
      </c>
      <c r="AO323" s="8">
        <v>320</v>
      </c>
      <c r="AP323" s="8">
        <f t="shared" si="50"/>
        <v>15</v>
      </c>
      <c r="AQ323" s="8">
        <f>IF(AP323="","",COUNTIF($AP$4:AP323,AP323)+2)</f>
        <v>14</v>
      </c>
      <c r="AR323" s="8" t="str">
        <f t="shared" si="44"/>
        <v/>
      </c>
      <c r="AS323" s="8" t="str">
        <f t="shared" si="51"/>
        <v>_14</v>
      </c>
      <c r="AT323" s="8">
        <f t="shared" si="52"/>
        <v>0</v>
      </c>
      <c r="AU323" s="36" t="str">
        <f>IFERROR(VLOOKUP(AS323,'Tiempos de ciclo'!$P$3:$S$398,4,0)/AT323,"")</f>
        <v/>
      </c>
    </row>
    <row r="324" spans="32:47" x14ac:dyDescent="0.25">
      <c r="AF324" s="35" t="str">
        <f t="shared" si="45"/>
        <v/>
      </c>
      <c r="AG324" s="8">
        <v>321</v>
      </c>
      <c r="AH324" s="8" t="str">
        <f t="shared" ref="AH324:AH387" si="53">IF(AG324&gt;$AH$1,"",ROUNDUP(AG324/$AG$1,0))</f>
        <v/>
      </c>
      <c r="AI324" s="8" t="str">
        <f>IF(AH324="","",COUNTIF($AH$4:AH324,AH324))</f>
        <v/>
      </c>
      <c r="AJ324" s="8" t="str">
        <f t="shared" si="46"/>
        <v/>
      </c>
      <c r="AK324" s="8" t="str">
        <f t="shared" si="47"/>
        <v/>
      </c>
      <c r="AL324" s="8" t="str">
        <f t="shared" si="48"/>
        <v/>
      </c>
      <c r="AM324" s="8" t="str">
        <f t="shared" si="49"/>
        <v/>
      </c>
      <c r="AO324" s="8">
        <v>321</v>
      </c>
      <c r="AP324" s="8">
        <f t="shared" si="50"/>
        <v>15</v>
      </c>
      <c r="AQ324" s="8">
        <f>IF(AP324="","",COUNTIF($AP$4:AP324,AP324)+2)</f>
        <v>15</v>
      </c>
      <c r="AR324" s="8" t="str">
        <f t="shared" ref="AR324:AR387" si="54">IF(AP324="","",VLOOKUP($AP324,$A$4:$D$35,4,0))</f>
        <v/>
      </c>
      <c r="AS324" s="8" t="str">
        <f t="shared" si="51"/>
        <v>_15</v>
      </c>
      <c r="AT324" s="8">
        <f t="shared" si="52"/>
        <v>0</v>
      </c>
      <c r="AU324" s="36" t="str">
        <f>IFERROR(VLOOKUP(AS324,'Tiempos de ciclo'!$P$3:$S$398,4,0)/AT324,"")</f>
        <v/>
      </c>
    </row>
    <row r="325" spans="32:47" x14ac:dyDescent="0.25">
      <c r="AF325" s="35" t="str">
        <f t="shared" ref="AF325:AF388" si="55">IF(AJ325="","",AJ325&amp;"_"&amp;AL325)</f>
        <v/>
      </c>
      <c r="AG325" s="8">
        <v>322</v>
      </c>
      <c r="AH325" s="8" t="str">
        <f t="shared" si="53"/>
        <v/>
      </c>
      <c r="AI325" s="8" t="str">
        <f>IF(AH325="","",COUNTIF($AH$4:AH325,AH325))</f>
        <v/>
      </c>
      <c r="AJ325" s="8" t="str">
        <f t="shared" ref="AJ325:AJ388" si="56">IF(AH325="","",VLOOKUP($AH325,$A$4:$C$35,3,0))</f>
        <v/>
      </c>
      <c r="AK325" s="8" t="str">
        <f t="shared" ref="AK325:AK388" si="57">IF(AI325="","",HLOOKUP(AI325,$K$1:$AD$35,3,0))</f>
        <v/>
      </c>
      <c r="AL325" s="8" t="str">
        <f t="shared" ref="AL325:AL388" si="58">IF(AH325="","",IF(AJ326=AJ325,AK326,24))</f>
        <v/>
      </c>
      <c r="AM325" s="8" t="str">
        <f t="shared" ref="AM325:AM388" si="59">IF(AH325="","",HLOOKUP(AK325,$K$3:$AD$35,AH325+1,0))</f>
        <v/>
      </c>
      <c r="AO325" s="8">
        <v>322</v>
      </c>
      <c r="AP325" s="8">
        <f t="shared" ref="AP325:AP388" si="60">IF(AO325&gt;$AP$1,"",ROUNDUP(AO325/$AO$1,0))</f>
        <v>15</v>
      </c>
      <c r="AQ325" s="8">
        <f>IF(AP325="","",COUNTIF($AP$4:AP325,AP325)+2)</f>
        <v>16</v>
      </c>
      <c r="AR325" s="8" t="str">
        <f t="shared" si="54"/>
        <v/>
      </c>
      <c r="AS325" s="8" t="str">
        <f t="shared" ref="AS325:AS388" si="61">AR325&amp;"_"&amp;AQ325</f>
        <v>_16</v>
      </c>
      <c r="AT325" s="8">
        <f t="shared" ref="AT325:AT388" si="62">IFERROR(VLOOKUP(AR325&amp;"_"&amp;(AQ325+1),$AF$4:$AM$643,8,0),IF(AR326=AR325,AT326,AT324))</f>
        <v>0</v>
      </c>
      <c r="AU325" s="36" t="str">
        <f>IFERROR(VLOOKUP(AS325,'Tiempos de ciclo'!$P$3:$S$398,4,0)/AT325,"")</f>
        <v/>
      </c>
    </row>
    <row r="326" spans="32:47" x14ac:dyDescent="0.25">
      <c r="AF326" s="35" t="str">
        <f t="shared" si="55"/>
        <v/>
      </c>
      <c r="AG326" s="8">
        <v>323</v>
      </c>
      <c r="AH326" s="8" t="str">
        <f t="shared" si="53"/>
        <v/>
      </c>
      <c r="AI326" s="8" t="str">
        <f>IF(AH326="","",COUNTIF($AH$4:AH326,AH326))</f>
        <v/>
      </c>
      <c r="AJ326" s="8" t="str">
        <f t="shared" si="56"/>
        <v/>
      </c>
      <c r="AK326" s="8" t="str">
        <f t="shared" si="57"/>
        <v/>
      </c>
      <c r="AL326" s="8" t="str">
        <f t="shared" si="58"/>
        <v/>
      </c>
      <c r="AM326" s="8" t="str">
        <f t="shared" si="59"/>
        <v/>
      </c>
      <c r="AO326" s="8">
        <v>323</v>
      </c>
      <c r="AP326" s="8">
        <f t="shared" si="60"/>
        <v>15</v>
      </c>
      <c r="AQ326" s="8">
        <f>IF(AP326="","",COUNTIF($AP$4:AP326,AP326)+2)</f>
        <v>17</v>
      </c>
      <c r="AR326" s="8" t="str">
        <f t="shared" si="54"/>
        <v/>
      </c>
      <c r="AS326" s="8" t="str">
        <f t="shared" si="61"/>
        <v>_17</v>
      </c>
      <c r="AT326" s="8">
        <f t="shared" si="62"/>
        <v>0</v>
      </c>
      <c r="AU326" s="36" t="str">
        <f>IFERROR(VLOOKUP(AS326,'Tiempos de ciclo'!$P$3:$S$398,4,0)/AT326,"")</f>
        <v/>
      </c>
    </row>
    <row r="327" spans="32:47" x14ac:dyDescent="0.25">
      <c r="AF327" s="35" t="str">
        <f t="shared" si="55"/>
        <v/>
      </c>
      <c r="AG327" s="8">
        <v>324</v>
      </c>
      <c r="AH327" s="8" t="str">
        <f t="shared" si="53"/>
        <v/>
      </c>
      <c r="AI327" s="8" t="str">
        <f>IF(AH327="","",COUNTIF($AH$4:AH327,AH327))</f>
        <v/>
      </c>
      <c r="AJ327" s="8" t="str">
        <f t="shared" si="56"/>
        <v/>
      </c>
      <c r="AK327" s="8" t="str">
        <f t="shared" si="57"/>
        <v/>
      </c>
      <c r="AL327" s="8" t="str">
        <f t="shared" si="58"/>
        <v/>
      </c>
      <c r="AM327" s="8" t="str">
        <f t="shared" si="59"/>
        <v/>
      </c>
      <c r="AO327" s="8">
        <v>324</v>
      </c>
      <c r="AP327" s="8">
        <f t="shared" si="60"/>
        <v>15</v>
      </c>
      <c r="AQ327" s="8">
        <f>IF(AP327="","",COUNTIF($AP$4:AP327,AP327)+2)</f>
        <v>18</v>
      </c>
      <c r="AR327" s="8" t="str">
        <f t="shared" si="54"/>
        <v/>
      </c>
      <c r="AS327" s="8" t="str">
        <f t="shared" si="61"/>
        <v>_18</v>
      </c>
      <c r="AT327" s="8">
        <f t="shared" si="62"/>
        <v>0</v>
      </c>
      <c r="AU327" s="36" t="str">
        <f>IFERROR(VLOOKUP(AS327,'Tiempos de ciclo'!$P$3:$S$398,4,0)/AT327,"")</f>
        <v/>
      </c>
    </row>
    <row r="328" spans="32:47" x14ac:dyDescent="0.25">
      <c r="AF328" s="35" t="str">
        <f t="shared" si="55"/>
        <v/>
      </c>
      <c r="AG328" s="8">
        <v>325</v>
      </c>
      <c r="AH328" s="8" t="str">
        <f t="shared" si="53"/>
        <v/>
      </c>
      <c r="AI328" s="8" t="str">
        <f>IF(AH328="","",COUNTIF($AH$4:AH328,AH328))</f>
        <v/>
      </c>
      <c r="AJ328" s="8" t="str">
        <f t="shared" si="56"/>
        <v/>
      </c>
      <c r="AK328" s="8" t="str">
        <f t="shared" si="57"/>
        <v/>
      </c>
      <c r="AL328" s="8" t="str">
        <f t="shared" si="58"/>
        <v/>
      </c>
      <c r="AM328" s="8" t="str">
        <f t="shared" si="59"/>
        <v/>
      </c>
      <c r="AO328" s="8">
        <v>325</v>
      </c>
      <c r="AP328" s="8">
        <f t="shared" si="60"/>
        <v>15</v>
      </c>
      <c r="AQ328" s="8">
        <f>IF(AP328="","",COUNTIF($AP$4:AP328,AP328)+2)</f>
        <v>19</v>
      </c>
      <c r="AR328" s="8" t="str">
        <f t="shared" si="54"/>
        <v/>
      </c>
      <c r="AS328" s="8" t="str">
        <f t="shared" si="61"/>
        <v>_19</v>
      </c>
      <c r="AT328" s="8">
        <f t="shared" si="62"/>
        <v>0</v>
      </c>
      <c r="AU328" s="36" t="str">
        <f>IFERROR(VLOOKUP(AS328,'Tiempos de ciclo'!$P$3:$S$398,4,0)/AT328,"")</f>
        <v/>
      </c>
    </row>
    <row r="329" spans="32:47" x14ac:dyDescent="0.25">
      <c r="AF329" s="35" t="str">
        <f t="shared" si="55"/>
        <v/>
      </c>
      <c r="AG329" s="8">
        <v>326</v>
      </c>
      <c r="AH329" s="8" t="str">
        <f t="shared" si="53"/>
        <v/>
      </c>
      <c r="AI329" s="8" t="str">
        <f>IF(AH329="","",COUNTIF($AH$4:AH329,AH329))</f>
        <v/>
      </c>
      <c r="AJ329" s="8" t="str">
        <f t="shared" si="56"/>
        <v/>
      </c>
      <c r="AK329" s="8" t="str">
        <f t="shared" si="57"/>
        <v/>
      </c>
      <c r="AL329" s="8" t="str">
        <f t="shared" si="58"/>
        <v/>
      </c>
      <c r="AM329" s="8" t="str">
        <f t="shared" si="59"/>
        <v/>
      </c>
      <c r="AO329" s="8">
        <v>326</v>
      </c>
      <c r="AP329" s="8">
        <f t="shared" si="60"/>
        <v>15</v>
      </c>
      <c r="AQ329" s="8">
        <f>IF(AP329="","",COUNTIF($AP$4:AP329,AP329)+2)</f>
        <v>20</v>
      </c>
      <c r="AR329" s="8" t="str">
        <f t="shared" si="54"/>
        <v/>
      </c>
      <c r="AS329" s="8" t="str">
        <f t="shared" si="61"/>
        <v>_20</v>
      </c>
      <c r="AT329" s="8">
        <f t="shared" si="62"/>
        <v>0</v>
      </c>
      <c r="AU329" s="36" t="str">
        <f>IFERROR(VLOOKUP(AS329,'Tiempos de ciclo'!$P$3:$S$398,4,0)/AT329,"")</f>
        <v/>
      </c>
    </row>
    <row r="330" spans="32:47" x14ac:dyDescent="0.25">
      <c r="AF330" s="35" t="str">
        <f t="shared" si="55"/>
        <v/>
      </c>
      <c r="AG330" s="8">
        <v>327</v>
      </c>
      <c r="AH330" s="8" t="str">
        <f t="shared" si="53"/>
        <v/>
      </c>
      <c r="AI330" s="8" t="str">
        <f>IF(AH330="","",COUNTIF($AH$4:AH330,AH330))</f>
        <v/>
      </c>
      <c r="AJ330" s="8" t="str">
        <f t="shared" si="56"/>
        <v/>
      </c>
      <c r="AK330" s="8" t="str">
        <f t="shared" si="57"/>
        <v/>
      </c>
      <c r="AL330" s="8" t="str">
        <f t="shared" si="58"/>
        <v/>
      </c>
      <c r="AM330" s="8" t="str">
        <f t="shared" si="59"/>
        <v/>
      </c>
      <c r="AO330" s="8">
        <v>327</v>
      </c>
      <c r="AP330" s="8">
        <f t="shared" si="60"/>
        <v>15</v>
      </c>
      <c r="AQ330" s="8">
        <f>IF(AP330="","",COUNTIF($AP$4:AP330,AP330)+2)</f>
        <v>21</v>
      </c>
      <c r="AR330" s="8" t="str">
        <f t="shared" si="54"/>
        <v/>
      </c>
      <c r="AS330" s="8" t="str">
        <f t="shared" si="61"/>
        <v>_21</v>
      </c>
      <c r="AT330" s="8">
        <f t="shared" si="62"/>
        <v>0</v>
      </c>
      <c r="AU330" s="36" t="str">
        <f>IFERROR(VLOOKUP(AS330,'Tiempos de ciclo'!$P$3:$S$398,4,0)/AT330,"")</f>
        <v/>
      </c>
    </row>
    <row r="331" spans="32:47" x14ac:dyDescent="0.25">
      <c r="AF331" s="35" t="str">
        <f t="shared" si="55"/>
        <v/>
      </c>
      <c r="AG331" s="8">
        <v>328</v>
      </c>
      <c r="AH331" s="8" t="str">
        <f t="shared" si="53"/>
        <v/>
      </c>
      <c r="AI331" s="8" t="str">
        <f>IF(AH331="","",COUNTIF($AH$4:AH331,AH331))</f>
        <v/>
      </c>
      <c r="AJ331" s="8" t="str">
        <f t="shared" si="56"/>
        <v/>
      </c>
      <c r="AK331" s="8" t="str">
        <f t="shared" si="57"/>
        <v/>
      </c>
      <c r="AL331" s="8" t="str">
        <f t="shared" si="58"/>
        <v/>
      </c>
      <c r="AM331" s="8" t="str">
        <f t="shared" si="59"/>
        <v/>
      </c>
      <c r="AO331" s="8">
        <v>328</v>
      </c>
      <c r="AP331" s="8">
        <f t="shared" si="60"/>
        <v>15</v>
      </c>
      <c r="AQ331" s="8">
        <f>IF(AP331="","",COUNTIF($AP$4:AP331,AP331)+2)</f>
        <v>22</v>
      </c>
      <c r="AR331" s="8" t="str">
        <f t="shared" si="54"/>
        <v/>
      </c>
      <c r="AS331" s="8" t="str">
        <f t="shared" si="61"/>
        <v>_22</v>
      </c>
      <c r="AT331" s="8">
        <f t="shared" si="62"/>
        <v>0</v>
      </c>
      <c r="AU331" s="36" t="str">
        <f>IFERROR(VLOOKUP(AS331,'Tiempos de ciclo'!$P$3:$S$398,4,0)/AT331,"")</f>
        <v/>
      </c>
    </row>
    <row r="332" spans="32:47" x14ac:dyDescent="0.25">
      <c r="AF332" s="35" t="str">
        <f t="shared" si="55"/>
        <v/>
      </c>
      <c r="AG332" s="8">
        <v>329</v>
      </c>
      <c r="AH332" s="8" t="str">
        <f t="shared" si="53"/>
        <v/>
      </c>
      <c r="AI332" s="8" t="str">
        <f>IF(AH332="","",COUNTIF($AH$4:AH332,AH332))</f>
        <v/>
      </c>
      <c r="AJ332" s="8" t="str">
        <f t="shared" si="56"/>
        <v/>
      </c>
      <c r="AK332" s="8" t="str">
        <f t="shared" si="57"/>
        <v/>
      </c>
      <c r="AL332" s="8" t="str">
        <f t="shared" si="58"/>
        <v/>
      </c>
      <c r="AM332" s="8" t="str">
        <f t="shared" si="59"/>
        <v/>
      </c>
      <c r="AO332" s="8">
        <v>329</v>
      </c>
      <c r="AP332" s="8">
        <f t="shared" si="60"/>
        <v>15</v>
      </c>
      <c r="AQ332" s="8">
        <f>IF(AP332="","",COUNTIF($AP$4:AP332,AP332)+2)</f>
        <v>23</v>
      </c>
      <c r="AR332" s="8" t="str">
        <f t="shared" si="54"/>
        <v/>
      </c>
      <c r="AS332" s="8" t="str">
        <f t="shared" si="61"/>
        <v>_23</v>
      </c>
      <c r="AT332" s="8">
        <f t="shared" si="62"/>
        <v>0</v>
      </c>
      <c r="AU332" s="36" t="str">
        <f>IFERROR(VLOOKUP(AS332,'Tiempos de ciclo'!$P$3:$S$398,4,0)/AT332,"")</f>
        <v/>
      </c>
    </row>
    <row r="333" spans="32:47" x14ac:dyDescent="0.25">
      <c r="AF333" s="35" t="str">
        <f t="shared" si="55"/>
        <v/>
      </c>
      <c r="AG333" s="8">
        <v>330</v>
      </c>
      <c r="AH333" s="8" t="str">
        <f t="shared" si="53"/>
        <v/>
      </c>
      <c r="AI333" s="8" t="str">
        <f>IF(AH333="","",COUNTIF($AH$4:AH333,AH333))</f>
        <v/>
      </c>
      <c r="AJ333" s="8" t="str">
        <f t="shared" si="56"/>
        <v/>
      </c>
      <c r="AK333" s="8" t="str">
        <f t="shared" si="57"/>
        <v/>
      </c>
      <c r="AL333" s="8" t="str">
        <f t="shared" si="58"/>
        <v/>
      </c>
      <c r="AM333" s="8" t="str">
        <f t="shared" si="59"/>
        <v/>
      </c>
      <c r="AO333" s="8">
        <v>330</v>
      </c>
      <c r="AP333" s="8">
        <f t="shared" si="60"/>
        <v>15</v>
      </c>
      <c r="AQ333" s="8">
        <f>IF(AP333="","",COUNTIF($AP$4:AP333,AP333)+2)</f>
        <v>24</v>
      </c>
      <c r="AR333" s="8" t="str">
        <f t="shared" si="54"/>
        <v/>
      </c>
      <c r="AS333" s="8" t="str">
        <f t="shared" si="61"/>
        <v>_24</v>
      </c>
      <c r="AT333" s="8">
        <f t="shared" si="62"/>
        <v>0</v>
      </c>
      <c r="AU333" s="36" t="str">
        <f>IFERROR(VLOOKUP(AS333,'Tiempos de ciclo'!$P$3:$S$398,4,0)/AT333,"")</f>
        <v/>
      </c>
    </row>
    <row r="334" spans="32:47" x14ac:dyDescent="0.25">
      <c r="AF334" s="35" t="str">
        <f t="shared" si="55"/>
        <v/>
      </c>
      <c r="AG334" s="8">
        <v>331</v>
      </c>
      <c r="AH334" s="8" t="str">
        <f t="shared" si="53"/>
        <v/>
      </c>
      <c r="AI334" s="8" t="str">
        <f>IF(AH334="","",COUNTIF($AH$4:AH334,AH334))</f>
        <v/>
      </c>
      <c r="AJ334" s="8" t="str">
        <f t="shared" si="56"/>
        <v/>
      </c>
      <c r="AK334" s="8" t="str">
        <f t="shared" si="57"/>
        <v/>
      </c>
      <c r="AL334" s="8" t="str">
        <f t="shared" si="58"/>
        <v/>
      </c>
      <c r="AM334" s="8" t="str">
        <f t="shared" si="59"/>
        <v/>
      </c>
      <c r="AO334" s="8">
        <v>331</v>
      </c>
      <c r="AP334" s="8">
        <f t="shared" si="60"/>
        <v>16</v>
      </c>
      <c r="AQ334" s="8">
        <f>IF(AP334="","",COUNTIF($AP$4:AP334,AP334)+2)</f>
        <v>3</v>
      </c>
      <c r="AR334" s="8" t="str">
        <f t="shared" si="54"/>
        <v/>
      </c>
      <c r="AS334" s="8" t="str">
        <f t="shared" si="61"/>
        <v>_3</v>
      </c>
      <c r="AT334" s="8">
        <f t="shared" si="62"/>
        <v>0</v>
      </c>
      <c r="AU334" s="36" t="str">
        <f>IFERROR(VLOOKUP(AS334,'Tiempos de ciclo'!$P$3:$S$398,4,0)/AT334,"")</f>
        <v/>
      </c>
    </row>
    <row r="335" spans="32:47" x14ac:dyDescent="0.25">
      <c r="AF335" s="35" t="str">
        <f t="shared" si="55"/>
        <v/>
      </c>
      <c r="AG335" s="8">
        <v>332</v>
      </c>
      <c r="AH335" s="8" t="str">
        <f t="shared" si="53"/>
        <v/>
      </c>
      <c r="AI335" s="8" t="str">
        <f>IF(AH335="","",COUNTIF($AH$4:AH335,AH335))</f>
        <v/>
      </c>
      <c r="AJ335" s="8" t="str">
        <f t="shared" si="56"/>
        <v/>
      </c>
      <c r="AK335" s="8" t="str">
        <f t="shared" si="57"/>
        <v/>
      </c>
      <c r="AL335" s="8" t="str">
        <f t="shared" si="58"/>
        <v/>
      </c>
      <c r="AM335" s="8" t="str">
        <f t="shared" si="59"/>
        <v/>
      </c>
      <c r="AO335" s="8">
        <v>332</v>
      </c>
      <c r="AP335" s="8">
        <f t="shared" si="60"/>
        <v>16</v>
      </c>
      <c r="AQ335" s="8">
        <f>IF(AP335="","",COUNTIF($AP$4:AP335,AP335)+2)</f>
        <v>4</v>
      </c>
      <c r="AR335" s="8" t="str">
        <f t="shared" si="54"/>
        <v/>
      </c>
      <c r="AS335" s="8" t="str">
        <f t="shared" si="61"/>
        <v>_4</v>
      </c>
      <c r="AT335" s="8">
        <f t="shared" si="62"/>
        <v>0</v>
      </c>
      <c r="AU335" s="36" t="str">
        <f>IFERROR(VLOOKUP(AS335,'Tiempos de ciclo'!$P$3:$S$398,4,0)/AT335,"")</f>
        <v/>
      </c>
    </row>
    <row r="336" spans="32:47" x14ac:dyDescent="0.25">
      <c r="AF336" s="35" t="str">
        <f t="shared" si="55"/>
        <v/>
      </c>
      <c r="AG336" s="8">
        <v>333</v>
      </c>
      <c r="AH336" s="8" t="str">
        <f t="shared" si="53"/>
        <v/>
      </c>
      <c r="AI336" s="8" t="str">
        <f>IF(AH336="","",COUNTIF($AH$4:AH336,AH336))</f>
        <v/>
      </c>
      <c r="AJ336" s="8" t="str">
        <f t="shared" si="56"/>
        <v/>
      </c>
      <c r="AK336" s="8" t="str">
        <f t="shared" si="57"/>
        <v/>
      </c>
      <c r="AL336" s="8" t="str">
        <f t="shared" si="58"/>
        <v/>
      </c>
      <c r="AM336" s="8" t="str">
        <f t="shared" si="59"/>
        <v/>
      </c>
      <c r="AO336" s="8">
        <v>333</v>
      </c>
      <c r="AP336" s="8">
        <f t="shared" si="60"/>
        <v>16</v>
      </c>
      <c r="AQ336" s="8">
        <f>IF(AP336="","",COUNTIF($AP$4:AP336,AP336)+2)</f>
        <v>5</v>
      </c>
      <c r="AR336" s="8" t="str">
        <f t="shared" si="54"/>
        <v/>
      </c>
      <c r="AS336" s="8" t="str">
        <f t="shared" si="61"/>
        <v>_5</v>
      </c>
      <c r="AT336" s="8">
        <f t="shared" si="62"/>
        <v>0</v>
      </c>
      <c r="AU336" s="36" t="str">
        <f>IFERROR(VLOOKUP(AS336,'Tiempos de ciclo'!$P$3:$S$398,4,0)/AT336,"")</f>
        <v/>
      </c>
    </row>
    <row r="337" spans="32:47" x14ac:dyDescent="0.25">
      <c r="AF337" s="35" t="str">
        <f t="shared" si="55"/>
        <v/>
      </c>
      <c r="AG337" s="8">
        <v>334</v>
      </c>
      <c r="AH337" s="8" t="str">
        <f t="shared" si="53"/>
        <v/>
      </c>
      <c r="AI337" s="8" t="str">
        <f>IF(AH337="","",COUNTIF($AH$4:AH337,AH337))</f>
        <v/>
      </c>
      <c r="AJ337" s="8" t="str">
        <f t="shared" si="56"/>
        <v/>
      </c>
      <c r="AK337" s="8" t="str">
        <f t="shared" si="57"/>
        <v/>
      </c>
      <c r="AL337" s="8" t="str">
        <f t="shared" si="58"/>
        <v/>
      </c>
      <c r="AM337" s="8" t="str">
        <f t="shared" si="59"/>
        <v/>
      </c>
      <c r="AO337" s="8">
        <v>334</v>
      </c>
      <c r="AP337" s="8">
        <f t="shared" si="60"/>
        <v>16</v>
      </c>
      <c r="AQ337" s="8">
        <f>IF(AP337="","",COUNTIF($AP$4:AP337,AP337)+2)</f>
        <v>6</v>
      </c>
      <c r="AR337" s="8" t="str">
        <f t="shared" si="54"/>
        <v/>
      </c>
      <c r="AS337" s="8" t="str">
        <f t="shared" si="61"/>
        <v>_6</v>
      </c>
      <c r="AT337" s="8">
        <f t="shared" si="62"/>
        <v>0</v>
      </c>
      <c r="AU337" s="36" t="str">
        <f>IFERROR(VLOOKUP(AS337,'Tiempos de ciclo'!$P$3:$S$398,4,0)/AT337,"")</f>
        <v/>
      </c>
    </row>
    <row r="338" spans="32:47" x14ac:dyDescent="0.25">
      <c r="AF338" s="35" t="str">
        <f t="shared" si="55"/>
        <v/>
      </c>
      <c r="AG338" s="8">
        <v>335</v>
      </c>
      <c r="AH338" s="8" t="str">
        <f t="shared" si="53"/>
        <v/>
      </c>
      <c r="AI338" s="8" t="str">
        <f>IF(AH338="","",COUNTIF($AH$4:AH338,AH338))</f>
        <v/>
      </c>
      <c r="AJ338" s="8" t="str">
        <f t="shared" si="56"/>
        <v/>
      </c>
      <c r="AK338" s="8" t="str">
        <f t="shared" si="57"/>
        <v/>
      </c>
      <c r="AL338" s="8" t="str">
        <f t="shared" si="58"/>
        <v/>
      </c>
      <c r="AM338" s="8" t="str">
        <f t="shared" si="59"/>
        <v/>
      </c>
      <c r="AO338" s="8">
        <v>335</v>
      </c>
      <c r="AP338" s="8">
        <f t="shared" si="60"/>
        <v>16</v>
      </c>
      <c r="AQ338" s="8">
        <f>IF(AP338="","",COUNTIF($AP$4:AP338,AP338)+2)</f>
        <v>7</v>
      </c>
      <c r="AR338" s="8" t="str">
        <f t="shared" si="54"/>
        <v/>
      </c>
      <c r="AS338" s="8" t="str">
        <f t="shared" si="61"/>
        <v>_7</v>
      </c>
      <c r="AT338" s="8">
        <f t="shared" si="62"/>
        <v>0</v>
      </c>
      <c r="AU338" s="36" t="str">
        <f>IFERROR(VLOOKUP(AS338,'Tiempos de ciclo'!$P$3:$S$398,4,0)/AT338,"")</f>
        <v/>
      </c>
    </row>
    <row r="339" spans="32:47" x14ac:dyDescent="0.25">
      <c r="AF339" s="35" t="str">
        <f t="shared" si="55"/>
        <v/>
      </c>
      <c r="AG339" s="8">
        <v>336</v>
      </c>
      <c r="AH339" s="8" t="str">
        <f t="shared" si="53"/>
        <v/>
      </c>
      <c r="AI339" s="8" t="str">
        <f>IF(AH339="","",COUNTIF($AH$4:AH339,AH339))</f>
        <v/>
      </c>
      <c r="AJ339" s="8" t="str">
        <f t="shared" si="56"/>
        <v/>
      </c>
      <c r="AK339" s="8" t="str">
        <f t="shared" si="57"/>
        <v/>
      </c>
      <c r="AL339" s="8" t="str">
        <f t="shared" si="58"/>
        <v/>
      </c>
      <c r="AM339" s="8" t="str">
        <f t="shared" si="59"/>
        <v/>
      </c>
      <c r="AO339" s="8">
        <v>336</v>
      </c>
      <c r="AP339" s="8">
        <f t="shared" si="60"/>
        <v>16</v>
      </c>
      <c r="AQ339" s="8">
        <f>IF(AP339="","",COUNTIF($AP$4:AP339,AP339)+2)</f>
        <v>8</v>
      </c>
      <c r="AR339" s="8" t="str">
        <f t="shared" si="54"/>
        <v/>
      </c>
      <c r="AS339" s="8" t="str">
        <f t="shared" si="61"/>
        <v>_8</v>
      </c>
      <c r="AT339" s="8">
        <f t="shared" si="62"/>
        <v>0</v>
      </c>
      <c r="AU339" s="36" t="str">
        <f>IFERROR(VLOOKUP(AS339,'Tiempos de ciclo'!$P$3:$S$398,4,0)/AT339,"")</f>
        <v/>
      </c>
    </row>
    <row r="340" spans="32:47" x14ac:dyDescent="0.25">
      <c r="AF340" s="35" t="str">
        <f t="shared" si="55"/>
        <v/>
      </c>
      <c r="AG340" s="8">
        <v>337</v>
      </c>
      <c r="AH340" s="8" t="str">
        <f t="shared" si="53"/>
        <v/>
      </c>
      <c r="AI340" s="8" t="str">
        <f>IF(AH340="","",COUNTIF($AH$4:AH340,AH340))</f>
        <v/>
      </c>
      <c r="AJ340" s="8" t="str">
        <f t="shared" si="56"/>
        <v/>
      </c>
      <c r="AK340" s="8" t="str">
        <f t="shared" si="57"/>
        <v/>
      </c>
      <c r="AL340" s="8" t="str">
        <f t="shared" si="58"/>
        <v/>
      </c>
      <c r="AM340" s="8" t="str">
        <f t="shared" si="59"/>
        <v/>
      </c>
      <c r="AO340" s="8">
        <v>337</v>
      </c>
      <c r="AP340" s="8">
        <f t="shared" si="60"/>
        <v>16</v>
      </c>
      <c r="AQ340" s="8">
        <f>IF(AP340="","",COUNTIF($AP$4:AP340,AP340)+2)</f>
        <v>9</v>
      </c>
      <c r="AR340" s="8" t="str">
        <f t="shared" si="54"/>
        <v/>
      </c>
      <c r="AS340" s="8" t="str">
        <f t="shared" si="61"/>
        <v>_9</v>
      </c>
      <c r="AT340" s="8">
        <f t="shared" si="62"/>
        <v>0</v>
      </c>
      <c r="AU340" s="36" t="str">
        <f>IFERROR(VLOOKUP(AS340,'Tiempos de ciclo'!$P$3:$S$398,4,0)/AT340,"")</f>
        <v/>
      </c>
    </row>
    <row r="341" spans="32:47" x14ac:dyDescent="0.25">
      <c r="AF341" s="35" t="str">
        <f t="shared" si="55"/>
        <v/>
      </c>
      <c r="AG341" s="8">
        <v>338</v>
      </c>
      <c r="AH341" s="8" t="str">
        <f t="shared" si="53"/>
        <v/>
      </c>
      <c r="AI341" s="8" t="str">
        <f>IF(AH341="","",COUNTIF($AH$4:AH341,AH341))</f>
        <v/>
      </c>
      <c r="AJ341" s="8" t="str">
        <f t="shared" si="56"/>
        <v/>
      </c>
      <c r="AK341" s="8" t="str">
        <f t="shared" si="57"/>
        <v/>
      </c>
      <c r="AL341" s="8" t="str">
        <f t="shared" si="58"/>
        <v/>
      </c>
      <c r="AM341" s="8" t="str">
        <f t="shared" si="59"/>
        <v/>
      </c>
      <c r="AO341" s="8">
        <v>338</v>
      </c>
      <c r="AP341" s="8">
        <f t="shared" si="60"/>
        <v>16</v>
      </c>
      <c r="AQ341" s="8">
        <f>IF(AP341="","",COUNTIF($AP$4:AP341,AP341)+2)</f>
        <v>10</v>
      </c>
      <c r="AR341" s="8" t="str">
        <f t="shared" si="54"/>
        <v/>
      </c>
      <c r="AS341" s="8" t="str">
        <f t="shared" si="61"/>
        <v>_10</v>
      </c>
      <c r="AT341" s="8">
        <f t="shared" si="62"/>
        <v>0</v>
      </c>
      <c r="AU341" s="36" t="str">
        <f>IFERROR(VLOOKUP(AS341,'Tiempos de ciclo'!$P$3:$S$398,4,0)/AT341,"")</f>
        <v/>
      </c>
    </row>
    <row r="342" spans="32:47" x14ac:dyDescent="0.25">
      <c r="AF342" s="35" t="str">
        <f t="shared" si="55"/>
        <v/>
      </c>
      <c r="AG342" s="8">
        <v>339</v>
      </c>
      <c r="AH342" s="8" t="str">
        <f t="shared" si="53"/>
        <v/>
      </c>
      <c r="AI342" s="8" t="str">
        <f>IF(AH342="","",COUNTIF($AH$4:AH342,AH342))</f>
        <v/>
      </c>
      <c r="AJ342" s="8" t="str">
        <f t="shared" si="56"/>
        <v/>
      </c>
      <c r="AK342" s="8" t="str">
        <f t="shared" si="57"/>
        <v/>
      </c>
      <c r="AL342" s="8" t="str">
        <f t="shared" si="58"/>
        <v/>
      </c>
      <c r="AM342" s="8" t="str">
        <f t="shared" si="59"/>
        <v/>
      </c>
      <c r="AO342" s="8">
        <v>339</v>
      </c>
      <c r="AP342" s="8">
        <f t="shared" si="60"/>
        <v>16</v>
      </c>
      <c r="AQ342" s="8">
        <f>IF(AP342="","",COUNTIF($AP$4:AP342,AP342)+2)</f>
        <v>11</v>
      </c>
      <c r="AR342" s="8" t="str">
        <f t="shared" si="54"/>
        <v/>
      </c>
      <c r="AS342" s="8" t="str">
        <f t="shared" si="61"/>
        <v>_11</v>
      </c>
      <c r="AT342" s="8">
        <f t="shared" si="62"/>
        <v>0</v>
      </c>
      <c r="AU342" s="36" t="str">
        <f>IFERROR(VLOOKUP(AS342,'Tiempos de ciclo'!$P$3:$S$398,4,0)/AT342,"")</f>
        <v/>
      </c>
    </row>
    <row r="343" spans="32:47" x14ac:dyDescent="0.25">
      <c r="AF343" s="35" t="str">
        <f t="shared" si="55"/>
        <v/>
      </c>
      <c r="AG343" s="8">
        <v>340</v>
      </c>
      <c r="AH343" s="8" t="str">
        <f t="shared" si="53"/>
        <v/>
      </c>
      <c r="AI343" s="8" t="str">
        <f>IF(AH343="","",COUNTIF($AH$4:AH343,AH343))</f>
        <v/>
      </c>
      <c r="AJ343" s="8" t="str">
        <f t="shared" si="56"/>
        <v/>
      </c>
      <c r="AK343" s="8" t="str">
        <f t="shared" si="57"/>
        <v/>
      </c>
      <c r="AL343" s="8" t="str">
        <f t="shared" si="58"/>
        <v/>
      </c>
      <c r="AM343" s="8" t="str">
        <f t="shared" si="59"/>
        <v/>
      </c>
      <c r="AO343" s="8">
        <v>340</v>
      </c>
      <c r="AP343" s="8">
        <f t="shared" si="60"/>
        <v>16</v>
      </c>
      <c r="AQ343" s="8">
        <f>IF(AP343="","",COUNTIF($AP$4:AP343,AP343)+2)</f>
        <v>12</v>
      </c>
      <c r="AR343" s="8" t="str">
        <f t="shared" si="54"/>
        <v/>
      </c>
      <c r="AS343" s="8" t="str">
        <f t="shared" si="61"/>
        <v>_12</v>
      </c>
      <c r="AT343" s="8">
        <f t="shared" si="62"/>
        <v>0</v>
      </c>
      <c r="AU343" s="36" t="str">
        <f>IFERROR(VLOOKUP(AS343,'Tiempos de ciclo'!$P$3:$S$398,4,0)/AT343,"")</f>
        <v/>
      </c>
    </row>
    <row r="344" spans="32:47" x14ac:dyDescent="0.25">
      <c r="AF344" s="35" t="str">
        <f t="shared" si="55"/>
        <v/>
      </c>
      <c r="AG344" s="8">
        <v>341</v>
      </c>
      <c r="AH344" s="8" t="str">
        <f t="shared" si="53"/>
        <v/>
      </c>
      <c r="AI344" s="8" t="str">
        <f>IF(AH344="","",COUNTIF($AH$4:AH344,AH344))</f>
        <v/>
      </c>
      <c r="AJ344" s="8" t="str">
        <f t="shared" si="56"/>
        <v/>
      </c>
      <c r="AK344" s="8" t="str">
        <f t="shared" si="57"/>
        <v/>
      </c>
      <c r="AL344" s="8" t="str">
        <f t="shared" si="58"/>
        <v/>
      </c>
      <c r="AM344" s="8" t="str">
        <f t="shared" si="59"/>
        <v/>
      </c>
      <c r="AO344" s="8">
        <v>341</v>
      </c>
      <c r="AP344" s="8">
        <f t="shared" si="60"/>
        <v>16</v>
      </c>
      <c r="AQ344" s="8">
        <f>IF(AP344="","",COUNTIF($AP$4:AP344,AP344)+2)</f>
        <v>13</v>
      </c>
      <c r="AR344" s="8" t="str">
        <f t="shared" si="54"/>
        <v/>
      </c>
      <c r="AS344" s="8" t="str">
        <f t="shared" si="61"/>
        <v>_13</v>
      </c>
      <c r="AT344" s="8">
        <f t="shared" si="62"/>
        <v>0</v>
      </c>
      <c r="AU344" s="36" t="str">
        <f>IFERROR(VLOOKUP(AS344,'Tiempos de ciclo'!$P$3:$S$398,4,0)/AT344,"")</f>
        <v/>
      </c>
    </row>
    <row r="345" spans="32:47" x14ac:dyDescent="0.25">
      <c r="AF345" s="35" t="str">
        <f t="shared" si="55"/>
        <v/>
      </c>
      <c r="AG345" s="8">
        <v>342</v>
      </c>
      <c r="AH345" s="8" t="str">
        <f t="shared" si="53"/>
        <v/>
      </c>
      <c r="AI345" s="8" t="str">
        <f>IF(AH345="","",COUNTIF($AH$4:AH345,AH345))</f>
        <v/>
      </c>
      <c r="AJ345" s="8" t="str">
        <f t="shared" si="56"/>
        <v/>
      </c>
      <c r="AK345" s="8" t="str">
        <f t="shared" si="57"/>
        <v/>
      </c>
      <c r="AL345" s="8" t="str">
        <f t="shared" si="58"/>
        <v/>
      </c>
      <c r="AM345" s="8" t="str">
        <f t="shared" si="59"/>
        <v/>
      </c>
      <c r="AO345" s="8">
        <v>342</v>
      </c>
      <c r="AP345" s="8">
        <f t="shared" si="60"/>
        <v>16</v>
      </c>
      <c r="AQ345" s="8">
        <f>IF(AP345="","",COUNTIF($AP$4:AP345,AP345)+2)</f>
        <v>14</v>
      </c>
      <c r="AR345" s="8" t="str">
        <f t="shared" si="54"/>
        <v/>
      </c>
      <c r="AS345" s="8" t="str">
        <f t="shared" si="61"/>
        <v>_14</v>
      </c>
      <c r="AT345" s="8">
        <f t="shared" si="62"/>
        <v>0</v>
      </c>
      <c r="AU345" s="36" t="str">
        <f>IFERROR(VLOOKUP(AS345,'Tiempos de ciclo'!$P$3:$S$398,4,0)/AT345,"")</f>
        <v/>
      </c>
    </row>
    <row r="346" spans="32:47" x14ac:dyDescent="0.25">
      <c r="AF346" s="35" t="str">
        <f t="shared" si="55"/>
        <v/>
      </c>
      <c r="AG346" s="8">
        <v>343</v>
      </c>
      <c r="AH346" s="8" t="str">
        <f t="shared" si="53"/>
        <v/>
      </c>
      <c r="AI346" s="8" t="str">
        <f>IF(AH346="","",COUNTIF($AH$4:AH346,AH346))</f>
        <v/>
      </c>
      <c r="AJ346" s="8" t="str">
        <f t="shared" si="56"/>
        <v/>
      </c>
      <c r="AK346" s="8" t="str">
        <f t="shared" si="57"/>
        <v/>
      </c>
      <c r="AL346" s="8" t="str">
        <f t="shared" si="58"/>
        <v/>
      </c>
      <c r="AM346" s="8" t="str">
        <f t="shared" si="59"/>
        <v/>
      </c>
      <c r="AO346" s="8">
        <v>343</v>
      </c>
      <c r="AP346" s="8">
        <f t="shared" si="60"/>
        <v>16</v>
      </c>
      <c r="AQ346" s="8">
        <f>IF(AP346="","",COUNTIF($AP$4:AP346,AP346)+2)</f>
        <v>15</v>
      </c>
      <c r="AR346" s="8" t="str">
        <f t="shared" si="54"/>
        <v/>
      </c>
      <c r="AS346" s="8" t="str">
        <f t="shared" si="61"/>
        <v>_15</v>
      </c>
      <c r="AT346" s="8">
        <f t="shared" si="62"/>
        <v>0</v>
      </c>
      <c r="AU346" s="36" t="str">
        <f>IFERROR(VLOOKUP(AS346,'Tiempos de ciclo'!$P$3:$S$398,4,0)/AT346,"")</f>
        <v/>
      </c>
    </row>
    <row r="347" spans="32:47" x14ac:dyDescent="0.25">
      <c r="AF347" s="35" t="str">
        <f t="shared" si="55"/>
        <v/>
      </c>
      <c r="AG347" s="8">
        <v>344</v>
      </c>
      <c r="AH347" s="8" t="str">
        <f t="shared" si="53"/>
        <v/>
      </c>
      <c r="AI347" s="8" t="str">
        <f>IF(AH347="","",COUNTIF($AH$4:AH347,AH347))</f>
        <v/>
      </c>
      <c r="AJ347" s="8" t="str">
        <f t="shared" si="56"/>
        <v/>
      </c>
      <c r="AK347" s="8" t="str">
        <f t="shared" si="57"/>
        <v/>
      </c>
      <c r="AL347" s="8" t="str">
        <f t="shared" si="58"/>
        <v/>
      </c>
      <c r="AM347" s="8" t="str">
        <f t="shared" si="59"/>
        <v/>
      </c>
      <c r="AO347" s="8">
        <v>344</v>
      </c>
      <c r="AP347" s="8">
        <f t="shared" si="60"/>
        <v>16</v>
      </c>
      <c r="AQ347" s="8">
        <f>IF(AP347="","",COUNTIF($AP$4:AP347,AP347)+2)</f>
        <v>16</v>
      </c>
      <c r="AR347" s="8" t="str">
        <f t="shared" si="54"/>
        <v/>
      </c>
      <c r="AS347" s="8" t="str">
        <f t="shared" si="61"/>
        <v>_16</v>
      </c>
      <c r="AT347" s="8">
        <f t="shared" si="62"/>
        <v>0</v>
      </c>
      <c r="AU347" s="36" t="str">
        <f>IFERROR(VLOOKUP(AS347,'Tiempos de ciclo'!$P$3:$S$398,4,0)/AT347,"")</f>
        <v/>
      </c>
    </row>
    <row r="348" spans="32:47" x14ac:dyDescent="0.25">
      <c r="AF348" s="35" t="str">
        <f t="shared" si="55"/>
        <v/>
      </c>
      <c r="AG348" s="8">
        <v>345</v>
      </c>
      <c r="AH348" s="8" t="str">
        <f t="shared" si="53"/>
        <v/>
      </c>
      <c r="AI348" s="8" t="str">
        <f>IF(AH348="","",COUNTIF($AH$4:AH348,AH348))</f>
        <v/>
      </c>
      <c r="AJ348" s="8" t="str">
        <f t="shared" si="56"/>
        <v/>
      </c>
      <c r="AK348" s="8" t="str">
        <f t="shared" si="57"/>
        <v/>
      </c>
      <c r="AL348" s="8" t="str">
        <f t="shared" si="58"/>
        <v/>
      </c>
      <c r="AM348" s="8" t="str">
        <f t="shared" si="59"/>
        <v/>
      </c>
      <c r="AO348" s="8">
        <v>345</v>
      </c>
      <c r="AP348" s="8">
        <f t="shared" si="60"/>
        <v>16</v>
      </c>
      <c r="AQ348" s="8">
        <f>IF(AP348="","",COUNTIF($AP$4:AP348,AP348)+2)</f>
        <v>17</v>
      </c>
      <c r="AR348" s="8" t="str">
        <f t="shared" si="54"/>
        <v/>
      </c>
      <c r="AS348" s="8" t="str">
        <f t="shared" si="61"/>
        <v>_17</v>
      </c>
      <c r="AT348" s="8">
        <f t="shared" si="62"/>
        <v>0</v>
      </c>
      <c r="AU348" s="36" t="str">
        <f>IFERROR(VLOOKUP(AS348,'Tiempos de ciclo'!$P$3:$S$398,4,0)/AT348,"")</f>
        <v/>
      </c>
    </row>
    <row r="349" spans="32:47" x14ac:dyDescent="0.25">
      <c r="AF349" s="35" t="str">
        <f t="shared" si="55"/>
        <v/>
      </c>
      <c r="AG349" s="8">
        <v>346</v>
      </c>
      <c r="AH349" s="8" t="str">
        <f t="shared" si="53"/>
        <v/>
      </c>
      <c r="AI349" s="8" t="str">
        <f>IF(AH349="","",COUNTIF($AH$4:AH349,AH349))</f>
        <v/>
      </c>
      <c r="AJ349" s="8" t="str">
        <f t="shared" si="56"/>
        <v/>
      </c>
      <c r="AK349" s="8" t="str">
        <f t="shared" si="57"/>
        <v/>
      </c>
      <c r="AL349" s="8" t="str">
        <f t="shared" si="58"/>
        <v/>
      </c>
      <c r="AM349" s="8" t="str">
        <f t="shared" si="59"/>
        <v/>
      </c>
      <c r="AO349" s="8">
        <v>346</v>
      </c>
      <c r="AP349" s="8">
        <f t="shared" si="60"/>
        <v>16</v>
      </c>
      <c r="AQ349" s="8">
        <f>IF(AP349="","",COUNTIF($AP$4:AP349,AP349)+2)</f>
        <v>18</v>
      </c>
      <c r="AR349" s="8" t="str">
        <f t="shared" si="54"/>
        <v/>
      </c>
      <c r="AS349" s="8" t="str">
        <f t="shared" si="61"/>
        <v>_18</v>
      </c>
      <c r="AT349" s="8">
        <f t="shared" si="62"/>
        <v>0</v>
      </c>
      <c r="AU349" s="36" t="str">
        <f>IFERROR(VLOOKUP(AS349,'Tiempos de ciclo'!$P$3:$S$398,4,0)/AT349,"")</f>
        <v/>
      </c>
    </row>
    <row r="350" spans="32:47" x14ac:dyDescent="0.25">
      <c r="AF350" s="35" t="str">
        <f t="shared" si="55"/>
        <v/>
      </c>
      <c r="AG350" s="8">
        <v>347</v>
      </c>
      <c r="AH350" s="8" t="str">
        <f t="shared" si="53"/>
        <v/>
      </c>
      <c r="AI350" s="8" t="str">
        <f>IF(AH350="","",COUNTIF($AH$4:AH350,AH350))</f>
        <v/>
      </c>
      <c r="AJ350" s="8" t="str">
        <f t="shared" si="56"/>
        <v/>
      </c>
      <c r="AK350" s="8" t="str">
        <f t="shared" si="57"/>
        <v/>
      </c>
      <c r="AL350" s="8" t="str">
        <f t="shared" si="58"/>
        <v/>
      </c>
      <c r="AM350" s="8" t="str">
        <f t="shared" si="59"/>
        <v/>
      </c>
      <c r="AO350" s="8">
        <v>347</v>
      </c>
      <c r="AP350" s="8">
        <f t="shared" si="60"/>
        <v>16</v>
      </c>
      <c r="AQ350" s="8">
        <f>IF(AP350="","",COUNTIF($AP$4:AP350,AP350)+2)</f>
        <v>19</v>
      </c>
      <c r="AR350" s="8" t="str">
        <f t="shared" si="54"/>
        <v/>
      </c>
      <c r="AS350" s="8" t="str">
        <f t="shared" si="61"/>
        <v>_19</v>
      </c>
      <c r="AT350" s="8">
        <f t="shared" si="62"/>
        <v>0</v>
      </c>
      <c r="AU350" s="36" t="str">
        <f>IFERROR(VLOOKUP(AS350,'Tiempos de ciclo'!$P$3:$S$398,4,0)/AT350,"")</f>
        <v/>
      </c>
    </row>
    <row r="351" spans="32:47" x14ac:dyDescent="0.25">
      <c r="AF351" s="35" t="str">
        <f t="shared" si="55"/>
        <v/>
      </c>
      <c r="AG351" s="8">
        <v>348</v>
      </c>
      <c r="AH351" s="8" t="str">
        <f t="shared" si="53"/>
        <v/>
      </c>
      <c r="AI351" s="8" t="str">
        <f>IF(AH351="","",COUNTIF($AH$4:AH351,AH351))</f>
        <v/>
      </c>
      <c r="AJ351" s="8" t="str">
        <f t="shared" si="56"/>
        <v/>
      </c>
      <c r="AK351" s="8" t="str">
        <f t="shared" si="57"/>
        <v/>
      </c>
      <c r="AL351" s="8" t="str">
        <f t="shared" si="58"/>
        <v/>
      </c>
      <c r="AM351" s="8" t="str">
        <f t="shared" si="59"/>
        <v/>
      </c>
      <c r="AO351" s="8">
        <v>348</v>
      </c>
      <c r="AP351" s="8">
        <f t="shared" si="60"/>
        <v>16</v>
      </c>
      <c r="AQ351" s="8">
        <f>IF(AP351="","",COUNTIF($AP$4:AP351,AP351)+2)</f>
        <v>20</v>
      </c>
      <c r="AR351" s="8" t="str">
        <f t="shared" si="54"/>
        <v/>
      </c>
      <c r="AS351" s="8" t="str">
        <f t="shared" si="61"/>
        <v>_20</v>
      </c>
      <c r="AT351" s="8">
        <f t="shared" si="62"/>
        <v>0</v>
      </c>
      <c r="AU351" s="36" t="str">
        <f>IFERROR(VLOOKUP(AS351,'Tiempos de ciclo'!$P$3:$S$398,4,0)/AT351,"")</f>
        <v/>
      </c>
    </row>
    <row r="352" spans="32:47" x14ac:dyDescent="0.25">
      <c r="AF352" s="35" t="str">
        <f t="shared" si="55"/>
        <v/>
      </c>
      <c r="AG352" s="8">
        <v>349</v>
      </c>
      <c r="AH352" s="8" t="str">
        <f t="shared" si="53"/>
        <v/>
      </c>
      <c r="AI352" s="8" t="str">
        <f>IF(AH352="","",COUNTIF($AH$4:AH352,AH352))</f>
        <v/>
      </c>
      <c r="AJ352" s="8" t="str">
        <f t="shared" si="56"/>
        <v/>
      </c>
      <c r="AK352" s="8" t="str">
        <f t="shared" si="57"/>
        <v/>
      </c>
      <c r="AL352" s="8" t="str">
        <f t="shared" si="58"/>
        <v/>
      </c>
      <c r="AM352" s="8" t="str">
        <f t="shared" si="59"/>
        <v/>
      </c>
      <c r="AO352" s="8">
        <v>349</v>
      </c>
      <c r="AP352" s="8">
        <f t="shared" si="60"/>
        <v>16</v>
      </c>
      <c r="AQ352" s="8">
        <f>IF(AP352="","",COUNTIF($AP$4:AP352,AP352)+2)</f>
        <v>21</v>
      </c>
      <c r="AR352" s="8" t="str">
        <f t="shared" si="54"/>
        <v/>
      </c>
      <c r="AS352" s="8" t="str">
        <f t="shared" si="61"/>
        <v>_21</v>
      </c>
      <c r="AT352" s="8">
        <f t="shared" si="62"/>
        <v>0</v>
      </c>
      <c r="AU352" s="36" t="str">
        <f>IFERROR(VLOOKUP(AS352,'Tiempos de ciclo'!$P$3:$S$398,4,0)/AT352,"")</f>
        <v/>
      </c>
    </row>
    <row r="353" spans="32:47" x14ac:dyDescent="0.25">
      <c r="AF353" s="35" t="str">
        <f t="shared" si="55"/>
        <v/>
      </c>
      <c r="AG353" s="8">
        <v>350</v>
      </c>
      <c r="AH353" s="8" t="str">
        <f t="shared" si="53"/>
        <v/>
      </c>
      <c r="AI353" s="8" t="str">
        <f>IF(AH353="","",COUNTIF($AH$4:AH353,AH353))</f>
        <v/>
      </c>
      <c r="AJ353" s="8" t="str">
        <f t="shared" si="56"/>
        <v/>
      </c>
      <c r="AK353" s="8" t="str">
        <f t="shared" si="57"/>
        <v/>
      </c>
      <c r="AL353" s="8" t="str">
        <f t="shared" si="58"/>
        <v/>
      </c>
      <c r="AM353" s="8" t="str">
        <f t="shared" si="59"/>
        <v/>
      </c>
      <c r="AO353" s="8">
        <v>350</v>
      </c>
      <c r="AP353" s="8">
        <f t="shared" si="60"/>
        <v>16</v>
      </c>
      <c r="AQ353" s="8">
        <f>IF(AP353="","",COUNTIF($AP$4:AP353,AP353)+2)</f>
        <v>22</v>
      </c>
      <c r="AR353" s="8" t="str">
        <f t="shared" si="54"/>
        <v/>
      </c>
      <c r="AS353" s="8" t="str">
        <f t="shared" si="61"/>
        <v>_22</v>
      </c>
      <c r="AT353" s="8">
        <f t="shared" si="62"/>
        <v>0</v>
      </c>
      <c r="AU353" s="36" t="str">
        <f>IFERROR(VLOOKUP(AS353,'Tiempos de ciclo'!$P$3:$S$398,4,0)/AT353,"")</f>
        <v/>
      </c>
    </row>
    <row r="354" spans="32:47" x14ac:dyDescent="0.25">
      <c r="AF354" s="35" t="str">
        <f t="shared" si="55"/>
        <v/>
      </c>
      <c r="AG354" s="8">
        <v>351</v>
      </c>
      <c r="AH354" s="8" t="str">
        <f t="shared" si="53"/>
        <v/>
      </c>
      <c r="AI354" s="8" t="str">
        <f>IF(AH354="","",COUNTIF($AH$4:AH354,AH354))</f>
        <v/>
      </c>
      <c r="AJ354" s="8" t="str">
        <f t="shared" si="56"/>
        <v/>
      </c>
      <c r="AK354" s="8" t="str">
        <f t="shared" si="57"/>
        <v/>
      </c>
      <c r="AL354" s="8" t="str">
        <f t="shared" si="58"/>
        <v/>
      </c>
      <c r="AM354" s="8" t="str">
        <f t="shared" si="59"/>
        <v/>
      </c>
      <c r="AO354" s="8">
        <v>351</v>
      </c>
      <c r="AP354" s="8">
        <f t="shared" si="60"/>
        <v>16</v>
      </c>
      <c r="AQ354" s="8">
        <f>IF(AP354="","",COUNTIF($AP$4:AP354,AP354)+2)</f>
        <v>23</v>
      </c>
      <c r="AR354" s="8" t="str">
        <f t="shared" si="54"/>
        <v/>
      </c>
      <c r="AS354" s="8" t="str">
        <f t="shared" si="61"/>
        <v>_23</v>
      </c>
      <c r="AT354" s="8">
        <f t="shared" si="62"/>
        <v>0</v>
      </c>
      <c r="AU354" s="36" t="str">
        <f>IFERROR(VLOOKUP(AS354,'Tiempos de ciclo'!$P$3:$S$398,4,0)/AT354,"")</f>
        <v/>
      </c>
    </row>
    <row r="355" spans="32:47" x14ac:dyDescent="0.25">
      <c r="AF355" s="35" t="str">
        <f t="shared" si="55"/>
        <v/>
      </c>
      <c r="AG355" s="8">
        <v>352</v>
      </c>
      <c r="AH355" s="8" t="str">
        <f t="shared" si="53"/>
        <v/>
      </c>
      <c r="AI355" s="8" t="str">
        <f>IF(AH355="","",COUNTIF($AH$4:AH355,AH355))</f>
        <v/>
      </c>
      <c r="AJ355" s="8" t="str">
        <f t="shared" si="56"/>
        <v/>
      </c>
      <c r="AK355" s="8" t="str">
        <f t="shared" si="57"/>
        <v/>
      </c>
      <c r="AL355" s="8" t="str">
        <f t="shared" si="58"/>
        <v/>
      </c>
      <c r="AM355" s="8" t="str">
        <f t="shared" si="59"/>
        <v/>
      </c>
      <c r="AO355" s="8">
        <v>352</v>
      </c>
      <c r="AP355" s="8">
        <f t="shared" si="60"/>
        <v>16</v>
      </c>
      <c r="AQ355" s="8">
        <f>IF(AP355="","",COUNTIF($AP$4:AP355,AP355)+2)</f>
        <v>24</v>
      </c>
      <c r="AR355" s="8" t="str">
        <f t="shared" si="54"/>
        <v/>
      </c>
      <c r="AS355" s="8" t="str">
        <f t="shared" si="61"/>
        <v>_24</v>
      </c>
      <c r="AT355" s="8">
        <f t="shared" si="62"/>
        <v>0</v>
      </c>
      <c r="AU355" s="36" t="str">
        <f>IFERROR(VLOOKUP(AS355,'Tiempos de ciclo'!$P$3:$S$398,4,0)/AT355,"")</f>
        <v/>
      </c>
    </row>
    <row r="356" spans="32:47" x14ac:dyDescent="0.25">
      <c r="AF356" s="35" t="str">
        <f t="shared" si="55"/>
        <v/>
      </c>
      <c r="AG356" s="8">
        <v>353</v>
      </c>
      <c r="AH356" s="8" t="str">
        <f t="shared" si="53"/>
        <v/>
      </c>
      <c r="AI356" s="8" t="str">
        <f>IF(AH356="","",COUNTIF($AH$4:AH356,AH356))</f>
        <v/>
      </c>
      <c r="AJ356" s="8" t="str">
        <f t="shared" si="56"/>
        <v/>
      </c>
      <c r="AK356" s="8" t="str">
        <f t="shared" si="57"/>
        <v/>
      </c>
      <c r="AL356" s="8" t="str">
        <f t="shared" si="58"/>
        <v/>
      </c>
      <c r="AM356" s="8" t="str">
        <f t="shared" si="59"/>
        <v/>
      </c>
      <c r="AO356" s="8">
        <v>353</v>
      </c>
      <c r="AP356" s="8">
        <f t="shared" si="60"/>
        <v>17</v>
      </c>
      <c r="AQ356" s="8">
        <f>IF(AP356="","",COUNTIF($AP$4:AP356,AP356)+2)</f>
        <v>3</v>
      </c>
      <c r="AR356" s="8" t="str">
        <f t="shared" si="54"/>
        <v/>
      </c>
      <c r="AS356" s="8" t="str">
        <f t="shared" si="61"/>
        <v>_3</v>
      </c>
      <c r="AT356" s="8">
        <f t="shared" si="62"/>
        <v>0</v>
      </c>
      <c r="AU356" s="36" t="str">
        <f>IFERROR(VLOOKUP(AS356,'Tiempos de ciclo'!$P$3:$S$398,4,0)/AT356,"")</f>
        <v/>
      </c>
    </row>
    <row r="357" spans="32:47" x14ac:dyDescent="0.25">
      <c r="AF357" s="35" t="str">
        <f t="shared" si="55"/>
        <v/>
      </c>
      <c r="AG357" s="8">
        <v>354</v>
      </c>
      <c r="AH357" s="8" t="str">
        <f t="shared" si="53"/>
        <v/>
      </c>
      <c r="AI357" s="8" t="str">
        <f>IF(AH357="","",COUNTIF($AH$4:AH357,AH357))</f>
        <v/>
      </c>
      <c r="AJ357" s="8" t="str">
        <f t="shared" si="56"/>
        <v/>
      </c>
      <c r="AK357" s="8" t="str">
        <f t="shared" si="57"/>
        <v/>
      </c>
      <c r="AL357" s="8" t="str">
        <f t="shared" si="58"/>
        <v/>
      </c>
      <c r="AM357" s="8" t="str">
        <f t="shared" si="59"/>
        <v/>
      </c>
      <c r="AO357" s="8">
        <v>354</v>
      </c>
      <c r="AP357" s="8">
        <f t="shared" si="60"/>
        <v>17</v>
      </c>
      <c r="AQ357" s="8">
        <f>IF(AP357="","",COUNTIF($AP$4:AP357,AP357)+2)</f>
        <v>4</v>
      </c>
      <c r="AR357" s="8" t="str">
        <f t="shared" si="54"/>
        <v/>
      </c>
      <c r="AS357" s="8" t="str">
        <f t="shared" si="61"/>
        <v>_4</v>
      </c>
      <c r="AT357" s="8">
        <f t="shared" si="62"/>
        <v>0</v>
      </c>
      <c r="AU357" s="36" t="str">
        <f>IFERROR(VLOOKUP(AS357,'Tiempos de ciclo'!$P$3:$S$398,4,0)/AT357,"")</f>
        <v/>
      </c>
    </row>
    <row r="358" spans="32:47" x14ac:dyDescent="0.25">
      <c r="AF358" s="35" t="str">
        <f t="shared" si="55"/>
        <v/>
      </c>
      <c r="AG358" s="8">
        <v>355</v>
      </c>
      <c r="AH358" s="8" t="str">
        <f t="shared" si="53"/>
        <v/>
      </c>
      <c r="AI358" s="8" t="str">
        <f>IF(AH358="","",COUNTIF($AH$4:AH358,AH358))</f>
        <v/>
      </c>
      <c r="AJ358" s="8" t="str">
        <f t="shared" si="56"/>
        <v/>
      </c>
      <c r="AK358" s="8" t="str">
        <f t="shared" si="57"/>
        <v/>
      </c>
      <c r="AL358" s="8" t="str">
        <f t="shared" si="58"/>
        <v/>
      </c>
      <c r="AM358" s="8" t="str">
        <f t="shared" si="59"/>
        <v/>
      </c>
      <c r="AO358" s="8">
        <v>355</v>
      </c>
      <c r="AP358" s="8">
        <f t="shared" si="60"/>
        <v>17</v>
      </c>
      <c r="AQ358" s="8">
        <f>IF(AP358="","",COUNTIF($AP$4:AP358,AP358)+2)</f>
        <v>5</v>
      </c>
      <c r="AR358" s="8" t="str">
        <f t="shared" si="54"/>
        <v/>
      </c>
      <c r="AS358" s="8" t="str">
        <f t="shared" si="61"/>
        <v>_5</v>
      </c>
      <c r="AT358" s="8">
        <f t="shared" si="62"/>
        <v>0</v>
      </c>
      <c r="AU358" s="36" t="str">
        <f>IFERROR(VLOOKUP(AS358,'Tiempos de ciclo'!$P$3:$S$398,4,0)/AT358,"")</f>
        <v/>
      </c>
    </row>
    <row r="359" spans="32:47" x14ac:dyDescent="0.25">
      <c r="AF359" s="35" t="str">
        <f t="shared" si="55"/>
        <v/>
      </c>
      <c r="AG359" s="8">
        <v>356</v>
      </c>
      <c r="AH359" s="8" t="str">
        <f t="shared" si="53"/>
        <v/>
      </c>
      <c r="AI359" s="8" t="str">
        <f>IF(AH359="","",COUNTIF($AH$4:AH359,AH359))</f>
        <v/>
      </c>
      <c r="AJ359" s="8" t="str">
        <f t="shared" si="56"/>
        <v/>
      </c>
      <c r="AK359" s="8" t="str">
        <f t="shared" si="57"/>
        <v/>
      </c>
      <c r="AL359" s="8" t="str">
        <f t="shared" si="58"/>
        <v/>
      </c>
      <c r="AM359" s="8" t="str">
        <f t="shared" si="59"/>
        <v/>
      </c>
      <c r="AO359" s="8">
        <v>356</v>
      </c>
      <c r="AP359" s="8">
        <f t="shared" si="60"/>
        <v>17</v>
      </c>
      <c r="AQ359" s="8">
        <f>IF(AP359="","",COUNTIF($AP$4:AP359,AP359)+2)</f>
        <v>6</v>
      </c>
      <c r="AR359" s="8" t="str">
        <f t="shared" si="54"/>
        <v/>
      </c>
      <c r="AS359" s="8" t="str">
        <f t="shared" si="61"/>
        <v>_6</v>
      </c>
      <c r="AT359" s="8">
        <f t="shared" si="62"/>
        <v>0</v>
      </c>
      <c r="AU359" s="36" t="str">
        <f>IFERROR(VLOOKUP(AS359,'Tiempos de ciclo'!$P$3:$S$398,4,0)/AT359,"")</f>
        <v/>
      </c>
    </row>
    <row r="360" spans="32:47" x14ac:dyDescent="0.25">
      <c r="AF360" s="35" t="str">
        <f t="shared" si="55"/>
        <v/>
      </c>
      <c r="AG360" s="8">
        <v>357</v>
      </c>
      <c r="AH360" s="8" t="str">
        <f t="shared" si="53"/>
        <v/>
      </c>
      <c r="AI360" s="8" t="str">
        <f>IF(AH360="","",COUNTIF($AH$4:AH360,AH360))</f>
        <v/>
      </c>
      <c r="AJ360" s="8" t="str">
        <f t="shared" si="56"/>
        <v/>
      </c>
      <c r="AK360" s="8" t="str">
        <f t="shared" si="57"/>
        <v/>
      </c>
      <c r="AL360" s="8" t="str">
        <f t="shared" si="58"/>
        <v/>
      </c>
      <c r="AM360" s="8" t="str">
        <f t="shared" si="59"/>
        <v/>
      </c>
      <c r="AO360" s="8">
        <v>357</v>
      </c>
      <c r="AP360" s="8">
        <f t="shared" si="60"/>
        <v>17</v>
      </c>
      <c r="AQ360" s="8">
        <f>IF(AP360="","",COUNTIF($AP$4:AP360,AP360)+2)</f>
        <v>7</v>
      </c>
      <c r="AR360" s="8" t="str">
        <f t="shared" si="54"/>
        <v/>
      </c>
      <c r="AS360" s="8" t="str">
        <f t="shared" si="61"/>
        <v>_7</v>
      </c>
      <c r="AT360" s="8">
        <f t="shared" si="62"/>
        <v>0</v>
      </c>
      <c r="AU360" s="36" t="str">
        <f>IFERROR(VLOOKUP(AS360,'Tiempos de ciclo'!$P$3:$S$398,4,0)/AT360,"")</f>
        <v/>
      </c>
    </row>
    <row r="361" spans="32:47" x14ac:dyDescent="0.25">
      <c r="AF361" s="35" t="str">
        <f t="shared" si="55"/>
        <v/>
      </c>
      <c r="AG361" s="8">
        <v>358</v>
      </c>
      <c r="AH361" s="8" t="str">
        <f t="shared" si="53"/>
        <v/>
      </c>
      <c r="AI361" s="8" t="str">
        <f>IF(AH361="","",COUNTIF($AH$4:AH361,AH361))</f>
        <v/>
      </c>
      <c r="AJ361" s="8" t="str">
        <f t="shared" si="56"/>
        <v/>
      </c>
      <c r="AK361" s="8" t="str">
        <f t="shared" si="57"/>
        <v/>
      </c>
      <c r="AL361" s="8" t="str">
        <f t="shared" si="58"/>
        <v/>
      </c>
      <c r="AM361" s="8" t="str">
        <f t="shared" si="59"/>
        <v/>
      </c>
      <c r="AO361" s="8">
        <v>358</v>
      </c>
      <c r="AP361" s="8">
        <f t="shared" si="60"/>
        <v>17</v>
      </c>
      <c r="AQ361" s="8">
        <f>IF(AP361="","",COUNTIF($AP$4:AP361,AP361)+2)</f>
        <v>8</v>
      </c>
      <c r="AR361" s="8" t="str">
        <f t="shared" si="54"/>
        <v/>
      </c>
      <c r="AS361" s="8" t="str">
        <f t="shared" si="61"/>
        <v>_8</v>
      </c>
      <c r="AT361" s="8">
        <f t="shared" si="62"/>
        <v>0</v>
      </c>
      <c r="AU361" s="36" t="str">
        <f>IFERROR(VLOOKUP(AS361,'Tiempos de ciclo'!$P$3:$S$398,4,0)/AT361,"")</f>
        <v/>
      </c>
    </row>
    <row r="362" spans="32:47" x14ac:dyDescent="0.25">
      <c r="AF362" s="35" t="str">
        <f t="shared" si="55"/>
        <v/>
      </c>
      <c r="AG362" s="8">
        <v>359</v>
      </c>
      <c r="AH362" s="8" t="str">
        <f t="shared" si="53"/>
        <v/>
      </c>
      <c r="AI362" s="8" t="str">
        <f>IF(AH362="","",COUNTIF($AH$4:AH362,AH362))</f>
        <v/>
      </c>
      <c r="AJ362" s="8" t="str">
        <f t="shared" si="56"/>
        <v/>
      </c>
      <c r="AK362" s="8" t="str">
        <f t="shared" si="57"/>
        <v/>
      </c>
      <c r="AL362" s="8" t="str">
        <f t="shared" si="58"/>
        <v/>
      </c>
      <c r="AM362" s="8" t="str">
        <f t="shared" si="59"/>
        <v/>
      </c>
      <c r="AO362" s="8">
        <v>359</v>
      </c>
      <c r="AP362" s="8">
        <f t="shared" si="60"/>
        <v>17</v>
      </c>
      <c r="AQ362" s="8">
        <f>IF(AP362="","",COUNTIF($AP$4:AP362,AP362)+2)</f>
        <v>9</v>
      </c>
      <c r="AR362" s="8" t="str">
        <f t="shared" si="54"/>
        <v/>
      </c>
      <c r="AS362" s="8" t="str">
        <f t="shared" si="61"/>
        <v>_9</v>
      </c>
      <c r="AT362" s="8">
        <f t="shared" si="62"/>
        <v>0</v>
      </c>
      <c r="AU362" s="36" t="str">
        <f>IFERROR(VLOOKUP(AS362,'Tiempos de ciclo'!$P$3:$S$398,4,0)/AT362,"")</f>
        <v/>
      </c>
    </row>
    <row r="363" spans="32:47" x14ac:dyDescent="0.25">
      <c r="AF363" s="35" t="str">
        <f t="shared" si="55"/>
        <v/>
      </c>
      <c r="AG363" s="8">
        <v>360</v>
      </c>
      <c r="AH363" s="8" t="str">
        <f t="shared" si="53"/>
        <v/>
      </c>
      <c r="AI363" s="8" t="str">
        <f>IF(AH363="","",COUNTIF($AH$4:AH363,AH363))</f>
        <v/>
      </c>
      <c r="AJ363" s="8" t="str">
        <f t="shared" si="56"/>
        <v/>
      </c>
      <c r="AK363" s="8" t="str">
        <f t="shared" si="57"/>
        <v/>
      </c>
      <c r="AL363" s="8" t="str">
        <f t="shared" si="58"/>
        <v/>
      </c>
      <c r="AM363" s="8" t="str">
        <f t="shared" si="59"/>
        <v/>
      </c>
      <c r="AO363" s="8">
        <v>360</v>
      </c>
      <c r="AP363" s="8">
        <f t="shared" si="60"/>
        <v>17</v>
      </c>
      <c r="AQ363" s="8">
        <f>IF(AP363="","",COUNTIF($AP$4:AP363,AP363)+2)</f>
        <v>10</v>
      </c>
      <c r="AR363" s="8" t="str">
        <f t="shared" si="54"/>
        <v/>
      </c>
      <c r="AS363" s="8" t="str">
        <f t="shared" si="61"/>
        <v>_10</v>
      </c>
      <c r="AT363" s="8">
        <f t="shared" si="62"/>
        <v>0</v>
      </c>
      <c r="AU363" s="36" t="str">
        <f>IFERROR(VLOOKUP(AS363,'Tiempos de ciclo'!$P$3:$S$398,4,0)/AT363,"")</f>
        <v/>
      </c>
    </row>
    <row r="364" spans="32:47" x14ac:dyDescent="0.25">
      <c r="AF364" s="35" t="str">
        <f t="shared" si="55"/>
        <v/>
      </c>
      <c r="AG364" s="8">
        <v>361</v>
      </c>
      <c r="AH364" s="8" t="str">
        <f t="shared" si="53"/>
        <v/>
      </c>
      <c r="AI364" s="8" t="str">
        <f>IF(AH364="","",COUNTIF($AH$4:AH364,AH364))</f>
        <v/>
      </c>
      <c r="AJ364" s="8" t="str">
        <f t="shared" si="56"/>
        <v/>
      </c>
      <c r="AK364" s="8" t="str">
        <f t="shared" si="57"/>
        <v/>
      </c>
      <c r="AL364" s="8" t="str">
        <f t="shared" si="58"/>
        <v/>
      </c>
      <c r="AM364" s="8" t="str">
        <f t="shared" si="59"/>
        <v/>
      </c>
      <c r="AO364" s="8">
        <v>361</v>
      </c>
      <c r="AP364" s="8">
        <f t="shared" si="60"/>
        <v>17</v>
      </c>
      <c r="AQ364" s="8">
        <f>IF(AP364="","",COUNTIF($AP$4:AP364,AP364)+2)</f>
        <v>11</v>
      </c>
      <c r="AR364" s="8" t="str">
        <f t="shared" si="54"/>
        <v/>
      </c>
      <c r="AS364" s="8" t="str">
        <f t="shared" si="61"/>
        <v>_11</v>
      </c>
      <c r="AT364" s="8">
        <f t="shared" si="62"/>
        <v>0</v>
      </c>
      <c r="AU364" s="36" t="str">
        <f>IFERROR(VLOOKUP(AS364,'Tiempos de ciclo'!$P$3:$S$398,4,0)/AT364,"")</f>
        <v/>
      </c>
    </row>
    <row r="365" spans="32:47" x14ac:dyDescent="0.25">
      <c r="AF365" s="35" t="str">
        <f t="shared" si="55"/>
        <v/>
      </c>
      <c r="AG365" s="8">
        <v>362</v>
      </c>
      <c r="AH365" s="8" t="str">
        <f t="shared" si="53"/>
        <v/>
      </c>
      <c r="AI365" s="8" t="str">
        <f>IF(AH365="","",COUNTIF($AH$4:AH365,AH365))</f>
        <v/>
      </c>
      <c r="AJ365" s="8" t="str">
        <f t="shared" si="56"/>
        <v/>
      </c>
      <c r="AK365" s="8" t="str">
        <f t="shared" si="57"/>
        <v/>
      </c>
      <c r="AL365" s="8" t="str">
        <f t="shared" si="58"/>
        <v/>
      </c>
      <c r="AM365" s="8" t="str">
        <f t="shared" si="59"/>
        <v/>
      </c>
      <c r="AO365" s="8">
        <v>362</v>
      </c>
      <c r="AP365" s="8">
        <f t="shared" si="60"/>
        <v>17</v>
      </c>
      <c r="AQ365" s="8">
        <f>IF(AP365="","",COUNTIF($AP$4:AP365,AP365)+2)</f>
        <v>12</v>
      </c>
      <c r="AR365" s="8" t="str">
        <f t="shared" si="54"/>
        <v/>
      </c>
      <c r="AS365" s="8" t="str">
        <f t="shared" si="61"/>
        <v>_12</v>
      </c>
      <c r="AT365" s="8">
        <f t="shared" si="62"/>
        <v>0</v>
      </c>
      <c r="AU365" s="36" t="str">
        <f>IFERROR(VLOOKUP(AS365,'Tiempos de ciclo'!$P$3:$S$398,4,0)/AT365,"")</f>
        <v/>
      </c>
    </row>
    <row r="366" spans="32:47" x14ac:dyDescent="0.25">
      <c r="AF366" s="35" t="str">
        <f t="shared" si="55"/>
        <v/>
      </c>
      <c r="AG366" s="8">
        <v>363</v>
      </c>
      <c r="AH366" s="8" t="str">
        <f t="shared" si="53"/>
        <v/>
      </c>
      <c r="AI366" s="8" t="str">
        <f>IF(AH366="","",COUNTIF($AH$4:AH366,AH366))</f>
        <v/>
      </c>
      <c r="AJ366" s="8" t="str">
        <f t="shared" si="56"/>
        <v/>
      </c>
      <c r="AK366" s="8" t="str">
        <f t="shared" si="57"/>
        <v/>
      </c>
      <c r="AL366" s="8" t="str">
        <f t="shared" si="58"/>
        <v/>
      </c>
      <c r="AM366" s="8" t="str">
        <f t="shared" si="59"/>
        <v/>
      </c>
      <c r="AO366" s="8">
        <v>363</v>
      </c>
      <c r="AP366" s="8">
        <f t="shared" si="60"/>
        <v>17</v>
      </c>
      <c r="AQ366" s="8">
        <f>IF(AP366="","",COUNTIF($AP$4:AP366,AP366)+2)</f>
        <v>13</v>
      </c>
      <c r="AR366" s="8" t="str">
        <f t="shared" si="54"/>
        <v/>
      </c>
      <c r="AS366" s="8" t="str">
        <f t="shared" si="61"/>
        <v>_13</v>
      </c>
      <c r="AT366" s="8">
        <f t="shared" si="62"/>
        <v>0</v>
      </c>
      <c r="AU366" s="36" t="str">
        <f>IFERROR(VLOOKUP(AS366,'Tiempos de ciclo'!$P$3:$S$398,4,0)/AT366,"")</f>
        <v/>
      </c>
    </row>
    <row r="367" spans="32:47" x14ac:dyDescent="0.25">
      <c r="AF367" s="35" t="str">
        <f t="shared" si="55"/>
        <v/>
      </c>
      <c r="AG367" s="8">
        <v>364</v>
      </c>
      <c r="AH367" s="8" t="str">
        <f t="shared" si="53"/>
        <v/>
      </c>
      <c r="AI367" s="8" t="str">
        <f>IF(AH367="","",COUNTIF($AH$4:AH367,AH367))</f>
        <v/>
      </c>
      <c r="AJ367" s="8" t="str">
        <f t="shared" si="56"/>
        <v/>
      </c>
      <c r="AK367" s="8" t="str">
        <f t="shared" si="57"/>
        <v/>
      </c>
      <c r="AL367" s="8" t="str">
        <f t="shared" si="58"/>
        <v/>
      </c>
      <c r="AM367" s="8" t="str">
        <f t="shared" si="59"/>
        <v/>
      </c>
      <c r="AO367" s="8">
        <v>364</v>
      </c>
      <c r="AP367" s="8">
        <f t="shared" si="60"/>
        <v>17</v>
      </c>
      <c r="AQ367" s="8">
        <f>IF(AP367="","",COUNTIF($AP$4:AP367,AP367)+2)</f>
        <v>14</v>
      </c>
      <c r="AR367" s="8" t="str">
        <f t="shared" si="54"/>
        <v/>
      </c>
      <c r="AS367" s="8" t="str">
        <f t="shared" si="61"/>
        <v>_14</v>
      </c>
      <c r="AT367" s="8">
        <f t="shared" si="62"/>
        <v>0</v>
      </c>
      <c r="AU367" s="36" t="str">
        <f>IFERROR(VLOOKUP(AS367,'Tiempos de ciclo'!$P$3:$S$398,4,0)/AT367,"")</f>
        <v/>
      </c>
    </row>
    <row r="368" spans="32:47" x14ac:dyDescent="0.25">
      <c r="AF368" s="35" t="str">
        <f t="shared" si="55"/>
        <v/>
      </c>
      <c r="AG368" s="8">
        <v>365</v>
      </c>
      <c r="AH368" s="8" t="str">
        <f t="shared" si="53"/>
        <v/>
      </c>
      <c r="AI368" s="8" t="str">
        <f>IF(AH368="","",COUNTIF($AH$4:AH368,AH368))</f>
        <v/>
      </c>
      <c r="AJ368" s="8" t="str">
        <f t="shared" si="56"/>
        <v/>
      </c>
      <c r="AK368" s="8" t="str">
        <f t="shared" si="57"/>
        <v/>
      </c>
      <c r="AL368" s="8" t="str">
        <f t="shared" si="58"/>
        <v/>
      </c>
      <c r="AM368" s="8" t="str">
        <f t="shared" si="59"/>
        <v/>
      </c>
      <c r="AO368" s="8">
        <v>365</v>
      </c>
      <c r="AP368" s="8">
        <f t="shared" si="60"/>
        <v>17</v>
      </c>
      <c r="AQ368" s="8">
        <f>IF(AP368="","",COUNTIF($AP$4:AP368,AP368)+2)</f>
        <v>15</v>
      </c>
      <c r="AR368" s="8" t="str">
        <f t="shared" si="54"/>
        <v/>
      </c>
      <c r="AS368" s="8" t="str">
        <f t="shared" si="61"/>
        <v>_15</v>
      </c>
      <c r="AT368" s="8">
        <f t="shared" si="62"/>
        <v>0</v>
      </c>
      <c r="AU368" s="36" t="str">
        <f>IFERROR(VLOOKUP(AS368,'Tiempos de ciclo'!$P$3:$S$398,4,0)/AT368,"")</f>
        <v/>
      </c>
    </row>
    <row r="369" spans="32:47" x14ac:dyDescent="0.25">
      <c r="AF369" s="35" t="str">
        <f t="shared" si="55"/>
        <v/>
      </c>
      <c r="AG369" s="8">
        <v>366</v>
      </c>
      <c r="AH369" s="8" t="str">
        <f t="shared" si="53"/>
        <v/>
      </c>
      <c r="AI369" s="8" t="str">
        <f>IF(AH369="","",COUNTIF($AH$4:AH369,AH369))</f>
        <v/>
      </c>
      <c r="AJ369" s="8" t="str">
        <f t="shared" si="56"/>
        <v/>
      </c>
      <c r="AK369" s="8" t="str">
        <f t="shared" si="57"/>
        <v/>
      </c>
      <c r="AL369" s="8" t="str">
        <f t="shared" si="58"/>
        <v/>
      </c>
      <c r="AM369" s="8" t="str">
        <f t="shared" si="59"/>
        <v/>
      </c>
      <c r="AO369" s="8">
        <v>366</v>
      </c>
      <c r="AP369" s="8">
        <f t="shared" si="60"/>
        <v>17</v>
      </c>
      <c r="AQ369" s="8">
        <f>IF(AP369="","",COUNTIF($AP$4:AP369,AP369)+2)</f>
        <v>16</v>
      </c>
      <c r="AR369" s="8" t="str">
        <f t="shared" si="54"/>
        <v/>
      </c>
      <c r="AS369" s="8" t="str">
        <f t="shared" si="61"/>
        <v>_16</v>
      </c>
      <c r="AT369" s="8">
        <f t="shared" si="62"/>
        <v>0</v>
      </c>
      <c r="AU369" s="36" t="str">
        <f>IFERROR(VLOOKUP(AS369,'Tiempos de ciclo'!$P$3:$S$398,4,0)/AT369,"")</f>
        <v/>
      </c>
    </row>
    <row r="370" spans="32:47" x14ac:dyDescent="0.25">
      <c r="AF370" s="35" t="str">
        <f t="shared" si="55"/>
        <v/>
      </c>
      <c r="AG370" s="8">
        <v>367</v>
      </c>
      <c r="AH370" s="8" t="str">
        <f t="shared" si="53"/>
        <v/>
      </c>
      <c r="AI370" s="8" t="str">
        <f>IF(AH370="","",COUNTIF($AH$4:AH370,AH370))</f>
        <v/>
      </c>
      <c r="AJ370" s="8" t="str">
        <f t="shared" si="56"/>
        <v/>
      </c>
      <c r="AK370" s="8" t="str">
        <f t="shared" si="57"/>
        <v/>
      </c>
      <c r="AL370" s="8" t="str">
        <f t="shared" si="58"/>
        <v/>
      </c>
      <c r="AM370" s="8" t="str">
        <f t="shared" si="59"/>
        <v/>
      </c>
      <c r="AO370" s="8">
        <v>367</v>
      </c>
      <c r="AP370" s="8">
        <f t="shared" si="60"/>
        <v>17</v>
      </c>
      <c r="AQ370" s="8">
        <f>IF(AP370="","",COUNTIF($AP$4:AP370,AP370)+2)</f>
        <v>17</v>
      </c>
      <c r="AR370" s="8" t="str">
        <f t="shared" si="54"/>
        <v/>
      </c>
      <c r="AS370" s="8" t="str">
        <f t="shared" si="61"/>
        <v>_17</v>
      </c>
      <c r="AT370" s="8">
        <f t="shared" si="62"/>
        <v>0</v>
      </c>
      <c r="AU370" s="36" t="str">
        <f>IFERROR(VLOOKUP(AS370,'Tiempos de ciclo'!$P$3:$S$398,4,0)/AT370,"")</f>
        <v/>
      </c>
    </row>
    <row r="371" spans="32:47" x14ac:dyDescent="0.25">
      <c r="AF371" s="35" t="str">
        <f t="shared" si="55"/>
        <v/>
      </c>
      <c r="AG371" s="8">
        <v>368</v>
      </c>
      <c r="AH371" s="8" t="str">
        <f t="shared" si="53"/>
        <v/>
      </c>
      <c r="AI371" s="8" t="str">
        <f>IF(AH371="","",COUNTIF($AH$4:AH371,AH371))</f>
        <v/>
      </c>
      <c r="AJ371" s="8" t="str">
        <f t="shared" si="56"/>
        <v/>
      </c>
      <c r="AK371" s="8" t="str">
        <f t="shared" si="57"/>
        <v/>
      </c>
      <c r="AL371" s="8" t="str">
        <f t="shared" si="58"/>
        <v/>
      </c>
      <c r="AM371" s="8" t="str">
        <f t="shared" si="59"/>
        <v/>
      </c>
      <c r="AO371" s="8">
        <v>368</v>
      </c>
      <c r="AP371" s="8">
        <f t="shared" si="60"/>
        <v>17</v>
      </c>
      <c r="AQ371" s="8">
        <f>IF(AP371="","",COUNTIF($AP$4:AP371,AP371)+2)</f>
        <v>18</v>
      </c>
      <c r="AR371" s="8" t="str">
        <f t="shared" si="54"/>
        <v/>
      </c>
      <c r="AS371" s="8" t="str">
        <f t="shared" si="61"/>
        <v>_18</v>
      </c>
      <c r="AT371" s="8">
        <f t="shared" si="62"/>
        <v>0</v>
      </c>
      <c r="AU371" s="36" t="str">
        <f>IFERROR(VLOOKUP(AS371,'Tiempos de ciclo'!$P$3:$S$398,4,0)/AT371,"")</f>
        <v/>
      </c>
    </row>
    <row r="372" spans="32:47" x14ac:dyDescent="0.25">
      <c r="AF372" s="35" t="str">
        <f t="shared" si="55"/>
        <v/>
      </c>
      <c r="AG372" s="8">
        <v>369</v>
      </c>
      <c r="AH372" s="8" t="str">
        <f t="shared" si="53"/>
        <v/>
      </c>
      <c r="AI372" s="8" t="str">
        <f>IF(AH372="","",COUNTIF($AH$4:AH372,AH372))</f>
        <v/>
      </c>
      <c r="AJ372" s="8" t="str">
        <f t="shared" si="56"/>
        <v/>
      </c>
      <c r="AK372" s="8" t="str">
        <f t="shared" si="57"/>
        <v/>
      </c>
      <c r="AL372" s="8" t="str">
        <f t="shared" si="58"/>
        <v/>
      </c>
      <c r="AM372" s="8" t="str">
        <f t="shared" si="59"/>
        <v/>
      </c>
      <c r="AO372" s="8">
        <v>369</v>
      </c>
      <c r="AP372" s="8">
        <f t="shared" si="60"/>
        <v>17</v>
      </c>
      <c r="AQ372" s="8">
        <f>IF(AP372="","",COUNTIF($AP$4:AP372,AP372)+2)</f>
        <v>19</v>
      </c>
      <c r="AR372" s="8" t="str">
        <f t="shared" si="54"/>
        <v/>
      </c>
      <c r="AS372" s="8" t="str">
        <f t="shared" si="61"/>
        <v>_19</v>
      </c>
      <c r="AT372" s="8">
        <f t="shared" si="62"/>
        <v>0</v>
      </c>
      <c r="AU372" s="36" t="str">
        <f>IFERROR(VLOOKUP(AS372,'Tiempos de ciclo'!$P$3:$S$398,4,0)/AT372,"")</f>
        <v/>
      </c>
    </row>
    <row r="373" spans="32:47" x14ac:dyDescent="0.25">
      <c r="AF373" s="35" t="str">
        <f t="shared" si="55"/>
        <v/>
      </c>
      <c r="AG373" s="8">
        <v>370</v>
      </c>
      <c r="AH373" s="8" t="str">
        <f t="shared" si="53"/>
        <v/>
      </c>
      <c r="AI373" s="8" t="str">
        <f>IF(AH373="","",COUNTIF($AH$4:AH373,AH373))</f>
        <v/>
      </c>
      <c r="AJ373" s="8" t="str">
        <f t="shared" si="56"/>
        <v/>
      </c>
      <c r="AK373" s="8" t="str">
        <f t="shared" si="57"/>
        <v/>
      </c>
      <c r="AL373" s="8" t="str">
        <f t="shared" si="58"/>
        <v/>
      </c>
      <c r="AM373" s="8" t="str">
        <f t="shared" si="59"/>
        <v/>
      </c>
      <c r="AO373" s="8">
        <v>370</v>
      </c>
      <c r="AP373" s="8">
        <f t="shared" si="60"/>
        <v>17</v>
      </c>
      <c r="AQ373" s="8">
        <f>IF(AP373="","",COUNTIF($AP$4:AP373,AP373)+2)</f>
        <v>20</v>
      </c>
      <c r="AR373" s="8" t="str">
        <f t="shared" si="54"/>
        <v/>
      </c>
      <c r="AS373" s="8" t="str">
        <f t="shared" si="61"/>
        <v>_20</v>
      </c>
      <c r="AT373" s="8">
        <f t="shared" si="62"/>
        <v>0</v>
      </c>
      <c r="AU373" s="36" t="str">
        <f>IFERROR(VLOOKUP(AS373,'Tiempos de ciclo'!$P$3:$S$398,4,0)/AT373,"")</f>
        <v/>
      </c>
    </row>
    <row r="374" spans="32:47" x14ac:dyDescent="0.25">
      <c r="AF374" s="35" t="str">
        <f t="shared" si="55"/>
        <v/>
      </c>
      <c r="AG374" s="8">
        <v>371</v>
      </c>
      <c r="AH374" s="8" t="str">
        <f t="shared" si="53"/>
        <v/>
      </c>
      <c r="AI374" s="8" t="str">
        <f>IF(AH374="","",COUNTIF($AH$4:AH374,AH374))</f>
        <v/>
      </c>
      <c r="AJ374" s="8" t="str">
        <f t="shared" si="56"/>
        <v/>
      </c>
      <c r="AK374" s="8" t="str">
        <f t="shared" si="57"/>
        <v/>
      </c>
      <c r="AL374" s="8" t="str">
        <f t="shared" si="58"/>
        <v/>
      </c>
      <c r="AM374" s="8" t="str">
        <f t="shared" si="59"/>
        <v/>
      </c>
      <c r="AO374" s="8">
        <v>371</v>
      </c>
      <c r="AP374" s="8">
        <f t="shared" si="60"/>
        <v>17</v>
      </c>
      <c r="AQ374" s="8">
        <f>IF(AP374="","",COUNTIF($AP$4:AP374,AP374)+2)</f>
        <v>21</v>
      </c>
      <c r="AR374" s="8" t="str">
        <f t="shared" si="54"/>
        <v/>
      </c>
      <c r="AS374" s="8" t="str">
        <f t="shared" si="61"/>
        <v>_21</v>
      </c>
      <c r="AT374" s="8">
        <f t="shared" si="62"/>
        <v>0</v>
      </c>
      <c r="AU374" s="36" t="str">
        <f>IFERROR(VLOOKUP(AS374,'Tiempos de ciclo'!$P$3:$S$398,4,0)/AT374,"")</f>
        <v/>
      </c>
    </row>
    <row r="375" spans="32:47" x14ac:dyDescent="0.25">
      <c r="AF375" s="35" t="str">
        <f t="shared" si="55"/>
        <v/>
      </c>
      <c r="AG375" s="8">
        <v>372</v>
      </c>
      <c r="AH375" s="8" t="str">
        <f t="shared" si="53"/>
        <v/>
      </c>
      <c r="AI375" s="8" t="str">
        <f>IF(AH375="","",COUNTIF($AH$4:AH375,AH375))</f>
        <v/>
      </c>
      <c r="AJ375" s="8" t="str">
        <f t="shared" si="56"/>
        <v/>
      </c>
      <c r="AK375" s="8" t="str">
        <f t="shared" si="57"/>
        <v/>
      </c>
      <c r="AL375" s="8" t="str">
        <f t="shared" si="58"/>
        <v/>
      </c>
      <c r="AM375" s="8" t="str">
        <f t="shared" si="59"/>
        <v/>
      </c>
      <c r="AO375" s="8">
        <v>372</v>
      </c>
      <c r="AP375" s="8">
        <f t="shared" si="60"/>
        <v>17</v>
      </c>
      <c r="AQ375" s="8">
        <f>IF(AP375="","",COUNTIF($AP$4:AP375,AP375)+2)</f>
        <v>22</v>
      </c>
      <c r="AR375" s="8" t="str">
        <f t="shared" si="54"/>
        <v/>
      </c>
      <c r="AS375" s="8" t="str">
        <f t="shared" si="61"/>
        <v>_22</v>
      </c>
      <c r="AT375" s="8">
        <f t="shared" si="62"/>
        <v>0</v>
      </c>
      <c r="AU375" s="36" t="str">
        <f>IFERROR(VLOOKUP(AS375,'Tiempos de ciclo'!$P$3:$S$398,4,0)/AT375,"")</f>
        <v/>
      </c>
    </row>
    <row r="376" spans="32:47" x14ac:dyDescent="0.25">
      <c r="AF376" s="35" t="str">
        <f t="shared" si="55"/>
        <v/>
      </c>
      <c r="AG376" s="8">
        <v>373</v>
      </c>
      <c r="AH376" s="8" t="str">
        <f t="shared" si="53"/>
        <v/>
      </c>
      <c r="AI376" s="8" t="str">
        <f>IF(AH376="","",COUNTIF($AH$4:AH376,AH376))</f>
        <v/>
      </c>
      <c r="AJ376" s="8" t="str">
        <f t="shared" si="56"/>
        <v/>
      </c>
      <c r="AK376" s="8" t="str">
        <f t="shared" si="57"/>
        <v/>
      </c>
      <c r="AL376" s="8" t="str">
        <f t="shared" si="58"/>
        <v/>
      </c>
      <c r="AM376" s="8" t="str">
        <f t="shared" si="59"/>
        <v/>
      </c>
      <c r="AO376" s="8">
        <v>373</v>
      </c>
      <c r="AP376" s="8">
        <f t="shared" si="60"/>
        <v>17</v>
      </c>
      <c r="AQ376" s="8">
        <f>IF(AP376="","",COUNTIF($AP$4:AP376,AP376)+2)</f>
        <v>23</v>
      </c>
      <c r="AR376" s="8" t="str">
        <f t="shared" si="54"/>
        <v/>
      </c>
      <c r="AS376" s="8" t="str">
        <f t="shared" si="61"/>
        <v>_23</v>
      </c>
      <c r="AT376" s="8">
        <f t="shared" si="62"/>
        <v>0</v>
      </c>
      <c r="AU376" s="36" t="str">
        <f>IFERROR(VLOOKUP(AS376,'Tiempos de ciclo'!$P$3:$S$398,4,0)/AT376,"")</f>
        <v/>
      </c>
    </row>
    <row r="377" spans="32:47" x14ac:dyDescent="0.25">
      <c r="AF377" s="35" t="str">
        <f t="shared" si="55"/>
        <v/>
      </c>
      <c r="AG377" s="8">
        <v>374</v>
      </c>
      <c r="AH377" s="8" t="str">
        <f t="shared" si="53"/>
        <v/>
      </c>
      <c r="AI377" s="8" t="str">
        <f>IF(AH377="","",COUNTIF($AH$4:AH377,AH377))</f>
        <v/>
      </c>
      <c r="AJ377" s="8" t="str">
        <f t="shared" si="56"/>
        <v/>
      </c>
      <c r="AK377" s="8" t="str">
        <f t="shared" si="57"/>
        <v/>
      </c>
      <c r="AL377" s="8" t="str">
        <f t="shared" si="58"/>
        <v/>
      </c>
      <c r="AM377" s="8" t="str">
        <f t="shared" si="59"/>
        <v/>
      </c>
      <c r="AO377" s="8">
        <v>374</v>
      </c>
      <c r="AP377" s="8">
        <f t="shared" si="60"/>
        <v>17</v>
      </c>
      <c r="AQ377" s="8">
        <f>IF(AP377="","",COUNTIF($AP$4:AP377,AP377)+2)</f>
        <v>24</v>
      </c>
      <c r="AR377" s="8" t="str">
        <f t="shared" si="54"/>
        <v/>
      </c>
      <c r="AS377" s="8" t="str">
        <f t="shared" si="61"/>
        <v>_24</v>
      </c>
      <c r="AT377" s="8">
        <f t="shared" si="62"/>
        <v>0</v>
      </c>
      <c r="AU377" s="36" t="str">
        <f>IFERROR(VLOOKUP(AS377,'Tiempos de ciclo'!$P$3:$S$398,4,0)/AT377,"")</f>
        <v/>
      </c>
    </row>
    <row r="378" spans="32:47" x14ac:dyDescent="0.25">
      <c r="AF378" s="35" t="str">
        <f t="shared" si="55"/>
        <v/>
      </c>
      <c r="AG378" s="8">
        <v>375</v>
      </c>
      <c r="AH378" s="8" t="str">
        <f t="shared" si="53"/>
        <v/>
      </c>
      <c r="AI378" s="8" t="str">
        <f>IF(AH378="","",COUNTIF($AH$4:AH378,AH378))</f>
        <v/>
      </c>
      <c r="AJ378" s="8" t="str">
        <f t="shared" si="56"/>
        <v/>
      </c>
      <c r="AK378" s="8" t="str">
        <f t="shared" si="57"/>
        <v/>
      </c>
      <c r="AL378" s="8" t="str">
        <f t="shared" si="58"/>
        <v/>
      </c>
      <c r="AM378" s="8" t="str">
        <f t="shared" si="59"/>
        <v/>
      </c>
      <c r="AO378" s="8">
        <v>375</v>
      </c>
      <c r="AP378" s="8">
        <f t="shared" si="60"/>
        <v>18</v>
      </c>
      <c r="AQ378" s="8">
        <f>IF(AP378="","",COUNTIF($AP$4:AP378,AP378)+2)</f>
        <v>3</v>
      </c>
      <c r="AR378" s="8" t="str">
        <f t="shared" si="54"/>
        <v/>
      </c>
      <c r="AS378" s="8" t="str">
        <f t="shared" si="61"/>
        <v>_3</v>
      </c>
      <c r="AT378" s="8">
        <f t="shared" si="62"/>
        <v>0</v>
      </c>
      <c r="AU378" s="36" t="str">
        <f>IFERROR(VLOOKUP(AS378,'Tiempos de ciclo'!$P$3:$S$398,4,0)/AT378,"")</f>
        <v/>
      </c>
    </row>
    <row r="379" spans="32:47" x14ac:dyDescent="0.25">
      <c r="AF379" s="35" t="str">
        <f t="shared" si="55"/>
        <v/>
      </c>
      <c r="AG379" s="8">
        <v>376</v>
      </c>
      <c r="AH379" s="8" t="str">
        <f t="shared" si="53"/>
        <v/>
      </c>
      <c r="AI379" s="8" t="str">
        <f>IF(AH379="","",COUNTIF($AH$4:AH379,AH379))</f>
        <v/>
      </c>
      <c r="AJ379" s="8" t="str">
        <f t="shared" si="56"/>
        <v/>
      </c>
      <c r="AK379" s="8" t="str">
        <f t="shared" si="57"/>
        <v/>
      </c>
      <c r="AL379" s="8" t="str">
        <f t="shared" si="58"/>
        <v/>
      </c>
      <c r="AM379" s="8" t="str">
        <f t="shared" si="59"/>
        <v/>
      </c>
      <c r="AO379" s="8">
        <v>376</v>
      </c>
      <c r="AP379" s="8">
        <f t="shared" si="60"/>
        <v>18</v>
      </c>
      <c r="AQ379" s="8">
        <f>IF(AP379="","",COUNTIF($AP$4:AP379,AP379)+2)</f>
        <v>4</v>
      </c>
      <c r="AR379" s="8" t="str">
        <f t="shared" si="54"/>
        <v/>
      </c>
      <c r="AS379" s="8" t="str">
        <f t="shared" si="61"/>
        <v>_4</v>
      </c>
      <c r="AT379" s="8">
        <f t="shared" si="62"/>
        <v>0</v>
      </c>
      <c r="AU379" s="36" t="str">
        <f>IFERROR(VLOOKUP(AS379,'Tiempos de ciclo'!$P$3:$S$398,4,0)/AT379,"")</f>
        <v/>
      </c>
    </row>
    <row r="380" spans="32:47" x14ac:dyDescent="0.25">
      <c r="AF380" s="35" t="str">
        <f t="shared" si="55"/>
        <v/>
      </c>
      <c r="AG380" s="8">
        <v>377</v>
      </c>
      <c r="AH380" s="8" t="str">
        <f t="shared" si="53"/>
        <v/>
      </c>
      <c r="AI380" s="8" t="str">
        <f>IF(AH380="","",COUNTIF($AH$4:AH380,AH380))</f>
        <v/>
      </c>
      <c r="AJ380" s="8" t="str">
        <f t="shared" si="56"/>
        <v/>
      </c>
      <c r="AK380" s="8" t="str">
        <f t="shared" si="57"/>
        <v/>
      </c>
      <c r="AL380" s="8" t="str">
        <f t="shared" si="58"/>
        <v/>
      </c>
      <c r="AM380" s="8" t="str">
        <f t="shared" si="59"/>
        <v/>
      </c>
      <c r="AO380" s="8">
        <v>377</v>
      </c>
      <c r="AP380" s="8">
        <f t="shared" si="60"/>
        <v>18</v>
      </c>
      <c r="AQ380" s="8">
        <f>IF(AP380="","",COUNTIF($AP$4:AP380,AP380)+2)</f>
        <v>5</v>
      </c>
      <c r="AR380" s="8" t="str">
        <f t="shared" si="54"/>
        <v/>
      </c>
      <c r="AS380" s="8" t="str">
        <f t="shared" si="61"/>
        <v>_5</v>
      </c>
      <c r="AT380" s="8">
        <f t="shared" si="62"/>
        <v>0</v>
      </c>
      <c r="AU380" s="36" t="str">
        <f>IFERROR(VLOOKUP(AS380,'Tiempos de ciclo'!$P$3:$S$398,4,0)/AT380,"")</f>
        <v/>
      </c>
    </row>
    <row r="381" spans="32:47" x14ac:dyDescent="0.25">
      <c r="AF381" s="35" t="str">
        <f t="shared" si="55"/>
        <v/>
      </c>
      <c r="AG381" s="8">
        <v>378</v>
      </c>
      <c r="AH381" s="8" t="str">
        <f t="shared" si="53"/>
        <v/>
      </c>
      <c r="AI381" s="8" t="str">
        <f>IF(AH381="","",COUNTIF($AH$4:AH381,AH381))</f>
        <v/>
      </c>
      <c r="AJ381" s="8" t="str">
        <f t="shared" si="56"/>
        <v/>
      </c>
      <c r="AK381" s="8" t="str">
        <f t="shared" si="57"/>
        <v/>
      </c>
      <c r="AL381" s="8" t="str">
        <f t="shared" si="58"/>
        <v/>
      </c>
      <c r="AM381" s="8" t="str">
        <f t="shared" si="59"/>
        <v/>
      </c>
      <c r="AO381" s="8">
        <v>378</v>
      </c>
      <c r="AP381" s="8">
        <f t="shared" si="60"/>
        <v>18</v>
      </c>
      <c r="AQ381" s="8">
        <f>IF(AP381="","",COUNTIF($AP$4:AP381,AP381)+2)</f>
        <v>6</v>
      </c>
      <c r="AR381" s="8" t="str">
        <f t="shared" si="54"/>
        <v/>
      </c>
      <c r="AS381" s="8" t="str">
        <f t="shared" si="61"/>
        <v>_6</v>
      </c>
      <c r="AT381" s="8">
        <f t="shared" si="62"/>
        <v>0</v>
      </c>
      <c r="AU381" s="36" t="str">
        <f>IFERROR(VLOOKUP(AS381,'Tiempos de ciclo'!$P$3:$S$398,4,0)/AT381,"")</f>
        <v/>
      </c>
    </row>
    <row r="382" spans="32:47" x14ac:dyDescent="0.25">
      <c r="AF382" s="35" t="str">
        <f t="shared" si="55"/>
        <v/>
      </c>
      <c r="AG382" s="8">
        <v>379</v>
      </c>
      <c r="AH382" s="8" t="str">
        <f t="shared" si="53"/>
        <v/>
      </c>
      <c r="AI382" s="8" t="str">
        <f>IF(AH382="","",COUNTIF($AH$4:AH382,AH382))</f>
        <v/>
      </c>
      <c r="AJ382" s="8" t="str">
        <f t="shared" si="56"/>
        <v/>
      </c>
      <c r="AK382" s="8" t="str">
        <f t="shared" si="57"/>
        <v/>
      </c>
      <c r="AL382" s="8" t="str">
        <f t="shared" si="58"/>
        <v/>
      </c>
      <c r="AM382" s="8" t="str">
        <f t="shared" si="59"/>
        <v/>
      </c>
      <c r="AO382" s="8">
        <v>379</v>
      </c>
      <c r="AP382" s="8">
        <f t="shared" si="60"/>
        <v>18</v>
      </c>
      <c r="AQ382" s="8">
        <f>IF(AP382="","",COUNTIF($AP$4:AP382,AP382)+2)</f>
        <v>7</v>
      </c>
      <c r="AR382" s="8" t="str">
        <f t="shared" si="54"/>
        <v/>
      </c>
      <c r="AS382" s="8" t="str">
        <f t="shared" si="61"/>
        <v>_7</v>
      </c>
      <c r="AT382" s="8">
        <f t="shared" si="62"/>
        <v>0</v>
      </c>
      <c r="AU382" s="36" t="str">
        <f>IFERROR(VLOOKUP(AS382,'Tiempos de ciclo'!$P$3:$S$398,4,0)/AT382,"")</f>
        <v/>
      </c>
    </row>
    <row r="383" spans="32:47" x14ac:dyDescent="0.25">
      <c r="AF383" s="35" t="str">
        <f t="shared" si="55"/>
        <v/>
      </c>
      <c r="AG383" s="8">
        <v>380</v>
      </c>
      <c r="AH383" s="8" t="str">
        <f t="shared" si="53"/>
        <v/>
      </c>
      <c r="AI383" s="8" t="str">
        <f>IF(AH383="","",COUNTIF($AH$4:AH383,AH383))</f>
        <v/>
      </c>
      <c r="AJ383" s="8" t="str">
        <f t="shared" si="56"/>
        <v/>
      </c>
      <c r="AK383" s="8" t="str">
        <f t="shared" si="57"/>
        <v/>
      </c>
      <c r="AL383" s="8" t="str">
        <f t="shared" si="58"/>
        <v/>
      </c>
      <c r="AM383" s="8" t="str">
        <f t="shared" si="59"/>
        <v/>
      </c>
      <c r="AO383" s="8">
        <v>380</v>
      </c>
      <c r="AP383" s="8">
        <f t="shared" si="60"/>
        <v>18</v>
      </c>
      <c r="AQ383" s="8">
        <f>IF(AP383="","",COUNTIF($AP$4:AP383,AP383)+2)</f>
        <v>8</v>
      </c>
      <c r="AR383" s="8" t="str">
        <f t="shared" si="54"/>
        <v/>
      </c>
      <c r="AS383" s="8" t="str">
        <f t="shared" si="61"/>
        <v>_8</v>
      </c>
      <c r="AT383" s="8">
        <f t="shared" si="62"/>
        <v>0</v>
      </c>
      <c r="AU383" s="36" t="str">
        <f>IFERROR(VLOOKUP(AS383,'Tiempos de ciclo'!$P$3:$S$398,4,0)/AT383,"")</f>
        <v/>
      </c>
    </row>
    <row r="384" spans="32:47" x14ac:dyDescent="0.25">
      <c r="AF384" s="35" t="str">
        <f t="shared" si="55"/>
        <v/>
      </c>
      <c r="AG384" s="8">
        <v>381</v>
      </c>
      <c r="AH384" s="8" t="str">
        <f t="shared" si="53"/>
        <v/>
      </c>
      <c r="AI384" s="8" t="str">
        <f>IF(AH384="","",COUNTIF($AH$4:AH384,AH384))</f>
        <v/>
      </c>
      <c r="AJ384" s="8" t="str">
        <f t="shared" si="56"/>
        <v/>
      </c>
      <c r="AK384" s="8" t="str">
        <f t="shared" si="57"/>
        <v/>
      </c>
      <c r="AL384" s="8" t="str">
        <f t="shared" si="58"/>
        <v/>
      </c>
      <c r="AM384" s="8" t="str">
        <f t="shared" si="59"/>
        <v/>
      </c>
      <c r="AO384" s="8">
        <v>381</v>
      </c>
      <c r="AP384" s="8">
        <f t="shared" si="60"/>
        <v>18</v>
      </c>
      <c r="AQ384" s="8">
        <f>IF(AP384="","",COUNTIF($AP$4:AP384,AP384)+2)</f>
        <v>9</v>
      </c>
      <c r="AR384" s="8" t="str">
        <f t="shared" si="54"/>
        <v/>
      </c>
      <c r="AS384" s="8" t="str">
        <f t="shared" si="61"/>
        <v>_9</v>
      </c>
      <c r="AT384" s="8">
        <f t="shared" si="62"/>
        <v>0</v>
      </c>
      <c r="AU384" s="36" t="str">
        <f>IFERROR(VLOOKUP(AS384,'Tiempos de ciclo'!$P$3:$S$398,4,0)/AT384,"")</f>
        <v/>
      </c>
    </row>
    <row r="385" spans="32:47" x14ac:dyDescent="0.25">
      <c r="AF385" s="35" t="str">
        <f t="shared" si="55"/>
        <v/>
      </c>
      <c r="AG385" s="8">
        <v>382</v>
      </c>
      <c r="AH385" s="8" t="str">
        <f t="shared" si="53"/>
        <v/>
      </c>
      <c r="AI385" s="8" t="str">
        <f>IF(AH385="","",COUNTIF($AH$4:AH385,AH385))</f>
        <v/>
      </c>
      <c r="AJ385" s="8" t="str">
        <f t="shared" si="56"/>
        <v/>
      </c>
      <c r="AK385" s="8" t="str">
        <f t="shared" si="57"/>
        <v/>
      </c>
      <c r="AL385" s="8" t="str">
        <f t="shared" si="58"/>
        <v/>
      </c>
      <c r="AM385" s="8" t="str">
        <f t="shared" si="59"/>
        <v/>
      </c>
      <c r="AO385" s="8">
        <v>382</v>
      </c>
      <c r="AP385" s="8">
        <f t="shared" si="60"/>
        <v>18</v>
      </c>
      <c r="AQ385" s="8">
        <f>IF(AP385="","",COUNTIF($AP$4:AP385,AP385)+2)</f>
        <v>10</v>
      </c>
      <c r="AR385" s="8" t="str">
        <f t="shared" si="54"/>
        <v/>
      </c>
      <c r="AS385" s="8" t="str">
        <f t="shared" si="61"/>
        <v>_10</v>
      </c>
      <c r="AT385" s="8">
        <f t="shared" si="62"/>
        <v>0</v>
      </c>
      <c r="AU385" s="36" t="str">
        <f>IFERROR(VLOOKUP(AS385,'Tiempos de ciclo'!$P$3:$S$398,4,0)/AT385,"")</f>
        <v/>
      </c>
    </row>
    <row r="386" spans="32:47" x14ac:dyDescent="0.25">
      <c r="AF386" s="35" t="str">
        <f t="shared" si="55"/>
        <v/>
      </c>
      <c r="AG386" s="8">
        <v>383</v>
      </c>
      <c r="AH386" s="8" t="str">
        <f t="shared" si="53"/>
        <v/>
      </c>
      <c r="AI386" s="8" t="str">
        <f>IF(AH386="","",COUNTIF($AH$4:AH386,AH386))</f>
        <v/>
      </c>
      <c r="AJ386" s="8" t="str">
        <f t="shared" si="56"/>
        <v/>
      </c>
      <c r="AK386" s="8" t="str">
        <f t="shared" si="57"/>
        <v/>
      </c>
      <c r="AL386" s="8" t="str">
        <f t="shared" si="58"/>
        <v/>
      </c>
      <c r="AM386" s="8" t="str">
        <f t="shared" si="59"/>
        <v/>
      </c>
      <c r="AO386" s="8">
        <v>383</v>
      </c>
      <c r="AP386" s="8">
        <f t="shared" si="60"/>
        <v>18</v>
      </c>
      <c r="AQ386" s="8">
        <f>IF(AP386="","",COUNTIF($AP$4:AP386,AP386)+2)</f>
        <v>11</v>
      </c>
      <c r="AR386" s="8" t="str">
        <f t="shared" si="54"/>
        <v/>
      </c>
      <c r="AS386" s="8" t="str">
        <f t="shared" si="61"/>
        <v>_11</v>
      </c>
      <c r="AT386" s="8">
        <f t="shared" si="62"/>
        <v>0</v>
      </c>
      <c r="AU386" s="36" t="str">
        <f>IFERROR(VLOOKUP(AS386,'Tiempos de ciclo'!$P$3:$S$398,4,0)/AT386,"")</f>
        <v/>
      </c>
    </row>
    <row r="387" spans="32:47" x14ac:dyDescent="0.25">
      <c r="AF387" s="35" t="str">
        <f t="shared" si="55"/>
        <v/>
      </c>
      <c r="AG387" s="8">
        <v>384</v>
      </c>
      <c r="AH387" s="8" t="str">
        <f t="shared" si="53"/>
        <v/>
      </c>
      <c r="AI387" s="8" t="str">
        <f>IF(AH387="","",COUNTIF($AH$4:AH387,AH387))</f>
        <v/>
      </c>
      <c r="AJ387" s="8" t="str">
        <f t="shared" si="56"/>
        <v/>
      </c>
      <c r="AK387" s="8" t="str">
        <f t="shared" si="57"/>
        <v/>
      </c>
      <c r="AL387" s="8" t="str">
        <f t="shared" si="58"/>
        <v/>
      </c>
      <c r="AM387" s="8" t="str">
        <f t="shared" si="59"/>
        <v/>
      </c>
      <c r="AO387" s="8">
        <v>384</v>
      </c>
      <c r="AP387" s="8">
        <f t="shared" si="60"/>
        <v>18</v>
      </c>
      <c r="AQ387" s="8">
        <f>IF(AP387="","",COUNTIF($AP$4:AP387,AP387)+2)</f>
        <v>12</v>
      </c>
      <c r="AR387" s="8" t="str">
        <f t="shared" si="54"/>
        <v/>
      </c>
      <c r="AS387" s="8" t="str">
        <f t="shared" si="61"/>
        <v>_12</v>
      </c>
      <c r="AT387" s="8">
        <f t="shared" si="62"/>
        <v>0</v>
      </c>
      <c r="AU387" s="36" t="str">
        <f>IFERROR(VLOOKUP(AS387,'Tiempos de ciclo'!$P$3:$S$398,4,0)/AT387,"")</f>
        <v/>
      </c>
    </row>
    <row r="388" spans="32:47" x14ac:dyDescent="0.25">
      <c r="AF388" s="35" t="str">
        <f t="shared" si="55"/>
        <v/>
      </c>
      <c r="AG388" s="8">
        <v>385</v>
      </c>
      <c r="AH388" s="8" t="str">
        <f t="shared" ref="AH388:AH451" si="63">IF(AG388&gt;$AH$1,"",ROUNDUP(AG388/$AG$1,0))</f>
        <v/>
      </c>
      <c r="AI388" s="8" t="str">
        <f>IF(AH388="","",COUNTIF($AH$4:AH388,AH388))</f>
        <v/>
      </c>
      <c r="AJ388" s="8" t="str">
        <f t="shared" si="56"/>
        <v/>
      </c>
      <c r="AK388" s="8" t="str">
        <f t="shared" si="57"/>
        <v/>
      </c>
      <c r="AL388" s="8" t="str">
        <f t="shared" si="58"/>
        <v/>
      </c>
      <c r="AM388" s="8" t="str">
        <f t="shared" si="59"/>
        <v/>
      </c>
      <c r="AO388" s="8">
        <v>385</v>
      </c>
      <c r="AP388" s="8">
        <f t="shared" si="60"/>
        <v>18</v>
      </c>
      <c r="AQ388" s="8">
        <f>IF(AP388="","",COUNTIF($AP$4:AP388,AP388)+2)</f>
        <v>13</v>
      </c>
      <c r="AR388" s="8" t="str">
        <f t="shared" ref="AR388:AR451" si="64">IF(AP388="","",VLOOKUP($AP388,$A$4:$D$35,4,0))</f>
        <v/>
      </c>
      <c r="AS388" s="8" t="str">
        <f t="shared" si="61"/>
        <v>_13</v>
      </c>
      <c r="AT388" s="8">
        <f t="shared" si="62"/>
        <v>0</v>
      </c>
      <c r="AU388" s="36" t="str">
        <f>IFERROR(VLOOKUP(AS388,'Tiempos de ciclo'!$P$3:$S$398,4,0)/AT388,"")</f>
        <v/>
      </c>
    </row>
    <row r="389" spans="32:47" x14ac:dyDescent="0.25">
      <c r="AF389" s="35" t="str">
        <f t="shared" ref="AF389:AF452" si="65">IF(AJ389="","",AJ389&amp;"_"&amp;AL389)</f>
        <v/>
      </c>
      <c r="AG389" s="8">
        <v>386</v>
      </c>
      <c r="AH389" s="8" t="str">
        <f t="shared" si="63"/>
        <v/>
      </c>
      <c r="AI389" s="8" t="str">
        <f>IF(AH389="","",COUNTIF($AH$4:AH389,AH389))</f>
        <v/>
      </c>
      <c r="AJ389" s="8" t="str">
        <f t="shared" ref="AJ389:AJ452" si="66">IF(AH389="","",VLOOKUP($AH389,$A$4:$C$35,3,0))</f>
        <v/>
      </c>
      <c r="AK389" s="8" t="str">
        <f t="shared" ref="AK389:AK452" si="67">IF(AI389="","",HLOOKUP(AI389,$K$1:$AD$35,3,0))</f>
        <v/>
      </c>
      <c r="AL389" s="8" t="str">
        <f t="shared" ref="AL389:AL452" si="68">IF(AH389="","",IF(AJ390=AJ389,AK390,24))</f>
        <v/>
      </c>
      <c r="AM389" s="8" t="str">
        <f t="shared" ref="AM389:AM452" si="69">IF(AH389="","",HLOOKUP(AK389,$K$3:$AD$35,AH389+1,0))</f>
        <v/>
      </c>
      <c r="AO389" s="8">
        <v>386</v>
      </c>
      <c r="AP389" s="8">
        <f t="shared" ref="AP389:AP452" si="70">IF(AO389&gt;$AP$1,"",ROUNDUP(AO389/$AO$1,0))</f>
        <v>18</v>
      </c>
      <c r="AQ389" s="8">
        <f>IF(AP389="","",COUNTIF($AP$4:AP389,AP389)+2)</f>
        <v>14</v>
      </c>
      <c r="AR389" s="8" t="str">
        <f t="shared" si="64"/>
        <v/>
      </c>
      <c r="AS389" s="8" t="str">
        <f t="shared" ref="AS389:AS452" si="71">AR389&amp;"_"&amp;AQ389</f>
        <v>_14</v>
      </c>
      <c r="AT389" s="8">
        <f t="shared" ref="AT389:AT452" si="72">IFERROR(VLOOKUP(AR389&amp;"_"&amp;(AQ389+1),$AF$4:$AM$643,8,0),IF(AR390=AR389,AT390,AT388))</f>
        <v>0</v>
      </c>
      <c r="AU389" s="36" t="str">
        <f>IFERROR(VLOOKUP(AS389,'Tiempos de ciclo'!$P$3:$S$398,4,0)/AT389,"")</f>
        <v/>
      </c>
    </row>
    <row r="390" spans="32:47" x14ac:dyDescent="0.25">
      <c r="AF390" s="35" t="str">
        <f t="shared" si="65"/>
        <v/>
      </c>
      <c r="AG390" s="8">
        <v>387</v>
      </c>
      <c r="AH390" s="8" t="str">
        <f t="shared" si="63"/>
        <v/>
      </c>
      <c r="AI390" s="8" t="str">
        <f>IF(AH390="","",COUNTIF($AH$4:AH390,AH390))</f>
        <v/>
      </c>
      <c r="AJ390" s="8" t="str">
        <f t="shared" si="66"/>
        <v/>
      </c>
      <c r="AK390" s="8" t="str">
        <f t="shared" si="67"/>
        <v/>
      </c>
      <c r="AL390" s="8" t="str">
        <f t="shared" si="68"/>
        <v/>
      </c>
      <c r="AM390" s="8" t="str">
        <f t="shared" si="69"/>
        <v/>
      </c>
      <c r="AO390" s="8">
        <v>387</v>
      </c>
      <c r="AP390" s="8">
        <f t="shared" si="70"/>
        <v>18</v>
      </c>
      <c r="AQ390" s="8">
        <f>IF(AP390="","",COUNTIF($AP$4:AP390,AP390)+2)</f>
        <v>15</v>
      </c>
      <c r="AR390" s="8" t="str">
        <f t="shared" si="64"/>
        <v/>
      </c>
      <c r="AS390" s="8" t="str">
        <f t="shared" si="71"/>
        <v>_15</v>
      </c>
      <c r="AT390" s="8">
        <f t="shared" si="72"/>
        <v>0</v>
      </c>
      <c r="AU390" s="36" t="str">
        <f>IFERROR(VLOOKUP(AS390,'Tiempos de ciclo'!$P$3:$S$398,4,0)/AT390,"")</f>
        <v/>
      </c>
    </row>
    <row r="391" spans="32:47" x14ac:dyDescent="0.25">
      <c r="AF391" s="35" t="str">
        <f t="shared" si="65"/>
        <v/>
      </c>
      <c r="AG391" s="8">
        <v>388</v>
      </c>
      <c r="AH391" s="8" t="str">
        <f t="shared" si="63"/>
        <v/>
      </c>
      <c r="AI391" s="8" t="str">
        <f>IF(AH391="","",COUNTIF($AH$4:AH391,AH391))</f>
        <v/>
      </c>
      <c r="AJ391" s="8" t="str">
        <f t="shared" si="66"/>
        <v/>
      </c>
      <c r="AK391" s="8" t="str">
        <f t="shared" si="67"/>
        <v/>
      </c>
      <c r="AL391" s="8" t="str">
        <f t="shared" si="68"/>
        <v/>
      </c>
      <c r="AM391" s="8" t="str">
        <f t="shared" si="69"/>
        <v/>
      </c>
      <c r="AO391" s="8">
        <v>388</v>
      </c>
      <c r="AP391" s="8">
        <f t="shared" si="70"/>
        <v>18</v>
      </c>
      <c r="AQ391" s="8">
        <f>IF(AP391="","",COUNTIF($AP$4:AP391,AP391)+2)</f>
        <v>16</v>
      </c>
      <c r="AR391" s="8" t="str">
        <f t="shared" si="64"/>
        <v/>
      </c>
      <c r="AS391" s="8" t="str">
        <f t="shared" si="71"/>
        <v>_16</v>
      </c>
      <c r="AT391" s="8">
        <f t="shared" si="72"/>
        <v>0</v>
      </c>
      <c r="AU391" s="36" t="str">
        <f>IFERROR(VLOOKUP(AS391,'Tiempos de ciclo'!$P$3:$S$398,4,0)/AT391,"")</f>
        <v/>
      </c>
    </row>
    <row r="392" spans="32:47" x14ac:dyDescent="0.25">
      <c r="AF392" s="35" t="str">
        <f t="shared" si="65"/>
        <v/>
      </c>
      <c r="AG392" s="8">
        <v>389</v>
      </c>
      <c r="AH392" s="8" t="str">
        <f t="shared" si="63"/>
        <v/>
      </c>
      <c r="AI392" s="8" t="str">
        <f>IF(AH392="","",COUNTIF($AH$4:AH392,AH392))</f>
        <v/>
      </c>
      <c r="AJ392" s="8" t="str">
        <f t="shared" si="66"/>
        <v/>
      </c>
      <c r="AK392" s="8" t="str">
        <f t="shared" si="67"/>
        <v/>
      </c>
      <c r="AL392" s="8" t="str">
        <f t="shared" si="68"/>
        <v/>
      </c>
      <c r="AM392" s="8" t="str">
        <f t="shared" si="69"/>
        <v/>
      </c>
      <c r="AO392" s="8">
        <v>389</v>
      </c>
      <c r="AP392" s="8">
        <f t="shared" si="70"/>
        <v>18</v>
      </c>
      <c r="AQ392" s="8">
        <f>IF(AP392="","",COUNTIF($AP$4:AP392,AP392)+2)</f>
        <v>17</v>
      </c>
      <c r="AR392" s="8" t="str">
        <f t="shared" si="64"/>
        <v/>
      </c>
      <c r="AS392" s="8" t="str">
        <f t="shared" si="71"/>
        <v>_17</v>
      </c>
      <c r="AT392" s="8">
        <f t="shared" si="72"/>
        <v>0</v>
      </c>
      <c r="AU392" s="36" t="str">
        <f>IFERROR(VLOOKUP(AS392,'Tiempos de ciclo'!$P$3:$S$398,4,0)/AT392,"")</f>
        <v/>
      </c>
    </row>
    <row r="393" spans="32:47" x14ac:dyDescent="0.25">
      <c r="AF393" s="35" t="str">
        <f t="shared" si="65"/>
        <v/>
      </c>
      <c r="AG393" s="8">
        <v>390</v>
      </c>
      <c r="AH393" s="8" t="str">
        <f t="shared" si="63"/>
        <v/>
      </c>
      <c r="AI393" s="8" t="str">
        <f>IF(AH393="","",COUNTIF($AH$4:AH393,AH393))</f>
        <v/>
      </c>
      <c r="AJ393" s="8" t="str">
        <f t="shared" si="66"/>
        <v/>
      </c>
      <c r="AK393" s="8" t="str">
        <f t="shared" si="67"/>
        <v/>
      </c>
      <c r="AL393" s="8" t="str">
        <f t="shared" si="68"/>
        <v/>
      </c>
      <c r="AM393" s="8" t="str">
        <f t="shared" si="69"/>
        <v/>
      </c>
      <c r="AO393" s="8">
        <v>390</v>
      </c>
      <c r="AP393" s="8">
        <f t="shared" si="70"/>
        <v>18</v>
      </c>
      <c r="AQ393" s="8">
        <f>IF(AP393="","",COUNTIF($AP$4:AP393,AP393)+2)</f>
        <v>18</v>
      </c>
      <c r="AR393" s="8" t="str">
        <f t="shared" si="64"/>
        <v/>
      </c>
      <c r="AS393" s="8" t="str">
        <f t="shared" si="71"/>
        <v>_18</v>
      </c>
      <c r="AT393" s="8">
        <f t="shared" si="72"/>
        <v>0</v>
      </c>
      <c r="AU393" s="36" t="str">
        <f>IFERROR(VLOOKUP(AS393,'Tiempos de ciclo'!$P$3:$S$398,4,0)/AT393,"")</f>
        <v/>
      </c>
    </row>
    <row r="394" spans="32:47" x14ac:dyDescent="0.25">
      <c r="AF394" s="35" t="str">
        <f t="shared" si="65"/>
        <v/>
      </c>
      <c r="AG394" s="8">
        <v>391</v>
      </c>
      <c r="AH394" s="8" t="str">
        <f t="shared" si="63"/>
        <v/>
      </c>
      <c r="AI394" s="8" t="str">
        <f>IF(AH394="","",COUNTIF($AH$4:AH394,AH394))</f>
        <v/>
      </c>
      <c r="AJ394" s="8" t="str">
        <f t="shared" si="66"/>
        <v/>
      </c>
      <c r="AK394" s="8" t="str">
        <f t="shared" si="67"/>
        <v/>
      </c>
      <c r="AL394" s="8" t="str">
        <f t="shared" si="68"/>
        <v/>
      </c>
      <c r="AM394" s="8" t="str">
        <f t="shared" si="69"/>
        <v/>
      </c>
      <c r="AO394" s="8">
        <v>391</v>
      </c>
      <c r="AP394" s="8">
        <f t="shared" si="70"/>
        <v>18</v>
      </c>
      <c r="AQ394" s="8">
        <f>IF(AP394="","",COUNTIF($AP$4:AP394,AP394)+2)</f>
        <v>19</v>
      </c>
      <c r="AR394" s="8" t="str">
        <f t="shared" si="64"/>
        <v/>
      </c>
      <c r="AS394" s="8" t="str">
        <f t="shared" si="71"/>
        <v>_19</v>
      </c>
      <c r="AT394" s="8">
        <f t="shared" si="72"/>
        <v>0</v>
      </c>
      <c r="AU394" s="36" t="str">
        <f>IFERROR(VLOOKUP(AS394,'Tiempos de ciclo'!$P$3:$S$398,4,0)/AT394,"")</f>
        <v/>
      </c>
    </row>
    <row r="395" spans="32:47" x14ac:dyDescent="0.25">
      <c r="AF395" s="35" t="str">
        <f t="shared" si="65"/>
        <v/>
      </c>
      <c r="AG395" s="8">
        <v>392</v>
      </c>
      <c r="AH395" s="8" t="str">
        <f t="shared" si="63"/>
        <v/>
      </c>
      <c r="AI395" s="8" t="str">
        <f>IF(AH395="","",COUNTIF($AH$4:AH395,AH395))</f>
        <v/>
      </c>
      <c r="AJ395" s="8" t="str">
        <f t="shared" si="66"/>
        <v/>
      </c>
      <c r="AK395" s="8" t="str">
        <f t="shared" si="67"/>
        <v/>
      </c>
      <c r="AL395" s="8" t="str">
        <f t="shared" si="68"/>
        <v/>
      </c>
      <c r="AM395" s="8" t="str">
        <f t="shared" si="69"/>
        <v/>
      </c>
      <c r="AO395" s="8">
        <v>392</v>
      </c>
      <c r="AP395" s="8">
        <f t="shared" si="70"/>
        <v>18</v>
      </c>
      <c r="AQ395" s="8">
        <f>IF(AP395="","",COUNTIF($AP$4:AP395,AP395)+2)</f>
        <v>20</v>
      </c>
      <c r="AR395" s="8" t="str">
        <f t="shared" si="64"/>
        <v/>
      </c>
      <c r="AS395" s="8" t="str">
        <f t="shared" si="71"/>
        <v>_20</v>
      </c>
      <c r="AT395" s="8">
        <f t="shared" si="72"/>
        <v>0</v>
      </c>
      <c r="AU395" s="36" t="str">
        <f>IFERROR(VLOOKUP(AS395,'Tiempos de ciclo'!$P$3:$S$398,4,0)/AT395,"")</f>
        <v/>
      </c>
    </row>
    <row r="396" spans="32:47" x14ac:dyDescent="0.25">
      <c r="AF396" s="35" t="str">
        <f t="shared" si="65"/>
        <v/>
      </c>
      <c r="AG396" s="8">
        <v>393</v>
      </c>
      <c r="AH396" s="8" t="str">
        <f t="shared" si="63"/>
        <v/>
      </c>
      <c r="AI396" s="8" t="str">
        <f>IF(AH396="","",COUNTIF($AH$4:AH396,AH396))</f>
        <v/>
      </c>
      <c r="AJ396" s="8" t="str">
        <f t="shared" si="66"/>
        <v/>
      </c>
      <c r="AK396" s="8" t="str">
        <f t="shared" si="67"/>
        <v/>
      </c>
      <c r="AL396" s="8" t="str">
        <f t="shared" si="68"/>
        <v/>
      </c>
      <c r="AM396" s="8" t="str">
        <f t="shared" si="69"/>
        <v/>
      </c>
      <c r="AO396" s="8">
        <v>393</v>
      </c>
      <c r="AP396" s="8">
        <f t="shared" si="70"/>
        <v>18</v>
      </c>
      <c r="AQ396" s="8">
        <f>IF(AP396="","",COUNTIF($AP$4:AP396,AP396)+2)</f>
        <v>21</v>
      </c>
      <c r="AR396" s="8" t="str">
        <f t="shared" si="64"/>
        <v/>
      </c>
      <c r="AS396" s="8" t="str">
        <f t="shared" si="71"/>
        <v>_21</v>
      </c>
      <c r="AT396" s="8">
        <f t="shared" si="72"/>
        <v>0</v>
      </c>
      <c r="AU396" s="36" t="str">
        <f>IFERROR(VLOOKUP(AS396,'Tiempos de ciclo'!$P$3:$S$398,4,0)/AT396,"")</f>
        <v/>
      </c>
    </row>
    <row r="397" spans="32:47" x14ac:dyDescent="0.25">
      <c r="AF397" s="35" t="str">
        <f t="shared" si="65"/>
        <v/>
      </c>
      <c r="AG397" s="8">
        <v>394</v>
      </c>
      <c r="AH397" s="8" t="str">
        <f t="shared" si="63"/>
        <v/>
      </c>
      <c r="AI397" s="8" t="str">
        <f>IF(AH397="","",COUNTIF($AH$4:AH397,AH397))</f>
        <v/>
      </c>
      <c r="AJ397" s="8" t="str">
        <f t="shared" si="66"/>
        <v/>
      </c>
      <c r="AK397" s="8" t="str">
        <f t="shared" si="67"/>
        <v/>
      </c>
      <c r="AL397" s="8" t="str">
        <f t="shared" si="68"/>
        <v/>
      </c>
      <c r="AM397" s="8" t="str">
        <f t="shared" si="69"/>
        <v/>
      </c>
      <c r="AO397" s="8">
        <v>394</v>
      </c>
      <c r="AP397" s="8">
        <f t="shared" si="70"/>
        <v>18</v>
      </c>
      <c r="AQ397" s="8">
        <f>IF(AP397="","",COUNTIF($AP$4:AP397,AP397)+2)</f>
        <v>22</v>
      </c>
      <c r="AR397" s="8" t="str">
        <f t="shared" si="64"/>
        <v/>
      </c>
      <c r="AS397" s="8" t="str">
        <f t="shared" si="71"/>
        <v>_22</v>
      </c>
      <c r="AT397" s="8">
        <f t="shared" si="72"/>
        <v>0</v>
      </c>
      <c r="AU397" s="36" t="str">
        <f>IFERROR(VLOOKUP(AS397,'Tiempos de ciclo'!$P$3:$S$398,4,0)/AT397,"")</f>
        <v/>
      </c>
    </row>
    <row r="398" spans="32:47" x14ac:dyDescent="0.25">
      <c r="AF398" s="35" t="str">
        <f t="shared" si="65"/>
        <v/>
      </c>
      <c r="AG398" s="8">
        <v>395</v>
      </c>
      <c r="AH398" s="8" t="str">
        <f t="shared" si="63"/>
        <v/>
      </c>
      <c r="AI398" s="8" t="str">
        <f>IF(AH398="","",COUNTIF($AH$4:AH398,AH398))</f>
        <v/>
      </c>
      <c r="AJ398" s="8" t="str">
        <f t="shared" si="66"/>
        <v/>
      </c>
      <c r="AK398" s="8" t="str">
        <f t="shared" si="67"/>
        <v/>
      </c>
      <c r="AL398" s="8" t="str">
        <f t="shared" si="68"/>
        <v/>
      </c>
      <c r="AM398" s="8" t="str">
        <f t="shared" si="69"/>
        <v/>
      </c>
      <c r="AO398" s="8">
        <v>395</v>
      </c>
      <c r="AP398" s="8">
        <f t="shared" si="70"/>
        <v>18</v>
      </c>
      <c r="AQ398" s="8">
        <f>IF(AP398="","",COUNTIF($AP$4:AP398,AP398)+2)</f>
        <v>23</v>
      </c>
      <c r="AR398" s="8" t="str">
        <f t="shared" si="64"/>
        <v/>
      </c>
      <c r="AS398" s="8" t="str">
        <f t="shared" si="71"/>
        <v>_23</v>
      </c>
      <c r="AT398" s="8">
        <f t="shared" si="72"/>
        <v>0</v>
      </c>
      <c r="AU398" s="36" t="str">
        <f>IFERROR(VLOOKUP(AS398,'Tiempos de ciclo'!$P$3:$S$398,4,0)/AT398,"")</f>
        <v/>
      </c>
    </row>
    <row r="399" spans="32:47" x14ac:dyDescent="0.25">
      <c r="AF399" s="35" t="str">
        <f t="shared" si="65"/>
        <v/>
      </c>
      <c r="AG399" s="8">
        <v>396</v>
      </c>
      <c r="AH399" s="8" t="str">
        <f t="shared" si="63"/>
        <v/>
      </c>
      <c r="AI399" s="8" t="str">
        <f>IF(AH399="","",COUNTIF($AH$4:AH399,AH399))</f>
        <v/>
      </c>
      <c r="AJ399" s="8" t="str">
        <f t="shared" si="66"/>
        <v/>
      </c>
      <c r="AK399" s="8" t="str">
        <f t="shared" si="67"/>
        <v/>
      </c>
      <c r="AL399" s="8" t="str">
        <f t="shared" si="68"/>
        <v/>
      </c>
      <c r="AM399" s="8" t="str">
        <f t="shared" si="69"/>
        <v/>
      </c>
      <c r="AO399" s="8">
        <v>396</v>
      </c>
      <c r="AP399" s="8">
        <f t="shared" si="70"/>
        <v>18</v>
      </c>
      <c r="AQ399" s="8">
        <f>IF(AP399="","",COUNTIF($AP$4:AP399,AP399)+2)</f>
        <v>24</v>
      </c>
      <c r="AR399" s="8" t="str">
        <f t="shared" si="64"/>
        <v/>
      </c>
      <c r="AS399" s="8" t="str">
        <f t="shared" si="71"/>
        <v>_24</v>
      </c>
      <c r="AT399" s="8">
        <f t="shared" si="72"/>
        <v>0</v>
      </c>
      <c r="AU399" s="36" t="str">
        <f>IFERROR(VLOOKUP(AS399,'Tiempos de ciclo'!$P$3:$S$398,4,0)/AT399,"")</f>
        <v/>
      </c>
    </row>
    <row r="400" spans="32:47" x14ac:dyDescent="0.25">
      <c r="AF400" s="35" t="str">
        <f t="shared" si="65"/>
        <v/>
      </c>
      <c r="AG400" s="8">
        <v>397</v>
      </c>
      <c r="AH400" s="8" t="str">
        <f t="shared" si="63"/>
        <v/>
      </c>
      <c r="AI400" s="8" t="str">
        <f>IF(AH400="","",COUNTIF($AH$4:AH400,AH400))</f>
        <v/>
      </c>
      <c r="AJ400" s="8" t="str">
        <f t="shared" si="66"/>
        <v/>
      </c>
      <c r="AK400" s="8" t="str">
        <f t="shared" si="67"/>
        <v/>
      </c>
      <c r="AL400" s="8" t="str">
        <f t="shared" si="68"/>
        <v/>
      </c>
      <c r="AM400" s="8" t="str">
        <f t="shared" si="69"/>
        <v/>
      </c>
      <c r="AO400" s="8">
        <v>397</v>
      </c>
      <c r="AP400" s="8">
        <f t="shared" si="70"/>
        <v>19</v>
      </c>
      <c r="AQ400" s="8">
        <f>IF(AP400="","",COUNTIF($AP$4:AP400,AP400)+2)</f>
        <v>3</v>
      </c>
      <c r="AR400" s="8" t="str">
        <f t="shared" si="64"/>
        <v/>
      </c>
      <c r="AS400" s="8" t="str">
        <f t="shared" si="71"/>
        <v>_3</v>
      </c>
      <c r="AT400" s="8">
        <f t="shared" si="72"/>
        <v>0</v>
      </c>
      <c r="AU400" s="36" t="str">
        <f>IFERROR(VLOOKUP(AS400,'Tiempos de ciclo'!$P$3:$S$398,4,0)/AT400,"")</f>
        <v/>
      </c>
    </row>
    <row r="401" spans="32:47" x14ac:dyDescent="0.25">
      <c r="AF401" s="35" t="str">
        <f t="shared" si="65"/>
        <v/>
      </c>
      <c r="AG401" s="8">
        <v>398</v>
      </c>
      <c r="AH401" s="8" t="str">
        <f t="shared" si="63"/>
        <v/>
      </c>
      <c r="AI401" s="8" t="str">
        <f>IF(AH401="","",COUNTIF($AH$4:AH401,AH401))</f>
        <v/>
      </c>
      <c r="AJ401" s="8" t="str">
        <f t="shared" si="66"/>
        <v/>
      </c>
      <c r="AK401" s="8" t="str">
        <f t="shared" si="67"/>
        <v/>
      </c>
      <c r="AL401" s="8" t="str">
        <f t="shared" si="68"/>
        <v/>
      </c>
      <c r="AM401" s="8" t="str">
        <f t="shared" si="69"/>
        <v/>
      </c>
      <c r="AO401" s="8">
        <v>398</v>
      </c>
      <c r="AP401" s="8">
        <f t="shared" si="70"/>
        <v>19</v>
      </c>
      <c r="AQ401" s="8">
        <f>IF(AP401="","",COUNTIF($AP$4:AP401,AP401)+2)</f>
        <v>4</v>
      </c>
      <c r="AR401" s="8" t="str">
        <f t="shared" si="64"/>
        <v/>
      </c>
      <c r="AS401" s="8" t="str">
        <f t="shared" si="71"/>
        <v>_4</v>
      </c>
      <c r="AT401" s="8">
        <f t="shared" si="72"/>
        <v>0</v>
      </c>
      <c r="AU401" s="36" t="str">
        <f>IFERROR(VLOOKUP(AS401,'Tiempos de ciclo'!$P$3:$S$398,4,0)/AT401,"")</f>
        <v/>
      </c>
    </row>
    <row r="402" spans="32:47" x14ac:dyDescent="0.25">
      <c r="AF402" s="35" t="str">
        <f t="shared" si="65"/>
        <v/>
      </c>
      <c r="AG402" s="8">
        <v>399</v>
      </c>
      <c r="AH402" s="8" t="str">
        <f t="shared" si="63"/>
        <v/>
      </c>
      <c r="AI402" s="8" t="str">
        <f>IF(AH402="","",COUNTIF($AH$4:AH402,AH402))</f>
        <v/>
      </c>
      <c r="AJ402" s="8" t="str">
        <f t="shared" si="66"/>
        <v/>
      </c>
      <c r="AK402" s="8" t="str">
        <f t="shared" si="67"/>
        <v/>
      </c>
      <c r="AL402" s="8" t="str">
        <f t="shared" si="68"/>
        <v/>
      </c>
      <c r="AM402" s="8" t="str">
        <f t="shared" si="69"/>
        <v/>
      </c>
      <c r="AO402" s="8">
        <v>399</v>
      </c>
      <c r="AP402" s="8">
        <f t="shared" si="70"/>
        <v>19</v>
      </c>
      <c r="AQ402" s="8">
        <f>IF(AP402="","",COUNTIF($AP$4:AP402,AP402)+2)</f>
        <v>5</v>
      </c>
      <c r="AR402" s="8" t="str">
        <f t="shared" si="64"/>
        <v/>
      </c>
      <c r="AS402" s="8" t="str">
        <f t="shared" si="71"/>
        <v>_5</v>
      </c>
      <c r="AT402" s="8">
        <f t="shared" si="72"/>
        <v>0</v>
      </c>
      <c r="AU402" s="36" t="str">
        <f>IFERROR(VLOOKUP(AS402,'Tiempos de ciclo'!$P$3:$S$398,4,0)/AT402,"")</f>
        <v/>
      </c>
    </row>
    <row r="403" spans="32:47" x14ac:dyDescent="0.25">
      <c r="AF403" s="35" t="str">
        <f t="shared" si="65"/>
        <v/>
      </c>
      <c r="AG403" s="8">
        <v>400</v>
      </c>
      <c r="AH403" s="8" t="str">
        <f t="shared" si="63"/>
        <v/>
      </c>
      <c r="AI403" s="8" t="str">
        <f>IF(AH403="","",COUNTIF($AH$4:AH403,AH403))</f>
        <v/>
      </c>
      <c r="AJ403" s="8" t="str">
        <f t="shared" si="66"/>
        <v/>
      </c>
      <c r="AK403" s="8" t="str">
        <f t="shared" si="67"/>
        <v/>
      </c>
      <c r="AL403" s="8" t="str">
        <f t="shared" si="68"/>
        <v/>
      </c>
      <c r="AM403" s="8" t="str">
        <f t="shared" si="69"/>
        <v/>
      </c>
      <c r="AO403" s="8">
        <v>400</v>
      </c>
      <c r="AP403" s="8">
        <f t="shared" si="70"/>
        <v>19</v>
      </c>
      <c r="AQ403" s="8">
        <f>IF(AP403="","",COUNTIF($AP$4:AP403,AP403)+2)</f>
        <v>6</v>
      </c>
      <c r="AR403" s="8" t="str">
        <f t="shared" si="64"/>
        <v/>
      </c>
      <c r="AS403" s="8" t="str">
        <f t="shared" si="71"/>
        <v>_6</v>
      </c>
      <c r="AT403" s="8">
        <f t="shared" si="72"/>
        <v>0</v>
      </c>
      <c r="AU403" s="36" t="str">
        <f>IFERROR(VLOOKUP(AS403,'Tiempos de ciclo'!$P$3:$S$398,4,0)/AT403,"")</f>
        <v/>
      </c>
    </row>
    <row r="404" spans="32:47" x14ac:dyDescent="0.25">
      <c r="AF404" s="35" t="str">
        <f t="shared" si="65"/>
        <v/>
      </c>
      <c r="AG404" s="8">
        <v>401</v>
      </c>
      <c r="AH404" s="8" t="str">
        <f t="shared" si="63"/>
        <v/>
      </c>
      <c r="AI404" s="8" t="str">
        <f>IF(AH404="","",COUNTIF($AH$4:AH404,AH404))</f>
        <v/>
      </c>
      <c r="AJ404" s="8" t="str">
        <f t="shared" si="66"/>
        <v/>
      </c>
      <c r="AK404" s="8" t="str">
        <f t="shared" si="67"/>
        <v/>
      </c>
      <c r="AL404" s="8" t="str">
        <f t="shared" si="68"/>
        <v/>
      </c>
      <c r="AM404" s="8" t="str">
        <f t="shared" si="69"/>
        <v/>
      </c>
      <c r="AO404" s="8">
        <v>401</v>
      </c>
      <c r="AP404" s="8">
        <f t="shared" si="70"/>
        <v>19</v>
      </c>
      <c r="AQ404" s="8">
        <f>IF(AP404="","",COUNTIF($AP$4:AP404,AP404)+2)</f>
        <v>7</v>
      </c>
      <c r="AR404" s="8" t="str">
        <f t="shared" si="64"/>
        <v/>
      </c>
      <c r="AS404" s="8" t="str">
        <f t="shared" si="71"/>
        <v>_7</v>
      </c>
      <c r="AT404" s="8">
        <f t="shared" si="72"/>
        <v>0</v>
      </c>
      <c r="AU404" s="36" t="str">
        <f>IFERROR(VLOOKUP(AS404,'Tiempos de ciclo'!$P$3:$S$398,4,0)/AT404,"")</f>
        <v/>
      </c>
    </row>
    <row r="405" spans="32:47" x14ac:dyDescent="0.25">
      <c r="AF405" s="35" t="str">
        <f t="shared" si="65"/>
        <v/>
      </c>
      <c r="AG405" s="8">
        <v>402</v>
      </c>
      <c r="AH405" s="8" t="str">
        <f t="shared" si="63"/>
        <v/>
      </c>
      <c r="AI405" s="8" t="str">
        <f>IF(AH405="","",COUNTIF($AH$4:AH405,AH405))</f>
        <v/>
      </c>
      <c r="AJ405" s="8" t="str">
        <f t="shared" si="66"/>
        <v/>
      </c>
      <c r="AK405" s="8" t="str">
        <f t="shared" si="67"/>
        <v/>
      </c>
      <c r="AL405" s="8" t="str">
        <f t="shared" si="68"/>
        <v/>
      </c>
      <c r="AM405" s="8" t="str">
        <f t="shared" si="69"/>
        <v/>
      </c>
      <c r="AO405" s="8">
        <v>402</v>
      </c>
      <c r="AP405" s="8">
        <f t="shared" si="70"/>
        <v>19</v>
      </c>
      <c r="AQ405" s="8">
        <f>IF(AP405="","",COUNTIF($AP$4:AP405,AP405)+2)</f>
        <v>8</v>
      </c>
      <c r="AR405" s="8" t="str">
        <f t="shared" si="64"/>
        <v/>
      </c>
      <c r="AS405" s="8" t="str">
        <f t="shared" si="71"/>
        <v>_8</v>
      </c>
      <c r="AT405" s="8">
        <f t="shared" si="72"/>
        <v>0</v>
      </c>
      <c r="AU405" s="36" t="str">
        <f>IFERROR(VLOOKUP(AS405,'Tiempos de ciclo'!$P$3:$S$398,4,0)/AT405,"")</f>
        <v/>
      </c>
    </row>
    <row r="406" spans="32:47" x14ac:dyDescent="0.25">
      <c r="AF406" s="35" t="str">
        <f t="shared" si="65"/>
        <v/>
      </c>
      <c r="AG406" s="8">
        <v>403</v>
      </c>
      <c r="AH406" s="8" t="str">
        <f t="shared" si="63"/>
        <v/>
      </c>
      <c r="AI406" s="8" t="str">
        <f>IF(AH406="","",COUNTIF($AH$4:AH406,AH406))</f>
        <v/>
      </c>
      <c r="AJ406" s="8" t="str">
        <f t="shared" si="66"/>
        <v/>
      </c>
      <c r="AK406" s="8" t="str">
        <f t="shared" si="67"/>
        <v/>
      </c>
      <c r="AL406" s="8" t="str">
        <f t="shared" si="68"/>
        <v/>
      </c>
      <c r="AM406" s="8" t="str">
        <f t="shared" si="69"/>
        <v/>
      </c>
      <c r="AO406" s="8">
        <v>403</v>
      </c>
      <c r="AP406" s="8">
        <f t="shared" si="70"/>
        <v>19</v>
      </c>
      <c r="AQ406" s="8">
        <f>IF(AP406="","",COUNTIF($AP$4:AP406,AP406)+2)</f>
        <v>9</v>
      </c>
      <c r="AR406" s="8" t="str">
        <f t="shared" si="64"/>
        <v/>
      </c>
      <c r="AS406" s="8" t="str">
        <f t="shared" si="71"/>
        <v>_9</v>
      </c>
      <c r="AT406" s="8">
        <f t="shared" si="72"/>
        <v>0</v>
      </c>
      <c r="AU406" s="36" t="str">
        <f>IFERROR(VLOOKUP(AS406,'Tiempos de ciclo'!$P$3:$S$398,4,0)/AT406,"")</f>
        <v/>
      </c>
    </row>
    <row r="407" spans="32:47" x14ac:dyDescent="0.25">
      <c r="AF407" s="35" t="str">
        <f t="shared" si="65"/>
        <v/>
      </c>
      <c r="AG407" s="8">
        <v>404</v>
      </c>
      <c r="AH407" s="8" t="str">
        <f t="shared" si="63"/>
        <v/>
      </c>
      <c r="AI407" s="8" t="str">
        <f>IF(AH407="","",COUNTIF($AH$4:AH407,AH407))</f>
        <v/>
      </c>
      <c r="AJ407" s="8" t="str">
        <f t="shared" si="66"/>
        <v/>
      </c>
      <c r="AK407" s="8" t="str">
        <f t="shared" si="67"/>
        <v/>
      </c>
      <c r="AL407" s="8" t="str">
        <f t="shared" si="68"/>
        <v/>
      </c>
      <c r="AM407" s="8" t="str">
        <f t="shared" si="69"/>
        <v/>
      </c>
      <c r="AO407" s="8">
        <v>404</v>
      </c>
      <c r="AP407" s="8">
        <f t="shared" si="70"/>
        <v>19</v>
      </c>
      <c r="AQ407" s="8">
        <f>IF(AP407="","",COUNTIF($AP$4:AP407,AP407)+2)</f>
        <v>10</v>
      </c>
      <c r="AR407" s="8" t="str">
        <f t="shared" si="64"/>
        <v/>
      </c>
      <c r="AS407" s="8" t="str">
        <f t="shared" si="71"/>
        <v>_10</v>
      </c>
      <c r="AT407" s="8">
        <f t="shared" si="72"/>
        <v>0</v>
      </c>
      <c r="AU407" s="36" t="str">
        <f>IFERROR(VLOOKUP(AS407,'Tiempos de ciclo'!$P$3:$S$398,4,0)/AT407,"")</f>
        <v/>
      </c>
    </row>
    <row r="408" spans="32:47" x14ac:dyDescent="0.25">
      <c r="AF408" s="35" t="str">
        <f t="shared" si="65"/>
        <v/>
      </c>
      <c r="AG408" s="8">
        <v>405</v>
      </c>
      <c r="AH408" s="8" t="str">
        <f t="shared" si="63"/>
        <v/>
      </c>
      <c r="AI408" s="8" t="str">
        <f>IF(AH408="","",COUNTIF($AH$4:AH408,AH408))</f>
        <v/>
      </c>
      <c r="AJ408" s="8" t="str">
        <f t="shared" si="66"/>
        <v/>
      </c>
      <c r="AK408" s="8" t="str">
        <f t="shared" si="67"/>
        <v/>
      </c>
      <c r="AL408" s="8" t="str">
        <f t="shared" si="68"/>
        <v/>
      </c>
      <c r="AM408" s="8" t="str">
        <f t="shared" si="69"/>
        <v/>
      </c>
      <c r="AO408" s="8">
        <v>405</v>
      </c>
      <c r="AP408" s="8">
        <f t="shared" si="70"/>
        <v>19</v>
      </c>
      <c r="AQ408" s="8">
        <f>IF(AP408="","",COUNTIF($AP$4:AP408,AP408)+2)</f>
        <v>11</v>
      </c>
      <c r="AR408" s="8" t="str">
        <f t="shared" si="64"/>
        <v/>
      </c>
      <c r="AS408" s="8" t="str">
        <f t="shared" si="71"/>
        <v>_11</v>
      </c>
      <c r="AT408" s="8">
        <f t="shared" si="72"/>
        <v>0</v>
      </c>
      <c r="AU408" s="36" t="str">
        <f>IFERROR(VLOOKUP(AS408,'Tiempos de ciclo'!$P$3:$S$398,4,0)/AT408,"")</f>
        <v/>
      </c>
    </row>
    <row r="409" spans="32:47" x14ac:dyDescent="0.25">
      <c r="AF409" s="35" t="str">
        <f t="shared" si="65"/>
        <v/>
      </c>
      <c r="AG409" s="8">
        <v>406</v>
      </c>
      <c r="AH409" s="8" t="str">
        <f t="shared" si="63"/>
        <v/>
      </c>
      <c r="AI409" s="8" t="str">
        <f>IF(AH409="","",COUNTIF($AH$4:AH409,AH409))</f>
        <v/>
      </c>
      <c r="AJ409" s="8" t="str">
        <f t="shared" si="66"/>
        <v/>
      </c>
      <c r="AK409" s="8" t="str">
        <f t="shared" si="67"/>
        <v/>
      </c>
      <c r="AL409" s="8" t="str">
        <f t="shared" si="68"/>
        <v/>
      </c>
      <c r="AM409" s="8" t="str">
        <f t="shared" si="69"/>
        <v/>
      </c>
      <c r="AO409" s="8">
        <v>406</v>
      </c>
      <c r="AP409" s="8">
        <f t="shared" si="70"/>
        <v>19</v>
      </c>
      <c r="AQ409" s="8">
        <f>IF(AP409="","",COUNTIF($AP$4:AP409,AP409)+2)</f>
        <v>12</v>
      </c>
      <c r="AR409" s="8" t="str">
        <f t="shared" si="64"/>
        <v/>
      </c>
      <c r="AS409" s="8" t="str">
        <f t="shared" si="71"/>
        <v>_12</v>
      </c>
      <c r="AT409" s="8">
        <f t="shared" si="72"/>
        <v>0</v>
      </c>
      <c r="AU409" s="36" t="str">
        <f>IFERROR(VLOOKUP(AS409,'Tiempos de ciclo'!$P$3:$S$398,4,0)/AT409,"")</f>
        <v/>
      </c>
    </row>
    <row r="410" spans="32:47" x14ac:dyDescent="0.25">
      <c r="AF410" s="35" t="str">
        <f t="shared" si="65"/>
        <v/>
      </c>
      <c r="AG410" s="8">
        <v>407</v>
      </c>
      <c r="AH410" s="8" t="str">
        <f t="shared" si="63"/>
        <v/>
      </c>
      <c r="AI410" s="8" t="str">
        <f>IF(AH410="","",COUNTIF($AH$4:AH410,AH410))</f>
        <v/>
      </c>
      <c r="AJ410" s="8" t="str">
        <f t="shared" si="66"/>
        <v/>
      </c>
      <c r="AK410" s="8" t="str">
        <f t="shared" si="67"/>
        <v/>
      </c>
      <c r="AL410" s="8" t="str">
        <f t="shared" si="68"/>
        <v/>
      </c>
      <c r="AM410" s="8" t="str">
        <f t="shared" si="69"/>
        <v/>
      </c>
      <c r="AO410" s="8">
        <v>407</v>
      </c>
      <c r="AP410" s="8">
        <f t="shared" si="70"/>
        <v>19</v>
      </c>
      <c r="AQ410" s="8">
        <f>IF(AP410="","",COUNTIF($AP$4:AP410,AP410)+2)</f>
        <v>13</v>
      </c>
      <c r="AR410" s="8" t="str">
        <f t="shared" si="64"/>
        <v/>
      </c>
      <c r="AS410" s="8" t="str">
        <f t="shared" si="71"/>
        <v>_13</v>
      </c>
      <c r="AT410" s="8">
        <f t="shared" si="72"/>
        <v>0</v>
      </c>
      <c r="AU410" s="36" t="str">
        <f>IFERROR(VLOOKUP(AS410,'Tiempos de ciclo'!$P$3:$S$398,4,0)/AT410,"")</f>
        <v/>
      </c>
    </row>
    <row r="411" spans="32:47" x14ac:dyDescent="0.25">
      <c r="AF411" s="35" t="str">
        <f t="shared" si="65"/>
        <v/>
      </c>
      <c r="AG411" s="8">
        <v>408</v>
      </c>
      <c r="AH411" s="8" t="str">
        <f t="shared" si="63"/>
        <v/>
      </c>
      <c r="AI411" s="8" t="str">
        <f>IF(AH411="","",COUNTIF($AH$4:AH411,AH411))</f>
        <v/>
      </c>
      <c r="AJ411" s="8" t="str">
        <f t="shared" si="66"/>
        <v/>
      </c>
      <c r="AK411" s="8" t="str">
        <f t="shared" si="67"/>
        <v/>
      </c>
      <c r="AL411" s="8" t="str">
        <f t="shared" si="68"/>
        <v/>
      </c>
      <c r="AM411" s="8" t="str">
        <f t="shared" si="69"/>
        <v/>
      </c>
      <c r="AO411" s="8">
        <v>408</v>
      </c>
      <c r="AP411" s="8">
        <f t="shared" si="70"/>
        <v>19</v>
      </c>
      <c r="AQ411" s="8">
        <f>IF(AP411="","",COUNTIF($AP$4:AP411,AP411)+2)</f>
        <v>14</v>
      </c>
      <c r="AR411" s="8" t="str">
        <f t="shared" si="64"/>
        <v/>
      </c>
      <c r="AS411" s="8" t="str">
        <f t="shared" si="71"/>
        <v>_14</v>
      </c>
      <c r="AT411" s="8">
        <f t="shared" si="72"/>
        <v>0</v>
      </c>
      <c r="AU411" s="36" t="str">
        <f>IFERROR(VLOOKUP(AS411,'Tiempos de ciclo'!$P$3:$S$398,4,0)/AT411,"")</f>
        <v/>
      </c>
    </row>
    <row r="412" spans="32:47" x14ac:dyDescent="0.25">
      <c r="AF412" s="35" t="str">
        <f t="shared" si="65"/>
        <v/>
      </c>
      <c r="AG412" s="8">
        <v>409</v>
      </c>
      <c r="AH412" s="8" t="str">
        <f t="shared" si="63"/>
        <v/>
      </c>
      <c r="AI412" s="8" t="str">
        <f>IF(AH412="","",COUNTIF($AH$4:AH412,AH412))</f>
        <v/>
      </c>
      <c r="AJ412" s="8" t="str">
        <f t="shared" si="66"/>
        <v/>
      </c>
      <c r="AK412" s="8" t="str">
        <f t="shared" si="67"/>
        <v/>
      </c>
      <c r="AL412" s="8" t="str">
        <f t="shared" si="68"/>
        <v/>
      </c>
      <c r="AM412" s="8" t="str">
        <f t="shared" si="69"/>
        <v/>
      </c>
      <c r="AO412" s="8">
        <v>409</v>
      </c>
      <c r="AP412" s="8">
        <f t="shared" si="70"/>
        <v>19</v>
      </c>
      <c r="AQ412" s="8">
        <f>IF(AP412="","",COUNTIF($AP$4:AP412,AP412)+2)</f>
        <v>15</v>
      </c>
      <c r="AR412" s="8" t="str">
        <f t="shared" si="64"/>
        <v/>
      </c>
      <c r="AS412" s="8" t="str">
        <f t="shared" si="71"/>
        <v>_15</v>
      </c>
      <c r="AT412" s="8">
        <f t="shared" si="72"/>
        <v>0</v>
      </c>
      <c r="AU412" s="36" t="str">
        <f>IFERROR(VLOOKUP(AS412,'Tiempos de ciclo'!$P$3:$S$398,4,0)/AT412,"")</f>
        <v/>
      </c>
    </row>
    <row r="413" spans="32:47" x14ac:dyDescent="0.25">
      <c r="AF413" s="35" t="str">
        <f t="shared" si="65"/>
        <v/>
      </c>
      <c r="AG413" s="8">
        <v>410</v>
      </c>
      <c r="AH413" s="8" t="str">
        <f t="shared" si="63"/>
        <v/>
      </c>
      <c r="AI413" s="8" t="str">
        <f>IF(AH413="","",COUNTIF($AH$4:AH413,AH413))</f>
        <v/>
      </c>
      <c r="AJ413" s="8" t="str">
        <f t="shared" si="66"/>
        <v/>
      </c>
      <c r="AK413" s="8" t="str">
        <f t="shared" si="67"/>
        <v/>
      </c>
      <c r="AL413" s="8" t="str">
        <f t="shared" si="68"/>
        <v/>
      </c>
      <c r="AM413" s="8" t="str">
        <f t="shared" si="69"/>
        <v/>
      </c>
      <c r="AO413" s="8">
        <v>410</v>
      </c>
      <c r="AP413" s="8">
        <f t="shared" si="70"/>
        <v>19</v>
      </c>
      <c r="AQ413" s="8">
        <f>IF(AP413="","",COUNTIF($AP$4:AP413,AP413)+2)</f>
        <v>16</v>
      </c>
      <c r="AR413" s="8" t="str">
        <f t="shared" si="64"/>
        <v/>
      </c>
      <c r="AS413" s="8" t="str">
        <f t="shared" si="71"/>
        <v>_16</v>
      </c>
      <c r="AT413" s="8">
        <f t="shared" si="72"/>
        <v>0</v>
      </c>
      <c r="AU413" s="36" t="str">
        <f>IFERROR(VLOOKUP(AS413,'Tiempos de ciclo'!$P$3:$S$398,4,0)/AT413,"")</f>
        <v/>
      </c>
    </row>
    <row r="414" spans="32:47" x14ac:dyDescent="0.25">
      <c r="AF414" s="35" t="str">
        <f t="shared" si="65"/>
        <v/>
      </c>
      <c r="AG414" s="8">
        <v>411</v>
      </c>
      <c r="AH414" s="8" t="str">
        <f t="shared" si="63"/>
        <v/>
      </c>
      <c r="AI414" s="8" t="str">
        <f>IF(AH414="","",COUNTIF($AH$4:AH414,AH414))</f>
        <v/>
      </c>
      <c r="AJ414" s="8" t="str">
        <f t="shared" si="66"/>
        <v/>
      </c>
      <c r="AK414" s="8" t="str">
        <f t="shared" si="67"/>
        <v/>
      </c>
      <c r="AL414" s="8" t="str">
        <f t="shared" si="68"/>
        <v/>
      </c>
      <c r="AM414" s="8" t="str">
        <f t="shared" si="69"/>
        <v/>
      </c>
      <c r="AO414" s="8">
        <v>411</v>
      </c>
      <c r="AP414" s="8">
        <f t="shared" si="70"/>
        <v>19</v>
      </c>
      <c r="AQ414" s="8">
        <f>IF(AP414="","",COUNTIF($AP$4:AP414,AP414)+2)</f>
        <v>17</v>
      </c>
      <c r="AR414" s="8" t="str">
        <f t="shared" si="64"/>
        <v/>
      </c>
      <c r="AS414" s="8" t="str">
        <f t="shared" si="71"/>
        <v>_17</v>
      </c>
      <c r="AT414" s="8">
        <f t="shared" si="72"/>
        <v>0</v>
      </c>
      <c r="AU414" s="36" t="str">
        <f>IFERROR(VLOOKUP(AS414,'Tiempos de ciclo'!$P$3:$S$398,4,0)/AT414,"")</f>
        <v/>
      </c>
    </row>
    <row r="415" spans="32:47" x14ac:dyDescent="0.25">
      <c r="AF415" s="35" t="str">
        <f t="shared" si="65"/>
        <v/>
      </c>
      <c r="AG415" s="8">
        <v>412</v>
      </c>
      <c r="AH415" s="8" t="str">
        <f t="shared" si="63"/>
        <v/>
      </c>
      <c r="AI415" s="8" t="str">
        <f>IF(AH415="","",COUNTIF($AH$4:AH415,AH415))</f>
        <v/>
      </c>
      <c r="AJ415" s="8" t="str">
        <f t="shared" si="66"/>
        <v/>
      </c>
      <c r="AK415" s="8" t="str">
        <f t="shared" si="67"/>
        <v/>
      </c>
      <c r="AL415" s="8" t="str">
        <f t="shared" si="68"/>
        <v/>
      </c>
      <c r="AM415" s="8" t="str">
        <f t="shared" si="69"/>
        <v/>
      </c>
      <c r="AO415" s="8">
        <v>412</v>
      </c>
      <c r="AP415" s="8">
        <f t="shared" si="70"/>
        <v>19</v>
      </c>
      <c r="AQ415" s="8">
        <f>IF(AP415="","",COUNTIF($AP$4:AP415,AP415)+2)</f>
        <v>18</v>
      </c>
      <c r="AR415" s="8" t="str">
        <f t="shared" si="64"/>
        <v/>
      </c>
      <c r="AS415" s="8" t="str">
        <f t="shared" si="71"/>
        <v>_18</v>
      </c>
      <c r="AT415" s="8">
        <f t="shared" si="72"/>
        <v>0</v>
      </c>
      <c r="AU415" s="36" t="str">
        <f>IFERROR(VLOOKUP(AS415,'Tiempos de ciclo'!$P$3:$S$398,4,0)/AT415,"")</f>
        <v/>
      </c>
    </row>
    <row r="416" spans="32:47" x14ac:dyDescent="0.25">
      <c r="AF416" s="35" t="str">
        <f t="shared" si="65"/>
        <v/>
      </c>
      <c r="AG416" s="8">
        <v>413</v>
      </c>
      <c r="AH416" s="8" t="str">
        <f t="shared" si="63"/>
        <v/>
      </c>
      <c r="AI416" s="8" t="str">
        <f>IF(AH416="","",COUNTIF($AH$4:AH416,AH416))</f>
        <v/>
      </c>
      <c r="AJ416" s="8" t="str">
        <f t="shared" si="66"/>
        <v/>
      </c>
      <c r="AK416" s="8" t="str">
        <f t="shared" si="67"/>
        <v/>
      </c>
      <c r="AL416" s="8" t="str">
        <f t="shared" si="68"/>
        <v/>
      </c>
      <c r="AM416" s="8" t="str">
        <f t="shared" si="69"/>
        <v/>
      </c>
      <c r="AO416" s="8">
        <v>413</v>
      </c>
      <c r="AP416" s="8">
        <f t="shared" si="70"/>
        <v>19</v>
      </c>
      <c r="AQ416" s="8">
        <f>IF(AP416="","",COUNTIF($AP$4:AP416,AP416)+2)</f>
        <v>19</v>
      </c>
      <c r="AR416" s="8" t="str">
        <f t="shared" si="64"/>
        <v/>
      </c>
      <c r="AS416" s="8" t="str">
        <f t="shared" si="71"/>
        <v>_19</v>
      </c>
      <c r="AT416" s="8">
        <f t="shared" si="72"/>
        <v>0</v>
      </c>
      <c r="AU416" s="36" t="str">
        <f>IFERROR(VLOOKUP(AS416,'Tiempos de ciclo'!$P$3:$S$398,4,0)/AT416,"")</f>
        <v/>
      </c>
    </row>
    <row r="417" spans="32:47" x14ac:dyDescent="0.25">
      <c r="AF417" s="35" t="str">
        <f t="shared" si="65"/>
        <v/>
      </c>
      <c r="AG417" s="8">
        <v>414</v>
      </c>
      <c r="AH417" s="8" t="str">
        <f t="shared" si="63"/>
        <v/>
      </c>
      <c r="AI417" s="8" t="str">
        <f>IF(AH417="","",COUNTIF($AH$4:AH417,AH417))</f>
        <v/>
      </c>
      <c r="AJ417" s="8" t="str">
        <f t="shared" si="66"/>
        <v/>
      </c>
      <c r="AK417" s="8" t="str">
        <f t="shared" si="67"/>
        <v/>
      </c>
      <c r="AL417" s="8" t="str">
        <f t="shared" si="68"/>
        <v/>
      </c>
      <c r="AM417" s="8" t="str">
        <f t="shared" si="69"/>
        <v/>
      </c>
      <c r="AO417" s="8">
        <v>414</v>
      </c>
      <c r="AP417" s="8">
        <f t="shared" si="70"/>
        <v>19</v>
      </c>
      <c r="AQ417" s="8">
        <f>IF(AP417="","",COUNTIF($AP$4:AP417,AP417)+2)</f>
        <v>20</v>
      </c>
      <c r="AR417" s="8" t="str">
        <f t="shared" si="64"/>
        <v/>
      </c>
      <c r="AS417" s="8" t="str">
        <f t="shared" si="71"/>
        <v>_20</v>
      </c>
      <c r="AT417" s="8">
        <f t="shared" si="72"/>
        <v>0</v>
      </c>
      <c r="AU417" s="36" t="str">
        <f>IFERROR(VLOOKUP(AS417,'Tiempos de ciclo'!$P$3:$S$398,4,0)/AT417,"")</f>
        <v/>
      </c>
    </row>
    <row r="418" spans="32:47" x14ac:dyDescent="0.25">
      <c r="AF418" s="35" t="str">
        <f t="shared" si="65"/>
        <v/>
      </c>
      <c r="AG418" s="8">
        <v>415</v>
      </c>
      <c r="AH418" s="8" t="str">
        <f t="shared" si="63"/>
        <v/>
      </c>
      <c r="AI418" s="8" t="str">
        <f>IF(AH418="","",COUNTIF($AH$4:AH418,AH418))</f>
        <v/>
      </c>
      <c r="AJ418" s="8" t="str">
        <f t="shared" si="66"/>
        <v/>
      </c>
      <c r="AK418" s="8" t="str">
        <f t="shared" si="67"/>
        <v/>
      </c>
      <c r="AL418" s="8" t="str">
        <f t="shared" si="68"/>
        <v/>
      </c>
      <c r="AM418" s="8" t="str">
        <f t="shared" si="69"/>
        <v/>
      </c>
      <c r="AO418" s="8">
        <v>415</v>
      </c>
      <c r="AP418" s="8">
        <f t="shared" si="70"/>
        <v>19</v>
      </c>
      <c r="AQ418" s="8">
        <f>IF(AP418="","",COUNTIF($AP$4:AP418,AP418)+2)</f>
        <v>21</v>
      </c>
      <c r="AR418" s="8" t="str">
        <f t="shared" si="64"/>
        <v/>
      </c>
      <c r="AS418" s="8" t="str">
        <f t="shared" si="71"/>
        <v>_21</v>
      </c>
      <c r="AT418" s="8">
        <f t="shared" si="72"/>
        <v>0</v>
      </c>
      <c r="AU418" s="36" t="str">
        <f>IFERROR(VLOOKUP(AS418,'Tiempos de ciclo'!$P$3:$S$398,4,0)/AT418,"")</f>
        <v/>
      </c>
    </row>
    <row r="419" spans="32:47" x14ac:dyDescent="0.25">
      <c r="AF419" s="35" t="str">
        <f t="shared" si="65"/>
        <v/>
      </c>
      <c r="AG419" s="8">
        <v>416</v>
      </c>
      <c r="AH419" s="8" t="str">
        <f t="shared" si="63"/>
        <v/>
      </c>
      <c r="AI419" s="8" t="str">
        <f>IF(AH419="","",COUNTIF($AH$4:AH419,AH419))</f>
        <v/>
      </c>
      <c r="AJ419" s="8" t="str">
        <f t="shared" si="66"/>
        <v/>
      </c>
      <c r="AK419" s="8" t="str">
        <f t="shared" si="67"/>
        <v/>
      </c>
      <c r="AL419" s="8" t="str">
        <f t="shared" si="68"/>
        <v/>
      </c>
      <c r="AM419" s="8" t="str">
        <f t="shared" si="69"/>
        <v/>
      </c>
      <c r="AO419" s="8">
        <v>416</v>
      </c>
      <c r="AP419" s="8">
        <f t="shared" si="70"/>
        <v>19</v>
      </c>
      <c r="AQ419" s="8">
        <f>IF(AP419="","",COUNTIF($AP$4:AP419,AP419)+2)</f>
        <v>22</v>
      </c>
      <c r="AR419" s="8" t="str">
        <f t="shared" si="64"/>
        <v/>
      </c>
      <c r="AS419" s="8" t="str">
        <f t="shared" si="71"/>
        <v>_22</v>
      </c>
      <c r="AT419" s="8">
        <f t="shared" si="72"/>
        <v>0</v>
      </c>
      <c r="AU419" s="36" t="str">
        <f>IFERROR(VLOOKUP(AS419,'Tiempos de ciclo'!$P$3:$S$398,4,0)/AT419,"")</f>
        <v/>
      </c>
    </row>
    <row r="420" spans="32:47" x14ac:dyDescent="0.25">
      <c r="AF420" s="35" t="str">
        <f t="shared" si="65"/>
        <v/>
      </c>
      <c r="AG420" s="8">
        <v>417</v>
      </c>
      <c r="AH420" s="8" t="str">
        <f t="shared" si="63"/>
        <v/>
      </c>
      <c r="AI420" s="8" t="str">
        <f>IF(AH420="","",COUNTIF($AH$4:AH420,AH420))</f>
        <v/>
      </c>
      <c r="AJ420" s="8" t="str">
        <f t="shared" si="66"/>
        <v/>
      </c>
      <c r="AK420" s="8" t="str">
        <f t="shared" si="67"/>
        <v/>
      </c>
      <c r="AL420" s="8" t="str">
        <f t="shared" si="68"/>
        <v/>
      </c>
      <c r="AM420" s="8" t="str">
        <f t="shared" si="69"/>
        <v/>
      </c>
      <c r="AO420" s="8">
        <v>417</v>
      </c>
      <c r="AP420" s="8">
        <f t="shared" si="70"/>
        <v>19</v>
      </c>
      <c r="AQ420" s="8">
        <f>IF(AP420="","",COUNTIF($AP$4:AP420,AP420)+2)</f>
        <v>23</v>
      </c>
      <c r="AR420" s="8" t="str">
        <f t="shared" si="64"/>
        <v/>
      </c>
      <c r="AS420" s="8" t="str">
        <f t="shared" si="71"/>
        <v>_23</v>
      </c>
      <c r="AT420" s="8">
        <f t="shared" si="72"/>
        <v>0</v>
      </c>
      <c r="AU420" s="36" t="str">
        <f>IFERROR(VLOOKUP(AS420,'Tiempos de ciclo'!$P$3:$S$398,4,0)/AT420,"")</f>
        <v/>
      </c>
    </row>
    <row r="421" spans="32:47" x14ac:dyDescent="0.25">
      <c r="AF421" s="35" t="str">
        <f t="shared" si="65"/>
        <v/>
      </c>
      <c r="AG421" s="8">
        <v>418</v>
      </c>
      <c r="AH421" s="8" t="str">
        <f t="shared" si="63"/>
        <v/>
      </c>
      <c r="AI421" s="8" t="str">
        <f>IF(AH421="","",COUNTIF($AH$4:AH421,AH421))</f>
        <v/>
      </c>
      <c r="AJ421" s="8" t="str">
        <f t="shared" si="66"/>
        <v/>
      </c>
      <c r="AK421" s="8" t="str">
        <f t="shared" si="67"/>
        <v/>
      </c>
      <c r="AL421" s="8" t="str">
        <f t="shared" si="68"/>
        <v/>
      </c>
      <c r="AM421" s="8" t="str">
        <f t="shared" si="69"/>
        <v/>
      </c>
      <c r="AO421" s="8">
        <v>418</v>
      </c>
      <c r="AP421" s="8">
        <f t="shared" si="70"/>
        <v>19</v>
      </c>
      <c r="AQ421" s="8">
        <f>IF(AP421="","",COUNTIF($AP$4:AP421,AP421)+2)</f>
        <v>24</v>
      </c>
      <c r="AR421" s="8" t="str">
        <f t="shared" si="64"/>
        <v/>
      </c>
      <c r="AS421" s="8" t="str">
        <f t="shared" si="71"/>
        <v>_24</v>
      </c>
      <c r="AT421" s="8">
        <f t="shared" si="72"/>
        <v>0</v>
      </c>
      <c r="AU421" s="36" t="str">
        <f>IFERROR(VLOOKUP(AS421,'Tiempos de ciclo'!$P$3:$S$398,4,0)/AT421,"")</f>
        <v/>
      </c>
    </row>
    <row r="422" spans="32:47" x14ac:dyDescent="0.25">
      <c r="AF422" s="35" t="str">
        <f t="shared" si="65"/>
        <v/>
      </c>
      <c r="AG422" s="8">
        <v>419</v>
      </c>
      <c r="AH422" s="8" t="str">
        <f t="shared" si="63"/>
        <v/>
      </c>
      <c r="AI422" s="8" t="str">
        <f>IF(AH422="","",COUNTIF($AH$4:AH422,AH422))</f>
        <v/>
      </c>
      <c r="AJ422" s="8" t="str">
        <f t="shared" si="66"/>
        <v/>
      </c>
      <c r="AK422" s="8" t="str">
        <f t="shared" si="67"/>
        <v/>
      </c>
      <c r="AL422" s="8" t="str">
        <f t="shared" si="68"/>
        <v/>
      </c>
      <c r="AM422" s="8" t="str">
        <f t="shared" si="69"/>
        <v/>
      </c>
      <c r="AO422" s="8">
        <v>419</v>
      </c>
      <c r="AP422" s="8">
        <f t="shared" si="70"/>
        <v>20</v>
      </c>
      <c r="AQ422" s="8">
        <f>IF(AP422="","",COUNTIF($AP$4:AP422,AP422)+2)</f>
        <v>3</v>
      </c>
      <c r="AR422" s="8" t="str">
        <f t="shared" si="64"/>
        <v/>
      </c>
      <c r="AS422" s="8" t="str">
        <f t="shared" si="71"/>
        <v>_3</v>
      </c>
      <c r="AT422" s="8">
        <f t="shared" si="72"/>
        <v>0</v>
      </c>
      <c r="AU422" s="36" t="str">
        <f>IFERROR(VLOOKUP(AS422,'Tiempos de ciclo'!$P$3:$S$398,4,0)/AT422,"")</f>
        <v/>
      </c>
    </row>
    <row r="423" spans="32:47" x14ac:dyDescent="0.25">
      <c r="AF423" s="35" t="str">
        <f t="shared" si="65"/>
        <v/>
      </c>
      <c r="AG423" s="8">
        <v>420</v>
      </c>
      <c r="AH423" s="8" t="str">
        <f t="shared" si="63"/>
        <v/>
      </c>
      <c r="AI423" s="8" t="str">
        <f>IF(AH423="","",COUNTIF($AH$4:AH423,AH423))</f>
        <v/>
      </c>
      <c r="AJ423" s="8" t="str">
        <f t="shared" si="66"/>
        <v/>
      </c>
      <c r="AK423" s="8" t="str">
        <f t="shared" si="67"/>
        <v/>
      </c>
      <c r="AL423" s="8" t="str">
        <f t="shared" si="68"/>
        <v/>
      </c>
      <c r="AM423" s="8" t="str">
        <f t="shared" si="69"/>
        <v/>
      </c>
      <c r="AO423" s="8">
        <v>420</v>
      </c>
      <c r="AP423" s="8">
        <f t="shared" si="70"/>
        <v>20</v>
      </c>
      <c r="AQ423" s="8">
        <f>IF(AP423="","",COUNTIF($AP$4:AP423,AP423)+2)</f>
        <v>4</v>
      </c>
      <c r="AR423" s="8" t="str">
        <f t="shared" si="64"/>
        <v/>
      </c>
      <c r="AS423" s="8" t="str">
        <f t="shared" si="71"/>
        <v>_4</v>
      </c>
      <c r="AT423" s="8">
        <f t="shared" si="72"/>
        <v>0</v>
      </c>
      <c r="AU423" s="36" t="str">
        <f>IFERROR(VLOOKUP(AS423,'Tiempos de ciclo'!$P$3:$S$398,4,0)/AT423,"")</f>
        <v/>
      </c>
    </row>
    <row r="424" spans="32:47" x14ac:dyDescent="0.25">
      <c r="AF424" s="35" t="str">
        <f t="shared" si="65"/>
        <v/>
      </c>
      <c r="AG424" s="8">
        <v>421</v>
      </c>
      <c r="AH424" s="8" t="str">
        <f t="shared" si="63"/>
        <v/>
      </c>
      <c r="AI424" s="8" t="str">
        <f>IF(AH424="","",COUNTIF($AH$4:AH424,AH424))</f>
        <v/>
      </c>
      <c r="AJ424" s="8" t="str">
        <f t="shared" si="66"/>
        <v/>
      </c>
      <c r="AK424" s="8" t="str">
        <f t="shared" si="67"/>
        <v/>
      </c>
      <c r="AL424" s="8" t="str">
        <f t="shared" si="68"/>
        <v/>
      </c>
      <c r="AM424" s="8" t="str">
        <f t="shared" si="69"/>
        <v/>
      </c>
      <c r="AO424" s="8">
        <v>421</v>
      </c>
      <c r="AP424" s="8">
        <f t="shared" si="70"/>
        <v>20</v>
      </c>
      <c r="AQ424" s="8">
        <f>IF(AP424="","",COUNTIF($AP$4:AP424,AP424)+2)</f>
        <v>5</v>
      </c>
      <c r="AR424" s="8" t="str">
        <f t="shared" si="64"/>
        <v/>
      </c>
      <c r="AS424" s="8" t="str">
        <f t="shared" si="71"/>
        <v>_5</v>
      </c>
      <c r="AT424" s="8">
        <f t="shared" si="72"/>
        <v>0</v>
      </c>
      <c r="AU424" s="36" t="str">
        <f>IFERROR(VLOOKUP(AS424,'Tiempos de ciclo'!$P$3:$S$398,4,0)/AT424,"")</f>
        <v/>
      </c>
    </row>
    <row r="425" spans="32:47" x14ac:dyDescent="0.25">
      <c r="AF425" s="35" t="str">
        <f t="shared" si="65"/>
        <v/>
      </c>
      <c r="AG425" s="8">
        <v>422</v>
      </c>
      <c r="AH425" s="8" t="str">
        <f t="shared" si="63"/>
        <v/>
      </c>
      <c r="AI425" s="8" t="str">
        <f>IF(AH425="","",COUNTIF($AH$4:AH425,AH425))</f>
        <v/>
      </c>
      <c r="AJ425" s="8" t="str">
        <f t="shared" si="66"/>
        <v/>
      </c>
      <c r="AK425" s="8" t="str">
        <f t="shared" si="67"/>
        <v/>
      </c>
      <c r="AL425" s="8" t="str">
        <f t="shared" si="68"/>
        <v/>
      </c>
      <c r="AM425" s="8" t="str">
        <f t="shared" si="69"/>
        <v/>
      </c>
      <c r="AO425" s="8">
        <v>422</v>
      </c>
      <c r="AP425" s="8">
        <f t="shared" si="70"/>
        <v>20</v>
      </c>
      <c r="AQ425" s="8">
        <f>IF(AP425="","",COUNTIF($AP$4:AP425,AP425)+2)</f>
        <v>6</v>
      </c>
      <c r="AR425" s="8" t="str">
        <f t="shared" si="64"/>
        <v/>
      </c>
      <c r="AS425" s="8" t="str">
        <f t="shared" si="71"/>
        <v>_6</v>
      </c>
      <c r="AT425" s="8">
        <f t="shared" si="72"/>
        <v>0</v>
      </c>
      <c r="AU425" s="36" t="str">
        <f>IFERROR(VLOOKUP(AS425,'Tiempos de ciclo'!$P$3:$S$398,4,0)/AT425,"")</f>
        <v/>
      </c>
    </row>
    <row r="426" spans="32:47" x14ac:dyDescent="0.25">
      <c r="AF426" s="35" t="str">
        <f t="shared" si="65"/>
        <v/>
      </c>
      <c r="AG426" s="8">
        <v>423</v>
      </c>
      <c r="AH426" s="8" t="str">
        <f t="shared" si="63"/>
        <v/>
      </c>
      <c r="AI426" s="8" t="str">
        <f>IF(AH426="","",COUNTIF($AH$4:AH426,AH426))</f>
        <v/>
      </c>
      <c r="AJ426" s="8" t="str">
        <f t="shared" si="66"/>
        <v/>
      </c>
      <c r="AK426" s="8" t="str">
        <f t="shared" si="67"/>
        <v/>
      </c>
      <c r="AL426" s="8" t="str">
        <f t="shared" si="68"/>
        <v/>
      </c>
      <c r="AM426" s="8" t="str">
        <f t="shared" si="69"/>
        <v/>
      </c>
      <c r="AO426" s="8">
        <v>423</v>
      </c>
      <c r="AP426" s="8">
        <f t="shared" si="70"/>
        <v>20</v>
      </c>
      <c r="AQ426" s="8">
        <f>IF(AP426="","",COUNTIF($AP$4:AP426,AP426)+2)</f>
        <v>7</v>
      </c>
      <c r="AR426" s="8" t="str">
        <f t="shared" si="64"/>
        <v/>
      </c>
      <c r="AS426" s="8" t="str">
        <f t="shared" si="71"/>
        <v>_7</v>
      </c>
      <c r="AT426" s="8">
        <f t="shared" si="72"/>
        <v>0</v>
      </c>
      <c r="AU426" s="36" t="str">
        <f>IFERROR(VLOOKUP(AS426,'Tiempos de ciclo'!$P$3:$S$398,4,0)/AT426,"")</f>
        <v/>
      </c>
    </row>
    <row r="427" spans="32:47" x14ac:dyDescent="0.25">
      <c r="AF427" s="35" t="str">
        <f t="shared" si="65"/>
        <v/>
      </c>
      <c r="AG427" s="8">
        <v>424</v>
      </c>
      <c r="AH427" s="8" t="str">
        <f t="shared" si="63"/>
        <v/>
      </c>
      <c r="AI427" s="8" t="str">
        <f>IF(AH427="","",COUNTIF($AH$4:AH427,AH427))</f>
        <v/>
      </c>
      <c r="AJ427" s="8" t="str">
        <f t="shared" si="66"/>
        <v/>
      </c>
      <c r="AK427" s="8" t="str">
        <f t="shared" si="67"/>
        <v/>
      </c>
      <c r="AL427" s="8" t="str">
        <f t="shared" si="68"/>
        <v/>
      </c>
      <c r="AM427" s="8" t="str">
        <f t="shared" si="69"/>
        <v/>
      </c>
      <c r="AO427" s="8">
        <v>424</v>
      </c>
      <c r="AP427" s="8">
        <f t="shared" si="70"/>
        <v>20</v>
      </c>
      <c r="AQ427" s="8">
        <f>IF(AP427="","",COUNTIF($AP$4:AP427,AP427)+2)</f>
        <v>8</v>
      </c>
      <c r="AR427" s="8" t="str">
        <f t="shared" si="64"/>
        <v/>
      </c>
      <c r="AS427" s="8" t="str">
        <f t="shared" si="71"/>
        <v>_8</v>
      </c>
      <c r="AT427" s="8">
        <f t="shared" si="72"/>
        <v>0</v>
      </c>
      <c r="AU427" s="36" t="str">
        <f>IFERROR(VLOOKUP(AS427,'Tiempos de ciclo'!$P$3:$S$398,4,0)/AT427,"")</f>
        <v/>
      </c>
    </row>
    <row r="428" spans="32:47" x14ac:dyDescent="0.25">
      <c r="AF428" s="35" t="str">
        <f t="shared" si="65"/>
        <v/>
      </c>
      <c r="AG428" s="8">
        <v>425</v>
      </c>
      <c r="AH428" s="8" t="str">
        <f t="shared" si="63"/>
        <v/>
      </c>
      <c r="AI428" s="8" t="str">
        <f>IF(AH428="","",COUNTIF($AH$4:AH428,AH428))</f>
        <v/>
      </c>
      <c r="AJ428" s="8" t="str">
        <f t="shared" si="66"/>
        <v/>
      </c>
      <c r="AK428" s="8" t="str">
        <f t="shared" si="67"/>
        <v/>
      </c>
      <c r="AL428" s="8" t="str">
        <f t="shared" si="68"/>
        <v/>
      </c>
      <c r="AM428" s="8" t="str">
        <f t="shared" si="69"/>
        <v/>
      </c>
      <c r="AO428" s="8">
        <v>425</v>
      </c>
      <c r="AP428" s="8">
        <f t="shared" si="70"/>
        <v>20</v>
      </c>
      <c r="AQ428" s="8">
        <f>IF(AP428="","",COUNTIF($AP$4:AP428,AP428)+2)</f>
        <v>9</v>
      </c>
      <c r="AR428" s="8" t="str">
        <f t="shared" si="64"/>
        <v/>
      </c>
      <c r="AS428" s="8" t="str">
        <f t="shared" si="71"/>
        <v>_9</v>
      </c>
      <c r="AT428" s="8">
        <f t="shared" si="72"/>
        <v>0</v>
      </c>
      <c r="AU428" s="36" t="str">
        <f>IFERROR(VLOOKUP(AS428,'Tiempos de ciclo'!$P$3:$S$398,4,0)/AT428,"")</f>
        <v/>
      </c>
    </row>
    <row r="429" spans="32:47" x14ac:dyDescent="0.25">
      <c r="AF429" s="35" t="str">
        <f t="shared" si="65"/>
        <v/>
      </c>
      <c r="AG429" s="8">
        <v>426</v>
      </c>
      <c r="AH429" s="8" t="str">
        <f t="shared" si="63"/>
        <v/>
      </c>
      <c r="AI429" s="8" t="str">
        <f>IF(AH429="","",COUNTIF($AH$4:AH429,AH429))</f>
        <v/>
      </c>
      <c r="AJ429" s="8" t="str">
        <f t="shared" si="66"/>
        <v/>
      </c>
      <c r="AK429" s="8" t="str">
        <f t="shared" si="67"/>
        <v/>
      </c>
      <c r="AL429" s="8" t="str">
        <f t="shared" si="68"/>
        <v/>
      </c>
      <c r="AM429" s="8" t="str">
        <f t="shared" si="69"/>
        <v/>
      </c>
      <c r="AO429" s="8">
        <v>426</v>
      </c>
      <c r="AP429" s="8">
        <f t="shared" si="70"/>
        <v>20</v>
      </c>
      <c r="AQ429" s="8">
        <f>IF(AP429="","",COUNTIF($AP$4:AP429,AP429)+2)</f>
        <v>10</v>
      </c>
      <c r="AR429" s="8" t="str">
        <f t="shared" si="64"/>
        <v/>
      </c>
      <c r="AS429" s="8" t="str">
        <f t="shared" si="71"/>
        <v>_10</v>
      </c>
      <c r="AT429" s="8">
        <f t="shared" si="72"/>
        <v>0</v>
      </c>
      <c r="AU429" s="36" t="str">
        <f>IFERROR(VLOOKUP(AS429,'Tiempos de ciclo'!$P$3:$S$398,4,0)/AT429,"")</f>
        <v/>
      </c>
    </row>
    <row r="430" spans="32:47" x14ac:dyDescent="0.25">
      <c r="AF430" s="35" t="str">
        <f t="shared" si="65"/>
        <v/>
      </c>
      <c r="AG430" s="8">
        <v>427</v>
      </c>
      <c r="AH430" s="8" t="str">
        <f t="shared" si="63"/>
        <v/>
      </c>
      <c r="AI430" s="8" t="str">
        <f>IF(AH430="","",COUNTIF($AH$4:AH430,AH430))</f>
        <v/>
      </c>
      <c r="AJ430" s="8" t="str">
        <f t="shared" si="66"/>
        <v/>
      </c>
      <c r="AK430" s="8" t="str">
        <f t="shared" si="67"/>
        <v/>
      </c>
      <c r="AL430" s="8" t="str">
        <f t="shared" si="68"/>
        <v/>
      </c>
      <c r="AM430" s="8" t="str">
        <f t="shared" si="69"/>
        <v/>
      </c>
      <c r="AO430" s="8">
        <v>427</v>
      </c>
      <c r="AP430" s="8">
        <f t="shared" si="70"/>
        <v>20</v>
      </c>
      <c r="AQ430" s="8">
        <f>IF(AP430="","",COUNTIF($AP$4:AP430,AP430)+2)</f>
        <v>11</v>
      </c>
      <c r="AR430" s="8" t="str">
        <f t="shared" si="64"/>
        <v/>
      </c>
      <c r="AS430" s="8" t="str">
        <f t="shared" si="71"/>
        <v>_11</v>
      </c>
      <c r="AT430" s="8">
        <f t="shared" si="72"/>
        <v>0</v>
      </c>
      <c r="AU430" s="36" t="str">
        <f>IFERROR(VLOOKUP(AS430,'Tiempos de ciclo'!$P$3:$S$398,4,0)/AT430,"")</f>
        <v/>
      </c>
    </row>
    <row r="431" spans="32:47" x14ac:dyDescent="0.25">
      <c r="AF431" s="35" t="str">
        <f t="shared" si="65"/>
        <v/>
      </c>
      <c r="AG431" s="8">
        <v>428</v>
      </c>
      <c r="AH431" s="8" t="str">
        <f t="shared" si="63"/>
        <v/>
      </c>
      <c r="AI431" s="8" t="str">
        <f>IF(AH431="","",COUNTIF($AH$4:AH431,AH431))</f>
        <v/>
      </c>
      <c r="AJ431" s="8" t="str">
        <f t="shared" si="66"/>
        <v/>
      </c>
      <c r="AK431" s="8" t="str">
        <f t="shared" si="67"/>
        <v/>
      </c>
      <c r="AL431" s="8" t="str">
        <f t="shared" si="68"/>
        <v/>
      </c>
      <c r="AM431" s="8" t="str">
        <f t="shared" si="69"/>
        <v/>
      </c>
      <c r="AO431" s="8">
        <v>428</v>
      </c>
      <c r="AP431" s="8">
        <f t="shared" si="70"/>
        <v>20</v>
      </c>
      <c r="AQ431" s="8">
        <f>IF(AP431="","",COUNTIF($AP$4:AP431,AP431)+2)</f>
        <v>12</v>
      </c>
      <c r="AR431" s="8" t="str">
        <f t="shared" si="64"/>
        <v/>
      </c>
      <c r="AS431" s="8" t="str">
        <f t="shared" si="71"/>
        <v>_12</v>
      </c>
      <c r="AT431" s="8">
        <f t="shared" si="72"/>
        <v>0</v>
      </c>
      <c r="AU431" s="36" t="str">
        <f>IFERROR(VLOOKUP(AS431,'Tiempos de ciclo'!$P$3:$S$398,4,0)/AT431,"")</f>
        <v/>
      </c>
    </row>
    <row r="432" spans="32:47" x14ac:dyDescent="0.25">
      <c r="AF432" s="35" t="str">
        <f t="shared" si="65"/>
        <v/>
      </c>
      <c r="AG432" s="8">
        <v>429</v>
      </c>
      <c r="AH432" s="8" t="str">
        <f t="shared" si="63"/>
        <v/>
      </c>
      <c r="AI432" s="8" t="str">
        <f>IF(AH432="","",COUNTIF($AH$4:AH432,AH432))</f>
        <v/>
      </c>
      <c r="AJ432" s="8" t="str">
        <f t="shared" si="66"/>
        <v/>
      </c>
      <c r="AK432" s="8" t="str">
        <f t="shared" si="67"/>
        <v/>
      </c>
      <c r="AL432" s="8" t="str">
        <f t="shared" si="68"/>
        <v/>
      </c>
      <c r="AM432" s="8" t="str">
        <f t="shared" si="69"/>
        <v/>
      </c>
      <c r="AO432" s="8">
        <v>429</v>
      </c>
      <c r="AP432" s="8">
        <f t="shared" si="70"/>
        <v>20</v>
      </c>
      <c r="AQ432" s="8">
        <f>IF(AP432="","",COUNTIF($AP$4:AP432,AP432)+2)</f>
        <v>13</v>
      </c>
      <c r="AR432" s="8" t="str">
        <f t="shared" si="64"/>
        <v/>
      </c>
      <c r="AS432" s="8" t="str">
        <f t="shared" si="71"/>
        <v>_13</v>
      </c>
      <c r="AT432" s="8">
        <f t="shared" si="72"/>
        <v>0</v>
      </c>
      <c r="AU432" s="36" t="str">
        <f>IFERROR(VLOOKUP(AS432,'Tiempos de ciclo'!$P$3:$S$398,4,0)/AT432,"")</f>
        <v/>
      </c>
    </row>
    <row r="433" spans="32:47" x14ac:dyDescent="0.25">
      <c r="AF433" s="35" t="str">
        <f t="shared" si="65"/>
        <v/>
      </c>
      <c r="AG433" s="8">
        <v>430</v>
      </c>
      <c r="AH433" s="8" t="str">
        <f t="shared" si="63"/>
        <v/>
      </c>
      <c r="AI433" s="8" t="str">
        <f>IF(AH433="","",COUNTIF($AH$4:AH433,AH433))</f>
        <v/>
      </c>
      <c r="AJ433" s="8" t="str">
        <f t="shared" si="66"/>
        <v/>
      </c>
      <c r="AK433" s="8" t="str">
        <f t="shared" si="67"/>
        <v/>
      </c>
      <c r="AL433" s="8" t="str">
        <f t="shared" si="68"/>
        <v/>
      </c>
      <c r="AM433" s="8" t="str">
        <f t="shared" si="69"/>
        <v/>
      </c>
      <c r="AO433" s="8">
        <v>430</v>
      </c>
      <c r="AP433" s="8">
        <f t="shared" si="70"/>
        <v>20</v>
      </c>
      <c r="AQ433" s="8">
        <f>IF(AP433="","",COUNTIF($AP$4:AP433,AP433)+2)</f>
        <v>14</v>
      </c>
      <c r="AR433" s="8" t="str">
        <f t="shared" si="64"/>
        <v/>
      </c>
      <c r="AS433" s="8" t="str">
        <f t="shared" si="71"/>
        <v>_14</v>
      </c>
      <c r="AT433" s="8">
        <f t="shared" si="72"/>
        <v>0</v>
      </c>
      <c r="AU433" s="36" t="str">
        <f>IFERROR(VLOOKUP(AS433,'Tiempos de ciclo'!$P$3:$S$398,4,0)/AT433,"")</f>
        <v/>
      </c>
    </row>
    <row r="434" spans="32:47" x14ac:dyDescent="0.25">
      <c r="AF434" s="35" t="str">
        <f t="shared" si="65"/>
        <v/>
      </c>
      <c r="AG434" s="8">
        <v>431</v>
      </c>
      <c r="AH434" s="8" t="str">
        <f t="shared" si="63"/>
        <v/>
      </c>
      <c r="AI434" s="8" t="str">
        <f>IF(AH434="","",COUNTIF($AH$4:AH434,AH434))</f>
        <v/>
      </c>
      <c r="AJ434" s="8" t="str">
        <f t="shared" si="66"/>
        <v/>
      </c>
      <c r="AK434" s="8" t="str">
        <f t="shared" si="67"/>
        <v/>
      </c>
      <c r="AL434" s="8" t="str">
        <f t="shared" si="68"/>
        <v/>
      </c>
      <c r="AM434" s="8" t="str">
        <f t="shared" si="69"/>
        <v/>
      </c>
      <c r="AO434" s="8">
        <v>431</v>
      </c>
      <c r="AP434" s="8">
        <f t="shared" si="70"/>
        <v>20</v>
      </c>
      <c r="AQ434" s="8">
        <f>IF(AP434="","",COUNTIF($AP$4:AP434,AP434)+2)</f>
        <v>15</v>
      </c>
      <c r="AR434" s="8" t="str">
        <f t="shared" si="64"/>
        <v/>
      </c>
      <c r="AS434" s="8" t="str">
        <f t="shared" si="71"/>
        <v>_15</v>
      </c>
      <c r="AT434" s="8">
        <f t="shared" si="72"/>
        <v>0</v>
      </c>
      <c r="AU434" s="36" t="str">
        <f>IFERROR(VLOOKUP(AS434,'Tiempos de ciclo'!$P$3:$S$398,4,0)/AT434,"")</f>
        <v/>
      </c>
    </row>
    <row r="435" spans="32:47" x14ac:dyDescent="0.25">
      <c r="AF435" s="35" t="str">
        <f t="shared" si="65"/>
        <v/>
      </c>
      <c r="AG435" s="8">
        <v>432</v>
      </c>
      <c r="AH435" s="8" t="str">
        <f t="shared" si="63"/>
        <v/>
      </c>
      <c r="AI435" s="8" t="str">
        <f>IF(AH435="","",COUNTIF($AH$4:AH435,AH435))</f>
        <v/>
      </c>
      <c r="AJ435" s="8" t="str">
        <f t="shared" si="66"/>
        <v/>
      </c>
      <c r="AK435" s="8" t="str">
        <f t="shared" si="67"/>
        <v/>
      </c>
      <c r="AL435" s="8" t="str">
        <f t="shared" si="68"/>
        <v/>
      </c>
      <c r="AM435" s="8" t="str">
        <f t="shared" si="69"/>
        <v/>
      </c>
      <c r="AO435" s="8">
        <v>432</v>
      </c>
      <c r="AP435" s="8">
        <f t="shared" si="70"/>
        <v>20</v>
      </c>
      <c r="AQ435" s="8">
        <f>IF(AP435="","",COUNTIF($AP$4:AP435,AP435)+2)</f>
        <v>16</v>
      </c>
      <c r="AR435" s="8" t="str">
        <f t="shared" si="64"/>
        <v/>
      </c>
      <c r="AS435" s="8" t="str">
        <f t="shared" si="71"/>
        <v>_16</v>
      </c>
      <c r="AT435" s="8">
        <f t="shared" si="72"/>
        <v>0</v>
      </c>
      <c r="AU435" s="36" t="str">
        <f>IFERROR(VLOOKUP(AS435,'Tiempos de ciclo'!$P$3:$S$398,4,0)/AT435,"")</f>
        <v/>
      </c>
    </row>
    <row r="436" spans="32:47" x14ac:dyDescent="0.25">
      <c r="AF436" s="35" t="str">
        <f t="shared" si="65"/>
        <v/>
      </c>
      <c r="AG436" s="8">
        <v>433</v>
      </c>
      <c r="AH436" s="8" t="str">
        <f t="shared" si="63"/>
        <v/>
      </c>
      <c r="AI436" s="8" t="str">
        <f>IF(AH436="","",COUNTIF($AH$4:AH436,AH436))</f>
        <v/>
      </c>
      <c r="AJ436" s="8" t="str">
        <f t="shared" si="66"/>
        <v/>
      </c>
      <c r="AK436" s="8" t="str">
        <f t="shared" si="67"/>
        <v/>
      </c>
      <c r="AL436" s="8" t="str">
        <f t="shared" si="68"/>
        <v/>
      </c>
      <c r="AM436" s="8" t="str">
        <f t="shared" si="69"/>
        <v/>
      </c>
      <c r="AO436" s="8">
        <v>433</v>
      </c>
      <c r="AP436" s="8">
        <f t="shared" si="70"/>
        <v>20</v>
      </c>
      <c r="AQ436" s="8">
        <f>IF(AP436="","",COUNTIF($AP$4:AP436,AP436)+2)</f>
        <v>17</v>
      </c>
      <c r="AR436" s="8" t="str">
        <f t="shared" si="64"/>
        <v/>
      </c>
      <c r="AS436" s="8" t="str">
        <f t="shared" si="71"/>
        <v>_17</v>
      </c>
      <c r="AT436" s="8">
        <f t="shared" si="72"/>
        <v>0</v>
      </c>
      <c r="AU436" s="36" t="str">
        <f>IFERROR(VLOOKUP(AS436,'Tiempos de ciclo'!$P$3:$S$398,4,0)/AT436,"")</f>
        <v/>
      </c>
    </row>
    <row r="437" spans="32:47" x14ac:dyDescent="0.25">
      <c r="AF437" s="35" t="str">
        <f t="shared" si="65"/>
        <v/>
      </c>
      <c r="AG437" s="8">
        <v>434</v>
      </c>
      <c r="AH437" s="8" t="str">
        <f t="shared" si="63"/>
        <v/>
      </c>
      <c r="AI437" s="8" t="str">
        <f>IF(AH437="","",COUNTIF($AH$4:AH437,AH437))</f>
        <v/>
      </c>
      <c r="AJ437" s="8" t="str">
        <f t="shared" si="66"/>
        <v/>
      </c>
      <c r="AK437" s="8" t="str">
        <f t="shared" si="67"/>
        <v/>
      </c>
      <c r="AL437" s="8" t="str">
        <f t="shared" si="68"/>
        <v/>
      </c>
      <c r="AM437" s="8" t="str">
        <f t="shared" si="69"/>
        <v/>
      </c>
      <c r="AO437" s="8">
        <v>434</v>
      </c>
      <c r="AP437" s="8">
        <f t="shared" si="70"/>
        <v>20</v>
      </c>
      <c r="AQ437" s="8">
        <f>IF(AP437="","",COUNTIF($AP$4:AP437,AP437)+2)</f>
        <v>18</v>
      </c>
      <c r="AR437" s="8" t="str">
        <f t="shared" si="64"/>
        <v/>
      </c>
      <c r="AS437" s="8" t="str">
        <f t="shared" si="71"/>
        <v>_18</v>
      </c>
      <c r="AT437" s="8">
        <f t="shared" si="72"/>
        <v>0</v>
      </c>
      <c r="AU437" s="36" t="str">
        <f>IFERROR(VLOOKUP(AS437,'Tiempos de ciclo'!$P$3:$S$398,4,0)/AT437,"")</f>
        <v/>
      </c>
    </row>
    <row r="438" spans="32:47" x14ac:dyDescent="0.25">
      <c r="AF438" s="35" t="str">
        <f t="shared" si="65"/>
        <v/>
      </c>
      <c r="AG438" s="8">
        <v>435</v>
      </c>
      <c r="AH438" s="8" t="str">
        <f t="shared" si="63"/>
        <v/>
      </c>
      <c r="AI438" s="8" t="str">
        <f>IF(AH438="","",COUNTIF($AH$4:AH438,AH438))</f>
        <v/>
      </c>
      <c r="AJ438" s="8" t="str">
        <f t="shared" si="66"/>
        <v/>
      </c>
      <c r="AK438" s="8" t="str">
        <f t="shared" si="67"/>
        <v/>
      </c>
      <c r="AL438" s="8" t="str">
        <f t="shared" si="68"/>
        <v/>
      </c>
      <c r="AM438" s="8" t="str">
        <f t="shared" si="69"/>
        <v/>
      </c>
      <c r="AO438" s="8">
        <v>435</v>
      </c>
      <c r="AP438" s="8">
        <f t="shared" si="70"/>
        <v>20</v>
      </c>
      <c r="AQ438" s="8">
        <f>IF(AP438="","",COUNTIF($AP$4:AP438,AP438)+2)</f>
        <v>19</v>
      </c>
      <c r="AR438" s="8" t="str">
        <f t="shared" si="64"/>
        <v/>
      </c>
      <c r="AS438" s="8" t="str">
        <f t="shared" si="71"/>
        <v>_19</v>
      </c>
      <c r="AT438" s="8">
        <f t="shared" si="72"/>
        <v>0</v>
      </c>
      <c r="AU438" s="36" t="str">
        <f>IFERROR(VLOOKUP(AS438,'Tiempos de ciclo'!$P$3:$S$398,4,0)/AT438,"")</f>
        <v/>
      </c>
    </row>
    <row r="439" spans="32:47" x14ac:dyDescent="0.25">
      <c r="AF439" s="35" t="str">
        <f t="shared" si="65"/>
        <v/>
      </c>
      <c r="AG439" s="8">
        <v>436</v>
      </c>
      <c r="AH439" s="8" t="str">
        <f t="shared" si="63"/>
        <v/>
      </c>
      <c r="AI439" s="8" t="str">
        <f>IF(AH439="","",COUNTIF($AH$4:AH439,AH439))</f>
        <v/>
      </c>
      <c r="AJ439" s="8" t="str">
        <f t="shared" si="66"/>
        <v/>
      </c>
      <c r="AK439" s="8" t="str">
        <f t="shared" si="67"/>
        <v/>
      </c>
      <c r="AL439" s="8" t="str">
        <f t="shared" si="68"/>
        <v/>
      </c>
      <c r="AM439" s="8" t="str">
        <f t="shared" si="69"/>
        <v/>
      </c>
      <c r="AO439" s="8">
        <v>436</v>
      </c>
      <c r="AP439" s="8">
        <f t="shared" si="70"/>
        <v>20</v>
      </c>
      <c r="AQ439" s="8">
        <f>IF(AP439="","",COUNTIF($AP$4:AP439,AP439)+2)</f>
        <v>20</v>
      </c>
      <c r="AR439" s="8" t="str">
        <f t="shared" si="64"/>
        <v/>
      </c>
      <c r="AS439" s="8" t="str">
        <f t="shared" si="71"/>
        <v>_20</v>
      </c>
      <c r="AT439" s="8">
        <f t="shared" si="72"/>
        <v>0</v>
      </c>
      <c r="AU439" s="36" t="str">
        <f>IFERROR(VLOOKUP(AS439,'Tiempos de ciclo'!$P$3:$S$398,4,0)/AT439,"")</f>
        <v/>
      </c>
    </row>
    <row r="440" spans="32:47" x14ac:dyDescent="0.25">
      <c r="AF440" s="35" t="str">
        <f t="shared" si="65"/>
        <v/>
      </c>
      <c r="AG440" s="8">
        <v>437</v>
      </c>
      <c r="AH440" s="8" t="str">
        <f t="shared" si="63"/>
        <v/>
      </c>
      <c r="AI440" s="8" t="str">
        <f>IF(AH440="","",COUNTIF($AH$4:AH440,AH440))</f>
        <v/>
      </c>
      <c r="AJ440" s="8" t="str">
        <f t="shared" si="66"/>
        <v/>
      </c>
      <c r="AK440" s="8" t="str">
        <f t="shared" si="67"/>
        <v/>
      </c>
      <c r="AL440" s="8" t="str">
        <f t="shared" si="68"/>
        <v/>
      </c>
      <c r="AM440" s="8" t="str">
        <f t="shared" si="69"/>
        <v/>
      </c>
      <c r="AO440" s="8">
        <v>437</v>
      </c>
      <c r="AP440" s="8">
        <f t="shared" si="70"/>
        <v>20</v>
      </c>
      <c r="AQ440" s="8">
        <f>IF(AP440="","",COUNTIF($AP$4:AP440,AP440)+2)</f>
        <v>21</v>
      </c>
      <c r="AR440" s="8" t="str">
        <f t="shared" si="64"/>
        <v/>
      </c>
      <c r="AS440" s="8" t="str">
        <f t="shared" si="71"/>
        <v>_21</v>
      </c>
      <c r="AT440" s="8">
        <f t="shared" si="72"/>
        <v>0</v>
      </c>
      <c r="AU440" s="36" t="str">
        <f>IFERROR(VLOOKUP(AS440,'Tiempos de ciclo'!$P$3:$S$398,4,0)/AT440,"")</f>
        <v/>
      </c>
    </row>
    <row r="441" spans="32:47" x14ac:dyDescent="0.25">
      <c r="AF441" s="35" t="str">
        <f t="shared" si="65"/>
        <v/>
      </c>
      <c r="AG441" s="8">
        <v>438</v>
      </c>
      <c r="AH441" s="8" t="str">
        <f t="shared" si="63"/>
        <v/>
      </c>
      <c r="AI441" s="8" t="str">
        <f>IF(AH441="","",COUNTIF($AH$4:AH441,AH441))</f>
        <v/>
      </c>
      <c r="AJ441" s="8" t="str">
        <f t="shared" si="66"/>
        <v/>
      </c>
      <c r="AK441" s="8" t="str">
        <f t="shared" si="67"/>
        <v/>
      </c>
      <c r="AL441" s="8" t="str">
        <f t="shared" si="68"/>
        <v/>
      </c>
      <c r="AM441" s="8" t="str">
        <f t="shared" si="69"/>
        <v/>
      </c>
      <c r="AO441" s="8">
        <v>438</v>
      </c>
      <c r="AP441" s="8">
        <f t="shared" si="70"/>
        <v>20</v>
      </c>
      <c r="AQ441" s="8">
        <f>IF(AP441="","",COUNTIF($AP$4:AP441,AP441)+2)</f>
        <v>22</v>
      </c>
      <c r="AR441" s="8" t="str">
        <f t="shared" si="64"/>
        <v/>
      </c>
      <c r="AS441" s="8" t="str">
        <f t="shared" si="71"/>
        <v>_22</v>
      </c>
      <c r="AT441" s="8">
        <f t="shared" si="72"/>
        <v>0</v>
      </c>
      <c r="AU441" s="36" t="str">
        <f>IFERROR(VLOOKUP(AS441,'Tiempos de ciclo'!$P$3:$S$398,4,0)/AT441,"")</f>
        <v/>
      </c>
    </row>
    <row r="442" spans="32:47" x14ac:dyDescent="0.25">
      <c r="AF442" s="35" t="str">
        <f t="shared" si="65"/>
        <v/>
      </c>
      <c r="AG442" s="8">
        <v>439</v>
      </c>
      <c r="AH442" s="8" t="str">
        <f t="shared" si="63"/>
        <v/>
      </c>
      <c r="AI442" s="8" t="str">
        <f>IF(AH442="","",COUNTIF($AH$4:AH442,AH442))</f>
        <v/>
      </c>
      <c r="AJ442" s="8" t="str">
        <f t="shared" si="66"/>
        <v/>
      </c>
      <c r="AK442" s="8" t="str">
        <f t="shared" si="67"/>
        <v/>
      </c>
      <c r="AL442" s="8" t="str">
        <f t="shared" si="68"/>
        <v/>
      </c>
      <c r="AM442" s="8" t="str">
        <f t="shared" si="69"/>
        <v/>
      </c>
      <c r="AO442" s="8">
        <v>439</v>
      </c>
      <c r="AP442" s="8">
        <f t="shared" si="70"/>
        <v>20</v>
      </c>
      <c r="AQ442" s="8">
        <f>IF(AP442="","",COUNTIF($AP$4:AP442,AP442)+2)</f>
        <v>23</v>
      </c>
      <c r="AR442" s="8" t="str">
        <f t="shared" si="64"/>
        <v/>
      </c>
      <c r="AS442" s="8" t="str">
        <f t="shared" si="71"/>
        <v>_23</v>
      </c>
      <c r="AT442" s="8">
        <f t="shared" si="72"/>
        <v>0</v>
      </c>
      <c r="AU442" s="36" t="str">
        <f>IFERROR(VLOOKUP(AS442,'Tiempos de ciclo'!$P$3:$S$398,4,0)/AT442,"")</f>
        <v/>
      </c>
    </row>
    <row r="443" spans="32:47" x14ac:dyDescent="0.25">
      <c r="AF443" s="35" t="str">
        <f t="shared" si="65"/>
        <v/>
      </c>
      <c r="AG443" s="8">
        <v>440</v>
      </c>
      <c r="AH443" s="8" t="str">
        <f t="shared" si="63"/>
        <v/>
      </c>
      <c r="AI443" s="8" t="str">
        <f>IF(AH443="","",COUNTIF($AH$4:AH443,AH443))</f>
        <v/>
      </c>
      <c r="AJ443" s="8" t="str">
        <f t="shared" si="66"/>
        <v/>
      </c>
      <c r="AK443" s="8" t="str">
        <f t="shared" si="67"/>
        <v/>
      </c>
      <c r="AL443" s="8" t="str">
        <f t="shared" si="68"/>
        <v/>
      </c>
      <c r="AM443" s="8" t="str">
        <f t="shared" si="69"/>
        <v/>
      </c>
      <c r="AO443" s="8">
        <v>440</v>
      </c>
      <c r="AP443" s="8">
        <f t="shared" si="70"/>
        <v>20</v>
      </c>
      <c r="AQ443" s="8">
        <f>IF(AP443="","",COUNTIF($AP$4:AP443,AP443)+2)</f>
        <v>24</v>
      </c>
      <c r="AR443" s="8" t="str">
        <f t="shared" si="64"/>
        <v/>
      </c>
      <c r="AS443" s="8" t="str">
        <f t="shared" si="71"/>
        <v>_24</v>
      </c>
      <c r="AT443" s="8">
        <f t="shared" si="72"/>
        <v>0</v>
      </c>
      <c r="AU443" s="36" t="str">
        <f>IFERROR(VLOOKUP(AS443,'Tiempos de ciclo'!$P$3:$S$398,4,0)/AT443,"")</f>
        <v/>
      </c>
    </row>
    <row r="444" spans="32:47" x14ac:dyDescent="0.25">
      <c r="AF444" s="35" t="str">
        <f t="shared" si="65"/>
        <v/>
      </c>
      <c r="AG444" s="8">
        <v>441</v>
      </c>
      <c r="AH444" s="8" t="str">
        <f t="shared" si="63"/>
        <v/>
      </c>
      <c r="AI444" s="8" t="str">
        <f>IF(AH444="","",COUNTIF($AH$4:AH444,AH444))</f>
        <v/>
      </c>
      <c r="AJ444" s="8" t="str">
        <f t="shared" si="66"/>
        <v/>
      </c>
      <c r="AK444" s="8" t="str">
        <f t="shared" si="67"/>
        <v/>
      </c>
      <c r="AL444" s="8" t="str">
        <f t="shared" si="68"/>
        <v/>
      </c>
      <c r="AM444" s="8" t="str">
        <f t="shared" si="69"/>
        <v/>
      </c>
      <c r="AO444" s="8">
        <v>441</v>
      </c>
      <c r="AP444" s="8">
        <f t="shared" si="70"/>
        <v>21</v>
      </c>
      <c r="AQ444" s="8">
        <f>IF(AP444="","",COUNTIF($AP$4:AP444,AP444)+2)</f>
        <v>3</v>
      </c>
      <c r="AR444" s="8" t="str">
        <f t="shared" si="64"/>
        <v/>
      </c>
      <c r="AS444" s="8" t="str">
        <f t="shared" si="71"/>
        <v>_3</v>
      </c>
      <c r="AT444" s="8">
        <f t="shared" si="72"/>
        <v>0</v>
      </c>
      <c r="AU444" s="36" t="str">
        <f>IFERROR(VLOOKUP(AS444,'Tiempos de ciclo'!$P$3:$S$398,4,0)/AT444,"")</f>
        <v/>
      </c>
    </row>
    <row r="445" spans="32:47" x14ac:dyDescent="0.25">
      <c r="AF445" s="35" t="str">
        <f t="shared" si="65"/>
        <v/>
      </c>
      <c r="AG445" s="8">
        <v>442</v>
      </c>
      <c r="AH445" s="8" t="str">
        <f t="shared" si="63"/>
        <v/>
      </c>
      <c r="AI445" s="8" t="str">
        <f>IF(AH445="","",COUNTIF($AH$4:AH445,AH445))</f>
        <v/>
      </c>
      <c r="AJ445" s="8" t="str">
        <f t="shared" si="66"/>
        <v/>
      </c>
      <c r="AK445" s="8" t="str">
        <f t="shared" si="67"/>
        <v/>
      </c>
      <c r="AL445" s="8" t="str">
        <f t="shared" si="68"/>
        <v/>
      </c>
      <c r="AM445" s="8" t="str">
        <f t="shared" si="69"/>
        <v/>
      </c>
      <c r="AO445" s="8">
        <v>442</v>
      </c>
      <c r="AP445" s="8">
        <f t="shared" si="70"/>
        <v>21</v>
      </c>
      <c r="AQ445" s="8">
        <f>IF(AP445="","",COUNTIF($AP$4:AP445,AP445)+2)</f>
        <v>4</v>
      </c>
      <c r="AR445" s="8" t="str">
        <f t="shared" si="64"/>
        <v/>
      </c>
      <c r="AS445" s="8" t="str">
        <f t="shared" si="71"/>
        <v>_4</v>
      </c>
      <c r="AT445" s="8">
        <f t="shared" si="72"/>
        <v>0</v>
      </c>
      <c r="AU445" s="36" t="str">
        <f>IFERROR(VLOOKUP(AS445,'Tiempos de ciclo'!$P$3:$S$398,4,0)/AT445,"")</f>
        <v/>
      </c>
    </row>
    <row r="446" spans="32:47" x14ac:dyDescent="0.25">
      <c r="AF446" s="35" t="str">
        <f t="shared" si="65"/>
        <v/>
      </c>
      <c r="AG446" s="8">
        <v>443</v>
      </c>
      <c r="AH446" s="8" t="str">
        <f t="shared" si="63"/>
        <v/>
      </c>
      <c r="AI446" s="8" t="str">
        <f>IF(AH446="","",COUNTIF($AH$4:AH446,AH446))</f>
        <v/>
      </c>
      <c r="AJ446" s="8" t="str">
        <f t="shared" si="66"/>
        <v/>
      </c>
      <c r="AK446" s="8" t="str">
        <f t="shared" si="67"/>
        <v/>
      </c>
      <c r="AL446" s="8" t="str">
        <f t="shared" si="68"/>
        <v/>
      </c>
      <c r="AM446" s="8" t="str">
        <f t="shared" si="69"/>
        <v/>
      </c>
      <c r="AO446" s="8">
        <v>443</v>
      </c>
      <c r="AP446" s="8">
        <f t="shared" si="70"/>
        <v>21</v>
      </c>
      <c r="AQ446" s="8">
        <f>IF(AP446="","",COUNTIF($AP$4:AP446,AP446)+2)</f>
        <v>5</v>
      </c>
      <c r="AR446" s="8" t="str">
        <f t="shared" si="64"/>
        <v/>
      </c>
      <c r="AS446" s="8" t="str">
        <f t="shared" si="71"/>
        <v>_5</v>
      </c>
      <c r="AT446" s="8">
        <f t="shared" si="72"/>
        <v>0</v>
      </c>
      <c r="AU446" s="36" t="str">
        <f>IFERROR(VLOOKUP(AS446,'Tiempos de ciclo'!$P$3:$S$398,4,0)/AT446,"")</f>
        <v/>
      </c>
    </row>
    <row r="447" spans="32:47" x14ac:dyDescent="0.25">
      <c r="AF447" s="35" t="str">
        <f t="shared" si="65"/>
        <v/>
      </c>
      <c r="AG447" s="8">
        <v>444</v>
      </c>
      <c r="AH447" s="8" t="str">
        <f t="shared" si="63"/>
        <v/>
      </c>
      <c r="AI447" s="8" t="str">
        <f>IF(AH447="","",COUNTIF($AH$4:AH447,AH447))</f>
        <v/>
      </c>
      <c r="AJ447" s="8" t="str">
        <f t="shared" si="66"/>
        <v/>
      </c>
      <c r="AK447" s="8" t="str">
        <f t="shared" si="67"/>
        <v/>
      </c>
      <c r="AL447" s="8" t="str">
        <f t="shared" si="68"/>
        <v/>
      </c>
      <c r="AM447" s="8" t="str">
        <f t="shared" si="69"/>
        <v/>
      </c>
      <c r="AO447" s="8">
        <v>444</v>
      </c>
      <c r="AP447" s="8">
        <f t="shared" si="70"/>
        <v>21</v>
      </c>
      <c r="AQ447" s="8">
        <f>IF(AP447="","",COUNTIF($AP$4:AP447,AP447)+2)</f>
        <v>6</v>
      </c>
      <c r="AR447" s="8" t="str">
        <f t="shared" si="64"/>
        <v/>
      </c>
      <c r="AS447" s="8" t="str">
        <f t="shared" si="71"/>
        <v>_6</v>
      </c>
      <c r="AT447" s="8">
        <f t="shared" si="72"/>
        <v>0</v>
      </c>
      <c r="AU447" s="36" t="str">
        <f>IFERROR(VLOOKUP(AS447,'Tiempos de ciclo'!$P$3:$S$398,4,0)/AT447,"")</f>
        <v/>
      </c>
    </row>
    <row r="448" spans="32:47" x14ac:dyDescent="0.25">
      <c r="AF448" s="35" t="str">
        <f t="shared" si="65"/>
        <v/>
      </c>
      <c r="AG448" s="8">
        <v>445</v>
      </c>
      <c r="AH448" s="8" t="str">
        <f t="shared" si="63"/>
        <v/>
      </c>
      <c r="AI448" s="8" t="str">
        <f>IF(AH448="","",COUNTIF($AH$4:AH448,AH448))</f>
        <v/>
      </c>
      <c r="AJ448" s="8" t="str">
        <f t="shared" si="66"/>
        <v/>
      </c>
      <c r="AK448" s="8" t="str">
        <f t="shared" si="67"/>
        <v/>
      </c>
      <c r="AL448" s="8" t="str">
        <f t="shared" si="68"/>
        <v/>
      </c>
      <c r="AM448" s="8" t="str">
        <f t="shared" si="69"/>
        <v/>
      </c>
      <c r="AO448" s="8">
        <v>445</v>
      </c>
      <c r="AP448" s="8">
        <f t="shared" si="70"/>
        <v>21</v>
      </c>
      <c r="AQ448" s="8">
        <f>IF(AP448="","",COUNTIF($AP$4:AP448,AP448)+2)</f>
        <v>7</v>
      </c>
      <c r="AR448" s="8" t="str">
        <f t="shared" si="64"/>
        <v/>
      </c>
      <c r="AS448" s="8" t="str">
        <f t="shared" si="71"/>
        <v>_7</v>
      </c>
      <c r="AT448" s="8">
        <f t="shared" si="72"/>
        <v>0</v>
      </c>
      <c r="AU448" s="36" t="str">
        <f>IFERROR(VLOOKUP(AS448,'Tiempos de ciclo'!$P$3:$S$398,4,0)/AT448,"")</f>
        <v/>
      </c>
    </row>
    <row r="449" spans="32:47" x14ac:dyDescent="0.25">
      <c r="AF449" s="35" t="str">
        <f t="shared" si="65"/>
        <v/>
      </c>
      <c r="AG449" s="8">
        <v>446</v>
      </c>
      <c r="AH449" s="8" t="str">
        <f t="shared" si="63"/>
        <v/>
      </c>
      <c r="AI449" s="8" t="str">
        <f>IF(AH449="","",COUNTIF($AH$4:AH449,AH449))</f>
        <v/>
      </c>
      <c r="AJ449" s="8" t="str">
        <f t="shared" si="66"/>
        <v/>
      </c>
      <c r="AK449" s="8" t="str">
        <f t="shared" si="67"/>
        <v/>
      </c>
      <c r="AL449" s="8" t="str">
        <f t="shared" si="68"/>
        <v/>
      </c>
      <c r="AM449" s="8" t="str">
        <f t="shared" si="69"/>
        <v/>
      </c>
      <c r="AO449" s="8">
        <v>446</v>
      </c>
      <c r="AP449" s="8">
        <f t="shared" si="70"/>
        <v>21</v>
      </c>
      <c r="AQ449" s="8">
        <f>IF(AP449="","",COUNTIF($AP$4:AP449,AP449)+2)</f>
        <v>8</v>
      </c>
      <c r="AR449" s="8" t="str">
        <f t="shared" si="64"/>
        <v/>
      </c>
      <c r="AS449" s="8" t="str">
        <f t="shared" si="71"/>
        <v>_8</v>
      </c>
      <c r="AT449" s="8">
        <f t="shared" si="72"/>
        <v>0</v>
      </c>
      <c r="AU449" s="36" t="str">
        <f>IFERROR(VLOOKUP(AS449,'Tiempos de ciclo'!$P$3:$S$398,4,0)/AT449,"")</f>
        <v/>
      </c>
    </row>
    <row r="450" spans="32:47" x14ac:dyDescent="0.25">
      <c r="AF450" s="35" t="str">
        <f t="shared" si="65"/>
        <v/>
      </c>
      <c r="AG450" s="8">
        <v>447</v>
      </c>
      <c r="AH450" s="8" t="str">
        <f t="shared" si="63"/>
        <v/>
      </c>
      <c r="AI450" s="8" t="str">
        <f>IF(AH450="","",COUNTIF($AH$4:AH450,AH450))</f>
        <v/>
      </c>
      <c r="AJ450" s="8" t="str">
        <f t="shared" si="66"/>
        <v/>
      </c>
      <c r="AK450" s="8" t="str">
        <f t="shared" si="67"/>
        <v/>
      </c>
      <c r="AL450" s="8" t="str">
        <f t="shared" si="68"/>
        <v/>
      </c>
      <c r="AM450" s="8" t="str">
        <f t="shared" si="69"/>
        <v/>
      </c>
      <c r="AO450" s="8">
        <v>447</v>
      </c>
      <c r="AP450" s="8">
        <f t="shared" si="70"/>
        <v>21</v>
      </c>
      <c r="AQ450" s="8">
        <f>IF(AP450="","",COUNTIF($AP$4:AP450,AP450)+2)</f>
        <v>9</v>
      </c>
      <c r="AR450" s="8" t="str">
        <f t="shared" si="64"/>
        <v/>
      </c>
      <c r="AS450" s="8" t="str">
        <f t="shared" si="71"/>
        <v>_9</v>
      </c>
      <c r="AT450" s="8">
        <f t="shared" si="72"/>
        <v>0</v>
      </c>
      <c r="AU450" s="36" t="str">
        <f>IFERROR(VLOOKUP(AS450,'Tiempos de ciclo'!$P$3:$S$398,4,0)/AT450,"")</f>
        <v/>
      </c>
    </row>
    <row r="451" spans="32:47" x14ac:dyDescent="0.25">
      <c r="AF451" s="35" t="str">
        <f t="shared" si="65"/>
        <v/>
      </c>
      <c r="AG451" s="8">
        <v>448</v>
      </c>
      <c r="AH451" s="8" t="str">
        <f t="shared" si="63"/>
        <v/>
      </c>
      <c r="AI451" s="8" t="str">
        <f>IF(AH451="","",COUNTIF($AH$4:AH451,AH451))</f>
        <v/>
      </c>
      <c r="AJ451" s="8" t="str">
        <f t="shared" si="66"/>
        <v/>
      </c>
      <c r="AK451" s="8" t="str">
        <f t="shared" si="67"/>
        <v/>
      </c>
      <c r="AL451" s="8" t="str">
        <f t="shared" si="68"/>
        <v/>
      </c>
      <c r="AM451" s="8" t="str">
        <f t="shared" si="69"/>
        <v/>
      </c>
      <c r="AO451" s="8">
        <v>448</v>
      </c>
      <c r="AP451" s="8">
        <f t="shared" si="70"/>
        <v>21</v>
      </c>
      <c r="AQ451" s="8">
        <f>IF(AP451="","",COUNTIF($AP$4:AP451,AP451)+2)</f>
        <v>10</v>
      </c>
      <c r="AR451" s="8" t="str">
        <f t="shared" si="64"/>
        <v/>
      </c>
      <c r="AS451" s="8" t="str">
        <f t="shared" si="71"/>
        <v>_10</v>
      </c>
      <c r="AT451" s="8">
        <f t="shared" si="72"/>
        <v>0</v>
      </c>
      <c r="AU451" s="36" t="str">
        <f>IFERROR(VLOOKUP(AS451,'Tiempos de ciclo'!$P$3:$S$398,4,0)/AT451,"")</f>
        <v/>
      </c>
    </row>
    <row r="452" spans="32:47" x14ac:dyDescent="0.25">
      <c r="AF452" s="35" t="str">
        <f t="shared" si="65"/>
        <v/>
      </c>
      <c r="AG452" s="8">
        <v>449</v>
      </c>
      <c r="AH452" s="8" t="str">
        <f t="shared" ref="AH452:AH515" si="73">IF(AG452&gt;$AH$1,"",ROUNDUP(AG452/$AG$1,0))</f>
        <v/>
      </c>
      <c r="AI452" s="8" t="str">
        <f>IF(AH452="","",COUNTIF($AH$4:AH452,AH452))</f>
        <v/>
      </c>
      <c r="AJ452" s="8" t="str">
        <f t="shared" si="66"/>
        <v/>
      </c>
      <c r="AK452" s="8" t="str">
        <f t="shared" si="67"/>
        <v/>
      </c>
      <c r="AL452" s="8" t="str">
        <f t="shared" si="68"/>
        <v/>
      </c>
      <c r="AM452" s="8" t="str">
        <f t="shared" si="69"/>
        <v/>
      </c>
      <c r="AO452" s="8">
        <v>449</v>
      </c>
      <c r="AP452" s="8">
        <f t="shared" si="70"/>
        <v>21</v>
      </c>
      <c r="AQ452" s="8">
        <f>IF(AP452="","",COUNTIF($AP$4:AP452,AP452)+2)</f>
        <v>11</v>
      </c>
      <c r="AR452" s="8" t="str">
        <f t="shared" ref="AR452:AR515" si="74">IF(AP452="","",VLOOKUP($AP452,$A$4:$D$35,4,0))</f>
        <v/>
      </c>
      <c r="AS452" s="8" t="str">
        <f t="shared" si="71"/>
        <v>_11</v>
      </c>
      <c r="AT452" s="8">
        <f t="shared" si="72"/>
        <v>0</v>
      </c>
      <c r="AU452" s="36" t="str">
        <f>IFERROR(VLOOKUP(AS452,'Tiempos de ciclo'!$P$3:$S$398,4,0)/AT452,"")</f>
        <v/>
      </c>
    </row>
    <row r="453" spans="32:47" x14ac:dyDescent="0.25">
      <c r="AF453" s="35" t="str">
        <f t="shared" ref="AF453:AF516" si="75">IF(AJ453="","",AJ453&amp;"_"&amp;AL453)</f>
        <v/>
      </c>
      <c r="AG453" s="8">
        <v>450</v>
      </c>
      <c r="AH453" s="8" t="str">
        <f t="shared" si="73"/>
        <v/>
      </c>
      <c r="AI453" s="8" t="str">
        <f>IF(AH453="","",COUNTIF($AH$4:AH453,AH453))</f>
        <v/>
      </c>
      <c r="AJ453" s="8" t="str">
        <f t="shared" ref="AJ453:AJ516" si="76">IF(AH453="","",VLOOKUP($AH453,$A$4:$C$35,3,0))</f>
        <v/>
      </c>
      <c r="AK453" s="8" t="str">
        <f t="shared" ref="AK453:AK516" si="77">IF(AI453="","",HLOOKUP(AI453,$K$1:$AD$35,3,0))</f>
        <v/>
      </c>
      <c r="AL453" s="8" t="str">
        <f t="shared" ref="AL453:AL516" si="78">IF(AH453="","",IF(AJ454=AJ453,AK454,24))</f>
        <v/>
      </c>
      <c r="AM453" s="8" t="str">
        <f t="shared" ref="AM453:AM516" si="79">IF(AH453="","",HLOOKUP(AK453,$K$3:$AD$35,AH453+1,0))</f>
        <v/>
      </c>
      <c r="AO453" s="8">
        <v>450</v>
      </c>
      <c r="AP453" s="8">
        <f t="shared" ref="AP453:AP516" si="80">IF(AO453&gt;$AP$1,"",ROUNDUP(AO453/$AO$1,0))</f>
        <v>21</v>
      </c>
      <c r="AQ453" s="8">
        <f>IF(AP453="","",COUNTIF($AP$4:AP453,AP453)+2)</f>
        <v>12</v>
      </c>
      <c r="AR453" s="8" t="str">
        <f t="shared" si="74"/>
        <v/>
      </c>
      <c r="AS453" s="8" t="str">
        <f t="shared" ref="AS453:AS516" si="81">AR453&amp;"_"&amp;AQ453</f>
        <v>_12</v>
      </c>
      <c r="AT453" s="8">
        <f t="shared" ref="AT453:AT516" si="82">IFERROR(VLOOKUP(AR453&amp;"_"&amp;(AQ453+1),$AF$4:$AM$643,8,0),IF(AR454=AR453,AT454,AT452))</f>
        <v>0</v>
      </c>
      <c r="AU453" s="36" t="str">
        <f>IFERROR(VLOOKUP(AS453,'Tiempos de ciclo'!$P$3:$S$398,4,0)/AT453,"")</f>
        <v/>
      </c>
    </row>
    <row r="454" spans="32:47" x14ac:dyDescent="0.25">
      <c r="AF454" s="35" t="str">
        <f t="shared" si="75"/>
        <v/>
      </c>
      <c r="AG454" s="8">
        <v>451</v>
      </c>
      <c r="AH454" s="8" t="str">
        <f t="shared" si="73"/>
        <v/>
      </c>
      <c r="AI454" s="8" t="str">
        <f>IF(AH454="","",COUNTIF($AH$4:AH454,AH454))</f>
        <v/>
      </c>
      <c r="AJ454" s="8" t="str">
        <f t="shared" si="76"/>
        <v/>
      </c>
      <c r="AK454" s="8" t="str">
        <f t="shared" si="77"/>
        <v/>
      </c>
      <c r="AL454" s="8" t="str">
        <f t="shared" si="78"/>
        <v/>
      </c>
      <c r="AM454" s="8" t="str">
        <f t="shared" si="79"/>
        <v/>
      </c>
      <c r="AO454" s="8">
        <v>451</v>
      </c>
      <c r="AP454" s="8">
        <f t="shared" si="80"/>
        <v>21</v>
      </c>
      <c r="AQ454" s="8">
        <f>IF(AP454="","",COUNTIF($AP$4:AP454,AP454)+2)</f>
        <v>13</v>
      </c>
      <c r="AR454" s="8" t="str">
        <f t="shared" si="74"/>
        <v/>
      </c>
      <c r="AS454" s="8" t="str">
        <f t="shared" si="81"/>
        <v>_13</v>
      </c>
      <c r="AT454" s="8">
        <f t="shared" si="82"/>
        <v>0</v>
      </c>
      <c r="AU454" s="36" t="str">
        <f>IFERROR(VLOOKUP(AS454,'Tiempos de ciclo'!$P$3:$S$398,4,0)/AT454,"")</f>
        <v/>
      </c>
    </row>
    <row r="455" spans="32:47" x14ac:dyDescent="0.25">
      <c r="AF455" s="35" t="str">
        <f t="shared" si="75"/>
        <v/>
      </c>
      <c r="AG455" s="8">
        <v>452</v>
      </c>
      <c r="AH455" s="8" t="str">
        <f t="shared" si="73"/>
        <v/>
      </c>
      <c r="AI455" s="8" t="str">
        <f>IF(AH455="","",COUNTIF($AH$4:AH455,AH455))</f>
        <v/>
      </c>
      <c r="AJ455" s="8" t="str">
        <f t="shared" si="76"/>
        <v/>
      </c>
      <c r="AK455" s="8" t="str">
        <f t="shared" si="77"/>
        <v/>
      </c>
      <c r="AL455" s="8" t="str">
        <f t="shared" si="78"/>
        <v/>
      </c>
      <c r="AM455" s="8" t="str">
        <f t="shared" si="79"/>
        <v/>
      </c>
      <c r="AO455" s="8">
        <v>452</v>
      </c>
      <c r="AP455" s="8">
        <f t="shared" si="80"/>
        <v>21</v>
      </c>
      <c r="AQ455" s="8">
        <f>IF(AP455="","",COUNTIF($AP$4:AP455,AP455)+2)</f>
        <v>14</v>
      </c>
      <c r="AR455" s="8" t="str">
        <f t="shared" si="74"/>
        <v/>
      </c>
      <c r="AS455" s="8" t="str">
        <f t="shared" si="81"/>
        <v>_14</v>
      </c>
      <c r="AT455" s="8">
        <f t="shared" si="82"/>
        <v>0</v>
      </c>
      <c r="AU455" s="36" t="str">
        <f>IFERROR(VLOOKUP(AS455,'Tiempos de ciclo'!$P$3:$S$398,4,0)/AT455,"")</f>
        <v/>
      </c>
    </row>
    <row r="456" spans="32:47" x14ac:dyDescent="0.25">
      <c r="AF456" s="35" t="str">
        <f t="shared" si="75"/>
        <v/>
      </c>
      <c r="AG456" s="8">
        <v>453</v>
      </c>
      <c r="AH456" s="8" t="str">
        <f t="shared" si="73"/>
        <v/>
      </c>
      <c r="AI456" s="8" t="str">
        <f>IF(AH456="","",COUNTIF($AH$4:AH456,AH456))</f>
        <v/>
      </c>
      <c r="AJ456" s="8" t="str">
        <f t="shared" si="76"/>
        <v/>
      </c>
      <c r="AK456" s="8" t="str">
        <f t="shared" si="77"/>
        <v/>
      </c>
      <c r="AL456" s="8" t="str">
        <f t="shared" si="78"/>
        <v/>
      </c>
      <c r="AM456" s="8" t="str">
        <f t="shared" si="79"/>
        <v/>
      </c>
      <c r="AO456" s="8">
        <v>453</v>
      </c>
      <c r="AP456" s="8">
        <f t="shared" si="80"/>
        <v>21</v>
      </c>
      <c r="AQ456" s="8">
        <f>IF(AP456="","",COUNTIF($AP$4:AP456,AP456)+2)</f>
        <v>15</v>
      </c>
      <c r="AR456" s="8" t="str">
        <f t="shared" si="74"/>
        <v/>
      </c>
      <c r="AS456" s="8" t="str">
        <f t="shared" si="81"/>
        <v>_15</v>
      </c>
      <c r="AT456" s="8">
        <f t="shared" si="82"/>
        <v>0</v>
      </c>
      <c r="AU456" s="36" t="str">
        <f>IFERROR(VLOOKUP(AS456,'Tiempos de ciclo'!$P$3:$S$398,4,0)/AT456,"")</f>
        <v/>
      </c>
    </row>
    <row r="457" spans="32:47" x14ac:dyDescent="0.25">
      <c r="AF457" s="35" t="str">
        <f t="shared" si="75"/>
        <v/>
      </c>
      <c r="AG457" s="8">
        <v>454</v>
      </c>
      <c r="AH457" s="8" t="str">
        <f t="shared" si="73"/>
        <v/>
      </c>
      <c r="AI457" s="8" t="str">
        <f>IF(AH457="","",COUNTIF($AH$4:AH457,AH457))</f>
        <v/>
      </c>
      <c r="AJ457" s="8" t="str">
        <f t="shared" si="76"/>
        <v/>
      </c>
      <c r="AK457" s="8" t="str">
        <f t="shared" si="77"/>
        <v/>
      </c>
      <c r="AL457" s="8" t="str">
        <f t="shared" si="78"/>
        <v/>
      </c>
      <c r="AM457" s="8" t="str">
        <f t="shared" si="79"/>
        <v/>
      </c>
      <c r="AO457" s="8">
        <v>454</v>
      </c>
      <c r="AP457" s="8">
        <f t="shared" si="80"/>
        <v>21</v>
      </c>
      <c r="AQ457" s="8">
        <f>IF(AP457="","",COUNTIF($AP$4:AP457,AP457)+2)</f>
        <v>16</v>
      </c>
      <c r="AR457" s="8" t="str">
        <f t="shared" si="74"/>
        <v/>
      </c>
      <c r="AS457" s="8" t="str">
        <f t="shared" si="81"/>
        <v>_16</v>
      </c>
      <c r="AT457" s="8">
        <f t="shared" si="82"/>
        <v>0</v>
      </c>
      <c r="AU457" s="36" t="str">
        <f>IFERROR(VLOOKUP(AS457,'Tiempos de ciclo'!$P$3:$S$398,4,0)/AT457,"")</f>
        <v/>
      </c>
    </row>
    <row r="458" spans="32:47" x14ac:dyDescent="0.25">
      <c r="AF458" s="35" t="str">
        <f t="shared" si="75"/>
        <v/>
      </c>
      <c r="AG458" s="8">
        <v>455</v>
      </c>
      <c r="AH458" s="8" t="str">
        <f t="shared" si="73"/>
        <v/>
      </c>
      <c r="AI458" s="8" t="str">
        <f>IF(AH458="","",COUNTIF($AH$4:AH458,AH458))</f>
        <v/>
      </c>
      <c r="AJ458" s="8" t="str">
        <f t="shared" si="76"/>
        <v/>
      </c>
      <c r="AK458" s="8" t="str">
        <f t="shared" si="77"/>
        <v/>
      </c>
      <c r="AL458" s="8" t="str">
        <f t="shared" si="78"/>
        <v/>
      </c>
      <c r="AM458" s="8" t="str">
        <f t="shared" si="79"/>
        <v/>
      </c>
      <c r="AO458" s="8">
        <v>455</v>
      </c>
      <c r="AP458" s="8">
        <f t="shared" si="80"/>
        <v>21</v>
      </c>
      <c r="AQ458" s="8">
        <f>IF(AP458="","",COUNTIF($AP$4:AP458,AP458)+2)</f>
        <v>17</v>
      </c>
      <c r="AR458" s="8" t="str">
        <f t="shared" si="74"/>
        <v/>
      </c>
      <c r="AS458" s="8" t="str">
        <f t="shared" si="81"/>
        <v>_17</v>
      </c>
      <c r="AT458" s="8">
        <f t="shared" si="82"/>
        <v>0</v>
      </c>
      <c r="AU458" s="36" t="str">
        <f>IFERROR(VLOOKUP(AS458,'Tiempos de ciclo'!$P$3:$S$398,4,0)/AT458,"")</f>
        <v/>
      </c>
    </row>
    <row r="459" spans="32:47" x14ac:dyDescent="0.25">
      <c r="AF459" s="35" t="str">
        <f t="shared" si="75"/>
        <v/>
      </c>
      <c r="AG459" s="8">
        <v>456</v>
      </c>
      <c r="AH459" s="8" t="str">
        <f t="shared" si="73"/>
        <v/>
      </c>
      <c r="AI459" s="8" t="str">
        <f>IF(AH459="","",COUNTIF($AH$4:AH459,AH459))</f>
        <v/>
      </c>
      <c r="AJ459" s="8" t="str">
        <f t="shared" si="76"/>
        <v/>
      </c>
      <c r="AK459" s="8" t="str">
        <f t="shared" si="77"/>
        <v/>
      </c>
      <c r="AL459" s="8" t="str">
        <f t="shared" si="78"/>
        <v/>
      </c>
      <c r="AM459" s="8" t="str">
        <f t="shared" si="79"/>
        <v/>
      </c>
      <c r="AO459" s="8">
        <v>456</v>
      </c>
      <c r="AP459" s="8">
        <f t="shared" si="80"/>
        <v>21</v>
      </c>
      <c r="AQ459" s="8">
        <f>IF(AP459="","",COUNTIF($AP$4:AP459,AP459)+2)</f>
        <v>18</v>
      </c>
      <c r="AR459" s="8" t="str">
        <f t="shared" si="74"/>
        <v/>
      </c>
      <c r="AS459" s="8" t="str">
        <f t="shared" si="81"/>
        <v>_18</v>
      </c>
      <c r="AT459" s="8">
        <f t="shared" si="82"/>
        <v>0</v>
      </c>
      <c r="AU459" s="36" t="str">
        <f>IFERROR(VLOOKUP(AS459,'Tiempos de ciclo'!$P$3:$S$398,4,0)/AT459,"")</f>
        <v/>
      </c>
    </row>
    <row r="460" spans="32:47" x14ac:dyDescent="0.25">
      <c r="AF460" s="35" t="str">
        <f t="shared" si="75"/>
        <v/>
      </c>
      <c r="AG460" s="8">
        <v>457</v>
      </c>
      <c r="AH460" s="8" t="str">
        <f t="shared" si="73"/>
        <v/>
      </c>
      <c r="AI460" s="8" t="str">
        <f>IF(AH460="","",COUNTIF($AH$4:AH460,AH460))</f>
        <v/>
      </c>
      <c r="AJ460" s="8" t="str">
        <f t="shared" si="76"/>
        <v/>
      </c>
      <c r="AK460" s="8" t="str">
        <f t="shared" si="77"/>
        <v/>
      </c>
      <c r="AL460" s="8" t="str">
        <f t="shared" si="78"/>
        <v/>
      </c>
      <c r="AM460" s="8" t="str">
        <f t="shared" si="79"/>
        <v/>
      </c>
      <c r="AO460" s="8">
        <v>457</v>
      </c>
      <c r="AP460" s="8">
        <f t="shared" si="80"/>
        <v>21</v>
      </c>
      <c r="AQ460" s="8">
        <f>IF(AP460="","",COUNTIF($AP$4:AP460,AP460)+2)</f>
        <v>19</v>
      </c>
      <c r="AR460" s="8" t="str">
        <f t="shared" si="74"/>
        <v/>
      </c>
      <c r="AS460" s="8" t="str">
        <f t="shared" si="81"/>
        <v>_19</v>
      </c>
      <c r="AT460" s="8">
        <f t="shared" si="82"/>
        <v>0</v>
      </c>
      <c r="AU460" s="36" t="str">
        <f>IFERROR(VLOOKUP(AS460,'Tiempos de ciclo'!$P$3:$S$398,4,0)/AT460,"")</f>
        <v/>
      </c>
    </row>
    <row r="461" spans="32:47" x14ac:dyDescent="0.25">
      <c r="AF461" s="35" t="str">
        <f t="shared" si="75"/>
        <v/>
      </c>
      <c r="AG461" s="8">
        <v>458</v>
      </c>
      <c r="AH461" s="8" t="str">
        <f t="shared" si="73"/>
        <v/>
      </c>
      <c r="AI461" s="8" t="str">
        <f>IF(AH461="","",COUNTIF($AH$4:AH461,AH461))</f>
        <v/>
      </c>
      <c r="AJ461" s="8" t="str">
        <f t="shared" si="76"/>
        <v/>
      </c>
      <c r="AK461" s="8" t="str">
        <f t="shared" si="77"/>
        <v/>
      </c>
      <c r="AL461" s="8" t="str">
        <f t="shared" si="78"/>
        <v/>
      </c>
      <c r="AM461" s="8" t="str">
        <f t="shared" si="79"/>
        <v/>
      </c>
      <c r="AO461" s="8">
        <v>458</v>
      </c>
      <c r="AP461" s="8">
        <f t="shared" si="80"/>
        <v>21</v>
      </c>
      <c r="AQ461" s="8">
        <f>IF(AP461="","",COUNTIF($AP$4:AP461,AP461)+2)</f>
        <v>20</v>
      </c>
      <c r="AR461" s="8" t="str">
        <f t="shared" si="74"/>
        <v/>
      </c>
      <c r="AS461" s="8" t="str">
        <f t="shared" si="81"/>
        <v>_20</v>
      </c>
      <c r="AT461" s="8">
        <f t="shared" si="82"/>
        <v>0</v>
      </c>
      <c r="AU461" s="36" t="str">
        <f>IFERROR(VLOOKUP(AS461,'Tiempos de ciclo'!$P$3:$S$398,4,0)/AT461,"")</f>
        <v/>
      </c>
    </row>
    <row r="462" spans="32:47" x14ac:dyDescent="0.25">
      <c r="AF462" s="35" t="str">
        <f t="shared" si="75"/>
        <v/>
      </c>
      <c r="AG462" s="8">
        <v>459</v>
      </c>
      <c r="AH462" s="8" t="str">
        <f t="shared" si="73"/>
        <v/>
      </c>
      <c r="AI462" s="8" t="str">
        <f>IF(AH462="","",COUNTIF($AH$4:AH462,AH462))</f>
        <v/>
      </c>
      <c r="AJ462" s="8" t="str">
        <f t="shared" si="76"/>
        <v/>
      </c>
      <c r="AK462" s="8" t="str">
        <f t="shared" si="77"/>
        <v/>
      </c>
      <c r="AL462" s="8" t="str">
        <f t="shared" si="78"/>
        <v/>
      </c>
      <c r="AM462" s="8" t="str">
        <f t="shared" si="79"/>
        <v/>
      </c>
      <c r="AO462" s="8">
        <v>459</v>
      </c>
      <c r="AP462" s="8">
        <f t="shared" si="80"/>
        <v>21</v>
      </c>
      <c r="AQ462" s="8">
        <f>IF(AP462="","",COUNTIF($AP$4:AP462,AP462)+2)</f>
        <v>21</v>
      </c>
      <c r="AR462" s="8" t="str">
        <f t="shared" si="74"/>
        <v/>
      </c>
      <c r="AS462" s="8" t="str">
        <f t="shared" si="81"/>
        <v>_21</v>
      </c>
      <c r="AT462" s="8">
        <f t="shared" si="82"/>
        <v>0</v>
      </c>
      <c r="AU462" s="36" t="str">
        <f>IFERROR(VLOOKUP(AS462,'Tiempos de ciclo'!$P$3:$S$398,4,0)/AT462,"")</f>
        <v/>
      </c>
    </row>
    <row r="463" spans="32:47" x14ac:dyDescent="0.25">
      <c r="AF463" s="35" t="str">
        <f t="shared" si="75"/>
        <v/>
      </c>
      <c r="AG463" s="8">
        <v>460</v>
      </c>
      <c r="AH463" s="8" t="str">
        <f t="shared" si="73"/>
        <v/>
      </c>
      <c r="AI463" s="8" t="str">
        <f>IF(AH463="","",COUNTIF($AH$4:AH463,AH463))</f>
        <v/>
      </c>
      <c r="AJ463" s="8" t="str">
        <f t="shared" si="76"/>
        <v/>
      </c>
      <c r="AK463" s="8" t="str">
        <f t="shared" si="77"/>
        <v/>
      </c>
      <c r="AL463" s="8" t="str">
        <f t="shared" si="78"/>
        <v/>
      </c>
      <c r="AM463" s="8" t="str">
        <f t="shared" si="79"/>
        <v/>
      </c>
      <c r="AO463" s="8">
        <v>460</v>
      </c>
      <c r="AP463" s="8">
        <f t="shared" si="80"/>
        <v>21</v>
      </c>
      <c r="AQ463" s="8">
        <f>IF(AP463="","",COUNTIF($AP$4:AP463,AP463)+2)</f>
        <v>22</v>
      </c>
      <c r="AR463" s="8" t="str">
        <f t="shared" si="74"/>
        <v/>
      </c>
      <c r="AS463" s="8" t="str">
        <f t="shared" si="81"/>
        <v>_22</v>
      </c>
      <c r="AT463" s="8">
        <f t="shared" si="82"/>
        <v>0</v>
      </c>
      <c r="AU463" s="36" t="str">
        <f>IFERROR(VLOOKUP(AS463,'Tiempos de ciclo'!$P$3:$S$398,4,0)/AT463,"")</f>
        <v/>
      </c>
    </row>
    <row r="464" spans="32:47" x14ac:dyDescent="0.25">
      <c r="AF464" s="35" t="str">
        <f t="shared" si="75"/>
        <v/>
      </c>
      <c r="AG464" s="8">
        <v>461</v>
      </c>
      <c r="AH464" s="8" t="str">
        <f t="shared" si="73"/>
        <v/>
      </c>
      <c r="AI464" s="8" t="str">
        <f>IF(AH464="","",COUNTIF($AH$4:AH464,AH464))</f>
        <v/>
      </c>
      <c r="AJ464" s="8" t="str">
        <f t="shared" si="76"/>
        <v/>
      </c>
      <c r="AK464" s="8" t="str">
        <f t="shared" si="77"/>
        <v/>
      </c>
      <c r="AL464" s="8" t="str">
        <f t="shared" si="78"/>
        <v/>
      </c>
      <c r="AM464" s="8" t="str">
        <f t="shared" si="79"/>
        <v/>
      </c>
      <c r="AO464" s="8">
        <v>461</v>
      </c>
      <c r="AP464" s="8">
        <f t="shared" si="80"/>
        <v>21</v>
      </c>
      <c r="AQ464" s="8">
        <f>IF(AP464="","",COUNTIF($AP$4:AP464,AP464)+2)</f>
        <v>23</v>
      </c>
      <c r="AR464" s="8" t="str">
        <f t="shared" si="74"/>
        <v/>
      </c>
      <c r="AS464" s="8" t="str">
        <f t="shared" si="81"/>
        <v>_23</v>
      </c>
      <c r="AT464" s="8">
        <f t="shared" si="82"/>
        <v>0</v>
      </c>
      <c r="AU464" s="36" t="str">
        <f>IFERROR(VLOOKUP(AS464,'Tiempos de ciclo'!$P$3:$S$398,4,0)/AT464,"")</f>
        <v/>
      </c>
    </row>
    <row r="465" spans="32:47" x14ac:dyDescent="0.25">
      <c r="AF465" s="35" t="str">
        <f t="shared" si="75"/>
        <v/>
      </c>
      <c r="AG465" s="8">
        <v>462</v>
      </c>
      <c r="AH465" s="8" t="str">
        <f t="shared" si="73"/>
        <v/>
      </c>
      <c r="AI465" s="8" t="str">
        <f>IF(AH465="","",COUNTIF($AH$4:AH465,AH465))</f>
        <v/>
      </c>
      <c r="AJ465" s="8" t="str">
        <f t="shared" si="76"/>
        <v/>
      </c>
      <c r="AK465" s="8" t="str">
        <f t="shared" si="77"/>
        <v/>
      </c>
      <c r="AL465" s="8" t="str">
        <f t="shared" si="78"/>
        <v/>
      </c>
      <c r="AM465" s="8" t="str">
        <f t="shared" si="79"/>
        <v/>
      </c>
      <c r="AO465" s="8">
        <v>462</v>
      </c>
      <c r="AP465" s="8">
        <f t="shared" si="80"/>
        <v>21</v>
      </c>
      <c r="AQ465" s="8">
        <f>IF(AP465="","",COUNTIF($AP$4:AP465,AP465)+2)</f>
        <v>24</v>
      </c>
      <c r="AR465" s="8" t="str">
        <f t="shared" si="74"/>
        <v/>
      </c>
      <c r="AS465" s="8" t="str">
        <f t="shared" si="81"/>
        <v>_24</v>
      </c>
      <c r="AT465" s="8">
        <f t="shared" si="82"/>
        <v>0</v>
      </c>
      <c r="AU465" s="36" t="str">
        <f>IFERROR(VLOOKUP(AS465,'Tiempos de ciclo'!$P$3:$S$398,4,0)/AT465,"")</f>
        <v/>
      </c>
    </row>
    <row r="466" spans="32:47" x14ac:dyDescent="0.25">
      <c r="AF466" s="35" t="str">
        <f t="shared" si="75"/>
        <v/>
      </c>
      <c r="AG466" s="8">
        <v>463</v>
      </c>
      <c r="AH466" s="8" t="str">
        <f t="shared" si="73"/>
        <v/>
      </c>
      <c r="AI466" s="8" t="str">
        <f>IF(AH466="","",COUNTIF($AH$4:AH466,AH466))</f>
        <v/>
      </c>
      <c r="AJ466" s="8" t="str">
        <f t="shared" si="76"/>
        <v/>
      </c>
      <c r="AK466" s="8" t="str">
        <f t="shared" si="77"/>
        <v/>
      </c>
      <c r="AL466" s="8" t="str">
        <f t="shared" si="78"/>
        <v/>
      </c>
      <c r="AM466" s="8" t="str">
        <f t="shared" si="79"/>
        <v/>
      </c>
      <c r="AO466" s="8">
        <v>463</v>
      </c>
      <c r="AP466" s="8">
        <f t="shared" si="80"/>
        <v>22</v>
      </c>
      <c r="AQ466" s="8">
        <f>IF(AP466="","",COUNTIF($AP$4:AP466,AP466)+2)</f>
        <v>3</v>
      </c>
      <c r="AR466" s="8" t="str">
        <f t="shared" si="74"/>
        <v/>
      </c>
      <c r="AS466" s="8" t="str">
        <f t="shared" si="81"/>
        <v>_3</v>
      </c>
      <c r="AT466" s="8">
        <f t="shared" si="82"/>
        <v>0</v>
      </c>
      <c r="AU466" s="36" t="str">
        <f>IFERROR(VLOOKUP(AS466,'Tiempos de ciclo'!$P$3:$S$398,4,0)/AT466,"")</f>
        <v/>
      </c>
    </row>
    <row r="467" spans="32:47" x14ac:dyDescent="0.25">
      <c r="AF467" s="35" t="str">
        <f t="shared" si="75"/>
        <v/>
      </c>
      <c r="AG467" s="8">
        <v>464</v>
      </c>
      <c r="AH467" s="8" t="str">
        <f t="shared" si="73"/>
        <v/>
      </c>
      <c r="AI467" s="8" t="str">
        <f>IF(AH467="","",COUNTIF($AH$4:AH467,AH467))</f>
        <v/>
      </c>
      <c r="AJ467" s="8" t="str">
        <f t="shared" si="76"/>
        <v/>
      </c>
      <c r="AK467" s="8" t="str">
        <f t="shared" si="77"/>
        <v/>
      </c>
      <c r="AL467" s="8" t="str">
        <f t="shared" si="78"/>
        <v/>
      </c>
      <c r="AM467" s="8" t="str">
        <f t="shared" si="79"/>
        <v/>
      </c>
      <c r="AO467" s="8">
        <v>464</v>
      </c>
      <c r="AP467" s="8">
        <f t="shared" si="80"/>
        <v>22</v>
      </c>
      <c r="AQ467" s="8">
        <f>IF(AP467="","",COUNTIF($AP$4:AP467,AP467)+2)</f>
        <v>4</v>
      </c>
      <c r="AR467" s="8" t="str">
        <f t="shared" si="74"/>
        <v/>
      </c>
      <c r="AS467" s="8" t="str">
        <f t="shared" si="81"/>
        <v>_4</v>
      </c>
      <c r="AT467" s="8">
        <f t="shared" si="82"/>
        <v>0</v>
      </c>
      <c r="AU467" s="36" t="str">
        <f>IFERROR(VLOOKUP(AS467,'Tiempos de ciclo'!$P$3:$S$398,4,0)/AT467,"")</f>
        <v/>
      </c>
    </row>
    <row r="468" spans="32:47" x14ac:dyDescent="0.25">
      <c r="AF468" s="35" t="str">
        <f t="shared" si="75"/>
        <v/>
      </c>
      <c r="AG468" s="8">
        <v>465</v>
      </c>
      <c r="AH468" s="8" t="str">
        <f t="shared" si="73"/>
        <v/>
      </c>
      <c r="AI468" s="8" t="str">
        <f>IF(AH468="","",COUNTIF($AH$4:AH468,AH468))</f>
        <v/>
      </c>
      <c r="AJ468" s="8" t="str">
        <f t="shared" si="76"/>
        <v/>
      </c>
      <c r="AK468" s="8" t="str">
        <f t="shared" si="77"/>
        <v/>
      </c>
      <c r="AL468" s="8" t="str">
        <f t="shared" si="78"/>
        <v/>
      </c>
      <c r="AM468" s="8" t="str">
        <f t="shared" si="79"/>
        <v/>
      </c>
      <c r="AO468" s="8">
        <v>465</v>
      </c>
      <c r="AP468" s="8">
        <f t="shared" si="80"/>
        <v>22</v>
      </c>
      <c r="AQ468" s="8">
        <f>IF(AP468="","",COUNTIF($AP$4:AP468,AP468)+2)</f>
        <v>5</v>
      </c>
      <c r="AR468" s="8" t="str">
        <f t="shared" si="74"/>
        <v/>
      </c>
      <c r="AS468" s="8" t="str">
        <f t="shared" si="81"/>
        <v>_5</v>
      </c>
      <c r="AT468" s="8">
        <f t="shared" si="82"/>
        <v>0</v>
      </c>
      <c r="AU468" s="36" t="str">
        <f>IFERROR(VLOOKUP(AS468,'Tiempos de ciclo'!$P$3:$S$398,4,0)/AT468,"")</f>
        <v/>
      </c>
    </row>
    <row r="469" spans="32:47" x14ac:dyDescent="0.25">
      <c r="AF469" s="35" t="str">
        <f t="shared" si="75"/>
        <v/>
      </c>
      <c r="AG469" s="8">
        <v>466</v>
      </c>
      <c r="AH469" s="8" t="str">
        <f t="shared" si="73"/>
        <v/>
      </c>
      <c r="AI469" s="8" t="str">
        <f>IF(AH469="","",COUNTIF($AH$4:AH469,AH469))</f>
        <v/>
      </c>
      <c r="AJ469" s="8" t="str">
        <f t="shared" si="76"/>
        <v/>
      </c>
      <c r="AK469" s="8" t="str">
        <f t="shared" si="77"/>
        <v/>
      </c>
      <c r="AL469" s="8" t="str">
        <f t="shared" si="78"/>
        <v/>
      </c>
      <c r="AM469" s="8" t="str">
        <f t="shared" si="79"/>
        <v/>
      </c>
      <c r="AO469" s="8">
        <v>466</v>
      </c>
      <c r="AP469" s="8">
        <f t="shared" si="80"/>
        <v>22</v>
      </c>
      <c r="AQ469" s="8">
        <f>IF(AP469="","",COUNTIF($AP$4:AP469,AP469)+2)</f>
        <v>6</v>
      </c>
      <c r="AR469" s="8" t="str">
        <f t="shared" si="74"/>
        <v/>
      </c>
      <c r="AS469" s="8" t="str">
        <f t="shared" si="81"/>
        <v>_6</v>
      </c>
      <c r="AT469" s="8">
        <f t="shared" si="82"/>
        <v>0</v>
      </c>
      <c r="AU469" s="36" t="str">
        <f>IFERROR(VLOOKUP(AS469,'Tiempos de ciclo'!$P$3:$S$398,4,0)/AT469,"")</f>
        <v/>
      </c>
    </row>
    <row r="470" spans="32:47" x14ac:dyDescent="0.25">
      <c r="AF470" s="35" t="str">
        <f t="shared" si="75"/>
        <v/>
      </c>
      <c r="AG470" s="8">
        <v>467</v>
      </c>
      <c r="AH470" s="8" t="str">
        <f t="shared" si="73"/>
        <v/>
      </c>
      <c r="AI470" s="8" t="str">
        <f>IF(AH470="","",COUNTIF($AH$4:AH470,AH470))</f>
        <v/>
      </c>
      <c r="AJ470" s="8" t="str">
        <f t="shared" si="76"/>
        <v/>
      </c>
      <c r="AK470" s="8" t="str">
        <f t="shared" si="77"/>
        <v/>
      </c>
      <c r="AL470" s="8" t="str">
        <f t="shared" si="78"/>
        <v/>
      </c>
      <c r="AM470" s="8" t="str">
        <f t="shared" si="79"/>
        <v/>
      </c>
      <c r="AO470" s="8">
        <v>467</v>
      </c>
      <c r="AP470" s="8">
        <f t="shared" si="80"/>
        <v>22</v>
      </c>
      <c r="AQ470" s="8">
        <f>IF(AP470="","",COUNTIF($AP$4:AP470,AP470)+2)</f>
        <v>7</v>
      </c>
      <c r="AR470" s="8" t="str">
        <f t="shared" si="74"/>
        <v/>
      </c>
      <c r="AS470" s="8" t="str">
        <f t="shared" si="81"/>
        <v>_7</v>
      </c>
      <c r="AT470" s="8">
        <f t="shared" si="82"/>
        <v>0</v>
      </c>
      <c r="AU470" s="36" t="str">
        <f>IFERROR(VLOOKUP(AS470,'Tiempos de ciclo'!$P$3:$S$398,4,0)/AT470,"")</f>
        <v/>
      </c>
    </row>
    <row r="471" spans="32:47" x14ac:dyDescent="0.25">
      <c r="AF471" s="35" t="str">
        <f t="shared" si="75"/>
        <v/>
      </c>
      <c r="AG471" s="8">
        <v>468</v>
      </c>
      <c r="AH471" s="8" t="str">
        <f t="shared" si="73"/>
        <v/>
      </c>
      <c r="AI471" s="8" t="str">
        <f>IF(AH471="","",COUNTIF($AH$4:AH471,AH471))</f>
        <v/>
      </c>
      <c r="AJ471" s="8" t="str">
        <f t="shared" si="76"/>
        <v/>
      </c>
      <c r="AK471" s="8" t="str">
        <f t="shared" si="77"/>
        <v/>
      </c>
      <c r="AL471" s="8" t="str">
        <f t="shared" si="78"/>
        <v/>
      </c>
      <c r="AM471" s="8" t="str">
        <f t="shared" si="79"/>
        <v/>
      </c>
      <c r="AO471" s="8">
        <v>468</v>
      </c>
      <c r="AP471" s="8">
        <f t="shared" si="80"/>
        <v>22</v>
      </c>
      <c r="AQ471" s="8">
        <f>IF(AP471="","",COUNTIF($AP$4:AP471,AP471)+2)</f>
        <v>8</v>
      </c>
      <c r="AR471" s="8" t="str">
        <f t="shared" si="74"/>
        <v/>
      </c>
      <c r="AS471" s="8" t="str">
        <f t="shared" si="81"/>
        <v>_8</v>
      </c>
      <c r="AT471" s="8">
        <f t="shared" si="82"/>
        <v>0</v>
      </c>
      <c r="AU471" s="36" t="str">
        <f>IFERROR(VLOOKUP(AS471,'Tiempos de ciclo'!$P$3:$S$398,4,0)/AT471,"")</f>
        <v/>
      </c>
    </row>
    <row r="472" spans="32:47" x14ac:dyDescent="0.25">
      <c r="AF472" s="35" t="str">
        <f t="shared" si="75"/>
        <v/>
      </c>
      <c r="AG472" s="8">
        <v>469</v>
      </c>
      <c r="AH472" s="8" t="str">
        <f t="shared" si="73"/>
        <v/>
      </c>
      <c r="AI472" s="8" t="str">
        <f>IF(AH472="","",COUNTIF($AH$4:AH472,AH472))</f>
        <v/>
      </c>
      <c r="AJ472" s="8" t="str">
        <f t="shared" si="76"/>
        <v/>
      </c>
      <c r="AK472" s="8" t="str">
        <f t="shared" si="77"/>
        <v/>
      </c>
      <c r="AL472" s="8" t="str">
        <f t="shared" si="78"/>
        <v/>
      </c>
      <c r="AM472" s="8" t="str">
        <f t="shared" si="79"/>
        <v/>
      </c>
      <c r="AO472" s="8">
        <v>469</v>
      </c>
      <c r="AP472" s="8">
        <f t="shared" si="80"/>
        <v>22</v>
      </c>
      <c r="AQ472" s="8">
        <f>IF(AP472="","",COUNTIF($AP$4:AP472,AP472)+2)</f>
        <v>9</v>
      </c>
      <c r="AR472" s="8" t="str">
        <f t="shared" si="74"/>
        <v/>
      </c>
      <c r="AS472" s="8" t="str">
        <f t="shared" si="81"/>
        <v>_9</v>
      </c>
      <c r="AT472" s="8">
        <f t="shared" si="82"/>
        <v>0</v>
      </c>
      <c r="AU472" s="36" t="str">
        <f>IFERROR(VLOOKUP(AS472,'Tiempos de ciclo'!$P$3:$S$398,4,0)/AT472,"")</f>
        <v/>
      </c>
    </row>
    <row r="473" spans="32:47" x14ac:dyDescent="0.25">
      <c r="AF473" s="35" t="str">
        <f t="shared" si="75"/>
        <v/>
      </c>
      <c r="AG473" s="8">
        <v>470</v>
      </c>
      <c r="AH473" s="8" t="str">
        <f t="shared" si="73"/>
        <v/>
      </c>
      <c r="AI473" s="8" t="str">
        <f>IF(AH473="","",COUNTIF($AH$4:AH473,AH473))</f>
        <v/>
      </c>
      <c r="AJ473" s="8" t="str">
        <f t="shared" si="76"/>
        <v/>
      </c>
      <c r="AK473" s="8" t="str">
        <f t="shared" si="77"/>
        <v/>
      </c>
      <c r="AL473" s="8" t="str">
        <f t="shared" si="78"/>
        <v/>
      </c>
      <c r="AM473" s="8" t="str">
        <f t="shared" si="79"/>
        <v/>
      </c>
      <c r="AO473" s="8">
        <v>470</v>
      </c>
      <c r="AP473" s="8">
        <f t="shared" si="80"/>
        <v>22</v>
      </c>
      <c r="AQ473" s="8">
        <f>IF(AP473="","",COUNTIF($AP$4:AP473,AP473)+2)</f>
        <v>10</v>
      </c>
      <c r="AR473" s="8" t="str">
        <f t="shared" si="74"/>
        <v/>
      </c>
      <c r="AS473" s="8" t="str">
        <f t="shared" si="81"/>
        <v>_10</v>
      </c>
      <c r="AT473" s="8">
        <f t="shared" si="82"/>
        <v>0</v>
      </c>
      <c r="AU473" s="36" t="str">
        <f>IFERROR(VLOOKUP(AS473,'Tiempos de ciclo'!$P$3:$S$398,4,0)/AT473,"")</f>
        <v/>
      </c>
    </row>
    <row r="474" spans="32:47" x14ac:dyDescent="0.25">
      <c r="AF474" s="35" t="str">
        <f t="shared" si="75"/>
        <v/>
      </c>
      <c r="AG474" s="8">
        <v>471</v>
      </c>
      <c r="AH474" s="8" t="str">
        <f t="shared" si="73"/>
        <v/>
      </c>
      <c r="AI474" s="8" t="str">
        <f>IF(AH474="","",COUNTIF($AH$4:AH474,AH474))</f>
        <v/>
      </c>
      <c r="AJ474" s="8" t="str">
        <f t="shared" si="76"/>
        <v/>
      </c>
      <c r="AK474" s="8" t="str">
        <f t="shared" si="77"/>
        <v/>
      </c>
      <c r="AL474" s="8" t="str">
        <f t="shared" si="78"/>
        <v/>
      </c>
      <c r="AM474" s="8" t="str">
        <f t="shared" si="79"/>
        <v/>
      </c>
      <c r="AO474" s="8">
        <v>471</v>
      </c>
      <c r="AP474" s="8">
        <f t="shared" si="80"/>
        <v>22</v>
      </c>
      <c r="AQ474" s="8">
        <f>IF(AP474="","",COUNTIF($AP$4:AP474,AP474)+2)</f>
        <v>11</v>
      </c>
      <c r="AR474" s="8" t="str">
        <f t="shared" si="74"/>
        <v/>
      </c>
      <c r="AS474" s="8" t="str">
        <f t="shared" si="81"/>
        <v>_11</v>
      </c>
      <c r="AT474" s="8">
        <f t="shared" si="82"/>
        <v>0</v>
      </c>
      <c r="AU474" s="36" t="str">
        <f>IFERROR(VLOOKUP(AS474,'Tiempos de ciclo'!$P$3:$S$398,4,0)/AT474,"")</f>
        <v/>
      </c>
    </row>
    <row r="475" spans="32:47" x14ac:dyDescent="0.25">
      <c r="AF475" s="35" t="str">
        <f t="shared" si="75"/>
        <v/>
      </c>
      <c r="AG475" s="8">
        <v>472</v>
      </c>
      <c r="AH475" s="8" t="str">
        <f t="shared" si="73"/>
        <v/>
      </c>
      <c r="AI475" s="8" t="str">
        <f>IF(AH475="","",COUNTIF($AH$4:AH475,AH475))</f>
        <v/>
      </c>
      <c r="AJ475" s="8" t="str">
        <f t="shared" si="76"/>
        <v/>
      </c>
      <c r="AK475" s="8" t="str">
        <f t="shared" si="77"/>
        <v/>
      </c>
      <c r="AL475" s="8" t="str">
        <f t="shared" si="78"/>
        <v/>
      </c>
      <c r="AM475" s="8" t="str">
        <f t="shared" si="79"/>
        <v/>
      </c>
      <c r="AO475" s="8">
        <v>472</v>
      </c>
      <c r="AP475" s="8">
        <f t="shared" si="80"/>
        <v>22</v>
      </c>
      <c r="AQ475" s="8">
        <f>IF(AP475="","",COUNTIF($AP$4:AP475,AP475)+2)</f>
        <v>12</v>
      </c>
      <c r="AR475" s="8" t="str">
        <f t="shared" si="74"/>
        <v/>
      </c>
      <c r="AS475" s="8" t="str">
        <f t="shared" si="81"/>
        <v>_12</v>
      </c>
      <c r="AT475" s="8">
        <f t="shared" si="82"/>
        <v>0</v>
      </c>
      <c r="AU475" s="36" t="str">
        <f>IFERROR(VLOOKUP(AS475,'Tiempos de ciclo'!$P$3:$S$398,4,0)/AT475,"")</f>
        <v/>
      </c>
    </row>
    <row r="476" spans="32:47" x14ac:dyDescent="0.25">
      <c r="AF476" s="35" t="str">
        <f t="shared" si="75"/>
        <v/>
      </c>
      <c r="AG476" s="8">
        <v>473</v>
      </c>
      <c r="AH476" s="8" t="str">
        <f t="shared" si="73"/>
        <v/>
      </c>
      <c r="AI476" s="8" t="str">
        <f>IF(AH476="","",COUNTIF($AH$4:AH476,AH476))</f>
        <v/>
      </c>
      <c r="AJ476" s="8" t="str">
        <f t="shared" si="76"/>
        <v/>
      </c>
      <c r="AK476" s="8" t="str">
        <f t="shared" si="77"/>
        <v/>
      </c>
      <c r="AL476" s="8" t="str">
        <f t="shared" si="78"/>
        <v/>
      </c>
      <c r="AM476" s="8" t="str">
        <f t="shared" si="79"/>
        <v/>
      </c>
      <c r="AO476" s="8">
        <v>473</v>
      </c>
      <c r="AP476" s="8">
        <f t="shared" si="80"/>
        <v>22</v>
      </c>
      <c r="AQ476" s="8">
        <f>IF(AP476="","",COUNTIF($AP$4:AP476,AP476)+2)</f>
        <v>13</v>
      </c>
      <c r="AR476" s="8" t="str">
        <f t="shared" si="74"/>
        <v/>
      </c>
      <c r="AS476" s="8" t="str">
        <f t="shared" si="81"/>
        <v>_13</v>
      </c>
      <c r="AT476" s="8">
        <f t="shared" si="82"/>
        <v>0</v>
      </c>
      <c r="AU476" s="36" t="str">
        <f>IFERROR(VLOOKUP(AS476,'Tiempos de ciclo'!$P$3:$S$398,4,0)/AT476,"")</f>
        <v/>
      </c>
    </row>
    <row r="477" spans="32:47" x14ac:dyDescent="0.25">
      <c r="AF477" s="35" t="str">
        <f t="shared" si="75"/>
        <v/>
      </c>
      <c r="AG477" s="8">
        <v>474</v>
      </c>
      <c r="AH477" s="8" t="str">
        <f t="shared" si="73"/>
        <v/>
      </c>
      <c r="AI477" s="8" t="str">
        <f>IF(AH477="","",COUNTIF($AH$4:AH477,AH477))</f>
        <v/>
      </c>
      <c r="AJ477" s="8" t="str">
        <f t="shared" si="76"/>
        <v/>
      </c>
      <c r="AK477" s="8" t="str">
        <f t="shared" si="77"/>
        <v/>
      </c>
      <c r="AL477" s="8" t="str">
        <f t="shared" si="78"/>
        <v/>
      </c>
      <c r="AM477" s="8" t="str">
        <f t="shared" si="79"/>
        <v/>
      </c>
      <c r="AO477" s="8">
        <v>474</v>
      </c>
      <c r="AP477" s="8">
        <f t="shared" si="80"/>
        <v>22</v>
      </c>
      <c r="AQ477" s="8">
        <f>IF(AP477="","",COUNTIF($AP$4:AP477,AP477)+2)</f>
        <v>14</v>
      </c>
      <c r="AR477" s="8" t="str">
        <f t="shared" si="74"/>
        <v/>
      </c>
      <c r="AS477" s="8" t="str">
        <f t="shared" si="81"/>
        <v>_14</v>
      </c>
      <c r="AT477" s="8">
        <f t="shared" si="82"/>
        <v>0</v>
      </c>
      <c r="AU477" s="36" t="str">
        <f>IFERROR(VLOOKUP(AS477,'Tiempos de ciclo'!$P$3:$S$398,4,0)/AT477,"")</f>
        <v/>
      </c>
    </row>
    <row r="478" spans="32:47" x14ac:dyDescent="0.25">
      <c r="AF478" s="35" t="str">
        <f t="shared" si="75"/>
        <v/>
      </c>
      <c r="AG478" s="8">
        <v>475</v>
      </c>
      <c r="AH478" s="8" t="str">
        <f t="shared" si="73"/>
        <v/>
      </c>
      <c r="AI478" s="8" t="str">
        <f>IF(AH478="","",COUNTIF($AH$4:AH478,AH478))</f>
        <v/>
      </c>
      <c r="AJ478" s="8" t="str">
        <f t="shared" si="76"/>
        <v/>
      </c>
      <c r="AK478" s="8" t="str">
        <f t="shared" si="77"/>
        <v/>
      </c>
      <c r="AL478" s="8" t="str">
        <f t="shared" si="78"/>
        <v/>
      </c>
      <c r="AM478" s="8" t="str">
        <f t="shared" si="79"/>
        <v/>
      </c>
      <c r="AO478" s="8">
        <v>475</v>
      </c>
      <c r="AP478" s="8">
        <f t="shared" si="80"/>
        <v>22</v>
      </c>
      <c r="AQ478" s="8">
        <f>IF(AP478="","",COUNTIF($AP$4:AP478,AP478)+2)</f>
        <v>15</v>
      </c>
      <c r="AR478" s="8" t="str">
        <f t="shared" si="74"/>
        <v/>
      </c>
      <c r="AS478" s="8" t="str">
        <f t="shared" si="81"/>
        <v>_15</v>
      </c>
      <c r="AT478" s="8">
        <f t="shared" si="82"/>
        <v>0</v>
      </c>
      <c r="AU478" s="36" t="str">
        <f>IFERROR(VLOOKUP(AS478,'Tiempos de ciclo'!$P$3:$S$398,4,0)/AT478,"")</f>
        <v/>
      </c>
    </row>
    <row r="479" spans="32:47" x14ac:dyDescent="0.25">
      <c r="AF479" s="35" t="str">
        <f t="shared" si="75"/>
        <v/>
      </c>
      <c r="AG479" s="8">
        <v>476</v>
      </c>
      <c r="AH479" s="8" t="str">
        <f t="shared" si="73"/>
        <v/>
      </c>
      <c r="AI479" s="8" t="str">
        <f>IF(AH479="","",COUNTIF($AH$4:AH479,AH479))</f>
        <v/>
      </c>
      <c r="AJ479" s="8" t="str">
        <f t="shared" si="76"/>
        <v/>
      </c>
      <c r="AK479" s="8" t="str">
        <f t="shared" si="77"/>
        <v/>
      </c>
      <c r="AL479" s="8" t="str">
        <f t="shared" si="78"/>
        <v/>
      </c>
      <c r="AM479" s="8" t="str">
        <f t="shared" si="79"/>
        <v/>
      </c>
      <c r="AO479" s="8">
        <v>476</v>
      </c>
      <c r="AP479" s="8">
        <f t="shared" si="80"/>
        <v>22</v>
      </c>
      <c r="AQ479" s="8">
        <f>IF(AP479="","",COUNTIF($AP$4:AP479,AP479)+2)</f>
        <v>16</v>
      </c>
      <c r="AR479" s="8" t="str">
        <f t="shared" si="74"/>
        <v/>
      </c>
      <c r="AS479" s="8" t="str">
        <f t="shared" si="81"/>
        <v>_16</v>
      </c>
      <c r="AT479" s="8">
        <f t="shared" si="82"/>
        <v>0</v>
      </c>
      <c r="AU479" s="36" t="str">
        <f>IFERROR(VLOOKUP(AS479,'Tiempos de ciclo'!$P$3:$S$398,4,0)/AT479,"")</f>
        <v/>
      </c>
    </row>
    <row r="480" spans="32:47" x14ac:dyDescent="0.25">
      <c r="AF480" s="35" t="str">
        <f t="shared" si="75"/>
        <v/>
      </c>
      <c r="AG480" s="8">
        <v>477</v>
      </c>
      <c r="AH480" s="8" t="str">
        <f t="shared" si="73"/>
        <v/>
      </c>
      <c r="AI480" s="8" t="str">
        <f>IF(AH480="","",COUNTIF($AH$4:AH480,AH480))</f>
        <v/>
      </c>
      <c r="AJ480" s="8" t="str">
        <f t="shared" si="76"/>
        <v/>
      </c>
      <c r="AK480" s="8" t="str">
        <f t="shared" si="77"/>
        <v/>
      </c>
      <c r="AL480" s="8" t="str">
        <f t="shared" si="78"/>
        <v/>
      </c>
      <c r="AM480" s="8" t="str">
        <f t="shared" si="79"/>
        <v/>
      </c>
      <c r="AO480" s="8">
        <v>477</v>
      </c>
      <c r="AP480" s="8">
        <f t="shared" si="80"/>
        <v>22</v>
      </c>
      <c r="AQ480" s="8">
        <f>IF(AP480="","",COUNTIF($AP$4:AP480,AP480)+2)</f>
        <v>17</v>
      </c>
      <c r="AR480" s="8" t="str">
        <f t="shared" si="74"/>
        <v/>
      </c>
      <c r="AS480" s="8" t="str">
        <f t="shared" si="81"/>
        <v>_17</v>
      </c>
      <c r="AT480" s="8">
        <f t="shared" si="82"/>
        <v>0</v>
      </c>
      <c r="AU480" s="36" t="str">
        <f>IFERROR(VLOOKUP(AS480,'Tiempos de ciclo'!$P$3:$S$398,4,0)/AT480,"")</f>
        <v/>
      </c>
    </row>
    <row r="481" spans="32:47" x14ac:dyDescent="0.25">
      <c r="AF481" s="35" t="str">
        <f t="shared" si="75"/>
        <v/>
      </c>
      <c r="AG481" s="8">
        <v>478</v>
      </c>
      <c r="AH481" s="8" t="str">
        <f t="shared" si="73"/>
        <v/>
      </c>
      <c r="AI481" s="8" t="str">
        <f>IF(AH481="","",COUNTIF($AH$4:AH481,AH481))</f>
        <v/>
      </c>
      <c r="AJ481" s="8" t="str">
        <f t="shared" si="76"/>
        <v/>
      </c>
      <c r="AK481" s="8" t="str">
        <f t="shared" si="77"/>
        <v/>
      </c>
      <c r="AL481" s="8" t="str">
        <f t="shared" si="78"/>
        <v/>
      </c>
      <c r="AM481" s="8" t="str">
        <f t="shared" si="79"/>
        <v/>
      </c>
      <c r="AO481" s="8">
        <v>478</v>
      </c>
      <c r="AP481" s="8">
        <f t="shared" si="80"/>
        <v>22</v>
      </c>
      <c r="AQ481" s="8">
        <f>IF(AP481="","",COUNTIF($AP$4:AP481,AP481)+2)</f>
        <v>18</v>
      </c>
      <c r="AR481" s="8" t="str">
        <f t="shared" si="74"/>
        <v/>
      </c>
      <c r="AS481" s="8" t="str">
        <f t="shared" si="81"/>
        <v>_18</v>
      </c>
      <c r="AT481" s="8">
        <f t="shared" si="82"/>
        <v>0</v>
      </c>
      <c r="AU481" s="36" t="str">
        <f>IFERROR(VLOOKUP(AS481,'Tiempos de ciclo'!$P$3:$S$398,4,0)/AT481,"")</f>
        <v/>
      </c>
    </row>
    <row r="482" spans="32:47" x14ac:dyDescent="0.25">
      <c r="AF482" s="35" t="str">
        <f t="shared" si="75"/>
        <v/>
      </c>
      <c r="AG482" s="8">
        <v>479</v>
      </c>
      <c r="AH482" s="8" t="str">
        <f t="shared" si="73"/>
        <v/>
      </c>
      <c r="AI482" s="8" t="str">
        <f>IF(AH482="","",COUNTIF($AH$4:AH482,AH482))</f>
        <v/>
      </c>
      <c r="AJ482" s="8" t="str">
        <f t="shared" si="76"/>
        <v/>
      </c>
      <c r="AK482" s="8" t="str">
        <f t="shared" si="77"/>
        <v/>
      </c>
      <c r="AL482" s="8" t="str">
        <f t="shared" si="78"/>
        <v/>
      </c>
      <c r="AM482" s="8" t="str">
        <f t="shared" si="79"/>
        <v/>
      </c>
      <c r="AO482" s="8">
        <v>479</v>
      </c>
      <c r="AP482" s="8">
        <f t="shared" si="80"/>
        <v>22</v>
      </c>
      <c r="AQ482" s="8">
        <f>IF(AP482="","",COUNTIF($AP$4:AP482,AP482)+2)</f>
        <v>19</v>
      </c>
      <c r="AR482" s="8" t="str">
        <f t="shared" si="74"/>
        <v/>
      </c>
      <c r="AS482" s="8" t="str">
        <f t="shared" si="81"/>
        <v>_19</v>
      </c>
      <c r="AT482" s="8">
        <f t="shared" si="82"/>
        <v>0</v>
      </c>
      <c r="AU482" s="36" t="str">
        <f>IFERROR(VLOOKUP(AS482,'Tiempos de ciclo'!$P$3:$S$398,4,0)/AT482,"")</f>
        <v/>
      </c>
    </row>
    <row r="483" spans="32:47" x14ac:dyDescent="0.25">
      <c r="AF483" s="35" t="str">
        <f t="shared" si="75"/>
        <v/>
      </c>
      <c r="AG483" s="8">
        <v>480</v>
      </c>
      <c r="AH483" s="8" t="str">
        <f t="shared" si="73"/>
        <v/>
      </c>
      <c r="AI483" s="8" t="str">
        <f>IF(AH483="","",COUNTIF($AH$4:AH483,AH483))</f>
        <v/>
      </c>
      <c r="AJ483" s="8" t="str">
        <f t="shared" si="76"/>
        <v/>
      </c>
      <c r="AK483" s="8" t="str">
        <f t="shared" si="77"/>
        <v/>
      </c>
      <c r="AL483" s="8" t="str">
        <f t="shared" si="78"/>
        <v/>
      </c>
      <c r="AM483" s="8" t="str">
        <f t="shared" si="79"/>
        <v/>
      </c>
      <c r="AO483" s="8">
        <v>480</v>
      </c>
      <c r="AP483" s="8">
        <f t="shared" si="80"/>
        <v>22</v>
      </c>
      <c r="AQ483" s="8">
        <f>IF(AP483="","",COUNTIF($AP$4:AP483,AP483)+2)</f>
        <v>20</v>
      </c>
      <c r="AR483" s="8" t="str">
        <f t="shared" si="74"/>
        <v/>
      </c>
      <c r="AS483" s="8" t="str">
        <f t="shared" si="81"/>
        <v>_20</v>
      </c>
      <c r="AT483" s="8">
        <f t="shared" si="82"/>
        <v>0</v>
      </c>
      <c r="AU483" s="36" t="str">
        <f>IFERROR(VLOOKUP(AS483,'Tiempos de ciclo'!$P$3:$S$398,4,0)/AT483,"")</f>
        <v/>
      </c>
    </row>
    <row r="484" spans="32:47" x14ac:dyDescent="0.25">
      <c r="AF484" s="35" t="str">
        <f t="shared" si="75"/>
        <v/>
      </c>
      <c r="AG484" s="8">
        <v>481</v>
      </c>
      <c r="AH484" s="8" t="str">
        <f t="shared" si="73"/>
        <v/>
      </c>
      <c r="AI484" s="8" t="str">
        <f>IF(AH484="","",COUNTIF($AH$4:AH484,AH484))</f>
        <v/>
      </c>
      <c r="AJ484" s="8" t="str">
        <f t="shared" si="76"/>
        <v/>
      </c>
      <c r="AK484" s="8" t="str">
        <f t="shared" si="77"/>
        <v/>
      </c>
      <c r="AL484" s="8" t="str">
        <f t="shared" si="78"/>
        <v/>
      </c>
      <c r="AM484" s="8" t="str">
        <f t="shared" si="79"/>
        <v/>
      </c>
      <c r="AO484" s="8">
        <v>481</v>
      </c>
      <c r="AP484" s="8">
        <f t="shared" si="80"/>
        <v>22</v>
      </c>
      <c r="AQ484" s="8">
        <f>IF(AP484="","",COUNTIF($AP$4:AP484,AP484)+2)</f>
        <v>21</v>
      </c>
      <c r="AR484" s="8" t="str">
        <f t="shared" si="74"/>
        <v/>
      </c>
      <c r="AS484" s="8" t="str">
        <f t="shared" si="81"/>
        <v>_21</v>
      </c>
      <c r="AT484" s="8">
        <f t="shared" si="82"/>
        <v>0</v>
      </c>
      <c r="AU484" s="36" t="str">
        <f>IFERROR(VLOOKUP(AS484,'Tiempos de ciclo'!$P$3:$S$398,4,0)/AT484,"")</f>
        <v/>
      </c>
    </row>
    <row r="485" spans="32:47" x14ac:dyDescent="0.25">
      <c r="AF485" s="35" t="str">
        <f t="shared" si="75"/>
        <v/>
      </c>
      <c r="AG485" s="8">
        <v>482</v>
      </c>
      <c r="AH485" s="8" t="str">
        <f t="shared" si="73"/>
        <v/>
      </c>
      <c r="AI485" s="8" t="str">
        <f>IF(AH485="","",COUNTIF($AH$4:AH485,AH485))</f>
        <v/>
      </c>
      <c r="AJ485" s="8" t="str">
        <f t="shared" si="76"/>
        <v/>
      </c>
      <c r="AK485" s="8" t="str">
        <f t="shared" si="77"/>
        <v/>
      </c>
      <c r="AL485" s="8" t="str">
        <f t="shared" si="78"/>
        <v/>
      </c>
      <c r="AM485" s="8" t="str">
        <f t="shared" si="79"/>
        <v/>
      </c>
      <c r="AO485" s="8">
        <v>482</v>
      </c>
      <c r="AP485" s="8">
        <f t="shared" si="80"/>
        <v>22</v>
      </c>
      <c r="AQ485" s="8">
        <f>IF(AP485="","",COUNTIF($AP$4:AP485,AP485)+2)</f>
        <v>22</v>
      </c>
      <c r="AR485" s="8" t="str">
        <f t="shared" si="74"/>
        <v/>
      </c>
      <c r="AS485" s="8" t="str">
        <f t="shared" si="81"/>
        <v>_22</v>
      </c>
      <c r="AT485" s="8">
        <f t="shared" si="82"/>
        <v>0</v>
      </c>
      <c r="AU485" s="36" t="str">
        <f>IFERROR(VLOOKUP(AS485,'Tiempos de ciclo'!$P$3:$S$398,4,0)/AT485,"")</f>
        <v/>
      </c>
    </row>
    <row r="486" spans="32:47" x14ac:dyDescent="0.25">
      <c r="AF486" s="35" t="str">
        <f t="shared" si="75"/>
        <v/>
      </c>
      <c r="AG486" s="8">
        <v>483</v>
      </c>
      <c r="AH486" s="8" t="str">
        <f t="shared" si="73"/>
        <v/>
      </c>
      <c r="AI486" s="8" t="str">
        <f>IF(AH486="","",COUNTIF($AH$4:AH486,AH486))</f>
        <v/>
      </c>
      <c r="AJ486" s="8" t="str">
        <f t="shared" si="76"/>
        <v/>
      </c>
      <c r="AK486" s="8" t="str">
        <f t="shared" si="77"/>
        <v/>
      </c>
      <c r="AL486" s="8" t="str">
        <f t="shared" si="78"/>
        <v/>
      </c>
      <c r="AM486" s="8" t="str">
        <f t="shared" si="79"/>
        <v/>
      </c>
      <c r="AO486" s="8">
        <v>483</v>
      </c>
      <c r="AP486" s="8">
        <f t="shared" si="80"/>
        <v>22</v>
      </c>
      <c r="AQ486" s="8">
        <f>IF(AP486="","",COUNTIF($AP$4:AP486,AP486)+2)</f>
        <v>23</v>
      </c>
      <c r="AR486" s="8" t="str">
        <f t="shared" si="74"/>
        <v/>
      </c>
      <c r="AS486" s="8" t="str">
        <f t="shared" si="81"/>
        <v>_23</v>
      </c>
      <c r="AT486" s="8">
        <f t="shared" si="82"/>
        <v>0</v>
      </c>
      <c r="AU486" s="36" t="str">
        <f>IFERROR(VLOOKUP(AS486,'Tiempos de ciclo'!$P$3:$S$398,4,0)/AT486,"")</f>
        <v/>
      </c>
    </row>
    <row r="487" spans="32:47" x14ac:dyDescent="0.25">
      <c r="AF487" s="35" t="str">
        <f t="shared" si="75"/>
        <v/>
      </c>
      <c r="AG487" s="8">
        <v>484</v>
      </c>
      <c r="AH487" s="8" t="str">
        <f t="shared" si="73"/>
        <v/>
      </c>
      <c r="AI487" s="8" t="str">
        <f>IF(AH487="","",COUNTIF($AH$4:AH487,AH487))</f>
        <v/>
      </c>
      <c r="AJ487" s="8" t="str">
        <f t="shared" si="76"/>
        <v/>
      </c>
      <c r="AK487" s="8" t="str">
        <f t="shared" si="77"/>
        <v/>
      </c>
      <c r="AL487" s="8" t="str">
        <f t="shared" si="78"/>
        <v/>
      </c>
      <c r="AM487" s="8" t="str">
        <f t="shared" si="79"/>
        <v/>
      </c>
      <c r="AO487" s="8">
        <v>484</v>
      </c>
      <c r="AP487" s="8">
        <f t="shared" si="80"/>
        <v>22</v>
      </c>
      <c r="AQ487" s="8">
        <f>IF(AP487="","",COUNTIF($AP$4:AP487,AP487)+2)</f>
        <v>24</v>
      </c>
      <c r="AR487" s="8" t="str">
        <f t="shared" si="74"/>
        <v/>
      </c>
      <c r="AS487" s="8" t="str">
        <f t="shared" si="81"/>
        <v>_24</v>
      </c>
      <c r="AT487" s="8">
        <f t="shared" si="82"/>
        <v>0</v>
      </c>
      <c r="AU487" s="36" t="str">
        <f>IFERROR(VLOOKUP(AS487,'Tiempos de ciclo'!$P$3:$S$398,4,0)/AT487,"")</f>
        <v/>
      </c>
    </row>
    <row r="488" spans="32:47" x14ac:dyDescent="0.25">
      <c r="AF488" s="35" t="str">
        <f t="shared" si="75"/>
        <v/>
      </c>
      <c r="AG488" s="8">
        <v>485</v>
      </c>
      <c r="AH488" s="8" t="str">
        <f t="shared" si="73"/>
        <v/>
      </c>
      <c r="AI488" s="8" t="str">
        <f>IF(AH488="","",COUNTIF($AH$4:AH488,AH488))</f>
        <v/>
      </c>
      <c r="AJ488" s="8" t="str">
        <f t="shared" si="76"/>
        <v/>
      </c>
      <c r="AK488" s="8" t="str">
        <f t="shared" si="77"/>
        <v/>
      </c>
      <c r="AL488" s="8" t="str">
        <f t="shared" si="78"/>
        <v/>
      </c>
      <c r="AM488" s="8" t="str">
        <f t="shared" si="79"/>
        <v/>
      </c>
      <c r="AO488" s="8">
        <v>485</v>
      </c>
      <c r="AP488" s="8">
        <f t="shared" si="80"/>
        <v>23</v>
      </c>
      <c r="AQ488" s="8">
        <f>IF(AP488="","",COUNTIF($AP$4:AP488,AP488)+2)</f>
        <v>3</v>
      </c>
      <c r="AR488" s="8" t="str">
        <f t="shared" si="74"/>
        <v/>
      </c>
      <c r="AS488" s="8" t="str">
        <f t="shared" si="81"/>
        <v>_3</v>
      </c>
      <c r="AT488" s="8">
        <f t="shared" si="82"/>
        <v>0</v>
      </c>
      <c r="AU488" s="36" t="str">
        <f>IFERROR(VLOOKUP(AS488,'Tiempos de ciclo'!$P$3:$S$398,4,0)/AT488,"")</f>
        <v/>
      </c>
    </row>
    <row r="489" spans="32:47" x14ac:dyDescent="0.25">
      <c r="AF489" s="35" t="str">
        <f t="shared" si="75"/>
        <v/>
      </c>
      <c r="AG489" s="8">
        <v>486</v>
      </c>
      <c r="AH489" s="8" t="str">
        <f t="shared" si="73"/>
        <v/>
      </c>
      <c r="AI489" s="8" t="str">
        <f>IF(AH489="","",COUNTIF($AH$4:AH489,AH489))</f>
        <v/>
      </c>
      <c r="AJ489" s="8" t="str">
        <f t="shared" si="76"/>
        <v/>
      </c>
      <c r="AK489" s="8" t="str">
        <f t="shared" si="77"/>
        <v/>
      </c>
      <c r="AL489" s="8" t="str">
        <f t="shared" si="78"/>
        <v/>
      </c>
      <c r="AM489" s="8" t="str">
        <f t="shared" si="79"/>
        <v/>
      </c>
      <c r="AO489" s="8">
        <v>486</v>
      </c>
      <c r="AP489" s="8">
        <f t="shared" si="80"/>
        <v>23</v>
      </c>
      <c r="AQ489" s="8">
        <f>IF(AP489="","",COUNTIF($AP$4:AP489,AP489)+2)</f>
        <v>4</v>
      </c>
      <c r="AR489" s="8" t="str">
        <f t="shared" si="74"/>
        <v/>
      </c>
      <c r="AS489" s="8" t="str">
        <f t="shared" si="81"/>
        <v>_4</v>
      </c>
      <c r="AT489" s="8">
        <f t="shared" si="82"/>
        <v>0</v>
      </c>
      <c r="AU489" s="36" t="str">
        <f>IFERROR(VLOOKUP(AS489,'Tiempos de ciclo'!$P$3:$S$398,4,0)/AT489,"")</f>
        <v/>
      </c>
    </row>
    <row r="490" spans="32:47" x14ac:dyDescent="0.25">
      <c r="AF490" s="35" t="str">
        <f t="shared" si="75"/>
        <v/>
      </c>
      <c r="AG490" s="8">
        <v>487</v>
      </c>
      <c r="AH490" s="8" t="str">
        <f t="shared" si="73"/>
        <v/>
      </c>
      <c r="AI490" s="8" t="str">
        <f>IF(AH490="","",COUNTIF($AH$4:AH490,AH490))</f>
        <v/>
      </c>
      <c r="AJ490" s="8" t="str">
        <f t="shared" si="76"/>
        <v/>
      </c>
      <c r="AK490" s="8" t="str">
        <f t="shared" si="77"/>
        <v/>
      </c>
      <c r="AL490" s="8" t="str">
        <f t="shared" si="78"/>
        <v/>
      </c>
      <c r="AM490" s="8" t="str">
        <f t="shared" si="79"/>
        <v/>
      </c>
      <c r="AO490" s="8">
        <v>487</v>
      </c>
      <c r="AP490" s="8">
        <f t="shared" si="80"/>
        <v>23</v>
      </c>
      <c r="AQ490" s="8">
        <f>IF(AP490="","",COUNTIF($AP$4:AP490,AP490)+2)</f>
        <v>5</v>
      </c>
      <c r="AR490" s="8" t="str">
        <f t="shared" si="74"/>
        <v/>
      </c>
      <c r="AS490" s="8" t="str">
        <f t="shared" si="81"/>
        <v>_5</v>
      </c>
      <c r="AT490" s="8">
        <f t="shared" si="82"/>
        <v>0</v>
      </c>
      <c r="AU490" s="36" t="str">
        <f>IFERROR(VLOOKUP(AS490,'Tiempos de ciclo'!$P$3:$S$398,4,0)/AT490,"")</f>
        <v/>
      </c>
    </row>
    <row r="491" spans="32:47" x14ac:dyDescent="0.25">
      <c r="AF491" s="35" t="str">
        <f t="shared" si="75"/>
        <v/>
      </c>
      <c r="AG491" s="8">
        <v>488</v>
      </c>
      <c r="AH491" s="8" t="str">
        <f t="shared" si="73"/>
        <v/>
      </c>
      <c r="AI491" s="8" t="str">
        <f>IF(AH491="","",COUNTIF($AH$4:AH491,AH491))</f>
        <v/>
      </c>
      <c r="AJ491" s="8" t="str">
        <f t="shared" si="76"/>
        <v/>
      </c>
      <c r="AK491" s="8" t="str">
        <f t="shared" si="77"/>
        <v/>
      </c>
      <c r="AL491" s="8" t="str">
        <f t="shared" si="78"/>
        <v/>
      </c>
      <c r="AM491" s="8" t="str">
        <f t="shared" si="79"/>
        <v/>
      </c>
      <c r="AO491" s="8">
        <v>488</v>
      </c>
      <c r="AP491" s="8">
        <f t="shared" si="80"/>
        <v>23</v>
      </c>
      <c r="AQ491" s="8">
        <f>IF(AP491="","",COUNTIF($AP$4:AP491,AP491)+2)</f>
        <v>6</v>
      </c>
      <c r="AR491" s="8" t="str">
        <f t="shared" si="74"/>
        <v/>
      </c>
      <c r="AS491" s="8" t="str">
        <f t="shared" si="81"/>
        <v>_6</v>
      </c>
      <c r="AT491" s="8">
        <f t="shared" si="82"/>
        <v>0</v>
      </c>
      <c r="AU491" s="36" t="str">
        <f>IFERROR(VLOOKUP(AS491,'Tiempos de ciclo'!$P$3:$S$398,4,0)/AT491,"")</f>
        <v/>
      </c>
    </row>
    <row r="492" spans="32:47" x14ac:dyDescent="0.25">
      <c r="AF492" s="35" t="str">
        <f t="shared" si="75"/>
        <v/>
      </c>
      <c r="AG492" s="8">
        <v>489</v>
      </c>
      <c r="AH492" s="8" t="str">
        <f t="shared" si="73"/>
        <v/>
      </c>
      <c r="AI492" s="8" t="str">
        <f>IF(AH492="","",COUNTIF($AH$4:AH492,AH492))</f>
        <v/>
      </c>
      <c r="AJ492" s="8" t="str">
        <f t="shared" si="76"/>
        <v/>
      </c>
      <c r="AK492" s="8" t="str">
        <f t="shared" si="77"/>
        <v/>
      </c>
      <c r="AL492" s="8" t="str">
        <f t="shared" si="78"/>
        <v/>
      </c>
      <c r="AM492" s="8" t="str">
        <f t="shared" si="79"/>
        <v/>
      </c>
      <c r="AO492" s="8">
        <v>489</v>
      </c>
      <c r="AP492" s="8">
        <f t="shared" si="80"/>
        <v>23</v>
      </c>
      <c r="AQ492" s="8">
        <f>IF(AP492="","",COUNTIF($AP$4:AP492,AP492)+2)</f>
        <v>7</v>
      </c>
      <c r="AR492" s="8" t="str">
        <f t="shared" si="74"/>
        <v/>
      </c>
      <c r="AS492" s="8" t="str">
        <f t="shared" si="81"/>
        <v>_7</v>
      </c>
      <c r="AT492" s="8">
        <f t="shared" si="82"/>
        <v>0</v>
      </c>
      <c r="AU492" s="36" t="str">
        <f>IFERROR(VLOOKUP(AS492,'Tiempos de ciclo'!$P$3:$S$398,4,0)/AT492,"")</f>
        <v/>
      </c>
    </row>
    <row r="493" spans="32:47" x14ac:dyDescent="0.25">
      <c r="AF493" s="35" t="str">
        <f t="shared" si="75"/>
        <v/>
      </c>
      <c r="AG493" s="8">
        <v>490</v>
      </c>
      <c r="AH493" s="8" t="str">
        <f t="shared" si="73"/>
        <v/>
      </c>
      <c r="AI493" s="8" t="str">
        <f>IF(AH493="","",COUNTIF($AH$4:AH493,AH493))</f>
        <v/>
      </c>
      <c r="AJ493" s="8" t="str">
        <f t="shared" si="76"/>
        <v/>
      </c>
      <c r="AK493" s="8" t="str">
        <f t="shared" si="77"/>
        <v/>
      </c>
      <c r="AL493" s="8" t="str">
        <f t="shared" si="78"/>
        <v/>
      </c>
      <c r="AM493" s="8" t="str">
        <f t="shared" si="79"/>
        <v/>
      </c>
      <c r="AO493" s="8">
        <v>490</v>
      </c>
      <c r="AP493" s="8">
        <f t="shared" si="80"/>
        <v>23</v>
      </c>
      <c r="AQ493" s="8">
        <f>IF(AP493="","",COUNTIF($AP$4:AP493,AP493)+2)</f>
        <v>8</v>
      </c>
      <c r="AR493" s="8" t="str">
        <f t="shared" si="74"/>
        <v/>
      </c>
      <c r="AS493" s="8" t="str">
        <f t="shared" si="81"/>
        <v>_8</v>
      </c>
      <c r="AT493" s="8">
        <f t="shared" si="82"/>
        <v>0</v>
      </c>
      <c r="AU493" s="36" t="str">
        <f>IFERROR(VLOOKUP(AS493,'Tiempos de ciclo'!$P$3:$S$398,4,0)/AT493,"")</f>
        <v/>
      </c>
    </row>
    <row r="494" spans="32:47" x14ac:dyDescent="0.25">
      <c r="AF494" s="35" t="str">
        <f t="shared" si="75"/>
        <v/>
      </c>
      <c r="AG494" s="8">
        <v>491</v>
      </c>
      <c r="AH494" s="8" t="str">
        <f t="shared" si="73"/>
        <v/>
      </c>
      <c r="AI494" s="8" t="str">
        <f>IF(AH494="","",COUNTIF($AH$4:AH494,AH494))</f>
        <v/>
      </c>
      <c r="AJ494" s="8" t="str">
        <f t="shared" si="76"/>
        <v/>
      </c>
      <c r="AK494" s="8" t="str">
        <f t="shared" si="77"/>
        <v/>
      </c>
      <c r="AL494" s="8" t="str">
        <f t="shared" si="78"/>
        <v/>
      </c>
      <c r="AM494" s="8" t="str">
        <f t="shared" si="79"/>
        <v/>
      </c>
      <c r="AO494" s="8">
        <v>491</v>
      </c>
      <c r="AP494" s="8">
        <f t="shared" si="80"/>
        <v>23</v>
      </c>
      <c r="AQ494" s="8">
        <f>IF(AP494="","",COUNTIF($AP$4:AP494,AP494)+2)</f>
        <v>9</v>
      </c>
      <c r="AR494" s="8" t="str">
        <f t="shared" si="74"/>
        <v/>
      </c>
      <c r="AS494" s="8" t="str">
        <f t="shared" si="81"/>
        <v>_9</v>
      </c>
      <c r="AT494" s="8">
        <f t="shared" si="82"/>
        <v>0</v>
      </c>
      <c r="AU494" s="36" t="str">
        <f>IFERROR(VLOOKUP(AS494,'Tiempos de ciclo'!$P$3:$S$398,4,0)/AT494,"")</f>
        <v/>
      </c>
    </row>
    <row r="495" spans="32:47" x14ac:dyDescent="0.25">
      <c r="AF495" s="35" t="str">
        <f t="shared" si="75"/>
        <v/>
      </c>
      <c r="AG495" s="8">
        <v>492</v>
      </c>
      <c r="AH495" s="8" t="str">
        <f t="shared" si="73"/>
        <v/>
      </c>
      <c r="AI495" s="8" t="str">
        <f>IF(AH495="","",COUNTIF($AH$4:AH495,AH495))</f>
        <v/>
      </c>
      <c r="AJ495" s="8" t="str">
        <f t="shared" si="76"/>
        <v/>
      </c>
      <c r="AK495" s="8" t="str">
        <f t="shared" si="77"/>
        <v/>
      </c>
      <c r="AL495" s="8" t="str">
        <f t="shared" si="78"/>
        <v/>
      </c>
      <c r="AM495" s="8" t="str">
        <f t="shared" si="79"/>
        <v/>
      </c>
      <c r="AO495" s="8">
        <v>492</v>
      </c>
      <c r="AP495" s="8">
        <f t="shared" si="80"/>
        <v>23</v>
      </c>
      <c r="AQ495" s="8">
        <f>IF(AP495="","",COUNTIF($AP$4:AP495,AP495)+2)</f>
        <v>10</v>
      </c>
      <c r="AR495" s="8" t="str">
        <f t="shared" si="74"/>
        <v/>
      </c>
      <c r="AS495" s="8" t="str">
        <f t="shared" si="81"/>
        <v>_10</v>
      </c>
      <c r="AT495" s="8">
        <f t="shared" si="82"/>
        <v>0</v>
      </c>
      <c r="AU495" s="36" t="str">
        <f>IFERROR(VLOOKUP(AS495,'Tiempos de ciclo'!$P$3:$S$398,4,0)/AT495,"")</f>
        <v/>
      </c>
    </row>
    <row r="496" spans="32:47" x14ac:dyDescent="0.25">
      <c r="AF496" s="35" t="str">
        <f t="shared" si="75"/>
        <v/>
      </c>
      <c r="AG496" s="8">
        <v>493</v>
      </c>
      <c r="AH496" s="8" t="str">
        <f t="shared" si="73"/>
        <v/>
      </c>
      <c r="AI496" s="8" t="str">
        <f>IF(AH496="","",COUNTIF($AH$4:AH496,AH496))</f>
        <v/>
      </c>
      <c r="AJ496" s="8" t="str">
        <f t="shared" si="76"/>
        <v/>
      </c>
      <c r="AK496" s="8" t="str">
        <f t="shared" si="77"/>
        <v/>
      </c>
      <c r="AL496" s="8" t="str">
        <f t="shared" si="78"/>
        <v/>
      </c>
      <c r="AM496" s="8" t="str">
        <f t="shared" si="79"/>
        <v/>
      </c>
      <c r="AO496" s="8">
        <v>493</v>
      </c>
      <c r="AP496" s="8">
        <f t="shared" si="80"/>
        <v>23</v>
      </c>
      <c r="AQ496" s="8">
        <f>IF(AP496="","",COUNTIF($AP$4:AP496,AP496)+2)</f>
        <v>11</v>
      </c>
      <c r="AR496" s="8" t="str">
        <f t="shared" si="74"/>
        <v/>
      </c>
      <c r="AS496" s="8" t="str">
        <f t="shared" si="81"/>
        <v>_11</v>
      </c>
      <c r="AT496" s="8">
        <f t="shared" si="82"/>
        <v>0</v>
      </c>
      <c r="AU496" s="36" t="str">
        <f>IFERROR(VLOOKUP(AS496,'Tiempos de ciclo'!$P$3:$S$398,4,0)/AT496,"")</f>
        <v/>
      </c>
    </row>
    <row r="497" spans="32:47" x14ac:dyDescent="0.25">
      <c r="AF497" s="35" t="str">
        <f t="shared" si="75"/>
        <v/>
      </c>
      <c r="AG497" s="8">
        <v>494</v>
      </c>
      <c r="AH497" s="8" t="str">
        <f t="shared" si="73"/>
        <v/>
      </c>
      <c r="AI497" s="8" t="str">
        <f>IF(AH497="","",COUNTIF($AH$4:AH497,AH497))</f>
        <v/>
      </c>
      <c r="AJ497" s="8" t="str">
        <f t="shared" si="76"/>
        <v/>
      </c>
      <c r="AK497" s="8" t="str">
        <f t="shared" si="77"/>
        <v/>
      </c>
      <c r="AL497" s="8" t="str">
        <f t="shared" si="78"/>
        <v/>
      </c>
      <c r="AM497" s="8" t="str">
        <f t="shared" si="79"/>
        <v/>
      </c>
      <c r="AO497" s="8">
        <v>494</v>
      </c>
      <c r="AP497" s="8">
        <f t="shared" si="80"/>
        <v>23</v>
      </c>
      <c r="AQ497" s="8">
        <f>IF(AP497="","",COUNTIF($AP$4:AP497,AP497)+2)</f>
        <v>12</v>
      </c>
      <c r="AR497" s="8" t="str">
        <f t="shared" si="74"/>
        <v/>
      </c>
      <c r="AS497" s="8" t="str">
        <f t="shared" si="81"/>
        <v>_12</v>
      </c>
      <c r="AT497" s="8">
        <f t="shared" si="82"/>
        <v>0</v>
      </c>
      <c r="AU497" s="36" t="str">
        <f>IFERROR(VLOOKUP(AS497,'Tiempos de ciclo'!$P$3:$S$398,4,0)/AT497,"")</f>
        <v/>
      </c>
    </row>
    <row r="498" spans="32:47" x14ac:dyDescent="0.25">
      <c r="AF498" s="35" t="str">
        <f t="shared" si="75"/>
        <v/>
      </c>
      <c r="AG498" s="8">
        <v>495</v>
      </c>
      <c r="AH498" s="8" t="str">
        <f t="shared" si="73"/>
        <v/>
      </c>
      <c r="AI498" s="8" t="str">
        <f>IF(AH498="","",COUNTIF($AH$4:AH498,AH498))</f>
        <v/>
      </c>
      <c r="AJ498" s="8" t="str">
        <f t="shared" si="76"/>
        <v/>
      </c>
      <c r="AK498" s="8" t="str">
        <f t="shared" si="77"/>
        <v/>
      </c>
      <c r="AL498" s="8" t="str">
        <f t="shared" si="78"/>
        <v/>
      </c>
      <c r="AM498" s="8" t="str">
        <f t="shared" si="79"/>
        <v/>
      </c>
      <c r="AO498" s="8">
        <v>495</v>
      </c>
      <c r="AP498" s="8">
        <f t="shared" si="80"/>
        <v>23</v>
      </c>
      <c r="AQ498" s="8">
        <f>IF(AP498="","",COUNTIF($AP$4:AP498,AP498)+2)</f>
        <v>13</v>
      </c>
      <c r="AR498" s="8" t="str">
        <f t="shared" si="74"/>
        <v/>
      </c>
      <c r="AS498" s="8" t="str">
        <f t="shared" si="81"/>
        <v>_13</v>
      </c>
      <c r="AT498" s="8">
        <f t="shared" si="82"/>
        <v>0</v>
      </c>
      <c r="AU498" s="36" t="str">
        <f>IFERROR(VLOOKUP(AS498,'Tiempos de ciclo'!$P$3:$S$398,4,0)/AT498,"")</f>
        <v/>
      </c>
    </row>
    <row r="499" spans="32:47" x14ac:dyDescent="0.25">
      <c r="AF499" s="35" t="str">
        <f t="shared" si="75"/>
        <v/>
      </c>
      <c r="AG499" s="8">
        <v>496</v>
      </c>
      <c r="AH499" s="8" t="str">
        <f t="shared" si="73"/>
        <v/>
      </c>
      <c r="AI499" s="8" t="str">
        <f>IF(AH499="","",COUNTIF($AH$4:AH499,AH499))</f>
        <v/>
      </c>
      <c r="AJ499" s="8" t="str">
        <f t="shared" si="76"/>
        <v/>
      </c>
      <c r="AK499" s="8" t="str">
        <f t="shared" si="77"/>
        <v/>
      </c>
      <c r="AL499" s="8" t="str">
        <f t="shared" si="78"/>
        <v/>
      </c>
      <c r="AM499" s="8" t="str">
        <f t="shared" si="79"/>
        <v/>
      </c>
      <c r="AO499" s="8">
        <v>496</v>
      </c>
      <c r="AP499" s="8">
        <f t="shared" si="80"/>
        <v>23</v>
      </c>
      <c r="AQ499" s="8">
        <f>IF(AP499="","",COUNTIF($AP$4:AP499,AP499)+2)</f>
        <v>14</v>
      </c>
      <c r="AR499" s="8" t="str">
        <f t="shared" si="74"/>
        <v/>
      </c>
      <c r="AS499" s="8" t="str">
        <f t="shared" si="81"/>
        <v>_14</v>
      </c>
      <c r="AT499" s="8">
        <f t="shared" si="82"/>
        <v>0</v>
      </c>
      <c r="AU499" s="36" t="str">
        <f>IFERROR(VLOOKUP(AS499,'Tiempos de ciclo'!$P$3:$S$398,4,0)/AT499,"")</f>
        <v/>
      </c>
    </row>
    <row r="500" spans="32:47" x14ac:dyDescent="0.25">
      <c r="AF500" s="35" t="str">
        <f t="shared" si="75"/>
        <v/>
      </c>
      <c r="AG500" s="8">
        <v>497</v>
      </c>
      <c r="AH500" s="8" t="str">
        <f t="shared" si="73"/>
        <v/>
      </c>
      <c r="AI500" s="8" t="str">
        <f>IF(AH500="","",COUNTIF($AH$4:AH500,AH500))</f>
        <v/>
      </c>
      <c r="AJ500" s="8" t="str">
        <f t="shared" si="76"/>
        <v/>
      </c>
      <c r="AK500" s="8" t="str">
        <f t="shared" si="77"/>
        <v/>
      </c>
      <c r="AL500" s="8" t="str">
        <f t="shared" si="78"/>
        <v/>
      </c>
      <c r="AM500" s="8" t="str">
        <f t="shared" si="79"/>
        <v/>
      </c>
      <c r="AO500" s="8">
        <v>497</v>
      </c>
      <c r="AP500" s="8">
        <f t="shared" si="80"/>
        <v>23</v>
      </c>
      <c r="AQ500" s="8">
        <f>IF(AP500="","",COUNTIF($AP$4:AP500,AP500)+2)</f>
        <v>15</v>
      </c>
      <c r="AR500" s="8" t="str">
        <f t="shared" si="74"/>
        <v/>
      </c>
      <c r="AS500" s="8" t="str">
        <f t="shared" si="81"/>
        <v>_15</v>
      </c>
      <c r="AT500" s="8">
        <f t="shared" si="82"/>
        <v>0</v>
      </c>
      <c r="AU500" s="36" t="str">
        <f>IFERROR(VLOOKUP(AS500,'Tiempos de ciclo'!$P$3:$S$398,4,0)/AT500,"")</f>
        <v/>
      </c>
    </row>
    <row r="501" spans="32:47" x14ac:dyDescent="0.25">
      <c r="AF501" s="35" t="str">
        <f t="shared" si="75"/>
        <v/>
      </c>
      <c r="AG501" s="8">
        <v>498</v>
      </c>
      <c r="AH501" s="8" t="str">
        <f t="shared" si="73"/>
        <v/>
      </c>
      <c r="AI501" s="8" t="str">
        <f>IF(AH501="","",COUNTIF($AH$4:AH501,AH501))</f>
        <v/>
      </c>
      <c r="AJ501" s="8" t="str">
        <f t="shared" si="76"/>
        <v/>
      </c>
      <c r="AK501" s="8" t="str">
        <f t="shared" si="77"/>
        <v/>
      </c>
      <c r="AL501" s="8" t="str">
        <f t="shared" si="78"/>
        <v/>
      </c>
      <c r="AM501" s="8" t="str">
        <f t="shared" si="79"/>
        <v/>
      </c>
      <c r="AO501" s="8">
        <v>498</v>
      </c>
      <c r="AP501" s="8">
        <f t="shared" si="80"/>
        <v>23</v>
      </c>
      <c r="AQ501" s="8">
        <f>IF(AP501="","",COUNTIF($AP$4:AP501,AP501)+2)</f>
        <v>16</v>
      </c>
      <c r="AR501" s="8" t="str">
        <f t="shared" si="74"/>
        <v/>
      </c>
      <c r="AS501" s="8" t="str">
        <f t="shared" si="81"/>
        <v>_16</v>
      </c>
      <c r="AT501" s="8">
        <f t="shared" si="82"/>
        <v>0</v>
      </c>
      <c r="AU501" s="36" t="str">
        <f>IFERROR(VLOOKUP(AS501,'Tiempos de ciclo'!$P$3:$S$398,4,0)/AT501,"")</f>
        <v/>
      </c>
    </row>
    <row r="502" spans="32:47" x14ac:dyDescent="0.25">
      <c r="AF502" s="35" t="str">
        <f t="shared" si="75"/>
        <v/>
      </c>
      <c r="AG502" s="8">
        <v>499</v>
      </c>
      <c r="AH502" s="8" t="str">
        <f t="shared" si="73"/>
        <v/>
      </c>
      <c r="AI502" s="8" t="str">
        <f>IF(AH502="","",COUNTIF($AH$4:AH502,AH502))</f>
        <v/>
      </c>
      <c r="AJ502" s="8" t="str">
        <f t="shared" si="76"/>
        <v/>
      </c>
      <c r="AK502" s="8" t="str">
        <f t="shared" si="77"/>
        <v/>
      </c>
      <c r="AL502" s="8" t="str">
        <f t="shared" si="78"/>
        <v/>
      </c>
      <c r="AM502" s="8" t="str">
        <f t="shared" si="79"/>
        <v/>
      </c>
      <c r="AO502" s="8">
        <v>499</v>
      </c>
      <c r="AP502" s="8">
        <f t="shared" si="80"/>
        <v>23</v>
      </c>
      <c r="AQ502" s="8">
        <f>IF(AP502="","",COUNTIF($AP$4:AP502,AP502)+2)</f>
        <v>17</v>
      </c>
      <c r="AR502" s="8" t="str">
        <f t="shared" si="74"/>
        <v/>
      </c>
      <c r="AS502" s="8" t="str">
        <f t="shared" si="81"/>
        <v>_17</v>
      </c>
      <c r="AT502" s="8">
        <f t="shared" si="82"/>
        <v>0</v>
      </c>
      <c r="AU502" s="36" t="str">
        <f>IFERROR(VLOOKUP(AS502,'Tiempos de ciclo'!$P$3:$S$398,4,0)/AT502,"")</f>
        <v/>
      </c>
    </row>
    <row r="503" spans="32:47" x14ac:dyDescent="0.25">
      <c r="AF503" s="35" t="str">
        <f t="shared" si="75"/>
        <v/>
      </c>
      <c r="AG503" s="8">
        <v>500</v>
      </c>
      <c r="AH503" s="8" t="str">
        <f t="shared" si="73"/>
        <v/>
      </c>
      <c r="AI503" s="8" t="str">
        <f>IF(AH503="","",COUNTIF($AH$4:AH503,AH503))</f>
        <v/>
      </c>
      <c r="AJ503" s="8" t="str">
        <f t="shared" si="76"/>
        <v/>
      </c>
      <c r="AK503" s="8" t="str">
        <f t="shared" si="77"/>
        <v/>
      </c>
      <c r="AL503" s="8" t="str">
        <f t="shared" si="78"/>
        <v/>
      </c>
      <c r="AM503" s="8" t="str">
        <f t="shared" si="79"/>
        <v/>
      </c>
      <c r="AO503" s="8">
        <v>500</v>
      </c>
      <c r="AP503" s="8">
        <f t="shared" si="80"/>
        <v>23</v>
      </c>
      <c r="AQ503" s="8">
        <f>IF(AP503="","",COUNTIF($AP$4:AP503,AP503)+2)</f>
        <v>18</v>
      </c>
      <c r="AR503" s="8" t="str">
        <f t="shared" si="74"/>
        <v/>
      </c>
      <c r="AS503" s="8" t="str">
        <f t="shared" si="81"/>
        <v>_18</v>
      </c>
      <c r="AT503" s="8">
        <f t="shared" si="82"/>
        <v>0</v>
      </c>
      <c r="AU503" s="36" t="str">
        <f>IFERROR(VLOOKUP(AS503,'Tiempos de ciclo'!$P$3:$S$398,4,0)/AT503,"")</f>
        <v/>
      </c>
    </row>
    <row r="504" spans="32:47" x14ac:dyDescent="0.25">
      <c r="AF504" s="35" t="str">
        <f t="shared" si="75"/>
        <v/>
      </c>
      <c r="AG504" s="8">
        <v>501</v>
      </c>
      <c r="AH504" s="8" t="str">
        <f t="shared" si="73"/>
        <v/>
      </c>
      <c r="AI504" s="8" t="str">
        <f>IF(AH504="","",COUNTIF($AH$4:AH504,AH504))</f>
        <v/>
      </c>
      <c r="AJ504" s="8" t="str">
        <f t="shared" si="76"/>
        <v/>
      </c>
      <c r="AK504" s="8" t="str">
        <f t="shared" si="77"/>
        <v/>
      </c>
      <c r="AL504" s="8" t="str">
        <f t="shared" si="78"/>
        <v/>
      </c>
      <c r="AM504" s="8" t="str">
        <f t="shared" si="79"/>
        <v/>
      </c>
      <c r="AO504" s="8">
        <v>501</v>
      </c>
      <c r="AP504" s="8">
        <f t="shared" si="80"/>
        <v>23</v>
      </c>
      <c r="AQ504" s="8">
        <f>IF(AP504="","",COUNTIF($AP$4:AP504,AP504)+2)</f>
        <v>19</v>
      </c>
      <c r="AR504" s="8" t="str">
        <f t="shared" si="74"/>
        <v/>
      </c>
      <c r="AS504" s="8" t="str">
        <f t="shared" si="81"/>
        <v>_19</v>
      </c>
      <c r="AT504" s="8">
        <f t="shared" si="82"/>
        <v>0</v>
      </c>
      <c r="AU504" s="36" t="str">
        <f>IFERROR(VLOOKUP(AS504,'Tiempos de ciclo'!$P$3:$S$398,4,0)/AT504,"")</f>
        <v/>
      </c>
    </row>
    <row r="505" spans="32:47" x14ac:dyDescent="0.25">
      <c r="AF505" s="35" t="str">
        <f t="shared" si="75"/>
        <v/>
      </c>
      <c r="AG505" s="8">
        <v>502</v>
      </c>
      <c r="AH505" s="8" t="str">
        <f t="shared" si="73"/>
        <v/>
      </c>
      <c r="AI505" s="8" t="str">
        <f>IF(AH505="","",COUNTIF($AH$4:AH505,AH505))</f>
        <v/>
      </c>
      <c r="AJ505" s="8" t="str">
        <f t="shared" si="76"/>
        <v/>
      </c>
      <c r="AK505" s="8" t="str">
        <f t="shared" si="77"/>
        <v/>
      </c>
      <c r="AL505" s="8" t="str">
        <f t="shared" si="78"/>
        <v/>
      </c>
      <c r="AM505" s="8" t="str">
        <f t="shared" si="79"/>
        <v/>
      </c>
      <c r="AO505" s="8">
        <v>502</v>
      </c>
      <c r="AP505" s="8">
        <f t="shared" si="80"/>
        <v>23</v>
      </c>
      <c r="AQ505" s="8">
        <f>IF(AP505="","",COUNTIF($AP$4:AP505,AP505)+2)</f>
        <v>20</v>
      </c>
      <c r="AR505" s="8" t="str">
        <f t="shared" si="74"/>
        <v/>
      </c>
      <c r="AS505" s="8" t="str">
        <f t="shared" si="81"/>
        <v>_20</v>
      </c>
      <c r="AT505" s="8">
        <f t="shared" si="82"/>
        <v>0</v>
      </c>
      <c r="AU505" s="36" t="str">
        <f>IFERROR(VLOOKUP(AS505,'Tiempos de ciclo'!$P$3:$S$398,4,0)/AT505,"")</f>
        <v/>
      </c>
    </row>
    <row r="506" spans="32:47" x14ac:dyDescent="0.25">
      <c r="AF506" s="35" t="str">
        <f t="shared" si="75"/>
        <v/>
      </c>
      <c r="AG506" s="8">
        <v>503</v>
      </c>
      <c r="AH506" s="8" t="str">
        <f t="shared" si="73"/>
        <v/>
      </c>
      <c r="AI506" s="8" t="str">
        <f>IF(AH506="","",COUNTIF($AH$4:AH506,AH506))</f>
        <v/>
      </c>
      <c r="AJ506" s="8" t="str">
        <f t="shared" si="76"/>
        <v/>
      </c>
      <c r="AK506" s="8" t="str">
        <f t="shared" si="77"/>
        <v/>
      </c>
      <c r="AL506" s="8" t="str">
        <f t="shared" si="78"/>
        <v/>
      </c>
      <c r="AM506" s="8" t="str">
        <f t="shared" si="79"/>
        <v/>
      </c>
      <c r="AO506" s="8">
        <v>503</v>
      </c>
      <c r="AP506" s="8">
        <f t="shared" si="80"/>
        <v>23</v>
      </c>
      <c r="AQ506" s="8">
        <f>IF(AP506="","",COUNTIF($AP$4:AP506,AP506)+2)</f>
        <v>21</v>
      </c>
      <c r="AR506" s="8" t="str">
        <f t="shared" si="74"/>
        <v/>
      </c>
      <c r="AS506" s="8" t="str">
        <f t="shared" si="81"/>
        <v>_21</v>
      </c>
      <c r="AT506" s="8">
        <f t="shared" si="82"/>
        <v>0</v>
      </c>
      <c r="AU506" s="36" t="str">
        <f>IFERROR(VLOOKUP(AS506,'Tiempos de ciclo'!$P$3:$S$398,4,0)/AT506,"")</f>
        <v/>
      </c>
    </row>
    <row r="507" spans="32:47" x14ac:dyDescent="0.25">
      <c r="AF507" s="35" t="str">
        <f t="shared" si="75"/>
        <v/>
      </c>
      <c r="AG507" s="8">
        <v>504</v>
      </c>
      <c r="AH507" s="8" t="str">
        <f t="shared" si="73"/>
        <v/>
      </c>
      <c r="AI507" s="8" t="str">
        <f>IF(AH507="","",COUNTIF($AH$4:AH507,AH507))</f>
        <v/>
      </c>
      <c r="AJ507" s="8" t="str">
        <f t="shared" si="76"/>
        <v/>
      </c>
      <c r="AK507" s="8" t="str">
        <f t="shared" si="77"/>
        <v/>
      </c>
      <c r="AL507" s="8" t="str">
        <f t="shared" si="78"/>
        <v/>
      </c>
      <c r="AM507" s="8" t="str">
        <f t="shared" si="79"/>
        <v/>
      </c>
      <c r="AO507" s="8">
        <v>504</v>
      </c>
      <c r="AP507" s="8">
        <f t="shared" si="80"/>
        <v>23</v>
      </c>
      <c r="AQ507" s="8">
        <f>IF(AP507="","",COUNTIF($AP$4:AP507,AP507)+2)</f>
        <v>22</v>
      </c>
      <c r="AR507" s="8" t="str">
        <f t="shared" si="74"/>
        <v/>
      </c>
      <c r="AS507" s="8" t="str">
        <f t="shared" si="81"/>
        <v>_22</v>
      </c>
      <c r="AT507" s="8">
        <f t="shared" si="82"/>
        <v>0</v>
      </c>
      <c r="AU507" s="36" t="str">
        <f>IFERROR(VLOOKUP(AS507,'Tiempos de ciclo'!$P$3:$S$398,4,0)/AT507,"")</f>
        <v/>
      </c>
    </row>
    <row r="508" spans="32:47" x14ac:dyDescent="0.25">
      <c r="AF508" s="35" t="str">
        <f t="shared" si="75"/>
        <v/>
      </c>
      <c r="AG508" s="8">
        <v>505</v>
      </c>
      <c r="AH508" s="8" t="str">
        <f t="shared" si="73"/>
        <v/>
      </c>
      <c r="AI508" s="8" t="str">
        <f>IF(AH508="","",COUNTIF($AH$4:AH508,AH508))</f>
        <v/>
      </c>
      <c r="AJ508" s="8" t="str">
        <f t="shared" si="76"/>
        <v/>
      </c>
      <c r="AK508" s="8" t="str">
        <f t="shared" si="77"/>
        <v/>
      </c>
      <c r="AL508" s="8" t="str">
        <f t="shared" si="78"/>
        <v/>
      </c>
      <c r="AM508" s="8" t="str">
        <f t="shared" si="79"/>
        <v/>
      </c>
      <c r="AO508" s="8">
        <v>505</v>
      </c>
      <c r="AP508" s="8">
        <f t="shared" si="80"/>
        <v>23</v>
      </c>
      <c r="AQ508" s="8">
        <f>IF(AP508="","",COUNTIF($AP$4:AP508,AP508)+2)</f>
        <v>23</v>
      </c>
      <c r="AR508" s="8" t="str">
        <f t="shared" si="74"/>
        <v/>
      </c>
      <c r="AS508" s="8" t="str">
        <f t="shared" si="81"/>
        <v>_23</v>
      </c>
      <c r="AT508" s="8">
        <f t="shared" si="82"/>
        <v>0</v>
      </c>
      <c r="AU508" s="36" t="str">
        <f>IFERROR(VLOOKUP(AS508,'Tiempos de ciclo'!$P$3:$S$398,4,0)/AT508,"")</f>
        <v/>
      </c>
    </row>
    <row r="509" spans="32:47" x14ac:dyDescent="0.25">
      <c r="AF509" s="35" t="str">
        <f t="shared" si="75"/>
        <v/>
      </c>
      <c r="AG509" s="8">
        <v>506</v>
      </c>
      <c r="AH509" s="8" t="str">
        <f t="shared" si="73"/>
        <v/>
      </c>
      <c r="AI509" s="8" t="str">
        <f>IF(AH509="","",COUNTIF($AH$4:AH509,AH509))</f>
        <v/>
      </c>
      <c r="AJ509" s="8" t="str">
        <f t="shared" si="76"/>
        <v/>
      </c>
      <c r="AK509" s="8" t="str">
        <f t="shared" si="77"/>
        <v/>
      </c>
      <c r="AL509" s="8" t="str">
        <f t="shared" si="78"/>
        <v/>
      </c>
      <c r="AM509" s="8" t="str">
        <f t="shared" si="79"/>
        <v/>
      </c>
      <c r="AO509" s="8">
        <v>506</v>
      </c>
      <c r="AP509" s="8">
        <f t="shared" si="80"/>
        <v>23</v>
      </c>
      <c r="AQ509" s="8">
        <f>IF(AP509="","",COUNTIF($AP$4:AP509,AP509)+2)</f>
        <v>24</v>
      </c>
      <c r="AR509" s="8" t="str">
        <f t="shared" si="74"/>
        <v/>
      </c>
      <c r="AS509" s="8" t="str">
        <f t="shared" si="81"/>
        <v>_24</v>
      </c>
      <c r="AT509" s="8">
        <f t="shared" si="82"/>
        <v>0</v>
      </c>
      <c r="AU509" s="36" t="str">
        <f>IFERROR(VLOOKUP(AS509,'Tiempos de ciclo'!$P$3:$S$398,4,0)/AT509,"")</f>
        <v/>
      </c>
    </row>
    <row r="510" spans="32:47" x14ac:dyDescent="0.25">
      <c r="AF510" s="35" t="str">
        <f t="shared" si="75"/>
        <v/>
      </c>
      <c r="AG510" s="8">
        <v>507</v>
      </c>
      <c r="AH510" s="8" t="str">
        <f t="shared" si="73"/>
        <v/>
      </c>
      <c r="AI510" s="8" t="str">
        <f>IF(AH510="","",COUNTIF($AH$4:AH510,AH510))</f>
        <v/>
      </c>
      <c r="AJ510" s="8" t="str">
        <f t="shared" si="76"/>
        <v/>
      </c>
      <c r="AK510" s="8" t="str">
        <f t="shared" si="77"/>
        <v/>
      </c>
      <c r="AL510" s="8" t="str">
        <f t="shared" si="78"/>
        <v/>
      </c>
      <c r="AM510" s="8" t="str">
        <f t="shared" si="79"/>
        <v/>
      </c>
      <c r="AO510" s="8">
        <v>507</v>
      </c>
      <c r="AP510" s="8">
        <f t="shared" si="80"/>
        <v>24</v>
      </c>
      <c r="AQ510" s="8">
        <f>IF(AP510="","",COUNTIF($AP$4:AP510,AP510)+2)</f>
        <v>3</v>
      </c>
      <c r="AR510" s="8" t="str">
        <f t="shared" si="74"/>
        <v/>
      </c>
      <c r="AS510" s="8" t="str">
        <f t="shared" si="81"/>
        <v>_3</v>
      </c>
      <c r="AT510" s="8">
        <f t="shared" si="82"/>
        <v>0</v>
      </c>
      <c r="AU510" s="36" t="str">
        <f>IFERROR(VLOOKUP(AS510,'Tiempos de ciclo'!$P$3:$S$398,4,0)/AT510,"")</f>
        <v/>
      </c>
    </row>
    <row r="511" spans="32:47" x14ac:dyDescent="0.25">
      <c r="AF511" s="35" t="str">
        <f t="shared" si="75"/>
        <v/>
      </c>
      <c r="AG511" s="8">
        <v>508</v>
      </c>
      <c r="AH511" s="8" t="str">
        <f t="shared" si="73"/>
        <v/>
      </c>
      <c r="AI511" s="8" t="str">
        <f>IF(AH511="","",COUNTIF($AH$4:AH511,AH511))</f>
        <v/>
      </c>
      <c r="AJ511" s="8" t="str">
        <f t="shared" si="76"/>
        <v/>
      </c>
      <c r="AK511" s="8" t="str">
        <f t="shared" si="77"/>
        <v/>
      </c>
      <c r="AL511" s="8" t="str">
        <f t="shared" si="78"/>
        <v/>
      </c>
      <c r="AM511" s="8" t="str">
        <f t="shared" si="79"/>
        <v/>
      </c>
      <c r="AO511" s="8">
        <v>508</v>
      </c>
      <c r="AP511" s="8">
        <f t="shared" si="80"/>
        <v>24</v>
      </c>
      <c r="AQ511" s="8">
        <f>IF(AP511="","",COUNTIF($AP$4:AP511,AP511)+2)</f>
        <v>4</v>
      </c>
      <c r="AR511" s="8" t="str">
        <f t="shared" si="74"/>
        <v/>
      </c>
      <c r="AS511" s="8" t="str">
        <f t="shared" si="81"/>
        <v>_4</v>
      </c>
      <c r="AT511" s="8">
        <f t="shared" si="82"/>
        <v>0</v>
      </c>
      <c r="AU511" s="36" t="str">
        <f>IFERROR(VLOOKUP(AS511,'Tiempos de ciclo'!$P$3:$S$398,4,0)/AT511,"")</f>
        <v/>
      </c>
    </row>
    <row r="512" spans="32:47" x14ac:dyDescent="0.25">
      <c r="AF512" s="35" t="str">
        <f t="shared" si="75"/>
        <v/>
      </c>
      <c r="AG512" s="8">
        <v>509</v>
      </c>
      <c r="AH512" s="8" t="str">
        <f t="shared" si="73"/>
        <v/>
      </c>
      <c r="AI512" s="8" t="str">
        <f>IF(AH512="","",COUNTIF($AH$4:AH512,AH512))</f>
        <v/>
      </c>
      <c r="AJ512" s="8" t="str">
        <f t="shared" si="76"/>
        <v/>
      </c>
      <c r="AK512" s="8" t="str">
        <f t="shared" si="77"/>
        <v/>
      </c>
      <c r="AL512" s="8" t="str">
        <f t="shared" si="78"/>
        <v/>
      </c>
      <c r="AM512" s="8" t="str">
        <f t="shared" si="79"/>
        <v/>
      </c>
      <c r="AO512" s="8">
        <v>509</v>
      </c>
      <c r="AP512" s="8">
        <f t="shared" si="80"/>
        <v>24</v>
      </c>
      <c r="AQ512" s="8">
        <f>IF(AP512="","",COUNTIF($AP$4:AP512,AP512)+2)</f>
        <v>5</v>
      </c>
      <c r="AR512" s="8" t="str">
        <f t="shared" si="74"/>
        <v/>
      </c>
      <c r="AS512" s="8" t="str">
        <f t="shared" si="81"/>
        <v>_5</v>
      </c>
      <c r="AT512" s="8">
        <f t="shared" si="82"/>
        <v>0</v>
      </c>
      <c r="AU512" s="36" t="str">
        <f>IFERROR(VLOOKUP(AS512,'Tiempos de ciclo'!$P$3:$S$398,4,0)/AT512,"")</f>
        <v/>
      </c>
    </row>
    <row r="513" spans="32:47" x14ac:dyDescent="0.25">
      <c r="AF513" s="35" t="str">
        <f t="shared" si="75"/>
        <v/>
      </c>
      <c r="AG513" s="8">
        <v>510</v>
      </c>
      <c r="AH513" s="8" t="str">
        <f t="shared" si="73"/>
        <v/>
      </c>
      <c r="AI513" s="8" t="str">
        <f>IF(AH513="","",COUNTIF($AH$4:AH513,AH513))</f>
        <v/>
      </c>
      <c r="AJ513" s="8" t="str">
        <f t="shared" si="76"/>
        <v/>
      </c>
      <c r="AK513" s="8" t="str">
        <f t="shared" si="77"/>
        <v/>
      </c>
      <c r="AL513" s="8" t="str">
        <f t="shared" si="78"/>
        <v/>
      </c>
      <c r="AM513" s="8" t="str">
        <f t="shared" si="79"/>
        <v/>
      </c>
      <c r="AO513" s="8">
        <v>510</v>
      </c>
      <c r="AP513" s="8">
        <f t="shared" si="80"/>
        <v>24</v>
      </c>
      <c r="AQ513" s="8">
        <f>IF(AP513="","",COUNTIF($AP$4:AP513,AP513)+2)</f>
        <v>6</v>
      </c>
      <c r="AR513" s="8" t="str">
        <f t="shared" si="74"/>
        <v/>
      </c>
      <c r="AS513" s="8" t="str">
        <f t="shared" si="81"/>
        <v>_6</v>
      </c>
      <c r="AT513" s="8">
        <f t="shared" si="82"/>
        <v>0</v>
      </c>
      <c r="AU513" s="36" t="str">
        <f>IFERROR(VLOOKUP(AS513,'Tiempos de ciclo'!$P$3:$S$398,4,0)/AT513,"")</f>
        <v/>
      </c>
    </row>
    <row r="514" spans="32:47" x14ac:dyDescent="0.25">
      <c r="AF514" s="35" t="str">
        <f t="shared" si="75"/>
        <v/>
      </c>
      <c r="AG514" s="8">
        <v>511</v>
      </c>
      <c r="AH514" s="8" t="str">
        <f t="shared" si="73"/>
        <v/>
      </c>
      <c r="AI514" s="8" t="str">
        <f>IF(AH514="","",COUNTIF($AH$4:AH514,AH514))</f>
        <v/>
      </c>
      <c r="AJ514" s="8" t="str">
        <f t="shared" si="76"/>
        <v/>
      </c>
      <c r="AK514" s="8" t="str">
        <f t="shared" si="77"/>
        <v/>
      </c>
      <c r="AL514" s="8" t="str">
        <f t="shared" si="78"/>
        <v/>
      </c>
      <c r="AM514" s="8" t="str">
        <f t="shared" si="79"/>
        <v/>
      </c>
      <c r="AO514" s="8">
        <v>511</v>
      </c>
      <c r="AP514" s="8">
        <f t="shared" si="80"/>
        <v>24</v>
      </c>
      <c r="AQ514" s="8">
        <f>IF(AP514="","",COUNTIF($AP$4:AP514,AP514)+2)</f>
        <v>7</v>
      </c>
      <c r="AR514" s="8" t="str">
        <f t="shared" si="74"/>
        <v/>
      </c>
      <c r="AS514" s="8" t="str">
        <f t="shared" si="81"/>
        <v>_7</v>
      </c>
      <c r="AT514" s="8">
        <f t="shared" si="82"/>
        <v>0</v>
      </c>
      <c r="AU514" s="36" t="str">
        <f>IFERROR(VLOOKUP(AS514,'Tiempos de ciclo'!$P$3:$S$398,4,0)/AT514,"")</f>
        <v/>
      </c>
    </row>
    <row r="515" spans="32:47" x14ac:dyDescent="0.25">
      <c r="AF515" s="35" t="str">
        <f t="shared" si="75"/>
        <v/>
      </c>
      <c r="AG515" s="8">
        <v>512</v>
      </c>
      <c r="AH515" s="8" t="str">
        <f t="shared" si="73"/>
        <v/>
      </c>
      <c r="AI515" s="8" t="str">
        <f>IF(AH515="","",COUNTIF($AH$4:AH515,AH515))</f>
        <v/>
      </c>
      <c r="AJ515" s="8" t="str">
        <f t="shared" si="76"/>
        <v/>
      </c>
      <c r="AK515" s="8" t="str">
        <f t="shared" si="77"/>
        <v/>
      </c>
      <c r="AL515" s="8" t="str">
        <f t="shared" si="78"/>
        <v/>
      </c>
      <c r="AM515" s="8" t="str">
        <f t="shared" si="79"/>
        <v/>
      </c>
      <c r="AO515" s="8">
        <v>512</v>
      </c>
      <c r="AP515" s="8">
        <f t="shared" si="80"/>
        <v>24</v>
      </c>
      <c r="AQ515" s="8">
        <f>IF(AP515="","",COUNTIF($AP$4:AP515,AP515)+2)</f>
        <v>8</v>
      </c>
      <c r="AR515" s="8" t="str">
        <f t="shared" si="74"/>
        <v/>
      </c>
      <c r="AS515" s="8" t="str">
        <f t="shared" si="81"/>
        <v>_8</v>
      </c>
      <c r="AT515" s="8">
        <f t="shared" si="82"/>
        <v>0</v>
      </c>
      <c r="AU515" s="36" t="str">
        <f>IFERROR(VLOOKUP(AS515,'Tiempos de ciclo'!$P$3:$S$398,4,0)/AT515,"")</f>
        <v/>
      </c>
    </row>
    <row r="516" spans="32:47" x14ac:dyDescent="0.25">
      <c r="AF516" s="35" t="str">
        <f t="shared" si="75"/>
        <v/>
      </c>
      <c r="AG516" s="8">
        <v>513</v>
      </c>
      <c r="AH516" s="8" t="str">
        <f t="shared" ref="AH516:AH579" si="83">IF(AG516&gt;$AH$1,"",ROUNDUP(AG516/$AG$1,0))</f>
        <v/>
      </c>
      <c r="AI516" s="8" t="str">
        <f>IF(AH516="","",COUNTIF($AH$4:AH516,AH516))</f>
        <v/>
      </c>
      <c r="AJ516" s="8" t="str">
        <f t="shared" si="76"/>
        <v/>
      </c>
      <c r="AK516" s="8" t="str">
        <f t="shared" si="77"/>
        <v/>
      </c>
      <c r="AL516" s="8" t="str">
        <f t="shared" si="78"/>
        <v/>
      </c>
      <c r="AM516" s="8" t="str">
        <f t="shared" si="79"/>
        <v/>
      </c>
      <c r="AO516" s="8">
        <v>513</v>
      </c>
      <c r="AP516" s="8">
        <f t="shared" si="80"/>
        <v>24</v>
      </c>
      <c r="AQ516" s="8">
        <f>IF(AP516="","",COUNTIF($AP$4:AP516,AP516)+2)</f>
        <v>9</v>
      </c>
      <c r="AR516" s="8" t="str">
        <f t="shared" ref="AR516:AR579" si="84">IF(AP516="","",VLOOKUP($AP516,$A$4:$D$35,4,0))</f>
        <v/>
      </c>
      <c r="AS516" s="8" t="str">
        <f t="shared" si="81"/>
        <v>_9</v>
      </c>
      <c r="AT516" s="8">
        <f t="shared" si="82"/>
        <v>0</v>
      </c>
      <c r="AU516" s="36" t="str">
        <f>IFERROR(VLOOKUP(AS516,'Tiempos de ciclo'!$P$3:$S$398,4,0)/AT516,"")</f>
        <v/>
      </c>
    </row>
    <row r="517" spans="32:47" x14ac:dyDescent="0.25">
      <c r="AF517" s="35" t="str">
        <f t="shared" ref="AF517:AF580" si="85">IF(AJ517="","",AJ517&amp;"_"&amp;AL517)</f>
        <v/>
      </c>
      <c r="AG517" s="8">
        <v>514</v>
      </c>
      <c r="AH517" s="8" t="str">
        <f t="shared" si="83"/>
        <v/>
      </c>
      <c r="AI517" s="8" t="str">
        <f>IF(AH517="","",COUNTIF($AH$4:AH517,AH517))</f>
        <v/>
      </c>
      <c r="AJ517" s="8" t="str">
        <f t="shared" ref="AJ517:AJ580" si="86">IF(AH517="","",VLOOKUP($AH517,$A$4:$C$35,3,0))</f>
        <v/>
      </c>
      <c r="AK517" s="8" t="str">
        <f t="shared" ref="AK517:AK580" si="87">IF(AI517="","",HLOOKUP(AI517,$K$1:$AD$35,3,0))</f>
        <v/>
      </c>
      <c r="AL517" s="8" t="str">
        <f t="shared" ref="AL517:AL580" si="88">IF(AH517="","",IF(AJ518=AJ517,AK518,24))</f>
        <v/>
      </c>
      <c r="AM517" s="8" t="str">
        <f t="shared" ref="AM517:AM580" si="89">IF(AH517="","",HLOOKUP(AK517,$K$3:$AD$35,AH517+1,0))</f>
        <v/>
      </c>
      <c r="AO517" s="8">
        <v>514</v>
      </c>
      <c r="AP517" s="8">
        <f t="shared" ref="AP517:AP580" si="90">IF(AO517&gt;$AP$1,"",ROUNDUP(AO517/$AO$1,0))</f>
        <v>24</v>
      </c>
      <c r="AQ517" s="8">
        <f>IF(AP517="","",COUNTIF($AP$4:AP517,AP517)+2)</f>
        <v>10</v>
      </c>
      <c r="AR517" s="8" t="str">
        <f t="shared" si="84"/>
        <v/>
      </c>
      <c r="AS517" s="8" t="str">
        <f t="shared" ref="AS517:AS580" si="91">AR517&amp;"_"&amp;AQ517</f>
        <v>_10</v>
      </c>
      <c r="AT517" s="8">
        <f t="shared" ref="AT517:AT580" si="92">IFERROR(VLOOKUP(AR517&amp;"_"&amp;(AQ517+1),$AF$4:$AM$643,8,0),IF(AR518=AR517,AT518,AT516))</f>
        <v>0</v>
      </c>
      <c r="AU517" s="36" t="str">
        <f>IFERROR(VLOOKUP(AS517,'Tiempos de ciclo'!$P$3:$S$398,4,0)/AT517,"")</f>
        <v/>
      </c>
    </row>
    <row r="518" spans="32:47" x14ac:dyDescent="0.25">
      <c r="AF518" s="35" t="str">
        <f t="shared" si="85"/>
        <v/>
      </c>
      <c r="AG518" s="8">
        <v>515</v>
      </c>
      <c r="AH518" s="8" t="str">
        <f t="shared" si="83"/>
        <v/>
      </c>
      <c r="AI518" s="8" t="str">
        <f>IF(AH518="","",COUNTIF($AH$4:AH518,AH518))</f>
        <v/>
      </c>
      <c r="AJ518" s="8" t="str">
        <f t="shared" si="86"/>
        <v/>
      </c>
      <c r="AK518" s="8" t="str">
        <f t="shared" si="87"/>
        <v/>
      </c>
      <c r="AL518" s="8" t="str">
        <f t="shared" si="88"/>
        <v/>
      </c>
      <c r="AM518" s="8" t="str">
        <f t="shared" si="89"/>
        <v/>
      </c>
      <c r="AO518" s="8">
        <v>515</v>
      </c>
      <c r="AP518" s="8">
        <f t="shared" si="90"/>
        <v>24</v>
      </c>
      <c r="AQ518" s="8">
        <f>IF(AP518="","",COUNTIF($AP$4:AP518,AP518)+2)</f>
        <v>11</v>
      </c>
      <c r="AR518" s="8" t="str">
        <f t="shared" si="84"/>
        <v/>
      </c>
      <c r="AS518" s="8" t="str">
        <f t="shared" si="91"/>
        <v>_11</v>
      </c>
      <c r="AT518" s="8">
        <f t="shared" si="92"/>
        <v>0</v>
      </c>
      <c r="AU518" s="36" t="str">
        <f>IFERROR(VLOOKUP(AS518,'Tiempos de ciclo'!$P$3:$S$398,4,0)/AT518,"")</f>
        <v/>
      </c>
    </row>
    <row r="519" spans="32:47" x14ac:dyDescent="0.25">
      <c r="AF519" s="35" t="str">
        <f t="shared" si="85"/>
        <v/>
      </c>
      <c r="AG519" s="8">
        <v>516</v>
      </c>
      <c r="AH519" s="8" t="str">
        <f t="shared" si="83"/>
        <v/>
      </c>
      <c r="AI519" s="8" t="str">
        <f>IF(AH519="","",COUNTIF($AH$4:AH519,AH519))</f>
        <v/>
      </c>
      <c r="AJ519" s="8" t="str">
        <f t="shared" si="86"/>
        <v/>
      </c>
      <c r="AK519" s="8" t="str">
        <f t="shared" si="87"/>
        <v/>
      </c>
      <c r="AL519" s="8" t="str">
        <f t="shared" si="88"/>
        <v/>
      </c>
      <c r="AM519" s="8" t="str">
        <f t="shared" si="89"/>
        <v/>
      </c>
      <c r="AO519" s="8">
        <v>516</v>
      </c>
      <c r="AP519" s="8">
        <f t="shared" si="90"/>
        <v>24</v>
      </c>
      <c r="AQ519" s="8">
        <f>IF(AP519="","",COUNTIF($AP$4:AP519,AP519)+2)</f>
        <v>12</v>
      </c>
      <c r="AR519" s="8" t="str">
        <f t="shared" si="84"/>
        <v/>
      </c>
      <c r="AS519" s="8" t="str">
        <f t="shared" si="91"/>
        <v>_12</v>
      </c>
      <c r="AT519" s="8">
        <f t="shared" si="92"/>
        <v>0</v>
      </c>
      <c r="AU519" s="36" t="str">
        <f>IFERROR(VLOOKUP(AS519,'Tiempos de ciclo'!$P$3:$S$398,4,0)/AT519,"")</f>
        <v/>
      </c>
    </row>
    <row r="520" spans="32:47" x14ac:dyDescent="0.25">
      <c r="AF520" s="35" t="str">
        <f t="shared" si="85"/>
        <v/>
      </c>
      <c r="AG520" s="8">
        <v>517</v>
      </c>
      <c r="AH520" s="8" t="str">
        <f t="shared" si="83"/>
        <v/>
      </c>
      <c r="AI520" s="8" t="str">
        <f>IF(AH520="","",COUNTIF($AH$4:AH520,AH520))</f>
        <v/>
      </c>
      <c r="AJ520" s="8" t="str">
        <f t="shared" si="86"/>
        <v/>
      </c>
      <c r="AK520" s="8" t="str">
        <f t="shared" si="87"/>
        <v/>
      </c>
      <c r="AL520" s="8" t="str">
        <f t="shared" si="88"/>
        <v/>
      </c>
      <c r="AM520" s="8" t="str">
        <f t="shared" si="89"/>
        <v/>
      </c>
      <c r="AO520" s="8">
        <v>517</v>
      </c>
      <c r="AP520" s="8">
        <f t="shared" si="90"/>
        <v>24</v>
      </c>
      <c r="AQ520" s="8">
        <f>IF(AP520="","",COUNTIF($AP$4:AP520,AP520)+2)</f>
        <v>13</v>
      </c>
      <c r="AR520" s="8" t="str">
        <f t="shared" si="84"/>
        <v/>
      </c>
      <c r="AS520" s="8" t="str">
        <f t="shared" si="91"/>
        <v>_13</v>
      </c>
      <c r="AT520" s="8">
        <f t="shared" si="92"/>
        <v>0</v>
      </c>
      <c r="AU520" s="36" t="str">
        <f>IFERROR(VLOOKUP(AS520,'Tiempos de ciclo'!$P$3:$S$398,4,0)/AT520,"")</f>
        <v/>
      </c>
    </row>
    <row r="521" spans="32:47" x14ac:dyDescent="0.25">
      <c r="AF521" s="35" t="str">
        <f t="shared" si="85"/>
        <v/>
      </c>
      <c r="AG521" s="8">
        <v>518</v>
      </c>
      <c r="AH521" s="8" t="str">
        <f t="shared" si="83"/>
        <v/>
      </c>
      <c r="AI521" s="8" t="str">
        <f>IF(AH521="","",COUNTIF($AH$4:AH521,AH521))</f>
        <v/>
      </c>
      <c r="AJ521" s="8" t="str">
        <f t="shared" si="86"/>
        <v/>
      </c>
      <c r="AK521" s="8" t="str">
        <f t="shared" si="87"/>
        <v/>
      </c>
      <c r="AL521" s="8" t="str">
        <f t="shared" si="88"/>
        <v/>
      </c>
      <c r="AM521" s="8" t="str">
        <f t="shared" si="89"/>
        <v/>
      </c>
      <c r="AO521" s="8">
        <v>518</v>
      </c>
      <c r="AP521" s="8">
        <f t="shared" si="90"/>
        <v>24</v>
      </c>
      <c r="AQ521" s="8">
        <f>IF(AP521="","",COUNTIF($AP$4:AP521,AP521)+2)</f>
        <v>14</v>
      </c>
      <c r="AR521" s="8" t="str">
        <f t="shared" si="84"/>
        <v/>
      </c>
      <c r="AS521" s="8" t="str">
        <f t="shared" si="91"/>
        <v>_14</v>
      </c>
      <c r="AT521" s="8">
        <f t="shared" si="92"/>
        <v>0</v>
      </c>
      <c r="AU521" s="36" t="str">
        <f>IFERROR(VLOOKUP(AS521,'Tiempos de ciclo'!$P$3:$S$398,4,0)/AT521,"")</f>
        <v/>
      </c>
    </row>
    <row r="522" spans="32:47" x14ac:dyDescent="0.25">
      <c r="AF522" s="35" t="str">
        <f t="shared" si="85"/>
        <v/>
      </c>
      <c r="AG522" s="8">
        <v>519</v>
      </c>
      <c r="AH522" s="8" t="str">
        <f t="shared" si="83"/>
        <v/>
      </c>
      <c r="AI522" s="8" t="str">
        <f>IF(AH522="","",COUNTIF($AH$4:AH522,AH522))</f>
        <v/>
      </c>
      <c r="AJ522" s="8" t="str">
        <f t="shared" si="86"/>
        <v/>
      </c>
      <c r="AK522" s="8" t="str">
        <f t="shared" si="87"/>
        <v/>
      </c>
      <c r="AL522" s="8" t="str">
        <f t="shared" si="88"/>
        <v/>
      </c>
      <c r="AM522" s="8" t="str">
        <f t="shared" si="89"/>
        <v/>
      </c>
      <c r="AO522" s="8">
        <v>519</v>
      </c>
      <c r="AP522" s="8">
        <f t="shared" si="90"/>
        <v>24</v>
      </c>
      <c r="AQ522" s="8">
        <f>IF(AP522="","",COUNTIF($AP$4:AP522,AP522)+2)</f>
        <v>15</v>
      </c>
      <c r="AR522" s="8" t="str">
        <f t="shared" si="84"/>
        <v/>
      </c>
      <c r="AS522" s="8" t="str">
        <f t="shared" si="91"/>
        <v>_15</v>
      </c>
      <c r="AT522" s="8">
        <f t="shared" si="92"/>
        <v>0</v>
      </c>
      <c r="AU522" s="36" t="str">
        <f>IFERROR(VLOOKUP(AS522,'Tiempos de ciclo'!$P$3:$S$398,4,0)/AT522,"")</f>
        <v/>
      </c>
    </row>
    <row r="523" spans="32:47" x14ac:dyDescent="0.25">
      <c r="AF523" s="35" t="str">
        <f t="shared" si="85"/>
        <v/>
      </c>
      <c r="AG523" s="8">
        <v>520</v>
      </c>
      <c r="AH523" s="8" t="str">
        <f t="shared" si="83"/>
        <v/>
      </c>
      <c r="AI523" s="8" t="str">
        <f>IF(AH523="","",COUNTIF($AH$4:AH523,AH523))</f>
        <v/>
      </c>
      <c r="AJ523" s="8" t="str">
        <f t="shared" si="86"/>
        <v/>
      </c>
      <c r="AK523" s="8" t="str">
        <f t="shared" si="87"/>
        <v/>
      </c>
      <c r="AL523" s="8" t="str">
        <f t="shared" si="88"/>
        <v/>
      </c>
      <c r="AM523" s="8" t="str">
        <f t="shared" si="89"/>
        <v/>
      </c>
      <c r="AO523" s="8">
        <v>520</v>
      </c>
      <c r="AP523" s="8">
        <f t="shared" si="90"/>
        <v>24</v>
      </c>
      <c r="AQ523" s="8">
        <f>IF(AP523="","",COUNTIF($AP$4:AP523,AP523)+2)</f>
        <v>16</v>
      </c>
      <c r="AR523" s="8" t="str">
        <f t="shared" si="84"/>
        <v/>
      </c>
      <c r="AS523" s="8" t="str">
        <f t="shared" si="91"/>
        <v>_16</v>
      </c>
      <c r="AT523" s="8">
        <f t="shared" si="92"/>
        <v>0</v>
      </c>
      <c r="AU523" s="36" t="str">
        <f>IFERROR(VLOOKUP(AS523,'Tiempos de ciclo'!$P$3:$S$398,4,0)/AT523,"")</f>
        <v/>
      </c>
    </row>
    <row r="524" spans="32:47" x14ac:dyDescent="0.25">
      <c r="AF524" s="35" t="str">
        <f t="shared" si="85"/>
        <v/>
      </c>
      <c r="AG524" s="8">
        <v>521</v>
      </c>
      <c r="AH524" s="8" t="str">
        <f t="shared" si="83"/>
        <v/>
      </c>
      <c r="AI524" s="8" t="str">
        <f>IF(AH524="","",COUNTIF($AH$4:AH524,AH524))</f>
        <v/>
      </c>
      <c r="AJ524" s="8" t="str">
        <f t="shared" si="86"/>
        <v/>
      </c>
      <c r="AK524" s="8" t="str">
        <f t="shared" si="87"/>
        <v/>
      </c>
      <c r="AL524" s="8" t="str">
        <f t="shared" si="88"/>
        <v/>
      </c>
      <c r="AM524" s="8" t="str">
        <f t="shared" si="89"/>
        <v/>
      </c>
      <c r="AO524" s="8">
        <v>521</v>
      </c>
      <c r="AP524" s="8">
        <f t="shared" si="90"/>
        <v>24</v>
      </c>
      <c r="AQ524" s="8">
        <f>IF(AP524="","",COUNTIF($AP$4:AP524,AP524)+2)</f>
        <v>17</v>
      </c>
      <c r="AR524" s="8" t="str">
        <f t="shared" si="84"/>
        <v/>
      </c>
      <c r="AS524" s="8" t="str">
        <f t="shared" si="91"/>
        <v>_17</v>
      </c>
      <c r="AT524" s="8">
        <f t="shared" si="92"/>
        <v>0</v>
      </c>
      <c r="AU524" s="36" t="str">
        <f>IFERROR(VLOOKUP(AS524,'Tiempos de ciclo'!$P$3:$S$398,4,0)/AT524,"")</f>
        <v/>
      </c>
    </row>
    <row r="525" spans="32:47" x14ac:dyDescent="0.25">
      <c r="AF525" s="35" t="str">
        <f t="shared" si="85"/>
        <v/>
      </c>
      <c r="AG525" s="8">
        <v>522</v>
      </c>
      <c r="AH525" s="8" t="str">
        <f t="shared" si="83"/>
        <v/>
      </c>
      <c r="AI525" s="8" t="str">
        <f>IF(AH525="","",COUNTIF($AH$4:AH525,AH525))</f>
        <v/>
      </c>
      <c r="AJ525" s="8" t="str">
        <f t="shared" si="86"/>
        <v/>
      </c>
      <c r="AK525" s="8" t="str">
        <f t="shared" si="87"/>
        <v/>
      </c>
      <c r="AL525" s="8" t="str">
        <f t="shared" si="88"/>
        <v/>
      </c>
      <c r="AM525" s="8" t="str">
        <f t="shared" si="89"/>
        <v/>
      </c>
      <c r="AO525" s="8">
        <v>522</v>
      </c>
      <c r="AP525" s="8">
        <f t="shared" si="90"/>
        <v>24</v>
      </c>
      <c r="AQ525" s="8">
        <f>IF(AP525="","",COUNTIF($AP$4:AP525,AP525)+2)</f>
        <v>18</v>
      </c>
      <c r="AR525" s="8" t="str">
        <f t="shared" si="84"/>
        <v/>
      </c>
      <c r="AS525" s="8" t="str">
        <f t="shared" si="91"/>
        <v>_18</v>
      </c>
      <c r="AT525" s="8">
        <f t="shared" si="92"/>
        <v>0</v>
      </c>
      <c r="AU525" s="36" t="str">
        <f>IFERROR(VLOOKUP(AS525,'Tiempos de ciclo'!$P$3:$S$398,4,0)/AT525,"")</f>
        <v/>
      </c>
    </row>
    <row r="526" spans="32:47" x14ac:dyDescent="0.25">
      <c r="AF526" s="35" t="str">
        <f t="shared" si="85"/>
        <v/>
      </c>
      <c r="AG526" s="8">
        <v>523</v>
      </c>
      <c r="AH526" s="8" t="str">
        <f t="shared" si="83"/>
        <v/>
      </c>
      <c r="AI526" s="8" t="str">
        <f>IF(AH526="","",COUNTIF($AH$4:AH526,AH526))</f>
        <v/>
      </c>
      <c r="AJ526" s="8" t="str">
        <f t="shared" si="86"/>
        <v/>
      </c>
      <c r="AK526" s="8" t="str">
        <f t="shared" si="87"/>
        <v/>
      </c>
      <c r="AL526" s="8" t="str">
        <f t="shared" si="88"/>
        <v/>
      </c>
      <c r="AM526" s="8" t="str">
        <f t="shared" si="89"/>
        <v/>
      </c>
      <c r="AO526" s="8">
        <v>523</v>
      </c>
      <c r="AP526" s="8">
        <f t="shared" si="90"/>
        <v>24</v>
      </c>
      <c r="AQ526" s="8">
        <f>IF(AP526="","",COUNTIF($AP$4:AP526,AP526)+2)</f>
        <v>19</v>
      </c>
      <c r="AR526" s="8" t="str">
        <f t="shared" si="84"/>
        <v/>
      </c>
      <c r="AS526" s="8" t="str">
        <f t="shared" si="91"/>
        <v>_19</v>
      </c>
      <c r="AT526" s="8">
        <f t="shared" si="92"/>
        <v>0</v>
      </c>
      <c r="AU526" s="36" t="str">
        <f>IFERROR(VLOOKUP(AS526,'Tiempos de ciclo'!$P$3:$S$398,4,0)/AT526,"")</f>
        <v/>
      </c>
    </row>
    <row r="527" spans="32:47" x14ac:dyDescent="0.25">
      <c r="AF527" s="35" t="str">
        <f t="shared" si="85"/>
        <v/>
      </c>
      <c r="AG527" s="8">
        <v>524</v>
      </c>
      <c r="AH527" s="8" t="str">
        <f t="shared" si="83"/>
        <v/>
      </c>
      <c r="AI527" s="8" t="str">
        <f>IF(AH527="","",COUNTIF($AH$4:AH527,AH527))</f>
        <v/>
      </c>
      <c r="AJ527" s="8" t="str">
        <f t="shared" si="86"/>
        <v/>
      </c>
      <c r="AK527" s="8" t="str">
        <f t="shared" si="87"/>
        <v/>
      </c>
      <c r="AL527" s="8" t="str">
        <f t="shared" si="88"/>
        <v/>
      </c>
      <c r="AM527" s="8" t="str">
        <f t="shared" si="89"/>
        <v/>
      </c>
      <c r="AO527" s="8">
        <v>524</v>
      </c>
      <c r="AP527" s="8">
        <f t="shared" si="90"/>
        <v>24</v>
      </c>
      <c r="AQ527" s="8">
        <f>IF(AP527="","",COUNTIF($AP$4:AP527,AP527)+2)</f>
        <v>20</v>
      </c>
      <c r="AR527" s="8" t="str">
        <f t="shared" si="84"/>
        <v/>
      </c>
      <c r="AS527" s="8" t="str">
        <f t="shared" si="91"/>
        <v>_20</v>
      </c>
      <c r="AT527" s="8">
        <f t="shared" si="92"/>
        <v>0</v>
      </c>
      <c r="AU527" s="36" t="str">
        <f>IFERROR(VLOOKUP(AS527,'Tiempos de ciclo'!$P$3:$S$398,4,0)/AT527,"")</f>
        <v/>
      </c>
    </row>
    <row r="528" spans="32:47" x14ac:dyDescent="0.25">
      <c r="AF528" s="35" t="str">
        <f t="shared" si="85"/>
        <v/>
      </c>
      <c r="AG528" s="8">
        <v>525</v>
      </c>
      <c r="AH528" s="8" t="str">
        <f t="shared" si="83"/>
        <v/>
      </c>
      <c r="AI528" s="8" t="str">
        <f>IF(AH528="","",COUNTIF($AH$4:AH528,AH528))</f>
        <v/>
      </c>
      <c r="AJ528" s="8" t="str">
        <f t="shared" si="86"/>
        <v/>
      </c>
      <c r="AK528" s="8" t="str">
        <f t="shared" si="87"/>
        <v/>
      </c>
      <c r="AL528" s="8" t="str">
        <f t="shared" si="88"/>
        <v/>
      </c>
      <c r="AM528" s="8" t="str">
        <f t="shared" si="89"/>
        <v/>
      </c>
      <c r="AO528" s="8">
        <v>525</v>
      </c>
      <c r="AP528" s="8">
        <f t="shared" si="90"/>
        <v>24</v>
      </c>
      <c r="AQ528" s="8">
        <f>IF(AP528="","",COUNTIF($AP$4:AP528,AP528)+2)</f>
        <v>21</v>
      </c>
      <c r="AR528" s="8" t="str">
        <f t="shared" si="84"/>
        <v/>
      </c>
      <c r="AS528" s="8" t="str">
        <f t="shared" si="91"/>
        <v>_21</v>
      </c>
      <c r="AT528" s="8">
        <f t="shared" si="92"/>
        <v>0</v>
      </c>
      <c r="AU528" s="36" t="str">
        <f>IFERROR(VLOOKUP(AS528,'Tiempos de ciclo'!$P$3:$S$398,4,0)/AT528,"")</f>
        <v/>
      </c>
    </row>
    <row r="529" spans="32:47" x14ac:dyDescent="0.25">
      <c r="AF529" s="35" t="str">
        <f t="shared" si="85"/>
        <v/>
      </c>
      <c r="AG529" s="8">
        <v>526</v>
      </c>
      <c r="AH529" s="8" t="str">
        <f t="shared" si="83"/>
        <v/>
      </c>
      <c r="AI529" s="8" t="str">
        <f>IF(AH529="","",COUNTIF($AH$4:AH529,AH529))</f>
        <v/>
      </c>
      <c r="AJ529" s="8" t="str">
        <f t="shared" si="86"/>
        <v/>
      </c>
      <c r="AK529" s="8" t="str">
        <f t="shared" si="87"/>
        <v/>
      </c>
      <c r="AL529" s="8" t="str">
        <f t="shared" si="88"/>
        <v/>
      </c>
      <c r="AM529" s="8" t="str">
        <f t="shared" si="89"/>
        <v/>
      </c>
      <c r="AO529" s="8">
        <v>526</v>
      </c>
      <c r="AP529" s="8">
        <f t="shared" si="90"/>
        <v>24</v>
      </c>
      <c r="AQ529" s="8">
        <f>IF(AP529="","",COUNTIF($AP$4:AP529,AP529)+2)</f>
        <v>22</v>
      </c>
      <c r="AR529" s="8" t="str">
        <f t="shared" si="84"/>
        <v/>
      </c>
      <c r="AS529" s="8" t="str">
        <f t="shared" si="91"/>
        <v>_22</v>
      </c>
      <c r="AT529" s="8">
        <f t="shared" si="92"/>
        <v>0</v>
      </c>
      <c r="AU529" s="36" t="str">
        <f>IFERROR(VLOOKUP(AS529,'Tiempos de ciclo'!$P$3:$S$398,4,0)/AT529,"")</f>
        <v/>
      </c>
    </row>
    <row r="530" spans="32:47" x14ac:dyDescent="0.25">
      <c r="AF530" s="35" t="str">
        <f t="shared" si="85"/>
        <v/>
      </c>
      <c r="AG530" s="8">
        <v>527</v>
      </c>
      <c r="AH530" s="8" t="str">
        <f t="shared" si="83"/>
        <v/>
      </c>
      <c r="AI530" s="8" t="str">
        <f>IF(AH530="","",COUNTIF($AH$4:AH530,AH530))</f>
        <v/>
      </c>
      <c r="AJ530" s="8" t="str">
        <f t="shared" si="86"/>
        <v/>
      </c>
      <c r="AK530" s="8" t="str">
        <f t="shared" si="87"/>
        <v/>
      </c>
      <c r="AL530" s="8" t="str">
        <f t="shared" si="88"/>
        <v/>
      </c>
      <c r="AM530" s="8" t="str">
        <f t="shared" si="89"/>
        <v/>
      </c>
      <c r="AO530" s="8">
        <v>527</v>
      </c>
      <c r="AP530" s="8">
        <f t="shared" si="90"/>
        <v>24</v>
      </c>
      <c r="AQ530" s="8">
        <f>IF(AP530="","",COUNTIF($AP$4:AP530,AP530)+2)</f>
        <v>23</v>
      </c>
      <c r="AR530" s="8" t="str">
        <f t="shared" si="84"/>
        <v/>
      </c>
      <c r="AS530" s="8" t="str">
        <f t="shared" si="91"/>
        <v>_23</v>
      </c>
      <c r="AT530" s="8">
        <f t="shared" si="92"/>
        <v>0</v>
      </c>
      <c r="AU530" s="36" t="str">
        <f>IFERROR(VLOOKUP(AS530,'Tiempos de ciclo'!$P$3:$S$398,4,0)/AT530,"")</f>
        <v/>
      </c>
    </row>
    <row r="531" spans="32:47" x14ac:dyDescent="0.25">
      <c r="AF531" s="35" t="str">
        <f t="shared" si="85"/>
        <v/>
      </c>
      <c r="AG531" s="8">
        <v>528</v>
      </c>
      <c r="AH531" s="8" t="str">
        <f t="shared" si="83"/>
        <v/>
      </c>
      <c r="AI531" s="8" t="str">
        <f>IF(AH531="","",COUNTIF($AH$4:AH531,AH531))</f>
        <v/>
      </c>
      <c r="AJ531" s="8" t="str">
        <f t="shared" si="86"/>
        <v/>
      </c>
      <c r="AK531" s="8" t="str">
        <f t="shared" si="87"/>
        <v/>
      </c>
      <c r="AL531" s="8" t="str">
        <f t="shared" si="88"/>
        <v/>
      </c>
      <c r="AM531" s="8" t="str">
        <f t="shared" si="89"/>
        <v/>
      </c>
      <c r="AO531" s="8">
        <v>528</v>
      </c>
      <c r="AP531" s="8">
        <f t="shared" si="90"/>
        <v>24</v>
      </c>
      <c r="AQ531" s="8">
        <f>IF(AP531="","",COUNTIF($AP$4:AP531,AP531)+2)</f>
        <v>24</v>
      </c>
      <c r="AR531" s="8" t="str">
        <f t="shared" si="84"/>
        <v/>
      </c>
      <c r="AS531" s="8" t="str">
        <f t="shared" si="91"/>
        <v>_24</v>
      </c>
      <c r="AT531" s="8">
        <f t="shared" si="92"/>
        <v>0</v>
      </c>
      <c r="AU531" s="36" t="str">
        <f>IFERROR(VLOOKUP(AS531,'Tiempos de ciclo'!$P$3:$S$398,4,0)/AT531,"")</f>
        <v/>
      </c>
    </row>
    <row r="532" spans="32:47" x14ac:dyDescent="0.25">
      <c r="AF532" s="35" t="str">
        <f t="shared" si="85"/>
        <v/>
      </c>
      <c r="AG532" s="8">
        <v>529</v>
      </c>
      <c r="AH532" s="8" t="str">
        <f t="shared" si="83"/>
        <v/>
      </c>
      <c r="AI532" s="8" t="str">
        <f>IF(AH532="","",COUNTIF($AH$4:AH532,AH532))</f>
        <v/>
      </c>
      <c r="AJ532" s="8" t="str">
        <f t="shared" si="86"/>
        <v/>
      </c>
      <c r="AK532" s="8" t="str">
        <f t="shared" si="87"/>
        <v/>
      </c>
      <c r="AL532" s="8" t="str">
        <f t="shared" si="88"/>
        <v/>
      </c>
      <c r="AM532" s="8" t="str">
        <f t="shared" si="89"/>
        <v/>
      </c>
      <c r="AO532" s="8">
        <v>529</v>
      </c>
      <c r="AP532" s="8">
        <f t="shared" si="90"/>
        <v>25</v>
      </c>
      <c r="AQ532" s="8">
        <f>IF(AP532="","",COUNTIF($AP$4:AP532,AP532)+2)</f>
        <v>3</v>
      </c>
      <c r="AR532" s="8" t="str">
        <f t="shared" si="84"/>
        <v/>
      </c>
      <c r="AS532" s="8" t="str">
        <f t="shared" si="91"/>
        <v>_3</v>
      </c>
      <c r="AT532" s="8">
        <f t="shared" si="92"/>
        <v>0</v>
      </c>
      <c r="AU532" s="36" t="str">
        <f>IFERROR(VLOOKUP(AS532,'Tiempos de ciclo'!$P$3:$S$398,4,0)/AT532,"")</f>
        <v/>
      </c>
    </row>
    <row r="533" spans="32:47" x14ac:dyDescent="0.25">
      <c r="AF533" s="35" t="str">
        <f t="shared" si="85"/>
        <v/>
      </c>
      <c r="AG533" s="8">
        <v>530</v>
      </c>
      <c r="AH533" s="8" t="str">
        <f t="shared" si="83"/>
        <v/>
      </c>
      <c r="AI533" s="8" t="str">
        <f>IF(AH533="","",COUNTIF($AH$4:AH533,AH533))</f>
        <v/>
      </c>
      <c r="AJ533" s="8" t="str">
        <f t="shared" si="86"/>
        <v/>
      </c>
      <c r="AK533" s="8" t="str">
        <f t="shared" si="87"/>
        <v/>
      </c>
      <c r="AL533" s="8" t="str">
        <f t="shared" si="88"/>
        <v/>
      </c>
      <c r="AM533" s="8" t="str">
        <f t="shared" si="89"/>
        <v/>
      </c>
      <c r="AO533" s="8">
        <v>530</v>
      </c>
      <c r="AP533" s="8">
        <f t="shared" si="90"/>
        <v>25</v>
      </c>
      <c r="AQ533" s="8">
        <f>IF(AP533="","",COUNTIF($AP$4:AP533,AP533)+2)</f>
        <v>4</v>
      </c>
      <c r="AR533" s="8" t="str">
        <f t="shared" si="84"/>
        <v/>
      </c>
      <c r="AS533" s="8" t="str">
        <f t="shared" si="91"/>
        <v>_4</v>
      </c>
      <c r="AT533" s="8">
        <f t="shared" si="92"/>
        <v>0</v>
      </c>
      <c r="AU533" s="36" t="str">
        <f>IFERROR(VLOOKUP(AS533,'Tiempos de ciclo'!$P$3:$S$398,4,0)/AT533,"")</f>
        <v/>
      </c>
    </row>
    <row r="534" spans="32:47" x14ac:dyDescent="0.25">
      <c r="AF534" s="35" t="str">
        <f t="shared" si="85"/>
        <v/>
      </c>
      <c r="AG534" s="8">
        <v>531</v>
      </c>
      <c r="AH534" s="8" t="str">
        <f t="shared" si="83"/>
        <v/>
      </c>
      <c r="AI534" s="8" t="str">
        <f>IF(AH534="","",COUNTIF($AH$4:AH534,AH534))</f>
        <v/>
      </c>
      <c r="AJ534" s="8" t="str">
        <f t="shared" si="86"/>
        <v/>
      </c>
      <c r="AK534" s="8" t="str">
        <f t="shared" si="87"/>
        <v/>
      </c>
      <c r="AL534" s="8" t="str">
        <f t="shared" si="88"/>
        <v/>
      </c>
      <c r="AM534" s="8" t="str">
        <f t="shared" si="89"/>
        <v/>
      </c>
      <c r="AO534" s="8">
        <v>531</v>
      </c>
      <c r="AP534" s="8">
        <f t="shared" si="90"/>
        <v>25</v>
      </c>
      <c r="AQ534" s="8">
        <f>IF(AP534="","",COUNTIF($AP$4:AP534,AP534)+2)</f>
        <v>5</v>
      </c>
      <c r="AR534" s="8" t="str">
        <f t="shared" si="84"/>
        <v/>
      </c>
      <c r="AS534" s="8" t="str">
        <f t="shared" si="91"/>
        <v>_5</v>
      </c>
      <c r="AT534" s="8">
        <f t="shared" si="92"/>
        <v>0</v>
      </c>
      <c r="AU534" s="36" t="str">
        <f>IFERROR(VLOOKUP(AS534,'Tiempos de ciclo'!$P$3:$S$398,4,0)/AT534,"")</f>
        <v/>
      </c>
    </row>
    <row r="535" spans="32:47" x14ac:dyDescent="0.25">
      <c r="AF535" s="35" t="str">
        <f t="shared" si="85"/>
        <v/>
      </c>
      <c r="AG535" s="8">
        <v>532</v>
      </c>
      <c r="AH535" s="8" t="str">
        <f t="shared" si="83"/>
        <v/>
      </c>
      <c r="AI535" s="8" t="str">
        <f>IF(AH535="","",COUNTIF($AH$4:AH535,AH535))</f>
        <v/>
      </c>
      <c r="AJ535" s="8" t="str">
        <f t="shared" si="86"/>
        <v/>
      </c>
      <c r="AK535" s="8" t="str">
        <f t="shared" si="87"/>
        <v/>
      </c>
      <c r="AL535" s="8" t="str">
        <f t="shared" si="88"/>
        <v/>
      </c>
      <c r="AM535" s="8" t="str">
        <f t="shared" si="89"/>
        <v/>
      </c>
      <c r="AO535" s="8">
        <v>532</v>
      </c>
      <c r="AP535" s="8">
        <f t="shared" si="90"/>
        <v>25</v>
      </c>
      <c r="AQ535" s="8">
        <f>IF(AP535="","",COUNTIF($AP$4:AP535,AP535)+2)</f>
        <v>6</v>
      </c>
      <c r="AR535" s="8" t="str">
        <f t="shared" si="84"/>
        <v/>
      </c>
      <c r="AS535" s="8" t="str">
        <f t="shared" si="91"/>
        <v>_6</v>
      </c>
      <c r="AT535" s="8">
        <f t="shared" si="92"/>
        <v>0</v>
      </c>
      <c r="AU535" s="36" t="str">
        <f>IFERROR(VLOOKUP(AS535,'Tiempos de ciclo'!$P$3:$S$398,4,0)/AT535,"")</f>
        <v/>
      </c>
    </row>
    <row r="536" spans="32:47" x14ac:dyDescent="0.25">
      <c r="AF536" s="35" t="str">
        <f t="shared" si="85"/>
        <v/>
      </c>
      <c r="AG536" s="8">
        <v>533</v>
      </c>
      <c r="AH536" s="8" t="str">
        <f t="shared" si="83"/>
        <v/>
      </c>
      <c r="AI536" s="8" t="str">
        <f>IF(AH536="","",COUNTIF($AH$4:AH536,AH536))</f>
        <v/>
      </c>
      <c r="AJ536" s="8" t="str">
        <f t="shared" si="86"/>
        <v/>
      </c>
      <c r="AK536" s="8" t="str">
        <f t="shared" si="87"/>
        <v/>
      </c>
      <c r="AL536" s="8" t="str">
        <f t="shared" si="88"/>
        <v/>
      </c>
      <c r="AM536" s="8" t="str">
        <f t="shared" si="89"/>
        <v/>
      </c>
      <c r="AO536" s="8">
        <v>533</v>
      </c>
      <c r="AP536" s="8">
        <f t="shared" si="90"/>
        <v>25</v>
      </c>
      <c r="AQ536" s="8">
        <f>IF(AP536="","",COUNTIF($AP$4:AP536,AP536)+2)</f>
        <v>7</v>
      </c>
      <c r="AR536" s="8" t="str">
        <f t="shared" si="84"/>
        <v/>
      </c>
      <c r="AS536" s="8" t="str">
        <f t="shared" si="91"/>
        <v>_7</v>
      </c>
      <c r="AT536" s="8">
        <f t="shared" si="92"/>
        <v>0</v>
      </c>
      <c r="AU536" s="36" t="str">
        <f>IFERROR(VLOOKUP(AS536,'Tiempos de ciclo'!$P$3:$S$398,4,0)/AT536,"")</f>
        <v/>
      </c>
    </row>
    <row r="537" spans="32:47" x14ac:dyDescent="0.25">
      <c r="AF537" s="35" t="str">
        <f t="shared" si="85"/>
        <v/>
      </c>
      <c r="AG537" s="8">
        <v>534</v>
      </c>
      <c r="AH537" s="8" t="str">
        <f t="shared" si="83"/>
        <v/>
      </c>
      <c r="AI537" s="8" t="str">
        <f>IF(AH537="","",COUNTIF($AH$4:AH537,AH537))</f>
        <v/>
      </c>
      <c r="AJ537" s="8" t="str">
        <f t="shared" si="86"/>
        <v/>
      </c>
      <c r="AK537" s="8" t="str">
        <f t="shared" si="87"/>
        <v/>
      </c>
      <c r="AL537" s="8" t="str">
        <f t="shared" si="88"/>
        <v/>
      </c>
      <c r="AM537" s="8" t="str">
        <f t="shared" si="89"/>
        <v/>
      </c>
      <c r="AO537" s="8">
        <v>534</v>
      </c>
      <c r="AP537" s="8">
        <f t="shared" si="90"/>
        <v>25</v>
      </c>
      <c r="AQ537" s="8">
        <f>IF(AP537="","",COUNTIF($AP$4:AP537,AP537)+2)</f>
        <v>8</v>
      </c>
      <c r="AR537" s="8" t="str">
        <f t="shared" si="84"/>
        <v/>
      </c>
      <c r="AS537" s="8" t="str">
        <f t="shared" si="91"/>
        <v>_8</v>
      </c>
      <c r="AT537" s="8">
        <f t="shared" si="92"/>
        <v>0</v>
      </c>
      <c r="AU537" s="36" t="str">
        <f>IFERROR(VLOOKUP(AS537,'Tiempos de ciclo'!$P$3:$S$398,4,0)/AT537,"")</f>
        <v/>
      </c>
    </row>
    <row r="538" spans="32:47" x14ac:dyDescent="0.25">
      <c r="AF538" s="35" t="str">
        <f t="shared" si="85"/>
        <v/>
      </c>
      <c r="AG538" s="8">
        <v>535</v>
      </c>
      <c r="AH538" s="8" t="str">
        <f t="shared" si="83"/>
        <v/>
      </c>
      <c r="AI538" s="8" t="str">
        <f>IF(AH538="","",COUNTIF($AH$4:AH538,AH538))</f>
        <v/>
      </c>
      <c r="AJ538" s="8" t="str">
        <f t="shared" si="86"/>
        <v/>
      </c>
      <c r="AK538" s="8" t="str">
        <f t="shared" si="87"/>
        <v/>
      </c>
      <c r="AL538" s="8" t="str">
        <f t="shared" si="88"/>
        <v/>
      </c>
      <c r="AM538" s="8" t="str">
        <f t="shared" si="89"/>
        <v/>
      </c>
      <c r="AO538" s="8">
        <v>535</v>
      </c>
      <c r="AP538" s="8">
        <f t="shared" si="90"/>
        <v>25</v>
      </c>
      <c r="AQ538" s="8">
        <f>IF(AP538="","",COUNTIF($AP$4:AP538,AP538)+2)</f>
        <v>9</v>
      </c>
      <c r="AR538" s="8" t="str">
        <f t="shared" si="84"/>
        <v/>
      </c>
      <c r="AS538" s="8" t="str">
        <f t="shared" si="91"/>
        <v>_9</v>
      </c>
      <c r="AT538" s="8">
        <f t="shared" si="92"/>
        <v>0</v>
      </c>
      <c r="AU538" s="36" t="str">
        <f>IFERROR(VLOOKUP(AS538,'Tiempos de ciclo'!$P$3:$S$398,4,0)/AT538,"")</f>
        <v/>
      </c>
    </row>
    <row r="539" spans="32:47" x14ac:dyDescent="0.25">
      <c r="AF539" s="35" t="str">
        <f t="shared" si="85"/>
        <v/>
      </c>
      <c r="AG539" s="8">
        <v>536</v>
      </c>
      <c r="AH539" s="8" t="str">
        <f t="shared" si="83"/>
        <v/>
      </c>
      <c r="AI539" s="8" t="str">
        <f>IF(AH539="","",COUNTIF($AH$4:AH539,AH539))</f>
        <v/>
      </c>
      <c r="AJ539" s="8" t="str">
        <f t="shared" si="86"/>
        <v/>
      </c>
      <c r="AK539" s="8" t="str">
        <f t="shared" si="87"/>
        <v/>
      </c>
      <c r="AL539" s="8" t="str">
        <f t="shared" si="88"/>
        <v/>
      </c>
      <c r="AM539" s="8" t="str">
        <f t="shared" si="89"/>
        <v/>
      </c>
      <c r="AO539" s="8">
        <v>536</v>
      </c>
      <c r="AP539" s="8">
        <f t="shared" si="90"/>
        <v>25</v>
      </c>
      <c r="AQ539" s="8">
        <f>IF(AP539="","",COUNTIF($AP$4:AP539,AP539)+2)</f>
        <v>10</v>
      </c>
      <c r="AR539" s="8" t="str">
        <f t="shared" si="84"/>
        <v/>
      </c>
      <c r="AS539" s="8" t="str">
        <f t="shared" si="91"/>
        <v>_10</v>
      </c>
      <c r="AT539" s="8">
        <f t="shared" si="92"/>
        <v>0</v>
      </c>
      <c r="AU539" s="36" t="str">
        <f>IFERROR(VLOOKUP(AS539,'Tiempos de ciclo'!$P$3:$S$398,4,0)/AT539,"")</f>
        <v/>
      </c>
    </row>
    <row r="540" spans="32:47" x14ac:dyDescent="0.25">
      <c r="AF540" s="35" t="str">
        <f t="shared" si="85"/>
        <v/>
      </c>
      <c r="AG540" s="8">
        <v>537</v>
      </c>
      <c r="AH540" s="8" t="str">
        <f t="shared" si="83"/>
        <v/>
      </c>
      <c r="AI540" s="8" t="str">
        <f>IF(AH540="","",COUNTIF($AH$4:AH540,AH540))</f>
        <v/>
      </c>
      <c r="AJ540" s="8" t="str">
        <f t="shared" si="86"/>
        <v/>
      </c>
      <c r="AK540" s="8" t="str">
        <f t="shared" si="87"/>
        <v/>
      </c>
      <c r="AL540" s="8" t="str">
        <f t="shared" si="88"/>
        <v/>
      </c>
      <c r="AM540" s="8" t="str">
        <f t="shared" si="89"/>
        <v/>
      </c>
      <c r="AO540" s="8">
        <v>537</v>
      </c>
      <c r="AP540" s="8">
        <f t="shared" si="90"/>
        <v>25</v>
      </c>
      <c r="AQ540" s="8">
        <f>IF(AP540="","",COUNTIF($AP$4:AP540,AP540)+2)</f>
        <v>11</v>
      </c>
      <c r="AR540" s="8" t="str">
        <f t="shared" si="84"/>
        <v/>
      </c>
      <c r="AS540" s="8" t="str">
        <f t="shared" si="91"/>
        <v>_11</v>
      </c>
      <c r="AT540" s="8">
        <f t="shared" si="92"/>
        <v>0</v>
      </c>
      <c r="AU540" s="36" t="str">
        <f>IFERROR(VLOOKUP(AS540,'Tiempos de ciclo'!$P$3:$S$398,4,0)/AT540,"")</f>
        <v/>
      </c>
    </row>
    <row r="541" spans="32:47" x14ac:dyDescent="0.25">
      <c r="AF541" s="35" t="str">
        <f t="shared" si="85"/>
        <v/>
      </c>
      <c r="AG541" s="8">
        <v>538</v>
      </c>
      <c r="AH541" s="8" t="str">
        <f t="shared" si="83"/>
        <v/>
      </c>
      <c r="AI541" s="8" t="str">
        <f>IF(AH541="","",COUNTIF($AH$4:AH541,AH541))</f>
        <v/>
      </c>
      <c r="AJ541" s="8" t="str">
        <f t="shared" si="86"/>
        <v/>
      </c>
      <c r="AK541" s="8" t="str">
        <f t="shared" si="87"/>
        <v/>
      </c>
      <c r="AL541" s="8" t="str">
        <f t="shared" si="88"/>
        <v/>
      </c>
      <c r="AM541" s="8" t="str">
        <f t="shared" si="89"/>
        <v/>
      </c>
      <c r="AO541" s="8">
        <v>538</v>
      </c>
      <c r="AP541" s="8">
        <f t="shared" si="90"/>
        <v>25</v>
      </c>
      <c r="AQ541" s="8">
        <f>IF(AP541="","",COUNTIF($AP$4:AP541,AP541)+2)</f>
        <v>12</v>
      </c>
      <c r="AR541" s="8" t="str">
        <f t="shared" si="84"/>
        <v/>
      </c>
      <c r="AS541" s="8" t="str">
        <f t="shared" si="91"/>
        <v>_12</v>
      </c>
      <c r="AT541" s="8">
        <f t="shared" si="92"/>
        <v>0</v>
      </c>
      <c r="AU541" s="36" t="str">
        <f>IFERROR(VLOOKUP(AS541,'Tiempos de ciclo'!$P$3:$S$398,4,0)/AT541,"")</f>
        <v/>
      </c>
    </row>
    <row r="542" spans="32:47" x14ac:dyDescent="0.25">
      <c r="AF542" s="35" t="str">
        <f t="shared" si="85"/>
        <v/>
      </c>
      <c r="AG542" s="8">
        <v>539</v>
      </c>
      <c r="AH542" s="8" t="str">
        <f t="shared" si="83"/>
        <v/>
      </c>
      <c r="AI542" s="8" t="str">
        <f>IF(AH542="","",COUNTIF($AH$4:AH542,AH542))</f>
        <v/>
      </c>
      <c r="AJ542" s="8" t="str">
        <f t="shared" si="86"/>
        <v/>
      </c>
      <c r="AK542" s="8" t="str">
        <f t="shared" si="87"/>
        <v/>
      </c>
      <c r="AL542" s="8" t="str">
        <f t="shared" si="88"/>
        <v/>
      </c>
      <c r="AM542" s="8" t="str">
        <f t="shared" si="89"/>
        <v/>
      </c>
      <c r="AO542" s="8">
        <v>539</v>
      </c>
      <c r="AP542" s="8">
        <f t="shared" si="90"/>
        <v>25</v>
      </c>
      <c r="AQ542" s="8">
        <f>IF(AP542="","",COUNTIF($AP$4:AP542,AP542)+2)</f>
        <v>13</v>
      </c>
      <c r="AR542" s="8" t="str">
        <f t="shared" si="84"/>
        <v/>
      </c>
      <c r="AS542" s="8" t="str">
        <f t="shared" si="91"/>
        <v>_13</v>
      </c>
      <c r="AT542" s="8">
        <f t="shared" si="92"/>
        <v>0</v>
      </c>
      <c r="AU542" s="36" t="str">
        <f>IFERROR(VLOOKUP(AS542,'Tiempos de ciclo'!$P$3:$S$398,4,0)/AT542,"")</f>
        <v/>
      </c>
    </row>
    <row r="543" spans="32:47" x14ac:dyDescent="0.25">
      <c r="AF543" s="35" t="str">
        <f t="shared" si="85"/>
        <v/>
      </c>
      <c r="AG543" s="8">
        <v>540</v>
      </c>
      <c r="AH543" s="8" t="str">
        <f t="shared" si="83"/>
        <v/>
      </c>
      <c r="AI543" s="8" t="str">
        <f>IF(AH543="","",COUNTIF($AH$4:AH543,AH543))</f>
        <v/>
      </c>
      <c r="AJ543" s="8" t="str">
        <f t="shared" si="86"/>
        <v/>
      </c>
      <c r="AK543" s="8" t="str">
        <f t="shared" si="87"/>
        <v/>
      </c>
      <c r="AL543" s="8" t="str">
        <f t="shared" si="88"/>
        <v/>
      </c>
      <c r="AM543" s="8" t="str">
        <f t="shared" si="89"/>
        <v/>
      </c>
      <c r="AO543" s="8">
        <v>540</v>
      </c>
      <c r="AP543" s="8">
        <f t="shared" si="90"/>
        <v>25</v>
      </c>
      <c r="AQ543" s="8">
        <f>IF(AP543="","",COUNTIF($AP$4:AP543,AP543)+2)</f>
        <v>14</v>
      </c>
      <c r="AR543" s="8" t="str">
        <f t="shared" si="84"/>
        <v/>
      </c>
      <c r="AS543" s="8" t="str">
        <f t="shared" si="91"/>
        <v>_14</v>
      </c>
      <c r="AT543" s="8">
        <f t="shared" si="92"/>
        <v>0</v>
      </c>
      <c r="AU543" s="36" t="str">
        <f>IFERROR(VLOOKUP(AS543,'Tiempos de ciclo'!$P$3:$S$398,4,0)/AT543,"")</f>
        <v/>
      </c>
    </row>
    <row r="544" spans="32:47" x14ac:dyDescent="0.25">
      <c r="AF544" s="35" t="str">
        <f t="shared" si="85"/>
        <v/>
      </c>
      <c r="AG544" s="8">
        <v>541</v>
      </c>
      <c r="AH544" s="8" t="str">
        <f t="shared" si="83"/>
        <v/>
      </c>
      <c r="AI544" s="8" t="str">
        <f>IF(AH544="","",COUNTIF($AH$4:AH544,AH544))</f>
        <v/>
      </c>
      <c r="AJ544" s="8" t="str">
        <f t="shared" si="86"/>
        <v/>
      </c>
      <c r="AK544" s="8" t="str">
        <f t="shared" si="87"/>
        <v/>
      </c>
      <c r="AL544" s="8" t="str">
        <f t="shared" si="88"/>
        <v/>
      </c>
      <c r="AM544" s="8" t="str">
        <f t="shared" si="89"/>
        <v/>
      </c>
      <c r="AO544" s="8">
        <v>541</v>
      </c>
      <c r="AP544" s="8">
        <f t="shared" si="90"/>
        <v>25</v>
      </c>
      <c r="AQ544" s="8">
        <f>IF(AP544="","",COUNTIF($AP$4:AP544,AP544)+2)</f>
        <v>15</v>
      </c>
      <c r="AR544" s="8" t="str">
        <f t="shared" si="84"/>
        <v/>
      </c>
      <c r="AS544" s="8" t="str">
        <f t="shared" si="91"/>
        <v>_15</v>
      </c>
      <c r="AT544" s="8">
        <f t="shared" si="92"/>
        <v>0</v>
      </c>
      <c r="AU544" s="36" t="str">
        <f>IFERROR(VLOOKUP(AS544,'Tiempos de ciclo'!$P$3:$S$398,4,0)/AT544,"")</f>
        <v/>
      </c>
    </row>
    <row r="545" spans="32:47" x14ac:dyDescent="0.25">
      <c r="AF545" s="35" t="str">
        <f t="shared" si="85"/>
        <v/>
      </c>
      <c r="AG545" s="8">
        <v>542</v>
      </c>
      <c r="AH545" s="8" t="str">
        <f t="shared" si="83"/>
        <v/>
      </c>
      <c r="AI545" s="8" t="str">
        <f>IF(AH545="","",COUNTIF($AH$4:AH545,AH545))</f>
        <v/>
      </c>
      <c r="AJ545" s="8" t="str">
        <f t="shared" si="86"/>
        <v/>
      </c>
      <c r="AK545" s="8" t="str">
        <f t="shared" si="87"/>
        <v/>
      </c>
      <c r="AL545" s="8" t="str">
        <f t="shared" si="88"/>
        <v/>
      </c>
      <c r="AM545" s="8" t="str">
        <f t="shared" si="89"/>
        <v/>
      </c>
      <c r="AO545" s="8">
        <v>542</v>
      </c>
      <c r="AP545" s="8">
        <f t="shared" si="90"/>
        <v>25</v>
      </c>
      <c r="AQ545" s="8">
        <f>IF(AP545="","",COUNTIF($AP$4:AP545,AP545)+2)</f>
        <v>16</v>
      </c>
      <c r="AR545" s="8" t="str">
        <f t="shared" si="84"/>
        <v/>
      </c>
      <c r="AS545" s="8" t="str">
        <f t="shared" si="91"/>
        <v>_16</v>
      </c>
      <c r="AT545" s="8">
        <f t="shared" si="92"/>
        <v>0</v>
      </c>
      <c r="AU545" s="36" t="str">
        <f>IFERROR(VLOOKUP(AS545,'Tiempos de ciclo'!$P$3:$S$398,4,0)/AT545,"")</f>
        <v/>
      </c>
    </row>
    <row r="546" spans="32:47" x14ac:dyDescent="0.25">
      <c r="AF546" s="35" t="str">
        <f t="shared" si="85"/>
        <v/>
      </c>
      <c r="AG546" s="8">
        <v>543</v>
      </c>
      <c r="AH546" s="8" t="str">
        <f t="shared" si="83"/>
        <v/>
      </c>
      <c r="AI546" s="8" t="str">
        <f>IF(AH546="","",COUNTIF($AH$4:AH546,AH546))</f>
        <v/>
      </c>
      <c r="AJ546" s="8" t="str">
        <f t="shared" si="86"/>
        <v/>
      </c>
      <c r="AK546" s="8" t="str">
        <f t="shared" si="87"/>
        <v/>
      </c>
      <c r="AL546" s="8" t="str">
        <f t="shared" si="88"/>
        <v/>
      </c>
      <c r="AM546" s="8" t="str">
        <f t="shared" si="89"/>
        <v/>
      </c>
      <c r="AO546" s="8">
        <v>543</v>
      </c>
      <c r="AP546" s="8">
        <f t="shared" si="90"/>
        <v>25</v>
      </c>
      <c r="AQ546" s="8">
        <f>IF(AP546="","",COUNTIF($AP$4:AP546,AP546)+2)</f>
        <v>17</v>
      </c>
      <c r="AR546" s="8" t="str">
        <f t="shared" si="84"/>
        <v/>
      </c>
      <c r="AS546" s="8" t="str">
        <f t="shared" si="91"/>
        <v>_17</v>
      </c>
      <c r="AT546" s="8">
        <f t="shared" si="92"/>
        <v>0</v>
      </c>
      <c r="AU546" s="36" t="str">
        <f>IFERROR(VLOOKUP(AS546,'Tiempos de ciclo'!$P$3:$S$398,4,0)/AT546,"")</f>
        <v/>
      </c>
    </row>
    <row r="547" spans="32:47" x14ac:dyDescent="0.25">
      <c r="AF547" s="35" t="str">
        <f t="shared" si="85"/>
        <v/>
      </c>
      <c r="AG547" s="8">
        <v>544</v>
      </c>
      <c r="AH547" s="8" t="str">
        <f t="shared" si="83"/>
        <v/>
      </c>
      <c r="AI547" s="8" t="str">
        <f>IF(AH547="","",COUNTIF($AH$4:AH547,AH547))</f>
        <v/>
      </c>
      <c r="AJ547" s="8" t="str">
        <f t="shared" si="86"/>
        <v/>
      </c>
      <c r="AK547" s="8" t="str">
        <f t="shared" si="87"/>
        <v/>
      </c>
      <c r="AL547" s="8" t="str">
        <f t="shared" si="88"/>
        <v/>
      </c>
      <c r="AM547" s="8" t="str">
        <f t="shared" si="89"/>
        <v/>
      </c>
      <c r="AO547" s="8">
        <v>544</v>
      </c>
      <c r="AP547" s="8">
        <f t="shared" si="90"/>
        <v>25</v>
      </c>
      <c r="AQ547" s="8">
        <f>IF(AP547="","",COUNTIF($AP$4:AP547,AP547)+2)</f>
        <v>18</v>
      </c>
      <c r="AR547" s="8" t="str">
        <f t="shared" si="84"/>
        <v/>
      </c>
      <c r="AS547" s="8" t="str">
        <f t="shared" si="91"/>
        <v>_18</v>
      </c>
      <c r="AT547" s="8">
        <f t="shared" si="92"/>
        <v>0</v>
      </c>
      <c r="AU547" s="36" t="str">
        <f>IFERROR(VLOOKUP(AS547,'Tiempos de ciclo'!$P$3:$S$398,4,0)/AT547,"")</f>
        <v/>
      </c>
    </row>
    <row r="548" spans="32:47" x14ac:dyDescent="0.25">
      <c r="AF548" s="35" t="str">
        <f t="shared" si="85"/>
        <v/>
      </c>
      <c r="AG548" s="8">
        <v>545</v>
      </c>
      <c r="AH548" s="8" t="str">
        <f t="shared" si="83"/>
        <v/>
      </c>
      <c r="AI548" s="8" t="str">
        <f>IF(AH548="","",COUNTIF($AH$4:AH548,AH548))</f>
        <v/>
      </c>
      <c r="AJ548" s="8" t="str">
        <f t="shared" si="86"/>
        <v/>
      </c>
      <c r="AK548" s="8" t="str">
        <f t="shared" si="87"/>
        <v/>
      </c>
      <c r="AL548" s="8" t="str">
        <f t="shared" si="88"/>
        <v/>
      </c>
      <c r="AM548" s="8" t="str">
        <f t="shared" si="89"/>
        <v/>
      </c>
      <c r="AO548" s="8">
        <v>545</v>
      </c>
      <c r="AP548" s="8">
        <f t="shared" si="90"/>
        <v>25</v>
      </c>
      <c r="AQ548" s="8">
        <f>IF(AP548="","",COUNTIF($AP$4:AP548,AP548)+2)</f>
        <v>19</v>
      </c>
      <c r="AR548" s="8" t="str">
        <f t="shared" si="84"/>
        <v/>
      </c>
      <c r="AS548" s="8" t="str">
        <f t="shared" si="91"/>
        <v>_19</v>
      </c>
      <c r="AT548" s="8">
        <f t="shared" si="92"/>
        <v>0</v>
      </c>
      <c r="AU548" s="36" t="str">
        <f>IFERROR(VLOOKUP(AS548,'Tiempos de ciclo'!$P$3:$S$398,4,0)/AT548,"")</f>
        <v/>
      </c>
    </row>
    <row r="549" spans="32:47" x14ac:dyDescent="0.25">
      <c r="AF549" s="35" t="str">
        <f t="shared" si="85"/>
        <v/>
      </c>
      <c r="AG549" s="8">
        <v>546</v>
      </c>
      <c r="AH549" s="8" t="str">
        <f t="shared" si="83"/>
        <v/>
      </c>
      <c r="AI549" s="8" t="str">
        <f>IF(AH549="","",COUNTIF($AH$4:AH549,AH549))</f>
        <v/>
      </c>
      <c r="AJ549" s="8" t="str">
        <f t="shared" si="86"/>
        <v/>
      </c>
      <c r="AK549" s="8" t="str">
        <f t="shared" si="87"/>
        <v/>
      </c>
      <c r="AL549" s="8" t="str">
        <f t="shared" si="88"/>
        <v/>
      </c>
      <c r="AM549" s="8" t="str">
        <f t="shared" si="89"/>
        <v/>
      </c>
      <c r="AO549" s="8">
        <v>546</v>
      </c>
      <c r="AP549" s="8">
        <f t="shared" si="90"/>
        <v>25</v>
      </c>
      <c r="AQ549" s="8">
        <f>IF(AP549="","",COUNTIF($AP$4:AP549,AP549)+2)</f>
        <v>20</v>
      </c>
      <c r="AR549" s="8" t="str">
        <f t="shared" si="84"/>
        <v/>
      </c>
      <c r="AS549" s="8" t="str">
        <f t="shared" si="91"/>
        <v>_20</v>
      </c>
      <c r="AT549" s="8">
        <f t="shared" si="92"/>
        <v>0</v>
      </c>
      <c r="AU549" s="36" t="str">
        <f>IFERROR(VLOOKUP(AS549,'Tiempos de ciclo'!$P$3:$S$398,4,0)/AT549,"")</f>
        <v/>
      </c>
    </row>
    <row r="550" spans="32:47" x14ac:dyDescent="0.25">
      <c r="AF550" s="35" t="str">
        <f t="shared" si="85"/>
        <v/>
      </c>
      <c r="AG550" s="8">
        <v>547</v>
      </c>
      <c r="AH550" s="8" t="str">
        <f t="shared" si="83"/>
        <v/>
      </c>
      <c r="AI550" s="8" t="str">
        <f>IF(AH550="","",COUNTIF($AH$4:AH550,AH550))</f>
        <v/>
      </c>
      <c r="AJ550" s="8" t="str">
        <f t="shared" si="86"/>
        <v/>
      </c>
      <c r="AK550" s="8" t="str">
        <f t="shared" si="87"/>
        <v/>
      </c>
      <c r="AL550" s="8" t="str">
        <f t="shared" si="88"/>
        <v/>
      </c>
      <c r="AM550" s="8" t="str">
        <f t="shared" si="89"/>
        <v/>
      </c>
      <c r="AO550" s="8">
        <v>547</v>
      </c>
      <c r="AP550" s="8">
        <f t="shared" si="90"/>
        <v>25</v>
      </c>
      <c r="AQ550" s="8">
        <f>IF(AP550="","",COUNTIF($AP$4:AP550,AP550)+2)</f>
        <v>21</v>
      </c>
      <c r="AR550" s="8" t="str">
        <f t="shared" si="84"/>
        <v/>
      </c>
      <c r="AS550" s="8" t="str">
        <f t="shared" si="91"/>
        <v>_21</v>
      </c>
      <c r="AT550" s="8">
        <f t="shared" si="92"/>
        <v>0</v>
      </c>
      <c r="AU550" s="36" t="str">
        <f>IFERROR(VLOOKUP(AS550,'Tiempos de ciclo'!$P$3:$S$398,4,0)/AT550,"")</f>
        <v/>
      </c>
    </row>
    <row r="551" spans="32:47" x14ac:dyDescent="0.25">
      <c r="AF551" s="35" t="str">
        <f t="shared" si="85"/>
        <v/>
      </c>
      <c r="AG551" s="8">
        <v>548</v>
      </c>
      <c r="AH551" s="8" t="str">
        <f t="shared" si="83"/>
        <v/>
      </c>
      <c r="AI551" s="8" t="str">
        <f>IF(AH551="","",COUNTIF($AH$4:AH551,AH551))</f>
        <v/>
      </c>
      <c r="AJ551" s="8" t="str">
        <f t="shared" si="86"/>
        <v/>
      </c>
      <c r="AK551" s="8" t="str">
        <f t="shared" si="87"/>
        <v/>
      </c>
      <c r="AL551" s="8" t="str">
        <f t="shared" si="88"/>
        <v/>
      </c>
      <c r="AM551" s="8" t="str">
        <f t="shared" si="89"/>
        <v/>
      </c>
      <c r="AO551" s="8">
        <v>548</v>
      </c>
      <c r="AP551" s="8">
        <f t="shared" si="90"/>
        <v>25</v>
      </c>
      <c r="AQ551" s="8">
        <f>IF(AP551="","",COUNTIF($AP$4:AP551,AP551)+2)</f>
        <v>22</v>
      </c>
      <c r="AR551" s="8" t="str">
        <f t="shared" si="84"/>
        <v/>
      </c>
      <c r="AS551" s="8" t="str">
        <f t="shared" si="91"/>
        <v>_22</v>
      </c>
      <c r="AT551" s="8">
        <f t="shared" si="92"/>
        <v>0</v>
      </c>
      <c r="AU551" s="36" t="str">
        <f>IFERROR(VLOOKUP(AS551,'Tiempos de ciclo'!$P$3:$S$398,4,0)/AT551,"")</f>
        <v/>
      </c>
    </row>
    <row r="552" spans="32:47" x14ac:dyDescent="0.25">
      <c r="AF552" s="35" t="str">
        <f t="shared" si="85"/>
        <v/>
      </c>
      <c r="AG552" s="8">
        <v>549</v>
      </c>
      <c r="AH552" s="8" t="str">
        <f t="shared" si="83"/>
        <v/>
      </c>
      <c r="AI552" s="8" t="str">
        <f>IF(AH552="","",COUNTIF($AH$4:AH552,AH552))</f>
        <v/>
      </c>
      <c r="AJ552" s="8" t="str">
        <f t="shared" si="86"/>
        <v/>
      </c>
      <c r="AK552" s="8" t="str">
        <f t="shared" si="87"/>
        <v/>
      </c>
      <c r="AL552" s="8" t="str">
        <f t="shared" si="88"/>
        <v/>
      </c>
      <c r="AM552" s="8" t="str">
        <f t="shared" si="89"/>
        <v/>
      </c>
      <c r="AO552" s="8">
        <v>549</v>
      </c>
      <c r="AP552" s="8">
        <f t="shared" si="90"/>
        <v>25</v>
      </c>
      <c r="AQ552" s="8">
        <f>IF(AP552="","",COUNTIF($AP$4:AP552,AP552)+2)</f>
        <v>23</v>
      </c>
      <c r="AR552" s="8" t="str">
        <f t="shared" si="84"/>
        <v/>
      </c>
      <c r="AS552" s="8" t="str">
        <f t="shared" si="91"/>
        <v>_23</v>
      </c>
      <c r="AT552" s="8">
        <f t="shared" si="92"/>
        <v>0</v>
      </c>
      <c r="AU552" s="36" t="str">
        <f>IFERROR(VLOOKUP(AS552,'Tiempos de ciclo'!$P$3:$S$398,4,0)/AT552,"")</f>
        <v/>
      </c>
    </row>
    <row r="553" spans="32:47" x14ac:dyDescent="0.25">
      <c r="AF553" s="35" t="str">
        <f t="shared" si="85"/>
        <v/>
      </c>
      <c r="AG553" s="8">
        <v>550</v>
      </c>
      <c r="AH553" s="8" t="str">
        <f t="shared" si="83"/>
        <v/>
      </c>
      <c r="AI553" s="8" t="str">
        <f>IF(AH553="","",COUNTIF($AH$4:AH553,AH553))</f>
        <v/>
      </c>
      <c r="AJ553" s="8" t="str">
        <f t="shared" si="86"/>
        <v/>
      </c>
      <c r="AK553" s="8" t="str">
        <f t="shared" si="87"/>
        <v/>
      </c>
      <c r="AL553" s="8" t="str">
        <f t="shared" si="88"/>
        <v/>
      </c>
      <c r="AM553" s="8" t="str">
        <f t="shared" si="89"/>
        <v/>
      </c>
      <c r="AO553" s="8">
        <v>550</v>
      </c>
      <c r="AP553" s="8">
        <f t="shared" si="90"/>
        <v>25</v>
      </c>
      <c r="AQ553" s="8">
        <f>IF(AP553="","",COUNTIF($AP$4:AP553,AP553)+2)</f>
        <v>24</v>
      </c>
      <c r="AR553" s="8" t="str">
        <f t="shared" si="84"/>
        <v/>
      </c>
      <c r="AS553" s="8" t="str">
        <f t="shared" si="91"/>
        <v>_24</v>
      </c>
      <c r="AT553" s="8">
        <f t="shared" si="92"/>
        <v>0</v>
      </c>
      <c r="AU553" s="36" t="str">
        <f>IFERROR(VLOOKUP(AS553,'Tiempos de ciclo'!$P$3:$S$398,4,0)/AT553,"")</f>
        <v/>
      </c>
    </row>
    <row r="554" spans="32:47" x14ac:dyDescent="0.25">
      <c r="AF554" s="35" t="str">
        <f t="shared" si="85"/>
        <v/>
      </c>
      <c r="AG554" s="8">
        <v>551</v>
      </c>
      <c r="AH554" s="8" t="str">
        <f t="shared" si="83"/>
        <v/>
      </c>
      <c r="AI554" s="8" t="str">
        <f>IF(AH554="","",COUNTIF($AH$4:AH554,AH554))</f>
        <v/>
      </c>
      <c r="AJ554" s="8" t="str">
        <f t="shared" si="86"/>
        <v/>
      </c>
      <c r="AK554" s="8" t="str">
        <f t="shared" si="87"/>
        <v/>
      </c>
      <c r="AL554" s="8" t="str">
        <f t="shared" si="88"/>
        <v/>
      </c>
      <c r="AM554" s="8" t="str">
        <f t="shared" si="89"/>
        <v/>
      </c>
      <c r="AO554" s="8">
        <v>551</v>
      </c>
      <c r="AP554" s="8">
        <f t="shared" si="90"/>
        <v>26</v>
      </c>
      <c r="AQ554" s="8">
        <f>IF(AP554="","",COUNTIF($AP$4:AP554,AP554)+2)</f>
        <v>3</v>
      </c>
      <c r="AR554" s="8" t="str">
        <f t="shared" si="84"/>
        <v/>
      </c>
      <c r="AS554" s="8" t="str">
        <f t="shared" si="91"/>
        <v>_3</v>
      </c>
      <c r="AT554" s="8">
        <f t="shared" si="92"/>
        <v>0</v>
      </c>
      <c r="AU554" s="36" t="str">
        <f>IFERROR(VLOOKUP(AS554,'Tiempos de ciclo'!$P$3:$S$398,4,0)/AT554,"")</f>
        <v/>
      </c>
    </row>
    <row r="555" spans="32:47" x14ac:dyDescent="0.25">
      <c r="AF555" s="35" t="str">
        <f t="shared" si="85"/>
        <v/>
      </c>
      <c r="AG555" s="8">
        <v>552</v>
      </c>
      <c r="AH555" s="8" t="str">
        <f t="shared" si="83"/>
        <v/>
      </c>
      <c r="AI555" s="8" t="str">
        <f>IF(AH555="","",COUNTIF($AH$4:AH555,AH555))</f>
        <v/>
      </c>
      <c r="AJ555" s="8" t="str">
        <f t="shared" si="86"/>
        <v/>
      </c>
      <c r="AK555" s="8" t="str">
        <f t="shared" si="87"/>
        <v/>
      </c>
      <c r="AL555" s="8" t="str">
        <f t="shared" si="88"/>
        <v/>
      </c>
      <c r="AM555" s="8" t="str">
        <f t="shared" si="89"/>
        <v/>
      </c>
      <c r="AO555" s="8">
        <v>552</v>
      </c>
      <c r="AP555" s="8">
        <f t="shared" si="90"/>
        <v>26</v>
      </c>
      <c r="AQ555" s="8">
        <f>IF(AP555="","",COUNTIF($AP$4:AP555,AP555)+2)</f>
        <v>4</v>
      </c>
      <c r="AR555" s="8" t="str">
        <f t="shared" si="84"/>
        <v/>
      </c>
      <c r="AS555" s="8" t="str">
        <f t="shared" si="91"/>
        <v>_4</v>
      </c>
      <c r="AT555" s="8">
        <f t="shared" si="92"/>
        <v>0</v>
      </c>
      <c r="AU555" s="36" t="str">
        <f>IFERROR(VLOOKUP(AS555,'Tiempos de ciclo'!$P$3:$S$398,4,0)/AT555,"")</f>
        <v/>
      </c>
    </row>
    <row r="556" spans="32:47" x14ac:dyDescent="0.25">
      <c r="AF556" s="35" t="str">
        <f t="shared" si="85"/>
        <v/>
      </c>
      <c r="AG556" s="8">
        <v>553</v>
      </c>
      <c r="AH556" s="8" t="str">
        <f t="shared" si="83"/>
        <v/>
      </c>
      <c r="AI556" s="8" t="str">
        <f>IF(AH556="","",COUNTIF($AH$4:AH556,AH556))</f>
        <v/>
      </c>
      <c r="AJ556" s="8" t="str">
        <f t="shared" si="86"/>
        <v/>
      </c>
      <c r="AK556" s="8" t="str">
        <f t="shared" si="87"/>
        <v/>
      </c>
      <c r="AL556" s="8" t="str">
        <f t="shared" si="88"/>
        <v/>
      </c>
      <c r="AM556" s="8" t="str">
        <f t="shared" si="89"/>
        <v/>
      </c>
      <c r="AO556" s="8">
        <v>553</v>
      </c>
      <c r="AP556" s="8">
        <f t="shared" si="90"/>
        <v>26</v>
      </c>
      <c r="AQ556" s="8">
        <f>IF(AP556="","",COUNTIF($AP$4:AP556,AP556)+2)</f>
        <v>5</v>
      </c>
      <c r="AR556" s="8" t="str">
        <f t="shared" si="84"/>
        <v/>
      </c>
      <c r="AS556" s="8" t="str">
        <f t="shared" si="91"/>
        <v>_5</v>
      </c>
      <c r="AT556" s="8">
        <f t="shared" si="92"/>
        <v>0</v>
      </c>
      <c r="AU556" s="36" t="str">
        <f>IFERROR(VLOOKUP(AS556,'Tiempos de ciclo'!$P$3:$S$398,4,0)/AT556,"")</f>
        <v/>
      </c>
    </row>
    <row r="557" spans="32:47" x14ac:dyDescent="0.25">
      <c r="AF557" s="35" t="str">
        <f t="shared" si="85"/>
        <v/>
      </c>
      <c r="AG557" s="8">
        <v>554</v>
      </c>
      <c r="AH557" s="8" t="str">
        <f t="shared" si="83"/>
        <v/>
      </c>
      <c r="AI557" s="8" t="str">
        <f>IF(AH557="","",COUNTIF($AH$4:AH557,AH557))</f>
        <v/>
      </c>
      <c r="AJ557" s="8" t="str">
        <f t="shared" si="86"/>
        <v/>
      </c>
      <c r="AK557" s="8" t="str">
        <f t="shared" si="87"/>
        <v/>
      </c>
      <c r="AL557" s="8" t="str">
        <f t="shared" si="88"/>
        <v/>
      </c>
      <c r="AM557" s="8" t="str">
        <f t="shared" si="89"/>
        <v/>
      </c>
      <c r="AO557" s="8">
        <v>554</v>
      </c>
      <c r="AP557" s="8">
        <f t="shared" si="90"/>
        <v>26</v>
      </c>
      <c r="AQ557" s="8">
        <f>IF(AP557="","",COUNTIF($AP$4:AP557,AP557)+2)</f>
        <v>6</v>
      </c>
      <c r="AR557" s="8" t="str">
        <f t="shared" si="84"/>
        <v/>
      </c>
      <c r="AS557" s="8" t="str">
        <f t="shared" si="91"/>
        <v>_6</v>
      </c>
      <c r="AT557" s="8">
        <f t="shared" si="92"/>
        <v>0</v>
      </c>
      <c r="AU557" s="36" t="str">
        <f>IFERROR(VLOOKUP(AS557,'Tiempos de ciclo'!$P$3:$S$398,4,0)/AT557,"")</f>
        <v/>
      </c>
    </row>
    <row r="558" spans="32:47" x14ac:dyDescent="0.25">
      <c r="AF558" s="35" t="str">
        <f t="shared" si="85"/>
        <v/>
      </c>
      <c r="AG558" s="8">
        <v>555</v>
      </c>
      <c r="AH558" s="8" t="str">
        <f t="shared" si="83"/>
        <v/>
      </c>
      <c r="AI558" s="8" t="str">
        <f>IF(AH558="","",COUNTIF($AH$4:AH558,AH558))</f>
        <v/>
      </c>
      <c r="AJ558" s="8" t="str">
        <f t="shared" si="86"/>
        <v/>
      </c>
      <c r="AK558" s="8" t="str">
        <f t="shared" si="87"/>
        <v/>
      </c>
      <c r="AL558" s="8" t="str">
        <f t="shared" si="88"/>
        <v/>
      </c>
      <c r="AM558" s="8" t="str">
        <f t="shared" si="89"/>
        <v/>
      </c>
      <c r="AO558" s="8">
        <v>555</v>
      </c>
      <c r="AP558" s="8">
        <f t="shared" si="90"/>
        <v>26</v>
      </c>
      <c r="AQ558" s="8">
        <f>IF(AP558="","",COUNTIF($AP$4:AP558,AP558)+2)</f>
        <v>7</v>
      </c>
      <c r="AR558" s="8" t="str">
        <f t="shared" si="84"/>
        <v/>
      </c>
      <c r="AS558" s="8" t="str">
        <f t="shared" si="91"/>
        <v>_7</v>
      </c>
      <c r="AT558" s="8">
        <f t="shared" si="92"/>
        <v>0</v>
      </c>
      <c r="AU558" s="36" t="str">
        <f>IFERROR(VLOOKUP(AS558,'Tiempos de ciclo'!$P$3:$S$398,4,0)/AT558,"")</f>
        <v/>
      </c>
    </row>
    <row r="559" spans="32:47" x14ac:dyDescent="0.25">
      <c r="AF559" s="35" t="str">
        <f t="shared" si="85"/>
        <v/>
      </c>
      <c r="AG559" s="8">
        <v>556</v>
      </c>
      <c r="AH559" s="8" t="str">
        <f t="shared" si="83"/>
        <v/>
      </c>
      <c r="AI559" s="8" t="str">
        <f>IF(AH559="","",COUNTIF($AH$4:AH559,AH559))</f>
        <v/>
      </c>
      <c r="AJ559" s="8" t="str">
        <f t="shared" si="86"/>
        <v/>
      </c>
      <c r="AK559" s="8" t="str">
        <f t="shared" si="87"/>
        <v/>
      </c>
      <c r="AL559" s="8" t="str">
        <f t="shared" si="88"/>
        <v/>
      </c>
      <c r="AM559" s="8" t="str">
        <f t="shared" si="89"/>
        <v/>
      </c>
      <c r="AO559" s="8">
        <v>556</v>
      </c>
      <c r="AP559" s="8">
        <f t="shared" si="90"/>
        <v>26</v>
      </c>
      <c r="AQ559" s="8">
        <f>IF(AP559="","",COUNTIF($AP$4:AP559,AP559)+2)</f>
        <v>8</v>
      </c>
      <c r="AR559" s="8" t="str">
        <f t="shared" si="84"/>
        <v/>
      </c>
      <c r="AS559" s="8" t="str">
        <f t="shared" si="91"/>
        <v>_8</v>
      </c>
      <c r="AT559" s="8">
        <f t="shared" si="92"/>
        <v>0</v>
      </c>
      <c r="AU559" s="36" t="str">
        <f>IFERROR(VLOOKUP(AS559,'Tiempos de ciclo'!$P$3:$S$398,4,0)/AT559,"")</f>
        <v/>
      </c>
    </row>
    <row r="560" spans="32:47" x14ac:dyDescent="0.25">
      <c r="AF560" s="35" t="str">
        <f t="shared" si="85"/>
        <v/>
      </c>
      <c r="AG560" s="8">
        <v>557</v>
      </c>
      <c r="AH560" s="8" t="str">
        <f t="shared" si="83"/>
        <v/>
      </c>
      <c r="AI560" s="8" t="str">
        <f>IF(AH560="","",COUNTIF($AH$4:AH560,AH560))</f>
        <v/>
      </c>
      <c r="AJ560" s="8" t="str">
        <f t="shared" si="86"/>
        <v/>
      </c>
      <c r="AK560" s="8" t="str">
        <f t="shared" si="87"/>
        <v/>
      </c>
      <c r="AL560" s="8" t="str">
        <f t="shared" si="88"/>
        <v/>
      </c>
      <c r="AM560" s="8" t="str">
        <f t="shared" si="89"/>
        <v/>
      </c>
      <c r="AO560" s="8">
        <v>557</v>
      </c>
      <c r="AP560" s="8">
        <f t="shared" si="90"/>
        <v>26</v>
      </c>
      <c r="AQ560" s="8">
        <f>IF(AP560="","",COUNTIF($AP$4:AP560,AP560)+2)</f>
        <v>9</v>
      </c>
      <c r="AR560" s="8" t="str">
        <f t="shared" si="84"/>
        <v/>
      </c>
      <c r="AS560" s="8" t="str">
        <f t="shared" si="91"/>
        <v>_9</v>
      </c>
      <c r="AT560" s="8">
        <f t="shared" si="92"/>
        <v>0</v>
      </c>
      <c r="AU560" s="36" t="str">
        <f>IFERROR(VLOOKUP(AS560,'Tiempos de ciclo'!$P$3:$S$398,4,0)/AT560,"")</f>
        <v/>
      </c>
    </row>
    <row r="561" spans="32:47" x14ac:dyDescent="0.25">
      <c r="AF561" s="35" t="str">
        <f t="shared" si="85"/>
        <v/>
      </c>
      <c r="AG561" s="8">
        <v>558</v>
      </c>
      <c r="AH561" s="8" t="str">
        <f t="shared" si="83"/>
        <v/>
      </c>
      <c r="AI561" s="8" t="str">
        <f>IF(AH561="","",COUNTIF($AH$4:AH561,AH561))</f>
        <v/>
      </c>
      <c r="AJ561" s="8" t="str">
        <f t="shared" si="86"/>
        <v/>
      </c>
      <c r="AK561" s="8" t="str">
        <f t="shared" si="87"/>
        <v/>
      </c>
      <c r="AL561" s="8" t="str">
        <f t="shared" si="88"/>
        <v/>
      </c>
      <c r="AM561" s="8" t="str">
        <f t="shared" si="89"/>
        <v/>
      </c>
      <c r="AO561" s="8">
        <v>558</v>
      </c>
      <c r="AP561" s="8">
        <f t="shared" si="90"/>
        <v>26</v>
      </c>
      <c r="AQ561" s="8">
        <f>IF(AP561="","",COUNTIF($AP$4:AP561,AP561)+2)</f>
        <v>10</v>
      </c>
      <c r="AR561" s="8" t="str">
        <f t="shared" si="84"/>
        <v/>
      </c>
      <c r="AS561" s="8" t="str">
        <f t="shared" si="91"/>
        <v>_10</v>
      </c>
      <c r="AT561" s="8">
        <f t="shared" si="92"/>
        <v>0</v>
      </c>
      <c r="AU561" s="36" t="str">
        <f>IFERROR(VLOOKUP(AS561,'Tiempos de ciclo'!$P$3:$S$398,4,0)/AT561,"")</f>
        <v/>
      </c>
    </row>
    <row r="562" spans="32:47" x14ac:dyDescent="0.25">
      <c r="AF562" s="35" t="str">
        <f t="shared" si="85"/>
        <v/>
      </c>
      <c r="AG562" s="8">
        <v>559</v>
      </c>
      <c r="AH562" s="8" t="str">
        <f t="shared" si="83"/>
        <v/>
      </c>
      <c r="AI562" s="8" t="str">
        <f>IF(AH562="","",COUNTIF($AH$4:AH562,AH562))</f>
        <v/>
      </c>
      <c r="AJ562" s="8" t="str">
        <f t="shared" si="86"/>
        <v/>
      </c>
      <c r="AK562" s="8" t="str">
        <f t="shared" si="87"/>
        <v/>
      </c>
      <c r="AL562" s="8" t="str">
        <f t="shared" si="88"/>
        <v/>
      </c>
      <c r="AM562" s="8" t="str">
        <f t="shared" si="89"/>
        <v/>
      </c>
      <c r="AO562" s="8">
        <v>559</v>
      </c>
      <c r="AP562" s="8">
        <f t="shared" si="90"/>
        <v>26</v>
      </c>
      <c r="AQ562" s="8">
        <f>IF(AP562="","",COUNTIF($AP$4:AP562,AP562)+2)</f>
        <v>11</v>
      </c>
      <c r="AR562" s="8" t="str">
        <f t="shared" si="84"/>
        <v/>
      </c>
      <c r="AS562" s="8" t="str">
        <f t="shared" si="91"/>
        <v>_11</v>
      </c>
      <c r="AT562" s="8">
        <f t="shared" si="92"/>
        <v>0</v>
      </c>
      <c r="AU562" s="36" t="str">
        <f>IFERROR(VLOOKUP(AS562,'Tiempos de ciclo'!$P$3:$S$398,4,0)/AT562,"")</f>
        <v/>
      </c>
    </row>
    <row r="563" spans="32:47" x14ac:dyDescent="0.25">
      <c r="AF563" s="35" t="str">
        <f t="shared" si="85"/>
        <v/>
      </c>
      <c r="AG563" s="8">
        <v>560</v>
      </c>
      <c r="AH563" s="8" t="str">
        <f t="shared" si="83"/>
        <v/>
      </c>
      <c r="AI563" s="8" t="str">
        <f>IF(AH563="","",COUNTIF($AH$4:AH563,AH563))</f>
        <v/>
      </c>
      <c r="AJ563" s="8" t="str">
        <f t="shared" si="86"/>
        <v/>
      </c>
      <c r="AK563" s="8" t="str">
        <f t="shared" si="87"/>
        <v/>
      </c>
      <c r="AL563" s="8" t="str">
        <f t="shared" si="88"/>
        <v/>
      </c>
      <c r="AM563" s="8" t="str">
        <f t="shared" si="89"/>
        <v/>
      </c>
      <c r="AO563" s="8">
        <v>560</v>
      </c>
      <c r="AP563" s="8">
        <f t="shared" si="90"/>
        <v>26</v>
      </c>
      <c r="AQ563" s="8">
        <f>IF(AP563="","",COUNTIF($AP$4:AP563,AP563)+2)</f>
        <v>12</v>
      </c>
      <c r="AR563" s="8" t="str">
        <f t="shared" si="84"/>
        <v/>
      </c>
      <c r="AS563" s="8" t="str">
        <f t="shared" si="91"/>
        <v>_12</v>
      </c>
      <c r="AT563" s="8">
        <f t="shared" si="92"/>
        <v>0</v>
      </c>
      <c r="AU563" s="36" t="str">
        <f>IFERROR(VLOOKUP(AS563,'Tiempos de ciclo'!$P$3:$S$398,4,0)/AT563,"")</f>
        <v/>
      </c>
    </row>
    <row r="564" spans="32:47" x14ac:dyDescent="0.25">
      <c r="AF564" s="35" t="str">
        <f t="shared" si="85"/>
        <v/>
      </c>
      <c r="AG564" s="8">
        <v>561</v>
      </c>
      <c r="AH564" s="8" t="str">
        <f t="shared" si="83"/>
        <v/>
      </c>
      <c r="AI564" s="8" t="str">
        <f>IF(AH564="","",COUNTIF($AH$4:AH564,AH564))</f>
        <v/>
      </c>
      <c r="AJ564" s="8" t="str">
        <f t="shared" si="86"/>
        <v/>
      </c>
      <c r="AK564" s="8" t="str">
        <f t="shared" si="87"/>
        <v/>
      </c>
      <c r="AL564" s="8" t="str">
        <f t="shared" si="88"/>
        <v/>
      </c>
      <c r="AM564" s="8" t="str">
        <f t="shared" si="89"/>
        <v/>
      </c>
      <c r="AO564" s="8">
        <v>561</v>
      </c>
      <c r="AP564" s="8">
        <f t="shared" si="90"/>
        <v>26</v>
      </c>
      <c r="AQ564" s="8">
        <f>IF(AP564="","",COUNTIF($AP$4:AP564,AP564)+2)</f>
        <v>13</v>
      </c>
      <c r="AR564" s="8" t="str">
        <f t="shared" si="84"/>
        <v/>
      </c>
      <c r="AS564" s="8" t="str">
        <f t="shared" si="91"/>
        <v>_13</v>
      </c>
      <c r="AT564" s="8">
        <f t="shared" si="92"/>
        <v>0</v>
      </c>
      <c r="AU564" s="36" t="str">
        <f>IFERROR(VLOOKUP(AS564,'Tiempos de ciclo'!$P$3:$S$398,4,0)/AT564,"")</f>
        <v/>
      </c>
    </row>
    <row r="565" spans="32:47" x14ac:dyDescent="0.25">
      <c r="AF565" s="35" t="str">
        <f t="shared" si="85"/>
        <v/>
      </c>
      <c r="AG565" s="8">
        <v>562</v>
      </c>
      <c r="AH565" s="8" t="str">
        <f t="shared" si="83"/>
        <v/>
      </c>
      <c r="AI565" s="8" t="str">
        <f>IF(AH565="","",COUNTIF($AH$4:AH565,AH565))</f>
        <v/>
      </c>
      <c r="AJ565" s="8" t="str">
        <f t="shared" si="86"/>
        <v/>
      </c>
      <c r="AK565" s="8" t="str">
        <f t="shared" si="87"/>
        <v/>
      </c>
      <c r="AL565" s="8" t="str">
        <f t="shared" si="88"/>
        <v/>
      </c>
      <c r="AM565" s="8" t="str">
        <f t="shared" si="89"/>
        <v/>
      </c>
      <c r="AO565" s="8">
        <v>562</v>
      </c>
      <c r="AP565" s="8">
        <f t="shared" si="90"/>
        <v>26</v>
      </c>
      <c r="AQ565" s="8">
        <f>IF(AP565="","",COUNTIF($AP$4:AP565,AP565)+2)</f>
        <v>14</v>
      </c>
      <c r="AR565" s="8" t="str">
        <f t="shared" si="84"/>
        <v/>
      </c>
      <c r="AS565" s="8" t="str">
        <f t="shared" si="91"/>
        <v>_14</v>
      </c>
      <c r="AT565" s="8">
        <f t="shared" si="92"/>
        <v>0</v>
      </c>
      <c r="AU565" s="36" t="str">
        <f>IFERROR(VLOOKUP(AS565,'Tiempos de ciclo'!$P$3:$S$398,4,0)/AT565,"")</f>
        <v/>
      </c>
    </row>
    <row r="566" spans="32:47" x14ac:dyDescent="0.25">
      <c r="AF566" s="35" t="str">
        <f t="shared" si="85"/>
        <v/>
      </c>
      <c r="AG566" s="8">
        <v>563</v>
      </c>
      <c r="AH566" s="8" t="str">
        <f t="shared" si="83"/>
        <v/>
      </c>
      <c r="AI566" s="8" t="str">
        <f>IF(AH566="","",COUNTIF($AH$4:AH566,AH566))</f>
        <v/>
      </c>
      <c r="AJ566" s="8" t="str">
        <f t="shared" si="86"/>
        <v/>
      </c>
      <c r="AK566" s="8" t="str">
        <f t="shared" si="87"/>
        <v/>
      </c>
      <c r="AL566" s="8" t="str">
        <f t="shared" si="88"/>
        <v/>
      </c>
      <c r="AM566" s="8" t="str">
        <f t="shared" si="89"/>
        <v/>
      </c>
      <c r="AO566" s="8">
        <v>563</v>
      </c>
      <c r="AP566" s="8">
        <f t="shared" si="90"/>
        <v>26</v>
      </c>
      <c r="AQ566" s="8">
        <f>IF(AP566="","",COUNTIF($AP$4:AP566,AP566)+2)</f>
        <v>15</v>
      </c>
      <c r="AR566" s="8" t="str">
        <f t="shared" si="84"/>
        <v/>
      </c>
      <c r="AS566" s="8" t="str">
        <f t="shared" si="91"/>
        <v>_15</v>
      </c>
      <c r="AT566" s="8">
        <f t="shared" si="92"/>
        <v>0</v>
      </c>
      <c r="AU566" s="36" t="str">
        <f>IFERROR(VLOOKUP(AS566,'Tiempos de ciclo'!$P$3:$S$398,4,0)/AT566,"")</f>
        <v/>
      </c>
    </row>
    <row r="567" spans="32:47" x14ac:dyDescent="0.25">
      <c r="AF567" s="35" t="str">
        <f t="shared" si="85"/>
        <v/>
      </c>
      <c r="AG567" s="8">
        <v>564</v>
      </c>
      <c r="AH567" s="8" t="str">
        <f t="shared" si="83"/>
        <v/>
      </c>
      <c r="AI567" s="8" t="str">
        <f>IF(AH567="","",COUNTIF($AH$4:AH567,AH567))</f>
        <v/>
      </c>
      <c r="AJ567" s="8" t="str">
        <f t="shared" si="86"/>
        <v/>
      </c>
      <c r="AK567" s="8" t="str">
        <f t="shared" si="87"/>
        <v/>
      </c>
      <c r="AL567" s="8" t="str">
        <f t="shared" si="88"/>
        <v/>
      </c>
      <c r="AM567" s="8" t="str">
        <f t="shared" si="89"/>
        <v/>
      </c>
      <c r="AO567" s="8">
        <v>564</v>
      </c>
      <c r="AP567" s="8">
        <f t="shared" si="90"/>
        <v>26</v>
      </c>
      <c r="AQ567" s="8">
        <f>IF(AP567="","",COUNTIF($AP$4:AP567,AP567)+2)</f>
        <v>16</v>
      </c>
      <c r="AR567" s="8" t="str">
        <f t="shared" si="84"/>
        <v/>
      </c>
      <c r="AS567" s="8" t="str">
        <f t="shared" si="91"/>
        <v>_16</v>
      </c>
      <c r="AT567" s="8">
        <f t="shared" si="92"/>
        <v>0</v>
      </c>
      <c r="AU567" s="36" t="str">
        <f>IFERROR(VLOOKUP(AS567,'Tiempos de ciclo'!$P$3:$S$398,4,0)/AT567,"")</f>
        <v/>
      </c>
    </row>
    <row r="568" spans="32:47" x14ac:dyDescent="0.25">
      <c r="AF568" s="35" t="str">
        <f t="shared" si="85"/>
        <v/>
      </c>
      <c r="AG568" s="8">
        <v>565</v>
      </c>
      <c r="AH568" s="8" t="str">
        <f t="shared" si="83"/>
        <v/>
      </c>
      <c r="AI568" s="8" t="str">
        <f>IF(AH568="","",COUNTIF($AH$4:AH568,AH568))</f>
        <v/>
      </c>
      <c r="AJ568" s="8" t="str">
        <f t="shared" si="86"/>
        <v/>
      </c>
      <c r="AK568" s="8" t="str">
        <f t="shared" si="87"/>
        <v/>
      </c>
      <c r="AL568" s="8" t="str">
        <f t="shared" si="88"/>
        <v/>
      </c>
      <c r="AM568" s="8" t="str">
        <f t="shared" si="89"/>
        <v/>
      </c>
      <c r="AO568" s="8">
        <v>565</v>
      </c>
      <c r="AP568" s="8">
        <f t="shared" si="90"/>
        <v>26</v>
      </c>
      <c r="AQ568" s="8">
        <f>IF(AP568="","",COUNTIF($AP$4:AP568,AP568)+2)</f>
        <v>17</v>
      </c>
      <c r="AR568" s="8" t="str">
        <f t="shared" si="84"/>
        <v/>
      </c>
      <c r="AS568" s="8" t="str">
        <f t="shared" si="91"/>
        <v>_17</v>
      </c>
      <c r="AT568" s="8">
        <f t="shared" si="92"/>
        <v>0</v>
      </c>
      <c r="AU568" s="36" t="str">
        <f>IFERROR(VLOOKUP(AS568,'Tiempos de ciclo'!$P$3:$S$398,4,0)/AT568,"")</f>
        <v/>
      </c>
    </row>
    <row r="569" spans="32:47" x14ac:dyDescent="0.25">
      <c r="AF569" s="35" t="str">
        <f t="shared" si="85"/>
        <v/>
      </c>
      <c r="AG569" s="8">
        <v>566</v>
      </c>
      <c r="AH569" s="8" t="str">
        <f t="shared" si="83"/>
        <v/>
      </c>
      <c r="AI569" s="8" t="str">
        <f>IF(AH569="","",COUNTIF($AH$4:AH569,AH569))</f>
        <v/>
      </c>
      <c r="AJ569" s="8" t="str">
        <f t="shared" si="86"/>
        <v/>
      </c>
      <c r="AK569" s="8" t="str">
        <f t="shared" si="87"/>
        <v/>
      </c>
      <c r="AL569" s="8" t="str">
        <f t="shared" si="88"/>
        <v/>
      </c>
      <c r="AM569" s="8" t="str">
        <f t="shared" si="89"/>
        <v/>
      </c>
      <c r="AO569" s="8">
        <v>566</v>
      </c>
      <c r="AP569" s="8">
        <f t="shared" si="90"/>
        <v>26</v>
      </c>
      <c r="AQ569" s="8">
        <f>IF(AP569="","",COUNTIF($AP$4:AP569,AP569)+2)</f>
        <v>18</v>
      </c>
      <c r="AR569" s="8" t="str">
        <f t="shared" si="84"/>
        <v/>
      </c>
      <c r="AS569" s="8" t="str">
        <f t="shared" si="91"/>
        <v>_18</v>
      </c>
      <c r="AT569" s="8">
        <f t="shared" si="92"/>
        <v>0</v>
      </c>
      <c r="AU569" s="36" t="str">
        <f>IFERROR(VLOOKUP(AS569,'Tiempos de ciclo'!$P$3:$S$398,4,0)/AT569,"")</f>
        <v/>
      </c>
    </row>
    <row r="570" spans="32:47" x14ac:dyDescent="0.25">
      <c r="AF570" s="35" t="str">
        <f t="shared" si="85"/>
        <v/>
      </c>
      <c r="AG570" s="8">
        <v>567</v>
      </c>
      <c r="AH570" s="8" t="str">
        <f t="shared" si="83"/>
        <v/>
      </c>
      <c r="AI570" s="8" t="str">
        <f>IF(AH570="","",COUNTIF($AH$4:AH570,AH570))</f>
        <v/>
      </c>
      <c r="AJ570" s="8" t="str">
        <f t="shared" si="86"/>
        <v/>
      </c>
      <c r="AK570" s="8" t="str">
        <f t="shared" si="87"/>
        <v/>
      </c>
      <c r="AL570" s="8" t="str">
        <f t="shared" si="88"/>
        <v/>
      </c>
      <c r="AM570" s="8" t="str">
        <f t="shared" si="89"/>
        <v/>
      </c>
      <c r="AO570" s="8">
        <v>567</v>
      </c>
      <c r="AP570" s="8">
        <f t="shared" si="90"/>
        <v>26</v>
      </c>
      <c r="AQ570" s="8">
        <f>IF(AP570="","",COUNTIF($AP$4:AP570,AP570)+2)</f>
        <v>19</v>
      </c>
      <c r="AR570" s="8" t="str">
        <f t="shared" si="84"/>
        <v/>
      </c>
      <c r="AS570" s="8" t="str">
        <f t="shared" si="91"/>
        <v>_19</v>
      </c>
      <c r="AT570" s="8">
        <f t="shared" si="92"/>
        <v>0</v>
      </c>
      <c r="AU570" s="36" t="str">
        <f>IFERROR(VLOOKUP(AS570,'Tiempos de ciclo'!$P$3:$S$398,4,0)/AT570,"")</f>
        <v/>
      </c>
    </row>
    <row r="571" spans="32:47" x14ac:dyDescent="0.25">
      <c r="AF571" s="35" t="str">
        <f t="shared" si="85"/>
        <v/>
      </c>
      <c r="AG571" s="8">
        <v>568</v>
      </c>
      <c r="AH571" s="8" t="str">
        <f t="shared" si="83"/>
        <v/>
      </c>
      <c r="AI571" s="8" t="str">
        <f>IF(AH571="","",COUNTIF($AH$4:AH571,AH571))</f>
        <v/>
      </c>
      <c r="AJ571" s="8" t="str">
        <f t="shared" si="86"/>
        <v/>
      </c>
      <c r="AK571" s="8" t="str">
        <f t="shared" si="87"/>
        <v/>
      </c>
      <c r="AL571" s="8" t="str">
        <f t="shared" si="88"/>
        <v/>
      </c>
      <c r="AM571" s="8" t="str">
        <f t="shared" si="89"/>
        <v/>
      </c>
      <c r="AO571" s="8">
        <v>568</v>
      </c>
      <c r="AP571" s="8">
        <f t="shared" si="90"/>
        <v>26</v>
      </c>
      <c r="AQ571" s="8">
        <f>IF(AP571="","",COUNTIF($AP$4:AP571,AP571)+2)</f>
        <v>20</v>
      </c>
      <c r="AR571" s="8" t="str">
        <f t="shared" si="84"/>
        <v/>
      </c>
      <c r="AS571" s="8" t="str">
        <f t="shared" si="91"/>
        <v>_20</v>
      </c>
      <c r="AT571" s="8">
        <f t="shared" si="92"/>
        <v>0</v>
      </c>
      <c r="AU571" s="36" t="str">
        <f>IFERROR(VLOOKUP(AS571,'Tiempos de ciclo'!$P$3:$S$398,4,0)/AT571,"")</f>
        <v/>
      </c>
    </row>
    <row r="572" spans="32:47" x14ac:dyDescent="0.25">
      <c r="AF572" s="35" t="str">
        <f t="shared" si="85"/>
        <v/>
      </c>
      <c r="AG572" s="8">
        <v>569</v>
      </c>
      <c r="AH572" s="8" t="str">
        <f t="shared" si="83"/>
        <v/>
      </c>
      <c r="AI572" s="8" t="str">
        <f>IF(AH572="","",COUNTIF($AH$4:AH572,AH572))</f>
        <v/>
      </c>
      <c r="AJ572" s="8" t="str">
        <f t="shared" si="86"/>
        <v/>
      </c>
      <c r="AK572" s="8" t="str">
        <f t="shared" si="87"/>
        <v/>
      </c>
      <c r="AL572" s="8" t="str">
        <f t="shared" si="88"/>
        <v/>
      </c>
      <c r="AM572" s="8" t="str">
        <f t="shared" si="89"/>
        <v/>
      </c>
      <c r="AO572" s="8">
        <v>569</v>
      </c>
      <c r="AP572" s="8">
        <f t="shared" si="90"/>
        <v>26</v>
      </c>
      <c r="AQ572" s="8">
        <f>IF(AP572="","",COUNTIF($AP$4:AP572,AP572)+2)</f>
        <v>21</v>
      </c>
      <c r="AR572" s="8" t="str">
        <f t="shared" si="84"/>
        <v/>
      </c>
      <c r="AS572" s="8" t="str">
        <f t="shared" si="91"/>
        <v>_21</v>
      </c>
      <c r="AT572" s="8">
        <f t="shared" si="92"/>
        <v>0</v>
      </c>
      <c r="AU572" s="36" t="str">
        <f>IFERROR(VLOOKUP(AS572,'Tiempos de ciclo'!$P$3:$S$398,4,0)/AT572,"")</f>
        <v/>
      </c>
    </row>
    <row r="573" spans="32:47" x14ac:dyDescent="0.25">
      <c r="AF573" s="35" t="str">
        <f t="shared" si="85"/>
        <v/>
      </c>
      <c r="AG573" s="8">
        <v>570</v>
      </c>
      <c r="AH573" s="8" t="str">
        <f t="shared" si="83"/>
        <v/>
      </c>
      <c r="AI573" s="8" t="str">
        <f>IF(AH573="","",COUNTIF($AH$4:AH573,AH573))</f>
        <v/>
      </c>
      <c r="AJ573" s="8" t="str">
        <f t="shared" si="86"/>
        <v/>
      </c>
      <c r="AK573" s="8" t="str">
        <f t="shared" si="87"/>
        <v/>
      </c>
      <c r="AL573" s="8" t="str">
        <f t="shared" si="88"/>
        <v/>
      </c>
      <c r="AM573" s="8" t="str">
        <f t="shared" si="89"/>
        <v/>
      </c>
      <c r="AO573" s="8">
        <v>570</v>
      </c>
      <c r="AP573" s="8">
        <f t="shared" si="90"/>
        <v>26</v>
      </c>
      <c r="AQ573" s="8">
        <f>IF(AP573="","",COUNTIF($AP$4:AP573,AP573)+2)</f>
        <v>22</v>
      </c>
      <c r="AR573" s="8" t="str">
        <f t="shared" si="84"/>
        <v/>
      </c>
      <c r="AS573" s="8" t="str">
        <f t="shared" si="91"/>
        <v>_22</v>
      </c>
      <c r="AT573" s="8">
        <f t="shared" si="92"/>
        <v>0</v>
      </c>
      <c r="AU573" s="36" t="str">
        <f>IFERROR(VLOOKUP(AS573,'Tiempos de ciclo'!$P$3:$S$398,4,0)/AT573,"")</f>
        <v/>
      </c>
    </row>
    <row r="574" spans="32:47" x14ac:dyDescent="0.25">
      <c r="AF574" s="35" t="str">
        <f t="shared" si="85"/>
        <v/>
      </c>
      <c r="AG574" s="8">
        <v>571</v>
      </c>
      <c r="AH574" s="8" t="str">
        <f t="shared" si="83"/>
        <v/>
      </c>
      <c r="AI574" s="8" t="str">
        <f>IF(AH574="","",COUNTIF($AH$4:AH574,AH574))</f>
        <v/>
      </c>
      <c r="AJ574" s="8" t="str">
        <f t="shared" si="86"/>
        <v/>
      </c>
      <c r="AK574" s="8" t="str">
        <f t="shared" si="87"/>
        <v/>
      </c>
      <c r="AL574" s="8" t="str">
        <f t="shared" si="88"/>
        <v/>
      </c>
      <c r="AM574" s="8" t="str">
        <f t="shared" si="89"/>
        <v/>
      </c>
      <c r="AO574" s="8">
        <v>571</v>
      </c>
      <c r="AP574" s="8">
        <f t="shared" si="90"/>
        <v>26</v>
      </c>
      <c r="AQ574" s="8">
        <f>IF(AP574="","",COUNTIF($AP$4:AP574,AP574)+2)</f>
        <v>23</v>
      </c>
      <c r="AR574" s="8" t="str">
        <f t="shared" si="84"/>
        <v/>
      </c>
      <c r="AS574" s="8" t="str">
        <f t="shared" si="91"/>
        <v>_23</v>
      </c>
      <c r="AT574" s="8">
        <f t="shared" si="92"/>
        <v>0</v>
      </c>
      <c r="AU574" s="36" t="str">
        <f>IFERROR(VLOOKUP(AS574,'Tiempos de ciclo'!$P$3:$S$398,4,0)/AT574,"")</f>
        <v/>
      </c>
    </row>
    <row r="575" spans="32:47" x14ac:dyDescent="0.25">
      <c r="AF575" s="35" t="str">
        <f t="shared" si="85"/>
        <v/>
      </c>
      <c r="AG575" s="8">
        <v>572</v>
      </c>
      <c r="AH575" s="8" t="str">
        <f t="shared" si="83"/>
        <v/>
      </c>
      <c r="AI575" s="8" t="str">
        <f>IF(AH575="","",COUNTIF($AH$4:AH575,AH575))</f>
        <v/>
      </c>
      <c r="AJ575" s="8" t="str">
        <f t="shared" si="86"/>
        <v/>
      </c>
      <c r="AK575" s="8" t="str">
        <f t="shared" si="87"/>
        <v/>
      </c>
      <c r="AL575" s="8" t="str">
        <f t="shared" si="88"/>
        <v/>
      </c>
      <c r="AM575" s="8" t="str">
        <f t="shared" si="89"/>
        <v/>
      </c>
      <c r="AO575" s="8">
        <v>572</v>
      </c>
      <c r="AP575" s="8">
        <f t="shared" si="90"/>
        <v>26</v>
      </c>
      <c r="AQ575" s="8">
        <f>IF(AP575="","",COUNTIF($AP$4:AP575,AP575)+2)</f>
        <v>24</v>
      </c>
      <c r="AR575" s="8" t="str">
        <f t="shared" si="84"/>
        <v/>
      </c>
      <c r="AS575" s="8" t="str">
        <f t="shared" si="91"/>
        <v>_24</v>
      </c>
      <c r="AT575" s="8">
        <f t="shared" si="92"/>
        <v>0</v>
      </c>
      <c r="AU575" s="36" t="str">
        <f>IFERROR(VLOOKUP(AS575,'Tiempos de ciclo'!$P$3:$S$398,4,0)/AT575,"")</f>
        <v/>
      </c>
    </row>
    <row r="576" spans="32:47" x14ac:dyDescent="0.25">
      <c r="AF576" s="35" t="str">
        <f t="shared" si="85"/>
        <v/>
      </c>
      <c r="AG576" s="8">
        <v>573</v>
      </c>
      <c r="AH576" s="8" t="str">
        <f t="shared" si="83"/>
        <v/>
      </c>
      <c r="AI576" s="8" t="str">
        <f>IF(AH576="","",COUNTIF($AH$4:AH576,AH576))</f>
        <v/>
      </c>
      <c r="AJ576" s="8" t="str">
        <f t="shared" si="86"/>
        <v/>
      </c>
      <c r="AK576" s="8" t="str">
        <f t="shared" si="87"/>
        <v/>
      </c>
      <c r="AL576" s="8" t="str">
        <f t="shared" si="88"/>
        <v/>
      </c>
      <c r="AM576" s="8" t="str">
        <f t="shared" si="89"/>
        <v/>
      </c>
      <c r="AO576" s="37">
        <v>573</v>
      </c>
      <c r="AP576" s="37">
        <f t="shared" si="90"/>
        <v>27</v>
      </c>
      <c r="AQ576" s="37">
        <f>IF(AP576="","",COUNTIF($AP$4:AP576,AP576)+2)</f>
        <v>3</v>
      </c>
      <c r="AR576" s="37" t="str">
        <f t="shared" si="84"/>
        <v/>
      </c>
      <c r="AS576" s="37" t="str">
        <f t="shared" si="91"/>
        <v>_3</v>
      </c>
      <c r="AT576" s="8">
        <f t="shared" si="92"/>
        <v>0</v>
      </c>
      <c r="AU576" s="36" t="str">
        <f>IFERROR(VLOOKUP(AS576,'Tiempos de ciclo'!$P$3:$S$398,4,0)/AT576,"")</f>
        <v/>
      </c>
    </row>
    <row r="577" spans="32:47" x14ac:dyDescent="0.25">
      <c r="AF577" s="35" t="str">
        <f t="shared" si="85"/>
        <v/>
      </c>
      <c r="AG577" s="8">
        <v>574</v>
      </c>
      <c r="AH577" s="8" t="str">
        <f t="shared" si="83"/>
        <v/>
      </c>
      <c r="AI577" s="8" t="str">
        <f>IF(AH577="","",COUNTIF($AH$4:AH577,AH577))</f>
        <v/>
      </c>
      <c r="AJ577" s="8" t="str">
        <f t="shared" si="86"/>
        <v/>
      </c>
      <c r="AK577" s="8" t="str">
        <f t="shared" si="87"/>
        <v/>
      </c>
      <c r="AL577" s="8" t="str">
        <f t="shared" si="88"/>
        <v/>
      </c>
      <c r="AM577" s="8" t="str">
        <f t="shared" si="89"/>
        <v/>
      </c>
      <c r="AO577" s="37">
        <v>574</v>
      </c>
      <c r="AP577" s="37">
        <f t="shared" si="90"/>
        <v>27</v>
      </c>
      <c r="AQ577" s="37">
        <f>IF(AP577="","",COUNTIF($AP$4:AP577,AP577)+2)</f>
        <v>4</v>
      </c>
      <c r="AR577" s="37" t="str">
        <f t="shared" si="84"/>
        <v/>
      </c>
      <c r="AS577" s="37" t="str">
        <f t="shared" si="91"/>
        <v>_4</v>
      </c>
      <c r="AT577" s="8">
        <f t="shared" si="92"/>
        <v>0</v>
      </c>
      <c r="AU577" s="36" t="str">
        <f>IFERROR(VLOOKUP(AS577,'Tiempos de ciclo'!$P$3:$S$398,4,0)/AT577,"")</f>
        <v/>
      </c>
    </row>
    <row r="578" spans="32:47" x14ac:dyDescent="0.25">
      <c r="AF578" s="35" t="str">
        <f t="shared" si="85"/>
        <v/>
      </c>
      <c r="AG578" s="8">
        <v>575</v>
      </c>
      <c r="AH578" s="8" t="str">
        <f t="shared" si="83"/>
        <v/>
      </c>
      <c r="AI578" s="8" t="str">
        <f>IF(AH578="","",COUNTIF($AH$4:AH578,AH578))</f>
        <v/>
      </c>
      <c r="AJ578" s="8" t="str">
        <f t="shared" si="86"/>
        <v/>
      </c>
      <c r="AK578" s="8" t="str">
        <f t="shared" si="87"/>
        <v/>
      </c>
      <c r="AL578" s="8" t="str">
        <f t="shared" si="88"/>
        <v/>
      </c>
      <c r="AM578" s="8" t="str">
        <f t="shared" si="89"/>
        <v/>
      </c>
      <c r="AO578" s="37">
        <v>575</v>
      </c>
      <c r="AP578" s="37">
        <f t="shared" si="90"/>
        <v>27</v>
      </c>
      <c r="AQ578" s="37">
        <f>IF(AP578="","",COUNTIF($AP$4:AP578,AP578)+2)</f>
        <v>5</v>
      </c>
      <c r="AR578" s="37" t="str">
        <f t="shared" si="84"/>
        <v/>
      </c>
      <c r="AS578" s="37" t="str">
        <f t="shared" si="91"/>
        <v>_5</v>
      </c>
      <c r="AT578" s="8">
        <f t="shared" si="92"/>
        <v>0</v>
      </c>
      <c r="AU578" s="36" t="str">
        <f>IFERROR(VLOOKUP(AS578,'Tiempos de ciclo'!$P$3:$S$398,4,0)/AT578,"")</f>
        <v/>
      </c>
    </row>
    <row r="579" spans="32:47" x14ac:dyDescent="0.25">
      <c r="AF579" s="35" t="str">
        <f t="shared" si="85"/>
        <v/>
      </c>
      <c r="AG579" s="8">
        <v>576</v>
      </c>
      <c r="AH579" s="8" t="str">
        <f t="shared" si="83"/>
        <v/>
      </c>
      <c r="AI579" s="8" t="str">
        <f>IF(AH579="","",COUNTIF($AH$4:AH579,AH579))</f>
        <v/>
      </c>
      <c r="AJ579" s="8" t="str">
        <f t="shared" si="86"/>
        <v/>
      </c>
      <c r="AK579" s="8" t="str">
        <f t="shared" si="87"/>
        <v/>
      </c>
      <c r="AL579" s="8" t="str">
        <f t="shared" si="88"/>
        <v/>
      </c>
      <c r="AM579" s="8" t="str">
        <f t="shared" si="89"/>
        <v/>
      </c>
      <c r="AO579" s="37">
        <v>576</v>
      </c>
      <c r="AP579" s="37">
        <f t="shared" si="90"/>
        <v>27</v>
      </c>
      <c r="AQ579" s="37">
        <f>IF(AP579="","",COUNTIF($AP$4:AP579,AP579)+2)</f>
        <v>6</v>
      </c>
      <c r="AR579" s="37" t="str">
        <f t="shared" si="84"/>
        <v/>
      </c>
      <c r="AS579" s="37" t="str">
        <f t="shared" si="91"/>
        <v>_6</v>
      </c>
      <c r="AT579" s="8">
        <f t="shared" si="92"/>
        <v>0</v>
      </c>
      <c r="AU579" s="36" t="str">
        <f>IFERROR(VLOOKUP(AS579,'Tiempos de ciclo'!$P$3:$S$398,4,0)/AT579,"")</f>
        <v/>
      </c>
    </row>
    <row r="580" spans="32:47" x14ac:dyDescent="0.25">
      <c r="AF580" s="35" t="str">
        <f t="shared" si="85"/>
        <v/>
      </c>
      <c r="AG580" s="8">
        <v>577</v>
      </c>
      <c r="AH580" s="8" t="str">
        <f t="shared" ref="AH580:AH643" si="93">IF(AG580&gt;$AH$1,"",ROUNDUP(AG580/$AG$1,0))</f>
        <v/>
      </c>
      <c r="AI580" s="8" t="str">
        <f>IF(AH580="","",COUNTIF($AH$4:AH580,AH580))</f>
        <v/>
      </c>
      <c r="AJ580" s="8" t="str">
        <f t="shared" si="86"/>
        <v/>
      </c>
      <c r="AK580" s="8" t="str">
        <f t="shared" si="87"/>
        <v/>
      </c>
      <c r="AL580" s="8" t="str">
        <f t="shared" si="88"/>
        <v/>
      </c>
      <c r="AM580" s="8" t="str">
        <f t="shared" si="89"/>
        <v/>
      </c>
      <c r="AO580" s="37">
        <v>577</v>
      </c>
      <c r="AP580" s="37">
        <f t="shared" si="90"/>
        <v>27</v>
      </c>
      <c r="AQ580" s="37">
        <f>IF(AP580="","",COUNTIF($AP$4:AP580,AP580)+2)</f>
        <v>7</v>
      </c>
      <c r="AR580" s="37" t="str">
        <f t="shared" ref="AR580:AR643" si="94">IF(AP580="","",VLOOKUP($AP580,$A$4:$D$35,4,0))</f>
        <v/>
      </c>
      <c r="AS580" s="37" t="str">
        <f t="shared" si="91"/>
        <v>_7</v>
      </c>
      <c r="AT580" s="8">
        <f t="shared" si="92"/>
        <v>0</v>
      </c>
      <c r="AU580" s="36" t="str">
        <f>IFERROR(VLOOKUP(AS580,'Tiempos de ciclo'!$P$3:$S$398,4,0)/AT580,"")</f>
        <v/>
      </c>
    </row>
    <row r="581" spans="32:47" x14ac:dyDescent="0.25">
      <c r="AF581" s="35" t="str">
        <f t="shared" ref="AF581:AF643" si="95">IF(AJ581="","",AJ581&amp;"_"&amp;AL581)</f>
        <v/>
      </c>
      <c r="AG581" s="8">
        <v>578</v>
      </c>
      <c r="AH581" s="8" t="str">
        <f t="shared" si="93"/>
        <v/>
      </c>
      <c r="AI581" s="8" t="str">
        <f>IF(AH581="","",COUNTIF($AH$4:AH581,AH581))</f>
        <v/>
      </c>
      <c r="AJ581" s="8" t="str">
        <f t="shared" ref="AJ581:AJ643" si="96">IF(AH581="","",VLOOKUP($AH581,$A$4:$C$35,3,0))</f>
        <v/>
      </c>
      <c r="AK581" s="8" t="str">
        <f t="shared" ref="AK581:AK643" si="97">IF(AI581="","",HLOOKUP(AI581,$K$1:$AD$35,3,0))</f>
        <v/>
      </c>
      <c r="AL581" s="8" t="str">
        <f t="shared" ref="AL581:AL643" si="98">IF(AH581="","",IF(AJ582=AJ581,AK582,24))</f>
        <v/>
      </c>
      <c r="AM581" s="8" t="str">
        <f t="shared" ref="AM581:AM643" si="99">IF(AH581="","",HLOOKUP(AK581,$K$3:$AD$35,AH581+1,0))</f>
        <v/>
      </c>
      <c r="AO581" s="37">
        <v>578</v>
      </c>
      <c r="AP581" s="37">
        <f t="shared" ref="AP581:AP643" si="100">IF(AO581&gt;$AP$1,"",ROUNDUP(AO581/$AO$1,0))</f>
        <v>27</v>
      </c>
      <c r="AQ581" s="37">
        <f>IF(AP581="","",COUNTIF($AP$4:AP581,AP581)+2)</f>
        <v>8</v>
      </c>
      <c r="AR581" s="37" t="str">
        <f t="shared" si="94"/>
        <v/>
      </c>
      <c r="AS581" s="37" t="str">
        <f t="shared" ref="AS581:AS644" si="101">AR581&amp;"_"&amp;AQ581</f>
        <v>_8</v>
      </c>
      <c r="AT581" s="8">
        <f t="shared" ref="AT581:AT644" si="102">IFERROR(VLOOKUP(AR581&amp;"_"&amp;(AQ581+1),$AF$4:$AM$643,8,0),IF(AR582=AR581,AT582,AT580))</f>
        <v>0</v>
      </c>
      <c r="AU581" s="36" t="str">
        <f>IFERROR(VLOOKUP(AS581,'Tiempos de ciclo'!$P$3:$S$398,4,0)/AT581,"")</f>
        <v/>
      </c>
    </row>
    <row r="582" spans="32:47" x14ac:dyDescent="0.25">
      <c r="AF582" s="35" t="str">
        <f t="shared" si="95"/>
        <v/>
      </c>
      <c r="AG582" s="8">
        <v>579</v>
      </c>
      <c r="AH582" s="8" t="str">
        <f t="shared" si="93"/>
        <v/>
      </c>
      <c r="AI582" s="8" t="str">
        <f>IF(AH582="","",COUNTIF($AH$4:AH582,AH582))</f>
        <v/>
      </c>
      <c r="AJ582" s="8" t="str">
        <f t="shared" si="96"/>
        <v/>
      </c>
      <c r="AK582" s="8" t="str">
        <f t="shared" si="97"/>
        <v/>
      </c>
      <c r="AL582" s="8" t="str">
        <f t="shared" si="98"/>
        <v/>
      </c>
      <c r="AM582" s="8" t="str">
        <f t="shared" si="99"/>
        <v/>
      </c>
      <c r="AO582" s="37">
        <v>579</v>
      </c>
      <c r="AP582" s="37">
        <f t="shared" si="100"/>
        <v>27</v>
      </c>
      <c r="AQ582" s="37">
        <f>IF(AP582="","",COUNTIF($AP$4:AP582,AP582)+2)</f>
        <v>9</v>
      </c>
      <c r="AR582" s="37" t="str">
        <f t="shared" si="94"/>
        <v/>
      </c>
      <c r="AS582" s="37" t="str">
        <f t="shared" si="101"/>
        <v>_9</v>
      </c>
      <c r="AT582" s="8">
        <f t="shared" si="102"/>
        <v>0</v>
      </c>
      <c r="AU582" s="36" t="str">
        <f>IFERROR(VLOOKUP(AS582,'Tiempos de ciclo'!$P$3:$S$398,4,0)/AT582,"")</f>
        <v/>
      </c>
    </row>
    <row r="583" spans="32:47" x14ac:dyDescent="0.25">
      <c r="AF583" s="35" t="str">
        <f t="shared" si="95"/>
        <v/>
      </c>
      <c r="AG583" s="8">
        <v>580</v>
      </c>
      <c r="AH583" s="8" t="str">
        <f t="shared" si="93"/>
        <v/>
      </c>
      <c r="AI583" s="8" t="str">
        <f>IF(AH583="","",COUNTIF($AH$4:AH583,AH583))</f>
        <v/>
      </c>
      <c r="AJ583" s="8" t="str">
        <f t="shared" si="96"/>
        <v/>
      </c>
      <c r="AK583" s="8" t="str">
        <f t="shared" si="97"/>
        <v/>
      </c>
      <c r="AL583" s="8" t="str">
        <f t="shared" si="98"/>
        <v/>
      </c>
      <c r="AM583" s="8" t="str">
        <f t="shared" si="99"/>
        <v/>
      </c>
      <c r="AO583" s="37">
        <v>580</v>
      </c>
      <c r="AP583" s="37">
        <f t="shared" si="100"/>
        <v>27</v>
      </c>
      <c r="AQ583" s="37">
        <f>IF(AP583="","",COUNTIF($AP$4:AP583,AP583)+2)</f>
        <v>10</v>
      </c>
      <c r="AR583" s="37" t="str">
        <f t="shared" si="94"/>
        <v/>
      </c>
      <c r="AS583" s="37" t="str">
        <f t="shared" si="101"/>
        <v>_10</v>
      </c>
      <c r="AT583" s="8">
        <f t="shared" si="102"/>
        <v>0</v>
      </c>
      <c r="AU583" s="36" t="str">
        <f>IFERROR(VLOOKUP(AS583,'Tiempos de ciclo'!$P$3:$S$398,4,0)/AT583,"")</f>
        <v/>
      </c>
    </row>
    <row r="584" spans="32:47" x14ac:dyDescent="0.25">
      <c r="AF584" s="35" t="str">
        <f t="shared" si="95"/>
        <v/>
      </c>
      <c r="AG584" s="8">
        <v>581</v>
      </c>
      <c r="AH584" s="8" t="str">
        <f t="shared" si="93"/>
        <v/>
      </c>
      <c r="AI584" s="8" t="str">
        <f>IF(AH584="","",COUNTIF($AH$4:AH584,AH584))</f>
        <v/>
      </c>
      <c r="AJ584" s="8" t="str">
        <f t="shared" si="96"/>
        <v/>
      </c>
      <c r="AK584" s="8" t="str">
        <f t="shared" si="97"/>
        <v/>
      </c>
      <c r="AL584" s="8" t="str">
        <f t="shared" si="98"/>
        <v/>
      </c>
      <c r="AM584" s="8" t="str">
        <f t="shared" si="99"/>
        <v/>
      </c>
      <c r="AO584" s="37">
        <v>581</v>
      </c>
      <c r="AP584" s="37">
        <f t="shared" si="100"/>
        <v>27</v>
      </c>
      <c r="AQ584" s="37">
        <f>IF(AP584="","",COUNTIF($AP$4:AP584,AP584)+2)</f>
        <v>11</v>
      </c>
      <c r="AR584" s="37" t="str">
        <f t="shared" si="94"/>
        <v/>
      </c>
      <c r="AS584" s="37" t="str">
        <f t="shared" si="101"/>
        <v>_11</v>
      </c>
      <c r="AT584" s="8">
        <f t="shared" si="102"/>
        <v>0</v>
      </c>
      <c r="AU584" s="36" t="str">
        <f>IFERROR(VLOOKUP(AS584,'Tiempos de ciclo'!$P$3:$S$398,4,0)/AT584,"")</f>
        <v/>
      </c>
    </row>
    <row r="585" spans="32:47" x14ac:dyDescent="0.25">
      <c r="AF585" s="35" t="str">
        <f t="shared" si="95"/>
        <v/>
      </c>
      <c r="AG585" s="8">
        <v>582</v>
      </c>
      <c r="AH585" s="8" t="str">
        <f t="shared" si="93"/>
        <v/>
      </c>
      <c r="AI585" s="8" t="str">
        <f>IF(AH585="","",COUNTIF($AH$4:AH585,AH585))</f>
        <v/>
      </c>
      <c r="AJ585" s="8" t="str">
        <f t="shared" si="96"/>
        <v/>
      </c>
      <c r="AK585" s="8" t="str">
        <f t="shared" si="97"/>
        <v/>
      </c>
      <c r="AL585" s="8" t="str">
        <f t="shared" si="98"/>
        <v/>
      </c>
      <c r="AM585" s="8" t="str">
        <f t="shared" si="99"/>
        <v/>
      </c>
      <c r="AO585" s="37">
        <v>582</v>
      </c>
      <c r="AP585" s="37">
        <f t="shared" si="100"/>
        <v>27</v>
      </c>
      <c r="AQ585" s="37">
        <f>IF(AP585="","",COUNTIF($AP$4:AP585,AP585)+2)</f>
        <v>12</v>
      </c>
      <c r="AR585" s="37" t="str">
        <f t="shared" si="94"/>
        <v/>
      </c>
      <c r="AS585" s="37" t="str">
        <f t="shared" si="101"/>
        <v>_12</v>
      </c>
      <c r="AT585" s="8">
        <f t="shared" si="102"/>
        <v>0</v>
      </c>
      <c r="AU585" s="36" t="str">
        <f>IFERROR(VLOOKUP(AS585,'Tiempos de ciclo'!$P$3:$S$398,4,0)/AT585,"")</f>
        <v/>
      </c>
    </row>
    <row r="586" spans="32:47" x14ac:dyDescent="0.25">
      <c r="AF586" s="35" t="str">
        <f t="shared" si="95"/>
        <v/>
      </c>
      <c r="AG586" s="8">
        <v>583</v>
      </c>
      <c r="AH586" s="8" t="str">
        <f t="shared" si="93"/>
        <v/>
      </c>
      <c r="AI586" s="8" t="str">
        <f>IF(AH586="","",COUNTIF($AH$4:AH586,AH586))</f>
        <v/>
      </c>
      <c r="AJ586" s="8" t="str">
        <f t="shared" si="96"/>
        <v/>
      </c>
      <c r="AK586" s="8" t="str">
        <f t="shared" si="97"/>
        <v/>
      </c>
      <c r="AL586" s="8" t="str">
        <f t="shared" si="98"/>
        <v/>
      </c>
      <c r="AM586" s="8" t="str">
        <f t="shared" si="99"/>
        <v/>
      </c>
      <c r="AO586" s="37">
        <v>583</v>
      </c>
      <c r="AP586" s="37">
        <f t="shared" si="100"/>
        <v>27</v>
      </c>
      <c r="AQ586" s="37">
        <f>IF(AP586="","",COUNTIF($AP$4:AP586,AP586)+2)</f>
        <v>13</v>
      </c>
      <c r="AR586" s="37" t="str">
        <f t="shared" si="94"/>
        <v/>
      </c>
      <c r="AS586" s="37" t="str">
        <f t="shared" si="101"/>
        <v>_13</v>
      </c>
      <c r="AT586" s="8">
        <f t="shared" si="102"/>
        <v>0</v>
      </c>
      <c r="AU586" s="36" t="str">
        <f>IFERROR(VLOOKUP(AS586,'Tiempos de ciclo'!$P$3:$S$398,4,0)/AT586,"")</f>
        <v/>
      </c>
    </row>
    <row r="587" spans="32:47" x14ac:dyDescent="0.25">
      <c r="AF587" s="35" t="str">
        <f t="shared" si="95"/>
        <v/>
      </c>
      <c r="AG587" s="8">
        <v>584</v>
      </c>
      <c r="AH587" s="8" t="str">
        <f t="shared" si="93"/>
        <v/>
      </c>
      <c r="AI587" s="8" t="str">
        <f>IF(AH587="","",COUNTIF($AH$4:AH587,AH587))</f>
        <v/>
      </c>
      <c r="AJ587" s="8" t="str">
        <f t="shared" si="96"/>
        <v/>
      </c>
      <c r="AK587" s="8" t="str">
        <f t="shared" si="97"/>
        <v/>
      </c>
      <c r="AL587" s="8" t="str">
        <f t="shared" si="98"/>
        <v/>
      </c>
      <c r="AM587" s="8" t="str">
        <f t="shared" si="99"/>
        <v/>
      </c>
      <c r="AO587" s="37">
        <v>584</v>
      </c>
      <c r="AP587" s="37">
        <f t="shared" si="100"/>
        <v>27</v>
      </c>
      <c r="AQ587" s="37">
        <f>IF(AP587="","",COUNTIF($AP$4:AP587,AP587)+2)</f>
        <v>14</v>
      </c>
      <c r="AR587" s="37" t="str">
        <f t="shared" si="94"/>
        <v/>
      </c>
      <c r="AS587" s="37" t="str">
        <f t="shared" si="101"/>
        <v>_14</v>
      </c>
      <c r="AT587" s="8">
        <f t="shared" si="102"/>
        <v>0</v>
      </c>
      <c r="AU587" s="36" t="str">
        <f>IFERROR(VLOOKUP(AS587,'Tiempos de ciclo'!$P$3:$S$398,4,0)/AT587,"")</f>
        <v/>
      </c>
    </row>
    <row r="588" spans="32:47" x14ac:dyDescent="0.25">
      <c r="AF588" s="35" t="str">
        <f t="shared" si="95"/>
        <v/>
      </c>
      <c r="AG588" s="8">
        <v>585</v>
      </c>
      <c r="AH588" s="8" t="str">
        <f t="shared" si="93"/>
        <v/>
      </c>
      <c r="AI588" s="8" t="str">
        <f>IF(AH588="","",COUNTIF($AH$4:AH588,AH588))</f>
        <v/>
      </c>
      <c r="AJ588" s="8" t="str">
        <f t="shared" si="96"/>
        <v/>
      </c>
      <c r="AK588" s="8" t="str">
        <f t="shared" si="97"/>
        <v/>
      </c>
      <c r="AL588" s="8" t="str">
        <f t="shared" si="98"/>
        <v/>
      </c>
      <c r="AM588" s="8" t="str">
        <f t="shared" si="99"/>
        <v/>
      </c>
      <c r="AO588" s="37">
        <v>585</v>
      </c>
      <c r="AP588" s="37">
        <f t="shared" si="100"/>
        <v>27</v>
      </c>
      <c r="AQ588" s="37">
        <f>IF(AP588="","",COUNTIF($AP$4:AP588,AP588)+2)</f>
        <v>15</v>
      </c>
      <c r="AR588" s="37" t="str">
        <f t="shared" si="94"/>
        <v/>
      </c>
      <c r="AS588" s="37" t="str">
        <f t="shared" si="101"/>
        <v>_15</v>
      </c>
      <c r="AT588" s="8">
        <f t="shared" si="102"/>
        <v>0</v>
      </c>
      <c r="AU588" s="36" t="str">
        <f>IFERROR(VLOOKUP(AS588,'Tiempos de ciclo'!$P$3:$S$398,4,0)/AT588,"")</f>
        <v/>
      </c>
    </row>
    <row r="589" spans="32:47" x14ac:dyDescent="0.25">
      <c r="AF589" s="35" t="str">
        <f t="shared" si="95"/>
        <v/>
      </c>
      <c r="AG589" s="8">
        <v>586</v>
      </c>
      <c r="AH589" s="8" t="str">
        <f t="shared" si="93"/>
        <v/>
      </c>
      <c r="AI589" s="8" t="str">
        <f>IF(AH589="","",COUNTIF($AH$4:AH589,AH589))</f>
        <v/>
      </c>
      <c r="AJ589" s="8" t="str">
        <f t="shared" si="96"/>
        <v/>
      </c>
      <c r="AK589" s="8" t="str">
        <f t="shared" si="97"/>
        <v/>
      </c>
      <c r="AL589" s="8" t="str">
        <f t="shared" si="98"/>
        <v/>
      </c>
      <c r="AM589" s="8" t="str">
        <f t="shared" si="99"/>
        <v/>
      </c>
      <c r="AO589" s="37">
        <v>586</v>
      </c>
      <c r="AP589" s="37">
        <f t="shared" si="100"/>
        <v>27</v>
      </c>
      <c r="AQ589" s="37">
        <f>IF(AP589="","",COUNTIF($AP$4:AP589,AP589)+2)</f>
        <v>16</v>
      </c>
      <c r="AR589" s="37" t="str">
        <f t="shared" si="94"/>
        <v/>
      </c>
      <c r="AS589" s="37" t="str">
        <f t="shared" si="101"/>
        <v>_16</v>
      </c>
      <c r="AT589" s="8">
        <f t="shared" si="102"/>
        <v>0</v>
      </c>
      <c r="AU589" s="36" t="str">
        <f>IFERROR(VLOOKUP(AS589,'Tiempos de ciclo'!$P$3:$S$398,4,0)/AT589,"")</f>
        <v/>
      </c>
    </row>
    <row r="590" spans="32:47" x14ac:dyDescent="0.25">
      <c r="AF590" s="35" t="str">
        <f t="shared" si="95"/>
        <v/>
      </c>
      <c r="AG590" s="8">
        <v>587</v>
      </c>
      <c r="AH590" s="8" t="str">
        <f t="shared" si="93"/>
        <v/>
      </c>
      <c r="AI590" s="8" t="str">
        <f>IF(AH590="","",COUNTIF($AH$4:AH590,AH590))</f>
        <v/>
      </c>
      <c r="AJ590" s="8" t="str">
        <f t="shared" si="96"/>
        <v/>
      </c>
      <c r="AK590" s="8" t="str">
        <f t="shared" si="97"/>
        <v/>
      </c>
      <c r="AL590" s="8" t="str">
        <f t="shared" si="98"/>
        <v/>
      </c>
      <c r="AM590" s="8" t="str">
        <f t="shared" si="99"/>
        <v/>
      </c>
      <c r="AO590" s="37">
        <v>587</v>
      </c>
      <c r="AP590" s="37">
        <f t="shared" si="100"/>
        <v>27</v>
      </c>
      <c r="AQ590" s="37">
        <f>IF(AP590="","",COUNTIF($AP$4:AP590,AP590)+2)</f>
        <v>17</v>
      </c>
      <c r="AR590" s="37" t="str">
        <f t="shared" si="94"/>
        <v/>
      </c>
      <c r="AS590" s="37" t="str">
        <f t="shared" si="101"/>
        <v>_17</v>
      </c>
      <c r="AT590" s="8">
        <f t="shared" si="102"/>
        <v>0</v>
      </c>
      <c r="AU590" s="36" t="str">
        <f>IFERROR(VLOOKUP(AS590,'Tiempos de ciclo'!$P$3:$S$398,4,0)/AT590,"")</f>
        <v/>
      </c>
    </row>
    <row r="591" spans="32:47" x14ac:dyDescent="0.25">
      <c r="AF591" s="35" t="str">
        <f t="shared" si="95"/>
        <v/>
      </c>
      <c r="AG591" s="8">
        <v>588</v>
      </c>
      <c r="AH591" s="8" t="str">
        <f t="shared" si="93"/>
        <v/>
      </c>
      <c r="AI591" s="8" t="str">
        <f>IF(AH591="","",COUNTIF($AH$4:AH591,AH591))</f>
        <v/>
      </c>
      <c r="AJ591" s="8" t="str">
        <f t="shared" si="96"/>
        <v/>
      </c>
      <c r="AK591" s="8" t="str">
        <f t="shared" si="97"/>
        <v/>
      </c>
      <c r="AL591" s="8" t="str">
        <f t="shared" si="98"/>
        <v/>
      </c>
      <c r="AM591" s="8" t="str">
        <f t="shared" si="99"/>
        <v/>
      </c>
      <c r="AO591" s="37">
        <v>588</v>
      </c>
      <c r="AP591" s="37">
        <f t="shared" si="100"/>
        <v>27</v>
      </c>
      <c r="AQ591" s="37">
        <f>IF(AP591="","",COUNTIF($AP$4:AP591,AP591)+2)</f>
        <v>18</v>
      </c>
      <c r="AR591" s="37" t="str">
        <f t="shared" si="94"/>
        <v/>
      </c>
      <c r="AS591" s="37" t="str">
        <f t="shared" si="101"/>
        <v>_18</v>
      </c>
      <c r="AT591" s="8">
        <f t="shared" si="102"/>
        <v>0</v>
      </c>
      <c r="AU591" s="36" t="str">
        <f>IFERROR(VLOOKUP(AS591,'Tiempos de ciclo'!$P$3:$S$398,4,0)/AT591,"")</f>
        <v/>
      </c>
    </row>
    <row r="592" spans="32:47" x14ac:dyDescent="0.25">
      <c r="AF592" s="35" t="str">
        <f t="shared" si="95"/>
        <v/>
      </c>
      <c r="AG592" s="8">
        <v>589</v>
      </c>
      <c r="AH592" s="8" t="str">
        <f t="shared" si="93"/>
        <v/>
      </c>
      <c r="AI592" s="8" t="str">
        <f>IF(AH592="","",COUNTIF($AH$4:AH592,AH592))</f>
        <v/>
      </c>
      <c r="AJ592" s="8" t="str">
        <f t="shared" si="96"/>
        <v/>
      </c>
      <c r="AK592" s="8" t="str">
        <f t="shared" si="97"/>
        <v/>
      </c>
      <c r="AL592" s="8" t="str">
        <f t="shared" si="98"/>
        <v/>
      </c>
      <c r="AM592" s="8" t="str">
        <f t="shared" si="99"/>
        <v/>
      </c>
      <c r="AO592" s="37">
        <v>589</v>
      </c>
      <c r="AP592" s="37">
        <f t="shared" si="100"/>
        <v>27</v>
      </c>
      <c r="AQ592" s="37">
        <f>IF(AP592="","",COUNTIF($AP$4:AP592,AP592)+2)</f>
        <v>19</v>
      </c>
      <c r="AR592" s="37" t="str">
        <f t="shared" si="94"/>
        <v/>
      </c>
      <c r="AS592" s="37" t="str">
        <f t="shared" si="101"/>
        <v>_19</v>
      </c>
      <c r="AT592" s="8">
        <f t="shared" si="102"/>
        <v>0</v>
      </c>
      <c r="AU592" s="36" t="str">
        <f>IFERROR(VLOOKUP(AS592,'Tiempos de ciclo'!$P$3:$S$398,4,0)/AT592,"")</f>
        <v/>
      </c>
    </row>
    <row r="593" spans="32:47" x14ac:dyDescent="0.25">
      <c r="AF593" s="35" t="str">
        <f t="shared" si="95"/>
        <v/>
      </c>
      <c r="AG593" s="8">
        <v>590</v>
      </c>
      <c r="AH593" s="8" t="str">
        <f t="shared" si="93"/>
        <v/>
      </c>
      <c r="AI593" s="8" t="str">
        <f>IF(AH593="","",COUNTIF($AH$4:AH593,AH593))</f>
        <v/>
      </c>
      <c r="AJ593" s="8" t="str">
        <f t="shared" si="96"/>
        <v/>
      </c>
      <c r="AK593" s="8" t="str">
        <f t="shared" si="97"/>
        <v/>
      </c>
      <c r="AL593" s="8" t="str">
        <f t="shared" si="98"/>
        <v/>
      </c>
      <c r="AM593" s="8" t="str">
        <f t="shared" si="99"/>
        <v/>
      </c>
      <c r="AO593" s="37">
        <v>590</v>
      </c>
      <c r="AP593" s="37">
        <f t="shared" si="100"/>
        <v>27</v>
      </c>
      <c r="AQ593" s="37">
        <f>IF(AP593="","",COUNTIF($AP$4:AP593,AP593)+2)</f>
        <v>20</v>
      </c>
      <c r="AR593" s="37" t="str">
        <f t="shared" si="94"/>
        <v/>
      </c>
      <c r="AS593" s="37" t="str">
        <f t="shared" si="101"/>
        <v>_20</v>
      </c>
      <c r="AT593" s="8">
        <f t="shared" si="102"/>
        <v>0</v>
      </c>
      <c r="AU593" s="36" t="str">
        <f>IFERROR(VLOOKUP(AS593,'Tiempos de ciclo'!$P$3:$S$398,4,0)/AT593,"")</f>
        <v/>
      </c>
    </row>
    <row r="594" spans="32:47" x14ac:dyDescent="0.25">
      <c r="AF594" s="35" t="str">
        <f t="shared" si="95"/>
        <v/>
      </c>
      <c r="AG594" s="8">
        <v>591</v>
      </c>
      <c r="AH594" s="8" t="str">
        <f t="shared" si="93"/>
        <v/>
      </c>
      <c r="AI594" s="8" t="str">
        <f>IF(AH594="","",COUNTIF($AH$4:AH594,AH594))</f>
        <v/>
      </c>
      <c r="AJ594" s="8" t="str">
        <f t="shared" si="96"/>
        <v/>
      </c>
      <c r="AK594" s="8" t="str">
        <f t="shared" si="97"/>
        <v/>
      </c>
      <c r="AL594" s="8" t="str">
        <f t="shared" si="98"/>
        <v/>
      </c>
      <c r="AM594" s="8" t="str">
        <f t="shared" si="99"/>
        <v/>
      </c>
      <c r="AO594" s="37">
        <v>591</v>
      </c>
      <c r="AP594" s="37">
        <f t="shared" si="100"/>
        <v>27</v>
      </c>
      <c r="AQ594" s="37">
        <f>IF(AP594="","",COUNTIF($AP$4:AP594,AP594)+2)</f>
        <v>21</v>
      </c>
      <c r="AR594" s="37" t="str">
        <f t="shared" si="94"/>
        <v/>
      </c>
      <c r="AS594" s="37" t="str">
        <f t="shared" si="101"/>
        <v>_21</v>
      </c>
      <c r="AT594" s="8">
        <f t="shared" si="102"/>
        <v>0</v>
      </c>
      <c r="AU594" s="36" t="str">
        <f>IFERROR(VLOOKUP(AS594,'Tiempos de ciclo'!$P$3:$S$398,4,0)/AT594,"")</f>
        <v/>
      </c>
    </row>
    <row r="595" spans="32:47" x14ac:dyDescent="0.25">
      <c r="AF595" s="35" t="str">
        <f t="shared" si="95"/>
        <v/>
      </c>
      <c r="AG595" s="8">
        <v>592</v>
      </c>
      <c r="AH595" s="8" t="str">
        <f t="shared" si="93"/>
        <v/>
      </c>
      <c r="AI595" s="8" t="str">
        <f>IF(AH595="","",COUNTIF($AH$4:AH595,AH595))</f>
        <v/>
      </c>
      <c r="AJ595" s="8" t="str">
        <f t="shared" si="96"/>
        <v/>
      </c>
      <c r="AK595" s="8" t="str">
        <f t="shared" si="97"/>
        <v/>
      </c>
      <c r="AL595" s="8" t="str">
        <f t="shared" si="98"/>
        <v/>
      </c>
      <c r="AM595" s="8" t="str">
        <f t="shared" si="99"/>
        <v/>
      </c>
      <c r="AO595" s="37">
        <v>592</v>
      </c>
      <c r="AP595" s="37">
        <f t="shared" si="100"/>
        <v>27</v>
      </c>
      <c r="AQ595" s="37">
        <f>IF(AP595="","",COUNTIF($AP$4:AP595,AP595)+2)</f>
        <v>22</v>
      </c>
      <c r="AR595" s="37" t="str">
        <f t="shared" si="94"/>
        <v/>
      </c>
      <c r="AS595" s="37" t="str">
        <f t="shared" si="101"/>
        <v>_22</v>
      </c>
      <c r="AT595" s="8">
        <f t="shared" si="102"/>
        <v>0</v>
      </c>
      <c r="AU595" s="36" t="str">
        <f>IFERROR(VLOOKUP(AS595,'Tiempos de ciclo'!$P$3:$S$398,4,0)/AT595,"")</f>
        <v/>
      </c>
    </row>
    <row r="596" spans="32:47" x14ac:dyDescent="0.25">
      <c r="AF596" s="35" t="str">
        <f t="shared" si="95"/>
        <v/>
      </c>
      <c r="AG596" s="8">
        <v>593</v>
      </c>
      <c r="AH596" s="8" t="str">
        <f t="shared" si="93"/>
        <v/>
      </c>
      <c r="AI596" s="8" t="str">
        <f>IF(AH596="","",COUNTIF($AH$4:AH596,AH596))</f>
        <v/>
      </c>
      <c r="AJ596" s="8" t="str">
        <f t="shared" si="96"/>
        <v/>
      </c>
      <c r="AK596" s="8" t="str">
        <f t="shared" si="97"/>
        <v/>
      </c>
      <c r="AL596" s="8" t="str">
        <f t="shared" si="98"/>
        <v/>
      </c>
      <c r="AM596" s="8" t="str">
        <f t="shared" si="99"/>
        <v/>
      </c>
      <c r="AO596" s="37">
        <v>593</v>
      </c>
      <c r="AP596" s="37">
        <f t="shared" si="100"/>
        <v>27</v>
      </c>
      <c r="AQ596" s="37">
        <f>IF(AP596="","",COUNTIF($AP$4:AP596,AP596)+2)</f>
        <v>23</v>
      </c>
      <c r="AR596" s="37" t="str">
        <f t="shared" si="94"/>
        <v/>
      </c>
      <c r="AS596" s="37" t="str">
        <f t="shared" si="101"/>
        <v>_23</v>
      </c>
      <c r="AT596" s="8">
        <f t="shared" si="102"/>
        <v>0</v>
      </c>
      <c r="AU596" s="36" t="str">
        <f>IFERROR(VLOOKUP(AS596,'Tiempos de ciclo'!$P$3:$S$398,4,0)/AT596,"")</f>
        <v/>
      </c>
    </row>
    <row r="597" spans="32:47" x14ac:dyDescent="0.25">
      <c r="AF597" s="35" t="str">
        <f t="shared" si="95"/>
        <v/>
      </c>
      <c r="AG597" s="8">
        <v>594</v>
      </c>
      <c r="AH597" s="8" t="str">
        <f t="shared" si="93"/>
        <v/>
      </c>
      <c r="AI597" s="8" t="str">
        <f>IF(AH597="","",COUNTIF($AH$4:AH597,AH597))</f>
        <v/>
      </c>
      <c r="AJ597" s="8" t="str">
        <f t="shared" si="96"/>
        <v/>
      </c>
      <c r="AK597" s="8" t="str">
        <f t="shared" si="97"/>
        <v/>
      </c>
      <c r="AL597" s="8" t="str">
        <f t="shared" si="98"/>
        <v/>
      </c>
      <c r="AM597" s="8" t="str">
        <f t="shared" si="99"/>
        <v/>
      </c>
      <c r="AO597" s="37">
        <v>594</v>
      </c>
      <c r="AP597" s="37">
        <f t="shared" si="100"/>
        <v>27</v>
      </c>
      <c r="AQ597" s="37">
        <f>IF(AP597="","",COUNTIF($AP$4:AP597,AP597)+2)</f>
        <v>24</v>
      </c>
      <c r="AR597" s="37" t="str">
        <f t="shared" si="94"/>
        <v/>
      </c>
      <c r="AS597" s="37" t="str">
        <f t="shared" si="101"/>
        <v>_24</v>
      </c>
      <c r="AT597" s="8">
        <f t="shared" si="102"/>
        <v>0</v>
      </c>
      <c r="AU597" s="36" t="str">
        <f>IFERROR(VLOOKUP(AS597,'Tiempos de ciclo'!$P$3:$S$398,4,0)/AT597,"")</f>
        <v/>
      </c>
    </row>
    <row r="598" spans="32:47" x14ac:dyDescent="0.25">
      <c r="AF598" s="35" t="str">
        <f t="shared" si="95"/>
        <v/>
      </c>
      <c r="AG598" s="8">
        <v>595</v>
      </c>
      <c r="AH598" s="8" t="str">
        <f t="shared" si="93"/>
        <v/>
      </c>
      <c r="AI598" s="8" t="str">
        <f>IF(AH598="","",COUNTIF($AH$4:AH598,AH598))</f>
        <v/>
      </c>
      <c r="AJ598" s="8" t="str">
        <f t="shared" si="96"/>
        <v/>
      </c>
      <c r="AK598" s="8" t="str">
        <f t="shared" si="97"/>
        <v/>
      </c>
      <c r="AL598" s="8" t="str">
        <f t="shared" si="98"/>
        <v/>
      </c>
      <c r="AM598" s="8" t="str">
        <f t="shared" si="99"/>
        <v/>
      </c>
      <c r="AO598" s="8">
        <v>595</v>
      </c>
      <c r="AP598" s="8">
        <f t="shared" si="100"/>
        <v>28</v>
      </c>
      <c r="AQ598" s="8">
        <f>IF(AP598="","",COUNTIF($AP$4:AP598,AP598)+2)</f>
        <v>3</v>
      </c>
      <c r="AR598" s="8" t="str">
        <f t="shared" si="94"/>
        <v/>
      </c>
      <c r="AS598" s="8" t="str">
        <f t="shared" si="101"/>
        <v>_3</v>
      </c>
      <c r="AT598" s="8">
        <f t="shared" si="102"/>
        <v>0</v>
      </c>
      <c r="AU598" s="36" t="str">
        <f>IFERROR(VLOOKUP(AS598,'Tiempos de ciclo'!$P$3:$S$398,4,0)/AT598,"")</f>
        <v/>
      </c>
    </row>
    <row r="599" spans="32:47" x14ac:dyDescent="0.25">
      <c r="AF599" s="35" t="str">
        <f t="shared" si="95"/>
        <v/>
      </c>
      <c r="AG599" s="8">
        <v>596</v>
      </c>
      <c r="AH599" s="8" t="str">
        <f t="shared" si="93"/>
        <v/>
      </c>
      <c r="AI599" s="8" t="str">
        <f>IF(AH599="","",COUNTIF($AH$4:AH599,AH599))</f>
        <v/>
      </c>
      <c r="AJ599" s="8" t="str">
        <f t="shared" si="96"/>
        <v/>
      </c>
      <c r="AK599" s="8" t="str">
        <f t="shared" si="97"/>
        <v/>
      </c>
      <c r="AL599" s="8" t="str">
        <f t="shared" si="98"/>
        <v/>
      </c>
      <c r="AM599" s="8" t="str">
        <f t="shared" si="99"/>
        <v/>
      </c>
      <c r="AO599" s="8">
        <v>596</v>
      </c>
      <c r="AP599" s="8">
        <f t="shared" si="100"/>
        <v>28</v>
      </c>
      <c r="AQ599" s="8">
        <f>IF(AP599="","",COUNTIF($AP$4:AP599,AP599)+2)</f>
        <v>4</v>
      </c>
      <c r="AR599" s="8" t="str">
        <f t="shared" si="94"/>
        <v/>
      </c>
      <c r="AS599" s="8" t="str">
        <f t="shared" si="101"/>
        <v>_4</v>
      </c>
      <c r="AT599" s="8">
        <f t="shared" si="102"/>
        <v>0</v>
      </c>
      <c r="AU599" s="36" t="str">
        <f>IFERROR(VLOOKUP(AS599,'Tiempos de ciclo'!$P$3:$S$398,4,0)/AT599,"")</f>
        <v/>
      </c>
    </row>
    <row r="600" spans="32:47" x14ac:dyDescent="0.25">
      <c r="AF600" s="35" t="str">
        <f t="shared" si="95"/>
        <v/>
      </c>
      <c r="AG600" s="8">
        <v>597</v>
      </c>
      <c r="AH600" s="8" t="str">
        <f t="shared" si="93"/>
        <v/>
      </c>
      <c r="AI600" s="8" t="str">
        <f>IF(AH600="","",COUNTIF($AH$4:AH600,AH600))</f>
        <v/>
      </c>
      <c r="AJ600" s="8" t="str">
        <f t="shared" si="96"/>
        <v/>
      </c>
      <c r="AK600" s="8" t="str">
        <f t="shared" si="97"/>
        <v/>
      </c>
      <c r="AL600" s="8" t="str">
        <f t="shared" si="98"/>
        <v/>
      </c>
      <c r="AM600" s="8" t="str">
        <f t="shared" si="99"/>
        <v/>
      </c>
      <c r="AO600" s="8">
        <v>597</v>
      </c>
      <c r="AP600" s="8">
        <f t="shared" si="100"/>
        <v>28</v>
      </c>
      <c r="AQ600" s="8">
        <f>IF(AP600="","",COUNTIF($AP$4:AP600,AP600)+2)</f>
        <v>5</v>
      </c>
      <c r="AR600" s="8" t="str">
        <f t="shared" si="94"/>
        <v/>
      </c>
      <c r="AS600" s="8" t="str">
        <f t="shared" si="101"/>
        <v>_5</v>
      </c>
      <c r="AT600" s="8">
        <f t="shared" si="102"/>
        <v>0</v>
      </c>
      <c r="AU600" s="36" t="str">
        <f>IFERROR(VLOOKUP(AS600,'Tiempos de ciclo'!$P$3:$S$398,4,0)/AT600,"")</f>
        <v/>
      </c>
    </row>
    <row r="601" spans="32:47" x14ac:dyDescent="0.25">
      <c r="AF601" s="35" t="str">
        <f t="shared" si="95"/>
        <v/>
      </c>
      <c r="AG601" s="8">
        <v>598</v>
      </c>
      <c r="AH601" s="8" t="str">
        <f t="shared" si="93"/>
        <v/>
      </c>
      <c r="AI601" s="8" t="str">
        <f>IF(AH601="","",COUNTIF($AH$4:AH601,AH601))</f>
        <v/>
      </c>
      <c r="AJ601" s="8" t="str">
        <f t="shared" si="96"/>
        <v/>
      </c>
      <c r="AK601" s="8" t="str">
        <f t="shared" si="97"/>
        <v/>
      </c>
      <c r="AL601" s="8" t="str">
        <f t="shared" si="98"/>
        <v/>
      </c>
      <c r="AM601" s="8" t="str">
        <f t="shared" si="99"/>
        <v/>
      </c>
      <c r="AO601" s="8">
        <v>598</v>
      </c>
      <c r="AP601" s="8">
        <f t="shared" si="100"/>
        <v>28</v>
      </c>
      <c r="AQ601" s="8">
        <f>IF(AP601="","",COUNTIF($AP$4:AP601,AP601)+2)</f>
        <v>6</v>
      </c>
      <c r="AR601" s="8" t="str">
        <f t="shared" si="94"/>
        <v/>
      </c>
      <c r="AS601" s="8" t="str">
        <f t="shared" si="101"/>
        <v>_6</v>
      </c>
      <c r="AT601" s="8">
        <f t="shared" si="102"/>
        <v>0</v>
      </c>
      <c r="AU601" s="36" t="str">
        <f>IFERROR(VLOOKUP(AS601,'Tiempos de ciclo'!$P$3:$S$398,4,0)/AT601,"")</f>
        <v/>
      </c>
    </row>
    <row r="602" spans="32:47" x14ac:dyDescent="0.25">
      <c r="AF602" s="35" t="str">
        <f t="shared" si="95"/>
        <v/>
      </c>
      <c r="AG602" s="8">
        <v>599</v>
      </c>
      <c r="AH602" s="8" t="str">
        <f t="shared" si="93"/>
        <v/>
      </c>
      <c r="AI602" s="8" t="str">
        <f>IF(AH602="","",COUNTIF($AH$4:AH602,AH602))</f>
        <v/>
      </c>
      <c r="AJ602" s="8" t="str">
        <f t="shared" si="96"/>
        <v/>
      </c>
      <c r="AK602" s="8" t="str">
        <f t="shared" si="97"/>
        <v/>
      </c>
      <c r="AL602" s="8" t="str">
        <f t="shared" si="98"/>
        <v/>
      </c>
      <c r="AM602" s="8" t="str">
        <f t="shared" si="99"/>
        <v/>
      </c>
      <c r="AO602" s="8">
        <v>599</v>
      </c>
      <c r="AP602" s="8">
        <f t="shared" si="100"/>
        <v>28</v>
      </c>
      <c r="AQ602" s="8">
        <f>IF(AP602="","",COUNTIF($AP$4:AP602,AP602)+2)</f>
        <v>7</v>
      </c>
      <c r="AR602" s="8" t="str">
        <f t="shared" si="94"/>
        <v/>
      </c>
      <c r="AS602" s="8" t="str">
        <f t="shared" si="101"/>
        <v>_7</v>
      </c>
      <c r="AT602" s="8">
        <f t="shared" si="102"/>
        <v>0</v>
      </c>
      <c r="AU602" s="36" t="str">
        <f>IFERROR(VLOOKUP(AS602,'Tiempos de ciclo'!$P$3:$S$398,4,0)/AT602,"")</f>
        <v/>
      </c>
    </row>
    <row r="603" spans="32:47" x14ac:dyDescent="0.25">
      <c r="AF603" s="35" t="str">
        <f t="shared" si="95"/>
        <v/>
      </c>
      <c r="AG603" s="8">
        <v>600</v>
      </c>
      <c r="AH603" s="8" t="str">
        <f t="shared" si="93"/>
        <v/>
      </c>
      <c r="AI603" s="8" t="str">
        <f>IF(AH603="","",COUNTIF($AH$4:AH603,AH603))</f>
        <v/>
      </c>
      <c r="AJ603" s="8" t="str">
        <f t="shared" si="96"/>
        <v/>
      </c>
      <c r="AK603" s="8" t="str">
        <f t="shared" si="97"/>
        <v/>
      </c>
      <c r="AL603" s="8" t="str">
        <f t="shared" si="98"/>
        <v/>
      </c>
      <c r="AM603" s="8" t="str">
        <f t="shared" si="99"/>
        <v/>
      </c>
      <c r="AO603" s="8">
        <v>600</v>
      </c>
      <c r="AP603" s="8">
        <f t="shared" si="100"/>
        <v>28</v>
      </c>
      <c r="AQ603" s="8">
        <f>IF(AP603="","",COUNTIF($AP$4:AP603,AP603)+2)</f>
        <v>8</v>
      </c>
      <c r="AR603" s="8" t="str">
        <f t="shared" si="94"/>
        <v/>
      </c>
      <c r="AS603" s="8" t="str">
        <f t="shared" si="101"/>
        <v>_8</v>
      </c>
      <c r="AT603" s="8">
        <f t="shared" si="102"/>
        <v>0</v>
      </c>
      <c r="AU603" s="36" t="str">
        <f>IFERROR(VLOOKUP(AS603,'Tiempos de ciclo'!$P$3:$S$398,4,0)/AT603,"")</f>
        <v/>
      </c>
    </row>
    <row r="604" spans="32:47" x14ac:dyDescent="0.25">
      <c r="AF604" s="35" t="str">
        <f t="shared" si="95"/>
        <v/>
      </c>
      <c r="AG604" s="8">
        <v>601</v>
      </c>
      <c r="AH604" s="8" t="str">
        <f t="shared" si="93"/>
        <v/>
      </c>
      <c r="AI604" s="8" t="str">
        <f>IF(AH604="","",COUNTIF($AH$4:AH604,AH604))</f>
        <v/>
      </c>
      <c r="AJ604" s="8" t="str">
        <f t="shared" si="96"/>
        <v/>
      </c>
      <c r="AK604" s="8" t="str">
        <f t="shared" si="97"/>
        <v/>
      </c>
      <c r="AL604" s="8" t="str">
        <f t="shared" si="98"/>
        <v/>
      </c>
      <c r="AM604" s="8" t="str">
        <f t="shared" si="99"/>
        <v/>
      </c>
      <c r="AO604" s="8">
        <v>601</v>
      </c>
      <c r="AP604" s="8">
        <f t="shared" si="100"/>
        <v>28</v>
      </c>
      <c r="AQ604" s="8">
        <f>IF(AP604="","",COUNTIF($AP$4:AP604,AP604)+2)</f>
        <v>9</v>
      </c>
      <c r="AR604" s="8" t="str">
        <f t="shared" si="94"/>
        <v/>
      </c>
      <c r="AS604" s="8" t="str">
        <f t="shared" si="101"/>
        <v>_9</v>
      </c>
      <c r="AT604" s="8">
        <f t="shared" si="102"/>
        <v>0</v>
      </c>
      <c r="AU604" s="36" t="str">
        <f>IFERROR(VLOOKUP(AS604,'Tiempos de ciclo'!$P$3:$S$398,4,0)/AT604,"")</f>
        <v/>
      </c>
    </row>
    <row r="605" spans="32:47" x14ac:dyDescent="0.25">
      <c r="AF605" s="35" t="str">
        <f t="shared" si="95"/>
        <v/>
      </c>
      <c r="AG605" s="8">
        <v>602</v>
      </c>
      <c r="AH605" s="8" t="str">
        <f t="shared" si="93"/>
        <v/>
      </c>
      <c r="AI605" s="8" t="str">
        <f>IF(AH605="","",COUNTIF($AH$4:AH605,AH605))</f>
        <v/>
      </c>
      <c r="AJ605" s="8" t="str">
        <f t="shared" si="96"/>
        <v/>
      </c>
      <c r="AK605" s="8" t="str">
        <f t="shared" si="97"/>
        <v/>
      </c>
      <c r="AL605" s="8" t="str">
        <f t="shared" si="98"/>
        <v/>
      </c>
      <c r="AM605" s="8" t="str">
        <f t="shared" si="99"/>
        <v/>
      </c>
      <c r="AO605" s="8">
        <v>602</v>
      </c>
      <c r="AP605" s="8">
        <f t="shared" si="100"/>
        <v>28</v>
      </c>
      <c r="AQ605" s="8">
        <f>IF(AP605="","",COUNTIF($AP$4:AP605,AP605)+2)</f>
        <v>10</v>
      </c>
      <c r="AR605" s="8" t="str">
        <f t="shared" si="94"/>
        <v/>
      </c>
      <c r="AS605" s="8" t="str">
        <f t="shared" si="101"/>
        <v>_10</v>
      </c>
      <c r="AT605" s="8">
        <f t="shared" si="102"/>
        <v>0</v>
      </c>
      <c r="AU605" s="36" t="str">
        <f>IFERROR(VLOOKUP(AS605,'Tiempos de ciclo'!$P$3:$S$398,4,0)/AT605,"")</f>
        <v/>
      </c>
    </row>
    <row r="606" spans="32:47" x14ac:dyDescent="0.25">
      <c r="AF606" s="35" t="str">
        <f t="shared" si="95"/>
        <v/>
      </c>
      <c r="AG606" s="8">
        <v>603</v>
      </c>
      <c r="AH606" s="8" t="str">
        <f t="shared" si="93"/>
        <v/>
      </c>
      <c r="AI606" s="8" t="str">
        <f>IF(AH606="","",COUNTIF($AH$4:AH606,AH606))</f>
        <v/>
      </c>
      <c r="AJ606" s="8" t="str">
        <f t="shared" si="96"/>
        <v/>
      </c>
      <c r="AK606" s="8" t="str">
        <f t="shared" si="97"/>
        <v/>
      </c>
      <c r="AL606" s="8" t="str">
        <f t="shared" si="98"/>
        <v/>
      </c>
      <c r="AM606" s="8" t="str">
        <f t="shared" si="99"/>
        <v/>
      </c>
      <c r="AO606" s="8">
        <v>603</v>
      </c>
      <c r="AP606" s="8">
        <f t="shared" si="100"/>
        <v>28</v>
      </c>
      <c r="AQ606" s="8">
        <f>IF(AP606="","",COUNTIF($AP$4:AP606,AP606)+2)</f>
        <v>11</v>
      </c>
      <c r="AR606" s="8" t="str">
        <f t="shared" si="94"/>
        <v/>
      </c>
      <c r="AS606" s="8" t="str">
        <f t="shared" si="101"/>
        <v>_11</v>
      </c>
      <c r="AT606" s="8">
        <f t="shared" si="102"/>
        <v>0</v>
      </c>
      <c r="AU606" s="36" t="str">
        <f>IFERROR(VLOOKUP(AS606,'Tiempos de ciclo'!$P$3:$S$398,4,0)/AT606,"")</f>
        <v/>
      </c>
    </row>
    <row r="607" spans="32:47" x14ac:dyDescent="0.25">
      <c r="AF607" s="35" t="str">
        <f t="shared" si="95"/>
        <v/>
      </c>
      <c r="AG607" s="8">
        <v>604</v>
      </c>
      <c r="AH607" s="8" t="str">
        <f t="shared" si="93"/>
        <v/>
      </c>
      <c r="AI607" s="8" t="str">
        <f>IF(AH607="","",COUNTIF($AH$4:AH607,AH607))</f>
        <v/>
      </c>
      <c r="AJ607" s="8" t="str">
        <f t="shared" si="96"/>
        <v/>
      </c>
      <c r="AK607" s="8" t="str">
        <f t="shared" si="97"/>
        <v/>
      </c>
      <c r="AL607" s="8" t="str">
        <f t="shared" si="98"/>
        <v/>
      </c>
      <c r="AM607" s="8" t="str">
        <f t="shared" si="99"/>
        <v/>
      </c>
      <c r="AO607" s="8">
        <v>604</v>
      </c>
      <c r="AP607" s="8">
        <f t="shared" si="100"/>
        <v>28</v>
      </c>
      <c r="AQ607" s="8">
        <f>IF(AP607="","",COUNTIF($AP$4:AP607,AP607)+2)</f>
        <v>12</v>
      </c>
      <c r="AR607" s="8" t="str">
        <f t="shared" si="94"/>
        <v/>
      </c>
      <c r="AS607" s="8" t="str">
        <f t="shared" si="101"/>
        <v>_12</v>
      </c>
      <c r="AT607" s="8">
        <f t="shared" si="102"/>
        <v>0</v>
      </c>
      <c r="AU607" s="36" t="str">
        <f>IFERROR(VLOOKUP(AS607,'Tiempos de ciclo'!$P$3:$S$398,4,0)/AT607,"")</f>
        <v/>
      </c>
    </row>
    <row r="608" spans="32:47" x14ac:dyDescent="0.25">
      <c r="AF608" s="35" t="str">
        <f t="shared" si="95"/>
        <v/>
      </c>
      <c r="AG608" s="8">
        <v>605</v>
      </c>
      <c r="AH608" s="8" t="str">
        <f t="shared" si="93"/>
        <v/>
      </c>
      <c r="AI608" s="8" t="str">
        <f>IF(AH608="","",COUNTIF($AH$4:AH608,AH608))</f>
        <v/>
      </c>
      <c r="AJ608" s="8" t="str">
        <f t="shared" si="96"/>
        <v/>
      </c>
      <c r="AK608" s="8" t="str">
        <f t="shared" si="97"/>
        <v/>
      </c>
      <c r="AL608" s="8" t="str">
        <f t="shared" si="98"/>
        <v/>
      </c>
      <c r="AM608" s="8" t="str">
        <f t="shared" si="99"/>
        <v/>
      </c>
      <c r="AO608" s="8">
        <v>605</v>
      </c>
      <c r="AP608" s="8">
        <f t="shared" si="100"/>
        <v>28</v>
      </c>
      <c r="AQ608" s="8">
        <f>IF(AP608="","",COUNTIF($AP$4:AP608,AP608)+2)</f>
        <v>13</v>
      </c>
      <c r="AR608" s="8" t="str">
        <f t="shared" si="94"/>
        <v/>
      </c>
      <c r="AS608" s="8" t="str">
        <f t="shared" si="101"/>
        <v>_13</v>
      </c>
      <c r="AT608" s="8">
        <f t="shared" si="102"/>
        <v>0</v>
      </c>
      <c r="AU608" s="36" t="str">
        <f>IFERROR(VLOOKUP(AS608,'Tiempos de ciclo'!$P$3:$S$398,4,0)/AT608,"")</f>
        <v/>
      </c>
    </row>
    <row r="609" spans="32:47" x14ac:dyDescent="0.25">
      <c r="AF609" s="35" t="str">
        <f t="shared" si="95"/>
        <v/>
      </c>
      <c r="AG609" s="8">
        <v>606</v>
      </c>
      <c r="AH609" s="8" t="str">
        <f t="shared" si="93"/>
        <v/>
      </c>
      <c r="AI609" s="8" t="str">
        <f>IF(AH609="","",COUNTIF($AH$4:AH609,AH609))</f>
        <v/>
      </c>
      <c r="AJ609" s="8" t="str">
        <f t="shared" si="96"/>
        <v/>
      </c>
      <c r="AK609" s="8" t="str">
        <f t="shared" si="97"/>
        <v/>
      </c>
      <c r="AL609" s="8" t="str">
        <f t="shared" si="98"/>
        <v/>
      </c>
      <c r="AM609" s="8" t="str">
        <f t="shared" si="99"/>
        <v/>
      </c>
      <c r="AO609" s="8">
        <v>606</v>
      </c>
      <c r="AP609" s="8">
        <f t="shared" si="100"/>
        <v>28</v>
      </c>
      <c r="AQ609" s="8">
        <f>IF(AP609="","",COUNTIF($AP$4:AP609,AP609)+2)</f>
        <v>14</v>
      </c>
      <c r="AR609" s="8" t="str">
        <f t="shared" si="94"/>
        <v/>
      </c>
      <c r="AS609" s="8" t="str">
        <f t="shared" si="101"/>
        <v>_14</v>
      </c>
      <c r="AT609" s="8">
        <f t="shared" si="102"/>
        <v>0</v>
      </c>
      <c r="AU609" s="36" t="str">
        <f>IFERROR(VLOOKUP(AS609,'Tiempos de ciclo'!$P$3:$S$398,4,0)/AT609,"")</f>
        <v/>
      </c>
    </row>
    <row r="610" spans="32:47" x14ac:dyDescent="0.25">
      <c r="AF610" s="35" t="str">
        <f t="shared" si="95"/>
        <v/>
      </c>
      <c r="AG610" s="8">
        <v>607</v>
      </c>
      <c r="AH610" s="8" t="str">
        <f t="shared" si="93"/>
        <v/>
      </c>
      <c r="AI610" s="8" t="str">
        <f>IF(AH610="","",COUNTIF($AH$4:AH610,AH610))</f>
        <v/>
      </c>
      <c r="AJ610" s="8" t="str">
        <f t="shared" si="96"/>
        <v/>
      </c>
      <c r="AK610" s="8" t="str">
        <f t="shared" si="97"/>
        <v/>
      </c>
      <c r="AL610" s="8" t="str">
        <f t="shared" si="98"/>
        <v/>
      </c>
      <c r="AM610" s="8" t="str">
        <f t="shared" si="99"/>
        <v/>
      </c>
      <c r="AO610" s="8">
        <v>607</v>
      </c>
      <c r="AP610" s="8">
        <f t="shared" si="100"/>
        <v>28</v>
      </c>
      <c r="AQ610" s="8">
        <f>IF(AP610="","",COUNTIF($AP$4:AP610,AP610)+2)</f>
        <v>15</v>
      </c>
      <c r="AR610" s="8" t="str">
        <f t="shared" si="94"/>
        <v/>
      </c>
      <c r="AS610" s="8" t="str">
        <f t="shared" si="101"/>
        <v>_15</v>
      </c>
      <c r="AT610" s="8">
        <f t="shared" si="102"/>
        <v>0</v>
      </c>
      <c r="AU610" s="36" t="str">
        <f>IFERROR(VLOOKUP(AS610,'Tiempos de ciclo'!$P$3:$S$398,4,0)/AT610,"")</f>
        <v/>
      </c>
    </row>
    <row r="611" spans="32:47" x14ac:dyDescent="0.25">
      <c r="AF611" s="35" t="str">
        <f t="shared" si="95"/>
        <v/>
      </c>
      <c r="AG611" s="8">
        <v>608</v>
      </c>
      <c r="AH611" s="8" t="str">
        <f t="shared" si="93"/>
        <v/>
      </c>
      <c r="AI611" s="8" t="str">
        <f>IF(AH611="","",COUNTIF($AH$4:AH611,AH611))</f>
        <v/>
      </c>
      <c r="AJ611" s="8" t="str">
        <f t="shared" si="96"/>
        <v/>
      </c>
      <c r="AK611" s="8" t="str">
        <f t="shared" si="97"/>
        <v/>
      </c>
      <c r="AL611" s="8" t="str">
        <f t="shared" si="98"/>
        <v/>
      </c>
      <c r="AM611" s="8" t="str">
        <f t="shared" si="99"/>
        <v/>
      </c>
      <c r="AO611" s="8">
        <v>608</v>
      </c>
      <c r="AP611" s="8">
        <f t="shared" si="100"/>
        <v>28</v>
      </c>
      <c r="AQ611" s="8">
        <f>IF(AP611="","",COUNTIF($AP$4:AP611,AP611)+2)</f>
        <v>16</v>
      </c>
      <c r="AR611" s="8" t="str">
        <f t="shared" si="94"/>
        <v/>
      </c>
      <c r="AS611" s="8" t="str">
        <f t="shared" si="101"/>
        <v>_16</v>
      </c>
      <c r="AT611" s="8">
        <f t="shared" si="102"/>
        <v>0</v>
      </c>
      <c r="AU611" s="36" t="str">
        <f>IFERROR(VLOOKUP(AS611,'Tiempos de ciclo'!$P$3:$S$398,4,0)/AT611,"")</f>
        <v/>
      </c>
    </row>
    <row r="612" spans="32:47" x14ac:dyDescent="0.25">
      <c r="AF612" s="35" t="str">
        <f t="shared" si="95"/>
        <v/>
      </c>
      <c r="AG612" s="8">
        <v>609</v>
      </c>
      <c r="AH612" s="8" t="str">
        <f t="shared" si="93"/>
        <v/>
      </c>
      <c r="AI612" s="8" t="str">
        <f>IF(AH612="","",COUNTIF($AH$4:AH612,AH612))</f>
        <v/>
      </c>
      <c r="AJ612" s="8" t="str">
        <f t="shared" si="96"/>
        <v/>
      </c>
      <c r="AK612" s="8" t="str">
        <f t="shared" si="97"/>
        <v/>
      </c>
      <c r="AL612" s="8" t="str">
        <f t="shared" si="98"/>
        <v/>
      </c>
      <c r="AM612" s="8" t="str">
        <f t="shared" si="99"/>
        <v/>
      </c>
      <c r="AO612" s="8">
        <v>609</v>
      </c>
      <c r="AP612" s="8">
        <f t="shared" si="100"/>
        <v>28</v>
      </c>
      <c r="AQ612" s="8">
        <f>IF(AP612="","",COUNTIF($AP$4:AP612,AP612)+2)</f>
        <v>17</v>
      </c>
      <c r="AR612" s="8" t="str">
        <f t="shared" si="94"/>
        <v/>
      </c>
      <c r="AS612" s="8" t="str">
        <f t="shared" si="101"/>
        <v>_17</v>
      </c>
      <c r="AT612" s="8">
        <f t="shared" si="102"/>
        <v>0</v>
      </c>
      <c r="AU612" s="36" t="str">
        <f>IFERROR(VLOOKUP(AS612,'Tiempos de ciclo'!$P$3:$S$398,4,0)/AT612,"")</f>
        <v/>
      </c>
    </row>
    <row r="613" spans="32:47" x14ac:dyDescent="0.25">
      <c r="AF613" s="35" t="str">
        <f t="shared" si="95"/>
        <v/>
      </c>
      <c r="AG613" s="8">
        <v>610</v>
      </c>
      <c r="AH613" s="8" t="str">
        <f t="shared" si="93"/>
        <v/>
      </c>
      <c r="AI613" s="8" t="str">
        <f>IF(AH613="","",COUNTIF($AH$4:AH613,AH613))</f>
        <v/>
      </c>
      <c r="AJ613" s="8" t="str">
        <f t="shared" si="96"/>
        <v/>
      </c>
      <c r="AK613" s="8" t="str">
        <f t="shared" si="97"/>
        <v/>
      </c>
      <c r="AL613" s="8" t="str">
        <f t="shared" si="98"/>
        <v/>
      </c>
      <c r="AM613" s="8" t="str">
        <f t="shared" si="99"/>
        <v/>
      </c>
      <c r="AO613" s="8">
        <v>610</v>
      </c>
      <c r="AP613" s="8">
        <f t="shared" si="100"/>
        <v>28</v>
      </c>
      <c r="AQ613" s="8">
        <f>IF(AP613="","",COUNTIF($AP$4:AP613,AP613)+2)</f>
        <v>18</v>
      </c>
      <c r="AR613" s="8" t="str">
        <f t="shared" si="94"/>
        <v/>
      </c>
      <c r="AS613" s="8" t="str">
        <f t="shared" si="101"/>
        <v>_18</v>
      </c>
      <c r="AT613" s="8">
        <f t="shared" si="102"/>
        <v>0</v>
      </c>
      <c r="AU613" s="36" t="str">
        <f>IFERROR(VLOOKUP(AS613,'Tiempos de ciclo'!$P$3:$S$398,4,0)/AT613,"")</f>
        <v/>
      </c>
    </row>
    <row r="614" spans="32:47" x14ac:dyDescent="0.25">
      <c r="AF614" s="35" t="str">
        <f t="shared" si="95"/>
        <v/>
      </c>
      <c r="AG614" s="8">
        <v>611</v>
      </c>
      <c r="AH614" s="8" t="str">
        <f t="shared" si="93"/>
        <v/>
      </c>
      <c r="AI614" s="8" t="str">
        <f>IF(AH614="","",COUNTIF($AH$4:AH614,AH614))</f>
        <v/>
      </c>
      <c r="AJ614" s="8" t="str">
        <f t="shared" si="96"/>
        <v/>
      </c>
      <c r="AK614" s="8" t="str">
        <f t="shared" si="97"/>
        <v/>
      </c>
      <c r="AL614" s="8" t="str">
        <f t="shared" si="98"/>
        <v/>
      </c>
      <c r="AM614" s="8" t="str">
        <f t="shared" si="99"/>
        <v/>
      </c>
      <c r="AO614" s="8">
        <v>611</v>
      </c>
      <c r="AP614" s="8">
        <f t="shared" si="100"/>
        <v>28</v>
      </c>
      <c r="AQ614" s="8">
        <f>IF(AP614="","",COUNTIF($AP$4:AP614,AP614)+2)</f>
        <v>19</v>
      </c>
      <c r="AR614" s="8" t="str">
        <f t="shared" si="94"/>
        <v/>
      </c>
      <c r="AS614" s="8" t="str">
        <f t="shared" si="101"/>
        <v>_19</v>
      </c>
      <c r="AT614" s="8">
        <f t="shared" si="102"/>
        <v>0</v>
      </c>
      <c r="AU614" s="36" t="str">
        <f>IFERROR(VLOOKUP(AS614,'Tiempos de ciclo'!$P$3:$S$398,4,0)/AT614,"")</f>
        <v/>
      </c>
    </row>
    <row r="615" spans="32:47" x14ac:dyDescent="0.25">
      <c r="AF615" s="35" t="str">
        <f t="shared" si="95"/>
        <v/>
      </c>
      <c r="AG615" s="8">
        <v>612</v>
      </c>
      <c r="AH615" s="8" t="str">
        <f t="shared" si="93"/>
        <v/>
      </c>
      <c r="AI615" s="8" t="str">
        <f>IF(AH615="","",COUNTIF($AH$4:AH615,AH615))</f>
        <v/>
      </c>
      <c r="AJ615" s="8" t="str">
        <f t="shared" si="96"/>
        <v/>
      </c>
      <c r="AK615" s="8" t="str">
        <f t="shared" si="97"/>
        <v/>
      </c>
      <c r="AL615" s="8" t="str">
        <f t="shared" si="98"/>
        <v/>
      </c>
      <c r="AM615" s="8" t="str">
        <f t="shared" si="99"/>
        <v/>
      </c>
      <c r="AO615" s="8">
        <v>612</v>
      </c>
      <c r="AP615" s="8">
        <f t="shared" si="100"/>
        <v>28</v>
      </c>
      <c r="AQ615" s="8">
        <f>IF(AP615="","",COUNTIF($AP$4:AP615,AP615)+2)</f>
        <v>20</v>
      </c>
      <c r="AR615" s="8" t="str">
        <f t="shared" si="94"/>
        <v/>
      </c>
      <c r="AS615" s="8" t="str">
        <f t="shared" si="101"/>
        <v>_20</v>
      </c>
      <c r="AT615" s="8">
        <f t="shared" si="102"/>
        <v>0</v>
      </c>
      <c r="AU615" s="36" t="str">
        <f>IFERROR(VLOOKUP(AS615,'Tiempos de ciclo'!$P$3:$S$398,4,0)/AT615,"")</f>
        <v/>
      </c>
    </row>
    <row r="616" spans="32:47" x14ac:dyDescent="0.25">
      <c r="AF616" s="35" t="str">
        <f t="shared" si="95"/>
        <v/>
      </c>
      <c r="AG616" s="8">
        <v>613</v>
      </c>
      <c r="AH616" s="8" t="str">
        <f t="shared" si="93"/>
        <v/>
      </c>
      <c r="AI616" s="8" t="str">
        <f>IF(AH616="","",COUNTIF($AH$4:AH616,AH616))</f>
        <v/>
      </c>
      <c r="AJ616" s="8" t="str">
        <f t="shared" si="96"/>
        <v/>
      </c>
      <c r="AK616" s="8" t="str">
        <f t="shared" si="97"/>
        <v/>
      </c>
      <c r="AL616" s="8" t="str">
        <f t="shared" si="98"/>
        <v/>
      </c>
      <c r="AM616" s="8" t="str">
        <f t="shared" si="99"/>
        <v/>
      </c>
      <c r="AO616" s="8">
        <v>613</v>
      </c>
      <c r="AP616" s="8">
        <f t="shared" si="100"/>
        <v>28</v>
      </c>
      <c r="AQ616" s="8">
        <f>IF(AP616="","",COUNTIF($AP$4:AP616,AP616)+2)</f>
        <v>21</v>
      </c>
      <c r="AR616" s="8" t="str">
        <f t="shared" si="94"/>
        <v/>
      </c>
      <c r="AS616" s="8" t="str">
        <f t="shared" si="101"/>
        <v>_21</v>
      </c>
      <c r="AT616" s="8">
        <f t="shared" si="102"/>
        <v>0</v>
      </c>
      <c r="AU616" s="36" t="str">
        <f>IFERROR(VLOOKUP(AS616,'Tiempos de ciclo'!$P$3:$S$398,4,0)/AT616,"")</f>
        <v/>
      </c>
    </row>
    <row r="617" spans="32:47" x14ac:dyDescent="0.25">
      <c r="AF617" s="35" t="str">
        <f t="shared" si="95"/>
        <v/>
      </c>
      <c r="AG617" s="8">
        <v>614</v>
      </c>
      <c r="AH617" s="8" t="str">
        <f t="shared" si="93"/>
        <v/>
      </c>
      <c r="AI617" s="8" t="str">
        <f>IF(AH617="","",COUNTIF($AH$4:AH617,AH617))</f>
        <v/>
      </c>
      <c r="AJ617" s="8" t="str">
        <f t="shared" si="96"/>
        <v/>
      </c>
      <c r="AK617" s="8" t="str">
        <f t="shared" si="97"/>
        <v/>
      </c>
      <c r="AL617" s="8" t="str">
        <f t="shared" si="98"/>
        <v/>
      </c>
      <c r="AM617" s="8" t="str">
        <f t="shared" si="99"/>
        <v/>
      </c>
      <c r="AO617" s="8">
        <v>614</v>
      </c>
      <c r="AP617" s="8">
        <f t="shared" si="100"/>
        <v>28</v>
      </c>
      <c r="AQ617" s="8">
        <f>IF(AP617="","",COUNTIF($AP$4:AP617,AP617)+2)</f>
        <v>22</v>
      </c>
      <c r="AR617" s="8" t="str">
        <f t="shared" si="94"/>
        <v/>
      </c>
      <c r="AS617" s="8" t="str">
        <f t="shared" si="101"/>
        <v>_22</v>
      </c>
      <c r="AT617" s="8">
        <f t="shared" si="102"/>
        <v>0</v>
      </c>
      <c r="AU617" s="36" t="str">
        <f>IFERROR(VLOOKUP(AS617,'Tiempos de ciclo'!$P$3:$S$398,4,0)/AT617,"")</f>
        <v/>
      </c>
    </row>
    <row r="618" spans="32:47" x14ac:dyDescent="0.25">
      <c r="AF618" s="35" t="str">
        <f t="shared" si="95"/>
        <v/>
      </c>
      <c r="AG618" s="8">
        <v>615</v>
      </c>
      <c r="AH618" s="8" t="str">
        <f t="shared" si="93"/>
        <v/>
      </c>
      <c r="AI618" s="8" t="str">
        <f>IF(AH618="","",COUNTIF($AH$4:AH618,AH618))</f>
        <v/>
      </c>
      <c r="AJ618" s="8" t="str">
        <f t="shared" si="96"/>
        <v/>
      </c>
      <c r="AK618" s="8" t="str">
        <f t="shared" si="97"/>
        <v/>
      </c>
      <c r="AL618" s="8" t="str">
        <f t="shared" si="98"/>
        <v/>
      </c>
      <c r="AM618" s="8" t="str">
        <f t="shared" si="99"/>
        <v/>
      </c>
      <c r="AO618" s="8">
        <v>615</v>
      </c>
      <c r="AP618" s="8">
        <f t="shared" si="100"/>
        <v>28</v>
      </c>
      <c r="AQ618" s="8">
        <f>IF(AP618="","",COUNTIF($AP$4:AP618,AP618)+2)</f>
        <v>23</v>
      </c>
      <c r="AR618" s="8" t="str">
        <f t="shared" si="94"/>
        <v/>
      </c>
      <c r="AS618" s="8" t="str">
        <f t="shared" si="101"/>
        <v>_23</v>
      </c>
      <c r="AT618" s="8">
        <f t="shared" si="102"/>
        <v>0</v>
      </c>
      <c r="AU618" s="36" t="str">
        <f>IFERROR(VLOOKUP(AS618,'Tiempos de ciclo'!$P$3:$S$398,4,0)/AT618,"")</f>
        <v/>
      </c>
    </row>
    <row r="619" spans="32:47" x14ac:dyDescent="0.25">
      <c r="AF619" s="35" t="str">
        <f t="shared" si="95"/>
        <v/>
      </c>
      <c r="AG619" s="8">
        <v>616</v>
      </c>
      <c r="AH619" s="8" t="str">
        <f t="shared" si="93"/>
        <v/>
      </c>
      <c r="AI619" s="8" t="str">
        <f>IF(AH619="","",COUNTIF($AH$4:AH619,AH619))</f>
        <v/>
      </c>
      <c r="AJ619" s="8" t="str">
        <f t="shared" si="96"/>
        <v/>
      </c>
      <c r="AK619" s="8" t="str">
        <f t="shared" si="97"/>
        <v/>
      </c>
      <c r="AL619" s="8" t="str">
        <f t="shared" si="98"/>
        <v/>
      </c>
      <c r="AM619" s="8" t="str">
        <f t="shared" si="99"/>
        <v/>
      </c>
      <c r="AO619" s="8">
        <v>616</v>
      </c>
      <c r="AP619" s="8">
        <f t="shared" si="100"/>
        <v>28</v>
      </c>
      <c r="AQ619" s="8">
        <f>IF(AP619="","",COUNTIF($AP$4:AP619,AP619)+2)</f>
        <v>24</v>
      </c>
      <c r="AR619" s="8" t="str">
        <f t="shared" si="94"/>
        <v/>
      </c>
      <c r="AS619" s="8" t="str">
        <f t="shared" si="101"/>
        <v>_24</v>
      </c>
      <c r="AT619" s="8">
        <f t="shared" si="102"/>
        <v>0</v>
      </c>
      <c r="AU619" s="36" t="str">
        <f>IFERROR(VLOOKUP(AS619,'Tiempos de ciclo'!$P$3:$S$398,4,0)/AT619,"")</f>
        <v/>
      </c>
    </row>
    <row r="620" spans="32:47" x14ac:dyDescent="0.25">
      <c r="AF620" s="35" t="str">
        <f t="shared" si="95"/>
        <v/>
      </c>
      <c r="AG620" s="8">
        <v>617</v>
      </c>
      <c r="AH620" s="8" t="str">
        <f t="shared" si="93"/>
        <v/>
      </c>
      <c r="AI620" s="8" t="str">
        <f>IF(AH620="","",COUNTIF($AH$4:AH620,AH620))</f>
        <v/>
      </c>
      <c r="AJ620" s="8" t="str">
        <f t="shared" si="96"/>
        <v/>
      </c>
      <c r="AK620" s="8" t="str">
        <f t="shared" si="97"/>
        <v/>
      </c>
      <c r="AL620" s="8" t="str">
        <f t="shared" si="98"/>
        <v/>
      </c>
      <c r="AM620" s="8" t="str">
        <f t="shared" si="99"/>
        <v/>
      </c>
      <c r="AO620" s="8">
        <v>617</v>
      </c>
      <c r="AP620" s="8">
        <f t="shared" si="100"/>
        <v>29</v>
      </c>
      <c r="AQ620" s="8">
        <f>IF(AP620="","",COUNTIF($AP$4:AP620,AP620)+2)</f>
        <v>3</v>
      </c>
      <c r="AR620" s="8" t="str">
        <f t="shared" si="94"/>
        <v/>
      </c>
      <c r="AS620" s="8" t="str">
        <f t="shared" si="101"/>
        <v>_3</v>
      </c>
      <c r="AT620" s="8">
        <f t="shared" si="102"/>
        <v>0</v>
      </c>
      <c r="AU620" s="36" t="str">
        <f>IFERROR(VLOOKUP(AS620,'Tiempos de ciclo'!$P$3:$S$398,4,0)/AT620,"")</f>
        <v/>
      </c>
    </row>
    <row r="621" spans="32:47" x14ac:dyDescent="0.25">
      <c r="AF621" s="35" t="str">
        <f t="shared" si="95"/>
        <v/>
      </c>
      <c r="AG621" s="8">
        <v>618</v>
      </c>
      <c r="AH621" s="8" t="str">
        <f t="shared" si="93"/>
        <v/>
      </c>
      <c r="AI621" s="8" t="str">
        <f>IF(AH621="","",COUNTIF($AH$4:AH621,AH621))</f>
        <v/>
      </c>
      <c r="AJ621" s="8" t="str">
        <f t="shared" si="96"/>
        <v/>
      </c>
      <c r="AK621" s="8" t="str">
        <f t="shared" si="97"/>
        <v/>
      </c>
      <c r="AL621" s="8" t="str">
        <f t="shared" si="98"/>
        <v/>
      </c>
      <c r="AM621" s="8" t="str">
        <f t="shared" si="99"/>
        <v/>
      </c>
      <c r="AO621" s="8">
        <v>618</v>
      </c>
      <c r="AP621" s="8">
        <f t="shared" si="100"/>
        <v>29</v>
      </c>
      <c r="AQ621" s="8">
        <f>IF(AP621="","",COUNTIF($AP$4:AP621,AP621)+2)</f>
        <v>4</v>
      </c>
      <c r="AR621" s="8" t="str">
        <f t="shared" si="94"/>
        <v/>
      </c>
      <c r="AS621" s="8" t="str">
        <f t="shared" si="101"/>
        <v>_4</v>
      </c>
      <c r="AT621" s="8">
        <f t="shared" si="102"/>
        <v>0</v>
      </c>
      <c r="AU621" s="36" t="str">
        <f>IFERROR(VLOOKUP(AS621,'Tiempos de ciclo'!$P$3:$S$398,4,0)/AT621,"")</f>
        <v/>
      </c>
    </row>
    <row r="622" spans="32:47" x14ac:dyDescent="0.25">
      <c r="AF622" s="35" t="str">
        <f t="shared" si="95"/>
        <v/>
      </c>
      <c r="AG622" s="8">
        <v>619</v>
      </c>
      <c r="AH622" s="8" t="str">
        <f t="shared" si="93"/>
        <v/>
      </c>
      <c r="AI622" s="8" t="str">
        <f>IF(AH622="","",COUNTIF($AH$4:AH622,AH622))</f>
        <v/>
      </c>
      <c r="AJ622" s="8" t="str">
        <f t="shared" si="96"/>
        <v/>
      </c>
      <c r="AK622" s="8" t="str">
        <f t="shared" si="97"/>
        <v/>
      </c>
      <c r="AL622" s="8" t="str">
        <f t="shared" si="98"/>
        <v/>
      </c>
      <c r="AM622" s="8" t="str">
        <f t="shared" si="99"/>
        <v/>
      </c>
      <c r="AO622" s="8">
        <v>619</v>
      </c>
      <c r="AP622" s="8">
        <f t="shared" si="100"/>
        <v>29</v>
      </c>
      <c r="AQ622" s="8">
        <f>IF(AP622="","",COUNTIF($AP$4:AP622,AP622)+2)</f>
        <v>5</v>
      </c>
      <c r="AR622" s="8" t="str">
        <f t="shared" si="94"/>
        <v/>
      </c>
      <c r="AS622" s="8" t="str">
        <f t="shared" si="101"/>
        <v>_5</v>
      </c>
      <c r="AT622" s="8">
        <f t="shared" si="102"/>
        <v>0</v>
      </c>
      <c r="AU622" s="36" t="str">
        <f>IFERROR(VLOOKUP(AS622,'Tiempos de ciclo'!$P$3:$S$398,4,0)/AT622,"")</f>
        <v/>
      </c>
    </row>
    <row r="623" spans="32:47" x14ac:dyDescent="0.25">
      <c r="AF623" s="35" t="str">
        <f t="shared" si="95"/>
        <v/>
      </c>
      <c r="AG623" s="8">
        <v>620</v>
      </c>
      <c r="AH623" s="8" t="str">
        <f t="shared" si="93"/>
        <v/>
      </c>
      <c r="AI623" s="8" t="str">
        <f>IF(AH623="","",COUNTIF($AH$4:AH623,AH623))</f>
        <v/>
      </c>
      <c r="AJ623" s="8" t="str">
        <f t="shared" si="96"/>
        <v/>
      </c>
      <c r="AK623" s="8" t="str">
        <f t="shared" si="97"/>
        <v/>
      </c>
      <c r="AL623" s="8" t="str">
        <f t="shared" si="98"/>
        <v/>
      </c>
      <c r="AM623" s="8" t="str">
        <f t="shared" si="99"/>
        <v/>
      </c>
      <c r="AO623" s="8">
        <v>620</v>
      </c>
      <c r="AP623" s="8">
        <f t="shared" si="100"/>
        <v>29</v>
      </c>
      <c r="AQ623" s="8">
        <f>IF(AP623="","",COUNTIF($AP$4:AP623,AP623)+2)</f>
        <v>6</v>
      </c>
      <c r="AR623" s="8" t="str">
        <f t="shared" si="94"/>
        <v/>
      </c>
      <c r="AS623" s="8" t="str">
        <f t="shared" si="101"/>
        <v>_6</v>
      </c>
      <c r="AT623" s="8">
        <f t="shared" si="102"/>
        <v>0</v>
      </c>
      <c r="AU623" s="36" t="str">
        <f>IFERROR(VLOOKUP(AS623,'Tiempos de ciclo'!$P$3:$S$398,4,0)/AT623,"")</f>
        <v/>
      </c>
    </row>
    <row r="624" spans="32:47" x14ac:dyDescent="0.25">
      <c r="AF624" s="35" t="str">
        <f t="shared" si="95"/>
        <v/>
      </c>
      <c r="AG624" s="8">
        <v>621</v>
      </c>
      <c r="AH624" s="8" t="str">
        <f t="shared" si="93"/>
        <v/>
      </c>
      <c r="AI624" s="8" t="str">
        <f>IF(AH624="","",COUNTIF($AH$4:AH624,AH624))</f>
        <v/>
      </c>
      <c r="AJ624" s="8" t="str">
        <f t="shared" si="96"/>
        <v/>
      </c>
      <c r="AK624" s="8" t="str">
        <f t="shared" si="97"/>
        <v/>
      </c>
      <c r="AL624" s="8" t="str">
        <f t="shared" si="98"/>
        <v/>
      </c>
      <c r="AM624" s="8" t="str">
        <f t="shared" si="99"/>
        <v/>
      </c>
      <c r="AO624" s="8">
        <v>621</v>
      </c>
      <c r="AP624" s="8">
        <f t="shared" si="100"/>
        <v>29</v>
      </c>
      <c r="AQ624" s="8">
        <f>IF(AP624="","",COUNTIF($AP$4:AP624,AP624)+2)</f>
        <v>7</v>
      </c>
      <c r="AR624" s="8" t="str">
        <f t="shared" si="94"/>
        <v/>
      </c>
      <c r="AS624" s="8" t="str">
        <f t="shared" si="101"/>
        <v>_7</v>
      </c>
      <c r="AT624" s="8">
        <f t="shared" si="102"/>
        <v>0</v>
      </c>
      <c r="AU624" s="36" t="str">
        <f>IFERROR(VLOOKUP(AS624,'Tiempos de ciclo'!$P$3:$S$398,4,0)/AT624,"")</f>
        <v/>
      </c>
    </row>
    <row r="625" spans="32:47" x14ac:dyDescent="0.25">
      <c r="AF625" s="35" t="str">
        <f t="shared" si="95"/>
        <v/>
      </c>
      <c r="AG625" s="8">
        <v>622</v>
      </c>
      <c r="AH625" s="8" t="str">
        <f t="shared" si="93"/>
        <v/>
      </c>
      <c r="AI625" s="8" t="str">
        <f>IF(AH625="","",COUNTIF($AH$4:AH625,AH625))</f>
        <v/>
      </c>
      <c r="AJ625" s="8" t="str">
        <f t="shared" si="96"/>
        <v/>
      </c>
      <c r="AK625" s="8" t="str">
        <f t="shared" si="97"/>
        <v/>
      </c>
      <c r="AL625" s="8" t="str">
        <f t="shared" si="98"/>
        <v/>
      </c>
      <c r="AM625" s="8" t="str">
        <f t="shared" si="99"/>
        <v/>
      </c>
      <c r="AO625" s="8">
        <v>622</v>
      </c>
      <c r="AP625" s="8">
        <f t="shared" si="100"/>
        <v>29</v>
      </c>
      <c r="AQ625" s="8">
        <f>IF(AP625="","",COUNTIF($AP$4:AP625,AP625)+2)</f>
        <v>8</v>
      </c>
      <c r="AR625" s="8" t="str">
        <f t="shared" si="94"/>
        <v/>
      </c>
      <c r="AS625" s="8" t="str">
        <f t="shared" si="101"/>
        <v>_8</v>
      </c>
      <c r="AT625" s="8">
        <f t="shared" si="102"/>
        <v>0</v>
      </c>
      <c r="AU625" s="36" t="str">
        <f>IFERROR(VLOOKUP(AS625,'Tiempos de ciclo'!$P$3:$S$398,4,0)/AT625,"")</f>
        <v/>
      </c>
    </row>
    <row r="626" spans="32:47" x14ac:dyDescent="0.25">
      <c r="AF626" s="35" t="str">
        <f t="shared" si="95"/>
        <v/>
      </c>
      <c r="AG626" s="8">
        <v>623</v>
      </c>
      <c r="AH626" s="8" t="str">
        <f t="shared" si="93"/>
        <v/>
      </c>
      <c r="AI626" s="8" t="str">
        <f>IF(AH626="","",COUNTIF($AH$4:AH626,AH626))</f>
        <v/>
      </c>
      <c r="AJ626" s="8" t="str">
        <f t="shared" si="96"/>
        <v/>
      </c>
      <c r="AK626" s="8" t="str">
        <f t="shared" si="97"/>
        <v/>
      </c>
      <c r="AL626" s="8" t="str">
        <f t="shared" si="98"/>
        <v/>
      </c>
      <c r="AM626" s="8" t="str">
        <f t="shared" si="99"/>
        <v/>
      </c>
      <c r="AO626" s="8">
        <v>623</v>
      </c>
      <c r="AP626" s="8">
        <f t="shared" si="100"/>
        <v>29</v>
      </c>
      <c r="AQ626" s="8">
        <f>IF(AP626="","",COUNTIF($AP$4:AP626,AP626)+2)</f>
        <v>9</v>
      </c>
      <c r="AR626" s="8" t="str">
        <f t="shared" si="94"/>
        <v/>
      </c>
      <c r="AS626" s="8" t="str">
        <f t="shared" si="101"/>
        <v>_9</v>
      </c>
      <c r="AT626" s="8">
        <f t="shared" si="102"/>
        <v>0</v>
      </c>
      <c r="AU626" s="36" t="str">
        <f>IFERROR(VLOOKUP(AS626,'Tiempos de ciclo'!$P$3:$S$398,4,0)/AT626,"")</f>
        <v/>
      </c>
    </row>
    <row r="627" spans="32:47" x14ac:dyDescent="0.25">
      <c r="AF627" s="35" t="str">
        <f t="shared" si="95"/>
        <v/>
      </c>
      <c r="AG627" s="8">
        <v>624</v>
      </c>
      <c r="AH627" s="8" t="str">
        <f t="shared" si="93"/>
        <v/>
      </c>
      <c r="AI627" s="8" t="str">
        <f>IF(AH627="","",COUNTIF($AH$4:AH627,AH627))</f>
        <v/>
      </c>
      <c r="AJ627" s="8" t="str">
        <f t="shared" si="96"/>
        <v/>
      </c>
      <c r="AK627" s="8" t="str">
        <f t="shared" si="97"/>
        <v/>
      </c>
      <c r="AL627" s="8" t="str">
        <f t="shared" si="98"/>
        <v/>
      </c>
      <c r="AM627" s="8" t="str">
        <f t="shared" si="99"/>
        <v/>
      </c>
      <c r="AO627" s="8">
        <v>624</v>
      </c>
      <c r="AP627" s="8">
        <f t="shared" si="100"/>
        <v>29</v>
      </c>
      <c r="AQ627" s="8">
        <f>IF(AP627="","",COUNTIF($AP$4:AP627,AP627)+2)</f>
        <v>10</v>
      </c>
      <c r="AR627" s="8" t="str">
        <f t="shared" si="94"/>
        <v/>
      </c>
      <c r="AS627" s="8" t="str">
        <f t="shared" si="101"/>
        <v>_10</v>
      </c>
      <c r="AT627" s="8">
        <f t="shared" si="102"/>
        <v>0</v>
      </c>
      <c r="AU627" s="36" t="str">
        <f>IFERROR(VLOOKUP(AS627,'Tiempos de ciclo'!$P$3:$S$398,4,0)/AT627,"")</f>
        <v/>
      </c>
    </row>
    <row r="628" spans="32:47" x14ac:dyDescent="0.25">
      <c r="AF628" s="35" t="str">
        <f t="shared" si="95"/>
        <v/>
      </c>
      <c r="AG628" s="8">
        <v>625</v>
      </c>
      <c r="AH628" s="8" t="str">
        <f t="shared" si="93"/>
        <v/>
      </c>
      <c r="AI628" s="8" t="str">
        <f>IF(AH628="","",COUNTIF($AH$4:AH628,AH628))</f>
        <v/>
      </c>
      <c r="AJ628" s="8" t="str">
        <f t="shared" si="96"/>
        <v/>
      </c>
      <c r="AK628" s="8" t="str">
        <f t="shared" si="97"/>
        <v/>
      </c>
      <c r="AL628" s="8" t="str">
        <f t="shared" si="98"/>
        <v/>
      </c>
      <c r="AM628" s="8" t="str">
        <f t="shared" si="99"/>
        <v/>
      </c>
      <c r="AO628" s="8">
        <v>625</v>
      </c>
      <c r="AP628" s="8">
        <f t="shared" si="100"/>
        <v>29</v>
      </c>
      <c r="AQ628" s="8">
        <f>IF(AP628="","",COUNTIF($AP$4:AP628,AP628)+2)</f>
        <v>11</v>
      </c>
      <c r="AR628" s="8" t="str">
        <f t="shared" si="94"/>
        <v/>
      </c>
      <c r="AS628" s="8" t="str">
        <f t="shared" si="101"/>
        <v>_11</v>
      </c>
      <c r="AT628" s="8">
        <f t="shared" si="102"/>
        <v>0</v>
      </c>
      <c r="AU628" s="36" t="str">
        <f>IFERROR(VLOOKUP(AS628,'Tiempos de ciclo'!$P$3:$S$398,4,0)/AT628,"")</f>
        <v/>
      </c>
    </row>
    <row r="629" spans="32:47" x14ac:dyDescent="0.25">
      <c r="AF629" s="35" t="str">
        <f t="shared" si="95"/>
        <v/>
      </c>
      <c r="AG629" s="8">
        <v>626</v>
      </c>
      <c r="AH629" s="8" t="str">
        <f t="shared" si="93"/>
        <v/>
      </c>
      <c r="AI629" s="8" t="str">
        <f>IF(AH629="","",COUNTIF($AH$4:AH629,AH629))</f>
        <v/>
      </c>
      <c r="AJ629" s="8" t="str">
        <f t="shared" si="96"/>
        <v/>
      </c>
      <c r="AK629" s="8" t="str">
        <f t="shared" si="97"/>
        <v/>
      </c>
      <c r="AL629" s="8" t="str">
        <f t="shared" si="98"/>
        <v/>
      </c>
      <c r="AM629" s="8" t="str">
        <f t="shared" si="99"/>
        <v/>
      </c>
      <c r="AO629" s="8">
        <v>626</v>
      </c>
      <c r="AP629" s="8">
        <f t="shared" si="100"/>
        <v>29</v>
      </c>
      <c r="AQ629" s="8">
        <f>IF(AP629="","",COUNTIF($AP$4:AP629,AP629)+2)</f>
        <v>12</v>
      </c>
      <c r="AR629" s="8" t="str">
        <f t="shared" si="94"/>
        <v/>
      </c>
      <c r="AS629" s="8" t="str">
        <f t="shared" si="101"/>
        <v>_12</v>
      </c>
      <c r="AT629" s="8">
        <f t="shared" si="102"/>
        <v>0</v>
      </c>
      <c r="AU629" s="36" t="str">
        <f>IFERROR(VLOOKUP(AS629,'Tiempos de ciclo'!$P$3:$S$398,4,0)/AT629,"")</f>
        <v/>
      </c>
    </row>
    <row r="630" spans="32:47" x14ac:dyDescent="0.25">
      <c r="AF630" s="35" t="str">
        <f t="shared" si="95"/>
        <v/>
      </c>
      <c r="AG630" s="8">
        <v>627</v>
      </c>
      <c r="AH630" s="8" t="str">
        <f t="shared" si="93"/>
        <v/>
      </c>
      <c r="AI630" s="8" t="str">
        <f>IF(AH630="","",COUNTIF($AH$4:AH630,AH630))</f>
        <v/>
      </c>
      <c r="AJ630" s="8" t="str">
        <f t="shared" si="96"/>
        <v/>
      </c>
      <c r="AK630" s="8" t="str">
        <f t="shared" si="97"/>
        <v/>
      </c>
      <c r="AL630" s="8" t="str">
        <f t="shared" si="98"/>
        <v/>
      </c>
      <c r="AM630" s="8" t="str">
        <f t="shared" si="99"/>
        <v/>
      </c>
      <c r="AO630" s="8">
        <v>627</v>
      </c>
      <c r="AP630" s="8">
        <f t="shared" si="100"/>
        <v>29</v>
      </c>
      <c r="AQ630" s="8">
        <f>IF(AP630="","",COUNTIF($AP$4:AP630,AP630)+2)</f>
        <v>13</v>
      </c>
      <c r="AR630" s="8" t="str">
        <f t="shared" si="94"/>
        <v/>
      </c>
      <c r="AS630" s="8" t="str">
        <f t="shared" si="101"/>
        <v>_13</v>
      </c>
      <c r="AT630" s="8">
        <f t="shared" si="102"/>
        <v>0</v>
      </c>
      <c r="AU630" s="36" t="str">
        <f>IFERROR(VLOOKUP(AS630,'Tiempos de ciclo'!$P$3:$S$398,4,0)/AT630,"")</f>
        <v/>
      </c>
    </row>
    <row r="631" spans="32:47" x14ac:dyDescent="0.25">
      <c r="AF631" s="35" t="str">
        <f t="shared" si="95"/>
        <v/>
      </c>
      <c r="AG631" s="8">
        <v>628</v>
      </c>
      <c r="AH631" s="8" t="str">
        <f t="shared" si="93"/>
        <v/>
      </c>
      <c r="AI631" s="8" t="str">
        <f>IF(AH631="","",COUNTIF($AH$4:AH631,AH631))</f>
        <v/>
      </c>
      <c r="AJ631" s="8" t="str">
        <f t="shared" si="96"/>
        <v/>
      </c>
      <c r="AK631" s="8" t="str">
        <f t="shared" si="97"/>
        <v/>
      </c>
      <c r="AL631" s="8" t="str">
        <f t="shared" si="98"/>
        <v/>
      </c>
      <c r="AM631" s="8" t="str">
        <f t="shared" si="99"/>
        <v/>
      </c>
      <c r="AO631" s="8">
        <v>628</v>
      </c>
      <c r="AP631" s="8">
        <f t="shared" si="100"/>
        <v>29</v>
      </c>
      <c r="AQ631" s="8">
        <f>IF(AP631="","",COUNTIF($AP$4:AP631,AP631)+2)</f>
        <v>14</v>
      </c>
      <c r="AR631" s="8" t="str">
        <f t="shared" si="94"/>
        <v/>
      </c>
      <c r="AS631" s="8" t="str">
        <f t="shared" si="101"/>
        <v>_14</v>
      </c>
      <c r="AT631" s="8">
        <f t="shared" si="102"/>
        <v>0</v>
      </c>
      <c r="AU631" s="36" t="str">
        <f>IFERROR(VLOOKUP(AS631,'Tiempos de ciclo'!$P$3:$S$398,4,0)/AT631,"")</f>
        <v/>
      </c>
    </row>
    <row r="632" spans="32:47" x14ac:dyDescent="0.25">
      <c r="AF632" s="35" t="str">
        <f t="shared" si="95"/>
        <v/>
      </c>
      <c r="AG632" s="8">
        <v>629</v>
      </c>
      <c r="AH632" s="8" t="str">
        <f t="shared" si="93"/>
        <v/>
      </c>
      <c r="AI632" s="8" t="str">
        <f>IF(AH632="","",COUNTIF($AH$4:AH632,AH632))</f>
        <v/>
      </c>
      <c r="AJ632" s="8" t="str">
        <f t="shared" si="96"/>
        <v/>
      </c>
      <c r="AK632" s="8" t="str">
        <f t="shared" si="97"/>
        <v/>
      </c>
      <c r="AL632" s="8" t="str">
        <f t="shared" si="98"/>
        <v/>
      </c>
      <c r="AM632" s="8" t="str">
        <f t="shared" si="99"/>
        <v/>
      </c>
      <c r="AO632" s="8">
        <v>629</v>
      </c>
      <c r="AP632" s="8">
        <f t="shared" si="100"/>
        <v>29</v>
      </c>
      <c r="AQ632" s="8">
        <f>IF(AP632="","",COUNTIF($AP$4:AP632,AP632)+2)</f>
        <v>15</v>
      </c>
      <c r="AR632" s="8" t="str">
        <f t="shared" si="94"/>
        <v/>
      </c>
      <c r="AS632" s="8" t="str">
        <f t="shared" si="101"/>
        <v>_15</v>
      </c>
      <c r="AT632" s="8">
        <f t="shared" si="102"/>
        <v>0</v>
      </c>
      <c r="AU632" s="36" t="str">
        <f>IFERROR(VLOOKUP(AS632,'Tiempos de ciclo'!$P$3:$S$398,4,0)/AT632,"")</f>
        <v/>
      </c>
    </row>
    <row r="633" spans="32:47" x14ac:dyDescent="0.25">
      <c r="AF633" s="35" t="str">
        <f t="shared" si="95"/>
        <v/>
      </c>
      <c r="AG633" s="8">
        <v>630</v>
      </c>
      <c r="AH633" s="8" t="str">
        <f t="shared" si="93"/>
        <v/>
      </c>
      <c r="AI633" s="8" t="str">
        <f>IF(AH633="","",COUNTIF($AH$4:AH633,AH633))</f>
        <v/>
      </c>
      <c r="AJ633" s="8" t="str">
        <f t="shared" si="96"/>
        <v/>
      </c>
      <c r="AK633" s="8" t="str">
        <f t="shared" si="97"/>
        <v/>
      </c>
      <c r="AL633" s="8" t="str">
        <f t="shared" si="98"/>
        <v/>
      </c>
      <c r="AM633" s="8" t="str">
        <f t="shared" si="99"/>
        <v/>
      </c>
      <c r="AO633" s="8">
        <v>630</v>
      </c>
      <c r="AP633" s="8">
        <f t="shared" si="100"/>
        <v>29</v>
      </c>
      <c r="AQ633" s="8">
        <f>IF(AP633="","",COUNTIF($AP$4:AP633,AP633)+2)</f>
        <v>16</v>
      </c>
      <c r="AR633" s="8" t="str">
        <f t="shared" si="94"/>
        <v/>
      </c>
      <c r="AS633" s="8" t="str">
        <f t="shared" si="101"/>
        <v>_16</v>
      </c>
      <c r="AT633" s="8">
        <f t="shared" si="102"/>
        <v>0</v>
      </c>
      <c r="AU633" s="36" t="str">
        <f>IFERROR(VLOOKUP(AS633,'Tiempos de ciclo'!$P$3:$S$398,4,0)/AT633,"")</f>
        <v/>
      </c>
    </row>
    <row r="634" spans="32:47" x14ac:dyDescent="0.25">
      <c r="AF634" s="35" t="str">
        <f t="shared" si="95"/>
        <v/>
      </c>
      <c r="AG634" s="8">
        <v>631</v>
      </c>
      <c r="AH634" s="8" t="str">
        <f t="shared" si="93"/>
        <v/>
      </c>
      <c r="AI634" s="8" t="str">
        <f>IF(AH634="","",COUNTIF($AH$4:AH634,AH634))</f>
        <v/>
      </c>
      <c r="AJ634" s="8" t="str">
        <f t="shared" si="96"/>
        <v/>
      </c>
      <c r="AK634" s="8" t="str">
        <f t="shared" si="97"/>
        <v/>
      </c>
      <c r="AL634" s="8" t="str">
        <f t="shared" si="98"/>
        <v/>
      </c>
      <c r="AM634" s="8" t="str">
        <f t="shared" si="99"/>
        <v/>
      </c>
      <c r="AO634" s="8">
        <v>631</v>
      </c>
      <c r="AP634" s="8">
        <f t="shared" si="100"/>
        <v>29</v>
      </c>
      <c r="AQ634" s="8">
        <f>IF(AP634="","",COUNTIF($AP$4:AP634,AP634)+2)</f>
        <v>17</v>
      </c>
      <c r="AR634" s="8" t="str">
        <f t="shared" si="94"/>
        <v/>
      </c>
      <c r="AS634" s="8" t="str">
        <f t="shared" si="101"/>
        <v>_17</v>
      </c>
      <c r="AT634" s="8">
        <f t="shared" si="102"/>
        <v>0</v>
      </c>
      <c r="AU634" s="36" t="str">
        <f>IFERROR(VLOOKUP(AS634,'Tiempos de ciclo'!$P$3:$S$398,4,0)/AT634,"")</f>
        <v/>
      </c>
    </row>
    <row r="635" spans="32:47" x14ac:dyDescent="0.25">
      <c r="AF635" s="35" t="str">
        <f t="shared" si="95"/>
        <v/>
      </c>
      <c r="AG635" s="8">
        <v>632</v>
      </c>
      <c r="AH635" s="8" t="str">
        <f t="shared" si="93"/>
        <v/>
      </c>
      <c r="AI635" s="8" t="str">
        <f>IF(AH635="","",COUNTIF($AH$4:AH635,AH635))</f>
        <v/>
      </c>
      <c r="AJ635" s="8" t="str">
        <f t="shared" si="96"/>
        <v/>
      </c>
      <c r="AK635" s="8" t="str">
        <f t="shared" si="97"/>
        <v/>
      </c>
      <c r="AL635" s="8" t="str">
        <f t="shared" si="98"/>
        <v/>
      </c>
      <c r="AM635" s="8" t="str">
        <f t="shared" si="99"/>
        <v/>
      </c>
      <c r="AO635" s="8">
        <v>632</v>
      </c>
      <c r="AP635" s="8">
        <f t="shared" si="100"/>
        <v>29</v>
      </c>
      <c r="AQ635" s="8">
        <f>IF(AP635="","",COUNTIF($AP$4:AP635,AP635)+2)</f>
        <v>18</v>
      </c>
      <c r="AR635" s="8" t="str">
        <f t="shared" si="94"/>
        <v/>
      </c>
      <c r="AS635" s="8" t="str">
        <f t="shared" si="101"/>
        <v>_18</v>
      </c>
      <c r="AT635" s="8">
        <f t="shared" si="102"/>
        <v>0</v>
      </c>
      <c r="AU635" s="36" t="str">
        <f>IFERROR(VLOOKUP(AS635,'Tiempos de ciclo'!$P$3:$S$398,4,0)/AT635,"")</f>
        <v/>
      </c>
    </row>
    <row r="636" spans="32:47" x14ac:dyDescent="0.25">
      <c r="AF636" s="35" t="str">
        <f t="shared" si="95"/>
        <v/>
      </c>
      <c r="AG636" s="8">
        <v>633</v>
      </c>
      <c r="AH636" s="8" t="str">
        <f t="shared" si="93"/>
        <v/>
      </c>
      <c r="AI636" s="8" t="str">
        <f>IF(AH636="","",COUNTIF($AH$4:AH636,AH636))</f>
        <v/>
      </c>
      <c r="AJ636" s="8" t="str">
        <f t="shared" si="96"/>
        <v/>
      </c>
      <c r="AK636" s="8" t="str">
        <f t="shared" si="97"/>
        <v/>
      </c>
      <c r="AL636" s="8" t="str">
        <f t="shared" si="98"/>
        <v/>
      </c>
      <c r="AM636" s="8" t="str">
        <f t="shared" si="99"/>
        <v/>
      </c>
      <c r="AO636" s="8">
        <v>633</v>
      </c>
      <c r="AP636" s="8">
        <f t="shared" si="100"/>
        <v>29</v>
      </c>
      <c r="AQ636" s="8">
        <f>IF(AP636="","",COUNTIF($AP$4:AP636,AP636)+2)</f>
        <v>19</v>
      </c>
      <c r="AR636" s="8" t="str">
        <f t="shared" si="94"/>
        <v/>
      </c>
      <c r="AS636" s="8" t="str">
        <f t="shared" si="101"/>
        <v>_19</v>
      </c>
      <c r="AT636" s="8">
        <f t="shared" si="102"/>
        <v>0</v>
      </c>
      <c r="AU636" s="36" t="str">
        <f>IFERROR(VLOOKUP(AS636,'Tiempos de ciclo'!$P$3:$S$398,4,0)/AT636,"")</f>
        <v/>
      </c>
    </row>
    <row r="637" spans="32:47" x14ac:dyDescent="0.25">
      <c r="AF637" s="35" t="str">
        <f t="shared" si="95"/>
        <v/>
      </c>
      <c r="AG637" s="8">
        <v>634</v>
      </c>
      <c r="AH637" s="8" t="str">
        <f t="shared" si="93"/>
        <v/>
      </c>
      <c r="AI637" s="8" t="str">
        <f>IF(AH637="","",COUNTIF($AH$4:AH637,AH637))</f>
        <v/>
      </c>
      <c r="AJ637" s="8" t="str">
        <f t="shared" si="96"/>
        <v/>
      </c>
      <c r="AK637" s="8" t="str">
        <f t="shared" si="97"/>
        <v/>
      </c>
      <c r="AL637" s="8" t="str">
        <f t="shared" si="98"/>
        <v/>
      </c>
      <c r="AM637" s="8" t="str">
        <f t="shared" si="99"/>
        <v/>
      </c>
      <c r="AO637" s="8">
        <v>634</v>
      </c>
      <c r="AP637" s="8">
        <f t="shared" si="100"/>
        <v>29</v>
      </c>
      <c r="AQ637" s="8">
        <f>IF(AP637="","",COUNTIF($AP$4:AP637,AP637)+2)</f>
        <v>20</v>
      </c>
      <c r="AR637" s="8" t="str">
        <f t="shared" si="94"/>
        <v/>
      </c>
      <c r="AS637" s="8" t="str">
        <f t="shared" si="101"/>
        <v>_20</v>
      </c>
      <c r="AT637" s="8">
        <f t="shared" si="102"/>
        <v>0</v>
      </c>
      <c r="AU637" s="36" t="str">
        <f>IFERROR(VLOOKUP(AS637,'Tiempos de ciclo'!$P$3:$S$398,4,0)/AT637,"")</f>
        <v/>
      </c>
    </row>
    <row r="638" spans="32:47" x14ac:dyDescent="0.25">
      <c r="AF638" s="35" t="str">
        <f t="shared" si="95"/>
        <v/>
      </c>
      <c r="AG638" s="8">
        <v>635</v>
      </c>
      <c r="AH638" s="8" t="str">
        <f t="shared" si="93"/>
        <v/>
      </c>
      <c r="AI638" s="8" t="str">
        <f>IF(AH638="","",COUNTIF($AH$4:AH638,AH638))</f>
        <v/>
      </c>
      <c r="AJ638" s="8" t="str">
        <f t="shared" si="96"/>
        <v/>
      </c>
      <c r="AK638" s="8" t="str">
        <f t="shared" si="97"/>
        <v/>
      </c>
      <c r="AL638" s="8" t="str">
        <f t="shared" si="98"/>
        <v/>
      </c>
      <c r="AM638" s="8" t="str">
        <f t="shared" si="99"/>
        <v/>
      </c>
      <c r="AO638" s="8">
        <v>635</v>
      </c>
      <c r="AP638" s="8">
        <f t="shared" si="100"/>
        <v>29</v>
      </c>
      <c r="AQ638" s="8">
        <f>IF(AP638="","",COUNTIF($AP$4:AP638,AP638)+2)</f>
        <v>21</v>
      </c>
      <c r="AR638" s="8" t="str">
        <f t="shared" si="94"/>
        <v/>
      </c>
      <c r="AS638" s="8" t="str">
        <f t="shared" si="101"/>
        <v>_21</v>
      </c>
      <c r="AT638" s="8">
        <f t="shared" si="102"/>
        <v>0</v>
      </c>
      <c r="AU638" s="36" t="str">
        <f>IFERROR(VLOOKUP(AS638,'Tiempos de ciclo'!$P$3:$S$398,4,0)/AT638,"")</f>
        <v/>
      </c>
    </row>
    <row r="639" spans="32:47" x14ac:dyDescent="0.25">
      <c r="AF639" s="35" t="str">
        <f t="shared" si="95"/>
        <v/>
      </c>
      <c r="AG639" s="8">
        <v>636</v>
      </c>
      <c r="AH639" s="8" t="str">
        <f t="shared" si="93"/>
        <v/>
      </c>
      <c r="AI639" s="8" t="str">
        <f>IF(AH639="","",COUNTIF($AH$4:AH639,AH639))</f>
        <v/>
      </c>
      <c r="AJ639" s="8" t="str">
        <f t="shared" si="96"/>
        <v/>
      </c>
      <c r="AK639" s="8" t="str">
        <f t="shared" si="97"/>
        <v/>
      </c>
      <c r="AL639" s="8" t="str">
        <f t="shared" si="98"/>
        <v/>
      </c>
      <c r="AM639" s="8" t="str">
        <f t="shared" si="99"/>
        <v/>
      </c>
      <c r="AO639" s="8">
        <v>636</v>
      </c>
      <c r="AP639" s="8">
        <f t="shared" si="100"/>
        <v>29</v>
      </c>
      <c r="AQ639" s="8">
        <f>IF(AP639="","",COUNTIF($AP$4:AP639,AP639)+2)</f>
        <v>22</v>
      </c>
      <c r="AR639" s="8" t="str">
        <f t="shared" si="94"/>
        <v/>
      </c>
      <c r="AS639" s="8" t="str">
        <f t="shared" si="101"/>
        <v>_22</v>
      </c>
      <c r="AT639" s="8">
        <f t="shared" si="102"/>
        <v>0</v>
      </c>
      <c r="AU639" s="36" t="str">
        <f>IFERROR(VLOOKUP(AS639,'Tiempos de ciclo'!$P$3:$S$398,4,0)/AT639,"")</f>
        <v/>
      </c>
    </row>
    <row r="640" spans="32:47" x14ac:dyDescent="0.25">
      <c r="AF640" s="35" t="str">
        <f t="shared" si="95"/>
        <v/>
      </c>
      <c r="AG640" s="8">
        <v>637</v>
      </c>
      <c r="AH640" s="8" t="str">
        <f t="shared" si="93"/>
        <v/>
      </c>
      <c r="AI640" s="8" t="str">
        <f>IF(AH640="","",COUNTIF($AH$4:AH640,AH640))</f>
        <v/>
      </c>
      <c r="AJ640" s="8" t="str">
        <f t="shared" si="96"/>
        <v/>
      </c>
      <c r="AK640" s="8" t="str">
        <f t="shared" si="97"/>
        <v/>
      </c>
      <c r="AL640" s="8" t="str">
        <f t="shared" si="98"/>
        <v/>
      </c>
      <c r="AM640" s="8" t="str">
        <f t="shared" si="99"/>
        <v/>
      </c>
      <c r="AO640" s="8">
        <v>637</v>
      </c>
      <c r="AP640" s="8">
        <f t="shared" si="100"/>
        <v>29</v>
      </c>
      <c r="AQ640" s="8">
        <f>IF(AP640="","",COUNTIF($AP$4:AP640,AP640)+2)</f>
        <v>23</v>
      </c>
      <c r="AR640" s="8" t="str">
        <f t="shared" si="94"/>
        <v/>
      </c>
      <c r="AS640" s="8" t="str">
        <f t="shared" si="101"/>
        <v>_23</v>
      </c>
      <c r="AT640" s="8">
        <f t="shared" si="102"/>
        <v>0</v>
      </c>
      <c r="AU640" s="36" t="str">
        <f>IFERROR(VLOOKUP(AS640,'Tiempos de ciclo'!$P$3:$S$398,4,0)/AT640,"")</f>
        <v/>
      </c>
    </row>
    <row r="641" spans="32:47" x14ac:dyDescent="0.25">
      <c r="AF641" s="35" t="str">
        <f t="shared" si="95"/>
        <v/>
      </c>
      <c r="AG641" s="8">
        <v>638</v>
      </c>
      <c r="AH641" s="8" t="str">
        <f t="shared" si="93"/>
        <v/>
      </c>
      <c r="AI641" s="8" t="str">
        <f>IF(AH641="","",COUNTIF($AH$4:AH641,AH641))</f>
        <v/>
      </c>
      <c r="AJ641" s="8" t="str">
        <f t="shared" si="96"/>
        <v/>
      </c>
      <c r="AK641" s="8" t="str">
        <f t="shared" si="97"/>
        <v/>
      </c>
      <c r="AL641" s="8" t="str">
        <f t="shared" si="98"/>
        <v/>
      </c>
      <c r="AM641" s="8" t="str">
        <f t="shared" si="99"/>
        <v/>
      </c>
      <c r="AO641" s="8">
        <v>638</v>
      </c>
      <c r="AP641" s="8">
        <f t="shared" si="100"/>
        <v>29</v>
      </c>
      <c r="AQ641" s="8">
        <f>IF(AP641="","",COUNTIF($AP$4:AP641,AP641)+2)</f>
        <v>24</v>
      </c>
      <c r="AR641" s="8" t="str">
        <f t="shared" si="94"/>
        <v/>
      </c>
      <c r="AS641" s="8" t="str">
        <f t="shared" si="101"/>
        <v>_24</v>
      </c>
      <c r="AT641" s="8">
        <f t="shared" si="102"/>
        <v>0</v>
      </c>
      <c r="AU641" s="36" t="str">
        <f>IFERROR(VLOOKUP(AS641,'Tiempos de ciclo'!$P$3:$S$398,4,0)/AT641,"")</f>
        <v/>
      </c>
    </row>
    <row r="642" spans="32:47" x14ac:dyDescent="0.25">
      <c r="AF642" s="35" t="str">
        <f t="shared" si="95"/>
        <v/>
      </c>
      <c r="AG642" s="8">
        <v>639</v>
      </c>
      <c r="AH642" s="8" t="str">
        <f t="shared" si="93"/>
        <v/>
      </c>
      <c r="AI642" s="8" t="str">
        <f>IF(AH642="","",COUNTIF($AH$4:AH642,AH642))</f>
        <v/>
      </c>
      <c r="AJ642" s="8" t="str">
        <f t="shared" si="96"/>
        <v/>
      </c>
      <c r="AK642" s="8" t="str">
        <f t="shared" si="97"/>
        <v/>
      </c>
      <c r="AL642" s="8" t="str">
        <f t="shared" si="98"/>
        <v/>
      </c>
      <c r="AM642" s="8" t="str">
        <f t="shared" si="99"/>
        <v/>
      </c>
      <c r="AO642" s="8">
        <v>639</v>
      </c>
      <c r="AP642" s="8">
        <f t="shared" si="100"/>
        <v>30</v>
      </c>
      <c r="AQ642" s="8">
        <f>IF(AP642="","",COUNTIF($AP$4:AP642,AP642)+2)</f>
        <v>3</v>
      </c>
      <c r="AR642" s="8" t="str">
        <f t="shared" si="94"/>
        <v/>
      </c>
      <c r="AS642" s="8" t="str">
        <f t="shared" si="101"/>
        <v>_3</v>
      </c>
      <c r="AT642" s="8">
        <f t="shared" si="102"/>
        <v>0</v>
      </c>
      <c r="AU642" s="36" t="str">
        <f>IFERROR(VLOOKUP(AS642,'Tiempos de ciclo'!$P$3:$S$398,4,0)/AT642,"")</f>
        <v/>
      </c>
    </row>
    <row r="643" spans="32:47" x14ac:dyDescent="0.25">
      <c r="AF643" s="35" t="str">
        <f t="shared" si="95"/>
        <v/>
      </c>
      <c r="AG643" s="8">
        <v>640</v>
      </c>
      <c r="AH643" s="8" t="str">
        <f t="shared" si="93"/>
        <v/>
      </c>
      <c r="AI643" s="8" t="str">
        <f>IF(AH643="","",COUNTIF($AH$4:AH643,AH643))</f>
        <v/>
      </c>
      <c r="AJ643" s="8" t="str">
        <f t="shared" si="96"/>
        <v/>
      </c>
      <c r="AK643" s="8" t="str">
        <f t="shared" si="97"/>
        <v/>
      </c>
      <c r="AL643" s="8" t="str">
        <f t="shared" si="98"/>
        <v/>
      </c>
      <c r="AM643" s="8" t="str">
        <f t="shared" si="99"/>
        <v/>
      </c>
      <c r="AO643" s="8">
        <v>640</v>
      </c>
      <c r="AP643" s="8">
        <f t="shared" si="100"/>
        <v>30</v>
      </c>
      <c r="AQ643" s="8">
        <f>IF(AP643="","",COUNTIF($AP$4:AP643,AP643)+2)</f>
        <v>4</v>
      </c>
      <c r="AR643" s="8" t="str">
        <f t="shared" si="94"/>
        <v/>
      </c>
      <c r="AS643" s="8" t="str">
        <f t="shared" si="101"/>
        <v>_4</v>
      </c>
      <c r="AT643" s="8">
        <f t="shared" si="102"/>
        <v>0</v>
      </c>
      <c r="AU643" s="36" t="str">
        <f>IFERROR(VLOOKUP(AS643,'Tiempos de ciclo'!$P$3:$S$398,4,0)/AT643,"")</f>
        <v/>
      </c>
    </row>
    <row r="644" spans="32:47" x14ac:dyDescent="0.25">
      <c r="AO644" s="8">
        <v>641</v>
      </c>
      <c r="AP644" s="8">
        <f>IF(AO644&gt;$AP$1,"",ROUNDUP(AO644/$AO$1,0))</f>
        <v>30</v>
      </c>
      <c r="AQ644" s="8">
        <f>IF(AP644="","",COUNTIF($AP$4:AP644,AP644)+2)</f>
        <v>5</v>
      </c>
      <c r="AR644" s="8" t="str">
        <f t="shared" ref="AR644:AR707" si="103">IF(AP644="","",VLOOKUP($AP644,$A$4:$D$35,4,0))</f>
        <v/>
      </c>
      <c r="AS644" s="8" t="str">
        <f t="shared" si="101"/>
        <v>_5</v>
      </c>
      <c r="AT644" s="8">
        <f t="shared" si="102"/>
        <v>0</v>
      </c>
      <c r="AU644" s="36" t="str">
        <f>IFERROR(VLOOKUP(AS644,'Tiempos de ciclo'!$P$3:$S$398,4,0)/AT644,"")</f>
        <v/>
      </c>
    </row>
    <row r="645" spans="32:47" x14ac:dyDescent="0.25">
      <c r="AO645" s="8">
        <v>642</v>
      </c>
      <c r="AP645" s="8">
        <f t="shared" ref="AP645:AP707" si="104">IF(AO645&gt;$AP$1,"",ROUNDUP(AO645/$AO$1,0))</f>
        <v>30</v>
      </c>
      <c r="AQ645" s="8">
        <f>IF(AP645="","",COUNTIF($AP$4:AP645,AP645)+2)</f>
        <v>6</v>
      </c>
      <c r="AR645" s="8" t="str">
        <f t="shared" si="103"/>
        <v/>
      </c>
      <c r="AS645" s="8" t="str">
        <f t="shared" ref="AS645:AS707" si="105">AR645&amp;"_"&amp;AQ645</f>
        <v>_6</v>
      </c>
      <c r="AT645" s="8">
        <f t="shared" ref="AT645:AT707" si="106">IFERROR(VLOOKUP(AR645&amp;"_"&amp;(AQ645+1),$AF$4:$AM$643,8,0),IF(AR646=AR645,AT646,AT644))</f>
        <v>0</v>
      </c>
      <c r="AU645" s="36" t="str">
        <f>IFERROR(VLOOKUP(AS645,'Tiempos de ciclo'!$P$3:$S$398,4,0)/AT645,"")</f>
        <v/>
      </c>
    </row>
    <row r="646" spans="32:47" x14ac:dyDescent="0.25">
      <c r="AO646" s="8">
        <v>643</v>
      </c>
      <c r="AP646" s="8">
        <f t="shared" si="104"/>
        <v>30</v>
      </c>
      <c r="AQ646" s="8">
        <f>IF(AP646="","",COUNTIF($AP$4:AP646,AP646)+2)</f>
        <v>7</v>
      </c>
      <c r="AR646" s="8" t="str">
        <f t="shared" si="103"/>
        <v/>
      </c>
      <c r="AS646" s="8" t="str">
        <f t="shared" si="105"/>
        <v>_7</v>
      </c>
      <c r="AT646" s="8">
        <f t="shared" si="106"/>
        <v>0</v>
      </c>
      <c r="AU646" s="36" t="str">
        <f>IFERROR(VLOOKUP(AS646,'Tiempos de ciclo'!$P$3:$S$398,4,0)/AT646,"")</f>
        <v/>
      </c>
    </row>
    <row r="647" spans="32:47" x14ac:dyDescent="0.25">
      <c r="AO647" s="8">
        <v>644</v>
      </c>
      <c r="AP647" s="8">
        <f t="shared" si="104"/>
        <v>30</v>
      </c>
      <c r="AQ647" s="8">
        <f>IF(AP647="","",COUNTIF($AP$4:AP647,AP647)+2)</f>
        <v>8</v>
      </c>
      <c r="AR647" s="8" t="str">
        <f t="shared" si="103"/>
        <v/>
      </c>
      <c r="AS647" s="8" t="str">
        <f t="shared" si="105"/>
        <v>_8</v>
      </c>
      <c r="AT647" s="8">
        <f t="shared" si="106"/>
        <v>0</v>
      </c>
      <c r="AU647" s="36" t="str">
        <f>IFERROR(VLOOKUP(AS647,'Tiempos de ciclo'!$P$3:$S$398,4,0)/AT647,"")</f>
        <v/>
      </c>
    </row>
    <row r="648" spans="32:47" x14ac:dyDescent="0.25">
      <c r="AO648" s="8">
        <v>645</v>
      </c>
      <c r="AP648" s="8">
        <f t="shared" si="104"/>
        <v>30</v>
      </c>
      <c r="AQ648" s="8">
        <f>IF(AP648="","",COUNTIF($AP$4:AP648,AP648)+2)</f>
        <v>9</v>
      </c>
      <c r="AR648" s="8" t="str">
        <f t="shared" si="103"/>
        <v/>
      </c>
      <c r="AS648" s="8" t="str">
        <f t="shared" si="105"/>
        <v>_9</v>
      </c>
      <c r="AT648" s="8">
        <f t="shared" si="106"/>
        <v>0</v>
      </c>
      <c r="AU648" s="36" t="str">
        <f>IFERROR(VLOOKUP(AS648,'Tiempos de ciclo'!$P$3:$S$398,4,0)/AT648,"")</f>
        <v/>
      </c>
    </row>
    <row r="649" spans="32:47" x14ac:dyDescent="0.25">
      <c r="AO649" s="8">
        <v>646</v>
      </c>
      <c r="AP649" s="8">
        <f t="shared" si="104"/>
        <v>30</v>
      </c>
      <c r="AQ649" s="8">
        <f>IF(AP649="","",COUNTIF($AP$4:AP649,AP649)+2)</f>
        <v>10</v>
      </c>
      <c r="AR649" s="8" t="str">
        <f t="shared" si="103"/>
        <v/>
      </c>
      <c r="AS649" s="8" t="str">
        <f t="shared" si="105"/>
        <v>_10</v>
      </c>
      <c r="AT649" s="8">
        <f t="shared" si="106"/>
        <v>0</v>
      </c>
      <c r="AU649" s="36" t="str">
        <f>IFERROR(VLOOKUP(AS649,'Tiempos de ciclo'!$P$3:$S$398,4,0)/AT649,"")</f>
        <v/>
      </c>
    </row>
    <row r="650" spans="32:47" x14ac:dyDescent="0.25">
      <c r="AO650" s="8">
        <v>647</v>
      </c>
      <c r="AP650" s="8">
        <f t="shared" si="104"/>
        <v>30</v>
      </c>
      <c r="AQ650" s="8">
        <f>IF(AP650="","",COUNTIF($AP$4:AP650,AP650)+2)</f>
        <v>11</v>
      </c>
      <c r="AR650" s="8" t="str">
        <f t="shared" si="103"/>
        <v/>
      </c>
      <c r="AS650" s="8" t="str">
        <f t="shared" si="105"/>
        <v>_11</v>
      </c>
      <c r="AT650" s="8">
        <f t="shared" si="106"/>
        <v>0</v>
      </c>
      <c r="AU650" s="36" t="str">
        <f>IFERROR(VLOOKUP(AS650,'Tiempos de ciclo'!$P$3:$S$398,4,0)/AT650,"")</f>
        <v/>
      </c>
    </row>
    <row r="651" spans="32:47" x14ac:dyDescent="0.25">
      <c r="AO651" s="8">
        <v>648</v>
      </c>
      <c r="AP651" s="8">
        <f t="shared" si="104"/>
        <v>30</v>
      </c>
      <c r="AQ651" s="8">
        <f>IF(AP651="","",COUNTIF($AP$4:AP651,AP651)+2)</f>
        <v>12</v>
      </c>
      <c r="AR651" s="8" t="str">
        <f t="shared" si="103"/>
        <v/>
      </c>
      <c r="AS651" s="8" t="str">
        <f t="shared" si="105"/>
        <v>_12</v>
      </c>
      <c r="AT651" s="8">
        <f t="shared" si="106"/>
        <v>0</v>
      </c>
      <c r="AU651" s="36" t="str">
        <f>IFERROR(VLOOKUP(AS651,'Tiempos de ciclo'!$P$3:$S$398,4,0)/AT651,"")</f>
        <v/>
      </c>
    </row>
    <row r="652" spans="32:47" x14ac:dyDescent="0.25">
      <c r="AO652" s="8">
        <v>649</v>
      </c>
      <c r="AP652" s="8">
        <f t="shared" si="104"/>
        <v>30</v>
      </c>
      <c r="AQ652" s="8">
        <f>IF(AP652="","",COUNTIF($AP$4:AP652,AP652)+2)</f>
        <v>13</v>
      </c>
      <c r="AR652" s="8" t="str">
        <f t="shared" si="103"/>
        <v/>
      </c>
      <c r="AS652" s="8" t="str">
        <f t="shared" si="105"/>
        <v>_13</v>
      </c>
      <c r="AT652" s="8">
        <f t="shared" si="106"/>
        <v>0</v>
      </c>
      <c r="AU652" s="36" t="str">
        <f>IFERROR(VLOOKUP(AS652,'Tiempos de ciclo'!$P$3:$S$398,4,0)/AT652,"")</f>
        <v/>
      </c>
    </row>
    <row r="653" spans="32:47" x14ac:dyDescent="0.25">
      <c r="AO653" s="8">
        <v>650</v>
      </c>
      <c r="AP653" s="8">
        <f t="shared" si="104"/>
        <v>30</v>
      </c>
      <c r="AQ653" s="8">
        <f>IF(AP653="","",COUNTIF($AP$4:AP653,AP653)+2)</f>
        <v>14</v>
      </c>
      <c r="AR653" s="8" t="str">
        <f t="shared" si="103"/>
        <v/>
      </c>
      <c r="AS653" s="8" t="str">
        <f t="shared" si="105"/>
        <v>_14</v>
      </c>
      <c r="AT653" s="8">
        <f t="shared" si="106"/>
        <v>0</v>
      </c>
      <c r="AU653" s="36" t="str">
        <f>IFERROR(VLOOKUP(AS653,'Tiempos de ciclo'!$P$3:$S$398,4,0)/AT653,"")</f>
        <v/>
      </c>
    </row>
    <row r="654" spans="32:47" x14ac:dyDescent="0.25">
      <c r="AO654" s="8">
        <v>651</v>
      </c>
      <c r="AP654" s="8">
        <f t="shared" si="104"/>
        <v>30</v>
      </c>
      <c r="AQ654" s="8">
        <f>IF(AP654="","",COUNTIF($AP$4:AP654,AP654)+2)</f>
        <v>15</v>
      </c>
      <c r="AR654" s="8" t="str">
        <f t="shared" si="103"/>
        <v/>
      </c>
      <c r="AS654" s="8" t="str">
        <f t="shared" si="105"/>
        <v>_15</v>
      </c>
      <c r="AT654" s="8">
        <f t="shared" si="106"/>
        <v>0</v>
      </c>
      <c r="AU654" s="36" t="str">
        <f>IFERROR(VLOOKUP(AS654,'Tiempos de ciclo'!$P$3:$S$398,4,0)/AT654,"")</f>
        <v/>
      </c>
    </row>
    <row r="655" spans="32:47" x14ac:dyDescent="0.25">
      <c r="AO655" s="8">
        <v>652</v>
      </c>
      <c r="AP655" s="8">
        <f t="shared" si="104"/>
        <v>30</v>
      </c>
      <c r="AQ655" s="8">
        <f>IF(AP655="","",COUNTIF($AP$4:AP655,AP655)+2)</f>
        <v>16</v>
      </c>
      <c r="AR655" s="8" t="str">
        <f t="shared" si="103"/>
        <v/>
      </c>
      <c r="AS655" s="8" t="str">
        <f t="shared" si="105"/>
        <v>_16</v>
      </c>
      <c r="AT655" s="8">
        <f t="shared" si="106"/>
        <v>0</v>
      </c>
      <c r="AU655" s="36" t="str">
        <f>IFERROR(VLOOKUP(AS655,'Tiempos de ciclo'!$P$3:$S$398,4,0)/AT655,"")</f>
        <v/>
      </c>
    </row>
    <row r="656" spans="32:47" x14ac:dyDescent="0.25">
      <c r="AO656" s="8">
        <v>653</v>
      </c>
      <c r="AP656" s="8">
        <f t="shared" si="104"/>
        <v>30</v>
      </c>
      <c r="AQ656" s="8">
        <f>IF(AP656="","",COUNTIF($AP$4:AP656,AP656)+2)</f>
        <v>17</v>
      </c>
      <c r="AR656" s="8" t="str">
        <f t="shared" si="103"/>
        <v/>
      </c>
      <c r="AS656" s="8" t="str">
        <f t="shared" si="105"/>
        <v>_17</v>
      </c>
      <c r="AT656" s="8">
        <f t="shared" si="106"/>
        <v>0</v>
      </c>
      <c r="AU656" s="36" t="str">
        <f>IFERROR(VLOOKUP(AS656,'Tiempos de ciclo'!$P$3:$S$398,4,0)/AT656,"")</f>
        <v/>
      </c>
    </row>
    <row r="657" spans="41:47" x14ac:dyDescent="0.25">
      <c r="AO657" s="8">
        <v>654</v>
      </c>
      <c r="AP657" s="8">
        <f t="shared" si="104"/>
        <v>30</v>
      </c>
      <c r="AQ657" s="8">
        <f>IF(AP657="","",COUNTIF($AP$4:AP657,AP657)+2)</f>
        <v>18</v>
      </c>
      <c r="AR657" s="8" t="str">
        <f t="shared" si="103"/>
        <v/>
      </c>
      <c r="AS657" s="8" t="str">
        <f t="shared" si="105"/>
        <v>_18</v>
      </c>
      <c r="AT657" s="8">
        <f t="shared" si="106"/>
        <v>0</v>
      </c>
      <c r="AU657" s="36" t="str">
        <f>IFERROR(VLOOKUP(AS657,'Tiempos de ciclo'!$P$3:$S$398,4,0)/AT657,"")</f>
        <v/>
      </c>
    </row>
    <row r="658" spans="41:47" x14ac:dyDescent="0.25">
      <c r="AO658" s="8">
        <v>655</v>
      </c>
      <c r="AP658" s="8">
        <f t="shared" si="104"/>
        <v>30</v>
      </c>
      <c r="AQ658" s="8">
        <f>IF(AP658="","",COUNTIF($AP$4:AP658,AP658)+2)</f>
        <v>19</v>
      </c>
      <c r="AR658" s="8" t="str">
        <f t="shared" si="103"/>
        <v/>
      </c>
      <c r="AS658" s="8" t="str">
        <f t="shared" si="105"/>
        <v>_19</v>
      </c>
      <c r="AT658" s="8">
        <f t="shared" si="106"/>
        <v>0</v>
      </c>
      <c r="AU658" s="36" t="str">
        <f>IFERROR(VLOOKUP(AS658,'Tiempos de ciclo'!$P$3:$S$398,4,0)/AT658,"")</f>
        <v/>
      </c>
    </row>
    <row r="659" spans="41:47" x14ac:dyDescent="0.25">
      <c r="AO659" s="8">
        <v>656</v>
      </c>
      <c r="AP659" s="8">
        <f t="shared" si="104"/>
        <v>30</v>
      </c>
      <c r="AQ659" s="8">
        <f>IF(AP659="","",COUNTIF($AP$4:AP659,AP659)+2)</f>
        <v>20</v>
      </c>
      <c r="AR659" s="8" t="str">
        <f t="shared" si="103"/>
        <v/>
      </c>
      <c r="AS659" s="8" t="str">
        <f t="shared" si="105"/>
        <v>_20</v>
      </c>
      <c r="AT659" s="8">
        <f t="shared" si="106"/>
        <v>0</v>
      </c>
      <c r="AU659" s="36" t="str">
        <f>IFERROR(VLOOKUP(AS659,'Tiempos de ciclo'!$P$3:$S$398,4,0)/AT659,"")</f>
        <v/>
      </c>
    </row>
    <row r="660" spans="41:47" x14ac:dyDescent="0.25">
      <c r="AO660" s="8">
        <v>657</v>
      </c>
      <c r="AP660" s="8">
        <f t="shared" si="104"/>
        <v>30</v>
      </c>
      <c r="AQ660" s="8">
        <f>IF(AP660="","",COUNTIF($AP$4:AP660,AP660)+2)</f>
        <v>21</v>
      </c>
      <c r="AR660" s="8" t="str">
        <f t="shared" si="103"/>
        <v/>
      </c>
      <c r="AS660" s="8" t="str">
        <f t="shared" si="105"/>
        <v>_21</v>
      </c>
      <c r="AT660" s="8">
        <f t="shared" si="106"/>
        <v>0</v>
      </c>
      <c r="AU660" s="36" t="str">
        <f>IFERROR(VLOOKUP(AS660,'Tiempos de ciclo'!$P$3:$S$398,4,0)/AT660,"")</f>
        <v/>
      </c>
    </row>
    <row r="661" spans="41:47" x14ac:dyDescent="0.25">
      <c r="AO661" s="8">
        <v>658</v>
      </c>
      <c r="AP661" s="8">
        <f t="shared" si="104"/>
        <v>30</v>
      </c>
      <c r="AQ661" s="8">
        <f>IF(AP661="","",COUNTIF($AP$4:AP661,AP661)+2)</f>
        <v>22</v>
      </c>
      <c r="AR661" s="8" t="str">
        <f t="shared" si="103"/>
        <v/>
      </c>
      <c r="AS661" s="8" t="str">
        <f t="shared" si="105"/>
        <v>_22</v>
      </c>
      <c r="AT661" s="8">
        <f t="shared" si="106"/>
        <v>0</v>
      </c>
      <c r="AU661" s="36" t="str">
        <f>IFERROR(VLOOKUP(AS661,'Tiempos de ciclo'!$P$3:$S$398,4,0)/AT661,"")</f>
        <v/>
      </c>
    </row>
    <row r="662" spans="41:47" x14ac:dyDescent="0.25">
      <c r="AO662" s="8">
        <v>659</v>
      </c>
      <c r="AP662" s="8">
        <f t="shared" si="104"/>
        <v>30</v>
      </c>
      <c r="AQ662" s="8">
        <f>IF(AP662="","",COUNTIF($AP$4:AP662,AP662)+2)</f>
        <v>23</v>
      </c>
      <c r="AR662" s="8" t="str">
        <f t="shared" si="103"/>
        <v/>
      </c>
      <c r="AS662" s="8" t="str">
        <f t="shared" si="105"/>
        <v>_23</v>
      </c>
      <c r="AT662" s="8">
        <f t="shared" si="106"/>
        <v>0</v>
      </c>
      <c r="AU662" s="36" t="str">
        <f>IFERROR(VLOOKUP(AS662,'Tiempos de ciclo'!$P$3:$S$398,4,0)/AT662,"")</f>
        <v/>
      </c>
    </row>
    <row r="663" spans="41:47" x14ac:dyDescent="0.25">
      <c r="AO663" s="8">
        <v>660</v>
      </c>
      <c r="AP663" s="8">
        <f t="shared" si="104"/>
        <v>30</v>
      </c>
      <c r="AQ663" s="8">
        <f>IF(AP663="","",COUNTIF($AP$4:AP663,AP663)+2)</f>
        <v>24</v>
      </c>
      <c r="AR663" s="8" t="str">
        <f t="shared" si="103"/>
        <v/>
      </c>
      <c r="AS663" s="8" t="str">
        <f t="shared" si="105"/>
        <v>_24</v>
      </c>
      <c r="AT663" s="8">
        <f t="shared" si="106"/>
        <v>0</v>
      </c>
      <c r="AU663" s="36" t="str">
        <f>IFERROR(VLOOKUP(AS663,'Tiempos de ciclo'!$P$3:$S$398,4,0)/AT663,"")</f>
        <v/>
      </c>
    </row>
    <row r="664" spans="41:47" x14ac:dyDescent="0.25">
      <c r="AO664" s="8">
        <v>661</v>
      </c>
      <c r="AP664" s="8">
        <f t="shared" si="104"/>
        <v>31</v>
      </c>
      <c r="AQ664" s="8">
        <f>IF(AP664="","",COUNTIF($AP$4:AP664,AP664)+2)</f>
        <v>3</v>
      </c>
      <c r="AR664" s="8" t="str">
        <f t="shared" si="103"/>
        <v/>
      </c>
      <c r="AS664" s="8" t="str">
        <f t="shared" si="105"/>
        <v>_3</v>
      </c>
      <c r="AT664" s="8">
        <f t="shared" si="106"/>
        <v>0</v>
      </c>
      <c r="AU664" s="36" t="str">
        <f>IFERROR(VLOOKUP(AS664,'Tiempos de ciclo'!$P$3:$S$398,4,0)/AT664,"")</f>
        <v/>
      </c>
    </row>
    <row r="665" spans="41:47" x14ac:dyDescent="0.25">
      <c r="AO665" s="8">
        <v>662</v>
      </c>
      <c r="AP665" s="8">
        <f t="shared" si="104"/>
        <v>31</v>
      </c>
      <c r="AQ665" s="8">
        <f>IF(AP665="","",COUNTIF($AP$4:AP665,AP665)+2)</f>
        <v>4</v>
      </c>
      <c r="AR665" s="8" t="str">
        <f t="shared" si="103"/>
        <v/>
      </c>
      <c r="AS665" s="8" t="str">
        <f t="shared" si="105"/>
        <v>_4</v>
      </c>
      <c r="AT665" s="8">
        <f t="shared" si="106"/>
        <v>0</v>
      </c>
      <c r="AU665" s="36" t="str">
        <f>IFERROR(VLOOKUP(AS665,'Tiempos de ciclo'!$P$3:$S$398,4,0)/AT665,"")</f>
        <v/>
      </c>
    </row>
    <row r="666" spans="41:47" x14ac:dyDescent="0.25">
      <c r="AO666" s="8">
        <v>663</v>
      </c>
      <c r="AP666" s="8">
        <f t="shared" si="104"/>
        <v>31</v>
      </c>
      <c r="AQ666" s="8">
        <f>IF(AP666="","",COUNTIF($AP$4:AP666,AP666)+2)</f>
        <v>5</v>
      </c>
      <c r="AR666" s="8" t="str">
        <f t="shared" si="103"/>
        <v/>
      </c>
      <c r="AS666" s="8" t="str">
        <f t="shared" si="105"/>
        <v>_5</v>
      </c>
      <c r="AT666" s="8">
        <f t="shared" si="106"/>
        <v>0</v>
      </c>
      <c r="AU666" s="36" t="str">
        <f>IFERROR(VLOOKUP(AS666,'Tiempos de ciclo'!$P$3:$S$398,4,0)/AT666,"")</f>
        <v/>
      </c>
    </row>
    <row r="667" spans="41:47" x14ac:dyDescent="0.25">
      <c r="AO667" s="8">
        <v>664</v>
      </c>
      <c r="AP667" s="8">
        <f t="shared" si="104"/>
        <v>31</v>
      </c>
      <c r="AQ667" s="8">
        <f>IF(AP667="","",COUNTIF($AP$4:AP667,AP667)+2)</f>
        <v>6</v>
      </c>
      <c r="AR667" s="8" t="str">
        <f t="shared" si="103"/>
        <v/>
      </c>
      <c r="AS667" s="8" t="str">
        <f t="shared" si="105"/>
        <v>_6</v>
      </c>
      <c r="AT667" s="8">
        <f t="shared" si="106"/>
        <v>0</v>
      </c>
      <c r="AU667" s="36" t="str">
        <f>IFERROR(VLOOKUP(AS667,'Tiempos de ciclo'!$P$3:$S$398,4,0)/AT667,"")</f>
        <v/>
      </c>
    </row>
    <row r="668" spans="41:47" x14ac:dyDescent="0.25">
      <c r="AO668" s="8">
        <v>665</v>
      </c>
      <c r="AP668" s="8">
        <f t="shared" si="104"/>
        <v>31</v>
      </c>
      <c r="AQ668" s="8">
        <f>IF(AP668="","",COUNTIF($AP$4:AP668,AP668)+2)</f>
        <v>7</v>
      </c>
      <c r="AR668" s="8" t="str">
        <f t="shared" si="103"/>
        <v/>
      </c>
      <c r="AS668" s="8" t="str">
        <f t="shared" si="105"/>
        <v>_7</v>
      </c>
      <c r="AT668" s="8">
        <f t="shared" si="106"/>
        <v>0</v>
      </c>
      <c r="AU668" s="36" t="str">
        <f>IFERROR(VLOOKUP(AS668,'Tiempos de ciclo'!$P$3:$S$398,4,0)/AT668,"")</f>
        <v/>
      </c>
    </row>
    <row r="669" spans="41:47" x14ac:dyDescent="0.25">
      <c r="AO669" s="8">
        <v>666</v>
      </c>
      <c r="AP669" s="8">
        <f t="shared" si="104"/>
        <v>31</v>
      </c>
      <c r="AQ669" s="8">
        <f>IF(AP669="","",COUNTIF($AP$4:AP669,AP669)+2)</f>
        <v>8</v>
      </c>
      <c r="AR669" s="8" t="str">
        <f t="shared" si="103"/>
        <v/>
      </c>
      <c r="AS669" s="8" t="str">
        <f t="shared" si="105"/>
        <v>_8</v>
      </c>
      <c r="AT669" s="8">
        <f t="shared" si="106"/>
        <v>0</v>
      </c>
      <c r="AU669" s="36" t="str">
        <f>IFERROR(VLOOKUP(AS669,'Tiempos de ciclo'!$P$3:$S$398,4,0)/AT669,"")</f>
        <v/>
      </c>
    </row>
    <row r="670" spans="41:47" x14ac:dyDescent="0.25">
      <c r="AO670" s="8">
        <v>667</v>
      </c>
      <c r="AP670" s="8">
        <f t="shared" si="104"/>
        <v>31</v>
      </c>
      <c r="AQ670" s="8">
        <f>IF(AP670="","",COUNTIF($AP$4:AP670,AP670)+2)</f>
        <v>9</v>
      </c>
      <c r="AR670" s="8" t="str">
        <f t="shared" si="103"/>
        <v/>
      </c>
      <c r="AS670" s="8" t="str">
        <f t="shared" si="105"/>
        <v>_9</v>
      </c>
      <c r="AT670" s="8">
        <f t="shared" si="106"/>
        <v>0</v>
      </c>
      <c r="AU670" s="36" t="str">
        <f>IFERROR(VLOOKUP(AS670,'Tiempos de ciclo'!$P$3:$S$398,4,0)/AT670,"")</f>
        <v/>
      </c>
    </row>
    <row r="671" spans="41:47" x14ac:dyDescent="0.25">
      <c r="AO671" s="8">
        <v>668</v>
      </c>
      <c r="AP671" s="8">
        <f t="shared" si="104"/>
        <v>31</v>
      </c>
      <c r="AQ671" s="8">
        <f>IF(AP671="","",COUNTIF($AP$4:AP671,AP671)+2)</f>
        <v>10</v>
      </c>
      <c r="AR671" s="8" t="str">
        <f t="shared" si="103"/>
        <v/>
      </c>
      <c r="AS671" s="8" t="str">
        <f t="shared" si="105"/>
        <v>_10</v>
      </c>
      <c r="AT671" s="8">
        <f t="shared" si="106"/>
        <v>0</v>
      </c>
      <c r="AU671" s="36" t="str">
        <f>IFERROR(VLOOKUP(AS671,'Tiempos de ciclo'!$P$3:$S$398,4,0)/AT671,"")</f>
        <v/>
      </c>
    </row>
    <row r="672" spans="41:47" x14ac:dyDescent="0.25">
      <c r="AO672" s="8">
        <v>669</v>
      </c>
      <c r="AP672" s="8">
        <f t="shared" si="104"/>
        <v>31</v>
      </c>
      <c r="AQ672" s="8">
        <f>IF(AP672="","",COUNTIF($AP$4:AP672,AP672)+2)</f>
        <v>11</v>
      </c>
      <c r="AR672" s="8" t="str">
        <f t="shared" si="103"/>
        <v/>
      </c>
      <c r="AS672" s="8" t="str">
        <f t="shared" si="105"/>
        <v>_11</v>
      </c>
      <c r="AT672" s="8">
        <f t="shared" si="106"/>
        <v>0</v>
      </c>
      <c r="AU672" s="36" t="str">
        <f>IFERROR(VLOOKUP(AS672,'Tiempos de ciclo'!$P$3:$S$398,4,0)/AT672,"")</f>
        <v/>
      </c>
    </row>
    <row r="673" spans="41:47" x14ac:dyDescent="0.25">
      <c r="AO673" s="8">
        <v>670</v>
      </c>
      <c r="AP673" s="8">
        <f t="shared" si="104"/>
        <v>31</v>
      </c>
      <c r="AQ673" s="8">
        <f>IF(AP673="","",COUNTIF($AP$4:AP673,AP673)+2)</f>
        <v>12</v>
      </c>
      <c r="AR673" s="8" t="str">
        <f t="shared" si="103"/>
        <v/>
      </c>
      <c r="AS673" s="8" t="str">
        <f t="shared" si="105"/>
        <v>_12</v>
      </c>
      <c r="AT673" s="8">
        <f t="shared" si="106"/>
        <v>0</v>
      </c>
      <c r="AU673" s="36" t="str">
        <f>IFERROR(VLOOKUP(AS673,'Tiempos de ciclo'!$P$3:$S$398,4,0)/AT673,"")</f>
        <v/>
      </c>
    </row>
    <row r="674" spans="41:47" x14ac:dyDescent="0.25">
      <c r="AO674" s="8">
        <v>671</v>
      </c>
      <c r="AP674" s="8">
        <f t="shared" si="104"/>
        <v>31</v>
      </c>
      <c r="AQ674" s="8">
        <f>IF(AP674="","",COUNTIF($AP$4:AP674,AP674)+2)</f>
        <v>13</v>
      </c>
      <c r="AR674" s="8" t="str">
        <f t="shared" si="103"/>
        <v/>
      </c>
      <c r="AS674" s="8" t="str">
        <f t="shared" si="105"/>
        <v>_13</v>
      </c>
      <c r="AT674" s="8">
        <f t="shared" si="106"/>
        <v>0</v>
      </c>
      <c r="AU674" s="36" t="str">
        <f>IFERROR(VLOOKUP(AS674,'Tiempos de ciclo'!$P$3:$S$398,4,0)/AT674,"")</f>
        <v/>
      </c>
    </row>
    <row r="675" spans="41:47" x14ac:dyDescent="0.25">
      <c r="AO675" s="8">
        <v>672</v>
      </c>
      <c r="AP675" s="8">
        <f t="shared" si="104"/>
        <v>31</v>
      </c>
      <c r="AQ675" s="8">
        <f>IF(AP675="","",COUNTIF($AP$4:AP675,AP675)+2)</f>
        <v>14</v>
      </c>
      <c r="AR675" s="8" t="str">
        <f t="shared" si="103"/>
        <v/>
      </c>
      <c r="AS675" s="8" t="str">
        <f t="shared" si="105"/>
        <v>_14</v>
      </c>
      <c r="AT675" s="8">
        <f t="shared" si="106"/>
        <v>0</v>
      </c>
      <c r="AU675" s="36" t="str">
        <f>IFERROR(VLOOKUP(AS675,'Tiempos de ciclo'!$P$3:$S$398,4,0)/AT675,"")</f>
        <v/>
      </c>
    </row>
    <row r="676" spans="41:47" x14ac:dyDescent="0.25">
      <c r="AO676" s="8">
        <v>673</v>
      </c>
      <c r="AP676" s="8">
        <f t="shared" si="104"/>
        <v>31</v>
      </c>
      <c r="AQ676" s="8">
        <f>IF(AP676="","",COUNTIF($AP$4:AP676,AP676)+2)</f>
        <v>15</v>
      </c>
      <c r="AR676" s="8" t="str">
        <f t="shared" si="103"/>
        <v/>
      </c>
      <c r="AS676" s="8" t="str">
        <f t="shared" si="105"/>
        <v>_15</v>
      </c>
      <c r="AT676" s="8">
        <f t="shared" si="106"/>
        <v>0</v>
      </c>
      <c r="AU676" s="36" t="str">
        <f>IFERROR(VLOOKUP(AS676,'Tiempos de ciclo'!$P$3:$S$398,4,0)/AT676,"")</f>
        <v/>
      </c>
    </row>
    <row r="677" spans="41:47" x14ac:dyDescent="0.25">
      <c r="AO677" s="8">
        <v>674</v>
      </c>
      <c r="AP677" s="8">
        <f t="shared" si="104"/>
        <v>31</v>
      </c>
      <c r="AQ677" s="8">
        <f>IF(AP677="","",COUNTIF($AP$4:AP677,AP677)+2)</f>
        <v>16</v>
      </c>
      <c r="AR677" s="8" t="str">
        <f t="shared" si="103"/>
        <v/>
      </c>
      <c r="AS677" s="8" t="str">
        <f t="shared" si="105"/>
        <v>_16</v>
      </c>
      <c r="AT677" s="8">
        <f t="shared" si="106"/>
        <v>0</v>
      </c>
      <c r="AU677" s="36" t="str">
        <f>IFERROR(VLOOKUP(AS677,'Tiempos de ciclo'!$P$3:$S$398,4,0)/AT677,"")</f>
        <v/>
      </c>
    </row>
    <row r="678" spans="41:47" x14ac:dyDescent="0.25">
      <c r="AO678" s="8">
        <v>675</v>
      </c>
      <c r="AP678" s="8">
        <f t="shared" si="104"/>
        <v>31</v>
      </c>
      <c r="AQ678" s="8">
        <f>IF(AP678="","",COUNTIF($AP$4:AP678,AP678)+2)</f>
        <v>17</v>
      </c>
      <c r="AR678" s="8" t="str">
        <f t="shared" si="103"/>
        <v/>
      </c>
      <c r="AS678" s="8" t="str">
        <f t="shared" si="105"/>
        <v>_17</v>
      </c>
      <c r="AT678" s="8">
        <f t="shared" si="106"/>
        <v>0</v>
      </c>
      <c r="AU678" s="36" t="str">
        <f>IFERROR(VLOOKUP(AS678,'Tiempos de ciclo'!$P$3:$S$398,4,0)/AT678,"")</f>
        <v/>
      </c>
    </row>
    <row r="679" spans="41:47" x14ac:dyDescent="0.25">
      <c r="AO679" s="8">
        <v>676</v>
      </c>
      <c r="AP679" s="8">
        <f t="shared" si="104"/>
        <v>31</v>
      </c>
      <c r="AQ679" s="8">
        <f>IF(AP679="","",COUNTIF($AP$4:AP679,AP679)+2)</f>
        <v>18</v>
      </c>
      <c r="AR679" s="8" t="str">
        <f t="shared" si="103"/>
        <v/>
      </c>
      <c r="AS679" s="8" t="str">
        <f t="shared" si="105"/>
        <v>_18</v>
      </c>
      <c r="AT679" s="8">
        <f t="shared" si="106"/>
        <v>0</v>
      </c>
      <c r="AU679" s="36" t="str">
        <f>IFERROR(VLOOKUP(AS679,'Tiempos de ciclo'!$P$3:$S$398,4,0)/AT679,"")</f>
        <v/>
      </c>
    </row>
    <row r="680" spans="41:47" x14ac:dyDescent="0.25">
      <c r="AO680" s="8">
        <v>677</v>
      </c>
      <c r="AP680" s="8">
        <f t="shared" si="104"/>
        <v>31</v>
      </c>
      <c r="AQ680" s="8">
        <f>IF(AP680="","",COUNTIF($AP$4:AP680,AP680)+2)</f>
        <v>19</v>
      </c>
      <c r="AR680" s="8" t="str">
        <f t="shared" si="103"/>
        <v/>
      </c>
      <c r="AS680" s="8" t="str">
        <f t="shared" si="105"/>
        <v>_19</v>
      </c>
      <c r="AT680" s="8">
        <f t="shared" si="106"/>
        <v>0</v>
      </c>
      <c r="AU680" s="36" t="str">
        <f>IFERROR(VLOOKUP(AS680,'Tiempos de ciclo'!$P$3:$S$398,4,0)/AT680,"")</f>
        <v/>
      </c>
    </row>
    <row r="681" spans="41:47" x14ac:dyDescent="0.25">
      <c r="AO681" s="8">
        <v>678</v>
      </c>
      <c r="AP681" s="8">
        <f t="shared" si="104"/>
        <v>31</v>
      </c>
      <c r="AQ681" s="8">
        <f>IF(AP681="","",COUNTIF($AP$4:AP681,AP681)+2)</f>
        <v>20</v>
      </c>
      <c r="AR681" s="8" t="str">
        <f t="shared" si="103"/>
        <v/>
      </c>
      <c r="AS681" s="8" t="str">
        <f t="shared" si="105"/>
        <v>_20</v>
      </c>
      <c r="AT681" s="8">
        <f t="shared" si="106"/>
        <v>0</v>
      </c>
      <c r="AU681" s="36" t="str">
        <f>IFERROR(VLOOKUP(AS681,'Tiempos de ciclo'!$P$3:$S$398,4,0)/AT681,"")</f>
        <v/>
      </c>
    </row>
    <row r="682" spans="41:47" x14ac:dyDescent="0.25">
      <c r="AO682" s="8">
        <v>679</v>
      </c>
      <c r="AP682" s="8">
        <f t="shared" si="104"/>
        <v>31</v>
      </c>
      <c r="AQ682" s="8">
        <f>IF(AP682="","",COUNTIF($AP$4:AP682,AP682)+2)</f>
        <v>21</v>
      </c>
      <c r="AR682" s="8" t="str">
        <f t="shared" si="103"/>
        <v/>
      </c>
      <c r="AS682" s="8" t="str">
        <f t="shared" si="105"/>
        <v>_21</v>
      </c>
      <c r="AT682" s="8">
        <f t="shared" si="106"/>
        <v>0</v>
      </c>
      <c r="AU682" s="36" t="str">
        <f>IFERROR(VLOOKUP(AS682,'Tiempos de ciclo'!$P$3:$S$398,4,0)/AT682,"")</f>
        <v/>
      </c>
    </row>
    <row r="683" spans="41:47" x14ac:dyDescent="0.25">
      <c r="AO683" s="8">
        <v>680</v>
      </c>
      <c r="AP683" s="8">
        <f t="shared" si="104"/>
        <v>31</v>
      </c>
      <c r="AQ683" s="8">
        <f>IF(AP683="","",COUNTIF($AP$4:AP683,AP683)+2)</f>
        <v>22</v>
      </c>
      <c r="AR683" s="8" t="str">
        <f t="shared" si="103"/>
        <v/>
      </c>
      <c r="AS683" s="8" t="str">
        <f t="shared" si="105"/>
        <v>_22</v>
      </c>
      <c r="AT683" s="8">
        <f t="shared" si="106"/>
        <v>0</v>
      </c>
      <c r="AU683" s="36" t="str">
        <f>IFERROR(VLOOKUP(AS683,'Tiempos de ciclo'!$P$3:$S$398,4,0)/AT683,"")</f>
        <v/>
      </c>
    </row>
    <row r="684" spans="41:47" x14ac:dyDescent="0.25">
      <c r="AO684" s="8">
        <v>681</v>
      </c>
      <c r="AP684" s="8">
        <f t="shared" si="104"/>
        <v>31</v>
      </c>
      <c r="AQ684" s="8">
        <f>IF(AP684="","",COUNTIF($AP$4:AP684,AP684)+2)</f>
        <v>23</v>
      </c>
      <c r="AR684" s="8" t="str">
        <f t="shared" si="103"/>
        <v/>
      </c>
      <c r="AS684" s="8" t="str">
        <f t="shared" si="105"/>
        <v>_23</v>
      </c>
      <c r="AT684" s="8">
        <f t="shared" si="106"/>
        <v>0</v>
      </c>
      <c r="AU684" s="36" t="str">
        <f>IFERROR(VLOOKUP(AS684,'Tiempos de ciclo'!$P$3:$S$398,4,0)/AT684,"")</f>
        <v/>
      </c>
    </row>
    <row r="685" spans="41:47" x14ac:dyDescent="0.25">
      <c r="AO685" s="8">
        <v>682</v>
      </c>
      <c r="AP685" s="8">
        <f t="shared" si="104"/>
        <v>31</v>
      </c>
      <c r="AQ685" s="8">
        <f>IF(AP685="","",COUNTIF($AP$4:AP685,AP685)+2)</f>
        <v>24</v>
      </c>
      <c r="AR685" s="8" t="str">
        <f t="shared" si="103"/>
        <v/>
      </c>
      <c r="AS685" s="8" t="str">
        <f t="shared" si="105"/>
        <v>_24</v>
      </c>
      <c r="AT685" s="8">
        <f t="shared" si="106"/>
        <v>0</v>
      </c>
      <c r="AU685" s="36" t="str">
        <f>IFERROR(VLOOKUP(AS685,'Tiempos de ciclo'!$P$3:$S$398,4,0)/AT685,"")</f>
        <v/>
      </c>
    </row>
    <row r="686" spans="41:47" x14ac:dyDescent="0.25">
      <c r="AO686" s="8">
        <v>683</v>
      </c>
      <c r="AP686" s="8">
        <f t="shared" si="104"/>
        <v>32</v>
      </c>
      <c r="AQ686" s="8">
        <f>IF(AP686="","",COUNTIF($AP$4:AP686,AP686)+2)</f>
        <v>3</v>
      </c>
      <c r="AR686" s="8" t="str">
        <f t="shared" si="103"/>
        <v/>
      </c>
      <c r="AS686" s="8" t="str">
        <f t="shared" si="105"/>
        <v>_3</v>
      </c>
      <c r="AT686" s="8">
        <f t="shared" si="106"/>
        <v>0</v>
      </c>
      <c r="AU686" s="36" t="str">
        <f>IFERROR(VLOOKUP(AS686,'Tiempos de ciclo'!$P$3:$S$398,4,0)/AT686,"")</f>
        <v/>
      </c>
    </row>
    <row r="687" spans="41:47" x14ac:dyDescent="0.25">
      <c r="AO687" s="8">
        <v>684</v>
      </c>
      <c r="AP687" s="8">
        <f t="shared" si="104"/>
        <v>32</v>
      </c>
      <c r="AQ687" s="8">
        <f>IF(AP687="","",COUNTIF($AP$4:AP687,AP687)+2)</f>
        <v>4</v>
      </c>
      <c r="AR687" s="8" t="str">
        <f t="shared" si="103"/>
        <v/>
      </c>
      <c r="AS687" s="8" t="str">
        <f t="shared" si="105"/>
        <v>_4</v>
      </c>
      <c r="AT687" s="8">
        <f t="shared" si="106"/>
        <v>0</v>
      </c>
      <c r="AU687" s="36" t="str">
        <f>IFERROR(VLOOKUP(AS687,'Tiempos de ciclo'!$P$3:$S$398,4,0)/AT687,"")</f>
        <v/>
      </c>
    </row>
    <row r="688" spans="41:47" x14ac:dyDescent="0.25">
      <c r="AO688" s="8">
        <v>685</v>
      </c>
      <c r="AP688" s="8">
        <f t="shared" si="104"/>
        <v>32</v>
      </c>
      <c r="AQ688" s="8">
        <f>IF(AP688="","",COUNTIF($AP$4:AP688,AP688)+2)</f>
        <v>5</v>
      </c>
      <c r="AR688" s="8" t="str">
        <f t="shared" si="103"/>
        <v/>
      </c>
      <c r="AS688" s="8" t="str">
        <f t="shared" si="105"/>
        <v>_5</v>
      </c>
      <c r="AT688" s="8">
        <f t="shared" si="106"/>
        <v>0</v>
      </c>
      <c r="AU688" s="36" t="str">
        <f>IFERROR(VLOOKUP(AS688,'Tiempos de ciclo'!$P$3:$S$398,4,0)/AT688,"")</f>
        <v/>
      </c>
    </row>
    <row r="689" spans="41:47" x14ac:dyDescent="0.25">
      <c r="AO689" s="8">
        <v>686</v>
      </c>
      <c r="AP689" s="8">
        <f t="shared" si="104"/>
        <v>32</v>
      </c>
      <c r="AQ689" s="8">
        <f>IF(AP689="","",COUNTIF($AP$4:AP689,AP689)+2)</f>
        <v>6</v>
      </c>
      <c r="AR689" s="8" t="str">
        <f t="shared" si="103"/>
        <v/>
      </c>
      <c r="AS689" s="8" t="str">
        <f t="shared" si="105"/>
        <v>_6</v>
      </c>
      <c r="AT689" s="8">
        <f t="shared" si="106"/>
        <v>0</v>
      </c>
      <c r="AU689" s="36" t="str">
        <f>IFERROR(VLOOKUP(AS689,'Tiempos de ciclo'!$P$3:$S$398,4,0)/AT689,"")</f>
        <v/>
      </c>
    </row>
    <row r="690" spans="41:47" x14ac:dyDescent="0.25">
      <c r="AO690" s="8">
        <v>687</v>
      </c>
      <c r="AP690" s="8">
        <f t="shared" si="104"/>
        <v>32</v>
      </c>
      <c r="AQ690" s="8">
        <f>IF(AP690="","",COUNTIF($AP$4:AP690,AP690)+2)</f>
        <v>7</v>
      </c>
      <c r="AR690" s="8" t="str">
        <f t="shared" si="103"/>
        <v/>
      </c>
      <c r="AS690" s="8" t="str">
        <f t="shared" si="105"/>
        <v>_7</v>
      </c>
      <c r="AT690" s="8">
        <f t="shared" si="106"/>
        <v>0</v>
      </c>
      <c r="AU690" s="36" t="str">
        <f>IFERROR(VLOOKUP(AS690,'Tiempos de ciclo'!$P$3:$S$398,4,0)/AT690,"")</f>
        <v/>
      </c>
    </row>
    <row r="691" spans="41:47" x14ac:dyDescent="0.25">
      <c r="AO691" s="8">
        <v>688</v>
      </c>
      <c r="AP691" s="8">
        <f t="shared" si="104"/>
        <v>32</v>
      </c>
      <c r="AQ691" s="8">
        <f>IF(AP691="","",COUNTIF($AP$4:AP691,AP691)+2)</f>
        <v>8</v>
      </c>
      <c r="AR691" s="8" t="str">
        <f t="shared" si="103"/>
        <v/>
      </c>
      <c r="AS691" s="8" t="str">
        <f t="shared" si="105"/>
        <v>_8</v>
      </c>
      <c r="AT691" s="8">
        <f t="shared" si="106"/>
        <v>0</v>
      </c>
      <c r="AU691" s="36" t="str">
        <f>IFERROR(VLOOKUP(AS691,'Tiempos de ciclo'!$P$3:$S$398,4,0)/AT691,"")</f>
        <v/>
      </c>
    </row>
    <row r="692" spans="41:47" x14ac:dyDescent="0.25">
      <c r="AO692" s="8">
        <v>689</v>
      </c>
      <c r="AP692" s="8">
        <f t="shared" si="104"/>
        <v>32</v>
      </c>
      <c r="AQ692" s="8">
        <f>IF(AP692="","",COUNTIF($AP$4:AP692,AP692)+2)</f>
        <v>9</v>
      </c>
      <c r="AR692" s="8" t="str">
        <f t="shared" si="103"/>
        <v/>
      </c>
      <c r="AS692" s="8" t="str">
        <f t="shared" si="105"/>
        <v>_9</v>
      </c>
      <c r="AT692" s="8">
        <f t="shared" si="106"/>
        <v>0</v>
      </c>
      <c r="AU692" s="36" t="str">
        <f>IFERROR(VLOOKUP(AS692,'Tiempos de ciclo'!$P$3:$S$398,4,0)/AT692,"")</f>
        <v/>
      </c>
    </row>
    <row r="693" spans="41:47" x14ac:dyDescent="0.25">
      <c r="AO693" s="8">
        <v>690</v>
      </c>
      <c r="AP693" s="8">
        <f t="shared" si="104"/>
        <v>32</v>
      </c>
      <c r="AQ693" s="8">
        <f>IF(AP693="","",COUNTIF($AP$4:AP693,AP693)+2)</f>
        <v>10</v>
      </c>
      <c r="AR693" s="8" t="str">
        <f t="shared" si="103"/>
        <v/>
      </c>
      <c r="AS693" s="8" t="str">
        <f t="shared" si="105"/>
        <v>_10</v>
      </c>
      <c r="AT693" s="8">
        <f t="shared" si="106"/>
        <v>0</v>
      </c>
      <c r="AU693" s="36" t="str">
        <f>IFERROR(VLOOKUP(AS693,'Tiempos de ciclo'!$P$3:$S$398,4,0)/AT693,"")</f>
        <v/>
      </c>
    </row>
    <row r="694" spans="41:47" x14ac:dyDescent="0.25">
      <c r="AO694" s="8">
        <v>691</v>
      </c>
      <c r="AP694" s="8">
        <f t="shared" si="104"/>
        <v>32</v>
      </c>
      <c r="AQ694" s="8">
        <f>IF(AP694="","",COUNTIF($AP$4:AP694,AP694)+2)</f>
        <v>11</v>
      </c>
      <c r="AR694" s="8" t="str">
        <f t="shared" si="103"/>
        <v/>
      </c>
      <c r="AS694" s="8" t="str">
        <f t="shared" si="105"/>
        <v>_11</v>
      </c>
      <c r="AT694" s="8">
        <f t="shared" si="106"/>
        <v>0</v>
      </c>
      <c r="AU694" s="36" t="str">
        <f>IFERROR(VLOOKUP(AS694,'Tiempos de ciclo'!$P$3:$S$398,4,0)/AT694,"")</f>
        <v/>
      </c>
    </row>
    <row r="695" spans="41:47" x14ac:dyDescent="0.25">
      <c r="AO695" s="8">
        <v>692</v>
      </c>
      <c r="AP695" s="8">
        <f t="shared" si="104"/>
        <v>32</v>
      </c>
      <c r="AQ695" s="8">
        <f>IF(AP695="","",COUNTIF($AP$4:AP695,AP695)+2)</f>
        <v>12</v>
      </c>
      <c r="AR695" s="8" t="str">
        <f t="shared" si="103"/>
        <v/>
      </c>
      <c r="AS695" s="8" t="str">
        <f t="shared" si="105"/>
        <v>_12</v>
      </c>
      <c r="AT695" s="8">
        <f t="shared" si="106"/>
        <v>0</v>
      </c>
      <c r="AU695" s="36" t="str">
        <f>IFERROR(VLOOKUP(AS695,'Tiempos de ciclo'!$P$3:$S$398,4,0)/AT695,"")</f>
        <v/>
      </c>
    </row>
    <row r="696" spans="41:47" x14ac:dyDescent="0.25">
      <c r="AO696" s="8">
        <v>693</v>
      </c>
      <c r="AP696" s="8">
        <f t="shared" si="104"/>
        <v>32</v>
      </c>
      <c r="AQ696" s="8">
        <f>IF(AP696="","",COUNTIF($AP$4:AP696,AP696)+2)</f>
        <v>13</v>
      </c>
      <c r="AR696" s="8" t="str">
        <f t="shared" si="103"/>
        <v/>
      </c>
      <c r="AS696" s="8" t="str">
        <f t="shared" si="105"/>
        <v>_13</v>
      </c>
      <c r="AT696" s="8">
        <f t="shared" si="106"/>
        <v>0</v>
      </c>
      <c r="AU696" s="36" t="str">
        <f>IFERROR(VLOOKUP(AS696,'Tiempos de ciclo'!$P$3:$S$398,4,0)/AT696,"")</f>
        <v/>
      </c>
    </row>
    <row r="697" spans="41:47" x14ac:dyDescent="0.25">
      <c r="AO697" s="8">
        <v>694</v>
      </c>
      <c r="AP697" s="8">
        <f t="shared" si="104"/>
        <v>32</v>
      </c>
      <c r="AQ697" s="8">
        <f>IF(AP697="","",COUNTIF($AP$4:AP697,AP697)+2)</f>
        <v>14</v>
      </c>
      <c r="AR697" s="8" t="str">
        <f t="shared" si="103"/>
        <v/>
      </c>
      <c r="AS697" s="8" t="str">
        <f t="shared" si="105"/>
        <v>_14</v>
      </c>
      <c r="AT697" s="8">
        <f t="shared" si="106"/>
        <v>0</v>
      </c>
      <c r="AU697" s="36" t="str">
        <f>IFERROR(VLOOKUP(AS697,'Tiempos de ciclo'!$P$3:$S$398,4,0)/AT697,"")</f>
        <v/>
      </c>
    </row>
    <row r="698" spans="41:47" x14ac:dyDescent="0.25">
      <c r="AO698" s="8">
        <v>695</v>
      </c>
      <c r="AP698" s="8">
        <f t="shared" si="104"/>
        <v>32</v>
      </c>
      <c r="AQ698" s="8">
        <f>IF(AP698="","",COUNTIF($AP$4:AP698,AP698)+2)</f>
        <v>15</v>
      </c>
      <c r="AR698" s="8" t="str">
        <f t="shared" si="103"/>
        <v/>
      </c>
      <c r="AS698" s="8" t="str">
        <f t="shared" si="105"/>
        <v>_15</v>
      </c>
      <c r="AT698" s="8">
        <f t="shared" si="106"/>
        <v>0</v>
      </c>
      <c r="AU698" s="36" t="str">
        <f>IFERROR(VLOOKUP(AS698,'Tiempos de ciclo'!$P$3:$S$398,4,0)/AT698,"")</f>
        <v/>
      </c>
    </row>
    <row r="699" spans="41:47" x14ac:dyDescent="0.25">
      <c r="AO699" s="8">
        <v>696</v>
      </c>
      <c r="AP699" s="8">
        <f t="shared" si="104"/>
        <v>32</v>
      </c>
      <c r="AQ699" s="8">
        <f>IF(AP699="","",COUNTIF($AP$4:AP699,AP699)+2)</f>
        <v>16</v>
      </c>
      <c r="AR699" s="8" t="str">
        <f t="shared" si="103"/>
        <v/>
      </c>
      <c r="AS699" s="8" t="str">
        <f t="shared" si="105"/>
        <v>_16</v>
      </c>
      <c r="AT699" s="8">
        <f t="shared" si="106"/>
        <v>0</v>
      </c>
      <c r="AU699" s="36" t="str">
        <f>IFERROR(VLOOKUP(AS699,'Tiempos de ciclo'!$P$3:$S$398,4,0)/AT699,"")</f>
        <v/>
      </c>
    </row>
    <row r="700" spans="41:47" x14ac:dyDescent="0.25">
      <c r="AO700" s="8">
        <v>697</v>
      </c>
      <c r="AP700" s="8">
        <f t="shared" si="104"/>
        <v>32</v>
      </c>
      <c r="AQ700" s="8">
        <f>IF(AP700="","",COUNTIF($AP$4:AP700,AP700)+2)</f>
        <v>17</v>
      </c>
      <c r="AR700" s="8" t="str">
        <f t="shared" si="103"/>
        <v/>
      </c>
      <c r="AS700" s="8" t="str">
        <f t="shared" si="105"/>
        <v>_17</v>
      </c>
      <c r="AT700" s="8">
        <f t="shared" si="106"/>
        <v>0</v>
      </c>
      <c r="AU700" s="36" t="str">
        <f>IFERROR(VLOOKUP(AS700,'Tiempos de ciclo'!$P$3:$S$398,4,0)/AT700,"")</f>
        <v/>
      </c>
    </row>
    <row r="701" spans="41:47" x14ac:dyDescent="0.25">
      <c r="AO701" s="8">
        <v>698</v>
      </c>
      <c r="AP701" s="8">
        <f t="shared" si="104"/>
        <v>32</v>
      </c>
      <c r="AQ701" s="8">
        <f>IF(AP701="","",COUNTIF($AP$4:AP701,AP701)+2)</f>
        <v>18</v>
      </c>
      <c r="AR701" s="8" t="str">
        <f t="shared" si="103"/>
        <v/>
      </c>
      <c r="AS701" s="8" t="str">
        <f t="shared" si="105"/>
        <v>_18</v>
      </c>
      <c r="AT701" s="8">
        <f t="shared" si="106"/>
        <v>0</v>
      </c>
      <c r="AU701" s="36" t="str">
        <f>IFERROR(VLOOKUP(AS701,'Tiempos de ciclo'!$P$3:$S$398,4,0)/AT701,"")</f>
        <v/>
      </c>
    </row>
    <row r="702" spans="41:47" x14ac:dyDescent="0.25">
      <c r="AO702" s="8">
        <v>699</v>
      </c>
      <c r="AP702" s="8">
        <f t="shared" si="104"/>
        <v>32</v>
      </c>
      <c r="AQ702" s="8">
        <f>IF(AP702="","",COUNTIF($AP$4:AP702,AP702)+2)</f>
        <v>19</v>
      </c>
      <c r="AR702" s="8" t="str">
        <f t="shared" si="103"/>
        <v/>
      </c>
      <c r="AS702" s="8" t="str">
        <f t="shared" si="105"/>
        <v>_19</v>
      </c>
      <c r="AT702" s="8">
        <f t="shared" si="106"/>
        <v>0</v>
      </c>
      <c r="AU702" s="36" t="str">
        <f>IFERROR(VLOOKUP(AS702,'Tiempos de ciclo'!$P$3:$S$398,4,0)/AT702,"")</f>
        <v/>
      </c>
    </row>
    <row r="703" spans="41:47" x14ac:dyDescent="0.25">
      <c r="AO703" s="8">
        <v>700</v>
      </c>
      <c r="AP703" s="8">
        <f t="shared" si="104"/>
        <v>32</v>
      </c>
      <c r="AQ703" s="8">
        <f>IF(AP703="","",COUNTIF($AP$4:AP703,AP703)+2)</f>
        <v>20</v>
      </c>
      <c r="AR703" s="8" t="str">
        <f t="shared" si="103"/>
        <v/>
      </c>
      <c r="AS703" s="8" t="str">
        <f t="shared" si="105"/>
        <v>_20</v>
      </c>
      <c r="AT703" s="8">
        <f t="shared" si="106"/>
        <v>0</v>
      </c>
      <c r="AU703" s="36" t="str">
        <f>IFERROR(VLOOKUP(AS703,'Tiempos de ciclo'!$P$3:$S$398,4,0)/AT703,"")</f>
        <v/>
      </c>
    </row>
    <row r="704" spans="41:47" x14ac:dyDescent="0.25">
      <c r="AO704" s="8">
        <v>701</v>
      </c>
      <c r="AP704" s="8">
        <f t="shared" si="104"/>
        <v>32</v>
      </c>
      <c r="AQ704" s="8">
        <f>IF(AP704="","",COUNTIF($AP$4:AP704,AP704)+2)</f>
        <v>21</v>
      </c>
      <c r="AR704" s="8" t="str">
        <f t="shared" si="103"/>
        <v/>
      </c>
      <c r="AS704" s="8" t="str">
        <f t="shared" si="105"/>
        <v>_21</v>
      </c>
      <c r="AT704" s="8">
        <f t="shared" si="106"/>
        <v>0</v>
      </c>
      <c r="AU704" s="36" t="str">
        <f>IFERROR(VLOOKUP(AS704,'Tiempos de ciclo'!$P$3:$S$398,4,0)/AT704,"")</f>
        <v/>
      </c>
    </row>
    <row r="705" spans="41:47" x14ac:dyDescent="0.25">
      <c r="AO705" s="8">
        <v>702</v>
      </c>
      <c r="AP705" s="8">
        <f t="shared" si="104"/>
        <v>32</v>
      </c>
      <c r="AQ705" s="8">
        <f>IF(AP705="","",COUNTIF($AP$4:AP705,AP705)+2)</f>
        <v>22</v>
      </c>
      <c r="AR705" s="8" t="str">
        <f t="shared" si="103"/>
        <v/>
      </c>
      <c r="AS705" s="8" t="str">
        <f t="shared" si="105"/>
        <v>_22</v>
      </c>
      <c r="AT705" s="8">
        <f t="shared" si="106"/>
        <v>0</v>
      </c>
      <c r="AU705" s="36" t="str">
        <f>IFERROR(VLOOKUP(AS705,'Tiempos de ciclo'!$P$3:$S$398,4,0)/AT705,"")</f>
        <v/>
      </c>
    </row>
    <row r="706" spans="41:47" x14ac:dyDescent="0.25">
      <c r="AO706" s="8">
        <v>703</v>
      </c>
      <c r="AP706" s="8">
        <f t="shared" si="104"/>
        <v>32</v>
      </c>
      <c r="AQ706" s="8">
        <f>IF(AP706="","",COUNTIF($AP$4:AP706,AP706)+2)</f>
        <v>23</v>
      </c>
      <c r="AR706" s="8" t="str">
        <f t="shared" si="103"/>
        <v/>
      </c>
      <c r="AS706" s="8" t="str">
        <f t="shared" si="105"/>
        <v>_23</v>
      </c>
      <c r="AT706" s="8">
        <f t="shared" si="106"/>
        <v>0</v>
      </c>
      <c r="AU706" s="36" t="str">
        <f>IFERROR(VLOOKUP(AS706,'Tiempos de ciclo'!$P$3:$S$398,4,0)/AT706,"")</f>
        <v/>
      </c>
    </row>
    <row r="707" spans="41:47" x14ac:dyDescent="0.25">
      <c r="AO707" s="8">
        <v>704</v>
      </c>
      <c r="AP707" s="8">
        <f t="shared" si="104"/>
        <v>32</v>
      </c>
      <c r="AQ707" s="8">
        <f>IF(AP707="","",COUNTIF($AP$4:AP707,AP707)+2)</f>
        <v>24</v>
      </c>
      <c r="AR707" s="8" t="str">
        <f t="shared" si="103"/>
        <v/>
      </c>
      <c r="AS707" s="8" t="str">
        <f t="shared" si="105"/>
        <v>_24</v>
      </c>
      <c r="AT707" s="8">
        <f t="shared" si="106"/>
        <v>0</v>
      </c>
      <c r="AU707" s="36" t="str">
        <f>IFERROR(VLOOKUP(AS707,'Tiempos de ciclo'!$P$3:$S$398,4,0)/AT707,"")</f>
        <v/>
      </c>
    </row>
  </sheetData>
  <sheetProtection algorithmName="SHA-512" hashValue="uJElIfM4S7V86ovjXEx4FFiMG/3wvMukwVb6ISx3Fd9m+TemTB3A0DGOAXId5hPJ6wYfHKXrLb0ny1zaYp/Vhw==" saltValue="J9soNaz7dJ6hGPu+BFLZQQ==" spinCount="100000" selectLockedCells="1"/>
  <sortState xmlns:xlrd2="http://schemas.microsoft.com/office/spreadsheetml/2017/richdata2" ref="C4:P35">
    <sortCondition ref="D4:D35"/>
  </sortState>
  <dataValidations disablePrompts="1" count="1">
    <dataValidation type="list" allowBlank="1" showInputMessage="1" showErrorMessage="1" sqref="C4:C35" xr:uid="{00000000-0002-0000-0000-000000000000}">
      <formula1>RUTAS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00B0F0"/>
  </sheetPr>
  <dimension ref="A1:BB403"/>
  <sheetViews>
    <sheetView zoomScale="70" zoomScaleNormal="70" workbookViewId="0">
      <selection activeCell="E4" sqref="E4"/>
    </sheetView>
  </sheetViews>
  <sheetFormatPr baseColWidth="10" defaultRowHeight="15" x14ac:dyDescent="0.25"/>
  <cols>
    <col min="1" max="2" width="11.42578125" style="2" customWidth="1"/>
    <col min="3" max="3" width="5.42578125" style="21" customWidth="1"/>
    <col min="4" max="4" width="14.140625" style="21" customWidth="1"/>
    <col min="5" max="5" width="11.42578125" style="63"/>
    <col min="6" max="6" width="11.42578125" style="40"/>
    <col min="7" max="7" width="26.42578125" style="2" customWidth="1"/>
    <col min="8" max="8" width="21.140625" style="34" customWidth="1"/>
    <col min="9" max="9" width="26.42578125" style="2" customWidth="1"/>
    <col min="10" max="10" width="19.5703125" style="34" customWidth="1"/>
    <col min="11" max="15" width="11.42578125" style="2" customWidth="1"/>
    <col min="16" max="16" width="15.140625" style="2" customWidth="1"/>
    <col min="17" max="17" width="14.140625" style="41" customWidth="1"/>
    <col min="18" max="20" width="11.42578125" style="41" customWidth="1"/>
    <col min="21" max="21" width="15.140625" style="2" customWidth="1"/>
    <col min="22" max="23" width="11.42578125" style="2" customWidth="1"/>
    <col min="24" max="25" width="14" style="2" customWidth="1"/>
    <col min="26" max="35" width="11.42578125" style="2" customWidth="1"/>
    <col min="36" max="36" width="14" style="2" customWidth="1"/>
    <col min="37" max="38" width="11.42578125" style="3" customWidth="1"/>
    <col min="39" max="41" width="11.42578125" style="41" customWidth="1"/>
    <col min="42" max="43" width="11.42578125" style="2" customWidth="1"/>
    <col min="44" max="45" width="11.42578125" style="3" customWidth="1"/>
    <col min="46" max="47" width="14" style="3" customWidth="1"/>
    <col min="48" max="52" width="11.42578125" style="3" customWidth="1"/>
    <col min="53" max="53" width="11.42578125" style="21"/>
    <col min="54" max="54" width="96.7109375" style="2" customWidth="1"/>
    <col min="55" max="16384" width="11.42578125" style="21"/>
  </cols>
  <sheetData>
    <row r="1" spans="1:54" x14ac:dyDescent="0.25">
      <c r="E1" s="56"/>
      <c r="V1" s="2">
        <f>SUM(A:A)</f>
        <v>1</v>
      </c>
      <c r="W1" s="40">
        <v>4.1666666666666664E-2</v>
      </c>
      <c r="X1" s="40">
        <v>6.9444444444444447E-4</v>
      </c>
      <c r="AG1" s="2">
        <f>MAX(AF:AF)</f>
        <v>2</v>
      </c>
    </row>
    <row r="2" spans="1:54" x14ac:dyDescent="0.25">
      <c r="D2" s="57" t="s">
        <v>0</v>
      </c>
      <c r="E2" s="58" t="s">
        <v>11</v>
      </c>
      <c r="F2" s="16" t="s">
        <v>6</v>
      </c>
      <c r="G2" s="15" t="s">
        <v>7</v>
      </c>
      <c r="H2" s="52" t="s">
        <v>8</v>
      </c>
      <c r="I2" s="15" t="s">
        <v>9</v>
      </c>
      <c r="J2" s="52" t="s">
        <v>10</v>
      </c>
      <c r="Q2" s="41" t="s">
        <v>35</v>
      </c>
      <c r="R2" s="41" t="s">
        <v>36</v>
      </c>
      <c r="S2" s="41" t="s">
        <v>34</v>
      </c>
      <c r="V2" s="2" t="s">
        <v>47</v>
      </c>
      <c r="W2" s="2" t="s">
        <v>24</v>
      </c>
      <c r="X2" s="2" t="s">
        <v>41</v>
      </c>
      <c r="Y2" s="2" t="s">
        <v>48</v>
      </c>
      <c r="Z2" s="2" t="s">
        <v>11</v>
      </c>
      <c r="AA2" s="2" t="s">
        <v>12</v>
      </c>
      <c r="AB2" s="2" t="s">
        <v>51</v>
      </c>
      <c r="AC2" s="2" t="s">
        <v>49</v>
      </c>
      <c r="AD2" s="2" t="s">
        <v>50</v>
      </c>
      <c r="AG2" s="2" t="s">
        <v>47</v>
      </c>
      <c r="AH2" s="2" t="s">
        <v>24</v>
      </c>
      <c r="AI2" s="2" t="s">
        <v>41</v>
      </c>
      <c r="AJ2" s="2" t="s">
        <v>48</v>
      </c>
      <c r="AK2" s="3" t="s">
        <v>11</v>
      </c>
      <c r="AL2" s="3" t="s">
        <v>12</v>
      </c>
      <c r="AM2" s="41" t="s">
        <v>51</v>
      </c>
      <c r="AN2" s="41" t="s">
        <v>49</v>
      </c>
      <c r="AO2" s="41" t="s">
        <v>50</v>
      </c>
      <c r="AR2" s="42" t="s">
        <v>47</v>
      </c>
      <c r="AS2" s="42" t="s">
        <v>24</v>
      </c>
      <c r="AT2" s="42" t="s">
        <v>41</v>
      </c>
      <c r="AU2" s="42" t="s">
        <v>48</v>
      </c>
      <c r="AV2" s="42" t="s">
        <v>11</v>
      </c>
      <c r="AW2" s="42" t="s">
        <v>12</v>
      </c>
      <c r="AX2" s="42" t="s">
        <v>51</v>
      </c>
      <c r="AY2" s="42" t="s">
        <v>49</v>
      </c>
      <c r="AZ2" s="42" t="s">
        <v>50</v>
      </c>
      <c r="BB2" s="7" t="str">
        <f t="shared" ref="BB2:BB65" si="0">IF(AR2="","","="&amp;""""&amp;AR2&amp;""""&amp;","&amp;"="&amp;""""&amp;AS2&amp;""""&amp;","&amp;"="&amp;""""&amp;AT2&amp;""""&amp;","&amp;"="&amp;""""&amp;AU2&amp;""""&amp;","&amp;"="&amp;""""&amp;AV2&amp;""""&amp;","&amp;"="&amp;""""&amp;AW2&amp;""""&amp;","&amp;"="&amp;""""&amp;AY2&amp;""""&amp;","&amp;"="&amp;""""&amp;AZ2&amp;""""&amp;","&amp;"="&amp;""""&amp;AX2&amp;""""&amp;",")</f>
        <v>="Trayecto",="Sentido",="Origen",="Destino",="Desde",="Hasta",="Mínimo",="Máximo",="Óptimo",</v>
      </c>
    </row>
    <row r="3" spans="1:54" x14ac:dyDescent="0.25">
      <c r="A3" s="2">
        <f>IF(D3="","",IF(D3&lt;&gt;D2,A2+1,A2))</f>
        <v>1</v>
      </c>
      <c r="B3" s="2">
        <f>IF(E3="","",A3*100+IF(E3&lt;3,3,E3))</f>
        <v>103</v>
      </c>
      <c r="D3" s="59" t="s">
        <v>57</v>
      </c>
      <c r="E3" s="60">
        <v>0</v>
      </c>
      <c r="F3" s="18">
        <f>IF(D3="","",H3+J3)</f>
        <v>5.3472222222222227E-2</v>
      </c>
      <c r="G3" s="19" t="str">
        <f>IF(D3="","",VLOOKUP(D3,'Flota Variable'!$D$4:$I$35,4,0))</f>
        <v>Centro</v>
      </c>
      <c r="H3" s="53">
        <v>2.7083333333333334E-2</v>
      </c>
      <c r="I3" s="19" t="str">
        <f>IF(D3="","",VLOOKUP(D3,'Flota Variable'!$D$4:$I$35,6,0))</f>
        <v>Barrio</v>
      </c>
      <c r="J3" s="53">
        <v>2.6388888888888889E-2</v>
      </c>
      <c r="L3" s="2">
        <v>1</v>
      </c>
      <c r="M3" s="2">
        <f>ROUNDUP(L3/22,0)</f>
        <v>1</v>
      </c>
      <c r="N3" s="2">
        <f>IF(M3&lt;&gt;M2,3,N2+1)</f>
        <v>3</v>
      </c>
      <c r="O3" s="2">
        <f>M3*100+N3</f>
        <v>103</v>
      </c>
      <c r="P3" s="43" t="str">
        <f>IFERROR(VLOOKUP(M3,$A$3:$D$402,4,0)&amp;"_"&amp;N3,"")</f>
        <v>R93_3</v>
      </c>
      <c r="Q3" s="44">
        <f>IF(P3="","",IFERROR(VLOOKUP(O3,$B$3:$J$402,7,0),Q2))</f>
        <v>2.7083333333333334E-2</v>
      </c>
      <c r="R3" s="41">
        <f>IF(P3="","",IFERROR(VLOOKUP(O3,$B$3:$J$402,9,0),R2))</f>
        <v>2.6388888888888889E-2</v>
      </c>
      <c r="S3" s="41">
        <f>IFERROR(R3+Q3,"")</f>
        <v>5.3472222222222227E-2</v>
      </c>
      <c r="U3" s="2">
        <f>IF(V3="","",U2+1)</f>
        <v>1</v>
      </c>
      <c r="V3" s="2" t="str">
        <f>IF(L3&lt;=$V$1,D3,"")</f>
        <v>R93</v>
      </c>
      <c r="W3" s="2">
        <f>IF(V3="","",1)</f>
        <v>1</v>
      </c>
      <c r="X3" s="2" t="str">
        <f>IF(V3="","",G3)</f>
        <v>Centro</v>
      </c>
      <c r="Y3" s="2" t="str">
        <f>IF(V3="","",I3)</f>
        <v>Barrio</v>
      </c>
      <c r="Z3" s="41">
        <f>IF(V3="","",E3*$W$1)</f>
        <v>0</v>
      </c>
      <c r="AA3" s="41" t="str">
        <f>IF(AND(Z4="",Z3&lt;&gt;""),"40:00",Z4)</f>
        <v>40:00</v>
      </c>
      <c r="AB3" s="41">
        <f t="shared" ref="AB3:AB66" si="1">IF(V3="","",H3)</f>
        <v>2.7083333333333334E-2</v>
      </c>
      <c r="AC3" s="40">
        <f t="shared" ref="AC3:AC66" si="2">IF(V3="","",AB3-$X$1)</f>
        <v>2.6388888888888889E-2</v>
      </c>
      <c r="AD3" s="41">
        <f t="shared" ref="AD3:AD66" si="3">AB3</f>
        <v>2.7083333333333334E-2</v>
      </c>
      <c r="AF3" s="2">
        <f>IF(AG3="","",MAX(U:U)+1)</f>
        <v>2</v>
      </c>
      <c r="AG3" s="2" t="str">
        <f t="shared" ref="AG3:AG66" si="4">IF(L3&lt;=$V$1,D3,"")</f>
        <v>R93</v>
      </c>
      <c r="AH3" s="2">
        <f t="shared" ref="AH3:AH66" si="5">IF(V3="","",2)</f>
        <v>2</v>
      </c>
      <c r="AI3" s="2" t="str">
        <f t="shared" ref="AI3:AI66" si="6">IF(V3="","",I3)</f>
        <v>Barrio</v>
      </c>
      <c r="AJ3" s="2" t="str">
        <f t="shared" ref="AJ3:AJ66" si="7">IF(V3="","",G3)</f>
        <v>Centro</v>
      </c>
      <c r="AK3" s="41">
        <f>IF(V3="","",Z3)</f>
        <v>0</v>
      </c>
      <c r="AL3" s="41" t="str">
        <f>IF(AND(AK4="",AK3&lt;&gt;""),"40:00",AK4)</f>
        <v>40:00</v>
      </c>
      <c r="AM3" s="41">
        <f t="shared" ref="AM3:AM66" si="8">IF(V3="","",J3)</f>
        <v>2.6388888888888889E-2</v>
      </c>
      <c r="AN3" s="41">
        <f t="shared" ref="AN3:AN66" si="9">IF(V3="","",AM3-$X$1)</f>
        <v>2.5694444444444443E-2</v>
      </c>
      <c r="AO3" s="41">
        <f t="shared" ref="AO3:AO66" si="10">AM3</f>
        <v>2.6388888888888889E-2</v>
      </c>
      <c r="AQ3" s="2">
        <f t="shared" ref="AQ3:AQ66" si="11">IF(L3&lt;=$AG$1,L3,"")</f>
        <v>1</v>
      </c>
      <c r="AR3" s="3" t="str">
        <f t="shared" ref="AR3:AR66" si="12">IFERROR(VLOOKUP(AQ3,$U$3:$AD$398,2,0),VLOOKUP(AQ3,$AF$3:$AO$398,2,0))</f>
        <v>R93</v>
      </c>
      <c r="AS3" s="3">
        <f t="shared" ref="AS3:AS66" si="13">IFERROR(VLOOKUP(AQ3,$U$3:$AD$398,3,0),VLOOKUP(AQ3,$AF$3:$AO$398,3,0))</f>
        <v>1</v>
      </c>
      <c r="AT3" s="3" t="str">
        <f t="shared" ref="AT3:AT66" si="14">IFERROR(VLOOKUP(AQ3,$U$3:$AD$398,4,0),VLOOKUP(AQ3,$AF$3:$AO$398,4,0))</f>
        <v>Centro</v>
      </c>
      <c r="AU3" s="3" t="str">
        <f t="shared" ref="AU3:AU66" si="15">IFERROR(VLOOKUP(AQ3,$U$3:$AD$398,5,0),VLOOKUP(AQ3,$AF$3:$AO$398,5,0))</f>
        <v>Barrio</v>
      </c>
      <c r="AV3" s="3" t="str">
        <f t="shared" ref="AV3:AV66" si="16">TEXT(IFERROR(VLOOKUP(AQ3,$U$3:$AD$398,6,0),VLOOKUP(AQ3,$AF$3:$AO$398,6,0)),"hh:mm")</f>
        <v>00:00</v>
      </c>
      <c r="AW3" s="3" t="str">
        <f t="shared" ref="AW3:AW66" si="17">IF(IFERROR(VLOOKUP(AQ3,$U$3:$AD$398,7,0),VLOOKUP(AQ3,$AF$3:$AO$398,7,0))="40:00","40:00",TEXT(IFERROR(VLOOKUP(AQ3,$U$3:$AD$398,7,0),VLOOKUP(AQ3,$AF$3:$AO$398,7,0)),"hh:mm"))</f>
        <v>40:00</v>
      </c>
      <c r="AX3" s="3" t="str">
        <f t="shared" ref="AX3:AX66" si="18">TEXT(IFERROR(VLOOKUP(AQ3,$U$3:$AD$398,10,0),VLOOKUP(AQ3,$AF$3:$AO$398,10,0)),"hh:mm")</f>
        <v>00:39</v>
      </c>
      <c r="AY3" s="3" t="str">
        <f t="shared" ref="AY3:AY66" si="19">TEXT(IFERROR(VLOOKUP(AQ3,$U$3:$AD$398,8,0),VLOOKUP(AQ3,$AF$3:$AO$398,8,0)),"hh:mm")</f>
        <v>00:39</v>
      </c>
      <c r="AZ3" s="3" t="str">
        <f t="shared" ref="AZ3:AZ66" si="20">TEXT(IFERROR(VLOOKUP(AQ3,$U$3:$AD$398,9,0),VLOOKUP(AQ3,$AF$3:$AO$398,9,0)),"hh:mm")</f>
        <v>00:38</v>
      </c>
      <c r="BB3" s="7" t="str">
        <f t="shared" si="0"/>
        <v>="R93",="1",="Centro",="Barrio",="00:00",="40:00",="00:39",="00:38",="00:39",</v>
      </c>
    </row>
    <row r="4" spans="1:54" x14ac:dyDescent="0.25">
      <c r="A4" s="2" t="str">
        <f t="shared" ref="A4:A67" si="21">IF(D4="","",IF(D4&lt;&gt;D3,A3+1,A3))</f>
        <v/>
      </c>
      <c r="B4" s="2" t="str">
        <f t="shared" ref="B4:B67" si="22">IF(E4="","",A4*100+IF(E4&lt;3,3,E4))</f>
        <v/>
      </c>
      <c r="D4" s="59" t="str">
        <f>IF(E4="","",D3)</f>
        <v/>
      </c>
      <c r="E4" s="60"/>
      <c r="F4" s="18" t="str">
        <f t="shared" ref="F4:F67" si="23">IF(D4="","",H4+J4)</f>
        <v/>
      </c>
      <c r="G4" s="19" t="str">
        <f>IF(D4="","",VLOOKUP(D4,'Flota Variable'!$D$4:$I$35,4,0))</f>
        <v/>
      </c>
      <c r="H4" s="53">
        <v>2.7777777777777776E-2</v>
      </c>
      <c r="I4" s="19" t="str">
        <f>IF(D4="","",VLOOKUP(D4,'Flota Variable'!$D$4:$I$35,6,0))</f>
        <v/>
      </c>
      <c r="J4" s="53">
        <v>2.7777777777777776E-2</v>
      </c>
      <c r="L4" s="2">
        <v>2</v>
      </c>
      <c r="M4" s="2">
        <f t="shared" ref="M4:M67" si="24">ROUNDUP(L4/22,0)</f>
        <v>1</v>
      </c>
      <c r="N4" s="2">
        <f t="shared" ref="N4:N67" si="25">IF(M4&lt;&gt;M3,3,N3+1)</f>
        <v>4</v>
      </c>
      <c r="O4" s="2">
        <f t="shared" ref="O4:O67" si="26">M4*100+N4</f>
        <v>104</v>
      </c>
      <c r="P4" s="43" t="str">
        <f t="shared" ref="P4:P67" si="27">IFERROR(VLOOKUP(M4,$A$3:$D$402,4,0)&amp;"_"&amp;N4,"")</f>
        <v>R93_4</v>
      </c>
      <c r="Q4" s="44">
        <f t="shared" ref="Q4:Q67" si="28">IF(P4="","",IFERROR(VLOOKUP(O4,$B$3:$J$402,7,0),Q3))</f>
        <v>2.7083333333333334E-2</v>
      </c>
      <c r="R4" s="41">
        <f t="shared" ref="R4:R67" si="29">IF(P4="","",IFERROR(VLOOKUP(O4,$B$3:$J$402,9,0),R3))</f>
        <v>2.6388888888888889E-2</v>
      </c>
      <c r="S4" s="41">
        <f t="shared" ref="S4:S67" si="30">IFERROR(R4+Q4,"")</f>
        <v>5.3472222222222227E-2</v>
      </c>
      <c r="U4" s="2" t="str">
        <f t="shared" ref="U4:U67" si="31">IF(V4="","",U3+1)</f>
        <v/>
      </c>
      <c r="V4" s="2" t="str">
        <f t="shared" ref="V4:V67" si="32">IF(L4&lt;=$V$1,D4,"")</f>
        <v/>
      </c>
      <c r="W4" s="2" t="str">
        <f t="shared" ref="W4:W67" si="33">IF(V4="","",1)</f>
        <v/>
      </c>
      <c r="X4" s="2" t="str">
        <f t="shared" ref="X4:X67" si="34">IF(V4="","",G4)</f>
        <v/>
      </c>
      <c r="Y4" s="2" t="str">
        <f t="shared" ref="Y4:Y67" si="35">IF(V4="","",I4)</f>
        <v/>
      </c>
      <c r="Z4" s="41" t="str">
        <f t="shared" ref="Z4:Z67" si="36">IF(V4="","",E4*$W$1)</f>
        <v/>
      </c>
      <c r="AA4" s="41" t="str">
        <f t="shared" ref="AA4:AA67" si="37">IF(AND(Z5="",Z4&lt;&gt;""),"40:00",Z5)</f>
        <v/>
      </c>
      <c r="AB4" s="41" t="str">
        <f t="shared" si="1"/>
        <v/>
      </c>
      <c r="AC4" s="40" t="str">
        <f t="shared" si="2"/>
        <v/>
      </c>
      <c r="AD4" s="41" t="str">
        <f t="shared" si="3"/>
        <v/>
      </c>
      <c r="AF4" s="2" t="str">
        <f>IF(AG4="","",AF3+1)</f>
        <v/>
      </c>
      <c r="AG4" s="2" t="str">
        <f t="shared" si="4"/>
        <v/>
      </c>
      <c r="AH4" s="2" t="str">
        <f t="shared" si="5"/>
        <v/>
      </c>
      <c r="AI4" s="2" t="str">
        <f t="shared" si="6"/>
        <v/>
      </c>
      <c r="AJ4" s="2" t="str">
        <f t="shared" si="7"/>
        <v/>
      </c>
      <c r="AK4" s="41" t="str">
        <f t="shared" ref="AK4:AK67" si="38">IF(V4="","",Z4+AB4)</f>
        <v/>
      </c>
      <c r="AL4" s="41" t="str">
        <f t="shared" ref="AL4:AL67" si="39">IF(AND(AK5="",AK4&lt;&gt;""),"40:00",AK5)</f>
        <v/>
      </c>
      <c r="AM4" s="41" t="str">
        <f t="shared" si="8"/>
        <v/>
      </c>
      <c r="AN4" s="41" t="str">
        <f t="shared" si="9"/>
        <v/>
      </c>
      <c r="AO4" s="41" t="str">
        <f t="shared" si="10"/>
        <v/>
      </c>
      <c r="AQ4" s="2">
        <f t="shared" si="11"/>
        <v>2</v>
      </c>
      <c r="AR4" s="3" t="str">
        <f t="shared" si="12"/>
        <v>R93</v>
      </c>
      <c r="AS4" s="3">
        <f t="shared" si="13"/>
        <v>2</v>
      </c>
      <c r="AT4" s="3" t="str">
        <f t="shared" si="14"/>
        <v>Barrio</v>
      </c>
      <c r="AU4" s="3" t="str">
        <f t="shared" si="15"/>
        <v>Centro</v>
      </c>
      <c r="AV4" s="3" t="str">
        <f t="shared" si="16"/>
        <v>00:00</v>
      </c>
      <c r="AW4" s="3" t="str">
        <f t="shared" si="17"/>
        <v>40:00</v>
      </c>
      <c r="AX4" s="3" t="str">
        <f t="shared" si="18"/>
        <v>00:38</v>
      </c>
      <c r="AY4" s="3" t="str">
        <f t="shared" si="19"/>
        <v>00:38</v>
      </c>
      <c r="AZ4" s="3" t="str">
        <f t="shared" si="20"/>
        <v>00:37</v>
      </c>
      <c r="BB4" s="7" t="str">
        <f t="shared" si="0"/>
        <v>="R93",="2",="Barrio",="Centro",="00:00",="40:00",="00:38",="00:37",="00:38",</v>
      </c>
    </row>
    <row r="5" spans="1:54" x14ac:dyDescent="0.25">
      <c r="A5" s="2" t="str">
        <f t="shared" si="21"/>
        <v/>
      </c>
      <c r="B5" s="2" t="str">
        <f t="shared" si="22"/>
        <v/>
      </c>
      <c r="D5" s="59" t="str">
        <f t="shared" ref="D5:D34" si="40">IF(E5="","",D4)</f>
        <v/>
      </c>
      <c r="E5" s="60"/>
      <c r="F5" s="18" t="str">
        <f t="shared" si="23"/>
        <v/>
      </c>
      <c r="G5" s="19" t="str">
        <f>IF(D5="","",VLOOKUP(D5,'Flota Variable'!$D$4:$I$35,4,0))</f>
        <v/>
      </c>
      <c r="H5" s="53"/>
      <c r="I5" s="19" t="str">
        <f>IF(D5="","",VLOOKUP(D5,'Flota Variable'!$D$4:$I$35,6,0))</f>
        <v/>
      </c>
      <c r="J5" s="53"/>
      <c r="L5" s="2">
        <v>3</v>
      </c>
      <c r="M5" s="2">
        <f t="shared" si="24"/>
        <v>1</v>
      </c>
      <c r="N5" s="2">
        <f t="shared" si="25"/>
        <v>5</v>
      </c>
      <c r="O5" s="2">
        <f t="shared" si="26"/>
        <v>105</v>
      </c>
      <c r="P5" s="43" t="str">
        <f t="shared" si="27"/>
        <v>R93_5</v>
      </c>
      <c r="Q5" s="44">
        <f t="shared" si="28"/>
        <v>2.7083333333333334E-2</v>
      </c>
      <c r="R5" s="41">
        <f t="shared" si="29"/>
        <v>2.6388888888888889E-2</v>
      </c>
      <c r="S5" s="41">
        <f t="shared" si="30"/>
        <v>5.3472222222222227E-2</v>
      </c>
      <c r="U5" s="2" t="str">
        <f t="shared" si="31"/>
        <v/>
      </c>
      <c r="V5" s="2" t="str">
        <f t="shared" si="32"/>
        <v/>
      </c>
      <c r="W5" s="2" t="str">
        <f t="shared" si="33"/>
        <v/>
      </c>
      <c r="X5" s="2" t="str">
        <f t="shared" si="34"/>
        <v/>
      </c>
      <c r="Y5" s="2" t="str">
        <f t="shared" si="35"/>
        <v/>
      </c>
      <c r="Z5" s="41" t="str">
        <f t="shared" si="36"/>
        <v/>
      </c>
      <c r="AA5" s="41" t="str">
        <f t="shared" si="37"/>
        <v/>
      </c>
      <c r="AB5" s="41" t="str">
        <f t="shared" si="1"/>
        <v/>
      </c>
      <c r="AC5" s="40" t="str">
        <f t="shared" si="2"/>
        <v/>
      </c>
      <c r="AD5" s="41" t="str">
        <f t="shared" si="3"/>
        <v/>
      </c>
      <c r="AF5" s="2" t="str">
        <f t="shared" ref="AF5:AF68" si="41">IF(AG5="","",AF4+1)</f>
        <v/>
      </c>
      <c r="AG5" s="2" t="str">
        <f t="shared" si="4"/>
        <v/>
      </c>
      <c r="AH5" s="2" t="str">
        <f t="shared" si="5"/>
        <v/>
      </c>
      <c r="AI5" s="2" t="str">
        <f t="shared" si="6"/>
        <v/>
      </c>
      <c r="AJ5" s="2" t="str">
        <f t="shared" si="7"/>
        <v/>
      </c>
      <c r="AK5" s="41" t="str">
        <f t="shared" si="38"/>
        <v/>
      </c>
      <c r="AL5" s="41" t="str">
        <f t="shared" si="39"/>
        <v/>
      </c>
      <c r="AM5" s="41" t="str">
        <f t="shared" si="8"/>
        <v/>
      </c>
      <c r="AN5" s="41" t="str">
        <f t="shared" si="9"/>
        <v/>
      </c>
      <c r="AO5" s="41" t="str">
        <f t="shared" si="10"/>
        <v/>
      </c>
      <c r="AQ5" s="2" t="str">
        <f t="shared" si="11"/>
        <v/>
      </c>
      <c r="AR5" s="3" t="str">
        <f t="shared" si="12"/>
        <v/>
      </c>
      <c r="AS5" s="3" t="str">
        <f t="shared" si="13"/>
        <v/>
      </c>
      <c r="AT5" s="3" t="str">
        <f t="shared" si="14"/>
        <v/>
      </c>
      <c r="AU5" s="3" t="str">
        <f t="shared" si="15"/>
        <v/>
      </c>
      <c r="AV5" s="3" t="str">
        <f t="shared" si="16"/>
        <v/>
      </c>
      <c r="AW5" s="3" t="str">
        <f t="shared" si="17"/>
        <v/>
      </c>
      <c r="AX5" s="3" t="str">
        <f t="shared" si="18"/>
        <v/>
      </c>
      <c r="AY5" s="3" t="str">
        <f t="shared" si="19"/>
        <v/>
      </c>
      <c r="AZ5" s="3" t="str">
        <f t="shared" si="20"/>
        <v/>
      </c>
      <c r="BB5" s="7" t="str">
        <f t="shared" si="0"/>
        <v/>
      </c>
    </row>
    <row r="6" spans="1:54" x14ac:dyDescent="0.25">
      <c r="A6" s="2" t="str">
        <f t="shared" si="21"/>
        <v/>
      </c>
      <c r="B6" s="2" t="str">
        <f t="shared" si="22"/>
        <v/>
      </c>
      <c r="D6" s="59" t="str">
        <f t="shared" si="40"/>
        <v/>
      </c>
      <c r="E6" s="60"/>
      <c r="F6" s="18" t="str">
        <f t="shared" si="23"/>
        <v/>
      </c>
      <c r="G6" s="19" t="str">
        <f>IF(D6="","",VLOOKUP(D6,'Flota Variable'!$D$4:$I$35,4,0))</f>
        <v/>
      </c>
      <c r="H6" s="53"/>
      <c r="I6" s="19" t="str">
        <f>IF(D6="","",VLOOKUP(D6,'Flota Variable'!$D$4:$I$35,6,0))</f>
        <v/>
      </c>
      <c r="J6" s="53"/>
      <c r="L6" s="2">
        <v>4</v>
      </c>
      <c r="M6" s="2">
        <f t="shared" si="24"/>
        <v>1</v>
      </c>
      <c r="N6" s="2">
        <f t="shared" si="25"/>
        <v>6</v>
      </c>
      <c r="O6" s="2">
        <f t="shared" si="26"/>
        <v>106</v>
      </c>
      <c r="P6" s="43" t="str">
        <f t="shared" si="27"/>
        <v>R93_6</v>
      </c>
      <c r="Q6" s="44">
        <f t="shared" si="28"/>
        <v>2.7083333333333334E-2</v>
      </c>
      <c r="R6" s="41">
        <f t="shared" si="29"/>
        <v>2.6388888888888889E-2</v>
      </c>
      <c r="S6" s="41">
        <f t="shared" si="30"/>
        <v>5.3472222222222227E-2</v>
      </c>
      <c r="U6" s="2" t="str">
        <f t="shared" si="31"/>
        <v/>
      </c>
      <c r="V6" s="2" t="str">
        <f t="shared" si="32"/>
        <v/>
      </c>
      <c r="W6" s="2" t="str">
        <f t="shared" si="33"/>
        <v/>
      </c>
      <c r="X6" s="2" t="str">
        <f t="shared" si="34"/>
        <v/>
      </c>
      <c r="Y6" s="2" t="str">
        <f t="shared" si="35"/>
        <v/>
      </c>
      <c r="Z6" s="41" t="str">
        <f t="shared" si="36"/>
        <v/>
      </c>
      <c r="AA6" s="41" t="str">
        <f t="shared" si="37"/>
        <v/>
      </c>
      <c r="AB6" s="41" t="str">
        <f t="shared" si="1"/>
        <v/>
      </c>
      <c r="AC6" s="40" t="str">
        <f t="shared" si="2"/>
        <v/>
      </c>
      <c r="AD6" s="41" t="str">
        <f t="shared" si="3"/>
        <v/>
      </c>
      <c r="AF6" s="2" t="str">
        <f t="shared" si="41"/>
        <v/>
      </c>
      <c r="AG6" s="2" t="str">
        <f t="shared" si="4"/>
        <v/>
      </c>
      <c r="AH6" s="2" t="str">
        <f t="shared" si="5"/>
        <v/>
      </c>
      <c r="AI6" s="2" t="str">
        <f t="shared" si="6"/>
        <v/>
      </c>
      <c r="AJ6" s="2" t="str">
        <f t="shared" si="7"/>
        <v/>
      </c>
      <c r="AK6" s="41" t="str">
        <f t="shared" si="38"/>
        <v/>
      </c>
      <c r="AL6" s="41" t="str">
        <f t="shared" si="39"/>
        <v/>
      </c>
      <c r="AM6" s="41" t="str">
        <f t="shared" si="8"/>
        <v/>
      </c>
      <c r="AN6" s="41" t="str">
        <f t="shared" si="9"/>
        <v/>
      </c>
      <c r="AO6" s="41" t="str">
        <f t="shared" si="10"/>
        <v/>
      </c>
      <c r="AQ6" s="2" t="str">
        <f t="shared" si="11"/>
        <v/>
      </c>
      <c r="AR6" s="3" t="str">
        <f t="shared" si="12"/>
        <v/>
      </c>
      <c r="AS6" s="3" t="str">
        <f t="shared" si="13"/>
        <v/>
      </c>
      <c r="AT6" s="3" t="str">
        <f t="shared" si="14"/>
        <v/>
      </c>
      <c r="AU6" s="3" t="str">
        <f t="shared" si="15"/>
        <v/>
      </c>
      <c r="AV6" s="3" t="str">
        <f t="shared" si="16"/>
        <v/>
      </c>
      <c r="AW6" s="3" t="str">
        <f t="shared" si="17"/>
        <v/>
      </c>
      <c r="AX6" s="3" t="str">
        <f t="shared" si="18"/>
        <v/>
      </c>
      <c r="AY6" s="3" t="str">
        <f t="shared" si="19"/>
        <v/>
      </c>
      <c r="AZ6" s="3" t="str">
        <f t="shared" si="20"/>
        <v/>
      </c>
      <c r="BB6" s="7" t="str">
        <f t="shared" si="0"/>
        <v/>
      </c>
    </row>
    <row r="7" spans="1:54" x14ac:dyDescent="0.25">
      <c r="A7" s="2" t="str">
        <f t="shared" si="21"/>
        <v/>
      </c>
      <c r="B7" s="2" t="str">
        <f t="shared" si="22"/>
        <v/>
      </c>
      <c r="D7" s="59" t="str">
        <f t="shared" si="40"/>
        <v/>
      </c>
      <c r="E7" s="60"/>
      <c r="F7" s="18" t="str">
        <f t="shared" si="23"/>
        <v/>
      </c>
      <c r="G7" s="19" t="str">
        <f>IF(D7="","",VLOOKUP(D7,'Flota Variable'!$D$4:$I$35,4,0))</f>
        <v/>
      </c>
      <c r="H7" s="53"/>
      <c r="I7" s="19" t="str">
        <f>IF(D7="","",VLOOKUP(D7,'Flota Variable'!$D$4:$I$35,6,0))</f>
        <v/>
      </c>
      <c r="J7" s="53"/>
      <c r="L7" s="2">
        <v>5</v>
      </c>
      <c r="M7" s="2">
        <f t="shared" si="24"/>
        <v>1</v>
      </c>
      <c r="N7" s="2">
        <f t="shared" si="25"/>
        <v>7</v>
      </c>
      <c r="O7" s="2">
        <f t="shared" si="26"/>
        <v>107</v>
      </c>
      <c r="P7" s="43" t="str">
        <f t="shared" si="27"/>
        <v>R93_7</v>
      </c>
      <c r="Q7" s="44">
        <f t="shared" si="28"/>
        <v>2.7083333333333334E-2</v>
      </c>
      <c r="R7" s="41">
        <f t="shared" si="29"/>
        <v>2.6388888888888889E-2</v>
      </c>
      <c r="S7" s="41">
        <f t="shared" si="30"/>
        <v>5.3472222222222227E-2</v>
      </c>
      <c r="U7" s="2" t="str">
        <f t="shared" si="31"/>
        <v/>
      </c>
      <c r="V7" s="2" t="str">
        <f t="shared" si="32"/>
        <v/>
      </c>
      <c r="W7" s="2" t="str">
        <f t="shared" si="33"/>
        <v/>
      </c>
      <c r="X7" s="2" t="str">
        <f t="shared" si="34"/>
        <v/>
      </c>
      <c r="Y7" s="2" t="str">
        <f t="shared" si="35"/>
        <v/>
      </c>
      <c r="Z7" s="41" t="str">
        <f t="shared" si="36"/>
        <v/>
      </c>
      <c r="AA7" s="41" t="str">
        <f t="shared" si="37"/>
        <v/>
      </c>
      <c r="AB7" s="41" t="str">
        <f t="shared" si="1"/>
        <v/>
      </c>
      <c r="AC7" s="40" t="str">
        <f t="shared" si="2"/>
        <v/>
      </c>
      <c r="AD7" s="41" t="str">
        <f t="shared" si="3"/>
        <v/>
      </c>
      <c r="AF7" s="2" t="str">
        <f t="shared" si="41"/>
        <v/>
      </c>
      <c r="AG7" s="2" t="str">
        <f t="shared" si="4"/>
        <v/>
      </c>
      <c r="AH7" s="2" t="str">
        <f t="shared" si="5"/>
        <v/>
      </c>
      <c r="AI7" s="2" t="str">
        <f t="shared" si="6"/>
        <v/>
      </c>
      <c r="AJ7" s="2" t="str">
        <f t="shared" si="7"/>
        <v/>
      </c>
      <c r="AK7" s="41" t="str">
        <f t="shared" si="38"/>
        <v/>
      </c>
      <c r="AL7" s="41" t="str">
        <f t="shared" si="39"/>
        <v/>
      </c>
      <c r="AM7" s="41" t="str">
        <f t="shared" si="8"/>
        <v/>
      </c>
      <c r="AN7" s="41" t="str">
        <f t="shared" si="9"/>
        <v/>
      </c>
      <c r="AO7" s="41" t="str">
        <f t="shared" si="10"/>
        <v/>
      </c>
      <c r="AQ7" s="2" t="str">
        <f t="shared" si="11"/>
        <v/>
      </c>
      <c r="AR7" s="3" t="str">
        <f t="shared" si="12"/>
        <v/>
      </c>
      <c r="AS7" s="3" t="str">
        <f t="shared" si="13"/>
        <v/>
      </c>
      <c r="AT7" s="3" t="str">
        <f t="shared" si="14"/>
        <v/>
      </c>
      <c r="AU7" s="3" t="str">
        <f t="shared" si="15"/>
        <v/>
      </c>
      <c r="AV7" s="3" t="str">
        <f t="shared" si="16"/>
        <v/>
      </c>
      <c r="AW7" s="3" t="str">
        <f t="shared" si="17"/>
        <v/>
      </c>
      <c r="AX7" s="3" t="str">
        <f t="shared" si="18"/>
        <v/>
      </c>
      <c r="AY7" s="3" t="str">
        <f t="shared" si="19"/>
        <v/>
      </c>
      <c r="AZ7" s="3" t="str">
        <f t="shared" si="20"/>
        <v/>
      </c>
      <c r="BB7" s="7" t="str">
        <f t="shared" si="0"/>
        <v/>
      </c>
    </row>
    <row r="8" spans="1:54" x14ac:dyDescent="0.25">
      <c r="A8" s="2" t="str">
        <f t="shared" si="21"/>
        <v/>
      </c>
      <c r="B8" s="2" t="str">
        <f t="shared" si="22"/>
        <v/>
      </c>
      <c r="D8" s="59" t="str">
        <f t="shared" si="40"/>
        <v/>
      </c>
      <c r="E8" s="60"/>
      <c r="F8" s="18" t="str">
        <f t="shared" si="23"/>
        <v/>
      </c>
      <c r="G8" s="19" t="str">
        <f>IF(D8="","",VLOOKUP(D8,'Flota Variable'!$D$4:$I$35,4,0))</f>
        <v/>
      </c>
      <c r="H8" s="53"/>
      <c r="I8" s="19" t="str">
        <f>IF(D8="","",VLOOKUP(D8,'Flota Variable'!$D$4:$I$35,6,0))</f>
        <v/>
      </c>
      <c r="J8" s="53"/>
      <c r="L8" s="2">
        <v>6</v>
      </c>
      <c r="M8" s="2">
        <f t="shared" si="24"/>
        <v>1</v>
      </c>
      <c r="N8" s="2">
        <f t="shared" si="25"/>
        <v>8</v>
      </c>
      <c r="O8" s="2">
        <f t="shared" si="26"/>
        <v>108</v>
      </c>
      <c r="P8" s="43" t="str">
        <f t="shared" si="27"/>
        <v>R93_8</v>
      </c>
      <c r="Q8" s="44">
        <f t="shared" si="28"/>
        <v>2.7083333333333334E-2</v>
      </c>
      <c r="R8" s="41">
        <f t="shared" si="29"/>
        <v>2.6388888888888889E-2</v>
      </c>
      <c r="S8" s="41">
        <f t="shared" si="30"/>
        <v>5.3472222222222227E-2</v>
      </c>
      <c r="U8" s="2" t="str">
        <f t="shared" si="31"/>
        <v/>
      </c>
      <c r="V8" s="2" t="str">
        <f t="shared" si="32"/>
        <v/>
      </c>
      <c r="W8" s="2" t="str">
        <f t="shared" si="33"/>
        <v/>
      </c>
      <c r="X8" s="2" t="str">
        <f t="shared" si="34"/>
        <v/>
      </c>
      <c r="Y8" s="2" t="str">
        <f t="shared" si="35"/>
        <v/>
      </c>
      <c r="Z8" s="41" t="str">
        <f t="shared" si="36"/>
        <v/>
      </c>
      <c r="AA8" s="41" t="str">
        <f t="shared" si="37"/>
        <v/>
      </c>
      <c r="AB8" s="41" t="str">
        <f t="shared" si="1"/>
        <v/>
      </c>
      <c r="AC8" s="40" t="str">
        <f t="shared" si="2"/>
        <v/>
      </c>
      <c r="AD8" s="41" t="str">
        <f t="shared" si="3"/>
        <v/>
      </c>
      <c r="AF8" s="2" t="str">
        <f t="shared" si="41"/>
        <v/>
      </c>
      <c r="AG8" s="2" t="str">
        <f t="shared" si="4"/>
        <v/>
      </c>
      <c r="AH8" s="2" t="str">
        <f t="shared" si="5"/>
        <v/>
      </c>
      <c r="AI8" s="2" t="str">
        <f t="shared" si="6"/>
        <v/>
      </c>
      <c r="AJ8" s="2" t="str">
        <f t="shared" si="7"/>
        <v/>
      </c>
      <c r="AK8" s="41" t="str">
        <f t="shared" si="38"/>
        <v/>
      </c>
      <c r="AL8" s="41" t="str">
        <f t="shared" si="39"/>
        <v/>
      </c>
      <c r="AM8" s="41" t="str">
        <f t="shared" si="8"/>
        <v/>
      </c>
      <c r="AN8" s="41" t="str">
        <f t="shared" si="9"/>
        <v/>
      </c>
      <c r="AO8" s="41" t="str">
        <f t="shared" si="10"/>
        <v/>
      </c>
      <c r="AQ8" s="2" t="str">
        <f t="shared" si="11"/>
        <v/>
      </c>
      <c r="AR8" s="3" t="str">
        <f t="shared" si="12"/>
        <v/>
      </c>
      <c r="AS8" s="3" t="str">
        <f t="shared" si="13"/>
        <v/>
      </c>
      <c r="AT8" s="3" t="str">
        <f t="shared" si="14"/>
        <v/>
      </c>
      <c r="AU8" s="3" t="str">
        <f t="shared" si="15"/>
        <v/>
      </c>
      <c r="AV8" s="3" t="str">
        <f t="shared" si="16"/>
        <v/>
      </c>
      <c r="AW8" s="3" t="str">
        <f t="shared" si="17"/>
        <v/>
      </c>
      <c r="AX8" s="3" t="str">
        <f t="shared" si="18"/>
        <v/>
      </c>
      <c r="AY8" s="3" t="str">
        <f t="shared" si="19"/>
        <v/>
      </c>
      <c r="AZ8" s="3" t="str">
        <f t="shared" si="20"/>
        <v/>
      </c>
      <c r="BB8" s="7" t="str">
        <f t="shared" si="0"/>
        <v/>
      </c>
    </row>
    <row r="9" spans="1:54" x14ac:dyDescent="0.25">
      <c r="A9" s="2" t="str">
        <f t="shared" si="21"/>
        <v/>
      </c>
      <c r="B9" s="2" t="str">
        <f t="shared" si="22"/>
        <v/>
      </c>
      <c r="D9" s="59" t="str">
        <f t="shared" si="40"/>
        <v/>
      </c>
      <c r="E9" s="60"/>
      <c r="F9" s="18" t="str">
        <f t="shared" si="23"/>
        <v/>
      </c>
      <c r="G9" s="19" t="str">
        <f>IF(D9="","",VLOOKUP(D9,'Flota Variable'!$D$4:$I$35,4,0))</f>
        <v/>
      </c>
      <c r="H9" s="53"/>
      <c r="I9" s="19" t="str">
        <f>IF(D9="","",VLOOKUP(D9,'Flota Variable'!$D$4:$I$35,6,0))</f>
        <v/>
      </c>
      <c r="J9" s="53"/>
      <c r="L9" s="2">
        <v>7</v>
      </c>
      <c r="M9" s="2">
        <f t="shared" si="24"/>
        <v>1</v>
      </c>
      <c r="N9" s="2">
        <f t="shared" si="25"/>
        <v>9</v>
      </c>
      <c r="O9" s="2">
        <f t="shared" si="26"/>
        <v>109</v>
      </c>
      <c r="P9" s="43" t="str">
        <f t="shared" si="27"/>
        <v>R93_9</v>
      </c>
      <c r="Q9" s="44">
        <f t="shared" si="28"/>
        <v>2.7083333333333334E-2</v>
      </c>
      <c r="R9" s="41">
        <f t="shared" si="29"/>
        <v>2.6388888888888889E-2</v>
      </c>
      <c r="S9" s="41">
        <f t="shared" si="30"/>
        <v>5.3472222222222227E-2</v>
      </c>
      <c r="U9" s="2" t="str">
        <f t="shared" si="31"/>
        <v/>
      </c>
      <c r="V9" s="2" t="str">
        <f t="shared" si="32"/>
        <v/>
      </c>
      <c r="W9" s="2" t="str">
        <f t="shared" si="33"/>
        <v/>
      </c>
      <c r="X9" s="2" t="str">
        <f t="shared" si="34"/>
        <v/>
      </c>
      <c r="Y9" s="2" t="str">
        <f t="shared" si="35"/>
        <v/>
      </c>
      <c r="Z9" s="41" t="str">
        <f t="shared" si="36"/>
        <v/>
      </c>
      <c r="AA9" s="41" t="str">
        <f t="shared" si="37"/>
        <v/>
      </c>
      <c r="AB9" s="41" t="str">
        <f t="shared" si="1"/>
        <v/>
      </c>
      <c r="AC9" s="40" t="str">
        <f t="shared" si="2"/>
        <v/>
      </c>
      <c r="AD9" s="41" t="str">
        <f t="shared" si="3"/>
        <v/>
      </c>
      <c r="AF9" s="2" t="str">
        <f t="shared" si="41"/>
        <v/>
      </c>
      <c r="AG9" s="2" t="str">
        <f t="shared" si="4"/>
        <v/>
      </c>
      <c r="AH9" s="2" t="str">
        <f t="shared" si="5"/>
        <v/>
      </c>
      <c r="AI9" s="2" t="str">
        <f t="shared" si="6"/>
        <v/>
      </c>
      <c r="AJ9" s="2" t="str">
        <f t="shared" si="7"/>
        <v/>
      </c>
      <c r="AK9" s="41" t="str">
        <f t="shared" si="38"/>
        <v/>
      </c>
      <c r="AL9" s="41" t="str">
        <f t="shared" si="39"/>
        <v/>
      </c>
      <c r="AM9" s="41" t="str">
        <f t="shared" si="8"/>
        <v/>
      </c>
      <c r="AN9" s="41" t="str">
        <f t="shared" si="9"/>
        <v/>
      </c>
      <c r="AO9" s="41" t="str">
        <f t="shared" si="10"/>
        <v/>
      </c>
      <c r="AQ9" s="2" t="str">
        <f t="shared" si="11"/>
        <v/>
      </c>
      <c r="AR9" s="3" t="str">
        <f t="shared" si="12"/>
        <v/>
      </c>
      <c r="AS9" s="3" t="str">
        <f t="shared" si="13"/>
        <v/>
      </c>
      <c r="AT9" s="3" t="str">
        <f t="shared" si="14"/>
        <v/>
      </c>
      <c r="AU9" s="3" t="str">
        <f t="shared" si="15"/>
        <v/>
      </c>
      <c r="AV9" s="3" t="str">
        <f t="shared" si="16"/>
        <v/>
      </c>
      <c r="AW9" s="3" t="str">
        <f t="shared" si="17"/>
        <v/>
      </c>
      <c r="AX9" s="3" t="str">
        <f t="shared" si="18"/>
        <v/>
      </c>
      <c r="AY9" s="3" t="str">
        <f t="shared" si="19"/>
        <v/>
      </c>
      <c r="AZ9" s="3" t="str">
        <f t="shared" si="20"/>
        <v/>
      </c>
      <c r="BB9" s="7" t="str">
        <f t="shared" si="0"/>
        <v/>
      </c>
    </row>
    <row r="10" spans="1:54" x14ac:dyDescent="0.25">
      <c r="A10" s="2" t="str">
        <f t="shared" si="21"/>
        <v/>
      </c>
      <c r="B10" s="2" t="str">
        <f t="shared" si="22"/>
        <v/>
      </c>
      <c r="D10" s="59" t="str">
        <f t="shared" si="40"/>
        <v/>
      </c>
      <c r="E10" s="60"/>
      <c r="F10" s="18" t="str">
        <f t="shared" si="23"/>
        <v/>
      </c>
      <c r="G10" s="19" t="str">
        <f>IF(D10="","",VLOOKUP(D10,'Flota Variable'!$D$4:$I$35,4,0))</f>
        <v/>
      </c>
      <c r="H10" s="53"/>
      <c r="I10" s="19" t="str">
        <f>IF(D10="","",VLOOKUP(D10,'Flota Variable'!$D$4:$I$35,6,0))</f>
        <v/>
      </c>
      <c r="J10" s="53"/>
      <c r="L10" s="2">
        <v>8</v>
      </c>
      <c r="M10" s="2">
        <f t="shared" si="24"/>
        <v>1</v>
      </c>
      <c r="N10" s="2">
        <f t="shared" si="25"/>
        <v>10</v>
      </c>
      <c r="O10" s="2">
        <f t="shared" si="26"/>
        <v>110</v>
      </c>
      <c r="P10" s="43" t="str">
        <f t="shared" si="27"/>
        <v>R93_10</v>
      </c>
      <c r="Q10" s="44">
        <f t="shared" si="28"/>
        <v>2.7083333333333334E-2</v>
      </c>
      <c r="R10" s="41">
        <f t="shared" si="29"/>
        <v>2.6388888888888889E-2</v>
      </c>
      <c r="S10" s="41">
        <f t="shared" si="30"/>
        <v>5.3472222222222227E-2</v>
      </c>
      <c r="U10" s="2" t="str">
        <f t="shared" si="31"/>
        <v/>
      </c>
      <c r="V10" s="2" t="str">
        <f t="shared" si="32"/>
        <v/>
      </c>
      <c r="W10" s="2" t="str">
        <f t="shared" si="33"/>
        <v/>
      </c>
      <c r="X10" s="2" t="str">
        <f t="shared" si="34"/>
        <v/>
      </c>
      <c r="Y10" s="2" t="str">
        <f t="shared" si="35"/>
        <v/>
      </c>
      <c r="Z10" s="41" t="str">
        <f t="shared" si="36"/>
        <v/>
      </c>
      <c r="AA10" s="41" t="str">
        <f t="shared" si="37"/>
        <v/>
      </c>
      <c r="AB10" s="41" t="str">
        <f t="shared" si="1"/>
        <v/>
      </c>
      <c r="AC10" s="40" t="str">
        <f t="shared" si="2"/>
        <v/>
      </c>
      <c r="AD10" s="41" t="str">
        <f t="shared" si="3"/>
        <v/>
      </c>
      <c r="AF10" s="2" t="str">
        <f t="shared" si="41"/>
        <v/>
      </c>
      <c r="AG10" s="2" t="str">
        <f t="shared" si="4"/>
        <v/>
      </c>
      <c r="AH10" s="2" t="str">
        <f t="shared" si="5"/>
        <v/>
      </c>
      <c r="AI10" s="2" t="str">
        <f t="shared" si="6"/>
        <v/>
      </c>
      <c r="AJ10" s="2" t="str">
        <f t="shared" si="7"/>
        <v/>
      </c>
      <c r="AK10" s="41" t="str">
        <f t="shared" si="38"/>
        <v/>
      </c>
      <c r="AL10" s="41" t="str">
        <f t="shared" si="39"/>
        <v/>
      </c>
      <c r="AM10" s="41" t="str">
        <f t="shared" si="8"/>
        <v/>
      </c>
      <c r="AN10" s="41" t="str">
        <f t="shared" si="9"/>
        <v/>
      </c>
      <c r="AO10" s="41" t="str">
        <f t="shared" si="10"/>
        <v/>
      </c>
      <c r="AQ10" s="2" t="str">
        <f t="shared" si="11"/>
        <v/>
      </c>
      <c r="AR10" s="3" t="str">
        <f t="shared" si="12"/>
        <v/>
      </c>
      <c r="AS10" s="3" t="str">
        <f t="shared" si="13"/>
        <v/>
      </c>
      <c r="AT10" s="3" t="str">
        <f t="shared" si="14"/>
        <v/>
      </c>
      <c r="AU10" s="3" t="str">
        <f t="shared" si="15"/>
        <v/>
      </c>
      <c r="AV10" s="3" t="str">
        <f t="shared" si="16"/>
        <v/>
      </c>
      <c r="AW10" s="3" t="str">
        <f t="shared" si="17"/>
        <v/>
      </c>
      <c r="AX10" s="3" t="str">
        <f t="shared" si="18"/>
        <v/>
      </c>
      <c r="AY10" s="3" t="str">
        <f t="shared" si="19"/>
        <v/>
      </c>
      <c r="AZ10" s="3" t="str">
        <f t="shared" si="20"/>
        <v/>
      </c>
      <c r="BB10" s="7" t="str">
        <f t="shared" si="0"/>
        <v/>
      </c>
    </row>
    <row r="11" spans="1:54" x14ac:dyDescent="0.25">
      <c r="A11" s="2" t="str">
        <f t="shared" si="21"/>
        <v/>
      </c>
      <c r="B11" s="2" t="str">
        <f t="shared" si="22"/>
        <v/>
      </c>
      <c r="D11" s="59" t="str">
        <f t="shared" si="40"/>
        <v/>
      </c>
      <c r="E11" s="60"/>
      <c r="F11" s="18" t="str">
        <f t="shared" si="23"/>
        <v/>
      </c>
      <c r="G11" s="19" t="str">
        <f>IF(D11="","",VLOOKUP(D11,'Flota Variable'!$D$4:$I$35,4,0))</f>
        <v/>
      </c>
      <c r="H11" s="53"/>
      <c r="I11" s="19" t="str">
        <f>IF(D11="","",VLOOKUP(D11,'Flota Variable'!$D$4:$I$35,6,0))</f>
        <v/>
      </c>
      <c r="J11" s="53"/>
      <c r="L11" s="2">
        <v>9</v>
      </c>
      <c r="M11" s="2">
        <f t="shared" si="24"/>
        <v>1</v>
      </c>
      <c r="N11" s="2">
        <f t="shared" si="25"/>
        <v>11</v>
      </c>
      <c r="O11" s="2">
        <f t="shared" si="26"/>
        <v>111</v>
      </c>
      <c r="P11" s="43" t="str">
        <f t="shared" si="27"/>
        <v>R93_11</v>
      </c>
      <c r="Q11" s="44">
        <f t="shared" si="28"/>
        <v>2.7083333333333334E-2</v>
      </c>
      <c r="R11" s="41">
        <f t="shared" si="29"/>
        <v>2.6388888888888889E-2</v>
      </c>
      <c r="S11" s="41">
        <f t="shared" si="30"/>
        <v>5.3472222222222227E-2</v>
      </c>
      <c r="U11" s="2" t="str">
        <f t="shared" si="31"/>
        <v/>
      </c>
      <c r="V11" s="2" t="str">
        <f t="shared" si="32"/>
        <v/>
      </c>
      <c r="W11" s="2" t="str">
        <f t="shared" si="33"/>
        <v/>
      </c>
      <c r="X11" s="2" t="str">
        <f t="shared" si="34"/>
        <v/>
      </c>
      <c r="Y11" s="2" t="str">
        <f t="shared" si="35"/>
        <v/>
      </c>
      <c r="Z11" s="41" t="str">
        <f t="shared" si="36"/>
        <v/>
      </c>
      <c r="AA11" s="41" t="str">
        <f t="shared" si="37"/>
        <v/>
      </c>
      <c r="AB11" s="41" t="str">
        <f t="shared" si="1"/>
        <v/>
      </c>
      <c r="AC11" s="40" t="str">
        <f t="shared" si="2"/>
        <v/>
      </c>
      <c r="AD11" s="41" t="str">
        <f t="shared" si="3"/>
        <v/>
      </c>
      <c r="AF11" s="2" t="str">
        <f t="shared" si="41"/>
        <v/>
      </c>
      <c r="AG11" s="2" t="str">
        <f t="shared" si="4"/>
        <v/>
      </c>
      <c r="AH11" s="2" t="str">
        <f t="shared" si="5"/>
        <v/>
      </c>
      <c r="AI11" s="2" t="str">
        <f t="shared" si="6"/>
        <v/>
      </c>
      <c r="AJ11" s="2" t="str">
        <f t="shared" si="7"/>
        <v/>
      </c>
      <c r="AK11" s="41" t="str">
        <f t="shared" si="38"/>
        <v/>
      </c>
      <c r="AL11" s="41" t="str">
        <f t="shared" si="39"/>
        <v/>
      </c>
      <c r="AM11" s="41" t="str">
        <f t="shared" si="8"/>
        <v/>
      </c>
      <c r="AN11" s="41" t="str">
        <f t="shared" si="9"/>
        <v/>
      </c>
      <c r="AO11" s="41" t="str">
        <f t="shared" si="10"/>
        <v/>
      </c>
      <c r="AQ11" s="2" t="str">
        <f t="shared" si="11"/>
        <v/>
      </c>
      <c r="AR11" s="3" t="str">
        <f t="shared" si="12"/>
        <v/>
      </c>
      <c r="AS11" s="3" t="str">
        <f t="shared" si="13"/>
        <v/>
      </c>
      <c r="AT11" s="3" t="str">
        <f t="shared" si="14"/>
        <v/>
      </c>
      <c r="AU11" s="3" t="str">
        <f t="shared" si="15"/>
        <v/>
      </c>
      <c r="AV11" s="3" t="str">
        <f t="shared" si="16"/>
        <v/>
      </c>
      <c r="AW11" s="3" t="str">
        <f t="shared" si="17"/>
        <v/>
      </c>
      <c r="AX11" s="3" t="str">
        <f t="shared" si="18"/>
        <v/>
      </c>
      <c r="AY11" s="3" t="str">
        <f t="shared" si="19"/>
        <v/>
      </c>
      <c r="AZ11" s="3" t="str">
        <f t="shared" si="20"/>
        <v/>
      </c>
      <c r="BB11" s="7" t="str">
        <f t="shared" si="0"/>
        <v/>
      </c>
    </row>
    <row r="12" spans="1:54" x14ac:dyDescent="0.25">
      <c r="A12" s="2" t="str">
        <f t="shared" si="21"/>
        <v/>
      </c>
      <c r="B12" s="2" t="str">
        <f t="shared" si="22"/>
        <v/>
      </c>
      <c r="D12" s="59" t="str">
        <f t="shared" si="40"/>
        <v/>
      </c>
      <c r="E12" s="60"/>
      <c r="F12" s="18" t="str">
        <f t="shared" si="23"/>
        <v/>
      </c>
      <c r="G12" s="19" t="str">
        <f>IF(D12="","",VLOOKUP(D12,'Flota Variable'!$D$4:$I$35,4,0))</f>
        <v/>
      </c>
      <c r="H12" s="53"/>
      <c r="I12" s="19" t="str">
        <f>IF(D12="","",VLOOKUP(D12,'Flota Variable'!$D$4:$I$35,6,0))</f>
        <v/>
      </c>
      <c r="J12" s="53"/>
      <c r="L12" s="2">
        <v>10</v>
      </c>
      <c r="M12" s="2">
        <f t="shared" si="24"/>
        <v>1</v>
      </c>
      <c r="N12" s="2">
        <f t="shared" si="25"/>
        <v>12</v>
      </c>
      <c r="O12" s="2">
        <f t="shared" si="26"/>
        <v>112</v>
      </c>
      <c r="P12" s="43" t="str">
        <f t="shared" si="27"/>
        <v>R93_12</v>
      </c>
      <c r="Q12" s="44">
        <f t="shared" si="28"/>
        <v>2.7083333333333334E-2</v>
      </c>
      <c r="R12" s="41">
        <f t="shared" si="29"/>
        <v>2.6388888888888889E-2</v>
      </c>
      <c r="S12" s="41">
        <f t="shared" si="30"/>
        <v>5.3472222222222227E-2</v>
      </c>
      <c r="U12" s="2" t="str">
        <f t="shared" si="31"/>
        <v/>
      </c>
      <c r="V12" s="2" t="str">
        <f t="shared" si="32"/>
        <v/>
      </c>
      <c r="W12" s="2" t="str">
        <f t="shared" si="33"/>
        <v/>
      </c>
      <c r="X12" s="2" t="str">
        <f t="shared" si="34"/>
        <v/>
      </c>
      <c r="Y12" s="2" t="str">
        <f t="shared" si="35"/>
        <v/>
      </c>
      <c r="Z12" s="41" t="str">
        <f t="shared" si="36"/>
        <v/>
      </c>
      <c r="AA12" s="41" t="str">
        <f t="shared" si="37"/>
        <v/>
      </c>
      <c r="AB12" s="41" t="str">
        <f t="shared" si="1"/>
        <v/>
      </c>
      <c r="AC12" s="40" t="str">
        <f t="shared" si="2"/>
        <v/>
      </c>
      <c r="AD12" s="41" t="str">
        <f t="shared" si="3"/>
        <v/>
      </c>
      <c r="AF12" s="2" t="str">
        <f t="shared" si="41"/>
        <v/>
      </c>
      <c r="AG12" s="2" t="str">
        <f t="shared" si="4"/>
        <v/>
      </c>
      <c r="AH12" s="2" t="str">
        <f t="shared" si="5"/>
        <v/>
      </c>
      <c r="AI12" s="2" t="str">
        <f t="shared" si="6"/>
        <v/>
      </c>
      <c r="AJ12" s="2" t="str">
        <f t="shared" si="7"/>
        <v/>
      </c>
      <c r="AK12" s="41" t="str">
        <f t="shared" si="38"/>
        <v/>
      </c>
      <c r="AL12" s="41" t="str">
        <f t="shared" si="39"/>
        <v/>
      </c>
      <c r="AM12" s="41" t="str">
        <f t="shared" si="8"/>
        <v/>
      </c>
      <c r="AN12" s="41" t="str">
        <f t="shared" si="9"/>
        <v/>
      </c>
      <c r="AO12" s="41" t="str">
        <f t="shared" si="10"/>
        <v/>
      </c>
      <c r="AQ12" s="2" t="str">
        <f t="shared" si="11"/>
        <v/>
      </c>
      <c r="AR12" s="3" t="str">
        <f t="shared" si="12"/>
        <v/>
      </c>
      <c r="AS12" s="3" t="str">
        <f t="shared" si="13"/>
        <v/>
      </c>
      <c r="AT12" s="3" t="str">
        <f t="shared" si="14"/>
        <v/>
      </c>
      <c r="AU12" s="3" t="str">
        <f t="shared" si="15"/>
        <v/>
      </c>
      <c r="AV12" s="3" t="str">
        <f t="shared" si="16"/>
        <v/>
      </c>
      <c r="AW12" s="3" t="str">
        <f t="shared" si="17"/>
        <v/>
      </c>
      <c r="AX12" s="3" t="str">
        <f t="shared" si="18"/>
        <v/>
      </c>
      <c r="AY12" s="3" t="str">
        <f t="shared" si="19"/>
        <v/>
      </c>
      <c r="AZ12" s="3" t="str">
        <f t="shared" si="20"/>
        <v/>
      </c>
      <c r="BB12" s="7" t="str">
        <f t="shared" si="0"/>
        <v/>
      </c>
    </row>
    <row r="13" spans="1:54" x14ac:dyDescent="0.25">
      <c r="A13" s="2" t="str">
        <f t="shared" si="21"/>
        <v/>
      </c>
      <c r="B13" s="2" t="str">
        <f t="shared" si="22"/>
        <v/>
      </c>
      <c r="D13" s="59" t="str">
        <f t="shared" si="40"/>
        <v/>
      </c>
      <c r="E13" s="60"/>
      <c r="F13" s="18" t="str">
        <f t="shared" si="23"/>
        <v/>
      </c>
      <c r="G13" s="19" t="str">
        <f>IF(D13="","",VLOOKUP(D13,'Flota Variable'!$D$4:$I$35,4,0))</f>
        <v/>
      </c>
      <c r="H13" s="53"/>
      <c r="I13" s="19" t="str">
        <f>IF(D13="","",VLOOKUP(D13,'Flota Variable'!$D$4:$I$35,6,0))</f>
        <v/>
      </c>
      <c r="J13" s="53"/>
      <c r="L13" s="2">
        <v>11</v>
      </c>
      <c r="M13" s="2">
        <f t="shared" si="24"/>
        <v>1</v>
      </c>
      <c r="N13" s="2">
        <f t="shared" si="25"/>
        <v>13</v>
      </c>
      <c r="O13" s="2">
        <f t="shared" si="26"/>
        <v>113</v>
      </c>
      <c r="P13" s="43" t="str">
        <f t="shared" si="27"/>
        <v>R93_13</v>
      </c>
      <c r="Q13" s="44">
        <f t="shared" si="28"/>
        <v>2.7083333333333334E-2</v>
      </c>
      <c r="R13" s="41">
        <f t="shared" si="29"/>
        <v>2.6388888888888889E-2</v>
      </c>
      <c r="S13" s="41">
        <f t="shared" si="30"/>
        <v>5.3472222222222227E-2</v>
      </c>
      <c r="U13" s="2" t="str">
        <f t="shared" si="31"/>
        <v/>
      </c>
      <c r="V13" s="2" t="str">
        <f t="shared" si="32"/>
        <v/>
      </c>
      <c r="W13" s="2" t="str">
        <f t="shared" si="33"/>
        <v/>
      </c>
      <c r="X13" s="2" t="str">
        <f t="shared" si="34"/>
        <v/>
      </c>
      <c r="Y13" s="2" t="str">
        <f t="shared" si="35"/>
        <v/>
      </c>
      <c r="Z13" s="41" t="str">
        <f t="shared" si="36"/>
        <v/>
      </c>
      <c r="AA13" s="41" t="str">
        <f t="shared" si="37"/>
        <v/>
      </c>
      <c r="AB13" s="41" t="str">
        <f t="shared" si="1"/>
        <v/>
      </c>
      <c r="AC13" s="40" t="str">
        <f t="shared" si="2"/>
        <v/>
      </c>
      <c r="AD13" s="41" t="str">
        <f t="shared" si="3"/>
        <v/>
      </c>
      <c r="AF13" s="2" t="str">
        <f t="shared" si="41"/>
        <v/>
      </c>
      <c r="AG13" s="2" t="str">
        <f t="shared" si="4"/>
        <v/>
      </c>
      <c r="AH13" s="2" t="str">
        <f t="shared" si="5"/>
        <v/>
      </c>
      <c r="AI13" s="2" t="str">
        <f t="shared" si="6"/>
        <v/>
      </c>
      <c r="AJ13" s="2" t="str">
        <f t="shared" si="7"/>
        <v/>
      </c>
      <c r="AK13" s="41" t="str">
        <f t="shared" si="38"/>
        <v/>
      </c>
      <c r="AL13" s="41" t="str">
        <f t="shared" si="39"/>
        <v/>
      </c>
      <c r="AM13" s="41" t="str">
        <f t="shared" si="8"/>
        <v/>
      </c>
      <c r="AN13" s="41" t="str">
        <f t="shared" si="9"/>
        <v/>
      </c>
      <c r="AO13" s="41" t="str">
        <f t="shared" si="10"/>
        <v/>
      </c>
      <c r="AQ13" s="2" t="str">
        <f t="shared" si="11"/>
        <v/>
      </c>
      <c r="AR13" s="3" t="str">
        <f t="shared" si="12"/>
        <v/>
      </c>
      <c r="AS13" s="3" t="str">
        <f t="shared" si="13"/>
        <v/>
      </c>
      <c r="AT13" s="3" t="str">
        <f t="shared" si="14"/>
        <v/>
      </c>
      <c r="AU13" s="3" t="str">
        <f t="shared" si="15"/>
        <v/>
      </c>
      <c r="AV13" s="3" t="str">
        <f t="shared" si="16"/>
        <v/>
      </c>
      <c r="AW13" s="3" t="str">
        <f t="shared" si="17"/>
        <v/>
      </c>
      <c r="AX13" s="3" t="str">
        <f t="shared" si="18"/>
        <v/>
      </c>
      <c r="AY13" s="3" t="str">
        <f t="shared" si="19"/>
        <v/>
      </c>
      <c r="AZ13" s="3" t="str">
        <f t="shared" si="20"/>
        <v/>
      </c>
      <c r="BB13" s="7" t="str">
        <f t="shared" si="0"/>
        <v/>
      </c>
    </row>
    <row r="14" spans="1:54" x14ac:dyDescent="0.25">
      <c r="A14" s="2" t="str">
        <f t="shared" si="21"/>
        <v/>
      </c>
      <c r="B14" s="2" t="str">
        <f t="shared" si="22"/>
        <v/>
      </c>
      <c r="D14" s="59" t="str">
        <f t="shared" si="40"/>
        <v/>
      </c>
      <c r="E14" s="60"/>
      <c r="F14" s="18" t="str">
        <f t="shared" si="23"/>
        <v/>
      </c>
      <c r="G14" s="19" t="str">
        <f>IF(D14="","",VLOOKUP(D14,'Flota Variable'!$D$4:$I$35,4,0))</f>
        <v/>
      </c>
      <c r="H14" s="53"/>
      <c r="I14" s="19" t="str">
        <f>IF(D14="","",VLOOKUP(D14,'Flota Variable'!$D$4:$I$35,6,0))</f>
        <v/>
      </c>
      <c r="J14" s="53"/>
      <c r="L14" s="2">
        <v>12</v>
      </c>
      <c r="M14" s="2">
        <f t="shared" si="24"/>
        <v>1</v>
      </c>
      <c r="N14" s="2">
        <f t="shared" si="25"/>
        <v>14</v>
      </c>
      <c r="O14" s="2">
        <f t="shared" si="26"/>
        <v>114</v>
      </c>
      <c r="P14" s="43" t="str">
        <f t="shared" si="27"/>
        <v>R93_14</v>
      </c>
      <c r="Q14" s="44">
        <f t="shared" si="28"/>
        <v>2.7083333333333334E-2</v>
      </c>
      <c r="R14" s="41">
        <f t="shared" si="29"/>
        <v>2.6388888888888889E-2</v>
      </c>
      <c r="S14" s="41">
        <f t="shared" si="30"/>
        <v>5.3472222222222227E-2</v>
      </c>
      <c r="U14" s="2" t="str">
        <f t="shared" si="31"/>
        <v/>
      </c>
      <c r="V14" s="2" t="str">
        <f t="shared" si="32"/>
        <v/>
      </c>
      <c r="W14" s="2" t="str">
        <f t="shared" si="33"/>
        <v/>
      </c>
      <c r="X14" s="2" t="str">
        <f t="shared" si="34"/>
        <v/>
      </c>
      <c r="Y14" s="2" t="str">
        <f t="shared" si="35"/>
        <v/>
      </c>
      <c r="Z14" s="41" t="str">
        <f t="shared" si="36"/>
        <v/>
      </c>
      <c r="AA14" s="41" t="str">
        <f t="shared" si="37"/>
        <v/>
      </c>
      <c r="AB14" s="41" t="str">
        <f t="shared" si="1"/>
        <v/>
      </c>
      <c r="AC14" s="40" t="str">
        <f t="shared" si="2"/>
        <v/>
      </c>
      <c r="AD14" s="41" t="str">
        <f t="shared" si="3"/>
        <v/>
      </c>
      <c r="AF14" s="2" t="str">
        <f t="shared" si="41"/>
        <v/>
      </c>
      <c r="AG14" s="2" t="str">
        <f t="shared" si="4"/>
        <v/>
      </c>
      <c r="AH14" s="2" t="str">
        <f t="shared" si="5"/>
        <v/>
      </c>
      <c r="AI14" s="2" t="str">
        <f t="shared" si="6"/>
        <v/>
      </c>
      <c r="AJ14" s="2" t="str">
        <f t="shared" si="7"/>
        <v/>
      </c>
      <c r="AK14" s="41" t="str">
        <f t="shared" si="38"/>
        <v/>
      </c>
      <c r="AL14" s="41" t="str">
        <f t="shared" si="39"/>
        <v/>
      </c>
      <c r="AM14" s="41" t="str">
        <f t="shared" si="8"/>
        <v/>
      </c>
      <c r="AN14" s="41" t="str">
        <f t="shared" si="9"/>
        <v/>
      </c>
      <c r="AO14" s="41" t="str">
        <f t="shared" si="10"/>
        <v/>
      </c>
      <c r="AQ14" s="2" t="str">
        <f t="shared" si="11"/>
        <v/>
      </c>
      <c r="AR14" s="3" t="str">
        <f t="shared" si="12"/>
        <v/>
      </c>
      <c r="AS14" s="3" t="str">
        <f t="shared" si="13"/>
        <v/>
      </c>
      <c r="AT14" s="3" t="str">
        <f t="shared" si="14"/>
        <v/>
      </c>
      <c r="AU14" s="3" t="str">
        <f t="shared" si="15"/>
        <v/>
      </c>
      <c r="AV14" s="3" t="str">
        <f t="shared" si="16"/>
        <v/>
      </c>
      <c r="AW14" s="3" t="str">
        <f t="shared" si="17"/>
        <v/>
      </c>
      <c r="AX14" s="3" t="str">
        <f t="shared" si="18"/>
        <v/>
      </c>
      <c r="AY14" s="3" t="str">
        <f t="shared" si="19"/>
        <v/>
      </c>
      <c r="AZ14" s="3" t="str">
        <f t="shared" si="20"/>
        <v/>
      </c>
      <c r="BB14" s="7" t="str">
        <f t="shared" si="0"/>
        <v/>
      </c>
    </row>
    <row r="15" spans="1:54" x14ac:dyDescent="0.25">
      <c r="A15" s="2" t="str">
        <f t="shared" si="21"/>
        <v/>
      </c>
      <c r="B15" s="2" t="str">
        <f t="shared" si="22"/>
        <v/>
      </c>
      <c r="D15" s="59" t="str">
        <f t="shared" si="40"/>
        <v/>
      </c>
      <c r="E15" s="60"/>
      <c r="F15" s="18" t="str">
        <f t="shared" si="23"/>
        <v/>
      </c>
      <c r="G15" s="19" t="str">
        <f>IF(D15="","",VLOOKUP(D15,'Flota Variable'!$D$4:$I$35,4,0))</f>
        <v/>
      </c>
      <c r="H15" s="53"/>
      <c r="I15" s="19" t="str">
        <f>IF(D15="","",VLOOKUP(D15,'Flota Variable'!$D$4:$I$35,6,0))</f>
        <v/>
      </c>
      <c r="J15" s="53"/>
      <c r="L15" s="2">
        <v>13</v>
      </c>
      <c r="M15" s="2">
        <f t="shared" si="24"/>
        <v>1</v>
      </c>
      <c r="N15" s="2">
        <f t="shared" si="25"/>
        <v>15</v>
      </c>
      <c r="O15" s="2">
        <f t="shared" si="26"/>
        <v>115</v>
      </c>
      <c r="P15" s="43" t="str">
        <f t="shared" si="27"/>
        <v>R93_15</v>
      </c>
      <c r="Q15" s="44">
        <f t="shared" si="28"/>
        <v>2.7083333333333334E-2</v>
      </c>
      <c r="R15" s="41">
        <f t="shared" si="29"/>
        <v>2.6388888888888889E-2</v>
      </c>
      <c r="S15" s="41">
        <f t="shared" si="30"/>
        <v>5.3472222222222227E-2</v>
      </c>
      <c r="U15" s="2" t="str">
        <f t="shared" si="31"/>
        <v/>
      </c>
      <c r="V15" s="2" t="str">
        <f t="shared" si="32"/>
        <v/>
      </c>
      <c r="W15" s="2" t="str">
        <f t="shared" si="33"/>
        <v/>
      </c>
      <c r="X15" s="2" t="str">
        <f t="shared" si="34"/>
        <v/>
      </c>
      <c r="Y15" s="2" t="str">
        <f t="shared" si="35"/>
        <v/>
      </c>
      <c r="Z15" s="41" t="str">
        <f t="shared" si="36"/>
        <v/>
      </c>
      <c r="AA15" s="41" t="str">
        <f t="shared" si="37"/>
        <v/>
      </c>
      <c r="AB15" s="41" t="str">
        <f t="shared" si="1"/>
        <v/>
      </c>
      <c r="AC15" s="40" t="str">
        <f t="shared" si="2"/>
        <v/>
      </c>
      <c r="AD15" s="41" t="str">
        <f t="shared" si="3"/>
        <v/>
      </c>
      <c r="AF15" s="2" t="str">
        <f t="shared" si="41"/>
        <v/>
      </c>
      <c r="AG15" s="2" t="str">
        <f t="shared" si="4"/>
        <v/>
      </c>
      <c r="AH15" s="2" t="str">
        <f t="shared" si="5"/>
        <v/>
      </c>
      <c r="AI15" s="2" t="str">
        <f t="shared" si="6"/>
        <v/>
      </c>
      <c r="AJ15" s="2" t="str">
        <f t="shared" si="7"/>
        <v/>
      </c>
      <c r="AK15" s="41" t="str">
        <f t="shared" si="38"/>
        <v/>
      </c>
      <c r="AL15" s="41" t="str">
        <f t="shared" si="39"/>
        <v/>
      </c>
      <c r="AM15" s="41" t="str">
        <f t="shared" si="8"/>
        <v/>
      </c>
      <c r="AN15" s="41" t="str">
        <f t="shared" si="9"/>
        <v/>
      </c>
      <c r="AO15" s="41" t="str">
        <f t="shared" si="10"/>
        <v/>
      </c>
      <c r="AQ15" s="2" t="str">
        <f t="shared" si="11"/>
        <v/>
      </c>
      <c r="AR15" s="3" t="str">
        <f t="shared" si="12"/>
        <v/>
      </c>
      <c r="AS15" s="3" t="str">
        <f t="shared" si="13"/>
        <v/>
      </c>
      <c r="AT15" s="3" t="str">
        <f t="shared" si="14"/>
        <v/>
      </c>
      <c r="AU15" s="3" t="str">
        <f t="shared" si="15"/>
        <v/>
      </c>
      <c r="AV15" s="3" t="str">
        <f t="shared" si="16"/>
        <v/>
      </c>
      <c r="AW15" s="3" t="str">
        <f t="shared" si="17"/>
        <v/>
      </c>
      <c r="AX15" s="3" t="str">
        <f t="shared" si="18"/>
        <v/>
      </c>
      <c r="AY15" s="3" t="str">
        <f t="shared" si="19"/>
        <v/>
      </c>
      <c r="AZ15" s="3" t="str">
        <f t="shared" si="20"/>
        <v/>
      </c>
      <c r="BB15" s="7" t="str">
        <f t="shared" si="0"/>
        <v/>
      </c>
    </row>
    <row r="16" spans="1:54" x14ac:dyDescent="0.25">
      <c r="A16" s="2" t="str">
        <f t="shared" si="21"/>
        <v/>
      </c>
      <c r="B16" s="2" t="str">
        <f t="shared" si="22"/>
        <v/>
      </c>
      <c r="D16" s="59" t="str">
        <f t="shared" si="40"/>
        <v/>
      </c>
      <c r="E16" s="60"/>
      <c r="F16" s="18" t="str">
        <f t="shared" si="23"/>
        <v/>
      </c>
      <c r="G16" s="19" t="str">
        <f>IF(D16="","",VLOOKUP(D16,'Flota Variable'!$D$4:$I$35,4,0))</f>
        <v/>
      </c>
      <c r="H16" s="53"/>
      <c r="I16" s="19" t="str">
        <f>IF(D16="","",VLOOKUP(D16,'Flota Variable'!$D$4:$I$35,6,0))</f>
        <v/>
      </c>
      <c r="J16" s="53"/>
      <c r="L16" s="2">
        <v>14</v>
      </c>
      <c r="M16" s="2">
        <f t="shared" si="24"/>
        <v>1</v>
      </c>
      <c r="N16" s="2">
        <f t="shared" si="25"/>
        <v>16</v>
      </c>
      <c r="O16" s="2">
        <f t="shared" si="26"/>
        <v>116</v>
      </c>
      <c r="P16" s="43" t="str">
        <f t="shared" si="27"/>
        <v>R93_16</v>
      </c>
      <c r="Q16" s="44">
        <f t="shared" si="28"/>
        <v>2.7083333333333334E-2</v>
      </c>
      <c r="R16" s="41">
        <f t="shared" si="29"/>
        <v>2.6388888888888889E-2</v>
      </c>
      <c r="S16" s="41">
        <f t="shared" si="30"/>
        <v>5.3472222222222227E-2</v>
      </c>
      <c r="U16" s="2" t="str">
        <f t="shared" si="31"/>
        <v/>
      </c>
      <c r="V16" s="2" t="str">
        <f t="shared" si="32"/>
        <v/>
      </c>
      <c r="W16" s="2" t="str">
        <f t="shared" si="33"/>
        <v/>
      </c>
      <c r="X16" s="2" t="str">
        <f t="shared" si="34"/>
        <v/>
      </c>
      <c r="Y16" s="2" t="str">
        <f t="shared" si="35"/>
        <v/>
      </c>
      <c r="Z16" s="41" t="str">
        <f t="shared" si="36"/>
        <v/>
      </c>
      <c r="AA16" s="41" t="str">
        <f t="shared" si="37"/>
        <v/>
      </c>
      <c r="AB16" s="41" t="str">
        <f t="shared" si="1"/>
        <v/>
      </c>
      <c r="AC16" s="40" t="str">
        <f t="shared" si="2"/>
        <v/>
      </c>
      <c r="AD16" s="41" t="str">
        <f t="shared" si="3"/>
        <v/>
      </c>
      <c r="AF16" s="2" t="str">
        <f t="shared" si="41"/>
        <v/>
      </c>
      <c r="AG16" s="2" t="str">
        <f t="shared" si="4"/>
        <v/>
      </c>
      <c r="AH16" s="2" t="str">
        <f t="shared" si="5"/>
        <v/>
      </c>
      <c r="AI16" s="2" t="str">
        <f t="shared" si="6"/>
        <v/>
      </c>
      <c r="AJ16" s="2" t="str">
        <f t="shared" si="7"/>
        <v/>
      </c>
      <c r="AK16" s="41" t="str">
        <f t="shared" si="38"/>
        <v/>
      </c>
      <c r="AL16" s="41" t="str">
        <f t="shared" si="39"/>
        <v/>
      </c>
      <c r="AM16" s="41" t="str">
        <f t="shared" si="8"/>
        <v/>
      </c>
      <c r="AN16" s="41" t="str">
        <f t="shared" si="9"/>
        <v/>
      </c>
      <c r="AO16" s="41" t="str">
        <f t="shared" si="10"/>
        <v/>
      </c>
      <c r="AQ16" s="2" t="str">
        <f t="shared" si="11"/>
        <v/>
      </c>
      <c r="AR16" s="3" t="str">
        <f t="shared" si="12"/>
        <v/>
      </c>
      <c r="AS16" s="3" t="str">
        <f t="shared" si="13"/>
        <v/>
      </c>
      <c r="AT16" s="3" t="str">
        <f t="shared" si="14"/>
        <v/>
      </c>
      <c r="AU16" s="3" t="str">
        <f t="shared" si="15"/>
        <v/>
      </c>
      <c r="AV16" s="3" t="str">
        <f t="shared" si="16"/>
        <v/>
      </c>
      <c r="AW16" s="3" t="str">
        <f t="shared" si="17"/>
        <v/>
      </c>
      <c r="AX16" s="3" t="str">
        <f t="shared" si="18"/>
        <v/>
      </c>
      <c r="AY16" s="3" t="str">
        <f t="shared" si="19"/>
        <v/>
      </c>
      <c r="AZ16" s="3" t="str">
        <f t="shared" si="20"/>
        <v/>
      </c>
      <c r="BB16" s="7" t="str">
        <f t="shared" si="0"/>
        <v/>
      </c>
    </row>
    <row r="17" spans="1:54" x14ac:dyDescent="0.25">
      <c r="A17" s="2" t="str">
        <f t="shared" si="21"/>
        <v/>
      </c>
      <c r="B17" s="2" t="str">
        <f t="shared" si="22"/>
        <v/>
      </c>
      <c r="D17" s="59" t="str">
        <f t="shared" si="40"/>
        <v/>
      </c>
      <c r="E17" s="60"/>
      <c r="F17" s="18" t="str">
        <f t="shared" si="23"/>
        <v/>
      </c>
      <c r="G17" s="19" t="str">
        <f>IF(D17="","",VLOOKUP(D17,'Flota Variable'!$D$4:$I$35,4,0))</f>
        <v/>
      </c>
      <c r="H17" s="53"/>
      <c r="I17" s="19" t="str">
        <f>IF(D17="","",VLOOKUP(D17,'Flota Variable'!$D$4:$I$35,6,0))</f>
        <v/>
      </c>
      <c r="J17" s="53"/>
      <c r="L17" s="2">
        <v>15</v>
      </c>
      <c r="M17" s="2">
        <f t="shared" si="24"/>
        <v>1</v>
      </c>
      <c r="N17" s="2">
        <f t="shared" si="25"/>
        <v>17</v>
      </c>
      <c r="O17" s="2">
        <f t="shared" si="26"/>
        <v>117</v>
      </c>
      <c r="P17" s="43" t="str">
        <f t="shared" si="27"/>
        <v>R93_17</v>
      </c>
      <c r="Q17" s="44">
        <f t="shared" si="28"/>
        <v>2.7083333333333334E-2</v>
      </c>
      <c r="R17" s="41">
        <f t="shared" si="29"/>
        <v>2.6388888888888889E-2</v>
      </c>
      <c r="S17" s="41">
        <f t="shared" si="30"/>
        <v>5.3472222222222227E-2</v>
      </c>
      <c r="U17" s="2" t="str">
        <f t="shared" si="31"/>
        <v/>
      </c>
      <c r="V17" s="2" t="str">
        <f t="shared" si="32"/>
        <v/>
      </c>
      <c r="W17" s="2" t="str">
        <f t="shared" si="33"/>
        <v/>
      </c>
      <c r="X17" s="2" t="str">
        <f t="shared" si="34"/>
        <v/>
      </c>
      <c r="Y17" s="2" t="str">
        <f t="shared" si="35"/>
        <v/>
      </c>
      <c r="Z17" s="41" t="str">
        <f t="shared" si="36"/>
        <v/>
      </c>
      <c r="AA17" s="41" t="str">
        <f t="shared" si="37"/>
        <v/>
      </c>
      <c r="AB17" s="41" t="str">
        <f t="shared" si="1"/>
        <v/>
      </c>
      <c r="AC17" s="40" t="str">
        <f t="shared" si="2"/>
        <v/>
      </c>
      <c r="AD17" s="41" t="str">
        <f t="shared" si="3"/>
        <v/>
      </c>
      <c r="AF17" s="2" t="str">
        <f t="shared" si="41"/>
        <v/>
      </c>
      <c r="AG17" s="2" t="str">
        <f t="shared" si="4"/>
        <v/>
      </c>
      <c r="AH17" s="2" t="str">
        <f t="shared" si="5"/>
        <v/>
      </c>
      <c r="AI17" s="2" t="str">
        <f t="shared" si="6"/>
        <v/>
      </c>
      <c r="AJ17" s="2" t="str">
        <f t="shared" si="7"/>
        <v/>
      </c>
      <c r="AK17" s="41" t="str">
        <f t="shared" si="38"/>
        <v/>
      </c>
      <c r="AL17" s="41" t="str">
        <f t="shared" si="39"/>
        <v/>
      </c>
      <c r="AM17" s="41" t="str">
        <f t="shared" si="8"/>
        <v/>
      </c>
      <c r="AN17" s="41" t="str">
        <f t="shared" si="9"/>
        <v/>
      </c>
      <c r="AO17" s="41" t="str">
        <f t="shared" si="10"/>
        <v/>
      </c>
      <c r="AQ17" s="2" t="str">
        <f t="shared" si="11"/>
        <v/>
      </c>
      <c r="AR17" s="3" t="str">
        <f t="shared" si="12"/>
        <v/>
      </c>
      <c r="AS17" s="3" t="str">
        <f t="shared" si="13"/>
        <v/>
      </c>
      <c r="AT17" s="3" t="str">
        <f t="shared" si="14"/>
        <v/>
      </c>
      <c r="AU17" s="3" t="str">
        <f t="shared" si="15"/>
        <v/>
      </c>
      <c r="AV17" s="3" t="str">
        <f t="shared" si="16"/>
        <v/>
      </c>
      <c r="AW17" s="3" t="str">
        <f t="shared" si="17"/>
        <v/>
      </c>
      <c r="AX17" s="3" t="str">
        <f t="shared" si="18"/>
        <v/>
      </c>
      <c r="AY17" s="3" t="str">
        <f t="shared" si="19"/>
        <v/>
      </c>
      <c r="AZ17" s="3" t="str">
        <f t="shared" si="20"/>
        <v/>
      </c>
      <c r="BB17" s="7" t="str">
        <f t="shared" si="0"/>
        <v/>
      </c>
    </row>
    <row r="18" spans="1:54" x14ac:dyDescent="0.25">
      <c r="A18" s="2" t="str">
        <f t="shared" si="21"/>
        <v/>
      </c>
      <c r="B18" s="2" t="str">
        <f t="shared" si="22"/>
        <v/>
      </c>
      <c r="D18" s="59" t="str">
        <f t="shared" si="40"/>
        <v/>
      </c>
      <c r="E18" s="60"/>
      <c r="F18" s="18" t="str">
        <f t="shared" si="23"/>
        <v/>
      </c>
      <c r="G18" s="19" t="str">
        <f>IF(D18="","",VLOOKUP(D18,'Flota Variable'!$D$4:$I$35,4,0))</f>
        <v/>
      </c>
      <c r="H18" s="53"/>
      <c r="I18" s="19" t="str">
        <f>IF(D18="","",VLOOKUP(D18,'Flota Variable'!$D$4:$I$35,6,0))</f>
        <v/>
      </c>
      <c r="J18" s="53"/>
      <c r="L18" s="2">
        <v>16</v>
      </c>
      <c r="M18" s="2">
        <f t="shared" si="24"/>
        <v>1</v>
      </c>
      <c r="N18" s="2">
        <f t="shared" si="25"/>
        <v>18</v>
      </c>
      <c r="O18" s="2">
        <f t="shared" si="26"/>
        <v>118</v>
      </c>
      <c r="P18" s="43" t="str">
        <f t="shared" si="27"/>
        <v>R93_18</v>
      </c>
      <c r="Q18" s="44">
        <f t="shared" si="28"/>
        <v>2.7083333333333334E-2</v>
      </c>
      <c r="R18" s="41">
        <f t="shared" si="29"/>
        <v>2.6388888888888889E-2</v>
      </c>
      <c r="S18" s="41">
        <f t="shared" si="30"/>
        <v>5.3472222222222227E-2</v>
      </c>
      <c r="U18" s="2" t="str">
        <f t="shared" si="31"/>
        <v/>
      </c>
      <c r="V18" s="2" t="str">
        <f t="shared" si="32"/>
        <v/>
      </c>
      <c r="W18" s="2" t="str">
        <f t="shared" si="33"/>
        <v/>
      </c>
      <c r="X18" s="2" t="str">
        <f t="shared" si="34"/>
        <v/>
      </c>
      <c r="Y18" s="2" t="str">
        <f t="shared" si="35"/>
        <v/>
      </c>
      <c r="Z18" s="41" t="str">
        <f t="shared" si="36"/>
        <v/>
      </c>
      <c r="AA18" s="41" t="str">
        <f t="shared" si="37"/>
        <v/>
      </c>
      <c r="AB18" s="41" t="str">
        <f t="shared" si="1"/>
        <v/>
      </c>
      <c r="AC18" s="40" t="str">
        <f t="shared" si="2"/>
        <v/>
      </c>
      <c r="AD18" s="41" t="str">
        <f t="shared" si="3"/>
        <v/>
      </c>
      <c r="AF18" s="2" t="str">
        <f t="shared" si="41"/>
        <v/>
      </c>
      <c r="AG18" s="2" t="str">
        <f t="shared" si="4"/>
        <v/>
      </c>
      <c r="AH18" s="2" t="str">
        <f t="shared" si="5"/>
        <v/>
      </c>
      <c r="AI18" s="2" t="str">
        <f t="shared" si="6"/>
        <v/>
      </c>
      <c r="AJ18" s="2" t="str">
        <f t="shared" si="7"/>
        <v/>
      </c>
      <c r="AK18" s="41" t="str">
        <f t="shared" si="38"/>
        <v/>
      </c>
      <c r="AL18" s="41" t="str">
        <f t="shared" si="39"/>
        <v/>
      </c>
      <c r="AM18" s="41" t="str">
        <f t="shared" si="8"/>
        <v/>
      </c>
      <c r="AN18" s="41" t="str">
        <f t="shared" si="9"/>
        <v/>
      </c>
      <c r="AO18" s="41" t="str">
        <f t="shared" si="10"/>
        <v/>
      </c>
      <c r="AQ18" s="2" t="str">
        <f t="shared" si="11"/>
        <v/>
      </c>
      <c r="AR18" s="3" t="str">
        <f t="shared" si="12"/>
        <v/>
      </c>
      <c r="AS18" s="3" t="str">
        <f t="shared" si="13"/>
        <v/>
      </c>
      <c r="AT18" s="3" t="str">
        <f t="shared" si="14"/>
        <v/>
      </c>
      <c r="AU18" s="3" t="str">
        <f t="shared" si="15"/>
        <v/>
      </c>
      <c r="AV18" s="3" t="str">
        <f t="shared" si="16"/>
        <v/>
      </c>
      <c r="AW18" s="3" t="str">
        <f t="shared" si="17"/>
        <v/>
      </c>
      <c r="AX18" s="3" t="str">
        <f t="shared" si="18"/>
        <v/>
      </c>
      <c r="AY18" s="3" t="str">
        <f t="shared" si="19"/>
        <v/>
      </c>
      <c r="AZ18" s="3" t="str">
        <f t="shared" si="20"/>
        <v/>
      </c>
      <c r="BB18" s="7" t="str">
        <f t="shared" si="0"/>
        <v/>
      </c>
    </row>
    <row r="19" spans="1:54" x14ac:dyDescent="0.25">
      <c r="A19" s="2" t="str">
        <f t="shared" si="21"/>
        <v/>
      </c>
      <c r="B19" s="2" t="str">
        <f t="shared" si="22"/>
        <v/>
      </c>
      <c r="D19" s="59" t="str">
        <f t="shared" si="40"/>
        <v/>
      </c>
      <c r="E19" s="60"/>
      <c r="F19" s="18" t="str">
        <f t="shared" si="23"/>
        <v/>
      </c>
      <c r="G19" s="19" t="str">
        <f>IF(D19="","",VLOOKUP(D19,'Flota Variable'!$D$4:$I$35,4,0))</f>
        <v/>
      </c>
      <c r="H19" s="53"/>
      <c r="I19" s="19" t="str">
        <f>IF(D19="","",VLOOKUP(D19,'Flota Variable'!$D$4:$I$35,6,0))</f>
        <v/>
      </c>
      <c r="J19" s="53"/>
      <c r="L19" s="2">
        <v>17</v>
      </c>
      <c r="M19" s="2">
        <f t="shared" si="24"/>
        <v>1</v>
      </c>
      <c r="N19" s="2">
        <f t="shared" si="25"/>
        <v>19</v>
      </c>
      <c r="O19" s="2">
        <f t="shared" si="26"/>
        <v>119</v>
      </c>
      <c r="P19" s="43" t="str">
        <f t="shared" si="27"/>
        <v>R93_19</v>
      </c>
      <c r="Q19" s="44">
        <f t="shared" si="28"/>
        <v>2.7083333333333334E-2</v>
      </c>
      <c r="R19" s="41">
        <f t="shared" si="29"/>
        <v>2.6388888888888889E-2</v>
      </c>
      <c r="S19" s="41">
        <f t="shared" si="30"/>
        <v>5.3472222222222227E-2</v>
      </c>
      <c r="U19" s="2" t="str">
        <f t="shared" si="31"/>
        <v/>
      </c>
      <c r="V19" s="2" t="str">
        <f t="shared" si="32"/>
        <v/>
      </c>
      <c r="W19" s="2" t="str">
        <f t="shared" si="33"/>
        <v/>
      </c>
      <c r="X19" s="2" t="str">
        <f t="shared" si="34"/>
        <v/>
      </c>
      <c r="Y19" s="2" t="str">
        <f t="shared" si="35"/>
        <v/>
      </c>
      <c r="Z19" s="41" t="str">
        <f t="shared" si="36"/>
        <v/>
      </c>
      <c r="AA19" s="41" t="str">
        <f t="shared" si="37"/>
        <v/>
      </c>
      <c r="AB19" s="41" t="str">
        <f t="shared" si="1"/>
        <v/>
      </c>
      <c r="AC19" s="40" t="str">
        <f t="shared" si="2"/>
        <v/>
      </c>
      <c r="AD19" s="41" t="str">
        <f t="shared" si="3"/>
        <v/>
      </c>
      <c r="AF19" s="2" t="str">
        <f t="shared" si="41"/>
        <v/>
      </c>
      <c r="AG19" s="2" t="str">
        <f t="shared" si="4"/>
        <v/>
      </c>
      <c r="AH19" s="2" t="str">
        <f t="shared" si="5"/>
        <v/>
      </c>
      <c r="AI19" s="2" t="str">
        <f t="shared" si="6"/>
        <v/>
      </c>
      <c r="AJ19" s="2" t="str">
        <f t="shared" si="7"/>
        <v/>
      </c>
      <c r="AK19" s="41" t="str">
        <f t="shared" si="38"/>
        <v/>
      </c>
      <c r="AL19" s="41" t="str">
        <f t="shared" si="39"/>
        <v/>
      </c>
      <c r="AM19" s="41" t="str">
        <f t="shared" si="8"/>
        <v/>
      </c>
      <c r="AN19" s="41" t="str">
        <f t="shared" si="9"/>
        <v/>
      </c>
      <c r="AO19" s="41" t="str">
        <f t="shared" si="10"/>
        <v/>
      </c>
      <c r="AQ19" s="2" t="str">
        <f t="shared" si="11"/>
        <v/>
      </c>
      <c r="AR19" s="3" t="str">
        <f t="shared" si="12"/>
        <v/>
      </c>
      <c r="AS19" s="3" t="str">
        <f t="shared" si="13"/>
        <v/>
      </c>
      <c r="AT19" s="3" t="str">
        <f t="shared" si="14"/>
        <v/>
      </c>
      <c r="AU19" s="3" t="str">
        <f t="shared" si="15"/>
        <v/>
      </c>
      <c r="AV19" s="3" t="str">
        <f t="shared" si="16"/>
        <v/>
      </c>
      <c r="AW19" s="3" t="str">
        <f t="shared" si="17"/>
        <v/>
      </c>
      <c r="AX19" s="3" t="str">
        <f t="shared" si="18"/>
        <v/>
      </c>
      <c r="AY19" s="3" t="str">
        <f t="shared" si="19"/>
        <v/>
      </c>
      <c r="AZ19" s="3" t="str">
        <f t="shared" si="20"/>
        <v/>
      </c>
      <c r="BB19" s="7" t="str">
        <f t="shared" si="0"/>
        <v/>
      </c>
    </row>
    <row r="20" spans="1:54" x14ac:dyDescent="0.25">
      <c r="A20" s="2" t="str">
        <f t="shared" si="21"/>
        <v/>
      </c>
      <c r="B20" s="2" t="str">
        <f t="shared" si="22"/>
        <v/>
      </c>
      <c r="D20" s="59" t="str">
        <f t="shared" si="40"/>
        <v/>
      </c>
      <c r="E20" s="60"/>
      <c r="F20" s="18" t="str">
        <f t="shared" si="23"/>
        <v/>
      </c>
      <c r="G20" s="19" t="str">
        <f>IF(D20="","",VLOOKUP(D20,'Flota Variable'!$D$4:$I$35,4,0))</f>
        <v/>
      </c>
      <c r="H20" s="53"/>
      <c r="I20" s="19" t="str">
        <f>IF(D20="","",VLOOKUP(D20,'Flota Variable'!$D$4:$I$35,6,0))</f>
        <v/>
      </c>
      <c r="J20" s="53"/>
      <c r="L20" s="2">
        <v>18</v>
      </c>
      <c r="M20" s="2">
        <f t="shared" si="24"/>
        <v>1</v>
      </c>
      <c r="N20" s="2">
        <f t="shared" si="25"/>
        <v>20</v>
      </c>
      <c r="O20" s="2">
        <f t="shared" si="26"/>
        <v>120</v>
      </c>
      <c r="P20" s="43" t="str">
        <f t="shared" si="27"/>
        <v>R93_20</v>
      </c>
      <c r="Q20" s="44">
        <f t="shared" si="28"/>
        <v>2.7083333333333334E-2</v>
      </c>
      <c r="R20" s="41">
        <f t="shared" si="29"/>
        <v>2.6388888888888889E-2</v>
      </c>
      <c r="S20" s="41">
        <f t="shared" si="30"/>
        <v>5.3472222222222227E-2</v>
      </c>
      <c r="U20" s="2" t="str">
        <f t="shared" si="31"/>
        <v/>
      </c>
      <c r="V20" s="2" t="str">
        <f t="shared" si="32"/>
        <v/>
      </c>
      <c r="W20" s="2" t="str">
        <f t="shared" si="33"/>
        <v/>
      </c>
      <c r="X20" s="2" t="str">
        <f t="shared" si="34"/>
        <v/>
      </c>
      <c r="Y20" s="2" t="str">
        <f t="shared" si="35"/>
        <v/>
      </c>
      <c r="Z20" s="41" t="str">
        <f t="shared" si="36"/>
        <v/>
      </c>
      <c r="AA20" s="41" t="str">
        <f t="shared" si="37"/>
        <v/>
      </c>
      <c r="AB20" s="41" t="str">
        <f t="shared" si="1"/>
        <v/>
      </c>
      <c r="AC20" s="40" t="str">
        <f t="shared" si="2"/>
        <v/>
      </c>
      <c r="AD20" s="41" t="str">
        <f t="shared" si="3"/>
        <v/>
      </c>
      <c r="AF20" s="2" t="str">
        <f t="shared" si="41"/>
        <v/>
      </c>
      <c r="AG20" s="2" t="str">
        <f t="shared" si="4"/>
        <v/>
      </c>
      <c r="AH20" s="2" t="str">
        <f t="shared" si="5"/>
        <v/>
      </c>
      <c r="AI20" s="2" t="str">
        <f t="shared" si="6"/>
        <v/>
      </c>
      <c r="AJ20" s="2" t="str">
        <f t="shared" si="7"/>
        <v/>
      </c>
      <c r="AK20" s="41" t="str">
        <f t="shared" si="38"/>
        <v/>
      </c>
      <c r="AL20" s="41" t="str">
        <f t="shared" si="39"/>
        <v/>
      </c>
      <c r="AM20" s="41" t="str">
        <f t="shared" si="8"/>
        <v/>
      </c>
      <c r="AN20" s="41" t="str">
        <f t="shared" si="9"/>
        <v/>
      </c>
      <c r="AO20" s="41" t="str">
        <f t="shared" si="10"/>
        <v/>
      </c>
      <c r="AQ20" s="2" t="str">
        <f t="shared" si="11"/>
        <v/>
      </c>
      <c r="AR20" s="3" t="str">
        <f t="shared" si="12"/>
        <v/>
      </c>
      <c r="AS20" s="3" t="str">
        <f t="shared" si="13"/>
        <v/>
      </c>
      <c r="AT20" s="3" t="str">
        <f t="shared" si="14"/>
        <v/>
      </c>
      <c r="AU20" s="3" t="str">
        <f t="shared" si="15"/>
        <v/>
      </c>
      <c r="AV20" s="3" t="str">
        <f t="shared" si="16"/>
        <v/>
      </c>
      <c r="AW20" s="3" t="str">
        <f t="shared" si="17"/>
        <v/>
      </c>
      <c r="AX20" s="3" t="str">
        <f t="shared" si="18"/>
        <v/>
      </c>
      <c r="AY20" s="3" t="str">
        <f t="shared" si="19"/>
        <v/>
      </c>
      <c r="AZ20" s="3" t="str">
        <f t="shared" si="20"/>
        <v/>
      </c>
      <c r="BB20" s="7" t="str">
        <f t="shared" si="0"/>
        <v/>
      </c>
    </row>
    <row r="21" spans="1:54" x14ac:dyDescent="0.25">
      <c r="A21" s="2" t="str">
        <f t="shared" si="21"/>
        <v/>
      </c>
      <c r="B21" s="2" t="str">
        <f t="shared" si="22"/>
        <v/>
      </c>
      <c r="D21" s="59" t="str">
        <f t="shared" si="40"/>
        <v/>
      </c>
      <c r="E21" s="60"/>
      <c r="F21" s="18" t="str">
        <f t="shared" si="23"/>
        <v/>
      </c>
      <c r="G21" s="19" t="str">
        <f>IF(D21="","",VLOOKUP(D21,'Flota Variable'!$D$4:$I$35,4,0))</f>
        <v/>
      </c>
      <c r="H21" s="53"/>
      <c r="I21" s="19" t="str">
        <f>IF(D21="","",VLOOKUP(D21,'Flota Variable'!$D$4:$I$35,6,0))</f>
        <v/>
      </c>
      <c r="J21" s="53"/>
      <c r="L21" s="2">
        <v>19</v>
      </c>
      <c r="M21" s="2">
        <f t="shared" si="24"/>
        <v>1</v>
      </c>
      <c r="N21" s="2">
        <f t="shared" si="25"/>
        <v>21</v>
      </c>
      <c r="O21" s="2">
        <f t="shared" si="26"/>
        <v>121</v>
      </c>
      <c r="P21" s="43" t="str">
        <f t="shared" si="27"/>
        <v>R93_21</v>
      </c>
      <c r="Q21" s="44">
        <f t="shared" si="28"/>
        <v>2.7083333333333334E-2</v>
      </c>
      <c r="R21" s="41">
        <f t="shared" si="29"/>
        <v>2.6388888888888889E-2</v>
      </c>
      <c r="S21" s="41">
        <f t="shared" si="30"/>
        <v>5.3472222222222227E-2</v>
      </c>
      <c r="U21" s="2" t="str">
        <f t="shared" si="31"/>
        <v/>
      </c>
      <c r="V21" s="2" t="str">
        <f t="shared" si="32"/>
        <v/>
      </c>
      <c r="W21" s="2" t="str">
        <f t="shared" si="33"/>
        <v/>
      </c>
      <c r="X21" s="2" t="str">
        <f t="shared" si="34"/>
        <v/>
      </c>
      <c r="Y21" s="2" t="str">
        <f t="shared" si="35"/>
        <v/>
      </c>
      <c r="Z21" s="41" t="str">
        <f t="shared" si="36"/>
        <v/>
      </c>
      <c r="AA21" s="41" t="str">
        <f t="shared" si="37"/>
        <v/>
      </c>
      <c r="AB21" s="41" t="str">
        <f t="shared" si="1"/>
        <v/>
      </c>
      <c r="AC21" s="40" t="str">
        <f t="shared" si="2"/>
        <v/>
      </c>
      <c r="AD21" s="41" t="str">
        <f t="shared" si="3"/>
        <v/>
      </c>
      <c r="AF21" s="2" t="str">
        <f t="shared" si="41"/>
        <v/>
      </c>
      <c r="AG21" s="2" t="str">
        <f t="shared" si="4"/>
        <v/>
      </c>
      <c r="AH21" s="2" t="str">
        <f t="shared" si="5"/>
        <v/>
      </c>
      <c r="AI21" s="2" t="str">
        <f t="shared" si="6"/>
        <v/>
      </c>
      <c r="AJ21" s="2" t="str">
        <f t="shared" si="7"/>
        <v/>
      </c>
      <c r="AK21" s="41" t="str">
        <f t="shared" si="38"/>
        <v/>
      </c>
      <c r="AL21" s="41" t="str">
        <f t="shared" si="39"/>
        <v/>
      </c>
      <c r="AM21" s="41" t="str">
        <f t="shared" si="8"/>
        <v/>
      </c>
      <c r="AN21" s="41" t="str">
        <f t="shared" si="9"/>
        <v/>
      </c>
      <c r="AO21" s="41" t="str">
        <f t="shared" si="10"/>
        <v/>
      </c>
      <c r="AQ21" s="2" t="str">
        <f t="shared" si="11"/>
        <v/>
      </c>
      <c r="AR21" s="3" t="str">
        <f t="shared" si="12"/>
        <v/>
      </c>
      <c r="AS21" s="3" t="str">
        <f t="shared" si="13"/>
        <v/>
      </c>
      <c r="AT21" s="3" t="str">
        <f t="shared" si="14"/>
        <v/>
      </c>
      <c r="AU21" s="3" t="str">
        <f t="shared" si="15"/>
        <v/>
      </c>
      <c r="AV21" s="3" t="str">
        <f t="shared" si="16"/>
        <v/>
      </c>
      <c r="AW21" s="3" t="str">
        <f t="shared" si="17"/>
        <v/>
      </c>
      <c r="AX21" s="3" t="str">
        <f t="shared" si="18"/>
        <v/>
      </c>
      <c r="AY21" s="3" t="str">
        <f t="shared" si="19"/>
        <v/>
      </c>
      <c r="AZ21" s="3" t="str">
        <f t="shared" si="20"/>
        <v/>
      </c>
      <c r="BB21" s="7" t="str">
        <f t="shared" si="0"/>
        <v/>
      </c>
    </row>
    <row r="22" spans="1:54" x14ac:dyDescent="0.25">
      <c r="A22" s="2" t="str">
        <f t="shared" si="21"/>
        <v/>
      </c>
      <c r="B22" s="2" t="str">
        <f t="shared" si="22"/>
        <v/>
      </c>
      <c r="D22" s="59" t="str">
        <f t="shared" si="40"/>
        <v/>
      </c>
      <c r="E22" s="60"/>
      <c r="F22" s="18" t="str">
        <f t="shared" si="23"/>
        <v/>
      </c>
      <c r="G22" s="19" t="str">
        <f>IF(D22="","",VLOOKUP(D22,'Flota Variable'!$D$4:$I$35,4,0))</f>
        <v/>
      </c>
      <c r="H22" s="53"/>
      <c r="I22" s="19" t="str">
        <f>IF(D22="","",VLOOKUP(D22,'Flota Variable'!$D$4:$I$35,6,0))</f>
        <v/>
      </c>
      <c r="J22" s="53"/>
      <c r="L22" s="2">
        <v>20</v>
      </c>
      <c r="M22" s="2">
        <f t="shared" si="24"/>
        <v>1</v>
      </c>
      <c r="N22" s="2">
        <f t="shared" si="25"/>
        <v>22</v>
      </c>
      <c r="O22" s="2">
        <f t="shared" si="26"/>
        <v>122</v>
      </c>
      <c r="P22" s="43" t="str">
        <f t="shared" si="27"/>
        <v>R93_22</v>
      </c>
      <c r="Q22" s="44">
        <f t="shared" si="28"/>
        <v>2.7083333333333334E-2</v>
      </c>
      <c r="R22" s="41">
        <f t="shared" si="29"/>
        <v>2.6388888888888889E-2</v>
      </c>
      <c r="S22" s="41">
        <f t="shared" si="30"/>
        <v>5.3472222222222227E-2</v>
      </c>
      <c r="U22" s="2" t="str">
        <f t="shared" si="31"/>
        <v/>
      </c>
      <c r="V22" s="2" t="str">
        <f t="shared" si="32"/>
        <v/>
      </c>
      <c r="W22" s="2" t="str">
        <f t="shared" si="33"/>
        <v/>
      </c>
      <c r="X22" s="2" t="str">
        <f t="shared" si="34"/>
        <v/>
      </c>
      <c r="Y22" s="2" t="str">
        <f t="shared" si="35"/>
        <v/>
      </c>
      <c r="Z22" s="41" t="str">
        <f t="shared" si="36"/>
        <v/>
      </c>
      <c r="AA22" s="41" t="str">
        <f t="shared" si="37"/>
        <v/>
      </c>
      <c r="AB22" s="41" t="str">
        <f t="shared" si="1"/>
        <v/>
      </c>
      <c r="AC22" s="40" t="str">
        <f t="shared" si="2"/>
        <v/>
      </c>
      <c r="AD22" s="41" t="str">
        <f t="shared" si="3"/>
        <v/>
      </c>
      <c r="AF22" s="2" t="str">
        <f t="shared" si="41"/>
        <v/>
      </c>
      <c r="AG22" s="2" t="str">
        <f t="shared" si="4"/>
        <v/>
      </c>
      <c r="AH22" s="2" t="str">
        <f t="shared" si="5"/>
        <v/>
      </c>
      <c r="AI22" s="2" t="str">
        <f t="shared" si="6"/>
        <v/>
      </c>
      <c r="AJ22" s="2" t="str">
        <f t="shared" si="7"/>
        <v/>
      </c>
      <c r="AK22" s="41" t="str">
        <f t="shared" si="38"/>
        <v/>
      </c>
      <c r="AL22" s="41" t="str">
        <f t="shared" si="39"/>
        <v/>
      </c>
      <c r="AM22" s="41" t="str">
        <f t="shared" si="8"/>
        <v/>
      </c>
      <c r="AN22" s="41" t="str">
        <f t="shared" si="9"/>
        <v/>
      </c>
      <c r="AO22" s="41" t="str">
        <f t="shared" si="10"/>
        <v/>
      </c>
      <c r="AQ22" s="2" t="str">
        <f t="shared" si="11"/>
        <v/>
      </c>
      <c r="AR22" s="3" t="str">
        <f t="shared" si="12"/>
        <v/>
      </c>
      <c r="AS22" s="3" t="str">
        <f t="shared" si="13"/>
        <v/>
      </c>
      <c r="AT22" s="3" t="str">
        <f t="shared" si="14"/>
        <v/>
      </c>
      <c r="AU22" s="3" t="str">
        <f t="shared" si="15"/>
        <v/>
      </c>
      <c r="AV22" s="3" t="str">
        <f t="shared" si="16"/>
        <v/>
      </c>
      <c r="AW22" s="3" t="str">
        <f t="shared" si="17"/>
        <v/>
      </c>
      <c r="AX22" s="3" t="str">
        <f t="shared" si="18"/>
        <v/>
      </c>
      <c r="AY22" s="3" t="str">
        <f t="shared" si="19"/>
        <v/>
      </c>
      <c r="AZ22" s="3" t="str">
        <f t="shared" si="20"/>
        <v/>
      </c>
      <c r="BB22" s="7" t="str">
        <f t="shared" si="0"/>
        <v/>
      </c>
    </row>
    <row r="23" spans="1:54" x14ac:dyDescent="0.25">
      <c r="A23" s="2" t="str">
        <f t="shared" si="21"/>
        <v/>
      </c>
      <c r="B23" s="2" t="str">
        <f t="shared" si="22"/>
        <v/>
      </c>
      <c r="D23" s="59" t="str">
        <f t="shared" si="40"/>
        <v/>
      </c>
      <c r="E23" s="60"/>
      <c r="F23" s="18" t="str">
        <f t="shared" si="23"/>
        <v/>
      </c>
      <c r="G23" s="19" t="str">
        <f>IF(D23="","",VLOOKUP(D23,'Flota Variable'!$D$4:$I$35,4,0))</f>
        <v/>
      </c>
      <c r="H23" s="53"/>
      <c r="I23" s="19" t="str">
        <f>IF(D23="","",VLOOKUP(D23,'Flota Variable'!$D$4:$I$35,6,0))</f>
        <v/>
      </c>
      <c r="J23" s="53"/>
      <c r="L23" s="2">
        <v>21</v>
      </c>
      <c r="M23" s="2">
        <f t="shared" si="24"/>
        <v>1</v>
      </c>
      <c r="N23" s="2">
        <f t="shared" si="25"/>
        <v>23</v>
      </c>
      <c r="O23" s="2">
        <f t="shared" si="26"/>
        <v>123</v>
      </c>
      <c r="P23" s="43" t="str">
        <f t="shared" si="27"/>
        <v>R93_23</v>
      </c>
      <c r="Q23" s="44">
        <f t="shared" si="28"/>
        <v>2.7083333333333334E-2</v>
      </c>
      <c r="R23" s="41">
        <f t="shared" si="29"/>
        <v>2.6388888888888889E-2</v>
      </c>
      <c r="S23" s="41">
        <f t="shared" si="30"/>
        <v>5.3472222222222227E-2</v>
      </c>
      <c r="U23" s="2" t="str">
        <f t="shared" si="31"/>
        <v/>
      </c>
      <c r="V23" s="2" t="str">
        <f t="shared" si="32"/>
        <v/>
      </c>
      <c r="W23" s="2" t="str">
        <f t="shared" si="33"/>
        <v/>
      </c>
      <c r="X23" s="2" t="str">
        <f t="shared" si="34"/>
        <v/>
      </c>
      <c r="Y23" s="2" t="str">
        <f t="shared" si="35"/>
        <v/>
      </c>
      <c r="Z23" s="41" t="str">
        <f t="shared" si="36"/>
        <v/>
      </c>
      <c r="AA23" s="41" t="str">
        <f t="shared" si="37"/>
        <v/>
      </c>
      <c r="AB23" s="41" t="str">
        <f t="shared" si="1"/>
        <v/>
      </c>
      <c r="AC23" s="40" t="str">
        <f t="shared" si="2"/>
        <v/>
      </c>
      <c r="AD23" s="41" t="str">
        <f t="shared" si="3"/>
        <v/>
      </c>
      <c r="AF23" s="2" t="str">
        <f t="shared" si="41"/>
        <v/>
      </c>
      <c r="AG23" s="2" t="str">
        <f t="shared" si="4"/>
        <v/>
      </c>
      <c r="AH23" s="2" t="str">
        <f t="shared" si="5"/>
        <v/>
      </c>
      <c r="AI23" s="2" t="str">
        <f t="shared" si="6"/>
        <v/>
      </c>
      <c r="AJ23" s="2" t="str">
        <f t="shared" si="7"/>
        <v/>
      </c>
      <c r="AK23" s="41" t="str">
        <f t="shared" si="38"/>
        <v/>
      </c>
      <c r="AL23" s="41" t="str">
        <f t="shared" si="39"/>
        <v/>
      </c>
      <c r="AM23" s="41" t="str">
        <f t="shared" si="8"/>
        <v/>
      </c>
      <c r="AN23" s="41" t="str">
        <f t="shared" si="9"/>
        <v/>
      </c>
      <c r="AO23" s="41" t="str">
        <f t="shared" si="10"/>
        <v/>
      </c>
      <c r="AQ23" s="2" t="str">
        <f t="shared" si="11"/>
        <v/>
      </c>
      <c r="AR23" s="3" t="str">
        <f t="shared" si="12"/>
        <v/>
      </c>
      <c r="AS23" s="3" t="str">
        <f t="shared" si="13"/>
        <v/>
      </c>
      <c r="AT23" s="3" t="str">
        <f t="shared" si="14"/>
        <v/>
      </c>
      <c r="AU23" s="3" t="str">
        <f t="shared" si="15"/>
        <v/>
      </c>
      <c r="AV23" s="3" t="str">
        <f t="shared" si="16"/>
        <v/>
      </c>
      <c r="AW23" s="3" t="str">
        <f t="shared" si="17"/>
        <v/>
      </c>
      <c r="AX23" s="3" t="str">
        <f t="shared" si="18"/>
        <v/>
      </c>
      <c r="AY23" s="3" t="str">
        <f t="shared" si="19"/>
        <v/>
      </c>
      <c r="AZ23" s="3" t="str">
        <f t="shared" si="20"/>
        <v/>
      </c>
      <c r="BB23" s="7" t="str">
        <f t="shared" si="0"/>
        <v/>
      </c>
    </row>
    <row r="24" spans="1:54" x14ac:dyDescent="0.25">
      <c r="A24" s="2" t="str">
        <f t="shared" si="21"/>
        <v/>
      </c>
      <c r="B24" s="2" t="str">
        <f t="shared" si="22"/>
        <v/>
      </c>
      <c r="D24" s="59" t="str">
        <f t="shared" si="40"/>
        <v/>
      </c>
      <c r="E24" s="60"/>
      <c r="F24" s="18" t="str">
        <f t="shared" si="23"/>
        <v/>
      </c>
      <c r="G24" s="19" t="str">
        <f>IF(D24="","",VLOOKUP(D24,'Flota Variable'!$D$4:$I$35,4,0))</f>
        <v/>
      </c>
      <c r="H24" s="53"/>
      <c r="I24" s="19" t="str">
        <f>IF(D24="","",VLOOKUP(D24,'Flota Variable'!$D$4:$I$35,6,0))</f>
        <v/>
      </c>
      <c r="J24" s="53"/>
      <c r="L24" s="2">
        <v>22</v>
      </c>
      <c r="M24" s="2">
        <f t="shared" si="24"/>
        <v>1</v>
      </c>
      <c r="N24" s="2">
        <f t="shared" si="25"/>
        <v>24</v>
      </c>
      <c r="O24" s="2">
        <f t="shared" si="26"/>
        <v>124</v>
      </c>
      <c r="P24" s="43" t="str">
        <f t="shared" si="27"/>
        <v>R93_24</v>
      </c>
      <c r="Q24" s="44">
        <f t="shared" si="28"/>
        <v>2.7083333333333334E-2</v>
      </c>
      <c r="R24" s="41">
        <f t="shared" si="29"/>
        <v>2.6388888888888889E-2</v>
      </c>
      <c r="S24" s="41">
        <f t="shared" si="30"/>
        <v>5.3472222222222227E-2</v>
      </c>
      <c r="U24" s="2" t="str">
        <f t="shared" si="31"/>
        <v/>
      </c>
      <c r="V24" s="2" t="str">
        <f t="shared" si="32"/>
        <v/>
      </c>
      <c r="W24" s="2" t="str">
        <f t="shared" si="33"/>
        <v/>
      </c>
      <c r="X24" s="2" t="str">
        <f t="shared" si="34"/>
        <v/>
      </c>
      <c r="Y24" s="2" t="str">
        <f t="shared" si="35"/>
        <v/>
      </c>
      <c r="Z24" s="41" t="str">
        <f t="shared" si="36"/>
        <v/>
      </c>
      <c r="AA24" s="41" t="str">
        <f t="shared" si="37"/>
        <v/>
      </c>
      <c r="AB24" s="41" t="str">
        <f t="shared" si="1"/>
        <v/>
      </c>
      <c r="AC24" s="40" t="str">
        <f t="shared" si="2"/>
        <v/>
      </c>
      <c r="AD24" s="41" t="str">
        <f t="shared" si="3"/>
        <v/>
      </c>
      <c r="AF24" s="2" t="str">
        <f t="shared" si="41"/>
        <v/>
      </c>
      <c r="AG24" s="2" t="str">
        <f t="shared" si="4"/>
        <v/>
      </c>
      <c r="AH24" s="2" t="str">
        <f t="shared" si="5"/>
        <v/>
      </c>
      <c r="AI24" s="2" t="str">
        <f t="shared" si="6"/>
        <v/>
      </c>
      <c r="AJ24" s="2" t="str">
        <f t="shared" si="7"/>
        <v/>
      </c>
      <c r="AK24" s="41" t="str">
        <f t="shared" si="38"/>
        <v/>
      </c>
      <c r="AL24" s="41" t="str">
        <f t="shared" si="39"/>
        <v/>
      </c>
      <c r="AM24" s="41" t="str">
        <f t="shared" si="8"/>
        <v/>
      </c>
      <c r="AN24" s="41" t="str">
        <f t="shared" si="9"/>
        <v/>
      </c>
      <c r="AO24" s="41" t="str">
        <f t="shared" si="10"/>
        <v/>
      </c>
      <c r="AQ24" s="2" t="str">
        <f t="shared" si="11"/>
        <v/>
      </c>
      <c r="AR24" s="3" t="str">
        <f t="shared" si="12"/>
        <v/>
      </c>
      <c r="AS24" s="3" t="str">
        <f t="shared" si="13"/>
        <v/>
      </c>
      <c r="AT24" s="3" t="str">
        <f t="shared" si="14"/>
        <v/>
      </c>
      <c r="AU24" s="3" t="str">
        <f t="shared" si="15"/>
        <v/>
      </c>
      <c r="AV24" s="3" t="str">
        <f t="shared" si="16"/>
        <v/>
      </c>
      <c r="AW24" s="3" t="str">
        <f t="shared" si="17"/>
        <v/>
      </c>
      <c r="AX24" s="3" t="str">
        <f t="shared" si="18"/>
        <v/>
      </c>
      <c r="AY24" s="3" t="str">
        <f t="shared" si="19"/>
        <v/>
      </c>
      <c r="AZ24" s="3" t="str">
        <f t="shared" si="20"/>
        <v/>
      </c>
      <c r="BB24" s="7" t="str">
        <f t="shared" si="0"/>
        <v/>
      </c>
    </row>
    <row r="25" spans="1:54" x14ac:dyDescent="0.25">
      <c r="A25" s="2" t="str">
        <f t="shared" si="21"/>
        <v/>
      </c>
      <c r="B25" s="2" t="str">
        <f t="shared" si="22"/>
        <v/>
      </c>
      <c r="D25" s="59" t="str">
        <f t="shared" si="40"/>
        <v/>
      </c>
      <c r="E25" s="60"/>
      <c r="F25" s="18" t="str">
        <f t="shared" si="23"/>
        <v/>
      </c>
      <c r="G25" s="19" t="str">
        <f>IF(D25="","",VLOOKUP(D25,'Flota Variable'!$D$4:$I$35,4,0))</f>
        <v/>
      </c>
      <c r="H25" s="53"/>
      <c r="I25" s="19" t="str">
        <f>IF(D25="","",VLOOKUP(D25,'Flota Variable'!$D$4:$I$35,6,0))</f>
        <v/>
      </c>
      <c r="J25" s="53"/>
      <c r="L25" s="2">
        <v>23</v>
      </c>
      <c r="M25" s="2">
        <f t="shared" si="24"/>
        <v>2</v>
      </c>
      <c r="N25" s="2">
        <f t="shared" si="25"/>
        <v>3</v>
      </c>
      <c r="O25" s="2">
        <f t="shared" si="26"/>
        <v>203</v>
      </c>
      <c r="P25" s="43" t="str">
        <f t="shared" si="27"/>
        <v/>
      </c>
      <c r="Q25" s="44" t="str">
        <f t="shared" si="28"/>
        <v/>
      </c>
      <c r="R25" s="41" t="str">
        <f t="shared" si="29"/>
        <v/>
      </c>
      <c r="S25" s="41" t="str">
        <f t="shared" si="30"/>
        <v/>
      </c>
      <c r="U25" s="2" t="str">
        <f t="shared" si="31"/>
        <v/>
      </c>
      <c r="V25" s="2" t="str">
        <f t="shared" si="32"/>
        <v/>
      </c>
      <c r="W25" s="2" t="str">
        <f t="shared" si="33"/>
        <v/>
      </c>
      <c r="X25" s="2" t="str">
        <f t="shared" si="34"/>
        <v/>
      </c>
      <c r="Y25" s="2" t="str">
        <f t="shared" si="35"/>
        <v/>
      </c>
      <c r="Z25" s="41" t="str">
        <f t="shared" si="36"/>
        <v/>
      </c>
      <c r="AA25" s="41" t="str">
        <f t="shared" si="37"/>
        <v/>
      </c>
      <c r="AB25" s="41" t="str">
        <f t="shared" si="1"/>
        <v/>
      </c>
      <c r="AC25" s="40" t="str">
        <f t="shared" si="2"/>
        <v/>
      </c>
      <c r="AD25" s="41" t="str">
        <f t="shared" si="3"/>
        <v/>
      </c>
      <c r="AF25" s="2" t="str">
        <f t="shared" si="41"/>
        <v/>
      </c>
      <c r="AG25" s="2" t="str">
        <f t="shared" si="4"/>
        <v/>
      </c>
      <c r="AH25" s="2" t="str">
        <f t="shared" si="5"/>
        <v/>
      </c>
      <c r="AI25" s="2" t="str">
        <f t="shared" si="6"/>
        <v/>
      </c>
      <c r="AJ25" s="2" t="str">
        <f t="shared" si="7"/>
        <v/>
      </c>
      <c r="AK25" s="41" t="str">
        <f t="shared" si="38"/>
        <v/>
      </c>
      <c r="AL25" s="41" t="str">
        <f t="shared" si="39"/>
        <v/>
      </c>
      <c r="AM25" s="41" t="str">
        <f t="shared" si="8"/>
        <v/>
      </c>
      <c r="AN25" s="41" t="str">
        <f t="shared" si="9"/>
        <v/>
      </c>
      <c r="AO25" s="41" t="str">
        <f t="shared" si="10"/>
        <v/>
      </c>
      <c r="AQ25" s="2" t="str">
        <f t="shared" si="11"/>
        <v/>
      </c>
      <c r="AR25" s="3" t="str">
        <f t="shared" si="12"/>
        <v/>
      </c>
      <c r="AS25" s="3" t="str">
        <f t="shared" si="13"/>
        <v/>
      </c>
      <c r="AT25" s="3" t="str">
        <f t="shared" si="14"/>
        <v/>
      </c>
      <c r="AU25" s="3" t="str">
        <f t="shared" si="15"/>
        <v/>
      </c>
      <c r="AV25" s="3" t="str">
        <f t="shared" si="16"/>
        <v/>
      </c>
      <c r="AW25" s="3" t="str">
        <f t="shared" si="17"/>
        <v/>
      </c>
      <c r="AX25" s="3" t="str">
        <f t="shared" si="18"/>
        <v/>
      </c>
      <c r="AY25" s="3" t="str">
        <f t="shared" si="19"/>
        <v/>
      </c>
      <c r="AZ25" s="3" t="str">
        <f t="shared" si="20"/>
        <v/>
      </c>
      <c r="BB25" s="7" t="str">
        <f t="shared" si="0"/>
        <v/>
      </c>
    </row>
    <row r="26" spans="1:54" x14ac:dyDescent="0.25">
      <c r="A26" s="2" t="str">
        <f t="shared" si="21"/>
        <v/>
      </c>
      <c r="B26" s="2" t="str">
        <f t="shared" si="22"/>
        <v/>
      </c>
      <c r="D26" s="59" t="str">
        <f t="shared" si="40"/>
        <v/>
      </c>
      <c r="E26" s="60"/>
      <c r="F26" s="18" t="str">
        <f t="shared" si="23"/>
        <v/>
      </c>
      <c r="G26" s="19" t="str">
        <f>IF(D26="","",VLOOKUP(D26,'Flota Variable'!$D$4:$I$35,4,0))</f>
        <v/>
      </c>
      <c r="H26" s="53"/>
      <c r="I26" s="19" t="str">
        <f>IF(D26="","",VLOOKUP(D26,'Flota Variable'!$D$4:$I$35,6,0))</f>
        <v/>
      </c>
      <c r="J26" s="53"/>
      <c r="L26" s="2">
        <v>24</v>
      </c>
      <c r="M26" s="2">
        <f t="shared" si="24"/>
        <v>2</v>
      </c>
      <c r="N26" s="2">
        <f t="shared" si="25"/>
        <v>4</v>
      </c>
      <c r="O26" s="2">
        <f t="shared" si="26"/>
        <v>204</v>
      </c>
      <c r="P26" s="43" t="str">
        <f t="shared" si="27"/>
        <v/>
      </c>
      <c r="Q26" s="44" t="str">
        <f t="shared" si="28"/>
        <v/>
      </c>
      <c r="R26" s="41" t="str">
        <f t="shared" si="29"/>
        <v/>
      </c>
      <c r="S26" s="41" t="str">
        <f t="shared" si="30"/>
        <v/>
      </c>
      <c r="U26" s="2" t="str">
        <f t="shared" si="31"/>
        <v/>
      </c>
      <c r="V26" s="2" t="str">
        <f t="shared" si="32"/>
        <v/>
      </c>
      <c r="W26" s="2" t="str">
        <f t="shared" si="33"/>
        <v/>
      </c>
      <c r="X26" s="2" t="str">
        <f t="shared" si="34"/>
        <v/>
      </c>
      <c r="Y26" s="2" t="str">
        <f t="shared" si="35"/>
        <v/>
      </c>
      <c r="Z26" s="41" t="str">
        <f t="shared" si="36"/>
        <v/>
      </c>
      <c r="AA26" s="41" t="str">
        <f t="shared" si="37"/>
        <v/>
      </c>
      <c r="AB26" s="41" t="str">
        <f t="shared" si="1"/>
        <v/>
      </c>
      <c r="AC26" s="40" t="str">
        <f t="shared" si="2"/>
        <v/>
      </c>
      <c r="AD26" s="41" t="str">
        <f t="shared" si="3"/>
        <v/>
      </c>
      <c r="AF26" s="2" t="str">
        <f t="shared" si="41"/>
        <v/>
      </c>
      <c r="AG26" s="2" t="str">
        <f t="shared" si="4"/>
        <v/>
      </c>
      <c r="AH26" s="2" t="str">
        <f t="shared" si="5"/>
        <v/>
      </c>
      <c r="AI26" s="2" t="str">
        <f t="shared" si="6"/>
        <v/>
      </c>
      <c r="AJ26" s="2" t="str">
        <f t="shared" si="7"/>
        <v/>
      </c>
      <c r="AK26" s="41" t="str">
        <f t="shared" si="38"/>
        <v/>
      </c>
      <c r="AL26" s="41" t="str">
        <f t="shared" si="39"/>
        <v/>
      </c>
      <c r="AM26" s="41" t="str">
        <f t="shared" si="8"/>
        <v/>
      </c>
      <c r="AN26" s="41" t="str">
        <f t="shared" si="9"/>
        <v/>
      </c>
      <c r="AO26" s="41" t="str">
        <f t="shared" si="10"/>
        <v/>
      </c>
      <c r="AQ26" s="2" t="str">
        <f t="shared" si="11"/>
        <v/>
      </c>
      <c r="AR26" s="3" t="str">
        <f t="shared" si="12"/>
        <v/>
      </c>
      <c r="AS26" s="3" t="str">
        <f t="shared" si="13"/>
        <v/>
      </c>
      <c r="AT26" s="3" t="str">
        <f t="shared" si="14"/>
        <v/>
      </c>
      <c r="AU26" s="3" t="str">
        <f t="shared" si="15"/>
        <v/>
      </c>
      <c r="AV26" s="3" t="str">
        <f t="shared" si="16"/>
        <v/>
      </c>
      <c r="AW26" s="3" t="str">
        <f t="shared" si="17"/>
        <v/>
      </c>
      <c r="AX26" s="3" t="str">
        <f t="shared" si="18"/>
        <v/>
      </c>
      <c r="AY26" s="3" t="str">
        <f t="shared" si="19"/>
        <v/>
      </c>
      <c r="AZ26" s="3" t="str">
        <f t="shared" si="20"/>
        <v/>
      </c>
      <c r="BB26" s="7" t="str">
        <f t="shared" si="0"/>
        <v/>
      </c>
    </row>
    <row r="27" spans="1:54" x14ac:dyDescent="0.25">
      <c r="A27" s="2" t="str">
        <f t="shared" si="21"/>
        <v/>
      </c>
      <c r="B27" s="2" t="str">
        <f t="shared" si="22"/>
        <v/>
      </c>
      <c r="D27" s="59" t="str">
        <f t="shared" si="40"/>
        <v/>
      </c>
      <c r="E27" s="60"/>
      <c r="F27" s="18" t="str">
        <f t="shared" si="23"/>
        <v/>
      </c>
      <c r="G27" s="19" t="str">
        <f>IF(D27="","",VLOOKUP(D27,'Flota Variable'!$D$4:$I$35,4,0))</f>
        <v/>
      </c>
      <c r="H27" s="53"/>
      <c r="I27" s="19" t="str">
        <f>IF(D27="","",VLOOKUP(D27,'Flota Variable'!$D$4:$I$35,6,0))</f>
        <v/>
      </c>
      <c r="J27" s="53"/>
      <c r="L27" s="2">
        <v>25</v>
      </c>
      <c r="M27" s="2">
        <f t="shared" si="24"/>
        <v>2</v>
      </c>
      <c r="N27" s="2">
        <f t="shared" si="25"/>
        <v>5</v>
      </c>
      <c r="O27" s="2">
        <f t="shared" si="26"/>
        <v>205</v>
      </c>
      <c r="P27" s="43" t="str">
        <f t="shared" si="27"/>
        <v/>
      </c>
      <c r="Q27" s="44" t="str">
        <f t="shared" si="28"/>
        <v/>
      </c>
      <c r="R27" s="41" t="str">
        <f t="shared" si="29"/>
        <v/>
      </c>
      <c r="S27" s="41" t="str">
        <f t="shared" si="30"/>
        <v/>
      </c>
      <c r="U27" s="2" t="str">
        <f t="shared" si="31"/>
        <v/>
      </c>
      <c r="V27" s="2" t="str">
        <f t="shared" si="32"/>
        <v/>
      </c>
      <c r="W27" s="2" t="str">
        <f t="shared" si="33"/>
        <v/>
      </c>
      <c r="X27" s="2" t="str">
        <f t="shared" si="34"/>
        <v/>
      </c>
      <c r="Y27" s="2" t="str">
        <f t="shared" si="35"/>
        <v/>
      </c>
      <c r="Z27" s="41" t="str">
        <f t="shared" si="36"/>
        <v/>
      </c>
      <c r="AA27" s="41" t="str">
        <f t="shared" si="37"/>
        <v/>
      </c>
      <c r="AB27" s="41" t="str">
        <f t="shared" si="1"/>
        <v/>
      </c>
      <c r="AC27" s="40" t="str">
        <f t="shared" si="2"/>
        <v/>
      </c>
      <c r="AD27" s="41" t="str">
        <f t="shared" si="3"/>
        <v/>
      </c>
      <c r="AF27" s="2" t="str">
        <f t="shared" si="41"/>
        <v/>
      </c>
      <c r="AG27" s="2" t="str">
        <f t="shared" si="4"/>
        <v/>
      </c>
      <c r="AH27" s="2" t="str">
        <f t="shared" si="5"/>
        <v/>
      </c>
      <c r="AI27" s="2" t="str">
        <f t="shared" si="6"/>
        <v/>
      </c>
      <c r="AJ27" s="2" t="str">
        <f t="shared" si="7"/>
        <v/>
      </c>
      <c r="AK27" s="41" t="str">
        <f t="shared" si="38"/>
        <v/>
      </c>
      <c r="AL27" s="41" t="str">
        <f t="shared" si="39"/>
        <v/>
      </c>
      <c r="AM27" s="41" t="str">
        <f t="shared" si="8"/>
        <v/>
      </c>
      <c r="AN27" s="41" t="str">
        <f t="shared" si="9"/>
        <v/>
      </c>
      <c r="AO27" s="41" t="str">
        <f t="shared" si="10"/>
        <v/>
      </c>
      <c r="AQ27" s="2" t="str">
        <f t="shared" si="11"/>
        <v/>
      </c>
      <c r="AR27" s="3" t="str">
        <f t="shared" si="12"/>
        <v/>
      </c>
      <c r="AS27" s="3" t="str">
        <f t="shared" si="13"/>
        <v/>
      </c>
      <c r="AT27" s="3" t="str">
        <f t="shared" si="14"/>
        <v/>
      </c>
      <c r="AU27" s="3" t="str">
        <f t="shared" si="15"/>
        <v/>
      </c>
      <c r="AV27" s="3" t="str">
        <f t="shared" si="16"/>
        <v/>
      </c>
      <c r="AW27" s="3" t="str">
        <f t="shared" si="17"/>
        <v/>
      </c>
      <c r="AX27" s="3" t="str">
        <f t="shared" si="18"/>
        <v/>
      </c>
      <c r="AY27" s="3" t="str">
        <f t="shared" si="19"/>
        <v/>
      </c>
      <c r="AZ27" s="3" t="str">
        <f t="shared" si="20"/>
        <v/>
      </c>
      <c r="BB27" s="7" t="str">
        <f t="shared" si="0"/>
        <v/>
      </c>
    </row>
    <row r="28" spans="1:54" x14ac:dyDescent="0.25">
      <c r="A28" s="2" t="str">
        <f t="shared" si="21"/>
        <v/>
      </c>
      <c r="B28" s="2" t="str">
        <f t="shared" si="22"/>
        <v/>
      </c>
      <c r="D28" s="59" t="str">
        <f t="shared" si="40"/>
        <v/>
      </c>
      <c r="E28" s="60"/>
      <c r="F28" s="18" t="str">
        <f t="shared" si="23"/>
        <v/>
      </c>
      <c r="G28" s="19" t="str">
        <f>IF(D28="","",VLOOKUP(D28,'Flota Variable'!$D$4:$I$35,4,0))</f>
        <v/>
      </c>
      <c r="H28" s="53"/>
      <c r="I28" s="19" t="str">
        <f>IF(D28="","",VLOOKUP(D28,'Flota Variable'!$D$4:$I$35,6,0))</f>
        <v/>
      </c>
      <c r="J28" s="53"/>
      <c r="L28" s="2">
        <v>26</v>
      </c>
      <c r="M28" s="2">
        <f t="shared" si="24"/>
        <v>2</v>
      </c>
      <c r="N28" s="2">
        <f t="shared" si="25"/>
        <v>6</v>
      </c>
      <c r="O28" s="2">
        <f t="shared" si="26"/>
        <v>206</v>
      </c>
      <c r="P28" s="43" t="str">
        <f t="shared" si="27"/>
        <v/>
      </c>
      <c r="Q28" s="44" t="str">
        <f t="shared" si="28"/>
        <v/>
      </c>
      <c r="R28" s="41" t="str">
        <f t="shared" si="29"/>
        <v/>
      </c>
      <c r="S28" s="41" t="str">
        <f t="shared" si="30"/>
        <v/>
      </c>
      <c r="U28" s="2" t="str">
        <f t="shared" si="31"/>
        <v/>
      </c>
      <c r="V28" s="2" t="str">
        <f t="shared" si="32"/>
        <v/>
      </c>
      <c r="W28" s="2" t="str">
        <f t="shared" si="33"/>
        <v/>
      </c>
      <c r="X28" s="2" t="str">
        <f t="shared" si="34"/>
        <v/>
      </c>
      <c r="Y28" s="2" t="str">
        <f t="shared" si="35"/>
        <v/>
      </c>
      <c r="Z28" s="41" t="str">
        <f t="shared" si="36"/>
        <v/>
      </c>
      <c r="AA28" s="41" t="str">
        <f t="shared" si="37"/>
        <v/>
      </c>
      <c r="AB28" s="41" t="str">
        <f t="shared" si="1"/>
        <v/>
      </c>
      <c r="AC28" s="40" t="str">
        <f t="shared" si="2"/>
        <v/>
      </c>
      <c r="AD28" s="41" t="str">
        <f t="shared" si="3"/>
        <v/>
      </c>
      <c r="AF28" s="2" t="str">
        <f t="shared" si="41"/>
        <v/>
      </c>
      <c r="AG28" s="2" t="str">
        <f t="shared" si="4"/>
        <v/>
      </c>
      <c r="AH28" s="2" t="str">
        <f t="shared" si="5"/>
        <v/>
      </c>
      <c r="AI28" s="2" t="str">
        <f t="shared" si="6"/>
        <v/>
      </c>
      <c r="AJ28" s="2" t="str">
        <f t="shared" si="7"/>
        <v/>
      </c>
      <c r="AK28" s="41" t="str">
        <f t="shared" si="38"/>
        <v/>
      </c>
      <c r="AL28" s="41" t="str">
        <f t="shared" si="39"/>
        <v/>
      </c>
      <c r="AM28" s="41" t="str">
        <f t="shared" si="8"/>
        <v/>
      </c>
      <c r="AN28" s="41" t="str">
        <f t="shared" si="9"/>
        <v/>
      </c>
      <c r="AO28" s="41" t="str">
        <f t="shared" si="10"/>
        <v/>
      </c>
      <c r="AQ28" s="2" t="str">
        <f t="shared" si="11"/>
        <v/>
      </c>
      <c r="AR28" s="3" t="str">
        <f t="shared" si="12"/>
        <v/>
      </c>
      <c r="AS28" s="3" t="str">
        <f t="shared" si="13"/>
        <v/>
      </c>
      <c r="AT28" s="3" t="str">
        <f t="shared" si="14"/>
        <v/>
      </c>
      <c r="AU28" s="3" t="str">
        <f t="shared" si="15"/>
        <v/>
      </c>
      <c r="AV28" s="3" t="str">
        <f t="shared" si="16"/>
        <v/>
      </c>
      <c r="AW28" s="3" t="str">
        <f t="shared" si="17"/>
        <v/>
      </c>
      <c r="AX28" s="3" t="str">
        <f t="shared" si="18"/>
        <v/>
      </c>
      <c r="AY28" s="3" t="str">
        <f t="shared" si="19"/>
        <v/>
      </c>
      <c r="AZ28" s="3" t="str">
        <f t="shared" si="20"/>
        <v/>
      </c>
      <c r="BB28" s="7" t="str">
        <f t="shared" si="0"/>
        <v/>
      </c>
    </row>
    <row r="29" spans="1:54" x14ac:dyDescent="0.25">
      <c r="A29" s="2" t="str">
        <f t="shared" si="21"/>
        <v/>
      </c>
      <c r="B29" s="2" t="str">
        <f t="shared" si="22"/>
        <v/>
      </c>
      <c r="D29" s="59" t="str">
        <f t="shared" si="40"/>
        <v/>
      </c>
      <c r="E29" s="60"/>
      <c r="F29" s="18" t="str">
        <f t="shared" si="23"/>
        <v/>
      </c>
      <c r="G29" s="19" t="str">
        <f>IF(D29="","",VLOOKUP(D29,'Flota Variable'!$D$4:$I$35,4,0))</f>
        <v/>
      </c>
      <c r="H29" s="53"/>
      <c r="I29" s="19" t="str">
        <f>IF(D29="","",VLOOKUP(D29,'Flota Variable'!$D$4:$I$35,6,0))</f>
        <v/>
      </c>
      <c r="J29" s="53"/>
      <c r="L29" s="2">
        <v>27</v>
      </c>
      <c r="M29" s="2">
        <f t="shared" si="24"/>
        <v>2</v>
      </c>
      <c r="N29" s="2">
        <f t="shared" si="25"/>
        <v>7</v>
      </c>
      <c r="O29" s="2">
        <f t="shared" si="26"/>
        <v>207</v>
      </c>
      <c r="P29" s="43" t="str">
        <f t="shared" si="27"/>
        <v/>
      </c>
      <c r="Q29" s="44" t="str">
        <f t="shared" si="28"/>
        <v/>
      </c>
      <c r="R29" s="41" t="str">
        <f t="shared" si="29"/>
        <v/>
      </c>
      <c r="S29" s="41" t="str">
        <f t="shared" si="30"/>
        <v/>
      </c>
      <c r="U29" s="2" t="str">
        <f t="shared" si="31"/>
        <v/>
      </c>
      <c r="V29" s="2" t="str">
        <f t="shared" si="32"/>
        <v/>
      </c>
      <c r="W29" s="2" t="str">
        <f t="shared" si="33"/>
        <v/>
      </c>
      <c r="X29" s="2" t="str">
        <f t="shared" si="34"/>
        <v/>
      </c>
      <c r="Y29" s="2" t="str">
        <f t="shared" si="35"/>
        <v/>
      </c>
      <c r="Z29" s="41" t="str">
        <f t="shared" si="36"/>
        <v/>
      </c>
      <c r="AA29" s="41" t="str">
        <f t="shared" si="37"/>
        <v/>
      </c>
      <c r="AB29" s="41" t="str">
        <f t="shared" si="1"/>
        <v/>
      </c>
      <c r="AC29" s="40" t="str">
        <f t="shared" si="2"/>
        <v/>
      </c>
      <c r="AD29" s="41" t="str">
        <f t="shared" si="3"/>
        <v/>
      </c>
      <c r="AF29" s="2" t="str">
        <f t="shared" si="41"/>
        <v/>
      </c>
      <c r="AG29" s="2" t="str">
        <f t="shared" si="4"/>
        <v/>
      </c>
      <c r="AH29" s="2" t="str">
        <f t="shared" si="5"/>
        <v/>
      </c>
      <c r="AI29" s="2" t="str">
        <f t="shared" si="6"/>
        <v/>
      </c>
      <c r="AJ29" s="2" t="str">
        <f t="shared" si="7"/>
        <v/>
      </c>
      <c r="AK29" s="41" t="str">
        <f t="shared" si="38"/>
        <v/>
      </c>
      <c r="AL29" s="41" t="str">
        <f t="shared" si="39"/>
        <v/>
      </c>
      <c r="AM29" s="41" t="str">
        <f t="shared" si="8"/>
        <v/>
      </c>
      <c r="AN29" s="41" t="str">
        <f t="shared" si="9"/>
        <v/>
      </c>
      <c r="AO29" s="41" t="str">
        <f t="shared" si="10"/>
        <v/>
      </c>
      <c r="AQ29" s="2" t="str">
        <f t="shared" si="11"/>
        <v/>
      </c>
      <c r="AR29" s="3" t="str">
        <f t="shared" si="12"/>
        <v/>
      </c>
      <c r="AS29" s="3" t="str">
        <f t="shared" si="13"/>
        <v/>
      </c>
      <c r="AT29" s="3" t="str">
        <f t="shared" si="14"/>
        <v/>
      </c>
      <c r="AU29" s="3" t="str">
        <f t="shared" si="15"/>
        <v/>
      </c>
      <c r="AV29" s="3" t="str">
        <f t="shared" si="16"/>
        <v/>
      </c>
      <c r="AW29" s="3" t="str">
        <f t="shared" si="17"/>
        <v/>
      </c>
      <c r="AX29" s="3" t="str">
        <f t="shared" si="18"/>
        <v/>
      </c>
      <c r="AY29" s="3" t="str">
        <f t="shared" si="19"/>
        <v/>
      </c>
      <c r="AZ29" s="3" t="str">
        <f t="shared" si="20"/>
        <v/>
      </c>
      <c r="BB29" s="7" t="str">
        <f t="shared" si="0"/>
        <v/>
      </c>
    </row>
    <row r="30" spans="1:54" x14ac:dyDescent="0.25">
      <c r="A30" s="2" t="str">
        <f t="shared" si="21"/>
        <v/>
      </c>
      <c r="B30" s="2" t="str">
        <f t="shared" si="22"/>
        <v/>
      </c>
      <c r="D30" s="59" t="str">
        <f t="shared" si="40"/>
        <v/>
      </c>
      <c r="E30" s="60"/>
      <c r="F30" s="18" t="str">
        <f t="shared" si="23"/>
        <v/>
      </c>
      <c r="G30" s="19" t="str">
        <f>IF(D30="","",VLOOKUP(D30,'Flota Variable'!$D$4:$I$35,4,0))</f>
        <v/>
      </c>
      <c r="H30" s="53"/>
      <c r="I30" s="19" t="str">
        <f>IF(D30="","",VLOOKUP(D30,'Flota Variable'!$D$4:$I$35,6,0))</f>
        <v/>
      </c>
      <c r="J30" s="53"/>
      <c r="L30" s="2">
        <v>28</v>
      </c>
      <c r="M30" s="2">
        <f t="shared" si="24"/>
        <v>2</v>
      </c>
      <c r="N30" s="2">
        <f t="shared" si="25"/>
        <v>8</v>
      </c>
      <c r="O30" s="2">
        <f t="shared" si="26"/>
        <v>208</v>
      </c>
      <c r="P30" s="43" t="str">
        <f t="shared" si="27"/>
        <v/>
      </c>
      <c r="Q30" s="44" t="str">
        <f t="shared" si="28"/>
        <v/>
      </c>
      <c r="R30" s="41" t="str">
        <f t="shared" si="29"/>
        <v/>
      </c>
      <c r="S30" s="41" t="str">
        <f t="shared" si="30"/>
        <v/>
      </c>
      <c r="U30" s="2" t="str">
        <f t="shared" si="31"/>
        <v/>
      </c>
      <c r="V30" s="2" t="str">
        <f t="shared" si="32"/>
        <v/>
      </c>
      <c r="W30" s="2" t="str">
        <f t="shared" si="33"/>
        <v/>
      </c>
      <c r="X30" s="2" t="str">
        <f t="shared" si="34"/>
        <v/>
      </c>
      <c r="Y30" s="2" t="str">
        <f t="shared" si="35"/>
        <v/>
      </c>
      <c r="Z30" s="41" t="str">
        <f t="shared" si="36"/>
        <v/>
      </c>
      <c r="AA30" s="41" t="str">
        <f t="shared" si="37"/>
        <v/>
      </c>
      <c r="AB30" s="41" t="str">
        <f t="shared" si="1"/>
        <v/>
      </c>
      <c r="AC30" s="40" t="str">
        <f t="shared" si="2"/>
        <v/>
      </c>
      <c r="AD30" s="41" t="str">
        <f t="shared" si="3"/>
        <v/>
      </c>
      <c r="AF30" s="2" t="str">
        <f t="shared" si="41"/>
        <v/>
      </c>
      <c r="AG30" s="2" t="str">
        <f t="shared" si="4"/>
        <v/>
      </c>
      <c r="AH30" s="2" t="str">
        <f t="shared" si="5"/>
        <v/>
      </c>
      <c r="AI30" s="2" t="str">
        <f t="shared" si="6"/>
        <v/>
      </c>
      <c r="AJ30" s="2" t="str">
        <f t="shared" si="7"/>
        <v/>
      </c>
      <c r="AK30" s="41" t="str">
        <f t="shared" si="38"/>
        <v/>
      </c>
      <c r="AL30" s="41" t="str">
        <f t="shared" si="39"/>
        <v/>
      </c>
      <c r="AM30" s="41" t="str">
        <f t="shared" si="8"/>
        <v/>
      </c>
      <c r="AN30" s="41" t="str">
        <f t="shared" si="9"/>
        <v/>
      </c>
      <c r="AO30" s="41" t="str">
        <f t="shared" si="10"/>
        <v/>
      </c>
      <c r="AQ30" s="2" t="str">
        <f t="shared" si="11"/>
        <v/>
      </c>
      <c r="AR30" s="3" t="str">
        <f t="shared" si="12"/>
        <v/>
      </c>
      <c r="AS30" s="3" t="str">
        <f t="shared" si="13"/>
        <v/>
      </c>
      <c r="AT30" s="3" t="str">
        <f t="shared" si="14"/>
        <v/>
      </c>
      <c r="AU30" s="3" t="str">
        <f t="shared" si="15"/>
        <v/>
      </c>
      <c r="AV30" s="3" t="str">
        <f t="shared" si="16"/>
        <v/>
      </c>
      <c r="AW30" s="3" t="str">
        <f t="shared" si="17"/>
        <v/>
      </c>
      <c r="AX30" s="3" t="str">
        <f t="shared" si="18"/>
        <v/>
      </c>
      <c r="AY30" s="3" t="str">
        <f t="shared" si="19"/>
        <v/>
      </c>
      <c r="AZ30" s="3" t="str">
        <f t="shared" si="20"/>
        <v/>
      </c>
      <c r="BB30" s="7" t="str">
        <f t="shared" si="0"/>
        <v/>
      </c>
    </row>
    <row r="31" spans="1:54" x14ac:dyDescent="0.25">
      <c r="A31" s="2" t="str">
        <f t="shared" si="21"/>
        <v/>
      </c>
      <c r="B31" s="2" t="str">
        <f t="shared" si="22"/>
        <v/>
      </c>
      <c r="D31" s="59" t="str">
        <f t="shared" si="40"/>
        <v/>
      </c>
      <c r="E31" s="60"/>
      <c r="F31" s="18" t="str">
        <f t="shared" si="23"/>
        <v/>
      </c>
      <c r="G31" s="19" t="str">
        <f>IF(D31="","",VLOOKUP(D31,'Flota Variable'!$D$4:$I$35,4,0))</f>
        <v/>
      </c>
      <c r="H31" s="53"/>
      <c r="I31" s="19" t="str">
        <f>IF(D31="","",VLOOKUP(D31,'Flota Variable'!$D$4:$I$35,6,0))</f>
        <v/>
      </c>
      <c r="J31" s="53"/>
      <c r="L31" s="2">
        <v>29</v>
      </c>
      <c r="M31" s="2">
        <f t="shared" si="24"/>
        <v>2</v>
      </c>
      <c r="N31" s="2">
        <f t="shared" si="25"/>
        <v>9</v>
      </c>
      <c r="O31" s="2">
        <f t="shared" si="26"/>
        <v>209</v>
      </c>
      <c r="P31" s="43" t="str">
        <f t="shared" si="27"/>
        <v/>
      </c>
      <c r="Q31" s="44" t="str">
        <f t="shared" si="28"/>
        <v/>
      </c>
      <c r="R31" s="41" t="str">
        <f t="shared" si="29"/>
        <v/>
      </c>
      <c r="S31" s="41" t="str">
        <f t="shared" si="30"/>
        <v/>
      </c>
      <c r="U31" s="2" t="str">
        <f t="shared" si="31"/>
        <v/>
      </c>
      <c r="V31" s="2" t="str">
        <f t="shared" si="32"/>
        <v/>
      </c>
      <c r="W31" s="2" t="str">
        <f t="shared" si="33"/>
        <v/>
      </c>
      <c r="X31" s="2" t="str">
        <f t="shared" si="34"/>
        <v/>
      </c>
      <c r="Y31" s="2" t="str">
        <f t="shared" si="35"/>
        <v/>
      </c>
      <c r="Z31" s="41" t="str">
        <f t="shared" si="36"/>
        <v/>
      </c>
      <c r="AA31" s="41" t="str">
        <f t="shared" si="37"/>
        <v/>
      </c>
      <c r="AB31" s="41" t="str">
        <f t="shared" si="1"/>
        <v/>
      </c>
      <c r="AC31" s="40" t="str">
        <f t="shared" si="2"/>
        <v/>
      </c>
      <c r="AD31" s="41" t="str">
        <f t="shared" si="3"/>
        <v/>
      </c>
      <c r="AF31" s="2" t="str">
        <f t="shared" si="41"/>
        <v/>
      </c>
      <c r="AG31" s="2" t="str">
        <f t="shared" si="4"/>
        <v/>
      </c>
      <c r="AH31" s="2" t="str">
        <f t="shared" si="5"/>
        <v/>
      </c>
      <c r="AI31" s="2" t="str">
        <f t="shared" si="6"/>
        <v/>
      </c>
      <c r="AJ31" s="2" t="str">
        <f t="shared" si="7"/>
        <v/>
      </c>
      <c r="AK31" s="41" t="str">
        <f t="shared" si="38"/>
        <v/>
      </c>
      <c r="AL31" s="41" t="str">
        <f t="shared" si="39"/>
        <v/>
      </c>
      <c r="AM31" s="41" t="str">
        <f t="shared" si="8"/>
        <v/>
      </c>
      <c r="AN31" s="41" t="str">
        <f t="shared" si="9"/>
        <v/>
      </c>
      <c r="AO31" s="41" t="str">
        <f t="shared" si="10"/>
        <v/>
      </c>
      <c r="AQ31" s="2" t="str">
        <f t="shared" si="11"/>
        <v/>
      </c>
      <c r="AR31" s="3" t="str">
        <f t="shared" si="12"/>
        <v/>
      </c>
      <c r="AS31" s="3" t="str">
        <f t="shared" si="13"/>
        <v/>
      </c>
      <c r="AT31" s="3" t="str">
        <f t="shared" si="14"/>
        <v/>
      </c>
      <c r="AU31" s="3" t="str">
        <f t="shared" si="15"/>
        <v/>
      </c>
      <c r="AV31" s="3" t="str">
        <f t="shared" si="16"/>
        <v/>
      </c>
      <c r="AW31" s="3" t="str">
        <f t="shared" si="17"/>
        <v/>
      </c>
      <c r="AX31" s="3" t="str">
        <f t="shared" si="18"/>
        <v/>
      </c>
      <c r="AY31" s="3" t="str">
        <f t="shared" si="19"/>
        <v/>
      </c>
      <c r="AZ31" s="3" t="str">
        <f t="shared" si="20"/>
        <v/>
      </c>
      <c r="BB31" s="7" t="str">
        <f t="shared" si="0"/>
        <v/>
      </c>
    </row>
    <row r="32" spans="1:54" x14ac:dyDescent="0.25">
      <c r="A32" s="2" t="str">
        <f t="shared" si="21"/>
        <v/>
      </c>
      <c r="B32" s="2" t="str">
        <f t="shared" si="22"/>
        <v/>
      </c>
      <c r="D32" s="59" t="str">
        <f t="shared" si="40"/>
        <v/>
      </c>
      <c r="E32" s="60"/>
      <c r="F32" s="18" t="str">
        <f t="shared" si="23"/>
        <v/>
      </c>
      <c r="G32" s="19" t="str">
        <f>IF(D32="","",VLOOKUP(D32,'Flota Variable'!$D$4:$I$35,4,0))</f>
        <v/>
      </c>
      <c r="H32" s="53"/>
      <c r="I32" s="19" t="str">
        <f>IF(D32="","",VLOOKUP(D32,'Flota Variable'!$D$4:$I$35,6,0))</f>
        <v/>
      </c>
      <c r="J32" s="53"/>
      <c r="L32" s="2">
        <v>30</v>
      </c>
      <c r="M32" s="2">
        <f t="shared" si="24"/>
        <v>2</v>
      </c>
      <c r="N32" s="2">
        <f t="shared" si="25"/>
        <v>10</v>
      </c>
      <c r="O32" s="2">
        <f t="shared" si="26"/>
        <v>210</v>
      </c>
      <c r="P32" s="43" t="str">
        <f t="shared" si="27"/>
        <v/>
      </c>
      <c r="Q32" s="44" t="str">
        <f t="shared" si="28"/>
        <v/>
      </c>
      <c r="R32" s="41" t="str">
        <f t="shared" si="29"/>
        <v/>
      </c>
      <c r="S32" s="41" t="str">
        <f t="shared" si="30"/>
        <v/>
      </c>
      <c r="U32" s="2" t="str">
        <f t="shared" si="31"/>
        <v/>
      </c>
      <c r="V32" s="2" t="str">
        <f t="shared" si="32"/>
        <v/>
      </c>
      <c r="W32" s="2" t="str">
        <f t="shared" si="33"/>
        <v/>
      </c>
      <c r="X32" s="2" t="str">
        <f t="shared" si="34"/>
        <v/>
      </c>
      <c r="Y32" s="2" t="str">
        <f t="shared" si="35"/>
        <v/>
      </c>
      <c r="Z32" s="41" t="str">
        <f t="shared" si="36"/>
        <v/>
      </c>
      <c r="AA32" s="41" t="str">
        <f t="shared" si="37"/>
        <v/>
      </c>
      <c r="AB32" s="41" t="str">
        <f t="shared" si="1"/>
        <v/>
      </c>
      <c r="AC32" s="40" t="str">
        <f t="shared" si="2"/>
        <v/>
      </c>
      <c r="AD32" s="41" t="str">
        <f t="shared" si="3"/>
        <v/>
      </c>
      <c r="AF32" s="2" t="str">
        <f t="shared" si="41"/>
        <v/>
      </c>
      <c r="AG32" s="2" t="str">
        <f t="shared" si="4"/>
        <v/>
      </c>
      <c r="AH32" s="2" t="str">
        <f t="shared" si="5"/>
        <v/>
      </c>
      <c r="AI32" s="2" t="str">
        <f t="shared" si="6"/>
        <v/>
      </c>
      <c r="AJ32" s="2" t="str">
        <f t="shared" si="7"/>
        <v/>
      </c>
      <c r="AK32" s="41" t="str">
        <f t="shared" si="38"/>
        <v/>
      </c>
      <c r="AL32" s="41" t="str">
        <f t="shared" si="39"/>
        <v/>
      </c>
      <c r="AM32" s="41" t="str">
        <f t="shared" si="8"/>
        <v/>
      </c>
      <c r="AN32" s="41" t="str">
        <f t="shared" si="9"/>
        <v/>
      </c>
      <c r="AO32" s="41" t="str">
        <f t="shared" si="10"/>
        <v/>
      </c>
      <c r="AQ32" s="2" t="str">
        <f t="shared" si="11"/>
        <v/>
      </c>
      <c r="AR32" s="3" t="str">
        <f t="shared" si="12"/>
        <v/>
      </c>
      <c r="AS32" s="3" t="str">
        <f t="shared" si="13"/>
        <v/>
      </c>
      <c r="AT32" s="3" t="str">
        <f t="shared" si="14"/>
        <v/>
      </c>
      <c r="AU32" s="3" t="str">
        <f t="shared" si="15"/>
        <v/>
      </c>
      <c r="AV32" s="3" t="str">
        <f t="shared" si="16"/>
        <v/>
      </c>
      <c r="AW32" s="3" t="str">
        <f t="shared" si="17"/>
        <v/>
      </c>
      <c r="AX32" s="3" t="str">
        <f t="shared" si="18"/>
        <v/>
      </c>
      <c r="AY32" s="3" t="str">
        <f t="shared" si="19"/>
        <v/>
      </c>
      <c r="AZ32" s="3" t="str">
        <f t="shared" si="20"/>
        <v/>
      </c>
      <c r="BB32" s="7" t="str">
        <f t="shared" si="0"/>
        <v/>
      </c>
    </row>
    <row r="33" spans="1:54" x14ac:dyDescent="0.25">
      <c r="A33" s="2" t="str">
        <f t="shared" si="21"/>
        <v/>
      </c>
      <c r="B33" s="2" t="str">
        <f t="shared" si="22"/>
        <v/>
      </c>
      <c r="D33" s="59" t="str">
        <f t="shared" si="40"/>
        <v/>
      </c>
      <c r="E33" s="61"/>
      <c r="F33" s="18" t="str">
        <f t="shared" si="23"/>
        <v/>
      </c>
      <c r="G33" s="19" t="str">
        <f>IF(D33="","",VLOOKUP(D33,'Flota Variable'!$D$4:$I$35,4,0))</f>
        <v/>
      </c>
      <c r="H33" s="54"/>
      <c r="I33" s="19" t="str">
        <f>IF(D33="","",VLOOKUP(D33,'Flota Variable'!$D$4:$I$35,6,0))</f>
        <v/>
      </c>
      <c r="J33" s="54"/>
      <c r="L33" s="2">
        <v>31</v>
      </c>
      <c r="M33" s="2">
        <f t="shared" si="24"/>
        <v>2</v>
      </c>
      <c r="N33" s="2">
        <f t="shared" si="25"/>
        <v>11</v>
      </c>
      <c r="O33" s="2">
        <f t="shared" si="26"/>
        <v>211</v>
      </c>
      <c r="P33" s="43" t="str">
        <f t="shared" si="27"/>
        <v/>
      </c>
      <c r="Q33" s="44" t="str">
        <f t="shared" si="28"/>
        <v/>
      </c>
      <c r="R33" s="41" t="str">
        <f t="shared" si="29"/>
        <v/>
      </c>
      <c r="S33" s="41" t="str">
        <f t="shared" si="30"/>
        <v/>
      </c>
      <c r="U33" s="2" t="str">
        <f t="shared" si="31"/>
        <v/>
      </c>
      <c r="V33" s="2" t="str">
        <f t="shared" si="32"/>
        <v/>
      </c>
      <c r="W33" s="2" t="str">
        <f t="shared" si="33"/>
        <v/>
      </c>
      <c r="X33" s="2" t="str">
        <f t="shared" si="34"/>
        <v/>
      </c>
      <c r="Y33" s="2" t="str">
        <f t="shared" si="35"/>
        <v/>
      </c>
      <c r="Z33" s="41" t="str">
        <f t="shared" si="36"/>
        <v/>
      </c>
      <c r="AA33" s="41" t="str">
        <f t="shared" si="37"/>
        <v/>
      </c>
      <c r="AB33" s="41" t="str">
        <f t="shared" si="1"/>
        <v/>
      </c>
      <c r="AC33" s="40" t="str">
        <f t="shared" si="2"/>
        <v/>
      </c>
      <c r="AD33" s="41" t="str">
        <f t="shared" si="3"/>
        <v/>
      </c>
      <c r="AF33" s="2" t="str">
        <f t="shared" si="41"/>
        <v/>
      </c>
      <c r="AG33" s="2" t="str">
        <f t="shared" si="4"/>
        <v/>
      </c>
      <c r="AH33" s="2" t="str">
        <f t="shared" si="5"/>
        <v/>
      </c>
      <c r="AI33" s="2" t="str">
        <f t="shared" si="6"/>
        <v/>
      </c>
      <c r="AJ33" s="2" t="str">
        <f t="shared" si="7"/>
        <v/>
      </c>
      <c r="AK33" s="41" t="str">
        <f t="shared" si="38"/>
        <v/>
      </c>
      <c r="AL33" s="41" t="str">
        <f t="shared" si="39"/>
        <v/>
      </c>
      <c r="AM33" s="41" t="str">
        <f t="shared" si="8"/>
        <v/>
      </c>
      <c r="AN33" s="41" t="str">
        <f t="shared" si="9"/>
        <v/>
      </c>
      <c r="AO33" s="41" t="str">
        <f t="shared" si="10"/>
        <v/>
      </c>
      <c r="AQ33" s="2" t="str">
        <f t="shared" si="11"/>
        <v/>
      </c>
      <c r="AR33" s="3" t="str">
        <f t="shared" si="12"/>
        <v/>
      </c>
      <c r="AS33" s="3" t="str">
        <f t="shared" si="13"/>
        <v/>
      </c>
      <c r="AT33" s="3" t="str">
        <f t="shared" si="14"/>
        <v/>
      </c>
      <c r="AU33" s="3" t="str">
        <f t="shared" si="15"/>
        <v/>
      </c>
      <c r="AV33" s="3" t="str">
        <f t="shared" si="16"/>
        <v/>
      </c>
      <c r="AW33" s="3" t="str">
        <f t="shared" si="17"/>
        <v/>
      </c>
      <c r="AX33" s="3" t="str">
        <f t="shared" si="18"/>
        <v/>
      </c>
      <c r="AY33" s="3" t="str">
        <f t="shared" si="19"/>
        <v/>
      </c>
      <c r="AZ33" s="3" t="str">
        <f t="shared" si="20"/>
        <v/>
      </c>
      <c r="BB33" s="7" t="str">
        <f t="shared" si="0"/>
        <v/>
      </c>
    </row>
    <row r="34" spans="1:54" x14ac:dyDescent="0.25">
      <c r="A34" s="2" t="str">
        <f t="shared" si="21"/>
        <v/>
      </c>
      <c r="B34" s="2" t="str">
        <f t="shared" si="22"/>
        <v/>
      </c>
      <c r="D34" s="59" t="str">
        <f t="shared" si="40"/>
        <v/>
      </c>
      <c r="E34" s="61"/>
      <c r="F34" s="18" t="str">
        <f t="shared" si="23"/>
        <v/>
      </c>
      <c r="G34" s="19" t="str">
        <f>IF(D34="","",VLOOKUP(D34,'Flota Variable'!$D$4:$I$35,4,0))</f>
        <v/>
      </c>
      <c r="H34" s="54"/>
      <c r="I34" s="19" t="str">
        <f>IF(D34="","",VLOOKUP(D34,'Flota Variable'!$D$4:$I$35,6,0))</f>
        <v/>
      </c>
      <c r="J34" s="54"/>
      <c r="L34" s="2">
        <v>32</v>
      </c>
      <c r="M34" s="2">
        <f t="shared" si="24"/>
        <v>2</v>
      </c>
      <c r="N34" s="2">
        <f t="shared" si="25"/>
        <v>12</v>
      </c>
      <c r="O34" s="2">
        <f t="shared" si="26"/>
        <v>212</v>
      </c>
      <c r="P34" s="43" t="str">
        <f t="shared" si="27"/>
        <v/>
      </c>
      <c r="Q34" s="44" t="str">
        <f t="shared" si="28"/>
        <v/>
      </c>
      <c r="R34" s="41" t="str">
        <f t="shared" si="29"/>
        <v/>
      </c>
      <c r="S34" s="41" t="str">
        <f t="shared" si="30"/>
        <v/>
      </c>
      <c r="U34" s="2" t="str">
        <f t="shared" si="31"/>
        <v/>
      </c>
      <c r="V34" s="2" t="str">
        <f t="shared" si="32"/>
        <v/>
      </c>
      <c r="W34" s="2" t="str">
        <f t="shared" si="33"/>
        <v/>
      </c>
      <c r="X34" s="2" t="str">
        <f t="shared" si="34"/>
        <v/>
      </c>
      <c r="Y34" s="2" t="str">
        <f t="shared" si="35"/>
        <v/>
      </c>
      <c r="Z34" s="41" t="str">
        <f t="shared" si="36"/>
        <v/>
      </c>
      <c r="AA34" s="41" t="str">
        <f t="shared" si="37"/>
        <v/>
      </c>
      <c r="AB34" s="41" t="str">
        <f t="shared" si="1"/>
        <v/>
      </c>
      <c r="AC34" s="40" t="str">
        <f t="shared" si="2"/>
        <v/>
      </c>
      <c r="AD34" s="41" t="str">
        <f t="shared" si="3"/>
        <v/>
      </c>
      <c r="AF34" s="2" t="str">
        <f t="shared" si="41"/>
        <v/>
      </c>
      <c r="AG34" s="2" t="str">
        <f t="shared" si="4"/>
        <v/>
      </c>
      <c r="AH34" s="2" t="str">
        <f t="shared" si="5"/>
        <v/>
      </c>
      <c r="AI34" s="2" t="str">
        <f t="shared" si="6"/>
        <v/>
      </c>
      <c r="AJ34" s="2" t="str">
        <f t="shared" si="7"/>
        <v/>
      </c>
      <c r="AK34" s="41" t="str">
        <f t="shared" si="38"/>
        <v/>
      </c>
      <c r="AL34" s="41" t="str">
        <f t="shared" si="39"/>
        <v/>
      </c>
      <c r="AM34" s="41" t="str">
        <f t="shared" si="8"/>
        <v/>
      </c>
      <c r="AN34" s="41" t="str">
        <f t="shared" si="9"/>
        <v/>
      </c>
      <c r="AO34" s="41" t="str">
        <f t="shared" si="10"/>
        <v/>
      </c>
      <c r="AQ34" s="2" t="str">
        <f t="shared" si="11"/>
        <v/>
      </c>
      <c r="AR34" s="3" t="str">
        <f t="shared" si="12"/>
        <v/>
      </c>
      <c r="AS34" s="3" t="str">
        <f t="shared" si="13"/>
        <v/>
      </c>
      <c r="AT34" s="3" t="str">
        <f t="shared" si="14"/>
        <v/>
      </c>
      <c r="AU34" s="3" t="str">
        <f t="shared" si="15"/>
        <v/>
      </c>
      <c r="AV34" s="3" t="str">
        <f t="shared" si="16"/>
        <v/>
      </c>
      <c r="AW34" s="3" t="str">
        <f t="shared" si="17"/>
        <v/>
      </c>
      <c r="AX34" s="3" t="str">
        <f t="shared" si="18"/>
        <v/>
      </c>
      <c r="AY34" s="3" t="str">
        <f t="shared" si="19"/>
        <v/>
      </c>
      <c r="AZ34" s="3" t="str">
        <f t="shared" si="20"/>
        <v/>
      </c>
      <c r="BB34" s="7" t="str">
        <f t="shared" si="0"/>
        <v/>
      </c>
    </row>
    <row r="35" spans="1:54" x14ac:dyDescent="0.25">
      <c r="A35" s="2" t="str">
        <f t="shared" si="21"/>
        <v/>
      </c>
      <c r="B35" s="2" t="str">
        <f t="shared" si="22"/>
        <v/>
      </c>
      <c r="D35" s="59"/>
      <c r="E35" s="61"/>
      <c r="F35" s="18" t="str">
        <f t="shared" si="23"/>
        <v/>
      </c>
      <c r="G35" s="19" t="str">
        <f>IF(D35="","",VLOOKUP(D35,'Flota Variable'!$D$4:$I$35,4,0))</f>
        <v/>
      </c>
      <c r="H35" s="54"/>
      <c r="I35" s="19" t="str">
        <f>IF(D35="","",VLOOKUP(D35,'Flota Variable'!$D$4:$I$35,6,0))</f>
        <v/>
      </c>
      <c r="J35" s="54"/>
      <c r="L35" s="2">
        <v>33</v>
      </c>
      <c r="M35" s="2">
        <f t="shared" si="24"/>
        <v>2</v>
      </c>
      <c r="N35" s="2">
        <f t="shared" si="25"/>
        <v>13</v>
      </c>
      <c r="O35" s="2">
        <f t="shared" si="26"/>
        <v>213</v>
      </c>
      <c r="P35" s="43" t="str">
        <f t="shared" si="27"/>
        <v/>
      </c>
      <c r="Q35" s="44" t="str">
        <f t="shared" si="28"/>
        <v/>
      </c>
      <c r="R35" s="41" t="str">
        <f t="shared" si="29"/>
        <v/>
      </c>
      <c r="S35" s="41" t="str">
        <f t="shared" si="30"/>
        <v/>
      </c>
      <c r="U35" s="2" t="str">
        <f t="shared" si="31"/>
        <v/>
      </c>
      <c r="V35" s="2" t="str">
        <f t="shared" si="32"/>
        <v/>
      </c>
      <c r="W35" s="2" t="str">
        <f t="shared" si="33"/>
        <v/>
      </c>
      <c r="X35" s="2" t="str">
        <f t="shared" si="34"/>
        <v/>
      </c>
      <c r="Y35" s="2" t="str">
        <f t="shared" si="35"/>
        <v/>
      </c>
      <c r="Z35" s="41" t="str">
        <f t="shared" si="36"/>
        <v/>
      </c>
      <c r="AA35" s="41" t="str">
        <f t="shared" si="37"/>
        <v/>
      </c>
      <c r="AB35" s="41" t="str">
        <f t="shared" si="1"/>
        <v/>
      </c>
      <c r="AC35" s="40" t="str">
        <f t="shared" si="2"/>
        <v/>
      </c>
      <c r="AD35" s="41" t="str">
        <f t="shared" si="3"/>
        <v/>
      </c>
      <c r="AF35" s="2" t="str">
        <f t="shared" si="41"/>
        <v/>
      </c>
      <c r="AG35" s="2" t="str">
        <f t="shared" si="4"/>
        <v/>
      </c>
      <c r="AH35" s="2" t="str">
        <f t="shared" si="5"/>
        <v/>
      </c>
      <c r="AI35" s="2" t="str">
        <f t="shared" si="6"/>
        <v/>
      </c>
      <c r="AJ35" s="2" t="str">
        <f t="shared" si="7"/>
        <v/>
      </c>
      <c r="AK35" s="41" t="str">
        <f t="shared" si="38"/>
        <v/>
      </c>
      <c r="AL35" s="41" t="str">
        <f t="shared" si="39"/>
        <v/>
      </c>
      <c r="AM35" s="41" t="str">
        <f t="shared" si="8"/>
        <v/>
      </c>
      <c r="AN35" s="41" t="str">
        <f t="shared" si="9"/>
        <v/>
      </c>
      <c r="AO35" s="41" t="str">
        <f t="shared" si="10"/>
        <v/>
      </c>
      <c r="AQ35" s="2" t="str">
        <f t="shared" si="11"/>
        <v/>
      </c>
      <c r="AR35" s="3" t="str">
        <f t="shared" si="12"/>
        <v/>
      </c>
      <c r="AS35" s="3" t="str">
        <f t="shared" si="13"/>
        <v/>
      </c>
      <c r="AT35" s="3" t="str">
        <f t="shared" si="14"/>
        <v/>
      </c>
      <c r="AU35" s="3" t="str">
        <f t="shared" si="15"/>
        <v/>
      </c>
      <c r="AV35" s="3" t="str">
        <f t="shared" si="16"/>
        <v/>
      </c>
      <c r="AW35" s="3" t="str">
        <f t="shared" si="17"/>
        <v/>
      </c>
      <c r="AX35" s="3" t="str">
        <f t="shared" si="18"/>
        <v/>
      </c>
      <c r="AY35" s="3" t="str">
        <f t="shared" si="19"/>
        <v/>
      </c>
      <c r="AZ35" s="3" t="str">
        <f t="shared" si="20"/>
        <v/>
      </c>
      <c r="BB35" s="7" t="str">
        <f t="shared" si="0"/>
        <v/>
      </c>
    </row>
    <row r="36" spans="1:54" x14ac:dyDescent="0.25">
      <c r="A36" s="2" t="str">
        <f t="shared" si="21"/>
        <v/>
      </c>
      <c r="B36" s="2" t="str">
        <f t="shared" si="22"/>
        <v/>
      </c>
      <c r="D36" s="59"/>
      <c r="E36" s="61"/>
      <c r="F36" s="18" t="str">
        <f t="shared" si="23"/>
        <v/>
      </c>
      <c r="G36" s="19" t="str">
        <f>IF(D36="","",VLOOKUP(D36,'Flota Variable'!$D$4:$I$35,4,0))</f>
        <v/>
      </c>
      <c r="H36" s="54"/>
      <c r="I36" s="19" t="str">
        <f>IF(D36="","",VLOOKUP(D36,'Flota Variable'!$D$4:$I$35,6,0))</f>
        <v/>
      </c>
      <c r="J36" s="54"/>
      <c r="L36" s="2">
        <v>34</v>
      </c>
      <c r="M36" s="2">
        <f t="shared" si="24"/>
        <v>2</v>
      </c>
      <c r="N36" s="2">
        <f t="shared" si="25"/>
        <v>14</v>
      </c>
      <c r="O36" s="2">
        <f t="shared" si="26"/>
        <v>214</v>
      </c>
      <c r="P36" s="43" t="str">
        <f t="shared" si="27"/>
        <v/>
      </c>
      <c r="Q36" s="44" t="str">
        <f t="shared" si="28"/>
        <v/>
      </c>
      <c r="R36" s="41" t="str">
        <f t="shared" si="29"/>
        <v/>
      </c>
      <c r="S36" s="41" t="str">
        <f t="shared" si="30"/>
        <v/>
      </c>
      <c r="U36" s="2" t="str">
        <f t="shared" si="31"/>
        <v/>
      </c>
      <c r="V36" s="2" t="str">
        <f t="shared" si="32"/>
        <v/>
      </c>
      <c r="W36" s="2" t="str">
        <f t="shared" si="33"/>
        <v/>
      </c>
      <c r="X36" s="2" t="str">
        <f t="shared" si="34"/>
        <v/>
      </c>
      <c r="Y36" s="2" t="str">
        <f t="shared" si="35"/>
        <v/>
      </c>
      <c r="Z36" s="41" t="str">
        <f t="shared" si="36"/>
        <v/>
      </c>
      <c r="AA36" s="41" t="str">
        <f t="shared" si="37"/>
        <v/>
      </c>
      <c r="AB36" s="41" t="str">
        <f t="shared" si="1"/>
        <v/>
      </c>
      <c r="AC36" s="40" t="str">
        <f t="shared" si="2"/>
        <v/>
      </c>
      <c r="AD36" s="41" t="str">
        <f t="shared" si="3"/>
        <v/>
      </c>
      <c r="AF36" s="2" t="str">
        <f t="shared" si="41"/>
        <v/>
      </c>
      <c r="AG36" s="2" t="str">
        <f t="shared" si="4"/>
        <v/>
      </c>
      <c r="AH36" s="2" t="str">
        <f t="shared" si="5"/>
        <v/>
      </c>
      <c r="AI36" s="2" t="str">
        <f t="shared" si="6"/>
        <v/>
      </c>
      <c r="AJ36" s="2" t="str">
        <f t="shared" si="7"/>
        <v/>
      </c>
      <c r="AK36" s="41" t="str">
        <f t="shared" si="38"/>
        <v/>
      </c>
      <c r="AL36" s="41" t="str">
        <f t="shared" si="39"/>
        <v/>
      </c>
      <c r="AM36" s="41" t="str">
        <f t="shared" si="8"/>
        <v/>
      </c>
      <c r="AN36" s="41" t="str">
        <f t="shared" si="9"/>
        <v/>
      </c>
      <c r="AO36" s="41" t="str">
        <f t="shared" si="10"/>
        <v/>
      </c>
      <c r="AQ36" s="2" t="str">
        <f t="shared" si="11"/>
        <v/>
      </c>
      <c r="AR36" s="3" t="str">
        <f t="shared" si="12"/>
        <v/>
      </c>
      <c r="AS36" s="3" t="str">
        <f t="shared" si="13"/>
        <v/>
      </c>
      <c r="AT36" s="3" t="str">
        <f t="shared" si="14"/>
        <v/>
      </c>
      <c r="AU36" s="3" t="str">
        <f t="shared" si="15"/>
        <v/>
      </c>
      <c r="AV36" s="3" t="str">
        <f t="shared" si="16"/>
        <v/>
      </c>
      <c r="AW36" s="3" t="str">
        <f t="shared" si="17"/>
        <v/>
      </c>
      <c r="AX36" s="3" t="str">
        <f t="shared" si="18"/>
        <v/>
      </c>
      <c r="AY36" s="3" t="str">
        <f t="shared" si="19"/>
        <v/>
      </c>
      <c r="AZ36" s="3" t="str">
        <f t="shared" si="20"/>
        <v/>
      </c>
      <c r="BB36" s="7" t="str">
        <f t="shared" si="0"/>
        <v/>
      </c>
    </row>
    <row r="37" spans="1:54" x14ac:dyDescent="0.25">
      <c r="A37" s="2" t="str">
        <f t="shared" si="21"/>
        <v/>
      </c>
      <c r="B37" s="2" t="str">
        <f t="shared" si="22"/>
        <v/>
      </c>
      <c r="D37" s="59"/>
      <c r="E37" s="61"/>
      <c r="F37" s="18" t="str">
        <f t="shared" si="23"/>
        <v/>
      </c>
      <c r="G37" s="19" t="str">
        <f>IF(D37="","",VLOOKUP(D37,'Flota Variable'!$D$4:$I$35,4,0))</f>
        <v/>
      </c>
      <c r="H37" s="54"/>
      <c r="I37" s="19" t="str">
        <f>IF(D37="","",VLOOKUP(D37,'Flota Variable'!$D$4:$I$35,6,0))</f>
        <v/>
      </c>
      <c r="J37" s="54"/>
      <c r="L37" s="2">
        <v>35</v>
      </c>
      <c r="M37" s="2">
        <f t="shared" si="24"/>
        <v>2</v>
      </c>
      <c r="N37" s="2">
        <f t="shared" si="25"/>
        <v>15</v>
      </c>
      <c r="O37" s="2">
        <f t="shared" si="26"/>
        <v>215</v>
      </c>
      <c r="P37" s="43" t="str">
        <f t="shared" si="27"/>
        <v/>
      </c>
      <c r="Q37" s="44" t="str">
        <f t="shared" si="28"/>
        <v/>
      </c>
      <c r="R37" s="41" t="str">
        <f t="shared" si="29"/>
        <v/>
      </c>
      <c r="S37" s="41" t="str">
        <f t="shared" si="30"/>
        <v/>
      </c>
      <c r="U37" s="2" t="str">
        <f t="shared" si="31"/>
        <v/>
      </c>
      <c r="V37" s="2" t="str">
        <f t="shared" si="32"/>
        <v/>
      </c>
      <c r="W37" s="2" t="str">
        <f t="shared" si="33"/>
        <v/>
      </c>
      <c r="X37" s="2" t="str">
        <f t="shared" si="34"/>
        <v/>
      </c>
      <c r="Y37" s="2" t="str">
        <f t="shared" si="35"/>
        <v/>
      </c>
      <c r="Z37" s="41" t="str">
        <f t="shared" si="36"/>
        <v/>
      </c>
      <c r="AA37" s="41" t="str">
        <f t="shared" si="37"/>
        <v/>
      </c>
      <c r="AB37" s="41" t="str">
        <f t="shared" si="1"/>
        <v/>
      </c>
      <c r="AC37" s="40" t="str">
        <f t="shared" si="2"/>
        <v/>
      </c>
      <c r="AD37" s="41" t="str">
        <f t="shared" si="3"/>
        <v/>
      </c>
      <c r="AF37" s="2" t="str">
        <f t="shared" si="41"/>
        <v/>
      </c>
      <c r="AG37" s="2" t="str">
        <f t="shared" si="4"/>
        <v/>
      </c>
      <c r="AH37" s="2" t="str">
        <f t="shared" si="5"/>
        <v/>
      </c>
      <c r="AI37" s="2" t="str">
        <f t="shared" si="6"/>
        <v/>
      </c>
      <c r="AJ37" s="2" t="str">
        <f t="shared" si="7"/>
        <v/>
      </c>
      <c r="AK37" s="41" t="str">
        <f t="shared" si="38"/>
        <v/>
      </c>
      <c r="AL37" s="41" t="str">
        <f t="shared" si="39"/>
        <v/>
      </c>
      <c r="AM37" s="41" t="str">
        <f t="shared" si="8"/>
        <v/>
      </c>
      <c r="AN37" s="41" t="str">
        <f t="shared" si="9"/>
        <v/>
      </c>
      <c r="AO37" s="41" t="str">
        <f t="shared" si="10"/>
        <v/>
      </c>
      <c r="AQ37" s="2" t="str">
        <f t="shared" si="11"/>
        <v/>
      </c>
      <c r="AR37" s="3" t="str">
        <f t="shared" si="12"/>
        <v/>
      </c>
      <c r="AS37" s="3" t="str">
        <f t="shared" si="13"/>
        <v/>
      </c>
      <c r="AT37" s="3" t="str">
        <f t="shared" si="14"/>
        <v/>
      </c>
      <c r="AU37" s="3" t="str">
        <f t="shared" si="15"/>
        <v/>
      </c>
      <c r="AV37" s="3" t="str">
        <f t="shared" si="16"/>
        <v/>
      </c>
      <c r="AW37" s="3" t="str">
        <f t="shared" si="17"/>
        <v/>
      </c>
      <c r="AX37" s="3" t="str">
        <f t="shared" si="18"/>
        <v/>
      </c>
      <c r="AY37" s="3" t="str">
        <f t="shared" si="19"/>
        <v/>
      </c>
      <c r="AZ37" s="3" t="str">
        <f t="shared" si="20"/>
        <v/>
      </c>
      <c r="BB37" s="7" t="str">
        <f t="shared" si="0"/>
        <v/>
      </c>
    </row>
    <row r="38" spans="1:54" x14ac:dyDescent="0.25">
      <c r="A38" s="2" t="str">
        <f t="shared" si="21"/>
        <v/>
      </c>
      <c r="B38" s="2" t="str">
        <f t="shared" si="22"/>
        <v/>
      </c>
      <c r="D38" s="59"/>
      <c r="E38" s="61"/>
      <c r="F38" s="18" t="str">
        <f t="shared" si="23"/>
        <v/>
      </c>
      <c r="G38" s="19" t="str">
        <f>IF(D38="","",VLOOKUP(D38,'Flota Variable'!$D$4:$I$35,4,0))</f>
        <v/>
      </c>
      <c r="H38" s="54"/>
      <c r="I38" s="19" t="str">
        <f>IF(D38="","",VLOOKUP(D38,'Flota Variable'!$D$4:$I$35,6,0))</f>
        <v/>
      </c>
      <c r="J38" s="54"/>
      <c r="L38" s="2">
        <v>36</v>
      </c>
      <c r="M38" s="2">
        <f t="shared" si="24"/>
        <v>2</v>
      </c>
      <c r="N38" s="2">
        <f t="shared" si="25"/>
        <v>16</v>
      </c>
      <c r="O38" s="2">
        <f t="shared" si="26"/>
        <v>216</v>
      </c>
      <c r="P38" s="43" t="str">
        <f t="shared" si="27"/>
        <v/>
      </c>
      <c r="Q38" s="44" t="str">
        <f t="shared" si="28"/>
        <v/>
      </c>
      <c r="R38" s="41" t="str">
        <f t="shared" si="29"/>
        <v/>
      </c>
      <c r="S38" s="41" t="str">
        <f t="shared" si="30"/>
        <v/>
      </c>
      <c r="U38" s="2" t="str">
        <f t="shared" si="31"/>
        <v/>
      </c>
      <c r="V38" s="2" t="str">
        <f t="shared" si="32"/>
        <v/>
      </c>
      <c r="W38" s="2" t="str">
        <f t="shared" si="33"/>
        <v/>
      </c>
      <c r="X38" s="2" t="str">
        <f t="shared" si="34"/>
        <v/>
      </c>
      <c r="Y38" s="2" t="str">
        <f t="shared" si="35"/>
        <v/>
      </c>
      <c r="Z38" s="41" t="str">
        <f t="shared" si="36"/>
        <v/>
      </c>
      <c r="AA38" s="41" t="str">
        <f t="shared" si="37"/>
        <v/>
      </c>
      <c r="AB38" s="41" t="str">
        <f t="shared" si="1"/>
        <v/>
      </c>
      <c r="AC38" s="40" t="str">
        <f t="shared" si="2"/>
        <v/>
      </c>
      <c r="AD38" s="41" t="str">
        <f t="shared" si="3"/>
        <v/>
      </c>
      <c r="AF38" s="2" t="str">
        <f t="shared" si="41"/>
        <v/>
      </c>
      <c r="AG38" s="2" t="str">
        <f t="shared" si="4"/>
        <v/>
      </c>
      <c r="AH38" s="2" t="str">
        <f t="shared" si="5"/>
        <v/>
      </c>
      <c r="AI38" s="2" t="str">
        <f t="shared" si="6"/>
        <v/>
      </c>
      <c r="AJ38" s="2" t="str">
        <f t="shared" si="7"/>
        <v/>
      </c>
      <c r="AK38" s="41" t="str">
        <f t="shared" si="38"/>
        <v/>
      </c>
      <c r="AL38" s="41" t="str">
        <f t="shared" si="39"/>
        <v/>
      </c>
      <c r="AM38" s="41" t="str">
        <f t="shared" si="8"/>
        <v/>
      </c>
      <c r="AN38" s="41" t="str">
        <f t="shared" si="9"/>
        <v/>
      </c>
      <c r="AO38" s="41" t="str">
        <f t="shared" si="10"/>
        <v/>
      </c>
      <c r="AQ38" s="2" t="str">
        <f t="shared" si="11"/>
        <v/>
      </c>
      <c r="AR38" s="3" t="str">
        <f t="shared" si="12"/>
        <v/>
      </c>
      <c r="AS38" s="3" t="str">
        <f t="shared" si="13"/>
        <v/>
      </c>
      <c r="AT38" s="3" t="str">
        <f t="shared" si="14"/>
        <v/>
      </c>
      <c r="AU38" s="3" t="str">
        <f t="shared" si="15"/>
        <v/>
      </c>
      <c r="AV38" s="3" t="str">
        <f t="shared" si="16"/>
        <v/>
      </c>
      <c r="AW38" s="3" t="str">
        <f t="shared" si="17"/>
        <v/>
      </c>
      <c r="AX38" s="3" t="str">
        <f t="shared" si="18"/>
        <v/>
      </c>
      <c r="AY38" s="3" t="str">
        <f t="shared" si="19"/>
        <v/>
      </c>
      <c r="AZ38" s="3" t="str">
        <f t="shared" si="20"/>
        <v/>
      </c>
      <c r="BB38" s="7" t="str">
        <f t="shared" si="0"/>
        <v/>
      </c>
    </row>
    <row r="39" spans="1:54" x14ac:dyDescent="0.25">
      <c r="A39" s="2" t="str">
        <f t="shared" si="21"/>
        <v/>
      </c>
      <c r="B39" s="2" t="str">
        <f t="shared" si="22"/>
        <v/>
      </c>
      <c r="D39" s="59"/>
      <c r="E39" s="61"/>
      <c r="F39" s="18" t="str">
        <f t="shared" si="23"/>
        <v/>
      </c>
      <c r="G39" s="19" t="str">
        <f>IF(D39="","",VLOOKUP(D39,'Flota Variable'!$D$4:$I$35,4,0))</f>
        <v/>
      </c>
      <c r="H39" s="54"/>
      <c r="I39" s="19" t="str">
        <f>IF(D39="","",VLOOKUP(D39,'Flota Variable'!$D$4:$I$35,6,0))</f>
        <v/>
      </c>
      <c r="J39" s="54"/>
      <c r="L39" s="2">
        <v>37</v>
      </c>
      <c r="M39" s="2">
        <f t="shared" si="24"/>
        <v>2</v>
      </c>
      <c r="N39" s="2">
        <f t="shared" si="25"/>
        <v>17</v>
      </c>
      <c r="O39" s="2">
        <f t="shared" si="26"/>
        <v>217</v>
      </c>
      <c r="P39" s="43" t="str">
        <f t="shared" si="27"/>
        <v/>
      </c>
      <c r="Q39" s="44" t="str">
        <f t="shared" si="28"/>
        <v/>
      </c>
      <c r="R39" s="41" t="str">
        <f t="shared" si="29"/>
        <v/>
      </c>
      <c r="S39" s="41" t="str">
        <f t="shared" si="30"/>
        <v/>
      </c>
      <c r="U39" s="2" t="str">
        <f t="shared" si="31"/>
        <v/>
      </c>
      <c r="V39" s="2" t="str">
        <f t="shared" si="32"/>
        <v/>
      </c>
      <c r="W39" s="2" t="str">
        <f t="shared" si="33"/>
        <v/>
      </c>
      <c r="X39" s="2" t="str">
        <f t="shared" si="34"/>
        <v/>
      </c>
      <c r="Y39" s="2" t="str">
        <f t="shared" si="35"/>
        <v/>
      </c>
      <c r="Z39" s="41" t="str">
        <f t="shared" si="36"/>
        <v/>
      </c>
      <c r="AA39" s="41" t="str">
        <f t="shared" si="37"/>
        <v/>
      </c>
      <c r="AB39" s="41" t="str">
        <f t="shared" si="1"/>
        <v/>
      </c>
      <c r="AC39" s="40" t="str">
        <f t="shared" si="2"/>
        <v/>
      </c>
      <c r="AD39" s="41" t="str">
        <f t="shared" si="3"/>
        <v/>
      </c>
      <c r="AF39" s="2" t="str">
        <f t="shared" si="41"/>
        <v/>
      </c>
      <c r="AG39" s="2" t="str">
        <f t="shared" si="4"/>
        <v/>
      </c>
      <c r="AH39" s="2" t="str">
        <f t="shared" si="5"/>
        <v/>
      </c>
      <c r="AI39" s="2" t="str">
        <f t="shared" si="6"/>
        <v/>
      </c>
      <c r="AJ39" s="2" t="str">
        <f t="shared" si="7"/>
        <v/>
      </c>
      <c r="AK39" s="41" t="str">
        <f t="shared" si="38"/>
        <v/>
      </c>
      <c r="AL39" s="41" t="str">
        <f t="shared" si="39"/>
        <v/>
      </c>
      <c r="AM39" s="41" t="str">
        <f t="shared" si="8"/>
        <v/>
      </c>
      <c r="AN39" s="41" t="str">
        <f t="shared" si="9"/>
        <v/>
      </c>
      <c r="AO39" s="41" t="str">
        <f t="shared" si="10"/>
        <v/>
      </c>
      <c r="AQ39" s="2" t="str">
        <f t="shared" si="11"/>
        <v/>
      </c>
      <c r="AR39" s="3" t="str">
        <f t="shared" si="12"/>
        <v/>
      </c>
      <c r="AS39" s="3" t="str">
        <f t="shared" si="13"/>
        <v/>
      </c>
      <c r="AT39" s="3" t="str">
        <f t="shared" si="14"/>
        <v/>
      </c>
      <c r="AU39" s="3" t="str">
        <f t="shared" si="15"/>
        <v/>
      </c>
      <c r="AV39" s="3" t="str">
        <f t="shared" si="16"/>
        <v/>
      </c>
      <c r="AW39" s="3" t="str">
        <f t="shared" si="17"/>
        <v/>
      </c>
      <c r="AX39" s="3" t="str">
        <f t="shared" si="18"/>
        <v/>
      </c>
      <c r="AY39" s="3" t="str">
        <f t="shared" si="19"/>
        <v/>
      </c>
      <c r="AZ39" s="3" t="str">
        <f t="shared" si="20"/>
        <v/>
      </c>
      <c r="BB39" s="7" t="str">
        <f t="shared" si="0"/>
        <v/>
      </c>
    </row>
    <row r="40" spans="1:54" x14ac:dyDescent="0.25">
      <c r="A40" s="2" t="str">
        <f t="shared" si="21"/>
        <v/>
      </c>
      <c r="B40" s="2" t="str">
        <f t="shared" si="22"/>
        <v/>
      </c>
      <c r="D40" s="59"/>
      <c r="E40" s="61"/>
      <c r="F40" s="18" t="str">
        <f t="shared" si="23"/>
        <v/>
      </c>
      <c r="G40" s="19" t="str">
        <f>IF(D40="","",VLOOKUP(D40,'Flota Variable'!$D$4:$I$35,4,0))</f>
        <v/>
      </c>
      <c r="H40" s="54"/>
      <c r="I40" s="19" t="str">
        <f>IF(D40="","",VLOOKUP(D40,'Flota Variable'!$D$4:$I$35,6,0))</f>
        <v/>
      </c>
      <c r="J40" s="54"/>
      <c r="L40" s="2">
        <v>38</v>
      </c>
      <c r="M40" s="2">
        <f t="shared" si="24"/>
        <v>2</v>
      </c>
      <c r="N40" s="2">
        <f t="shared" si="25"/>
        <v>18</v>
      </c>
      <c r="O40" s="2">
        <f t="shared" si="26"/>
        <v>218</v>
      </c>
      <c r="P40" s="43" t="str">
        <f t="shared" si="27"/>
        <v/>
      </c>
      <c r="Q40" s="44" t="str">
        <f t="shared" si="28"/>
        <v/>
      </c>
      <c r="R40" s="41" t="str">
        <f t="shared" si="29"/>
        <v/>
      </c>
      <c r="S40" s="41" t="str">
        <f t="shared" si="30"/>
        <v/>
      </c>
      <c r="U40" s="2" t="str">
        <f t="shared" si="31"/>
        <v/>
      </c>
      <c r="V40" s="2" t="str">
        <f t="shared" si="32"/>
        <v/>
      </c>
      <c r="W40" s="2" t="str">
        <f t="shared" si="33"/>
        <v/>
      </c>
      <c r="X40" s="2" t="str">
        <f t="shared" si="34"/>
        <v/>
      </c>
      <c r="Y40" s="2" t="str">
        <f t="shared" si="35"/>
        <v/>
      </c>
      <c r="Z40" s="41" t="str">
        <f t="shared" si="36"/>
        <v/>
      </c>
      <c r="AA40" s="41" t="str">
        <f t="shared" si="37"/>
        <v/>
      </c>
      <c r="AB40" s="41" t="str">
        <f t="shared" si="1"/>
        <v/>
      </c>
      <c r="AC40" s="40" t="str">
        <f t="shared" si="2"/>
        <v/>
      </c>
      <c r="AD40" s="41" t="str">
        <f t="shared" si="3"/>
        <v/>
      </c>
      <c r="AF40" s="2" t="str">
        <f t="shared" si="41"/>
        <v/>
      </c>
      <c r="AG40" s="2" t="str">
        <f t="shared" si="4"/>
        <v/>
      </c>
      <c r="AH40" s="2" t="str">
        <f t="shared" si="5"/>
        <v/>
      </c>
      <c r="AI40" s="2" t="str">
        <f t="shared" si="6"/>
        <v/>
      </c>
      <c r="AJ40" s="2" t="str">
        <f t="shared" si="7"/>
        <v/>
      </c>
      <c r="AK40" s="41" t="str">
        <f t="shared" si="38"/>
        <v/>
      </c>
      <c r="AL40" s="41" t="str">
        <f t="shared" si="39"/>
        <v/>
      </c>
      <c r="AM40" s="41" t="str">
        <f t="shared" si="8"/>
        <v/>
      </c>
      <c r="AN40" s="41" t="str">
        <f t="shared" si="9"/>
        <v/>
      </c>
      <c r="AO40" s="41" t="str">
        <f t="shared" si="10"/>
        <v/>
      </c>
      <c r="AQ40" s="2" t="str">
        <f t="shared" si="11"/>
        <v/>
      </c>
      <c r="AR40" s="3" t="str">
        <f t="shared" si="12"/>
        <v/>
      </c>
      <c r="AS40" s="3" t="str">
        <f t="shared" si="13"/>
        <v/>
      </c>
      <c r="AT40" s="3" t="str">
        <f t="shared" si="14"/>
        <v/>
      </c>
      <c r="AU40" s="3" t="str">
        <f t="shared" si="15"/>
        <v/>
      </c>
      <c r="AV40" s="3" t="str">
        <f t="shared" si="16"/>
        <v/>
      </c>
      <c r="AW40" s="3" t="str">
        <f t="shared" si="17"/>
        <v/>
      </c>
      <c r="AX40" s="3" t="str">
        <f t="shared" si="18"/>
        <v/>
      </c>
      <c r="AY40" s="3" t="str">
        <f t="shared" si="19"/>
        <v/>
      </c>
      <c r="AZ40" s="3" t="str">
        <f t="shared" si="20"/>
        <v/>
      </c>
      <c r="BB40" s="7" t="str">
        <f t="shared" si="0"/>
        <v/>
      </c>
    </row>
    <row r="41" spans="1:54" x14ac:dyDescent="0.25">
      <c r="A41" s="2" t="str">
        <f t="shared" si="21"/>
        <v/>
      </c>
      <c r="B41" s="2" t="str">
        <f t="shared" si="22"/>
        <v/>
      </c>
      <c r="D41" s="59"/>
      <c r="E41" s="61"/>
      <c r="F41" s="18" t="str">
        <f t="shared" si="23"/>
        <v/>
      </c>
      <c r="G41" s="19" t="str">
        <f>IF(D41="","",VLOOKUP(D41,'Flota Variable'!$D$4:$I$35,4,0))</f>
        <v/>
      </c>
      <c r="H41" s="54"/>
      <c r="I41" s="19" t="str">
        <f>IF(D41="","",VLOOKUP(D41,'Flota Variable'!$D$4:$I$35,6,0))</f>
        <v/>
      </c>
      <c r="J41" s="54"/>
      <c r="L41" s="2">
        <v>39</v>
      </c>
      <c r="M41" s="2">
        <f t="shared" si="24"/>
        <v>2</v>
      </c>
      <c r="N41" s="2">
        <f t="shared" si="25"/>
        <v>19</v>
      </c>
      <c r="O41" s="2">
        <f t="shared" si="26"/>
        <v>219</v>
      </c>
      <c r="P41" s="43" t="str">
        <f t="shared" si="27"/>
        <v/>
      </c>
      <c r="Q41" s="44" t="str">
        <f t="shared" si="28"/>
        <v/>
      </c>
      <c r="R41" s="41" t="str">
        <f t="shared" si="29"/>
        <v/>
      </c>
      <c r="S41" s="41" t="str">
        <f t="shared" si="30"/>
        <v/>
      </c>
      <c r="U41" s="2" t="str">
        <f t="shared" si="31"/>
        <v/>
      </c>
      <c r="V41" s="2" t="str">
        <f t="shared" si="32"/>
        <v/>
      </c>
      <c r="W41" s="2" t="str">
        <f t="shared" si="33"/>
        <v/>
      </c>
      <c r="X41" s="2" t="str">
        <f t="shared" si="34"/>
        <v/>
      </c>
      <c r="Y41" s="2" t="str">
        <f t="shared" si="35"/>
        <v/>
      </c>
      <c r="Z41" s="41" t="str">
        <f t="shared" si="36"/>
        <v/>
      </c>
      <c r="AA41" s="41" t="str">
        <f t="shared" si="37"/>
        <v/>
      </c>
      <c r="AB41" s="41" t="str">
        <f t="shared" si="1"/>
        <v/>
      </c>
      <c r="AC41" s="40" t="str">
        <f t="shared" si="2"/>
        <v/>
      </c>
      <c r="AD41" s="41" t="str">
        <f t="shared" si="3"/>
        <v/>
      </c>
      <c r="AF41" s="2" t="str">
        <f t="shared" si="41"/>
        <v/>
      </c>
      <c r="AG41" s="2" t="str">
        <f t="shared" si="4"/>
        <v/>
      </c>
      <c r="AH41" s="2" t="str">
        <f t="shared" si="5"/>
        <v/>
      </c>
      <c r="AI41" s="2" t="str">
        <f t="shared" si="6"/>
        <v/>
      </c>
      <c r="AJ41" s="2" t="str">
        <f t="shared" si="7"/>
        <v/>
      </c>
      <c r="AK41" s="41" t="str">
        <f t="shared" si="38"/>
        <v/>
      </c>
      <c r="AL41" s="41" t="str">
        <f t="shared" si="39"/>
        <v/>
      </c>
      <c r="AM41" s="41" t="str">
        <f t="shared" si="8"/>
        <v/>
      </c>
      <c r="AN41" s="41" t="str">
        <f t="shared" si="9"/>
        <v/>
      </c>
      <c r="AO41" s="41" t="str">
        <f t="shared" si="10"/>
        <v/>
      </c>
      <c r="AQ41" s="2" t="str">
        <f t="shared" si="11"/>
        <v/>
      </c>
      <c r="AR41" s="3" t="str">
        <f t="shared" si="12"/>
        <v/>
      </c>
      <c r="AS41" s="3" t="str">
        <f t="shared" si="13"/>
        <v/>
      </c>
      <c r="AT41" s="3" t="str">
        <f t="shared" si="14"/>
        <v/>
      </c>
      <c r="AU41" s="3" t="str">
        <f t="shared" si="15"/>
        <v/>
      </c>
      <c r="AV41" s="3" t="str">
        <f t="shared" si="16"/>
        <v/>
      </c>
      <c r="AW41" s="3" t="str">
        <f t="shared" si="17"/>
        <v/>
      </c>
      <c r="AX41" s="3" t="str">
        <f t="shared" si="18"/>
        <v/>
      </c>
      <c r="AY41" s="3" t="str">
        <f t="shared" si="19"/>
        <v/>
      </c>
      <c r="AZ41" s="3" t="str">
        <f t="shared" si="20"/>
        <v/>
      </c>
      <c r="BB41" s="7" t="str">
        <f t="shared" si="0"/>
        <v/>
      </c>
    </row>
    <row r="42" spans="1:54" x14ac:dyDescent="0.25">
      <c r="A42" s="2" t="str">
        <f t="shared" si="21"/>
        <v/>
      </c>
      <c r="B42" s="2" t="str">
        <f t="shared" si="22"/>
        <v/>
      </c>
      <c r="D42" s="59"/>
      <c r="E42" s="61"/>
      <c r="F42" s="18" t="str">
        <f t="shared" si="23"/>
        <v/>
      </c>
      <c r="G42" s="19" t="str">
        <f>IF(D42="","",VLOOKUP(D42,'Flota Variable'!$D$4:$I$35,4,0))</f>
        <v/>
      </c>
      <c r="H42" s="54"/>
      <c r="I42" s="19" t="str">
        <f>IF(D42="","",VLOOKUP(D42,'Flota Variable'!$D$4:$I$35,6,0))</f>
        <v/>
      </c>
      <c r="J42" s="54"/>
      <c r="L42" s="2">
        <v>40</v>
      </c>
      <c r="M42" s="2">
        <f t="shared" si="24"/>
        <v>2</v>
      </c>
      <c r="N42" s="2">
        <f t="shared" si="25"/>
        <v>20</v>
      </c>
      <c r="O42" s="2">
        <f t="shared" si="26"/>
        <v>220</v>
      </c>
      <c r="P42" s="43" t="str">
        <f t="shared" si="27"/>
        <v/>
      </c>
      <c r="Q42" s="44" t="str">
        <f t="shared" si="28"/>
        <v/>
      </c>
      <c r="R42" s="41" t="str">
        <f t="shared" si="29"/>
        <v/>
      </c>
      <c r="S42" s="41" t="str">
        <f t="shared" si="30"/>
        <v/>
      </c>
      <c r="U42" s="2" t="str">
        <f t="shared" si="31"/>
        <v/>
      </c>
      <c r="V42" s="2" t="str">
        <f t="shared" si="32"/>
        <v/>
      </c>
      <c r="W42" s="2" t="str">
        <f t="shared" si="33"/>
        <v/>
      </c>
      <c r="X42" s="2" t="str">
        <f t="shared" si="34"/>
        <v/>
      </c>
      <c r="Y42" s="2" t="str">
        <f t="shared" si="35"/>
        <v/>
      </c>
      <c r="Z42" s="41" t="str">
        <f t="shared" si="36"/>
        <v/>
      </c>
      <c r="AA42" s="41" t="str">
        <f t="shared" si="37"/>
        <v/>
      </c>
      <c r="AB42" s="41" t="str">
        <f t="shared" si="1"/>
        <v/>
      </c>
      <c r="AC42" s="40" t="str">
        <f t="shared" si="2"/>
        <v/>
      </c>
      <c r="AD42" s="41" t="str">
        <f t="shared" si="3"/>
        <v/>
      </c>
      <c r="AF42" s="2" t="str">
        <f t="shared" si="41"/>
        <v/>
      </c>
      <c r="AG42" s="2" t="str">
        <f t="shared" si="4"/>
        <v/>
      </c>
      <c r="AH42" s="2" t="str">
        <f t="shared" si="5"/>
        <v/>
      </c>
      <c r="AI42" s="2" t="str">
        <f t="shared" si="6"/>
        <v/>
      </c>
      <c r="AJ42" s="2" t="str">
        <f t="shared" si="7"/>
        <v/>
      </c>
      <c r="AK42" s="41" t="str">
        <f t="shared" si="38"/>
        <v/>
      </c>
      <c r="AL42" s="41" t="str">
        <f t="shared" si="39"/>
        <v/>
      </c>
      <c r="AM42" s="41" t="str">
        <f t="shared" si="8"/>
        <v/>
      </c>
      <c r="AN42" s="41" t="str">
        <f t="shared" si="9"/>
        <v/>
      </c>
      <c r="AO42" s="41" t="str">
        <f t="shared" si="10"/>
        <v/>
      </c>
      <c r="AQ42" s="2" t="str">
        <f t="shared" si="11"/>
        <v/>
      </c>
      <c r="AR42" s="3" t="str">
        <f t="shared" si="12"/>
        <v/>
      </c>
      <c r="AS42" s="3" t="str">
        <f t="shared" si="13"/>
        <v/>
      </c>
      <c r="AT42" s="3" t="str">
        <f t="shared" si="14"/>
        <v/>
      </c>
      <c r="AU42" s="3" t="str">
        <f t="shared" si="15"/>
        <v/>
      </c>
      <c r="AV42" s="3" t="str">
        <f t="shared" si="16"/>
        <v/>
      </c>
      <c r="AW42" s="3" t="str">
        <f t="shared" si="17"/>
        <v/>
      </c>
      <c r="AX42" s="3" t="str">
        <f t="shared" si="18"/>
        <v/>
      </c>
      <c r="AY42" s="3" t="str">
        <f t="shared" si="19"/>
        <v/>
      </c>
      <c r="AZ42" s="3" t="str">
        <f t="shared" si="20"/>
        <v/>
      </c>
      <c r="BB42" s="7" t="str">
        <f t="shared" si="0"/>
        <v/>
      </c>
    </row>
    <row r="43" spans="1:54" x14ac:dyDescent="0.25">
      <c r="A43" s="2" t="str">
        <f t="shared" si="21"/>
        <v/>
      </c>
      <c r="B43" s="2" t="str">
        <f t="shared" si="22"/>
        <v/>
      </c>
      <c r="D43" s="59"/>
      <c r="E43" s="61"/>
      <c r="F43" s="18" t="str">
        <f t="shared" si="23"/>
        <v/>
      </c>
      <c r="G43" s="19" t="str">
        <f>IF(D43="","",VLOOKUP(D43,'Flota Variable'!$D$4:$I$35,4,0))</f>
        <v/>
      </c>
      <c r="H43" s="54"/>
      <c r="I43" s="19" t="str">
        <f>IF(D43="","",VLOOKUP(D43,'Flota Variable'!$D$4:$I$35,6,0))</f>
        <v/>
      </c>
      <c r="J43" s="54"/>
      <c r="L43" s="2">
        <v>41</v>
      </c>
      <c r="M43" s="2">
        <f t="shared" si="24"/>
        <v>2</v>
      </c>
      <c r="N43" s="2">
        <f t="shared" si="25"/>
        <v>21</v>
      </c>
      <c r="O43" s="2">
        <f t="shared" si="26"/>
        <v>221</v>
      </c>
      <c r="P43" s="43" t="str">
        <f t="shared" si="27"/>
        <v/>
      </c>
      <c r="Q43" s="44" t="str">
        <f t="shared" si="28"/>
        <v/>
      </c>
      <c r="R43" s="41" t="str">
        <f t="shared" si="29"/>
        <v/>
      </c>
      <c r="S43" s="41" t="str">
        <f t="shared" si="30"/>
        <v/>
      </c>
      <c r="U43" s="2" t="str">
        <f t="shared" si="31"/>
        <v/>
      </c>
      <c r="V43" s="2" t="str">
        <f t="shared" si="32"/>
        <v/>
      </c>
      <c r="W43" s="2" t="str">
        <f t="shared" si="33"/>
        <v/>
      </c>
      <c r="X43" s="2" t="str">
        <f t="shared" si="34"/>
        <v/>
      </c>
      <c r="Y43" s="2" t="str">
        <f t="shared" si="35"/>
        <v/>
      </c>
      <c r="Z43" s="41" t="str">
        <f t="shared" si="36"/>
        <v/>
      </c>
      <c r="AA43" s="41" t="str">
        <f t="shared" si="37"/>
        <v/>
      </c>
      <c r="AB43" s="41" t="str">
        <f t="shared" si="1"/>
        <v/>
      </c>
      <c r="AC43" s="40" t="str">
        <f t="shared" si="2"/>
        <v/>
      </c>
      <c r="AD43" s="41" t="str">
        <f t="shared" si="3"/>
        <v/>
      </c>
      <c r="AF43" s="2" t="str">
        <f t="shared" si="41"/>
        <v/>
      </c>
      <c r="AG43" s="2" t="str">
        <f t="shared" si="4"/>
        <v/>
      </c>
      <c r="AH43" s="2" t="str">
        <f t="shared" si="5"/>
        <v/>
      </c>
      <c r="AI43" s="2" t="str">
        <f t="shared" si="6"/>
        <v/>
      </c>
      <c r="AJ43" s="2" t="str">
        <f t="shared" si="7"/>
        <v/>
      </c>
      <c r="AK43" s="41" t="str">
        <f t="shared" si="38"/>
        <v/>
      </c>
      <c r="AL43" s="41" t="str">
        <f t="shared" si="39"/>
        <v/>
      </c>
      <c r="AM43" s="41" t="str">
        <f t="shared" si="8"/>
        <v/>
      </c>
      <c r="AN43" s="41" t="str">
        <f t="shared" si="9"/>
        <v/>
      </c>
      <c r="AO43" s="41" t="str">
        <f t="shared" si="10"/>
        <v/>
      </c>
      <c r="AQ43" s="2" t="str">
        <f t="shared" si="11"/>
        <v/>
      </c>
      <c r="AR43" s="3" t="str">
        <f t="shared" si="12"/>
        <v/>
      </c>
      <c r="AS43" s="3" t="str">
        <f t="shared" si="13"/>
        <v/>
      </c>
      <c r="AT43" s="3" t="str">
        <f t="shared" si="14"/>
        <v/>
      </c>
      <c r="AU43" s="3" t="str">
        <f t="shared" si="15"/>
        <v/>
      </c>
      <c r="AV43" s="3" t="str">
        <f t="shared" si="16"/>
        <v/>
      </c>
      <c r="AW43" s="3" t="str">
        <f t="shared" si="17"/>
        <v/>
      </c>
      <c r="AX43" s="3" t="str">
        <f t="shared" si="18"/>
        <v/>
      </c>
      <c r="AY43" s="3" t="str">
        <f t="shared" si="19"/>
        <v/>
      </c>
      <c r="AZ43" s="3" t="str">
        <f t="shared" si="20"/>
        <v/>
      </c>
      <c r="BB43" s="7" t="str">
        <f t="shared" si="0"/>
        <v/>
      </c>
    </row>
    <row r="44" spans="1:54" x14ac:dyDescent="0.25">
      <c r="A44" s="2" t="str">
        <f t="shared" si="21"/>
        <v/>
      </c>
      <c r="B44" s="2" t="str">
        <f t="shared" si="22"/>
        <v/>
      </c>
      <c r="D44" s="59"/>
      <c r="E44" s="61"/>
      <c r="F44" s="18" t="str">
        <f t="shared" si="23"/>
        <v/>
      </c>
      <c r="G44" s="19" t="str">
        <f>IF(D44="","",VLOOKUP(D44,'Flota Variable'!$D$4:$I$35,4,0))</f>
        <v/>
      </c>
      <c r="H44" s="54"/>
      <c r="I44" s="19" t="str">
        <f>IF(D44="","",VLOOKUP(D44,'Flota Variable'!$D$4:$I$35,6,0))</f>
        <v/>
      </c>
      <c r="J44" s="54"/>
      <c r="L44" s="2">
        <v>42</v>
      </c>
      <c r="M44" s="2">
        <f t="shared" si="24"/>
        <v>2</v>
      </c>
      <c r="N44" s="2">
        <f t="shared" si="25"/>
        <v>22</v>
      </c>
      <c r="O44" s="2">
        <f t="shared" si="26"/>
        <v>222</v>
      </c>
      <c r="P44" s="43" t="str">
        <f t="shared" si="27"/>
        <v/>
      </c>
      <c r="Q44" s="44" t="str">
        <f t="shared" si="28"/>
        <v/>
      </c>
      <c r="R44" s="41" t="str">
        <f t="shared" si="29"/>
        <v/>
      </c>
      <c r="S44" s="41" t="str">
        <f t="shared" si="30"/>
        <v/>
      </c>
      <c r="U44" s="2" t="str">
        <f t="shared" si="31"/>
        <v/>
      </c>
      <c r="V44" s="2" t="str">
        <f t="shared" si="32"/>
        <v/>
      </c>
      <c r="W44" s="2" t="str">
        <f t="shared" si="33"/>
        <v/>
      </c>
      <c r="X44" s="2" t="str">
        <f t="shared" si="34"/>
        <v/>
      </c>
      <c r="Y44" s="2" t="str">
        <f t="shared" si="35"/>
        <v/>
      </c>
      <c r="Z44" s="41" t="str">
        <f t="shared" si="36"/>
        <v/>
      </c>
      <c r="AA44" s="41" t="str">
        <f t="shared" si="37"/>
        <v/>
      </c>
      <c r="AB44" s="41" t="str">
        <f t="shared" si="1"/>
        <v/>
      </c>
      <c r="AC44" s="40" t="str">
        <f t="shared" si="2"/>
        <v/>
      </c>
      <c r="AD44" s="41" t="str">
        <f t="shared" si="3"/>
        <v/>
      </c>
      <c r="AF44" s="2" t="str">
        <f t="shared" si="41"/>
        <v/>
      </c>
      <c r="AG44" s="2" t="str">
        <f t="shared" si="4"/>
        <v/>
      </c>
      <c r="AH44" s="2" t="str">
        <f t="shared" si="5"/>
        <v/>
      </c>
      <c r="AI44" s="2" t="str">
        <f t="shared" si="6"/>
        <v/>
      </c>
      <c r="AJ44" s="2" t="str">
        <f t="shared" si="7"/>
        <v/>
      </c>
      <c r="AK44" s="41" t="str">
        <f t="shared" si="38"/>
        <v/>
      </c>
      <c r="AL44" s="41" t="str">
        <f t="shared" si="39"/>
        <v/>
      </c>
      <c r="AM44" s="41" t="str">
        <f t="shared" si="8"/>
        <v/>
      </c>
      <c r="AN44" s="41" t="str">
        <f t="shared" si="9"/>
        <v/>
      </c>
      <c r="AO44" s="41" t="str">
        <f t="shared" si="10"/>
        <v/>
      </c>
      <c r="AQ44" s="2" t="str">
        <f t="shared" si="11"/>
        <v/>
      </c>
      <c r="AR44" s="3" t="str">
        <f t="shared" si="12"/>
        <v/>
      </c>
      <c r="AS44" s="3" t="str">
        <f t="shared" si="13"/>
        <v/>
      </c>
      <c r="AT44" s="3" t="str">
        <f t="shared" si="14"/>
        <v/>
      </c>
      <c r="AU44" s="3" t="str">
        <f t="shared" si="15"/>
        <v/>
      </c>
      <c r="AV44" s="3" t="str">
        <f t="shared" si="16"/>
        <v/>
      </c>
      <c r="AW44" s="3" t="str">
        <f t="shared" si="17"/>
        <v/>
      </c>
      <c r="AX44" s="3" t="str">
        <f t="shared" si="18"/>
        <v/>
      </c>
      <c r="AY44" s="3" t="str">
        <f t="shared" si="19"/>
        <v/>
      </c>
      <c r="AZ44" s="3" t="str">
        <f t="shared" si="20"/>
        <v/>
      </c>
      <c r="BB44" s="7" t="str">
        <f t="shared" si="0"/>
        <v/>
      </c>
    </row>
    <row r="45" spans="1:54" x14ac:dyDescent="0.25">
      <c r="A45" s="2" t="str">
        <f t="shared" si="21"/>
        <v/>
      </c>
      <c r="B45" s="2" t="str">
        <f t="shared" si="22"/>
        <v/>
      </c>
      <c r="D45" s="59"/>
      <c r="E45" s="61"/>
      <c r="F45" s="18" t="str">
        <f t="shared" si="23"/>
        <v/>
      </c>
      <c r="G45" s="19" t="str">
        <f>IF(D45="","",VLOOKUP(D45,'Flota Variable'!$D$4:$I$35,4,0))</f>
        <v/>
      </c>
      <c r="H45" s="54"/>
      <c r="I45" s="19" t="str">
        <f>IF(D45="","",VLOOKUP(D45,'Flota Variable'!$D$4:$I$35,6,0))</f>
        <v/>
      </c>
      <c r="J45" s="54"/>
      <c r="L45" s="2">
        <v>43</v>
      </c>
      <c r="M45" s="2">
        <f t="shared" si="24"/>
        <v>2</v>
      </c>
      <c r="N45" s="2">
        <f t="shared" si="25"/>
        <v>23</v>
      </c>
      <c r="O45" s="2">
        <f t="shared" si="26"/>
        <v>223</v>
      </c>
      <c r="P45" s="43" t="str">
        <f t="shared" si="27"/>
        <v/>
      </c>
      <c r="Q45" s="44" t="str">
        <f t="shared" si="28"/>
        <v/>
      </c>
      <c r="R45" s="41" t="str">
        <f t="shared" si="29"/>
        <v/>
      </c>
      <c r="S45" s="41" t="str">
        <f t="shared" si="30"/>
        <v/>
      </c>
      <c r="U45" s="2" t="str">
        <f t="shared" si="31"/>
        <v/>
      </c>
      <c r="V45" s="2" t="str">
        <f t="shared" si="32"/>
        <v/>
      </c>
      <c r="W45" s="2" t="str">
        <f t="shared" si="33"/>
        <v/>
      </c>
      <c r="X45" s="2" t="str">
        <f t="shared" si="34"/>
        <v/>
      </c>
      <c r="Y45" s="2" t="str">
        <f t="shared" si="35"/>
        <v/>
      </c>
      <c r="Z45" s="41" t="str">
        <f t="shared" si="36"/>
        <v/>
      </c>
      <c r="AA45" s="41" t="str">
        <f t="shared" si="37"/>
        <v/>
      </c>
      <c r="AB45" s="41" t="str">
        <f t="shared" si="1"/>
        <v/>
      </c>
      <c r="AC45" s="40" t="str">
        <f t="shared" si="2"/>
        <v/>
      </c>
      <c r="AD45" s="41" t="str">
        <f t="shared" si="3"/>
        <v/>
      </c>
      <c r="AF45" s="2" t="str">
        <f t="shared" si="41"/>
        <v/>
      </c>
      <c r="AG45" s="2" t="str">
        <f t="shared" si="4"/>
        <v/>
      </c>
      <c r="AH45" s="2" t="str">
        <f t="shared" si="5"/>
        <v/>
      </c>
      <c r="AI45" s="2" t="str">
        <f t="shared" si="6"/>
        <v/>
      </c>
      <c r="AJ45" s="2" t="str">
        <f t="shared" si="7"/>
        <v/>
      </c>
      <c r="AK45" s="41" t="str">
        <f t="shared" si="38"/>
        <v/>
      </c>
      <c r="AL45" s="41" t="str">
        <f t="shared" si="39"/>
        <v/>
      </c>
      <c r="AM45" s="41" t="str">
        <f t="shared" si="8"/>
        <v/>
      </c>
      <c r="AN45" s="41" t="str">
        <f t="shared" si="9"/>
        <v/>
      </c>
      <c r="AO45" s="41" t="str">
        <f t="shared" si="10"/>
        <v/>
      </c>
      <c r="AQ45" s="2" t="str">
        <f t="shared" si="11"/>
        <v/>
      </c>
      <c r="AR45" s="3" t="str">
        <f t="shared" si="12"/>
        <v/>
      </c>
      <c r="AS45" s="3" t="str">
        <f t="shared" si="13"/>
        <v/>
      </c>
      <c r="AT45" s="3" t="str">
        <f t="shared" si="14"/>
        <v/>
      </c>
      <c r="AU45" s="3" t="str">
        <f t="shared" si="15"/>
        <v/>
      </c>
      <c r="AV45" s="3" t="str">
        <f t="shared" si="16"/>
        <v/>
      </c>
      <c r="AW45" s="3" t="str">
        <f t="shared" si="17"/>
        <v/>
      </c>
      <c r="AX45" s="3" t="str">
        <f t="shared" si="18"/>
        <v/>
      </c>
      <c r="AY45" s="3" t="str">
        <f t="shared" si="19"/>
        <v/>
      </c>
      <c r="AZ45" s="3" t="str">
        <f t="shared" si="20"/>
        <v/>
      </c>
      <c r="BB45" s="7" t="str">
        <f t="shared" si="0"/>
        <v/>
      </c>
    </row>
    <row r="46" spans="1:54" x14ac:dyDescent="0.25">
      <c r="A46" s="2" t="str">
        <f t="shared" si="21"/>
        <v/>
      </c>
      <c r="B46" s="2" t="str">
        <f t="shared" si="22"/>
        <v/>
      </c>
      <c r="D46" s="59"/>
      <c r="E46" s="61"/>
      <c r="F46" s="18" t="str">
        <f t="shared" si="23"/>
        <v/>
      </c>
      <c r="G46" s="19" t="str">
        <f>IF(D46="","",VLOOKUP(D46,'Flota Variable'!$D$4:$I$35,4,0))</f>
        <v/>
      </c>
      <c r="H46" s="54"/>
      <c r="I46" s="19" t="str">
        <f>IF(D46="","",VLOOKUP(D46,'Flota Variable'!$D$4:$I$35,6,0))</f>
        <v/>
      </c>
      <c r="J46" s="54"/>
      <c r="L46" s="2">
        <v>44</v>
      </c>
      <c r="M46" s="2">
        <f t="shared" si="24"/>
        <v>2</v>
      </c>
      <c r="N46" s="2">
        <f t="shared" si="25"/>
        <v>24</v>
      </c>
      <c r="O46" s="2">
        <f t="shared" si="26"/>
        <v>224</v>
      </c>
      <c r="P46" s="43" t="str">
        <f t="shared" si="27"/>
        <v/>
      </c>
      <c r="Q46" s="44" t="str">
        <f t="shared" si="28"/>
        <v/>
      </c>
      <c r="R46" s="41" t="str">
        <f t="shared" si="29"/>
        <v/>
      </c>
      <c r="S46" s="41" t="str">
        <f t="shared" si="30"/>
        <v/>
      </c>
      <c r="U46" s="2" t="str">
        <f t="shared" si="31"/>
        <v/>
      </c>
      <c r="V46" s="2" t="str">
        <f t="shared" si="32"/>
        <v/>
      </c>
      <c r="W46" s="2" t="str">
        <f t="shared" si="33"/>
        <v/>
      </c>
      <c r="X46" s="2" t="str">
        <f t="shared" si="34"/>
        <v/>
      </c>
      <c r="Y46" s="2" t="str">
        <f t="shared" si="35"/>
        <v/>
      </c>
      <c r="Z46" s="41" t="str">
        <f t="shared" si="36"/>
        <v/>
      </c>
      <c r="AA46" s="41" t="str">
        <f t="shared" si="37"/>
        <v/>
      </c>
      <c r="AB46" s="41" t="str">
        <f t="shared" si="1"/>
        <v/>
      </c>
      <c r="AC46" s="40" t="str">
        <f t="shared" si="2"/>
        <v/>
      </c>
      <c r="AD46" s="41" t="str">
        <f t="shared" si="3"/>
        <v/>
      </c>
      <c r="AF46" s="2" t="str">
        <f t="shared" si="41"/>
        <v/>
      </c>
      <c r="AG46" s="2" t="str">
        <f t="shared" si="4"/>
        <v/>
      </c>
      <c r="AH46" s="2" t="str">
        <f t="shared" si="5"/>
        <v/>
      </c>
      <c r="AI46" s="2" t="str">
        <f t="shared" si="6"/>
        <v/>
      </c>
      <c r="AJ46" s="2" t="str">
        <f t="shared" si="7"/>
        <v/>
      </c>
      <c r="AK46" s="41" t="str">
        <f t="shared" si="38"/>
        <v/>
      </c>
      <c r="AL46" s="41" t="str">
        <f t="shared" si="39"/>
        <v/>
      </c>
      <c r="AM46" s="41" t="str">
        <f t="shared" si="8"/>
        <v/>
      </c>
      <c r="AN46" s="41" t="str">
        <f t="shared" si="9"/>
        <v/>
      </c>
      <c r="AO46" s="41" t="str">
        <f t="shared" si="10"/>
        <v/>
      </c>
      <c r="AQ46" s="2" t="str">
        <f t="shared" si="11"/>
        <v/>
      </c>
      <c r="AR46" s="3" t="str">
        <f t="shared" si="12"/>
        <v/>
      </c>
      <c r="AS46" s="3" t="str">
        <f t="shared" si="13"/>
        <v/>
      </c>
      <c r="AT46" s="3" t="str">
        <f t="shared" si="14"/>
        <v/>
      </c>
      <c r="AU46" s="3" t="str">
        <f t="shared" si="15"/>
        <v/>
      </c>
      <c r="AV46" s="3" t="str">
        <f t="shared" si="16"/>
        <v/>
      </c>
      <c r="AW46" s="3" t="str">
        <f t="shared" si="17"/>
        <v/>
      </c>
      <c r="AX46" s="3" t="str">
        <f t="shared" si="18"/>
        <v/>
      </c>
      <c r="AY46" s="3" t="str">
        <f t="shared" si="19"/>
        <v/>
      </c>
      <c r="AZ46" s="3" t="str">
        <f t="shared" si="20"/>
        <v/>
      </c>
      <c r="BB46" s="7" t="str">
        <f t="shared" si="0"/>
        <v/>
      </c>
    </row>
    <row r="47" spans="1:54" x14ac:dyDescent="0.25">
      <c r="A47" s="2" t="str">
        <f t="shared" si="21"/>
        <v/>
      </c>
      <c r="B47" s="2" t="str">
        <f t="shared" si="22"/>
        <v/>
      </c>
      <c r="D47" s="59"/>
      <c r="E47" s="61"/>
      <c r="F47" s="18" t="str">
        <f t="shared" si="23"/>
        <v/>
      </c>
      <c r="G47" s="19" t="str">
        <f>IF(D47="","",VLOOKUP(D47,'Flota Variable'!$D$4:$I$35,4,0))</f>
        <v/>
      </c>
      <c r="H47" s="54"/>
      <c r="I47" s="19" t="str">
        <f>IF(D47="","",VLOOKUP(D47,'Flota Variable'!$D$4:$I$35,6,0))</f>
        <v/>
      </c>
      <c r="J47" s="54"/>
      <c r="L47" s="2">
        <v>45</v>
      </c>
      <c r="M47" s="2">
        <f t="shared" si="24"/>
        <v>3</v>
      </c>
      <c r="N47" s="2">
        <f t="shared" si="25"/>
        <v>3</v>
      </c>
      <c r="O47" s="2">
        <f t="shared" si="26"/>
        <v>303</v>
      </c>
      <c r="P47" s="43" t="str">
        <f t="shared" si="27"/>
        <v/>
      </c>
      <c r="Q47" s="44" t="str">
        <f t="shared" si="28"/>
        <v/>
      </c>
      <c r="R47" s="41" t="str">
        <f t="shared" si="29"/>
        <v/>
      </c>
      <c r="S47" s="41" t="str">
        <f t="shared" si="30"/>
        <v/>
      </c>
      <c r="U47" s="2" t="str">
        <f t="shared" si="31"/>
        <v/>
      </c>
      <c r="V47" s="2" t="str">
        <f t="shared" si="32"/>
        <v/>
      </c>
      <c r="W47" s="2" t="str">
        <f t="shared" si="33"/>
        <v/>
      </c>
      <c r="X47" s="2" t="str">
        <f t="shared" si="34"/>
        <v/>
      </c>
      <c r="Y47" s="2" t="str">
        <f t="shared" si="35"/>
        <v/>
      </c>
      <c r="Z47" s="41" t="str">
        <f t="shared" si="36"/>
        <v/>
      </c>
      <c r="AA47" s="41" t="str">
        <f t="shared" si="37"/>
        <v/>
      </c>
      <c r="AB47" s="41" t="str">
        <f t="shared" si="1"/>
        <v/>
      </c>
      <c r="AC47" s="40" t="str">
        <f t="shared" si="2"/>
        <v/>
      </c>
      <c r="AD47" s="41" t="str">
        <f t="shared" si="3"/>
        <v/>
      </c>
      <c r="AF47" s="2" t="str">
        <f t="shared" si="41"/>
        <v/>
      </c>
      <c r="AG47" s="2" t="str">
        <f t="shared" si="4"/>
        <v/>
      </c>
      <c r="AH47" s="2" t="str">
        <f t="shared" si="5"/>
        <v/>
      </c>
      <c r="AI47" s="2" t="str">
        <f t="shared" si="6"/>
        <v/>
      </c>
      <c r="AJ47" s="2" t="str">
        <f t="shared" si="7"/>
        <v/>
      </c>
      <c r="AK47" s="41" t="str">
        <f t="shared" si="38"/>
        <v/>
      </c>
      <c r="AL47" s="41" t="str">
        <f t="shared" si="39"/>
        <v/>
      </c>
      <c r="AM47" s="41" t="str">
        <f t="shared" si="8"/>
        <v/>
      </c>
      <c r="AN47" s="41" t="str">
        <f t="shared" si="9"/>
        <v/>
      </c>
      <c r="AO47" s="41" t="str">
        <f t="shared" si="10"/>
        <v/>
      </c>
      <c r="AQ47" s="2" t="str">
        <f t="shared" si="11"/>
        <v/>
      </c>
      <c r="AR47" s="3" t="str">
        <f t="shared" si="12"/>
        <v/>
      </c>
      <c r="AS47" s="3" t="str">
        <f t="shared" si="13"/>
        <v/>
      </c>
      <c r="AT47" s="3" t="str">
        <f t="shared" si="14"/>
        <v/>
      </c>
      <c r="AU47" s="3" t="str">
        <f t="shared" si="15"/>
        <v/>
      </c>
      <c r="AV47" s="3" t="str">
        <f t="shared" si="16"/>
        <v/>
      </c>
      <c r="AW47" s="3" t="str">
        <f t="shared" si="17"/>
        <v/>
      </c>
      <c r="AX47" s="3" t="str">
        <f t="shared" si="18"/>
        <v/>
      </c>
      <c r="AY47" s="3" t="str">
        <f t="shared" si="19"/>
        <v/>
      </c>
      <c r="AZ47" s="3" t="str">
        <f t="shared" si="20"/>
        <v/>
      </c>
      <c r="BB47" s="7" t="str">
        <f t="shared" si="0"/>
        <v/>
      </c>
    </row>
    <row r="48" spans="1:54" x14ac:dyDescent="0.25">
      <c r="A48" s="2" t="str">
        <f t="shared" si="21"/>
        <v/>
      </c>
      <c r="B48" s="2" t="str">
        <f t="shared" si="22"/>
        <v/>
      </c>
      <c r="D48" s="59"/>
      <c r="E48" s="61"/>
      <c r="F48" s="18" t="str">
        <f t="shared" si="23"/>
        <v/>
      </c>
      <c r="G48" s="19" t="str">
        <f>IF(D48="","",VLOOKUP(D48,'Flota Variable'!$D$4:$I$35,4,0))</f>
        <v/>
      </c>
      <c r="H48" s="54"/>
      <c r="I48" s="19" t="str">
        <f>IF(D48="","",VLOOKUP(D48,'Flota Variable'!$D$4:$I$35,6,0))</f>
        <v/>
      </c>
      <c r="J48" s="54"/>
      <c r="L48" s="2">
        <v>46</v>
      </c>
      <c r="M48" s="2">
        <f t="shared" si="24"/>
        <v>3</v>
      </c>
      <c r="N48" s="2">
        <f t="shared" si="25"/>
        <v>4</v>
      </c>
      <c r="O48" s="2">
        <f t="shared" si="26"/>
        <v>304</v>
      </c>
      <c r="P48" s="43" t="str">
        <f t="shared" si="27"/>
        <v/>
      </c>
      <c r="Q48" s="44" t="str">
        <f t="shared" si="28"/>
        <v/>
      </c>
      <c r="R48" s="41" t="str">
        <f t="shared" si="29"/>
        <v/>
      </c>
      <c r="S48" s="41" t="str">
        <f t="shared" si="30"/>
        <v/>
      </c>
      <c r="U48" s="2" t="str">
        <f t="shared" si="31"/>
        <v/>
      </c>
      <c r="V48" s="2" t="str">
        <f t="shared" si="32"/>
        <v/>
      </c>
      <c r="W48" s="2" t="str">
        <f t="shared" si="33"/>
        <v/>
      </c>
      <c r="X48" s="2" t="str">
        <f t="shared" si="34"/>
        <v/>
      </c>
      <c r="Y48" s="2" t="str">
        <f t="shared" si="35"/>
        <v/>
      </c>
      <c r="Z48" s="41" t="str">
        <f t="shared" si="36"/>
        <v/>
      </c>
      <c r="AA48" s="41" t="str">
        <f t="shared" si="37"/>
        <v/>
      </c>
      <c r="AB48" s="41" t="str">
        <f t="shared" si="1"/>
        <v/>
      </c>
      <c r="AC48" s="40" t="str">
        <f t="shared" si="2"/>
        <v/>
      </c>
      <c r="AD48" s="41" t="str">
        <f t="shared" si="3"/>
        <v/>
      </c>
      <c r="AF48" s="2" t="str">
        <f t="shared" si="41"/>
        <v/>
      </c>
      <c r="AG48" s="2" t="str">
        <f t="shared" si="4"/>
        <v/>
      </c>
      <c r="AH48" s="2" t="str">
        <f t="shared" si="5"/>
        <v/>
      </c>
      <c r="AI48" s="2" t="str">
        <f t="shared" si="6"/>
        <v/>
      </c>
      <c r="AJ48" s="2" t="str">
        <f t="shared" si="7"/>
        <v/>
      </c>
      <c r="AK48" s="41" t="str">
        <f t="shared" si="38"/>
        <v/>
      </c>
      <c r="AL48" s="41" t="str">
        <f t="shared" si="39"/>
        <v/>
      </c>
      <c r="AM48" s="41" t="str">
        <f t="shared" si="8"/>
        <v/>
      </c>
      <c r="AN48" s="41" t="str">
        <f t="shared" si="9"/>
        <v/>
      </c>
      <c r="AO48" s="41" t="str">
        <f t="shared" si="10"/>
        <v/>
      </c>
      <c r="AQ48" s="2" t="str">
        <f t="shared" si="11"/>
        <v/>
      </c>
      <c r="AR48" s="3" t="str">
        <f t="shared" si="12"/>
        <v/>
      </c>
      <c r="AS48" s="3" t="str">
        <f t="shared" si="13"/>
        <v/>
      </c>
      <c r="AT48" s="3" t="str">
        <f t="shared" si="14"/>
        <v/>
      </c>
      <c r="AU48" s="3" t="str">
        <f t="shared" si="15"/>
        <v/>
      </c>
      <c r="AV48" s="3" t="str">
        <f t="shared" si="16"/>
        <v/>
      </c>
      <c r="AW48" s="3" t="str">
        <f t="shared" si="17"/>
        <v/>
      </c>
      <c r="AX48" s="3" t="str">
        <f t="shared" si="18"/>
        <v/>
      </c>
      <c r="AY48" s="3" t="str">
        <f t="shared" si="19"/>
        <v/>
      </c>
      <c r="AZ48" s="3" t="str">
        <f t="shared" si="20"/>
        <v/>
      </c>
      <c r="BB48" s="7" t="str">
        <f t="shared" si="0"/>
        <v/>
      </c>
    </row>
    <row r="49" spans="1:54" x14ac:dyDescent="0.25">
      <c r="A49" s="2" t="str">
        <f t="shared" si="21"/>
        <v/>
      </c>
      <c r="B49" s="2" t="str">
        <f t="shared" si="22"/>
        <v/>
      </c>
      <c r="D49" s="59"/>
      <c r="E49" s="61"/>
      <c r="F49" s="18" t="str">
        <f t="shared" si="23"/>
        <v/>
      </c>
      <c r="G49" s="19" t="str">
        <f>IF(D49="","",VLOOKUP(D49,'Flota Variable'!$D$4:$I$35,4,0))</f>
        <v/>
      </c>
      <c r="H49" s="54"/>
      <c r="I49" s="19" t="str">
        <f>IF(D49="","",VLOOKUP(D49,'Flota Variable'!$D$4:$I$35,6,0))</f>
        <v/>
      </c>
      <c r="J49" s="54"/>
      <c r="L49" s="2">
        <v>47</v>
      </c>
      <c r="M49" s="2">
        <f t="shared" si="24"/>
        <v>3</v>
      </c>
      <c r="N49" s="2">
        <f t="shared" si="25"/>
        <v>5</v>
      </c>
      <c r="O49" s="2">
        <f t="shared" si="26"/>
        <v>305</v>
      </c>
      <c r="P49" s="43" t="str">
        <f t="shared" si="27"/>
        <v/>
      </c>
      <c r="Q49" s="44" t="str">
        <f t="shared" si="28"/>
        <v/>
      </c>
      <c r="R49" s="41" t="str">
        <f t="shared" si="29"/>
        <v/>
      </c>
      <c r="S49" s="41" t="str">
        <f t="shared" si="30"/>
        <v/>
      </c>
      <c r="U49" s="2" t="str">
        <f t="shared" si="31"/>
        <v/>
      </c>
      <c r="V49" s="2" t="str">
        <f t="shared" si="32"/>
        <v/>
      </c>
      <c r="W49" s="2" t="str">
        <f t="shared" si="33"/>
        <v/>
      </c>
      <c r="X49" s="2" t="str">
        <f t="shared" si="34"/>
        <v/>
      </c>
      <c r="Y49" s="2" t="str">
        <f t="shared" si="35"/>
        <v/>
      </c>
      <c r="Z49" s="41" t="str">
        <f t="shared" si="36"/>
        <v/>
      </c>
      <c r="AA49" s="41" t="str">
        <f t="shared" si="37"/>
        <v/>
      </c>
      <c r="AB49" s="41" t="str">
        <f t="shared" si="1"/>
        <v/>
      </c>
      <c r="AC49" s="40" t="str">
        <f t="shared" si="2"/>
        <v/>
      </c>
      <c r="AD49" s="41" t="str">
        <f t="shared" si="3"/>
        <v/>
      </c>
      <c r="AF49" s="2" t="str">
        <f t="shared" si="41"/>
        <v/>
      </c>
      <c r="AG49" s="2" t="str">
        <f t="shared" si="4"/>
        <v/>
      </c>
      <c r="AH49" s="2" t="str">
        <f t="shared" si="5"/>
        <v/>
      </c>
      <c r="AI49" s="2" t="str">
        <f t="shared" si="6"/>
        <v/>
      </c>
      <c r="AJ49" s="2" t="str">
        <f t="shared" si="7"/>
        <v/>
      </c>
      <c r="AK49" s="41" t="str">
        <f t="shared" si="38"/>
        <v/>
      </c>
      <c r="AL49" s="41" t="str">
        <f t="shared" si="39"/>
        <v/>
      </c>
      <c r="AM49" s="41" t="str">
        <f t="shared" si="8"/>
        <v/>
      </c>
      <c r="AN49" s="41" t="str">
        <f t="shared" si="9"/>
        <v/>
      </c>
      <c r="AO49" s="41" t="str">
        <f t="shared" si="10"/>
        <v/>
      </c>
      <c r="AQ49" s="2" t="str">
        <f t="shared" si="11"/>
        <v/>
      </c>
      <c r="AR49" s="3" t="str">
        <f t="shared" si="12"/>
        <v/>
      </c>
      <c r="AS49" s="3" t="str">
        <f t="shared" si="13"/>
        <v/>
      </c>
      <c r="AT49" s="3" t="str">
        <f t="shared" si="14"/>
        <v/>
      </c>
      <c r="AU49" s="3" t="str">
        <f t="shared" si="15"/>
        <v/>
      </c>
      <c r="AV49" s="3" t="str">
        <f t="shared" si="16"/>
        <v/>
      </c>
      <c r="AW49" s="3" t="str">
        <f t="shared" si="17"/>
        <v/>
      </c>
      <c r="AX49" s="3" t="str">
        <f t="shared" si="18"/>
        <v/>
      </c>
      <c r="AY49" s="3" t="str">
        <f t="shared" si="19"/>
        <v/>
      </c>
      <c r="AZ49" s="3" t="str">
        <f t="shared" si="20"/>
        <v/>
      </c>
      <c r="BB49" s="7" t="str">
        <f t="shared" si="0"/>
        <v/>
      </c>
    </row>
    <row r="50" spans="1:54" x14ac:dyDescent="0.25">
      <c r="A50" s="2" t="str">
        <f t="shared" si="21"/>
        <v/>
      </c>
      <c r="B50" s="2" t="str">
        <f t="shared" si="22"/>
        <v/>
      </c>
      <c r="D50" s="59"/>
      <c r="E50" s="61"/>
      <c r="F50" s="18" t="str">
        <f t="shared" si="23"/>
        <v/>
      </c>
      <c r="G50" s="19" t="str">
        <f>IF(D50="","",VLOOKUP(D50,'Flota Variable'!$D$4:$I$35,4,0))</f>
        <v/>
      </c>
      <c r="H50" s="54"/>
      <c r="I50" s="19" t="str">
        <f>IF(D50="","",VLOOKUP(D50,'Flota Variable'!$D$4:$I$35,6,0))</f>
        <v/>
      </c>
      <c r="J50" s="54"/>
      <c r="L50" s="2">
        <v>48</v>
      </c>
      <c r="M50" s="2">
        <f t="shared" si="24"/>
        <v>3</v>
      </c>
      <c r="N50" s="2">
        <f t="shared" si="25"/>
        <v>6</v>
      </c>
      <c r="O50" s="2">
        <f t="shared" si="26"/>
        <v>306</v>
      </c>
      <c r="P50" s="43" t="str">
        <f t="shared" si="27"/>
        <v/>
      </c>
      <c r="Q50" s="44" t="str">
        <f t="shared" si="28"/>
        <v/>
      </c>
      <c r="R50" s="41" t="str">
        <f t="shared" si="29"/>
        <v/>
      </c>
      <c r="S50" s="41" t="str">
        <f t="shared" si="30"/>
        <v/>
      </c>
      <c r="U50" s="2" t="str">
        <f t="shared" si="31"/>
        <v/>
      </c>
      <c r="V50" s="2" t="str">
        <f t="shared" si="32"/>
        <v/>
      </c>
      <c r="W50" s="2" t="str">
        <f t="shared" si="33"/>
        <v/>
      </c>
      <c r="X50" s="2" t="str">
        <f t="shared" si="34"/>
        <v/>
      </c>
      <c r="Y50" s="2" t="str">
        <f t="shared" si="35"/>
        <v/>
      </c>
      <c r="Z50" s="41" t="str">
        <f t="shared" si="36"/>
        <v/>
      </c>
      <c r="AA50" s="41" t="str">
        <f t="shared" si="37"/>
        <v/>
      </c>
      <c r="AB50" s="41" t="str">
        <f t="shared" si="1"/>
        <v/>
      </c>
      <c r="AC50" s="40" t="str">
        <f t="shared" si="2"/>
        <v/>
      </c>
      <c r="AD50" s="41" t="str">
        <f t="shared" si="3"/>
        <v/>
      </c>
      <c r="AF50" s="2" t="str">
        <f t="shared" si="41"/>
        <v/>
      </c>
      <c r="AG50" s="2" t="str">
        <f t="shared" si="4"/>
        <v/>
      </c>
      <c r="AH50" s="2" t="str">
        <f t="shared" si="5"/>
        <v/>
      </c>
      <c r="AI50" s="2" t="str">
        <f t="shared" si="6"/>
        <v/>
      </c>
      <c r="AJ50" s="2" t="str">
        <f t="shared" si="7"/>
        <v/>
      </c>
      <c r="AK50" s="41" t="str">
        <f t="shared" si="38"/>
        <v/>
      </c>
      <c r="AL50" s="41" t="str">
        <f t="shared" si="39"/>
        <v/>
      </c>
      <c r="AM50" s="41" t="str">
        <f t="shared" si="8"/>
        <v/>
      </c>
      <c r="AN50" s="41" t="str">
        <f t="shared" si="9"/>
        <v/>
      </c>
      <c r="AO50" s="41" t="str">
        <f t="shared" si="10"/>
        <v/>
      </c>
      <c r="AQ50" s="2" t="str">
        <f t="shared" si="11"/>
        <v/>
      </c>
      <c r="AR50" s="3" t="str">
        <f t="shared" si="12"/>
        <v/>
      </c>
      <c r="AS50" s="3" t="str">
        <f t="shared" si="13"/>
        <v/>
      </c>
      <c r="AT50" s="3" t="str">
        <f t="shared" si="14"/>
        <v/>
      </c>
      <c r="AU50" s="3" t="str">
        <f t="shared" si="15"/>
        <v/>
      </c>
      <c r="AV50" s="3" t="str">
        <f t="shared" si="16"/>
        <v/>
      </c>
      <c r="AW50" s="3" t="str">
        <f t="shared" si="17"/>
        <v/>
      </c>
      <c r="AX50" s="3" t="str">
        <f t="shared" si="18"/>
        <v/>
      </c>
      <c r="AY50" s="3" t="str">
        <f t="shared" si="19"/>
        <v/>
      </c>
      <c r="AZ50" s="3" t="str">
        <f t="shared" si="20"/>
        <v/>
      </c>
      <c r="BB50" s="7" t="str">
        <f t="shared" si="0"/>
        <v/>
      </c>
    </row>
    <row r="51" spans="1:54" x14ac:dyDescent="0.25">
      <c r="A51" s="2" t="str">
        <f t="shared" si="21"/>
        <v/>
      </c>
      <c r="B51" s="2" t="str">
        <f t="shared" si="22"/>
        <v/>
      </c>
      <c r="D51" s="59"/>
      <c r="E51" s="61"/>
      <c r="F51" s="18" t="str">
        <f t="shared" si="23"/>
        <v/>
      </c>
      <c r="G51" s="19" t="str">
        <f>IF(D51="","",VLOOKUP(D51,'Flota Variable'!$D$4:$I$35,4,0))</f>
        <v/>
      </c>
      <c r="H51" s="54"/>
      <c r="I51" s="19" t="str">
        <f>IF(D51="","",VLOOKUP(D51,'Flota Variable'!$D$4:$I$35,6,0))</f>
        <v/>
      </c>
      <c r="J51" s="54"/>
      <c r="L51" s="2">
        <v>49</v>
      </c>
      <c r="M51" s="2">
        <f t="shared" si="24"/>
        <v>3</v>
      </c>
      <c r="N51" s="2">
        <f t="shared" si="25"/>
        <v>7</v>
      </c>
      <c r="O51" s="2">
        <f t="shared" si="26"/>
        <v>307</v>
      </c>
      <c r="P51" s="43" t="str">
        <f t="shared" si="27"/>
        <v/>
      </c>
      <c r="Q51" s="44" t="str">
        <f t="shared" si="28"/>
        <v/>
      </c>
      <c r="R51" s="41" t="str">
        <f t="shared" si="29"/>
        <v/>
      </c>
      <c r="S51" s="41" t="str">
        <f t="shared" si="30"/>
        <v/>
      </c>
      <c r="U51" s="2" t="str">
        <f t="shared" si="31"/>
        <v/>
      </c>
      <c r="V51" s="2" t="str">
        <f t="shared" si="32"/>
        <v/>
      </c>
      <c r="W51" s="2" t="str">
        <f t="shared" si="33"/>
        <v/>
      </c>
      <c r="X51" s="2" t="str">
        <f t="shared" si="34"/>
        <v/>
      </c>
      <c r="Y51" s="2" t="str">
        <f t="shared" si="35"/>
        <v/>
      </c>
      <c r="Z51" s="41" t="str">
        <f t="shared" si="36"/>
        <v/>
      </c>
      <c r="AA51" s="41" t="str">
        <f t="shared" si="37"/>
        <v/>
      </c>
      <c r="AB51" s="41" t="str">
        <f t="shared" si="1"/>
        <v/>
      </c>
      <c r="AC51" s="40" t="str">
        <f t="shared" si="2"/>
        <v/>
      </c>
      <c r="AD51" s="41" t="str">
        <f t="shared" si="3"/>
        <v/>
      </c>
      <c r="AF51" s="2" t="str">
        <f t="shared" si="41"/>
        <v/>
      </c>
      <c r="AG51" s="2" t="str">
        <f t="shared" si="4"/>
        <v/>
      </c>
      <c r="AH51" s="2" t="str">
        <f t="shared" si="5"/>
        <v/>
      </c>
      <c r="AI51" s="2" t="str">
        <f t="shared" si="6"/>
        <v/>
      </c>
      <c r="AJ51" s="2" t="str">
        <f t="shared" si="7"/>
        <v/>
      </c>
      <c r="AK51" s="41" t="str">
        <f t="shared" si="38"/>
        <v/>
      </c>
      <c r="AL51" s="41" t="str">
        <f t="shared" si="39"/>
        <v/>
      </c>
      <c r="AM51" s="41" t="str">
        <f t="shared" si="8"/>
        <v/>
      </c>
      <c r="AN51" s="41" t="str">
        <f t="shared" si="9"/>
        <v/>
      </c>
      <c r="AO51" s="41" t="str">
        <f t="shared" si="10"/>
        <v/>
      </c>
      <c r="AQ51" s="2" t="str">
        <f t="shared" si="11"/>
        <v/>
      </c>
      <c r="AR51" s="3" t="str">
        <f t="shared" si="12"/>
        <v/>
      </c>
      <c r="AS51" s="3" t="str">
        <f t="shared" si="13"/>
        <v/>
      </c>
      <c r="AT51" s="3" t="str">
        <f t="shared" si="14"/>
        <v/>
      </c>
      <c r="AU51" s="3" t="str">
        <f t="shared" si="15"/>
        <v/>
      </c>
      <c r="AV51" s="3" t="str">
        <f t="shared" si="16"/>
        <v/>
      </c>
      <c r="AW51" s="3" t="str">
        <f t="shared" si="17"/>
        <v/>
      </c>
      <c r="AX51" s="3" t="str">
        <f t="shared" si="18"/>
        <v/>
      </c>
      <c r="AY51" s="3" t="str">
        <f t="shared" si="19"/>
        <v/>
      </c>
      <c r="AZ51" s="3" t="str">
        <f t="shared" si="20"/>
        <v/>
      </c>
      <c r="BB51" s="7" t="str">
        <f t="shared" si="0"/>
        <v/>
      </c>
    </row>
    <row r="52" spans="1:54" x14ac:dyDescent="0.25">
      <c r="A52" s="2" t="str">
        <f t="shared" si="21"/>
        <v/>
      </c>
      <c r="B52" s="2" t="str">
        <f t="shared" si="22"/>
        <v/>
      </c>
      <c r="D52" s="59"/>
      <c r="E52" s="61"/>
      <c r="F52" s="18" t="str">
        <f t="shared" si="23"/>
        <v/>
      </c>
      <c r="G52" s="19" t="str">
        <f>IF(D52="","",VLOOKUP(D52,'Flota Variable'!$D$4:$I$35,4,0))</f>
        <v/>
      </c>
      <c r="H52" s="54"/>
      <c r="I52" s="19" t="str">
        <f>IF(D52="","",VLOOKUP(D52,'Flota Variable'!$D$4:$I$35,6,0))</f>
        <v/>
      </c>
      <c r="J52" s="54"/>
      <c r="L52" s="2">
        <v>50</v>
      </c>
      <c r="M52" s="2">
        <f t="shared" si="24"/>
        <v>3</v>
      </c>
      <c r="N52" s="2">
        <f t="shared" si="25"/>
        <v>8</v>
      </c>
      <c r="O52" s="2">
        <f t="shared" si="26"/>
        <v>308</v>
      </c>
      <c r="P52" s="43" t="str">
        <f t="shared" si="27"/>
        <v/>
      </c>
      <c r="Q52" s="44" t="str">
        <f t="shared" si="28"/>
        <v/>
      </c>
      <c r="R52" s="41" t="str">
        <f t="shared" si="29"/>
        <v/>
      </c>
      <c r="S52" s="41" t="str">
        <f t="shared" si="30"/>
        <v/>
      </c>
      <c r="U52" s="2" t="str">
        <f t="shared" si="31"/>
        <v/>
      </c>
      <c r="V52" s="2" t="str">
        <f t="shared" si="32"/>
        <v/>
      </c>
      <c r="W52" s="2" t="str">
        <f t="shared" si="33"/>
        <v/>
      </c>
      <c r="X52" s="2" t="str">
        <f t="shared" si="34"/>
        <v/>
      </c>
      <c r="Y52" s="2" t="str">
        <f t="shared" si="35"/>
        <v/>
      </c>
      <c r="Z52" s="41" t="str">
        <f t="shared" si="36"/>
        <v/>
      </c>
      <c r="AA52" s="41" t="str">
        <f t="shared" si="37"/>
        <v/>
      </c>
      <c r="AB52" s="41" t="str">
        <f t="shared" si="1"/>
        <v/>
      </c>
      <c r="AC52" s="40" t="str">
        <f t="shared" si="2"/>
        <v/>
      </c>
      <c r="AD52" s="41" t="str">
        <f t="shared" si="3"/>
        <v/>
      </c>
      <c r="AF52" s="2" t="str">
        <f t="shared" si="41"/>
        <v/>
      </c>
      <c r="AG52" s="2" t="str">
        <f t="shared" si="4"/>
        <v/>
      </c>
      <c r="AH52" s="2" t="str">
        <f t="shared" si="5"/>
        <v/>
      </c>
      <c r="AI52" s="2" t="str">
        <f t="shared" si="6"/>
        <v/>
      </c>
      <c r="AJ52" s="2" t="str">
        <f t="shared" si="7"/>
        <v/>
      </c>
      <c r="AK52" s="41" t="str">
        <f t="shared" si="38"/>
        <v/>
      </c>
      <c r="AL52" s="41" t="str">
        <f t="shared" si="39"/>
        <v/>
      </c>
      <c r="AM52" s="41" t="str">
        <f t="shared" si="8"/>
        <v/>
      </c>
      <c r="AN52" s="41" t="str">
        <f t="shared" si="9"/>
        <v/>
      </c>
      <c r="AO52" s="41" t="str">
        <f t="shared" si="10"/>
        <v/>
      </c>
      <c r="AQ52" s="2" t="str">
        <f t="shared" si="11"/>
        <v/>
      </c>
      <c r="AR52" s="3" t="str">
        <f t="shared" si="12"/>
        <v/>
      </c>
      <c r="AS52" s="3" t="str">
        <f t="shared" si="13"/>
        <v/>
      </c>
      <c r="AT52" s="3" t="str">
        <f t="shared" si="14"/>
        <v/>
      </c>
      <c r="AU52" s="3" t="str">
        <f t="shared" si="15"/>
        <v/>
      </c>
      <c r="AV52" s="3" t="str">
        <f t="shared" si="16"/>
        <v/>
      </c>
      <c r="AW52" s="3" t="str">
        <f t="shared" si="17"/>
        <v/>
      </c>
      <c r="AX52" s="3" t="str">
        <f t="shared" si="18"/>
        <v/>
      </c>
      <c r="AY52" s="3" t="str">
        <f t="shared" si="19"/>
        <v/>
      </c>
      <c r="AZ52" s="3" t="str">
        <f t="shared" si="20"/>
        <v/>
      </c>
      <c r="BB52" s="7" t="str">
        <f t="shared" si="0"/>
        <v/>
      </c>
    </row>
    <row r="53" spans="1:54" x14ac:dyDescent="0.25">
      <c r="A53" s="2" t="str">
        <f t="shared" si="21"/>
        <v/>
      </c>
      <c r="B53" s="2" t="str">
        <f t="shared" si="22"/>
        <v/>
      </c>
      <c r="D53" s="59"/>
      <c r="E53" s="61"/>
      <c r="F53" s="18" t="str">
        <f t="shared" si="23"/>
        <v/>
      </c>
      <c r="G53" s="19" t="str">
        <f>IF(D53="","",VLOOKUP(D53,'Flota Variable'!$D$4:$I$35,4,0))</f>
        <v/>
      </c>
      <c r="H53" s="54"/>
      <c r="I53" s="19" t="str">
        <f>IF(D53="","",VLOOKUP(D53,'Flota Variable'!$D$4:$I$35,6,0))</f>
        <v/>
      </c>
      <c r="J53" s="54"/>
      <c r="L53" s="2">
        <v>51</v>
      </c>
      <c r="M53" s="2">
        <f t="shared" si="24"/>
        <v>3</v>
      </c>
      <c r="N53" s="2">
        <f t="shared" si="25"/>
        <v>9</v>
      </c>
      <c r="O53" s="2">
        <f t="shared" si="26"/>
        <v>309</v>
      </c>
      <c r="P53" s="43" t="str">
        <f t="shared" si="27"/>
        <v/>
      </c>
      <c r="Q53" s="44" t="str">
        <f t="shared" si="28"/>
        <v/>
      </c>
      <c r="R53" s="41" t="str">
        <f t="shared" si="29"/>
        <v/>
      </c>
      <c r="S53" s="41" t="str">
        <f t="shared" si="30"/>
        <v/>
      </c>
      <c r="U53" s="2" t="str">
        <f t="shared" si="31"/>
        <v/>
      </c>
      <c r="V53" s="2" t="str">
        <f t="shared" si="32"/>
        <v/>
      </c>
      <c r="W53" s="2" t="str">
        <f t="shared" si="33"/>
        <v/>
      </c>
      <c r="X53" s="2" t="str">
        <f t="shared" si="34"/>
        <v/>
      </c>
      <c r="Y53" s="2" t="str">
        <f t="shared" si="35"/>
        <v/>
      </c>
      <c r="Z53" s="41" t="str">
        <f t="shared" si="36"/>
        <v/>
      </c>
      <c r="AA53" s="41" t="str">
        <f t="shared" si="37"/>
        <v/>
      </c>
      <c r="AB53" s="41" t="str">
        <f t="shared" si="1"/>
        <v/>
      </c>
      <c r="AC53" s="40" t="str">
        <f t="shared" si="2"/>
        <v/>
      </c>
      <c r="AD53" s="41" t="str">
        <f t="shared" si="3"/>
        <v/>
      </c>
      <c r="AF53" s="2" t="str">
        <f t="shared" si="41"/>
        <v/>
      </c>
      <c r="AG53" s="2" t="str">
        <f t="shared" si="4"/>
        <v/>
      </c>
      <c r="AH53" s="2" t="str">
        <f t="shared" si="5"/>
        <v/>
      </c>
      <c r="AI53" s="2" t="str">
        <f t="shared" si="6"/>
        <v/>
      </c>
      <c r="AJ53" s="2" t="str">
        <f t="shared" si="7"/>
        <v/>
      </c>
      <c r="AK53" s="41" t="str">
        <f t="shared" si="38"/>
        <v/>
      </c>
      <c r="AL53" s="41" t="str">
        <f t="shared" si="39"/>
        <v/>
      </c>
      <c r="AM53" s="41" t="str">
        <f t="shared" si="8"/>
        <v/>
      </c>
      <c r="AN53" s="41" t="str">
        <f t="shared" si="9"/>
        <v/>
      </c>
      <c r="AO53" s="41" t="str">
        <f t="shared" si="10"/>
        <v/>
      </c>
      <c r="AQ53" s="2" t="str">
        <f t="shared" si="11"/>
        <v/>
      </c>
      <c r="AR53" s="3" t="str">
        <f t="shared" si="12"/>
        <v/>
      </c>
      <c r="AS53" s="3" t="str">
        <f t="shared" si="13"/>
        <v/>
      </c>
      <c r="AT53" s="3" t="str">
        <f t="shared" si="14"/>
        <v/>
      </c>
      <c r="AU53" s="3" t="str">
        <f t="shared" si="15"/>
        <v/>
      </c>
      <c r="AV53" s="3" t="str">
        <f t="shared" si="16"/>
        <v/>
      </c>
      <c r="AW53" s="3" t="str">
        <f t="shared" si="17"/>
        <v/>
      </c>
      <c r="AX53" s="3" t="str">
        <f t="shared" si="18"/>
        <v/>
      </c>
      <c r="AY53" s="3" t="str">
        <f t="shared" si="19"/>
        <v/>
      </c>
      <c r="AZ53" s="3" t="str">
        <f t="shared" si="20"/>
        <v/>
      </c>
      <c r="BB53" s="7" t="str">
        <f t="shared" si="0"/>
        <v/>
      </c>
    </row>
    <row r="54" spans="1:54" x14ac:dyDescent="0.25">
      <c r="A54" s="2" t="str">
        <f t="shared" si="21"/>
        <v/>
      </c>
      <c r="B54" s="2" t="str">
        <f t="shared" si="22"/>
        <v/>
      </c>
      <c r="D54" s="59"/>
      <c r="E54" s="61"/>
      <c r="F54" s="18" t="str">
        <f t="shared" si="23"/>
        <v/>
      </c>
      <c r="G54" s="19" t="str">
        <f>IF(D54="","",VLOOKUP(D54,'Flota Variable'!$D$4:$I$35,4,0))</f>
        <v/>
      </c>
      <c r="H54" s="54"/>
      <c r="I54" s="19" t="str">
        <f>IF(D54="","",VLOOKUP(D54,'Flota Variable'!$D$4:$I$35,6,0))</f>
        <v/>
      </c>
      <c r="J54" s="54"/>
      <c r="L54" s="2">
        <v>52</v>
      </c>
      <c r="M54" s="2">
        <f t="shared" si="24"/>
        <v>3</v>
      </c>
      <c r="N54" s="2">
        <f t="shared" si="25"/>
        <v>10</v>
      </c>
      <c r="O54" s="2">
        <f t="shared" si="26"/>
        <v>310</v>
      </c>
      <c r="P54" s="43" t="str">
        <f t="shared" si="27"/>
        <v/>
      </c>
      <c r="Q54" s="44" t="str">
        <f t="shared" si="28"/>
        <v/>
      </c>
      <c r="R54" s="41" t="str">
        <f t="shared" si="29"/>
        <v/>
      </c>
      <c r="S54" s="41" t="str">
        <f t="shared" si="30"/>
        <v/>
      </c>
      <c r="U54" s="2" t="str">
        <f t="shared" si="31"/>
        <v/>
      </c>
      <c r="V54" s="2" t="str">
        <f t="shared" si="32"/>
        <v/>
      </c>
      <c r="W54" s="2" t="str">
        <f t="shared" si="33"/>
        <v/>
      </c>
      <c r="X54" s="2" t="str">
        <f t="shared" si="34"/>
        <v/>
      </c>
      <c r="Y54" s="2" t="str">
        <f t="shared" si="35"/>
        <v/>
      </c>
      <c r="Z54" s="41" t="str">
        <f t="shared" si="36"/>
        <v/>
      </c>
      <c r="AA54" s="41" t="str">
        <f t="shared" si="37"/>
        <v/>
      </c>
      <c r="AB54" s="41" t="str">
        <f t="shared" si="1"/>
        <v/>
      </c>
      <c r="AC54" s="40" t="str">
        <f t="shared" si="2"/>
        <v/>
      </c>
      <c r="AD54" s="41" t="str">
        <f t="shared" si="3"/>
        <v/>
      </c>
      <c r="AF54" s="2" t="str">
        <f t="shared" si="41"/>
        <v/>
      </c>
      <c r="AG54" s="2" t="str">
        <f t="shared" si="4"/>
        <v/>
      </c>
      <c r="AH54" s="2" t="str">
        <f t="shared" si="5"/>
        <v/>
      </c>
      <c r="AI54" s="2" t="str">
        <f t="shared" si="6"/>
        <v/>
      </c>
      <c r="AJ54" s="2" t="str">
        <f t="shared" si="7"/>
        <v/>
      </c>
      <c r="AK54" s="41" t="str">
        <f t="shared" si="38"/>
        <v/>
      </c>
      <c r="AL54" s="41" t="str">
        <f t="shared" si="39"/>
        <v/>
      </c>
      <c r="AM54" s="41" t="str">
        <f t="shared" si="8"/>
        <v/>
      </c>
      <c r="AN54" s="41" t="str">
        <f t="shared" si="9"/>
        <v/>
      </c>
      <c r="AO54" s="41" t="str">
        <f t="shared" si="10"/>
        <v/>
      </c>
      <c r="AQ54" s="2" t="str">
        <f t="shared" si="11"/>
        <v/>
      </c>
      <c r="AR54" s="3" t="str">
        <f t="shared" si="12"/>
        <v/>
      </c>
      <c r="AS54" s="3" t="str">
        <f t="shared" si="13"/>
        <v/>
      </c>
      <c r="AT54" s="3" t="str">
        <f t="shared" si="14"/>
        <v/>
      </c>
      <c r="AU54" s="3" t="str">
        <f t="shared" si="15"/>
        <v/>
      </c>
      <c r="AV54" s="3" t="str">
        <f t="shared" si="16"/>
        <v/>
      </c>
      <c r="AW54" s="3" t="str">
        <f t="shared" si="17"/>
        <v/>
      </c>
      <c r="AX54" s="3" t="str">
        <f t="shared" si="18"/>
        <v/>
      </c>
      <c r="AY54" s="3" t="str">
        <f t="shared" si="19"/>
        <v/>
      </c>
      <c r="AZ54" s="3" t="str">
        <f t="shared" si="20"/>
        <v/>
      </c>
      <c r="BB54" s="7" t="str">
        <f t="shared" si="0"/>
        <v/>
      </c>
    </row>
    <row r="55" spans="1:54" x14ac:dyDescent="0.25">
      <c r="A55" s="2" t="str">
        <f t="shared" si="21"/>
        <v/>
      </c>
      <c r="B55" s="2" t="str">
        <f t="shared" si="22"/>
        <v/>
      </c>
      <c r="D55" s="59"/>
      <c r="E55" s="61"/>
      <c r="F55" s="18" t="str">
        <f t="shared" si="23"/>
        <v/>
      </c>
      <c r="G55" s="19" t="str">
        <f>IF(D55="","",VLOOKUP(D55,'Flota Variable'!$D$4:$I$35,4,0))</f>
        <v/>
      </c>
      <c r="H55" s="54"/>
      <c r="I55" s="19" t="str">
        <f>IF(D55="","",VLOOKUP(D55,'Flota Variable'!$D$4:$I$35,6,0))</f>
        <v/>
      </c>
      <c r="J55" s="54"/>
      <c r="L55" s="2">
        <v>53</v>
      </c>
      <c r="M55" s="2">
        <f t="shared" si="24"/>
        <v>3</v>
      </c>
      <c r="N55" s="2">
        <f t="shared" si="25"/>
        <v>11</v>
      </c>
      <c r="O55" s="2">
        <f t="shared" si="26"/>
        <v>311</v>
      </c>
      <c r="P55" s="43" t="str">
        <f t="shared" si="27"/>
        <v/>
      </c>
      <c r="Q55" s="44" t="str">
        <f t="shared" si="28"/>
        <v/>
      </c>
      <c r="R55" s="41" t="str">
        <f t="shared" si="29"/>
        <v/>
      </c>
      <c r="S55" s="41" t="str">
        <f t="shared" si="30"/>
        <v/>
      </c>
      <c r="U55" s="2" t="str">
        <f t="shared" si="31"/>
        <v/>
      </c>
      <c r="V55" s="2" t="str">
        <f t="shared" si="32"/>
        <v/>
      </c>
      <c r="W55" s="2" t="str">
        <f t="shared" si="33"/>
        <v/>
      </c>
      <c r="X55" s="2" t="str">
        <f t="shared" si="34"/>
        <v/>
      </c>
      <c r="Y55" s="2" t="str">
        <f t="shared" si="35"/>
        <v/>
      </c>
      <c r="Z55" s="41" t="str">
        <f t="shared" si="36"/>
        <v/>
      </c>
      <c r="AA55" s="41" t="str">
        <f t="shared" si="37"/>
        <v/>
      </c>
      <c r="AB55" s="41" t="str">
        <f t="shared" si="1"/>
        <v/>
      </c>
      <c r="AC55" s="40" t="str">
        <f t="shared" si="2"/>
        <v/>
      </c>
      <c r="AD55" s="41" t="str">
        <f t="shared" si="3"/>
        <v/>
      </c>
      <c r="AF55" s="2" t="str">
        <f t="shared" si="41"/>
        <v/>
      </c>
      <c r="AG55" s="2" t="str">
        <f t="shared" si="4"/>
        <v/>
      </c>
      <c r="AH55" s="2" t="str">
        <f t="shared" si="5"/>
        <v/>
      </c>
      <c r="AI55" s="2" t="str">
        <f t="shared" si="6"/>
        <v/>
      </c>
      <c r="AJ55" s="2" t="str">
        <f t="shared" si="7"/>
        <v/>
      </c>
      <c r="AK55" s="41" t="str">
        <f t="shared" si="38"/>
        <v/>
      </c>
      <c r="AL55" s="41" t="str">
        <f t="shared" si="39"/>
        <v/>
      </c>
      <c r="AM55" s="41" t="str">
        <f t="shared" si="8"/>
        <v/>
      </c>
      <c r="AN55" s="41" t="str">
        <f t="shared" si="9"/>
        <v/>
      </c>
      <c r="AO55" s="41" t="str">
        <f t="shared" si="10"/>
        <v/>
      </c>
      <c r="AQ55" s="2" t="str">
        <f t="shared" si="11"/>
        <v/>
      </c>
      <c r="AR55" s="3" t="str">
        <f t="shared" si="12"/>
        <v/>
      </c>
      <c r="AS55" s="3" t="str">
        <f t="shared" si="13"/>
        <v/>
      </c>
      <c r="AT55" s="3" t="str">
        <f t="shared" si="14"/>
        <v/>
      </c>
      <c r="AU55" s="3" t="str">
        <f t="shared" si="15"/>
        <v/>
      </c>
      <c r="AV55" s="3" t="str">
        <f t="shared" si="16"/>
        <v/>
      </c>
      <c r="AW55" s="3" t="str">
        <f t="shared" si="17"/>
        <v/>
      </c>
      <c r="AX55" s="3" t="str">
        <f t="shared" si="18"/>
        <v/>
      </c>
      <c r="AY55" s="3" t="str">
        <f t="shared" si="19"/>
        <v/>
      </c>
      <c r="AZ55" s="3" t="str">
        <f t="shared" si="20"/>
        <v/>
      </c>
      <c r="BB55" s="7" t="str">
        <f t="shared" si="0"/>
        <v/>
      </c>
    </row>
    <row r="56" spans="1:54" x14ac:dyDescent="0.25">
      <c r="A56" s="2" t="str">
        <f t="shared" si="21"/>
        <v/>
      </c>
      <c r="B56" s="2" t="str">
        <f t="shared" si="22"/>
        <v/>
      </c>
      <c r="D56" s="59"/>
      <c r="E56" s="61"/>
      <c r="F56" s="18" t="str">
        <f t="shared" si="23"/>
        <v/>
      </c>
      <c r="G56" s="19" t="str">
        <f>IF(D56="","",VLOOKUP(D56,'Flota Variable'!$D$4:$I$35,4,0))</f>
        <v/>
      </c>
      <c r="H56" s="54"/>
      <c r="I56" s="19" t="str">
        <f>IF(D56="","",VLOOKUP(D56,'Flota Variable'!$D$4:$I$35,6,0))</f>
        <v/>
      </c>
      <c r="J56" s="54"/>
      <c r="L56" s="2">
        <v>54</v>
      </c>
      <c r="M56" s="2">
        <f t="shared" si="24"/>
        <v>3</v>
      </c>
      <c r="N56" s="2">
        <f t="shared" si="25"/>
        <v>12</v>
      </c>
      <c r="O56" s="2">
        <f t="shared" si="26"/>
        <v>312</v>
      </c>
      <c r="P56" s="43" t="str">
        <f t="shared" si="27"/>
        <v/>
      </c>
      <c r="Q56" s="44" t="str">
        <f t="shared" si="28"/>
        <v/>
      </c>
      <c r="R56" s="41" t="str">
        <f t="shared" si="29"/>
        <v/>
      </c>
      <c r="S56" s="41" t="str">
        <f t="shared" si="30"/>
        <v/>
      </c>
      <c r="U56" s="2" t="str">
        <f t="shared" si="31"/>
        <v/>
      </c>
      <c r="V56" s="2" t="str">
        <f t="shared" si="32"/>
        <v/>
      </c>
      <c r="W56" s="2" t="str">
        <f t="shared" si="33"/>
        <v/>
      </c>
      <c r="X56" s="2" t="str">
        <f t="shared" si="34"/>
        <v/>
      </c>
      <c r="Y56" s="2" t="str">
        <f t="shared" si="35"/>
        <v/>
      </c>
      <c r="Z56" s="41" t="str">
        <f t="shared" si="36"/>
        <v/>
      </c>
      <c r="AA56" s="41" t="str">
        <f t="shared" si="37"/>
        <v/>
      </c>
      <c r="AB56" s="41" t="str">
        <f t="shared" si="1"/>
        <v/>
      </c>
      <c r="AC56" s="40" t="str">
        <f t="shared" si="2"/>
        <v/>
      </c>
      <c r="AD56" s="41" t="str">
        <f t="shared" si="3"/>
        <v/>
      </c>
      <c r="AF56" s="2" t="str">
        <f t="shared" si="41"/>
        <v/>
      </c>
      <c r="AG56" s="2" t="str">
        <f t="shared" si="4"/>
        <v/>
      </c>
      <c r="AH56" s="2" t="str">
        <f t="shared" si="5"/>
        <v/>
      </c>
      <c r="AI56" s="2" t="str">
        <f t="shared" si="6"/>
        <v/>
      </c>
      <c r="AJ56" s="2" t="str">
        <f t="shared" si="7"/>
        <v/>
      </c>
      <c r="AK56" s="41" t="str">
        <f t="shared" si="38"/>
        <v/>
      </c>
      <c r="AL56" s="41" t="str">
        <f t="shared" si="39"/>
        <v/>
      </c>
      <c r="AM56" s="41" t="str">
        <f t="shared" si="8"/>
        <v/>
      </c>
      <c r="AN56" s="41" t="str">
        <f t="shared" si="9"/>
        <v/>
      </c>
      <c r="AO56" s="41" t="str">
        <f t="shared" si="10"/>
        <v/>
      </c>
      <c r="AQ56" s="2" t="str">
        <f t="shared" si="11"/>
        <v/>
      </c>
      <c r="AR56" s="3" t="str">
        <f t="shared" si="12"/>
        <v/>
      </c>
      <c r="AS56" s="3" t="str">
        <f t="shared" si="13"/>
        <v/>
      </c>
      <c r="AT56" s="3" t="str">
        <f t="shared" si="14"/>
        <v/>
      </c>
      <c r="AU56" s="3" t="str">
        <f t="shared" si="15"/>
        <v/>
      </c>
      <c r="AV56" s="3" t="str">
        <f t="shared" si="16"/>
        <v/>
      </c>
      <c r="AW56" s="3" t="str">
        <f t="shared" si="17"/>
        <v/>
      </c>
      <c r="AX56" s="3" t="str">
        <f t="shared" si="18"/>
        <v/>
      </c>
      <c r="AY56" s="3" t="str">
        <f t="shared" si="19"/>
        <v/>
      </c>
      <c r="AZ56" s="3" t="str">
        <f t="shared" si="20"/>
        <v/>
      </c>
      <c r="BB56" s="7" t="str">
        <f t="shared" si="0"/>
        <v/>
      </c>
    </row>
    <row r="57" spans="1:54" x14ac:dyDescent="0.25">
      <c r="A57" s="2" t="str">
        <f t="shared" si="21"/>
        <v/>
      </c>
      <c r="B57" s="2" t="str">
        <f t="shared" si="22"/>
        <v/>
      </c>
      <c r="D57" s="59"/>
      <c r="E57" s="61"/>
      <c r="F57" s="18" t="str">
        <f t="shared" si="23"/>
        <v/>
      </c>
      <c r="G57" s="19" t="str">
        <f>IF(D57="","",VLOOKUP(D57,'Flota Variable'!$D$4:$I$35,4,0))</f>
        <v/>
      </c>
      <c r="H57" s="54"/>
      <c r="I57" s="19" t="str">
        <f>IF(D57="","",VLOOKUP(D57,'Flota Variable'!$D$4:$I$35,6,0))</f>
        <v/>
      </c>
      <c r="J57" s="54"/>
      <c r="L57" s="2">
        <v>55</v>
      </c>
      <c r="M57" s="2">
        <f t="shared" si="24"/>
        <v>3</v>
      </c>
      <c r="N57" s="2">
        <f t="shared" si="25"/>
        <v>13</v>
      </c>
      <c r="O57" s="2">
        <f t="shared" si="26"/>
        <v>313</v>
      </c>
      <c r="P57" s="43" t="str">
        <f t="shared" si="27"/>
        <v/>
      </c>
      <c r="Q57" s="44" t="str">
        <f t="shared" si="28"/>
        <v/>
      </c>
      <c r="R57" s="41" t="str">
        <f t="shared" si="29"/>
        <v/>
      </c>
      <c r="S57" s="41" t="str">
        <f t="shared" si="30"/>
        <v/>
      </c>
      <c r="U57" s="2" t="str">
        <f t="shared" si="31"/>
        <v/>
      </c>
      <c r="V57" s="2" t="str">
        <f t="shared" si="32"/>
        <v/>
      </c>
      <c r="W57" s="2" t="str">
        <f t="shared" si="33"/>
        <v/>
      </c>
      <c r="X57" s="2" t="str">
        <f t="shared" si="34"/>
        <v/>
      </c>
      <c r="Y57" s="2" t="str">
        <f t="shared" si="35"/>
        <v/>
      </c>
      <c r="Z57" s="41" t="str">
        <f t="shared" si="36"/>
        <v/>
      </c>
      <c r="AA57" s="41" t="str">
        <f t="shared" si="37"/>
        <v/>
      </c>
      <c r="AB57" s="41" t="str">
        <f t="shared" si="1"/>
        <v/>
      </c>
      <c r="AC57" s="40" t="str">
        <f t="shared" si="2"/>
        <v/>
      </c>
      <c r="AD57" s="41" t="str">
        <f t="shared" si="3"/>
        <v/>
      </c>
      <c r="AF57" s="2" t="str">
        <f t="shared" si="41"/>
        <v/>
      </c>
      <c r="AG57" s="2" t="str">
        <f t="shared" si="4"/>
        <v/>
      </c>
      <c r="AH57" s="2" t="str">
        <f t="shared" si="5"/>
        <v/>
      </c>
      <c r="AI57" s="2" t="str">
        <f t="shared" si="6"/>
        <v/>
      </c>
      <c r="AJ57" s="2" t="str">
        <f t="shared" si="7"/>
        <v/>
      </c>
      <c r="AK57" s="41" t="str">
        <f t="shared" si="38"/>
        <v/>
      </c>
      <c r="AL57" s="41" t="str">
        <f t="shared" si="39"/>
        <v/>
      </c>
      <c r="AM57" s="41" t="str">
        <f t="shared" si="8"/>
        <v/>
      </c>
      <c r="AN57" s="41" t="str">
        <f t="shared" si="9"/>
        <v/>
      </c>
      <c r="AO57" s="41" t="str">
        <f t="shared" si="10"/>
        <v/>
      </c>
      <c r="AQ57" s="2" t="str">
        <f t="shared" si="11"/>
        <v/>
      </c>
      <c r="AR57" s="3" t="str">
        <f t="shared" si="12"/>
        <v/>
      </c>
      <c r="AS57" s="3" t="str">
        <f t="shared" si="13"/>
        <v/>
      </c>
      <c r="AT57" s="3" t="str">
        <f t="shared" si="14"/>
        <v/>
      </c>
      <c r="AU57" s="3" t="str">
        <f t="shared" si="15"/>
        <v/>
      </c>
      <c r="AV57" s="3" t="str">
        <f t="shared" si="16"/>
        <v/>
      </c>
      <c r="AW57" s="3" t="str">
        <f t="shared" si="17"/>
        <v/>
      </c>
      <c r="AX57" s="3" t="str">
        <f t="shared" si="18"/>
        <v/>
      </c>
      <c r="AY57" s="3" t="str">
        <f t="shared" si="19"/>
        <v/>
      </c>
      <c r="AZ57" s="3" t="str">
        <f t="shared" si="20"/>
        <v/>
      </c>
      <c r="BB57" s="7" t="str">
        <f t="shared" si="0"/>
        <v/>
      </c>
    </row>
    <row r="58" spans="1:54" x14ac:dyDescent="0.25">
      <c r="A58" s="2" t="str">
        <f t="shared" si="21"/>
        <v/>
      </c>
      <c r="B58" s="2" t="str">
        <f t="shared" si="22"/>
        <v/>
      </c>
      <c r="D58" s="59"/>
      <c r="E58" s="61"/>
      <c r="F58" s="18" t="str">
        <f t="shared" si="23"/>
        <v/>
      </c>
      <c r="G58" s="19" t="str">
        <f>IF(D58="","",VLOOKUP(D58,'Flota Variable'!$D$4:$I$35,4,0))</f>
        <v/>
      </c>
      <c r="H58" s="54"/>
      <c r="I58" s="19" t="str">
        <f>IF(D58="","",VLOOKUP(D58,'Flota Variable'!$D$4:$I$35,6,0))</f>
        <v/>
      </c>
      <c r="J58" s="54"/>
      <c r="L58" s="2">
        <v>56</v>
      </c>
      <c r="M58" s="2">
        <f t="shared" si="24"/>
        <v>3</v>
      </c>
      <c r="N58" s="2">
        <f t="shared" si="25"/>
        <v>14</v>
      </c>
      <c r="O58" s="2">
        <f t="shared" si="26"/>
        <v>314</v>
      </c>
      <c r="P58" s="43" t="str">
        <f t="shared" si="27"/>
        <v/>
      </c>
      <c r="Q58" s="44" t="str">
        <f t="shared" si="28"/>
        <v/>
      </c>
      <c r="R58" s="41" t="str">
        <f t="shared" si="29"/>
        <v/>
      </c>
      <c r="S58" s="41" t="str">
        <f t="shared" si="30"/>
        <v/>
      </c>
      <c r="U58" s="2" t="str">
        <f t="shared" si="31"/>
        <v/>
      </c>
      <c r="V58" s="2" t="str">
        <f t="shared" si="32"/>
        <v/>
      </c>
      <c r="W58" s="2" t="str">
        <f t="shared" si="33"/>
        <v/>
      </c>
      <c r="X58" s="2" t="str">
        <f t="shared" si="34"/>
        <v/>
      </c>
      <c r="Y58" s="2" t="str">
        <f t="shared" si="35"/>
        <v/>
      </c>
      <c r="Z58" s="41" t="str">
        <f t="shared" si="36"/>
        <v/>
      </c>
      <c r="AA58" s="41" t="str">
        <f t="shared" si="37"/>
        <v/>
      </c>
      <c r="AB58" s="41" t="str">
        <f t="shared" si="1"/>
        <v/>
      </c>
      <c r="AC58" s="40" t="str">
        <f t="shared" si="2"/>
        <v/>
      </c>
      <c r="AD58" s="41" t="str">
        <f t="shared" si="3"/>
        <v/>
      </c>
      <c r="AF58" s="2" t="str">
        <f t="shared" si="41"/>
        <v/>
      </c>
      <c r="AG58" s="2" t="str">
        <f t="shared" si="4"/>
        <v/>
      </c>
      <c r="AH58" s="2" t="str">
        <f t="shared" si="5"/>
        <v/>
      </c>
      <c r="AI58" s="2" t="str">
        <f t="shared" si="6"/>
        <v/>
      </c>
      <c r="AJ58" s="2" t="str">
        <f t="shared" si="7"/>
        <v/>
      </c>
      <c r="AK58" s="41" t="str">
        <f t="shared" si="38"/>
        <v/>
      </c>
      <c r="AL58" s="41" t="str">
        <f t="shared" si="39"/>
        <v/>
      </c>
      <c r="AM58" s="41" t="str">
        <f t="shared" si="8"/>
        <v/>
      </c>
      <c r="AN58" s="41" t="str">
        <f t="shared" si="9"/>
        <v/>
      </c>
      <c r="AO58" s="41" t="str">
        <f t="shared" si="10"/>
        <v/>
      </c>
      <c r="AQ58" s="2" t="str">
        <f t="shared" si="11"/>
        <v/>
      </c>
      <c r="AR58" s="3" t="str">
        <f t="shared" si="12"/>
        <v/>
      </c>
      <c r="AS58" s="3" t="str">
        <f t="shared" si="13"/>
        <v/>
      </c>
      <c r="AT58" s="3" t="str">
        <f t="shared" si="14"/>
        <v/>
      </c>
      <c r="AU58" s="3" t="str">
        <f t="shared" si="15"/>
        <v/>
      </c>
      <c r="AV58" s="3" t="str">
        <f t="shared" si="16"/>
        <v/>
      </c>
      <c r="AW58" s="3" t="str">
        <f t="shared" si="17"/>
        <v/>
      </c>
      <c r="AX58" s="3" t="str">
        <f t="shared" si="18"/>
        <v/>
      </c>
      <c r="AY58" s="3" t="str">
        <f t="shared" si="19"/>
        <v/>
      </c>
      <c r="AZ58" s="3" t="str">
        <f t="shared" si="20"/>
        <v/>
      </c>
      <c r="BB58" s="7" t="str">
        <f t="shared" si="0"/>
        <v/>
      </c>
    </row>
    <row r="59" spans="1:54" x14ac:dyDescent="0.25">
      <c r="A59" s="2" t="str">
        <f t="shared" si="21"/>
        <v/>
      </c>
      <c r="B59" s="2" t="str">
        <f t="shared" si="22"/>
        <v/>
      </c>
      <c r="D59" s="59"/>
      <c r="E59" s="61"/>
      <c r="F59" s="18" t="str">
        <f t="shared" si="23"/>
        <v/>
      </c>
      <c r="G59" s="19" t="str">
        <f>IF(D59="","",VLOOKUP(D59,'Flota Variable'!$D$4:$I$35,4,0))</f>
        <v/>
      </c>
      <c r="H59" s="54"/>
      <c r="I59" s="19" t="str">
        <f>IF(D59="","",VLOOKUP(D59,'Flota Variable'!$D$4:$I$35,6,0))</f>
        <v/>
      </c>
      <c r="J59" s="54"/>
      <c r="L59" s="2">
        <v>57</v>
      </c>
      <c r="M59" s="2">
        <f t="shared" si="24"/>
        <v>3</v>
      </c>
      <c r="N59" s="2">
        <f t="shared" si="25"/>
        <v>15</v>
      </c>
      <c r="O59" s="2">
        <f t="shared" si="26"/>
        <v>315</v>
      </c>
      <c r="P59" s="43" t="str">
        <f t="shared" si="27"/>
        <v/>
      </c>
      <c r="Q59" s="44" t="str">
        <f t="shared" si="28"/>
        <v/>
      </c>
      <c r="R59" s="41" t="str">
        <f t="shared" si="29"/>
        <v/>
      </c>
      <c r="S59" s="41" t="str">
        <f t="shared" si="30"/>
        <v/>
      </c>
      <c r="U59" s="2" t="str">
        <f t="shared" si="31"/>
        <v/>
      </c>
      <c r="V59" s="2" t="str">
        <f t="shared" si="32"/>
        <v/>
      </c>
      <c r="W59" s="2" t="str">
        <f t="shared" si="33"/>
        <v/>
      </c>
      <c r="X59" s="2" t="str">
        <f t="shared" si="34"/>
        <v/>
      </c>
      <c r="Y59" s="2" t="str">
        <f t="shared" si="35"/>
        <v/>
      </c>
      <c r="Z59" s="41" t="str">
        <f t="shared" si="36"/>
        <v/>
      </c>
      <c r="AA59" s="41" t="str">
        <f t="shared" si="37"/>
        <v/>
      </c>
      <c r="AB59" s="41" t="str">
        <f t="shared" si="1"/>
        <v/>
      </c>
      <c r="AC59" s="40" t="str">
        <f t="shared" si="2"/>
        <v/>
      </c>
      <c r="AD59" s="41" t="str">
        <f t="shared" si="3"/>
        <v/>
      </c>
      <c r="AF59" s="2" t="str">
        <f t="shared" si="41"/>
        <v/>
      </c>
      <c r="AG59" s="2" t="str">
        <f t="shared" si="4"/>
        <v/>
      </c>
      <c r="AH59" s="2" t="str">
        <f t="shared" si="5"/>
        <v/>
      </c>
      <c r="AI59" s="2" t="str">
        <f t="shared" si="6"/>
        <v/>
      </c>
      <c r="AJ59" s="2" t="str">
        <f t="shared" si="7"/>
        <v/>
      </c>
      <c r="AK59" s="41" t="str">
        <f t="shared" si="38"/>
        <v/>
      </c>
      <c r="AL59" s="41" t="str">
        <f t="shared" si="39"/>
        <v/>
      </c>
      <c r="AM59" s="41" t="str">
        <f t="shared" si="8"/>
        <v/>
      </c>
      <c r="AN59" s="41" t="str">
        <f t="shared" si="9"/>
        <v/>
      </c>
      <c r="AO59" s="41" t="str">
        <f t="shared" si="10"/>
        <v/>
      </c>
      <c r="AQ59" s="2" t="str">
        <f t="shared" si="11"/>
        <v/>
      </c>
      <c r="AR59" s="3" t="str">
        <f t="shared" si="12"/>
        <v/>
      </c>
      <c r="AS59" s="3" t="str">
        <f t="shared" si="13"/>
        <v/>
      </c>
      <c r="AT59" s="3" t="str">
        <f t="shared" si="14"/>
        <v/>
      </c>
      <c r="AU59" s="3" t="str">
        <f t="shared" si="15"/>
        <v/>
      </c>
      <c r="AV59" s="3" t="str">
        <f t="shared" si="16"/>
        <v/>
      </c>
      <c r="AW59" s="3" t="str">
        <f t="shared" si="17"/>
        <v/>
      </c>
      <c r="AX59" s="3" t="str">
        <f t="shared" si="18"/>
        <v/>
      </c>
      <c r="AY59" s="3" t="str">
        <f t="shared" si="19"/>
        <v/>
      </c>
      <c r="AZ59" s="3" t="str">
        <f t="shared" si="20"/>
        <v/>
      </c>
      <c r="BB59" s="7" t="str">
        <f t="shared" si="0"/>
        <v/>
      </c>
    </row>
    <row r="60" spans="1:54" x14ac:dyDescent="0.25">
      <c r="A60" s="2" t="str">
        <f t="shared" si="21"/>
        <v/>
      </c>
      <c r="B60" s="2" t="str">
        <f t="shared" si="22"/>
        <v/>
      </c>
      <c r="D60" s="59"/>
      <c r="E60" s="61"/>
      <c r="F60" s="18" t="str">
        <f t="shared" si="23"/>
        <v/>
      </c>
      <c r="G60" s="19" t="str">
        <f>IF(D60="","",VLOOKUP(D60,'Flota Variable'!$D$4:$I$35,4,0))</f>
        <v/>
      </c>
      <c r="H60" s="54"/>
      <c r="I60" s="19" t="str">
        <f>IF(D60="","",VLOOKUP(D60,'Flota Variable'!$D$4:$I$35,6,0))</f>
        <v/>
      </c>
      <c r="J60" s="54"/>
      <c r="L60" s="2">
        <v>58</v>
      </c>
      <c r="M60" s="2">
        <f t="shared" si="24"/>
        <v>3</v>
      </c>
      <c r="N60" s="2">
        <f t="shared" si="25"/>
        <v>16</v>
      </c>
      <c r="O60" s="2">
        <f t="shared" si="26"/>
        <v>316</v>
      </c>
      <c r="P60" s="43" t="str">
        <f t="shared" si="27"/>
        <v/>
      </c>
      <c r="Q60" s="44" t="str">
        <f t="shared" si="28"/>
        <v/>
      </c>
      <c r="R60" s="41" t="str">
        <f t="shared" si="29"/>
        <v/>
      </c>
      <c r="S60" s="41" t="str">
        <f t="shared" si="30"/>
        <v/>
      </c>
      <c r="U60" s="2" t="str">
        <f t="shared" si="31"/>
        <v/>
      </c>
      <c r="V60" s="2" t="str">
        <f t="shared" si="32"/>
        <v/>
      </c>
      <c r="W60" s="2" t="str">
        <f t="shared" si="33"/>
        <v/>
      </c>
      <c r="X60" s="2" t="str">
        <f t="shared" si="34"/>
        <v/>
      </c>
      <c r="Y60" s="2" t="str">
        <f t="shared" si="35"/>
        <v/>
      </c>
      <c r="Z60" s="41" t="str">
        <f t="shared" si="36"/>
        <v/>
      </c>
      <c r="AA60" s="41" t="str">
        <f t="shared" si="37"/>
        <v/>
      </c>
      <c r="AB60" s="41" t="str">
        <f t="shared" si="1"/>
        <v/>
      </c>
      <c r="AC60" s="40" t="str">
        <f t="shared" si="2"/>
        <v/>
      </c>
      <c r="AD60" s="41" t="str">
        <f t="shared" si="3"/>
        <v/>
      </c>
      <c r="AF60" s="2" t="str">
        <f t="shared" si="41"/>
        <v/>
      </c>
      <c r="AG60" s="2" t="str">
        <f t="shared" si="4"/>
        <v/>
      </c>
      <c r="AH60" s="2" t="str">
        <f t="shared" si="5"/>
        <v/>
      </c>
      <c r="AI60" s="2" t="str">
        <f t="shared" si="6"/>
        <v/>
      </c>
      <c r="AJ60" s="2" t="str">
        <f t="shared" si="7"/>
        <v/>
      </c>
      <c r="AK60" s="41" t="str">
        <f t="shared" si="38"/>
        <v/>
      </c>
      <c r="AL60" s="41" t="str">
        <f t="shared" si="39"/>
        <v/>
      </c>
      <c r="AM60" s="41" t="str">
        <f t="shared" si="8"/>
        <v/>
      </c>
      <c r="AN60" s="41" t="str">
        <f t="shared" si="9"/>
        <v/>
      </c>
      <c r="AO60" s="41" t="str">
        <f t="shared" si="10"/>
        <v/>
      </c>
      <c r="AQ60" s="2" t="str">
        <f t="shared" si="11"/>
        <v/>
      </c>
      <c r="AR60" s="3" t="str">
        <f t="shared" si="12"/>
        <v/>
      </c>
      <c r="AS60" s="3" t="str">
        <f t="shared" si="13"/>
        <v/>
      </c>
      <c r="AT60" s="3" t="str">
        <f t="shared" si="14"/>
        <v/>
      </c>
      <c r="AU60" s="3" t="str">
        <f t="shared" si="15"/>
        <v/>
      </c>
      <c r="AV60" s="3" t="str">
        <f t="shared" si="16"/>
        <v/>
      </c>
      <c r="AW60" s="3" t="str">
        <f t="shared" si="17"/>
        <v/>
      </c>
      <c r="AX60" s="3" t="str">
        <f t="shared" si="18"/>
        <v/>
      </c>
      <c r="AY60" s="3" t="str">
        <f t="shared" si="19"/>
        <v/>
      </c>
      <c r="AZ60" s="3" t="str">
        <f t="shared" si="20"/>
        <v/>
      </c>
      <c r="BB60" s="7" t="str">
        <f t="shared" si="0"/>
        <v/>
      </c>
    </row>
    <row r="61" spans="1:54" x14ac:dyDescent="0.25">
      <c r="A61" s="2" t="str">
        <f t="shared" si="21"/>
        <v/>
      </c>
      <c r="B61" s="2" t="str">
        <f t="shared" si="22"/>
        <v/>
      </c>
      <c r="D61" s="59"/>
      <c r="E61" s="61"/>
      <c r="F61" s="18" t="str">
        <f t="shared" si="23"/>
        <v/>
      </c>
      <c r="G61" s="19" t="str">
        <f>IF(D61="","",VLOOKUP(D61,'Flota Variable'!$D$4:$I$35,4,0))</f>
        <v/>
      </c>
      <c r="H61" s="54"/>
      <c r="I61" s="19" t="str">
        <f>IF(D61="","",VLOOKUP(D61,'Flota Variable'!$D$4:$I$35,6,0))</f>
        <v/>
      </c>
      <c r="J61" s="54"/>
      <c r="L61" s="2">
        <v>59</v>
      </c>
      <c r="M61" s="2">
        <f t="shared" si="24"/>
        <v>3</v>
      </c>
      <c r="N61" s="2">
        <f t="shared" si="25"/>
        <v>17</v>
      </c>
      <c r="O61" s="2">
        <f t="shared" si="26"/>
        <v>317</v>
      </c>
      <c r="P61" s="43" t="str">
        <f t="shared" si="27"/>
        <v/>
      </c>
      <c r="Q61" s="44" t="str">
        <f t="shared" si="28"/>
        <v/>
      </c>
      <c r="R61" s="41" t="str">
        <f t="shared" si="29"/>
        <v/>
      </c>
      <c r="S61" s="41" t="str">
        <f t="shared" si="30"/>
        <v/>
      </c>
      <c r="U61" s="2" t="str">
        <f t="shared" si="31"/>
        <v/>
      </c>
      <c r="V61" s="2" t="str">
        <f t="shared" si="32"/>
        <v/>
      </c>
      <c r="W61" s="2" t="str">
        <f t="shared" si="33"/>
        <v/>
      </c>
      <c r="X61" s="2" t="str">
        <f t="shared" si="34"/>
        <v/>
      </c>
      <c r="Y61" s="2" t="str">
        <f t="shared" si="35"/>
        <v/>
      </c>
      <c r="Z61" s="41" t="str">
        <f t="shared" si="36"/>
        <v/>
      </c>
      <c r="AA61" s="41" t="str">
        <f t="shared" si="37"/>
        <v/>
      </c>
      <c r="AB61" s="41" t="str">
        <f t="shared" si="1"/>
        <v/>
      </c>
      <c r="AC61" s="40" t="str">
        <f t="shared" si="2"/>
        <v/>
      </c>
      <c r="AD61" s="41" t="str">
        <f t="shared" si="3"/>
        <v/>
      </c>
      <c r="AF61" s="2" t="str">
        <f t="shared" si="41"/>
        <v/>
      </c>
      <c r="AG61" s="2" t="str">
        <f t="shared" si="4"/>
        <v/>
      </c>
      <c r="AH61" s="2" t="str">
        <f t="shared" si="5"/>
        <v/>
      </c>
      <c r="AI61" s="2" t="str">
        <f t="shared" si="6"/>
        <v/>
      </c>
      <c r="AJ61" s="2" t="str">
        <f t="shared" si="7"/>
        <v/>
      </c>
      <c r="AK61" s="41" t="str">
        <f t="shared" si="38"/>
        <v/>
      </c>
      <c r="AL61" s="41" t="str">
        <f t="shared" si="39"/>
        <v/>
      </c>
      <c r="AM61" s="41" t="str">
        <f t="shared" si="8"/>
        <v/>
      </c>
      <c r="AN61" s="41" t="str">
        <f t="shared" si="9"/>
        <v/>
      </c>
      <c r="AO61" s="41" t="str">
        <f t="shared" si="10"/>
        <v/>
      </c>
      <c r="AQ61" s="2" t="str">
        <f t="shared" si="11"/>
        <v/>
      </c>
      <c r="AR61" s="3" t="str">
        <f t="shared" si="12"/>
        <v/>
      </c>
      <c r="AS61" s="3" t="str">
        <f t="shared" si="13"/>
        <v/>
      </c>
      <c r="AT61" s="3" t="str">
        <f t="shared" si="14"/>
        <v/>
      </c>
      <c r="AU61" s="3" t="str">
        <f t="shared" si="15"/>
        <v/>
      </c>
      <c r="AV61" s="3" t="str">
        <f t="shared" si="16"/>
        <v/>
      </c>
      <c r="AW61" s="3" t="str">
        <f t="shared" si="17"/>
        <v/>
      </c>
      <c r="AX61" s="3" t="str">
        <f t="shared" si="18"/>
        <v/>
      </c>
      <c r="AY61" s="3" t="str">
        <f t="shared" si="19"/>
        <v/>
      </c>
      <c r="AZ61" s="3" t="str">
        <f t="shared" si="20"/>
        <v/>
      </c>
      <c r="BB61" s="7" t="str">
        <f t="shared" si="0"/>
        <v/>
      </c>
    </row>
    <row r="62" spans="1:54" x14ac:dyDescent="0.25">
      <c r="A62" s="2" t="str">
        <f t="shared" si="21"/>
        <v/>
      </c>
      <c r="B62" s="2" t="str">
        <f t="shared" si="22"/>
        <v/>
      </c>
      <c r="D62" s="59"/>
      <c r="E62" s="61"/>
      <c r="F62" s="18" t="str">
        <f t="shared" si="23"/>
        <v/>
      </c>
      <c r="G62" s="19" t="str">
        <f>IF(D62="","",VLOOKUP(D62,'Flota Variable'!$D$4:$I$35,4,0))</f>
        <v/>
      </c>
      <c r="H62" s="54"/>
      <c r="I62" s="19" t="str">
        <f>IF(D62="","",VLOOKUP(D62,'Flota Variable'!$D$4:$I$35,6,0))</f>
        <v/>
      </c>
      <c r="J62" s="54"/>
      <c r="L62" s="2">
        <v>60</v>
      </c>
      <c r="M62" s="2">
        <f t="shared" si="24"/>
        <v>3</v>
      </c>
      <c r="N62" s="2">
        <f t="shared" si="25"/>
        <v>18</v>
      </c>
      <c r="O62" s="2">
        <f t="shared" si="26"/>
        <v>318</v>
      </c>
      <c r="P62" s="43" t="str">
        <f t="shared" si="27"/>
        <v/>
      </c>
      <c r="Q62" s="44" t="str">
        <f t="shared" si="28"/>
        <v/>
      </c>
      <c r="R62" s="41" t="str">
        <f t="shared" si="29"/>
        <v/>
      </c>
      <c r="S62" s="41" t="str">
        <f t="shared" si="30"/>
        <v/>
      </c>
      <c r="U62" s="2" t="str">
        <f t="shared" si="31"/>
        <v/>
      </c>
      <c r="V62" s="2" t="str">
        <f t="shared" si="32"/>
        <v/>
      </c>
      <c r="W62" s="2" t="str">
        <f t="shared" si="33"/>
        <v/>
      </c>
      <c r="X62" s="2" t="str">
        <f t="shared" si="34"/>
        <v/>
      </c>
      <c r="Y62" s="2" t="str">
        <f t="shared" si="35"/>
        <v/>
      </c>
      <c r="Z62" s="41" t="str">
        <f t="shared" si="36"/>
        <v/>
      </c>
      <c r="AA62" s="41" t="str">
        <f t="shared" si="37"/>
        <v/>
      </c>
      <c r="AB62" s="41" t="str">
        <f t="shared" si="1"/>
        <v/>
      </c>
      <c r="AC62" s="40" t="str">
        <f t="shared" si="2"/>
        <v/>
      </c>
      <c r="AD62" s="41" t="str">
        <f t="shared" si="3"/>
        <v/>
      </c>
      <c r="AF62" s="2" t="str">
        <f t="shared" si="41"/>
        <v/>
      </c>
      <c r="AG62" s="2" t="str">
        <f t="shared" si="4"/>
        <v/>
      </c>
      <c r="AH62" s="2" t="str">
        <f t="shared" si="5"/>
        <v/>
      </c>
      <c r="AI62" s="2" t="str">
        <f t="shared" si="6"/>
        <v/>
      </c>
      <c r="AJ62" s="2" t="str">
        <f t="shared" si="7"/>
        <v/>
      </c>
      <c r="AK62" s="41" t="str">
        <f t="shared" si="38"/>
        <v/>
      </c>
      <c r="AL62" s="41" t="str">
        <f t="shared" si="39"/>
        <v/>
      </c>
      <c r="AM62" s="41" t="str">
        <f t="shared" si="8"/>
        <v/>
      </c>
      <c r="AN62" s="41" t="str">
        <f t="shared" si="9"/>
        <v/>
      </c>
      <c r="AO62" s="41" t="str">
        <f t="shared" si="10"/>
        <v/>
      </c>
      <c r="AQ62" s="2" t="str">
        <f t="shared" si="11"/>
        <v/>
      </c>
      <c r="AR62" s="3" t="str">
        <f t="shared" si="12"/>
        <v/>
      </c>
      <c r="AS62" s="3" t="str">
        <f t="shared" si="13"/>
        <v/>
      </c>
      <c r="AT62" s="3" t="str">
        <f t="shared" si="14"/>
        <v/>
      </c>
      <c r="AU62" s="3" t="str">
        <f t="shared" si="15"/>
        <v/>
      </c>
      <c r="AV62" s="3" t="str">
        <f t="shared" si="16"/>
        <v/>
      </c>
      <c r="AW62" s="3" t="str">
        <f t="shared" si="17"/>
        <v/>
      </c>
      <c r="AX62" s="3" t="str">
        <f t="shared" si="18"/>
        <v/>
      </c>
      <c r="AY62" s="3" t="str">
        <f t="shared" si="19"/>
        <v/>
      </c>
      <c r="AZ62" s="3" t="str">
        <f t="shared" si="20"/>
        <v/>
      </c>
      <c r="BB62" s="7" t="str">
        <f t="shared" si="0"/>
        <v/>
      </c>
    </row>
    <row r="63" spans="1:54" x14ac:dyDescent="0.25">
      <c r="A63" s="2" t="str">
        <f t="shared" si="21"/>
        <v/>
      </c>
      <c r="B63" s="2" t="str">
        <f t="shared" si="22"/>
        <v/>
      </c>
      <c r="D63" s="59"/>
      <c r="E63" s="61"/>
      <c r="F63" s="18" t="str">
        <f t="shared" si="23"/>
        <v/>
      </c>
      <c r="G63" s="19" t="str">
        <f>IF(D63="","",VLOOKUP(D63,'Flota Variable'!$D$4:$I$35,4,0))</f>
        <v/>
      </c>
      <c r="H63" s="54"/>
      <c r="I63" s="19" t="str">
        <f>IF(D63="","",VLOOKUP(D63,'Flota Variable'!$D$4:$I$35,6,0))</f>
        <v/>
      </c>
      <c r="J63" s="54"/>
      <c r="L63" s="2">
        <v>61</v>
      </c>
      <c r="M63" s="2">
        <f t="shared" si="24"/>
        <v>3</v>
      </c>
      <c r="N63" s="2">
        <f t="shared" si="25"/>
        <v>19</v>
      </c>
      <c r="O63" s="2">
        <f t="shared" si="26"/>
        <v>319</v>
      </c>
      <c r="P63" s="43" t="str">
        <f t="shared" si="27"/>
        <v/>
      </c>
      <c r="Q63" s="44" t="str">
        <f t="shared" si="28"/>
        <v/>
      </c>
      <c r="R63" s="41" t="str">
        <f t="shared" si="29"/>
        <v/>
      </c>
      <c r="S63" s="41" t="str">
        <f t="shared" si="30"/>
        <v/>
      </c>
      <c r="U63" s="2" t="str">
        <f t="shared" si="31"/>
        <v/>
      </c>
      <c r="V63" s="2" t="str">
        <f t="shared" si="32"/>
        <v/>
      </c>
      <c r="W63" s="2" t="str">
        <f t="shared" si="33"/>
        <v/>
      </c>
      <c r="X63" s="2" t="str">
        <f t="shared" si="34"/>
        <v/>
      </c>
      <c r="Y63" s="2" t="str">
        <f t="shared" si="35"/>
        <v/>
      </c>
      <c r="Z63" s="41" t="str">
        <f t="shared" si="36"/>
        <v/>
      </c>
      <c r="AA63" s="41" t="str">
        <f t="shared" si="37"/>
        <v/>
      </c>
      <c r="AB63" s="41" t="str">
        <f t="shared" si="1"/>
        <v/>
      </c>
      <c r="AC63" s="40" t="str">
        <f t="shared" si="2"/>
        <v/>
      </c>
      <c r="AD63" s="41" t="str">
        <f t="shared" si="3"/>
        <v/>
      </c>
      <c r="AF63" s="2" t="str">
        <f t="shared" si="41"/>
        <v/>
      </c>
      <c r="AG63" s="2" t="str">
        <f t="shared" si="4"/>
        <v/>
      </c>
      <c r="AH63" s="2" t="str">
        <f t="shared" si="5"/>
        <v/>
      </c>
      <c r="AI63" s="2" t="str">
        <f t="shared" si="6"/>
        <v/>
      </c>
      <c r="AJ63" s="2" t="str">
        <f t="shared" si="7"/>
        <v/>
      </c>
      <c r="AK63" s="41" t="str">
        <f t="shared" si="38"/>
        <v/>
      </c>
      <c r="AL63" s="41" t="str">
        <f t="shared" si="39"/>
        <v/>
      </c>
      <c r="AM63" s="41" t="str">
        <f t="shared" si="8"/>
        <v/>
      </c>
      <c r="AN63" s="41" t="str">
        <f t="shared" si="9"/>
        <v/>
      </c>
      <c r="AO63" s="41" t="str">
        <f t="shared" si="10"/>
        <v/>
      </c>
      <c r="AQ63" s="2" t="str">
        <f t="shared" si="11"/>
        <v/>
      </c>
      <c r="AR63" s="3" t="str">
        <f t="shared" si="12"/>
        <v/>
      </c>
      <c r="AS63" s="3" t="str">
        <f t="shared" si="13"/>
        <v/>
      </c>
      <c r="AT63" s="3" t="str">
        <f t="shared" si="14"/>
        <v/>
      </c>
      <c r="AU63" s="3" t="str">
        <f t="shared" si="15"/>
        <v/>
      </c>
      <c r="AV63" s="3" t="str">
        <f t="shared" si="16"/>
        <v/>
      </c>
      <c r="AW63" s="3" t="str">
        <f t="shared" si="17"/>
        <v/>
      </c>
      <c r="AX63" s="3" t="str">
        <f t="shared" si="18"/>
        <v/>
      </c>
      <c r="AY63" s="3" t="str">
        <f t="shared" si="19"/>
        <v/>
      </c>
      <c r="AZ63" s="3" t="str">
        <f t="shared" si="20"/>
        <v/>
      </c>
      <c r="BB63" s="7" t="str">
        <f t="shared" si="0"/>
        <v/>
      </c>
    </row>
    <row r="64" spans="1:54" x14ac:dyDescent="0.25">
      <c r="A64" s="2" t="str">
        <f t="shared" si="21"/>
        <v/>
      </c>
      <c r="B64" s="2" t="str">
        <f t="shared" si="22"/>
        <v/>
      </c>
      <c r="D64" s="59"/>
      <c r="E64" s="61"/>
      <c r="F64" s="18" t="str">
        <f t="shared" si="23"/>
        <v/>
      </c>
      <c r="G64" s="19" t="str">
        <f>IF(D64="","",VLOOKUP(D64,'Flota Variable'!$D$4:$I$35,4,0))</f>
        <v/>
      </c>
      <c r="H64" s="54"/>
      <c r="I64" s="19" t="str">
        <f>IF(D64="","",VLOOKUP(D64,'Flota Variable'!$D$4:$I$35,6,0))</f>
        <v/>
      </c>
      <c r="J64" s="54"/>
      <c r="L64" s="2">
        <v>62</v>
      </c>
      <c r="M64" s="2">
        <f t="shared" si="24"/>
        <v>3</v>
      </c>
      <c r="N64" s="2">
        <f t="shared" si="25"/>
        <v>20</v>
      </c>
      <c r="O64" s="2">
        <f t="shared" si="26"/>
        <v>320</v>
      </c>
      <c r="P64" s="43" t="str">
        <f t="shared" si="27"/>
        <v/>
      </c>
      <c r="Q64" s="44" t="str">
        <f t="shared" si="28"/>
        <v/>
      </c>
      <c r="R64" s="41" t="str">
        <f t="shared" si="29"/>
        <v/>
      </c>
      <c r="S64" s="41" t="str">
        <f t="shared" si="30"/>
        <v/>
      </c>
      <c r="U64" s="2" t="str">
        <f t="shared" si="31"/>
        <v/>
      </c>
      <c r="V64" s="2" t="str">
        <f t="shared" si="32"/>
        <v/>
      </c>
      <c r="W64" s="2" t="str">
        <f t="shared" si="33"/>
        <v/>
      </c>
      <c r="X64" s="2" t="str">
        <f t="shared" si="34"/>
        <v/>
      </c>
      <c r="Y64" s="2" t="str">
        <f t="shared" si="35"/>
        <v/>
      </c>
      <c r="Z64" s="41" t="str">
        <f t="shared" si="36"/>
        <v/>
      </c>
      <c r="AA64" s="41" t="str">
        <f t="shared" si="37"/>
        <v/>
      </c>
      <c r="AB64" s="41" t="str">
        <f t="shared" si="1"/>
        <v/>
      </c>
      <c r="AC64" s="40" t="str">
        <f t="shared" si="2"/>
        <v/>
      </c>
      <c r="AD64" s="41" t="str">
        <f t="shared" si="3"/>
        <v/>
      </c>
      <c r="AF64" s="2" t="str">
        <f t="shared" si="41"/>
        <v/>
      </c>
      <c r="AG64" s="2" t="str">
        <f t="shared" si="4"/>
        <v/>
      </c>
      <c r="AH64" s="2" t="str">
        <f t="shared" si="5"/>
        <v/>
      </c>
      <c r="AI64" s="2" t="str">
        <f t="shared" si="6"/>
        <v/>
      </c>
      <c r="AJ64" s="2" t="str">
        <f t="shared" si="7"/>
        <v/>
      </c>
      <c r="AK64" s="41" t="str">
        <f t="shared" si="38"/>
        <v/>
      </c>
      <c r="AL64" s="41" t="str">
        <f t="shared" si="39"/>
        <v/>
      </c>
      <c r="AM64" s="41" t="str">
        <f t="shared" si="8"/>
        <v/>
      </c>
      <c r="AN64" s="41" t="str">
        <f t="shared" si="9"/>
        <v/>
      </c>
      <c r="AO64" s="41" t="str">
        <f t="shared" si="10"/>
        <v/>
      </c>
      <c r="AQ64" s="2" t="str">
        <f t="shared" si="11"/>
        <v/>
      </c>
      <c r="AR64" s="3" t="str">
        <f t="shared" si="12"/>
        <v/>
      </c>
      <c r="AS64" s="3" t="str">
        <f t="shared" si="13"/>
        <v/>
      </c>
      <c r="AT64" s="3" t="str">
        <f t="shared" si="14"/>
        <v/>
      </c>
      <c r="AU64" s="3" t="str">
        <f t="shared" si="15"/>
        <v/>
      </c>
      <c r="AV64" s="3" t="str">
        <f t="shared" si="16"/>
        <v/>
      </c>
      <c r="AW64" s="3" t="str">
        <f t="shared" si="17"/>
        <v/>
      </c>
      <c r="AX64" s="3" t="str">
        <f t="shared" si="18"/>
        <v/>
      </c>
      <c r="AY64" s="3" t="str">
        <f t="shared" si="19"/>
        <v/>
      </c>
      <c r="AZ64" s="3" t="str">
        <f t="shared" si="20"/>
        <v/>
      </c>
      <c r="BB64" s="7" t="str">
        <f t="shared" si="0"/>
        <v/>
      </c>
    </row>
    <row r="65" spans="1:54" x14ac:dyDescent="0.25">
      <c r="A65" s="2" t="str">
        <f t="shared" si="21"/>
        <v/>
      </c>
      <c r="B65" s="2" t="str">
        <f t="shared" si="22"/>
        <v/>
      </c>
      <c r="D65" s="59"/>
      <c r="E65" s="61"/>
      <c r="F65" s="18" t="str">
        <f t="shared" si="23"/>
        <v/>
      </c>
      <c r="G65" s="19" t="str">
        <f>IF(D65="","",VLOOKUP(D65,'Flota Variable'!$D$4:$I$35,4,0))</f>
        <v/>
      </c>
      <c r="H65" s="54"/>
      <c r="I65" s="19" t="str">
        <f>IF(D65="","",VLOOKUP(D65,'Flota Variable'!$D$4:$I$35,6,0))</f>
        <v/>
      </c>
      <c r="J65" s="54"/>
      <c r="L65" s="2">
        <v>63</v>
      </c>
      <c r="M65" s="2">
        <f t="shared" si="24"/>
        <v>3</v>
      </c>
      <c r="N65" s="2">
        <f t="shared" si="25"/>
        <v>21</v>
      </c>
      <c r="O65" s="2">
        <f t="shared" si="26"/>
        <v>321</v>
      </c>
      <c r="P65" s="43" t="str">
        <f t="shared" si="27"/>
        <v/>
      </c>
      <c r="Q65" s="44" t="str">
        <f t="shared" si="28"/>
        <v/>
      </c>
      <c r="R65" s="41" t="str">
        <f t="shared" si="29"/>
        <v/>
      </c>
      <c r="S65" s="41" t="str">
        <f t="shared" si="30"/>
        <v/>
      </c>
      <c r="U65" s="2" t="str">
        <f t="shared" si="31"/>
        <v/>
      </c>
      <c r="V65" s="2" t="str">
        <f t="shared" si="32"/>
        <v/>
      </c>
      <c r="W65" s="2" t="str">
        <f t="shared" si="33"/>
        <v/>
      </c>
      <c r="X65" s="2" t="str">
        <f t="shared" si="34"/>
        <v/>
      </c>
      <c r="Y65" s="2" t="str">
        <f t="shared" si="35"/>
        <v/>
      </c>
      <c r="Z65" s="41" t="str">
        <f t="shared" si="36"/>
        <v/>
      </c>
      <c r="AA65" s="41" t="str">
        <f t="shared" si="37"/>
        <v/>
      </c>
      <c r="AB65" s="41" t="str">
        <f t="shared" si="1"/>
        <v/>
      </c>
      <c r="AC65" s="40" t="str">
        <f t="shared" si="2"/>
        <v/>
      </c>
      <c r="AD65" s="41" t="str">
        <f t="shared" si="3"/>
        <v/>
      </c>
      <c r="AF65" s="2" t="str">
        <f t="shared" si="41"/>
        <v/>
      </c>
      <c r="AG65" s="2" t="str">
        <f t="shared" si="4"/>
        <v/>
      </c>
      <c r="AH65" s="2" t="str">
        <f t="shared" si="5"/>
        <v/>
      </c>
      <c r="AI65" s="2" t="str">
        <f t="shared" si="6"/>
        <v/>
      </c>
      <c r="AJ65" s="2" t="str">
        <f t="shared" si="7"/>
        <v/>
      </c>
      <c r="AK65" s="41" t="str">
        <f t="shared" si="38"/>
        <v/>
      </c>
      <c r="AL65" s="41" t="str">
        <f t="shared" si="39"/>
        <v/>
      </c>
      <c r="AM65" s="41" t="str">
        <f t="shared" si="8"/>
        <v/>
      </c>
      <c r="AN65" s="41" t="str">
        <f t="shared" si="9"/>
        <v/>
      </c>
      <c r="AO65" s="41" t="str">
        <f t="shared" si="10"/>
        <v/>
      </c>
      <c r="AQ65" s="2" t="str">
        <f t="shared" si="11"/>
        <v/>
      </c>
      <c r="AR65" s="3" t="str">
        <f t="shared" si="12"/>
        <v/>
      </c>
      <c r="AS65" s="3" t="str">
        <f t="shared" si="13"/>
        <v/>
      </c>
      <c r="AT65" s="3" t="str">
        <f t="shared" si="14"/>
        <v/>
      </c>
      <c r="AU65" s="3" t="str">
        <f t="shared" si="15"/>
        <v/>
      </c>
      <c r="AV65" s="3" t="str">
        <f t="shared" si="16"/>
        <v/>
      </c>
      <c r="AW65" s="3" t="str">
        <f t="shared" si="17"/>
        <v/>
      </c>
      <c r="AX65" s="3" t="str">
        <f t="shared" si="18"/>
        <v/>
      </c>
      <c r="AY65" s="3" t="str">
        <f t="shared" si="19"/>
        <v/>
      </c>
      <c r="AZ65" s="3" t="str">
        <f t="shared" si="20"/>
        <v/>
      </c>
      <c r="BB65" s="7" t="str">
        <f t="shared" si="0"/>
        <v/>
      </c>
    </row>
    <row r="66" spans="1:54" x14ac:dyDescent="0.25">
      <c r="A66" s="2" t="str">
        <f t="shared" si="21"/>
        <v/>
      </c>
      <c r="B66" s="2" t="str">
        <f t="shared" si="22"/>
        <v/>
      </c>
      <c r="D66" s="59"/>
      <c r="E66" s="61"/>
      <c r="F66" s="18" t="str">
        <f t="shared" si="23"/>
        <v/>
      </c>
      <c r="G66" s="19" t="str">
        <f>IF(D66="","",VLOOKUP(D66,'Flota Variable'!$D$4:$I$35,4,0))</f>
        <v/>
      </c>
      <c r="H66" s="54"/>
      <c r="I66" s="19" t="str">
        <f>IF(D66="","",VLOOKUP(D66,'Flota Variable'!$D$4:$I$35,6,0))</f>
        <v/>
      </c>
      <c r="J66" s="54"/>
      <c r="L66" s="2">
        <v>64</v>
      </c>
      <c r="M66" s="2">
        <f t="shared" si="24"/>
        <v>3</v>
      </c>
      <c r="N66" s="2">
        <f t="shared" si="25"/>
        <v>22</v>
      </c>
      <c r="O66" s="2">
        <f t="shared" si="26"/>
        <v>322</v>
      </c>
      <c r="P66" s="43" t="str">
        <f t="shared" si="27"/>
        <v/>
      </c>
      <c r="Q66" s="44" t="str">
        <f t="shared" si="28"/>
        <v/>
      </c>
      <c r="R66" s="41" t="str">
        <f t="shared" si="29"/>
        <v/>
      </c>
      <c r="S66" s="41" t="str">
        <f t="shared" si="30"/>
        <v/>
      </c>
      <c r="U66" s="2" t="str">
        <f t="shared" si="31"/>
        <v/>
      </c>
      <c r="V66" s="2" t="str">
        <f t="shared" si="32"/>
        <v/>
      </c>
      <c r="W66" s="2" t="str">
        <f t="shared" si="33"/>
        <v/>
      </c>
      <c r="X66" s="2" t="str">
        <f t="shared" si="34"/>
        <v/>
      </c>
      <c r="Y66" s="2" t="str">
        <f t="shared" si="35"/>
        <v/>
      </c>
      <c r="Z66" s="41" t="str">
        <f t="shared" si="36"/>
        <v/>
      </c>
      <c r="AA66" s="41" t="str">
        <f t="shared" si="37"/>
        <v/>
      </c>
      <c r="AB66" s="41" t="str">
        <f t="shared" si="1"/>
        <v/>
      </c>
      <c r="AC66" s="40" t="str">
        <f t="shared" si="2"/>
        <v/>
      </c>
      <c r="AD66" s="41" t="str">
        <f t="shared" si="3"/>
        <v/>
      </c>
      <c r="AF66" s="2" t="str">
        <f t="shared" si="41"/>
        <v/>
      </c>
      <c r="AG66" s="2" t="str">
        <f t="shared" si="4"/>
        <v/>
      </c>
      <c r="AH66" s="2" t="str">
        <f t="shared" si="5"/>
        <v/>
      </c>
      <c r="AI66" s="2" t="str">
        <f t="shared" si="6"/>
        <v/>
      </c>
      <c r="AJ66" s="2" t="str">
        <f t="shared" si="7"/>
        <v/>
      </c>
      <c r="AK66" s="41" t="str">
        <f t="shared" si="38"/>
        <v/>
      </c>
      <c r="AL66" s="41" t="str">
        <f t="shared" si="39"/>
        <v/>
      </c>
      <c r="AM66" s="41" t="str">
        <f t="shared" si="8"/>
        <v/>
      </c>
      <c r="AN66" s="41" t="str">
        <f t="shared" si="9"/>
        <v/>
      </c>
      <c r="AO66" s="41" t="str">
        <f t="shared" si="10"/>
        <v/>
      </c>
      <c r="AQ66" s="2" t="str">
        <f t="shared" si="11"/>
        <v/>
      </c>
      <c r="AR66" s="3" t="str">
        <f t="shared" si="12"/>
        <v/>
      </c>
      <c r="AS66" s="3" t="str">
        <f t="shared" si="13"/>
        <v/>
      </c>
      <c r="AT66" s="3" t="str">
        <f t="shared" si="14"/>
        <v/>
      </c>
      <c r="AU66" s="3" t="str">
        <f t="shared" si="15"/>
        <v/>
      </c>
      <c r="AV66" s="3" t="str">
        <f t="shared" si="16"/>
        <v/>
      </c>
      <c r="AW66" s="3" t="str">
        <f t="shared" si="17"/>
        <v/>
      </c>
      <c r="AX66" s="3" t="str">
        <f t="shared" si="18"/>
        <v/>
      </c>
      <c r="AY66" s="3" t="str">
        <f t="shared" si="19"/>
        <v/>
      </c>
      <c r="AZ66" s="3" t="str">
        <f t="shared" si="20"/>
        <v/>
      </c>
      <c r="BB66" s="7" t="str">
        <f t="shared" ref="BB66:BB129" si="42">IF(AR66="","","="&amp;""""&amp;AR66&amp;""""&amp;","&amp;"="&amp;""""&amp;AS66&amp;""""&amp;","&amp;"="&amp;""""&amp;AT66&amp;""""&amp;","&amp;"="&amp;""""&amp;AU66&amp;""""&amp;","&amp;"="&amp;""""&amp;AV66&amp;""""&amp;","&amp;"="&amp;""""&amp;AW66&amp;""""&amp;","&amp;"="&amp;""""&amp;AY66&amp;""""&amp;","&amp;"="&amp;""""&amp;AZ66&amp;""""&amp;","&amp;"="&amp;""""&amp;AX66&amp;""""&amp;",")</f>
        <v/>
      </c>
    </row>
    <row r="67" spans="1:54" x14ac:dyDescent="0.25">
      <c r="A67" s="2" t="str">
        <f t="shared" si="21"/>
        <v/>
      </c>
      <c r="B67" s="2" t="str">
        <f t="shared" si="22"/>
        <v/>
      </c>
      <c r="D67" s="59"/>
      <c r="E67" s="61"/>
      <c r="F67" s="18" t="str">
        <f t="shared" si="23"/>
        <v/>
      </c>
      <c r="G67" s="19" t="str">
        <f>IF(D67="","",VLOOKUP(D67,'Flota Variable'!$D$4:$I$35,4,0))</f>
        <v/>
      </c>
      <c r="H67" s="54"/>
      <c r="I67" s="19" t="str">
        <f>IF(D67="","",VLOOKUP(D67,'Flota Variable'!$D$4:$I$35,6,0))</f>
        <v/>
      </c>
      <c r="J67" s="54"/>
      <c r="L67" s="2">
        <v>65</v>
      </c>
      <c r="M67" s="2">
        <f t="shared" si="24"/>
        <v>3</v>
      </c>
      <c r="N67" s="2">
        <f t="shared" si="25"/>
        <v>23</v>
      </c>
      <c r="O67" s="2">
        <f t="shared" si="26"/>
        <v>323</v>
      </c>
      <c r="P67" s="43" t="str">
        <f t="shared" si="27"/>
        <v/>
      </c>
      <c r="Q67" s="44" t="str">
        <f t="shared" si="28"/>
        <v/>
      </c>
      <c r="R67" s="41" t="str">
        <f t="shared" si="29"/>
        <v/>
      </c>
      <c r="S67" s="41" t="str">
        <f t="shared" si="30"/>
        <v/>
      </c>
      <c r="U67" s="2" t="str">
        <f t="shared" si="31"/>
        <v/>
      </c>
      <c r="V67" s="2" t="str">
        <f t="shared" si="32"/>
        <v/>
      </c>
      <c r="W67" s="2" t="str">
        <f t="shared" si="33"/>
        <v/>
      </c>
      <c r="X67" s="2" t="str">
        <f t="shared" si="34"/>
        <v/>
      </c>
      <c r="Y67" s="2" t="str">
        <f t="shared" si="35"/>
        <v/>
      </c>
      <c r="Z67" s="41" t="str">
        <f t="shared" si="36"/>
        <v/>
      </c>
      <c r="AA67" s="41" t="str">
        <f t="shared" si="37"/>
        <v/>
      </c>
      <c r="AB67" s="41" t="str">
        <f t="shared" ref="AB67:AB130" si="43">IF(V67="","",H67)</f>
        <v/>
      </c>
      <c r="AC67" s="40" t="str">
        <f t="shared" ref="AC67:AC130" si="44">IF(V67="","",AB67-$X$1)</f>
        <v/>
      </c>
      <c r="AD67" s="41" t="str">
        <f t="shared" ref="AD67:AD130" si="45">AB67</f>
        <v/>
      </c>
      <c r="AF67" s="2" t="str">
        <f t="shared" si="41"/>
        <v/>
      </c>
      <c r="AG67" s="2" t="str">
        <f t="shared" ref="AG67:AG130" si="46">IF(L67&lt;=$V$1,D67,"")</f>
        <v/>
      </c>
      <c r="AH67" s="2" t="str">
        <f t="shared" ref="AH67:AH130" si="47">IF(V67="","",2)</f>
        <v/>
      </c>
      <c r="AI67" s="2" t="str">
        <f t="shared" ref="AI67:AI130" si="48">IF(V67="","",I67)</f>
        <v/>
      </c>
      <c r="AJ67" s="2" t="str">
        <f t="shared" ref="AJ67:AJ130" si="49">IF(V67="","",G67)</f>
        <v/>
      </c>
      <c r="AK67" s="41" t="str">
        <f t="shared" si="38"/>
        <v/>
      </c>
      <c r="AL67" s="41" t="str">
        <f t="shared" si="39"/>
        <v/>
      </c>
      <c r="AM67" s="41" t="str">
        <f t="shared" ref="AM67:AM130" si="50">IF(V67="","",J67)</f>
        <v/>
      </c>
      <c r="AN67" s="41" t="str">
        <f t="shared" ref="AN67:AN130" si="51">IF(V67="","",AM67-$X$1)</f>
        <v/>
      </c>
      <c r="AO67" s="41" t="str">
        <f t="shared" ref="AO67:AO130" si="52">AM67</f>
        <v/>
      </c>
      <c r="AQ67" s="2" t="str">
        <f t="shared" ref="AQ67:AQ130" si="53">IF(L67&lt;=$AG$1,L67,"")</f>
        <v/>
      </c>
      <c r="AR67" s="3" t="str">
        <f t="shared" ref="AR67:AR130" si="54">IFERROR(VLOOKUP(AQ67,$U$3:$AD$398,2,0),VLOOKUP(AQ67,$AF$3:$AO$398,2,0))</f>
        <v/>
      </c>
      <c r="AS67" s="3" t="str">
        <f t="shared" ref="AS67:AS130" si="55">IFERROR(VLOOKUP(AQ67,$U$3:$AD$398,3,0),VLOOKUP(AQ67,$AF$3:$AO$398,3,0))</f>
        <v/>
      </c>
      <c r="AT67" s="3" t="str">
        <f t="shared" ref="AT67:AT130" si="56">IFERROR(VLOOKUP(AQ67,$U$3:$AD$398,4,0),VLOOKUP(AQ67,$AF$3:$AO$398,4,0))</f>
        <v/>
      </c>
      <c r="AU67" s="3" t="str">
        <f t="shared" ref="AU67:AU130" si="57">IFERROR(VLOOKUP(AQ67,$U$3:$AD$398,5,0),VLOOKUP(AQ67,$AF$3:$AO$398,5,0))</f>
        <v/>
      </c>
      <c r="AV67" s="3" t="str">
        <f t="shared" ref="AV67:AV130" si="58">TEXT(IFERROR(VLOOKUP(AQ67,$U$3:$AD$398,6,0),VLOOKUP(AQ67,$AF$3:$AO$398,6,0)),"hh:mm")</f>
        <v/>
      </c>
      <c r="AW67" s="3" t="str">
        <f t="shared" ref="AW67:AW130" si="59">IF(IFERROR(VLOOKUP(AQ67,$U$3:$AD$398,7,0),VLOOKUP(AQ67,$AF$3:$AO$398,7,0))="40:00","40:00",TEXT(IFERROR(VLOOKUP(AQ67,$U$3:$AD$398,7,0),VLOOKUP(AQ67,$AF$3:$AO$398,7,0)),"hh:mm"))</f>
        <v/>
      </c>
      <c r="AX67" s="3" t="str">
        <f t="shared" ref="AX67:AX130" si="60">TEXT(IFERROR(VLOOKUP(AQ67,$U$3:$AD$398,10,0),VLOOKUP(AQ67,$AF$3:$AO$398,10,0)),"hh:mm")</f>
        <v/>
      </c>
      <c r="AY67" s="3" t="str">
        <f t="shared" ref="AY67:AY130" si="61">TEXT(IFERROR(VLOOKUP(AQ67,$U$3:$AD$398,8,0),VLOOKUP(AQ67,$AF$3:$AO$398,8,0)),"hh:mm")</f>
        <v/>
      </c>
      <c r="AZ67" s="3" t="str">
        <f t="shared" ref="AZ67:AZ130" si="62">TEXT(IFERROR(VLOOKUP(AQ67,$U$3:$AD$398,9,0),VLOOKUP(AQ67,$AF$3:$AO$398,9,0)),"hh:mm")</f>
        <v/>
      </c>
      <c r="BB67" s="7" t="str">
        <f t="shared" si="42"/>
        <v/>
      </c>
    </row>
    <row r="68" spans="1:54" x14ac:dyDescent="0.25">
      <c r="A68" s="2" t="str">
        <f t="shared" ref="A68:A131" si="63">IF(D68="","",IF(D68&lt;&gt;D67,A67+1,A67))</f>
        <v/>
      </c>
      <c r="B68" s="2" t="str">
        <f t="shared" ref="B68:B131" si="64">IF(E68="","",A68*100+IF(E68&lt;3,3,E68))</f>
        <v/>
      </c>
      <c r="D68" s="59"/>
      <c r="E68" s="61"/>
      <c r="F68" s="18" t="str">
        <f t="shared" ref="F68:F131" si="65">IF(D68="","",H68+J68)</f>
        <v/>
      </c>
      <c r="G68" s="19" t="str">
        <f>IF(D68="","",VLOOKUP(D68,'Flota Variable'!$D$4:$I$35,4,0))</f>
        <v/>
      </c>
      <c r="H68" s="54"/>
      <c r="I68" s="19" t="str">
        <f>IF(D68="","",VLOOKUP(D68,'Flota Variable'!$D$4:$I$35,6,0))</f>
        <v/>
      </c>
      <c r="J68" s="54"/>
      <c r="L68" s="2">
        <v>66</v>
      </c>
      <c r="M68" s="2">
        <f t="shared" ref="M68:M131" si="66">ROUNDUP(L68/22,0)</f>
        <v>3</v>
      </c>
      <c r="N68" s="2">
        <f t="shared" ref="N68:N131" si="67">IF(M68&lt;&gt;M67,3,N67+1)</f>
        <v>24</v>
      </c>
      <c r="O68" s="2">
        <f t="shared" ref="O68:O131" si="68">M68*100+N68</f>
        <v>324</v>
      </c>
      <c r="P68" s="43" t="str">
        <f t="shared" ref="P68:P131" si="69">IFERROR(VLOOKUP(M68,$A$3:$D$402,4,0)&amp;"_"&amp;N68,"")</f>
        <v/>
      </c>
      <c r="Q68" s="44" t="str">
        <f t="shared" ref="Q68:Q131" si="70">IF(P68="","",IFERROR(VLOOKUP(O68,$B$3:$J$402,7,0),Q67))</f>
        <v/>
      </c>
      <c r="R68" s="41" t="str">
        <f t="shared" ref="R68:R131" si="71">IF(P68="","",IFERROR(VLOOKUP(O68,$B$3:$J$402,9,0),R67))</f>
        <v/>
      </c>
      <c r="S68" s="41" t="str">
        <f t="shared" ref="S68:S131" si="72">IFERROR(R68+Q68,"")</f>
        <v/>
      </c>
      <c r="U68" s="2" t="str">
        <f t="shared" ref="U68:U131" si="73">IF(V68="","",U67+1)</f>
        <v/>
      </c>
      <c r="V68" s="2" t="str">
        <f t="shared" ref="V68:V131" si="74">IF(L68&lt;=$V$1,D68,"")</f>
        <v/>
      </c>
      <c r="W68" s="2" t="str">
        <f t="shared" ref="W68:W131" si="75">IF(V68="","",1)</f>
        <v/>
      </c>
      <c r="X68" s="2" t="str">
        <f t="shared" ref="X68:X131" si="76">IF(V68="","",G68)</f>
        <v/>
      </c>
      <c r="Y68" s="2" t="str">
        <f t="shared" ref="Y68:Y131" si="77">IF(V68="","",I68)</f>
        <v/>
      </c>
      <c r="Z68" s="41" t="str">
        <f t="shared" ref="Z68:Z131" si="78">IF(V68="","",E68*$W$1)</f>
        <v/>
      </c>
      <c r="AA68" s="41" t="str">
        <f t="shared" ref="AA68:AA131" si="79">IF(AND(Z69="",Z68&lt;&gt;""),"40:00",Z69)</f>
        <v/>
      </c>
      <c r="AB68" s="41" t="str">
        <f t="shared" si="43"/>
        <v/>
      </c>
      <c r="AC68" s="40" t="str">
        <f t="shared" si="44"/>
        <v/>
      </c>
      <c r="AD68" s="41" t="str">
        <f t="shared" si="45"/>
        <v/>
      </c>
      <c r="AF68" s="2" t="str">
        <f t="shared" si="41"/>
        <v/>
      </c>
      <c r="AG68" s="2" t="str">
        <f t="shared" si="46"/>
        <v/>
      </c>
      <c r="AH68" s="2" t="str">
        <f t="shared" si="47"/>
        <v/>
      </c>
      <c r="AI68" s="2" t="str">
        <f t="shared" si="48"/>
        <v/>
      </c>
      <c r="AJ68" s="2" t="str">
        <f t="shared" si="49"/>
        <v/>
      </c>
      <c r="AK68" s="41" t="str">
        <f t="shared" ref="AK68:AK131" si="80">IF(V68="","",Z68+AB68)</f>
        <v/>
      </c>
      <c r="AL68" s="41" t="str">
        <f t="shared" ref="AL68:AL131" si="81">IF(AND(AK69="",AK68&lt;&gt;""),"40:00",AK69)</f>
        <v/>
      </c>
      <c r="AM68" s="41" t="str">
        <f t="shared" si="50"/>
        <v/>
      </c>
      <c r="AN68" s="41" t="str">
        <f t="shared" si="51"/>
        <v/>
      </c>
      <c r="AO68" s="41" t="str">
        <f t="shared" si="52"/>
        <v/>
      </c>
      <c r="AQ68" s="2" t="str">
        <f t="shared" si="53"/>
        <v/>
      </c>
      <c r="AR68" s="3" t="str">
        <f t="shared" si="54"/>
        <v/>
      </c>
      <c r="AS68" s="3" t="str">
        <f t="shared" si="55"/>
        <v/>
      </c>
      <c r="AT68" s="3" t="str">
        <f t="shared" si="56"/>
        <v/>
      </c>
      <c r="AU68" s="3" t="str">
        <f t="shared" si="57"/>
        <v/>
      </c>
      <c r="AV68" s="3" t="str">
        <f t="shared" si="58"/>
        <v/>
      </c>
      <c r="AW68" s="3" t="str">
        <f t="shared" si="59"/>
        <v/>
      </c>
      <c r="AX68" s="3" t="str">
        <f t="shared" si="60"/>
        <v/>
      </c>
      <c r="AY68" s="3" t="str">
        <f t="shared" si="61"/>
        <v/>
      </c>
      <c r="AZ68" s="3" t="str">
        <f t="shared" si="62"/>
        <v/>
      </c>
      <c r="BB68" s="7" t="str">
        <f t="shared" si="42"/>
        <v/>
      </c>
    </row>
    <row r="69" spans="1:54" x14ac:dyDescent="0.25">
      <c r="A69" s="2" t="str">
        <f t="shared" si="63"/>
        <v/>
      </c>
      <c r="B69" s="2" t="str">
        <f t="shared" si="64"/>
        <v/>
      </c>
      <c r="D69" s="59"/>
      <c r="E69" s="61"/>
      <c r="F69" s="18" t="str">
        <f t="shared" si="65"/>
        <v/>
      </c>
      <c r="G69" s="19" t="str">
        <f>IF(D69="","",VLOOKUP(D69,'Flota Variable'!$D$4:$I$35,4,0))</f>
        <v/>
      </c>
      <c r="H69" s="54"/>
      <c r="I69" s="19" t="str">
        <f>IF(D69="","",VLOOKUP(D69,'Flota Variable'!$D$4:$I$35,6,0))</f>
        <v/>
      </c>
      <c r="J69" s="54"/>
      <c r="L69" s="2">
        <v>67</v>
      </c>
      <c r="M69" s="2">
        <f t="shared" si="66"/>
        <v>4</v>
      </c>
      <c r="N69" s="2">
        <f t="shared" si="67"/>
        <v>3</v>
      </c>
      <c r="O69" s="2">
        <f t="shared" si="68"/>
        <v>403</v>
      </c>
      <c r="P69" s="43" t="str">
        <f t="shared" si="69"/>
        <v/>
      </c>
      <c r="Q69" s="44" t="str">
        <f t="shared" si="70"/>
        <v/>
      </c>
      <c r="R69" s="41" t="str">
        <f t="shared" si="71"/>
        <v/>
      </c>
      <c r="S69" s="41" t="str">
        <f t="shared" si="72"/>
        <v/>
      </c>
      <c r="U69" s="2" t="str">
        <f t="shared" si="73"/>
        <v/>
      </c>
      <c r="V69" s="2" t="str">
        <f t="shared" si="74"/>
        <v/>
      </c>
      <c r="W69" s="2" t="str">
        <f t="shared" si="75"/>
        <v/>
      </c>
      <c r="X69" s="2" t="str">
        <f t="shared" si="76"/>
        <v/>
      </c>
      <c r="Y69" s="2" t="str">
        <f t="shared" si="77"/>
        <v/>
      </c>
      <c r="Z69" s="41" t="str">
        <f t="shared" si="78"/>
        <v/>
      </c>
      <c r="AA69" s="41" t="str">
        <f t="shared" si="79"/>
        <v/>
      </c>
      <c r="AB69" s="41" t="str">
        <f t="shared" si="43"/>
        <v/>
      </c>
      <c r="AC69" s="40" t="str">
        <f t="shared" si="44"/>
        <v/>
      </c>
      <c r="AD69" s="41" t="str">
        <f t="shared" si="45"/>
        <v/>
      </c>
      <c r="AF69" s="2" t="str">
        <f t="shared" ref="AF69:AF132" si="82">IF(AG69="","",AF68+1)</f>
        <v/>
      </c>
      <c r="AG69" s="2" t="str">
        <f t="shared" si="46"/>
        <v/>
      </c>
      <c r="AH69" s="2" t="str">
        <f t="shared" si="47"/>
        <v/>
      </c>
      <c r="AI69" s="2" t="str">
        <f t="shared" si="48"/>
        <v/>
      </c>
      <c r="AJ69" s="2" t="str">
        <f t="shared" si="49"/>
        <v/>
      </c>
      <c r="AK69" s="41" t="str">
        <f t="shared" si="80"/>
        <v/>
      </c>
      <c r="AL69" s="41" t="str">
        <f t="shared" si="81"/>
        <v/>
      </c>
      <c r="AM69" s="41" t="str">
        <f t="shared" si="50"/>
        <v/>
      </c>
      <c r="AN69" s="41" t="str">
        <f t="shared" si="51"/>
        <v/>
      </c>
      <c r="AO69" s="41" t="str">
        <f t="shared" si="52"/>
        <v/>
      </c>
      <c r="AQ69" s="2" t="str">
        <f t="shared" si="53"/>
        <v/>
      </c>
      <c r="AR69" s="3" t="str">
        <f t="shared" si="54"/>
        <v/>
      </c>
      <c r="AS69" s="3" t="str">
        <f t="shared" si="55"/>
        <v/>
      </c>
      <c r="AT69" s="3" t="str">
        <f t="shared" si="56"/>
        <v/>
      </c>
      <c r="AU69" s="3" t="str">
        <f t="shared" si="57"/>
        <v/>
      </c>
      <c r="AV69" s="3" t="str">
        <f t="shared" si="58"/>
        <v/>
      </c>
      <c r="AW69" s="3" t="str">
        <f t="shared" si="59"/>
        <v/>
      </c>
      <c r="AX69" s="3" t="str">
        <f t="shared" si="60"/>
        <v/>
      </c>
      <c r="AY69" s="3" t="str">
        <f t="shared" si="61"/>
        <v/>
      </c>
      <c r="AZ69" s="3" t="str">
        <f t="shared" si="62"/>
        <v/>
      </c>
      <c r="BB69" s="7" t="str">
        <f t="shared" si="42"/>
        <v/>
      </c>
    </row>
    <row r="70" spans="1:54" x14ac:dyDescent="0.25">
      <c r="A70" s="2" t="str">
        <f t="shared" si="63"/>
        <v/>
      </c>
      <c r="B70" s="2" t="str">
        <f t="shared" si="64"/>
        <v/>
      </c>
      <c r="D70" s="59"/>
      <c r="E70" s="61"/>
      <c r="F70" s="18" t="str">
        <f t="shared" si="65"/>
        <v/>
      </c>
      <c r="G70" s="19" t="str">
        <f>IF(D70="","",VLOOKUP(D70,'Flota Variable'!$D$4:$I$35,4,0))</f>
        <v/>
      </c>
      <c r="H70" s="54"/>
      <c r="I70" s="19" t="str">
        <f>IF(D70="","",VLOOKUP(D70,'Flota Variable'!$D$4:$I$35,6,0))</f>
        <v/>
      </c>
      <c r="J70" s="54"/>
      <c r="L70" s="2">
        <v>68</v>
      </c>
      <c r="M70" s="2">
        <f t="shared" si="66"/>
        <v>4</v>
      </c>
      <c r="N70" s="2">
        <f t="shared" si="67"/>
        <v>4</v>
      </c>
      <c r="O70" s="2">
        <f t="shared" si="68"/>
        <v>404</v>
      </c>
      <c r="P70" s="43" t="str">
        <f t="shared" si="69"/>
        <v/>
      </c>
      <c r="Q70" s="44" t="str">
        <f t="shared" si="70"/>
        <v/>
      </c>
      <c r="R70" s="41" t="str">
        <f t="shared" si="71"/>
        <v/>
      </c>
      <c r="S70" s="41" t="str">
        <f t="shared" si="72"/>
        <v/>
      </c>
      <c r="U70" s="2" t="str">
        <f t="shared" si="73"/>
        <v/>
      </c>
      <c r="V70" s="2" t="str">
        <f t="shared" si="74"/>
        <v/>
      </c>
      <c r="W70" s="2" t="str">
        <f t="shared" si="75"/>
        <v/>
      </c>
      <c r="X70" s="2" t="str">
        <f t="shared" si="76"/>
        <v/>
      </c>
      <c r="Y70" s="2" t="str">
        <f t="shared" si="77"/>
        <v/>
      </c>
      <c r="Z70" s="41" t="str">
        <f t="shared" si="78"/>
        <v/>
      </c>
      <c r="AA70" s="41" t="str">
        <f t="shared" si="79"/>
        <v/>
      </c>
      <c r="AB70" s="41" t="str">
        <f t="shared" si="43"/>
        <v/>
      </c>
      <c r="AC70" s="40" t="str">
        <f t="shared" si="44"/>
        <v/>
      </c>
      <c r="AD70" s="41" t="str">
        <f t="shared" si="45"/>
        <v/>
      </c>
      <c r="AF70" s="2" t="str">
        <f t="shared" si="82"/>
        <v/>
      </c>
      <c r="AG70" s="2" t="str">
        <f t="shared" si="46"/>
        <v/>
      </c>
      <c r="AH70" s="2" t="str">
        <f t="shared" si="47"/>
        <v/>
      </c>
      <c r="AI70" s="2" t="str">
        <f t="shared" si="48"/>
        <v/>
      </c>
      <c r="AJ70" s="2" t="str">
        <f t="shared" si="49"/>
        <v/>
      </c>
      <c r="AK70" s="41" t="str">
        <f t="shared" si="80"/>
        <v/>
      </c>
      <c r="AL70" s="41" t="str">
        <f t="shared" si="81"/>
        <v/>
      </c>
      <c r="AM70" s="41" t="str">
        <f t="shared" si="50"/>
        <v/>
      </c>
      <c r="AN70" s="41" t="str">
        <f t="shared" si="51"/>
        <v/>
      </c>
      <c r="AO70" s="41" t="str">
        <f t="shared" si="52"/>
        <v/>
      </c>
      <c r="AQ70" s="2" t="str">
        <f t="shared" si="53"/>
        <v/>
      </c>
      <c r="AR70" s="3" t="str">
        <f t="shared" si="54"/>
        <v/>
      </c>
      <c r="AS70" s="3" t="str">
        <f t="shared" si="55"/>
        <v/>
      </c>
      <c r="AT70" s="3" t="str">
        <f t="shared" si="56"/>
        <v/>
      </c>
      <c r="AU70" s="3" t="str">
        <f t="shared" si="57"/>
        <v/>
      </c>
      <c r="AV70" s="3" t="str">
        <f t="shared" si="58"/>
        <v/>
      </c>
      <c r="AW70" s="3" t="str">
        <f t="shared" si="59"/>
        <v/>
      </c>
      <c r="AX70" s="3" t="str">
        <f t="shared" si="60"/>
        <v/>
      </c>
      <c r="AY70" s="3" t="str">
        <f t="shared" si="61"/>
        <v/>
      </c>
      <c r="AZ70" s="3" t="str">
        <f t="shared" si="62"/>
        <v/>
      </c>
      <c r="BB70" s="7" t="str">
        <f t="shared" si="42"/>
        <v/>
      </c>
    </row>
    <row r="71" spans="1:54" x14ac:dyDescent="0.25">
      <c r="A71" s="2" t="str">
        <f t="shared" si="63"/>
        <v/>
      </c>
      <c r="B71" s="2" t="str">
        <f t="shared" si="64"/>
        <v/>
      </c>
      <c r="D71" s="59"/>
      <c r="E71" s="61"/>
      <c r="F71" s="18" t="str">
        <f t="shared" si="65"/>
        <v/>
      </c>
      <c r="G71" s="19" t="str">
        <f>IF(D71="","",VLOOKUP(D71,'Flota Variable'!$D$4:$I$35,4,0))</f>
        <v/>
      </c>
      <c r="H71" s="54"/>
      <c r="I71" s="19" t="str">
        <f>IF(D71="","",VLOOKUP(D71,'Flota Variable'!$D$4:$I$35,6,0))</f>
        <v/>
      </c>
      <c r="J71" s="54"/>
      <c r="L71" s="2">
        <v>69</v>
      </c>
      <c r="M71" s="2">
        <f t="shared" si="66"/>
        <v>4</v>
      </c>
      <c r="N71" s="2">
        <f t="shared" si="67"/>
        <v>5</v>
      </c>
      <c r="O71" s="2">
        <f t="shared" si="68"/>
        <v>405</v>
      </c>
      <c r="P71" s="43" t="str">
        <f t="shared" si="69"/>
        <v/>
      </c>
      <c r="Q71" s="44" t="str">
        <f t="shared" si="70"/>
        <v/>
      </c>
      <c r="R71" s="41" t="str">
        <f t="shared" si="71"/>
        <v/>
      </c>
      <c r="S71" s="41" t="str">
        <f t="shared" si="72"/>
        <v/>
      </c>
      <c r="U71" s="2" t="str">
        <f t="shared" si="73"/>
        <v/>
      </c>
      <c r="V71" s="2" t="str">
        <f t="shared" si="74"/>
        <v/>
      </c>
      <c r="W71" s="2" t="str">
        <f t="shared" si="75"/>
        <v/>
      </c>
      <c r="X71" s="2" t="str">
        <f t="shared" si="76"/>
        <v/>
      </c>
      <c r="Y71" s="2" t="str">
        <f t="shared" si="77"/>
        <v/>
      </c>
      <c r="Z71" s="41" t="str">
        <f t="shared" si="78"/>
        <v/>
      </c>
      <c r="AA71" s="41" t="str">
        <f t="shared" si="79"/>
        <v/>
      </c>
      <c r="AB71" s="41" t="str">
        <f t="shared" si="43"/>
        <v/>
      </c>
      <c r="AC71" s="40" t="str">
        <f t="shared" si="44"/>
        <v/>
      </c>
      <c r="AD71" s="41" t="str">
        <f t="shared" si="45"/>
        <v/>
      </c>
      <c r="AF71" s="2" t="str">
        <f t="shared" si="82"/>
        <v/>
      </c>
      <c r="AG71" s="2" t="str">
        <f t="shared" si="46"/>
        <v/>
      </c>
      <c r="AH71" s="2" t="str">
        <f t="shared" si="47"/>
        <v/>
      </c>
      <c r="AI71" s="2" t="str">
        <f t="shared" si="48"/>
        <v/>
      </c>
      <c r="AJ71" s="2" t="str">
        <f t="shared" si="49"/>
        <v/>
      </c>
      <c r="AK71" s="41" t="str">
        <f t="shared" si="80"/>
        <v/>
      </c>
      <c r="AL71" s="41" t="str">
        <f t="shared" si="81"/>
        <v/>
      </c>
      <c r="AM71" s="41" t="str">
        <f t="shared" si="50"/>
        <v/>
      </c>
      <c r="AN71" s="41" t="str">
        <f t="shared" si="51"/>
        <v/>
      </c>
      <c r="AO71" s="41" t="str">
        <f t="shared" si="52"/>
        <v/>
      </c>
      <c r="AQ71" s="2" t="str">
        <f t="shared" si="53"/>
        <v/>
      </c>
      <c r="AR71" s="3" t="str">
        <f t="shared" si="54"/>
        <v/>
      </c>
      <c r="AS71" s="3" t="str">
        <f t="shared" si="55"/>
        <v/>
      </c>
      <c r="AT71" s="3" t="str">
        <f t="shared" si="56"/>
        <v/>
      </c>
      <c r="AU71" s="3" t="str">
        <f t="shared" si="57"/>
        <v/>
      </c>
      <c r="AV71" s="3" t="str">
        <f t="shared" si="58"/>
        <v/>
      </c>
      <c r="AW71" s="3" t="str">
        <f t="shared" si="59"/>
        <v/>
      </c>
      <c r="AX71" s="3" t="str">
        <f t="shared" si="60"/>
        <v/>
      </c>
      <c r="AY71" s="3" t="str">
        <f t="shared" si="61"/>
        <v/>
      </c>
      <c r="AZ71" s="3" t="str">
        <f t="shared" si="62"/>
        <v/>
      </c>
      <c r="BB71" s="7" t="str">
        <f t="shared" si="42"/>
        <v/>
      </c>
    </row>
    <row r="72" spans="1:54" x14ac:dyDescent="0.25">
      <c r="A72" s="2" t="str">
        <f t="shared" si="63"/>
        <v/>
      </c>
      <c r="B72" s="2" t="str">
        <f t="shared" si="64"/>
        <v/>
      </c>
      <c r="D72" s="59"/>
      <c r="E72" s="61"/>
      <c r="F72" s="18" t="str">
        <f t="shared" si="65"/>
        <v/>
      </c>
      <c r="G72" s="19" t="str">
        <f>IF(D72="","",VLOOKUP(D72,'Flota Variable'!$D$4:$I$35,4,0))</f>
        <v/>
      </c>
      <c r="H72" s="54"/>
      <c r="I72" s="19" t="str">
        <f>IF(D72="","",VLOOKUP(D72,'Flota Variable'!$D$4:$I$35,6,0))</f>
        <v/>
      </c>
      <c r="J72" s="54"/>
      <c r="L72" s="2">
        <v>70</v>
      </c>
      <c r="M72" s="2">
        <f t="shared" si="66"/>
        <v>4</v>
      </c>
      <c r="N72" s="2">
        <f t="shared" si="67"/>
        <v>6</v>
      </c>
      <c r="O72" s="2">
        <f t="shared" si="68"/>
        <v>406</v>
      </c>
      <c r="P72" s="43" t="str">
        <f t="shared" si="69"/>
        <v/>
      </c>
      <c r="Q72" s="44" t="str">
        <f t="shared" si="70"/>
        <v/>
      </c>
      <c r="R72" s="41" t="str">
        <f t="shared" si="71"/>
        <v/>
      </c>
      <c r="S72" s="41" t="str">
        <f t="shared" si="72"/>
        <v/>
      </c>
      <c r="U72" s="2" t="str">
        <f t="shared" si="73"/>
        <v/>
      </c>
      <c r="V72" s="2" t="str">
        <f t="shared" si="74"/>
        <v/>
      </c>
      <c r="W72" s="2" t="str">
        <f t="shared" si="75"/>
        <v/>
      </c>
      <c r="X72" s="2" t="str">
        <f t="shared" si="76"/>
        <v/>
      </c>
      <c r="Y72" s="2" t="str">
        <f t="shared" si="77"/>
        <v/>
      </c>
      <c r="Z72" s="41" t="str">
        <f t="shared" si="78"/>
        <v/>
      </c>
      <c r="AA72" s="41" t="str">
        <f t="shared" si="79"/>
        <v/>
      </c>
      <c r="AB72" s="41" t="str">
        <f t="shared" si="43"/>
        <v/>
      </c>
      <c r="AC72" s="40" t="str">
        <f t="shared" si="44"/>
        <v/>
      </c>
      <c r="AD72" s="41" t="str">
        <f t="shared" si="45"/>
        <v/>
      </c>
      <c r="AF72" s="2" t="str">
        <f t="shared" si="82"/>
        <v/>
      </c>
      <c r="AG72" s="2" t="str">
        <f t="shared" si="46"/>
        <v/>
      </c>
      <c r="AH72" s="2" t="str">
        <f t="shared" si="47"/>
        <v/>
      </c>
      <c r="AI72" s="2" t="str">
        <f t="shared" si="48"/>
        <v/>
      </c>
      <c r="AJ72" s="2" t="str">
        <f t="shared" si="49"/>
        <v/>
      </c>
      <c r="AK72" s="41" t="str">
        <f t="shared" si="80"/>
        <v/>
      </c>
      <c r="AL72" s="41" t="str">
        <f t="shared" si="81"/>
        <v/>
      </c>
      <c r="AM72" s="41" t="str">
        <f t="shared" si="50"/>
        <v/>
      </c>
      <c r="AN72" s="41" t="str">
        <f t="shared" si="51"/>
        <v/>
      </c>
      <c r="AO72" s="41" t="str">
        <f t="shared" si="52"/>
        <v/>
      </c>
      <c r="AQ72" s="2" t="str">
        <f t="shared" si="53"/>
        <v/>
      </c>
      <c r="AR72" s="3" t="str">
        <f t="shared" si="54"/>
        <v/>
      </c>
      <c r="AS72" s="3" t="str">
        <f t="shared" si="55"/>
        <v/>
      </c>
      <c r="AT72" s="3" t="str">
        <f t="shared" si="56"/>
        <v/>
      </c>
      <c r="AU72" s="3" t="str">
        <f t="shared" si="57"/>
        <v/>
      </c>
      <c r="AV72" s="3" t="str">
        <f t="shared" si="58"/>
        <v/>
      </c>
      <c r="AW72" s="3" t="str">
        <f t="shared" si="59"/>
        <v/>
      </c>
      <c r="AX72" s="3" t="str">
        <f t="shared" si="60"/>
        <v/>
      </c>
      <c r="AY72" s="3" t="str">
        <f t="shared" si="61"/>
        <v/>
      </c>
      <c r="AZ72" s="3" t="str">
        <f t="shared" si="62"/>
        <v/>
      </c>
      <c r="BB72" s="7" t="str">
        <f t="shared" si="42"/>
        <v/>
      </c>
    </row>
    <row r="73" spans="1:54" x14ac:dyDescent="0.25">
      <c r="A73" s="2" t="str">
        <f t="shared" si="63"/>
        <v/>
      </c>
      <c r="B73" s="2" t="str">
        <f t="shared" si="64"/>
        <v/>
      </c>
      <c r="D73" s="59"/>
      <c r="E73" s="61"/>
      <c r="F73" s="18" t="str">
        <f t="shared" si="65"/>
        <v/>
      </c>
      <c r="G73" s="19" t="str">
        <f>IF(D73="","",VLOOKUP(D73,'Flota Variable'!$D$4:$I$35,4,0))</f>
        <v/>
      </c>
      <c r="H73" s="54"/>
      <c r="I73" s="19" t="str">
        <f>IF(D73="","",VLOOKUP(D73,'Flota Variable'!$D$4:$I$35,6,0))</f>
        <v/>
      </c>
      <c r="J73" s="54"/>
      <c r="L73" s="2">
        <v>71</v>
      </c>
      <c r="M73" s="2">
        <f t="shared" si="66"/>
        <v>4</v>
      </c>
      <c r="N73" s="2">
        <f t="shared" si="67"/>
        <v>7</v>
      </c>
      <c r="O73" s="2">
        <f t="shared" si="68"/>
        <v>407</v>
      </c>
      <c r="P73" s="43" t="str">
        <f t="shared" si="69"/>
        <v/>
      </c>
      <c r="Q73" s="44" t="str">
        <f t="shared" si="70"/>
        <v/>
      </c>
      <c r="R73" s="41" t="str">
        <f t="shared" si="71"/>
        <v/>
      </c>
      <c r="S73" s="41" t="str">
        <f t="shared" si="72"/>
        <v/>
      </c>
      <c r="U73" s="2" t="str">
        <f t="shared" si="73"/>
        <v/>
      </c>
      <c r="V73" s="2" t="str">
        <f t="shared" si="74"/>
        <v/>
      </c>
      <c r="W73" s="2" t="str">
        <f t="shared" si="75"/>
        <v/>
      </c>
      <c r="X73" s="2" t="str">
        <f t="shared" si="76"/>
        <v/>
      </c>
      <c r="Y73" s="2" t="str">
        <f t="shared" si="77"/>
        <v/>
      </c>
      <c r="Z73" s="41" t="str">
        <f t="shared" si="78"/>
        <v/>
      </c>
      <c r="AA73" s="41" t="str">
        <f t="shared" si="79"/>
        <v/>
      </c>
      <c r="AB73" s="41" t="str">
        <f t="shared" si="43"/>
        <v/>
      </c>
      <c r="AC73" s="40" t="str">
        <f t="shared" si="44"/>
        <v/>
      </c>
      <c r="AD73" s="41" t="str">
        <f t="shared" si="45"/>
        <v/>
      </c>
      <c r="AF73" s="2" t="str">
        <f t="shared" si="82"/>
        <v/>
      </c>
      <c r="AG73" s="2" t="str">
        <f t="shared" si="46"/>
        <v/>
      </c>
      <c r="AH73" s="2" t="str">
        <f t="shared" si="47"/>
        <v/>
      </c>
      <c r="AI73" s="2" t="str">
        <f t="shared" si="48"/>
        <v/>
      </c>
      <c r="AJ73" s="2" t="str">
        <f t="shared" si="49"/>
        <v/>
      </c>
      <c r="AK73" s="41" t="str">
        <f t="shared" si="80"/>
        <v/>
      </c>
      <c r="AL73" s="41" t="str">
        <f t="shared" si="81"/>
        <v/>
      </c>
      <c r="AM73" s="41" t="str">
        <f t="shared" si="50"/>
        <v/>
      </c>
      <c r="AN73" s="41" t="str">
        <f t="shared" si="51"/>
        <v/>
      </c>
      <c r="AO73" s="41" t="str">
        <f t="shared" si="52"/>
        <v/>
      </c>
      <c r="AQ73" s="2" t="str">
        <f t="shared" si="53"/>
        <v/>
      </c>
      <c r="AR73" s="3" t="str">
        <f t="shared" si="54"/>
        <v/>
      </c>
      <c r="AS73" s="3" t="str">
        <f t="shared" si="55"/>
        <v/>
      </c>
      <c r="AT73" s="3" t="str">
        <f t="shared" si="56"/>
        <v/>
      </c>
      <c r="AU73" s="3" t="str">
        <f t="shared" si="57"/>
        <v/>
      </c>
      <c r="AV73" s="3" t="str">
        <f t="shared" si="58"/>
        <v/>
      </c>
      <c r="AW73" s="3" t="str">
        <f t="shared" si="59"/>
        <v/>
      </c>
      <c r="AX73" s="3" t="str">
        <f t="shared" si="60"/>
        <v/>
      </c>
      <c r="AY73" s="3" t="str">
        <f t="shared" si="61"/>
        <v/>
      </c>
      <c r="AZ73" s="3" t="str">
        <f t="shared" si="62"/>
        <v/>
      </c>
      <c r="BB73" s="7" t="str">
        <f t="shared" si="42"/>
        <v/>
      </c>
    </row>
    <row r="74" spans="1:54" x14ac:dyDescent="0.25">
      <c r="A74" s="2" t="str">
        <f t="shared" si="63"/>
        <v/>
      </c>
      <c r="B74" s="2" t="str">
        <f t="shared" si="64"/>
        <v/>
      </c>
      <c r="D74" s="59"/>
      <c r="E74" s="61"/>
      <c r="F74" s="18" t="str">
        <f t="shared" si="65"/>
        <v/>
      </c>
      <c r="G74" s="19" t="str">
        <f>IF(D74="","",VLOOKUP(D74,'Flota Variable'!$D$4:$I$35,4,0))</f>
        <v/>
      </c>
      <c r="H74" s="54"/>
      <c r="I74" s="19" t="str">
        <f>IF(D74="","",VLOOKUP(D74,'Flota Variable'!$D$4:$I$35,6,0))</f>
        <v/>
      </c>
      <c r="J74" s="54"/>
      <c r="L74" s="2">
        <v>72</v>
      </c>
      <c r="M74" s="2">
        <f t="shared" si="66"/>
        <v>4</v>
      </c>
      <c r="N74" s="2">
        <f t="shared" si="67"/>
        <v>8</v>
      </c>
      <c r="O74" s="2">
        <f t="shared" si="68"/>
        <v>408</v>
      </c>
      <c r="P74" s="43" t="str">
        <f t="shared" si="69"/>
        <v/>
      </c>
      <c r="Q74" s="44" t="str">
        <f t="shared" si="70"/>
        <v/>
      </c>
      <c r="R74" s="41" t="str">
        <f t="shared" si="71"/>
        <v/>
      </c>
      <c r="S74" s="41" t="str">
        <f t="shared" si="72"/>
        <v/>
      </c>
      <c r="U74" s="2" t="str">
        <f t="shared" si="73"/>
        <v/>
      </c>
      <c r="V74" s="2" t="str">
        <f t="shared" si="74"/>
        <v/>
      </c>
      <c r="W74" s="2" t="str">
        <f t="shared" si="75"/>
        <v/>
      </c>
      <c r="X74" s="2" t="str">
        <f t="shared" si="76"/>
        <v/>
      </c>
      <c r="Y74" s="2" t="str">
        <f t="shared" si="77"/>
        <v/>
      </c>
      <c r="Z74" s="41" t="str">
        <f t="shared" si="78"/>
        <v/>
      </c>
      <c r="AA74" s="41" t="str">
        <f t="shared" si="79"/>
        <v/>
      </c>
      <c r="AB74" s="41" t="str">
        <f t="shared" si="43"/>
        <v/>
      </c>
      <c r="AC74" s="40" t="str">
        <f t="shared" si="44"/>
        <v/>
      </c>
      <c r="AD74" s="41" t="str">
        <f t="shared" si="45"/>
        <v/>
      </c>
      <c r="AF74" s="2" t="str">
        <f t="shared" si="82"/>
        <v/>
      </c>
      <c r="AG74" s="2" t="str">
        <f t="shared" si="46"/>
        <v/>
      </c>
      <c r="AH74" s="2" t="str">
        <f t="shared" si="47"/>
        <v/>
      </c>
      <c r="AI74" s="2" t="str">
        <f t="shared" si="48"/>
        <v/>
      </c>
      <c r="AJ74" s="2" t="str">
        <f t="shared" si="49"/>
        <v/>
      </c>
      <c r="AK74" s="41" t="str">
        <f t="shared" si="80"/>
        <v/>
      </c>
      <c r="AL74" s="41" t="str">
        <f t="shared" si="81"/>
        <v/>
      </c>
      <c r="AM74" s="41" t="str">
        <f t="shared" si="50"/>
        <v/>
      </c>
      <c r="AN74" s="41" t="str">
        <f t="shared" si="51"/>
        <v/>
      </c>
      <c r="AO74" s="41" t="str">
        <f t="shared" si="52"/>
        <v/>
      </c>
      <c r="AQ74" s="2" t="str">
        <f t="shared" si="53"/>
        <v/>
      </c>
      <c r="AR74" s="3" t="str">
        <f t="shared" si="54"/>
        <v/>
      </c>
      <c r="AS74" s="3" t="str">
        <f t="shared" si="55"/>
        <v/>
      </c>
      <c r="AT74" s="3" t="str">
        <f t="shared" si="56"/>
        <v/>
      </c>
      <c r="AU74" s="3" t="str">
        <f t="shared" si="57"/>
        <v/>
      </c>
      <c r="AV74" s="3" t="str">
        <f t="shared" si="58"/>
        <v/>
      </c>
      <c r="AW74" s="3" t="str">
        <f t="shared" si="59"/>
        <v/>
      </c>
      <c r="AX74" s="3" t="str">
        <f t="shared" si="60"/>
        <v/>
      </c>
      <c r="AY74" s="3" t="str">
        <f t="shared" si="61"/>
        <v/>
      </c>
      <c r="AZ74" s="3" t="str">
        <f t="shared" si="62"/>
        <v/>
      </c>
      <c r="BB74" s="7" t="str">
        <f t="shared" si="42"/>
        <v/>
      </c>
    </row>
    <row r="75" spans="1:54" x14ac:dyDescent="0.25">
      <c r="A75" s="2" t="str">
        <f t="shared" si="63"/>
        <v/>
      </c>
      <c r="B75" s="2" t="str">
        <f t="shared" si="64"/>
        <v/>
      </c>
      <c r="D75" s="59"/>
      <c r="E75" s="61"/>
      <c r="F75" s="18" t="str">
        <f t="shared" si="65"/>
        <v/>
      </c>
      <c r="G75" s="19" t="str">
        <f>IF(D75="","",VLOOKUP(D75,'Flota Variable'!$D$4:$I$35,4,0))</f>
        <v/>
      </c>
      <c r="H75" s="54"/>
      <c r="I75" s="19" t="str">
        <f>IF(D75="","",VLOOKUP(D75,'Flota Variable'!$D$4:$I$35,6,0))</f>
        <v/>
      </c>
      <c r="J75" s="54"/>
      <c r="L75" s="2">
        <v>73</v>
      </c>
      <c r="M75" s="2">
        <f t="shared" si="66"/>
        <v>4</v>
      </c>
      <c r="N75" s="2">
        <f t="shared" si="67"/>
        <v>9</v>
      </c>
      <c r="O75" s="2">
        <f t="shared" si="68"/>
        <v>409</v>
      </c>
      <c r="P75" s="43" t="str">
        <f t="shared" si="69"/>
        <v/>
      </c>
      <c r="Q75" s="44" t="str">
        <f t="shared" si="70"/>
        <v/>
      </c>
      <c r="R75" s="41" t="str">
        <f t="shared" si="71"/>
        <v/>
      </c>
      <c r="S75" s="41" t="str">
        <f t="shared" si="72"/>
        <v/>
      </c>
      <c r="U75" s="2" t="str">
        <f t="shared" si="73"/>
        <v/>
      </c>
      <c r="V75" s="2" t="str">
        <f t="shared" si="74"/>
        <v/>
      </c>
      <c r="W75" s="2" t="str">
        <f t="shared" si="75"/>
        <v/>
      </c>
      <c r="X75" s="2" t="str">
        <f t="shared" si="76"/>
        <v/>
      </c>
      <c r="Y75" s="2" t="str">
        <f t="shared" si="77"/>
        <v/>
      </c>
      <c r="Z75" s="41" t="str">
        <f t="shared" si="78"/>
        <v/>
      </c>
      <c r="AA75" s="41" t="str">
        <f t="shared" si="79"/>
        <v/>
      </c>
      <c r="AB75" s="41" t="str">
        <f t="shared" si="43"/>
        <v/>
      </c>
      <c r="AC75" s="40" t="str">
        <f t="shared" si="44"/>
        <v/>
      </c>
      <c r="AD75" s="41" t="str">
        <f t="shared" si="45"/>
        <v/>
      </c>
      <c r="AF75" s="2" t="str">
        <f t="shared" si="82"/>
        <v/>
      </c>
      <c r="AG75" s="2" t="str">
        <f t="shared" si="46"/>
        <v/>
      </c>
      <c r="AH75" s="2" t="str">
        <f t="shared" si="47"/>
        <v/>
      </c>
      <c r="AI75" s="2" t="str">
        <f t="shared" si="48"/>
        <v/>
      </c>
      <c r="AJ75" s="2" t="str">
        <f t="shared" si="49"/>
        <v/>
      </c>
      <c r="AK75" s="41" t="str">
        <f t="shared" si="80"/>
        <v/>
      </c>
      <c r="AL75" s="41" t="str">
        <f t="shared" si="81"/>
        <v/>
      </c>
      <c r="AM75" s="41" t="str">
        <f t="shared" si="50"/>
        <v/>
      </c>
      <c r="AN75" s="41" t="str">
        <f t="shared" si="51"/>
        <v/>
      </c>
      <c r="AO75" s="41" t="str">
        <f t="shared" si="52"/>
        <v/>
      </c>
      <c r="AQ75" s="2" t="str">
        <f t="shared" si="53"/>
        <v/>
      </c>
      <c r="AR75" s="3" t="str">
        <f t="shared" si="54"/>
        <v/>
      </c>
      <c r="AS75" s="3" t="str">
        <f t="shared" si="55"/>
        <v/>
      </c>
      <c r="AT75" s="3" t="str">
        <f t="shared" si="56"/>
        <v/>
      </c>
      <c r="AU75" s="3" t="str">
        <f t="shared" si="57"/>
        <v/>
      </c>
      <c r="AV75" s="3" t="str">
        <f t="shared" si="58"/>
        <v/>
      </c>
      <c r="AW75" s="3" t="str">
        <f t="shared" si="59"/>
        <v/>
      </c>
      <c r="AX75" s="3" t="str">
        <f t="shared" si="60"/>
        <v/>
      </c>
      <c r="AY75" s="3" t="str">
        <f t="shared" si="61"/>
        <v/>
      </c>
      <c r="AZ75" s="3" t="str">
        <f t="shared" si="62"/>
        <v/>
      </c>
      <c r="BB75" s="7" t="str">
        <f t="shared" si="42"/>
        <v/>
      </c>
    </row>
    <row r="76" spans="1:54" x14ac:dyDescent="0.25">
      <c r="A76" s="2" t="str">
        <f t="shared" si="63"/>
        <v/>
      </c>
      <c r="B76" s="2" t="str">
        <f t="shared" si="64"/>
        <v/>
      </c>
      <c r="D76" s="59"/>
      <c r="E76" s="61"/>
      <c r="F76" s="18" t="str">
        <f t="shared" si="65"/>
        <v/>
      </c>
      <c r="G76" s="19" t="str">
        <f>IF(D76="","",VLOOKUP(D76,'Flota Variable'!$D$4:$I$35,4,0))</f>
        <v/>
      </c>
      <c r="H76" s="54"/>
      <c r="I76" s="19" t="str">
        <f>IF(D76="","",VLOOKUP(D76,'Flota Variable'!$D$4:$I$35,6,0))</f>
        <v/>
      </c>
      <c r="J76" s="54"/>
      <c r="L76" s="2">
        <v>74</v>
      </c>
      <c r="M76" s="2">
        <f t="shared" si="66"/>
        <v>4</v>
      </c>
      <c r="N76" s="2">
        <f t="shared" si="67"/>
        <v>10</v>
      </c>
      <c r="O76" s="2">
        <f t="shared" si="68"/>
        <v>410</v>
      </c>
      <c r="P76" s="43" t="str">
        <f t="shared" si="69"/>
        <v/>
      </c>
      <c r="Q76" s="44" t="str">
        <f t="shared" si="70"/>
        <v/>
      </c>
      <c r="R76" s="41" t="str">
        <f t="shared" si="71"/>
        <v/>
      </c>
      <c r="S76" s="41" t="str">
        <f t="shared" si="72"/>
        <v/>
      </c>
      <c r="U76" s="2" t="str">
        <f t="shared" si="73"/>
        <v/>
      </c>
      <c r="V76" s="2" t="str">
        <f t="shared" si="74"/>
        <v/>
      </c>
      <c r="W76" s="2" t="str">
        <f t="shared" si="75"/>
        <v/>
      </c>
      <c r="X76" s="2" t="str">
        <f t="shared" si="76"/>
        <v/>
      </c>
      <c r="Y76" s="2" t="str">
        <f t="shared" si="77"/>
        <v/>
      </c>
      <c r="Z76" s="41" t="str">
        <f t="shared" si="78"/>
        <v/>
      </c>
      <c r="AA76" s="41" t="str">
        <f t="shared" si="79"/>
        <v/>
      </c>
      <c r="AB76" s="41" t="str">
        <f t="shared" si="43"/>
        <v/>
      </c>
      <c r="AC76" s="40" t="str">
        <f t="shared" si="44"/>
        <v/>
      </c>
      <c r="AD76" s="41" t="str">
        <f t="shared" si="45"/>
        <v/>
      </c>
      <c r="AF76" s="2" t="str">
        <f t="shared" si="82"/>
        <v/>
      </c>
      <c r="AG76" s="2" t="str">
        <f t="shared" si="46"/>
        <v/>
      </c>
      <c r="AH76" s="2" t="str">
        <f t="shared" si="47"/>
        <v/>
      </c>
      <c r="AI76" s="2" t="str">
        <f t="shared" si="48"/>
        <v/>
      </c>
      <c r="AJ76" s="2" t="str">
        <f t="shared" si="49"/>
        <v/>
      </c>
      <c r="AK76" s="41" t="str">
        <f t="shared" si="80"/>
        <v/>
      </c>
      <c r="AL76" s="41" t="str">
        <f t="shared" si="81"/>
        <v/>
      </c>
      <c r="AM76" s="41" t="str">
        <f t="shared" si="50"/>
        <v/>
      </c>
      <c r="AN76" s="41" t="str">
        <f t="shared" si="51"/>
        <v/>
      </c>
      <c r="AO76" s="41" t="str">
        <f t="shared" si="52"/>
        <v/>
      </c>
      <c r="AQ76" s="2" t="str">
        <f t="shared" si="53"/>
        <v/>
      </c>
      <c r="AR76" s="3" t="str">
        <f t="shared" si="54"/>
        <v/>
      </c>
      <c r="AS76" s="3" t="str">
        <f t="shared" si="55"/>
        <v/>
      </c>
      <c r="AT76" s="3" t="str">
        <f t="shared" si="56"/>
        <v/>
      </c>
      <c r="AU76" s="3" t="str">
        <f t="shared" si="57"/>
        <v/>
      </c>
      <c r="AV76" s="3" t="str">
        <f t="shared" si="58"/>
        <v/>
      </c>
      <c r="AW76" s="3" t="str">
        <f t="shared" si="59"/>
        <v/>
      </c>
      <c r="AX76" s="3" t="str">
        <f t="shared" si="60"/>
        <v/>
      </c>
      <c r="AY76" s="3" t="str">
        <f t="shared" si="61"/>
        <v/>
      </c>
      <c r="AZ76" s="3" t="str">
        <f t="shared" si="62"/>
        <v/>
      </c>
      <c r="BB76" s="7" t="str">
        <f t="shared" si="42"/>
        <v/>
      </c>
    </row>
    <row r="77" spans="1:54" x14ac:dyDescent="0.25">
      <c r="A77" s="2" t="str">
        <f t="shared" si="63"/>
        <v/>
      </c>
      <c r="B77" s="2" t="str">
        <f t="shared" si="64"/>
        <v/>
      </c>
      <c r="D77" s="59"/>
      <c r="E77" s="61"/>
      <c r="F77" s="18" t="str">
        <f t="shared" si="65"/>
        <v/>
      </c>
      <c r="G77" s="19" t="str">
        <f>IF(D77="","",VLOOKUP(D77,'Flota Variable'!$D$4:$I$35,4,0))</f>
        <v/>
      </c>
      <c r="H77" s="54"/>
      <c r="I77" s="19" t="str">
        <f>IF(D77="","",VLOOKUP(D77,'Flota Variable'!$D$4:$I$35,6,0))</f>
        <v/>
      </c>
      <c r="J77" s="54"/>
      <c r="L77" s="2">
        <v>75</v>
      </c>
      <c r="M77" s="2">
        <f t="shared" si="66"/>
        <v>4</v>
      </c>
      <c r="N77" s="2">
        <f t="shared" si="67"/>
        <v>11</v>
      </c>
      <c r="O77" s="2">
        <f t="shared" si="68"/>
        <v>411</v>
      </c>
      <c r="P77" s="43" t="str">
        <f t="shared" si="69"/>
        <v/>
      </c>
      <c r="Q77" s="44" t="str">
        <f t="shared" si="70"/>
        <v/>
      </c>
      <c r="R77" s="41" t="str">
        <f t="shared" si="71"/>
        <v/>
      </c>
      <c r="S77" s="41" t="str">
        <f t="shared" si="72"/>
        <v/>
      </c>
      <c r="U77" s="2" t="str">
        <f t="shared" si="73"/>
        <v/>
      </c>
      <c r="V77" s="2" t="str">
        <f t="shared" si="74"/>
        <v/>
      </c>
      <c r="W77" s="2" t="str">
        <f t="shared" si="75"/>
        <v/>
      </c>
      <c r="X77" s="2" t="str">
        <f t="shared" si="76"/>
        <v/>
      </c>
      <c r="Y77" s="2" t="str">
        <f t="shared" si="77"/>
        <v/>
      </c>
      <c r="Z77" s="41" t="str">
        <f t="shared" si="78"/>
        <v/>
      </c>
      <c r="AA77" s="41" t="str">
        <f t="shared" si="79"/>
        <v/>
      </c>
      <c r="AB77" s="41" t="str">
        <f t="shared" si="43"/>
        <v/>
      </c>
      <c r="AC77" s="40" t="str">
        <f t="shared" si="44"/>
        <v/>
      </c>
      <c r="AD77" s="41" t="str">
        <f t="shared" si="45"/>
        <v/>
      </c>
      <c r="AF77" s="2" t="str">
        <f t="shared" si="82"/>
        <v/>
      </c>
      <c r="AG77" s="2" t="str">
        <f t="shared" si="46"/>
        <v/>
      </c>
      <c r="AH77" s="2" t="str">
        <f t="shared" si="47"/>
        <v/>
      </c>
      <c r="AI77" s="2" t="str">
        <f t="shared" si="48"/>
        <v/>
      </c>
      <c r="AJ77" s="2" t="str">
        <f t="shared" si="49"/>
        <v/>
      </c>
      <c r="AK77" s="41" t="str">
        <f t="shared" si="80"/>
        <v/>
      </c>
      <c r="AL77" s="41" t="str">
        <f t="shared" si="81"/>
        <v/>
      </c>
      <c r="AM77" s="41" t="str">
        <f t="shared" si="50"/>
        <v/>
      </c>
      <c r="AN77" s="41" t="str">
        <f t="shared" si="51"/>
        <v/>
      </c>
      <c r="AO77" s="41" t="str">
        <f t="shared" si="52"/>
        <v/>
      </c>
      <c r="AQ77" s="2" t="str">
        <f t="shared" si="53"/>
        <v/>
      </c>
      <c r="AR77" s="3" t="str">
        <f t="shared" si="54"/>
        <v/>
      </c>
      <c r="AS77" s="3" t="str">
        <f t="shared" si="55"/>
        <v/>
      </c>
      <c r="AT77" s="3" t="str">
        <f t="shared" si="56"/>
        <v/>
      </c>
      <c r="AU77" s="3" t="str">
        <f t="shared" si="57"/>
        <v/>
      </c>
      <c r="AV77" s="3" t="str">
        <f t="shared" si="58"/>
        <v/>
      </c>
      <c r="AW77" s="3" t="str">
        <f t="shared" si="59"/>
        <v/>
      </c>
      <c r="AX77" s="3" t="str">
        <f t="shared" si="60"/>
        <v/>
      </c>
      <c r="AY77" s="3" t="str">
        <f t="shared" si="61"/>
        <v/>
      </c>
      <c r="AZ77" s="3" t="str">
        <f t="shared" si="62"/>
        <v/>
      </c>
      <c r="BB77" s="7" t="str">
        <f t="shared" si="42"/>
        <v/>
      </c>
    </row>
    <row r="78" spans="1:54" x14ac:dyDescent="0.25">
      <c r="A78" s="2" t="str">
        <f t="shared" si="63"/>
        <v/>
      </c>
      <c r="B78" s="2" t="str">
        <f t="shared" si="64"/>
        <v/>
      </c>
      <c r="D78" s="59"/>
      <c r="E78" s="61"/>
      <c r="F78" s="18" t="str">
        <f t="shared" si="65"/>
        <v/>
      </c>
      <c r="G78" s="19" t="str">
        <f>IF(D78="","",VLOOKUP(D78,'Flota Variable'!$D$4:$I$35,4,0))</f>
        <v/>
      </c>
      <c r="H78" s="54"/>
      <c r="I78" s="19" t="str">
        <f>IF(D78="","",VLOOKUP(D78,'Flota Variable'!$D$4:$I$35,6,0))</f>
        <v/>
      </c>
      <c r="J78" s="54"/>
      <c r="L78" s="2">
        <v>76</v>
      </c>
      <c r="M78" s="2">
        <f t="shared" si="66"/>
        <v>4</v>
      </c>
      <c r="N78" s="2">
        <f t="shared" si="67"/>
        <v>12</v>
      </c>
      <c r="O78" s="2">
        <f t="shared" si="68"/>
        <v>412</v>
      </c>
      <c r="P78" s="43" t="str">
        <f t="shared" si="69"/>
        <v/>
      </c>
      <c r="Q78" s="44" t="str">
        <f t="shared" si="70"/>
        <v/>
      </c>
      <c r="R78" s="41" t="str">
        <f t="shared" si="71"/>
        <v/>
      </c>
      <c r="S78" s="41" t="str">
        <f t="shared" si="72"/>
        <v/>
      </c>
      <c r="U78" s="2" t="str">
        <f t="shared" si="73"/>
        <v/>
      </c>
      <c r="V78" s="2" t="str">
        <f t="shared" si="74"/>
        <v/>
      </c>
      <c r="W78" s="2" t="str">
        <f t="shared" si="75"/>
        <v/>
      </c>
      <c r="X78" s="2" t="str">
        <f t="shared" si="76"/>
        <v/>
      </c>
      <c r="Y78" s="2" t="str">
        <f t="shared" si="77"/>
        <v/>
      </c>
      <c r="Z78" s="41" t="str">
        <f t="shared" si="78"/>
        <v/>
      </c>
      <c r="AA78" s="41" t="str">
        <f t="shared" si="79"/>
        <v/>
      </c>
      <c r="AB78" s="41" t="str">
        <f t="shared" si="43"/>
        <v/>
      </c>
      <c r="AC78" s="40" t="str">
        <f t="shared" si="44"/>
        <v/>
      </c>
      <c r="AD78" s="41" t="str">
        <f t="shared" si="45"/>
        <v/>
      </c>
      <c r="AF78" s="2" t="str">
        <f t="shared" si="82"/>
        <v/>
      </c>
      <c r="AG78" s="2" t="str">
        <f t="shared" si="46"/>
        <v/>
      </c>
      <c r="AH78" s="2" t="str">
        <f t="shared" si="47"/>
        <v/>
      </c>
      <c r="AI78" s="2" t="str">
        <f t="shared" si="48"/>
        <v/>
      </c>
      <c r="AJ78" s="2" t="str">
        <f t="shared" si="49"/>
        <v/>
      </c>
      <c r="AK78" s="41" t="str">
        <f t="shared" si="80"/>
        <v/>
      </c>
      <c r="AL78" s="41" t="str">
        <f t="shared" si="81"/>
        <v/>
      </c>
      <c r="AM78" s="41" t="str">
        <f t="shared" si="50"/>
        <v/>
      </c>
      <c r="AN78" s="41" t="str">
        <f t="shared" si="51"/>
        <v/>
      </c>
      <c r="AO78" s="41" t="str">
        <f t="shared" si="52"/>
        <v/>
      </c>
      <c r="AQ78" s="2" t="str">
        <f t="shared" si="53"/>
        <v/>
      </c>
      <c r="AR78" s="3" t="str">
        <f t="shared" si="54"/>
        <v/>
      </c>
      <c r="AS78" s="3" t="str">
        <f t="shared" si="55"/>
        <v/>
      </c>
      <c r="AT78" s="3" t="str">
        <f t="shared" si="56"/>
        <v/>
      </c>
      <c r="AU78" s="3" t="str">
        <f t="shared" si="57"/>
        <v/>
      </c>
      <c r="AV78" s="3" t="str">
        <f t="shared" si="58"/>
        <v/>
      </c>
      <c r="AW78" s="3" t="str">
        <f t="shared" si="59"/>
        <v/>
      </c>
      <c r="AX78" s="3" t="str">
        <f t="shared" si="60"/>
        <v/>
      </c>
      <c r="AY78" s="3" t="str">
        <f t="shared" si="61"/>
        <v/>
      </c>
      <c r="AZ78" s="3" t="str">
        <f t="shared" si="62"/>
        <v/>
      </c>
      <c r="BB78" s="7" t="str">
        <f t="shared" si="42"/>
        <v/>
      </c>
    </row>
    <row r="79" spans="1:54" x14ac:dyDescent="0.25">
      <c r="A79" s="2" t="str">
        <f t="shared" si="63"/>
        <v/>
      </c>
      <c r="B79" s="2" t="str">
        <f t="shared" si="64"/>
        <v/>
      </c>
      <c r="D79" s="59"/>
      <c r="E79" s="61"/>
      <c r="F79" s="18" t="str">
        <f t="shared" si="65"/>
        <v/>
      </c>
      <c r="G79" s="19" t="str">
        <f>IF(D79="","",VLOOKUP(D79,'Flota Variable'!$D$4:$I$35,4,0))</f>
        <v/>
      </c>
      <c r="H79" s="54"/>
      <c r="I79" s="19" t="str">
        <f>IF(D79="","",VLOOKUP(D79,'Flota Variable'!$D$4:$I$35,6,0))</f>
        <v/>
      </c>
      <c r="J79" s="54"/>
      <c r="L79" s="2">
        <v>77</v>
      </c>
      <c r="M79" s="2">
        <f t="shared" si="66"/>
        <v>4</v>
      </c>
      <c r="N79" s="2">
        <f t="shared" si="67"/>
        <v>13</v>
      </c>
      <c r="O79" s="2">
        <f t="shared" si="68"/>
        <v>413</v>
      </c>
      <c r="P79" s="43" t="str">
        <f t="shared" si="69"/>
        <v/>
      </c>
      <c r="Q79" s="44" t="str">
        <f t="shared" si="70"/>
        <v/>
      </c>
      <c r="R79" s="41" t="str">
        <f t="shared" si="71"/>
        <v/>
      </c>
      <c r="S79" s="41" t="str">
        <f t="shared" si="72"/>
        <v/>
      </c>
      <c r="U79" s="2" t="str">
        <f t="shared" si="73"/>
        <v/>
      </c>
      <c r="V79" s="2" t="str">
        <f t="shared" si="74"/>
        <v/>
      </c>
      <c r="W79" s="2" t="str">
        <f t="shared" si="75"/>
        <v/>
      </c>
      <c r="X79" s="2" t="str">
        <f t="shared" si="76"/>
        <v/>
      </c>
      <c r="Y79" s="2" t="str">
        <f t="shared" si="77"/>
        <v/>
      </c>
      <c r="Z79" s="41" t="str">
        <f t="shared" si="78"/>
        <v/>
      </c>
      <c r="AA79" s="41" t="str">
        <f t="shared" si="79"/>
        <v/>
      </c>
      <c r="AB79" s="41" t="str">
        <f t="shared" si="43"/>
        <v/>
      </c>
      <c r="AC79" s="40" t="str">
        <f t="shared" si="44"/>
        <v/>
      </c>
      <c r="AD79" s="41" t="str">
        <f t="shared" si="45"/>
        <v/>
      </c>
      <c r="AF79" s="2" t="str">
        <f t="shared" si="82"/>
        <v/>
      </c>
      <c r="AG79" s="2" t="str">
        <f t="shared" si="46"/>
        <v/>
      </c>
      <c r="AH79" s="2" t="str">
        <f t="shared" si="47"/>
        <v/>
      </c>
      <c r="AI79" s="2" t="str">
        <f t="shared" si="48"/>
        <v/>
      </c>
      <c r="AJ79" s="2" t="str">
        <f t="shared" si="49"/>
        <v/>
      </c>
      <c r="AK79" s="41" t="str">
        <f t="shared" si="80"/>
        <v/>
      </c>
      <c r="AL79" s="41" t="str">
        <f t="shared" si="81"/>
        <v/>
      </c>
      <c r="AM79" s="41" t="str">
        <f t="shared" si="50"/>
        <v/>
      </c>
      <c r="AN79" s="41" t="str">
        <f t="shared" si="51"/>
        <v/>
      </c>
      <c r="AO79" s="41" t="str">
        <f t="shared" si="52"/>
        <v/>
      </c>
      <c r="AQ79" s="2" t="str">
        <f t="shared" si="53"/>
        <v/>
      </c>
      <c r="AR79" s="3" t="str">
        <f t="shared" si="54"/>
        <v/>
      </c>
      <c r="AS79" s="3" t="str">
        <f t="shared" si="55"/>
        <v/>
      </c>
      <c r="AT79" s="3" t="str">
        <f t="shared" si="56"/>
        <v/>
      </c>
      <c r="AU79" s="3" t="str">
        <f t="shared" si="57"/>
        <v/>
      </c>
      <c r="AV79" s="3" t="str">
        <f t="shared" si="58"/>
        <v/>
      </c>
      <c r="AW79" s="3" t="str">
        <f t="shared" si="59"/>
        <v/>
      </c>
      <c r="AX79" s="3" t="str">
        <f t="shared" si="60"/>
        <v/>
      </c>
      <c r="AY79" s="3" t="str">
        <f t="shared" si="61"/>
        <v/>
      </c>
      <c r="AZ79" s="3" t="str">
        <f t="shared" si="62"/>
        <v/>
      </c>
      <c r="BB79" s="7" t="str">
        <f t="shared" si="42"/>
        <v/>
      </c>
    </row>
    <row r="80" spans="1:54" x14ac:dyDescent="0.25">
      <c r="A80" s="2" t="str">
        <f t="shared" si="63"/>
        <v/>
      </c>
      <c r="B80" s="2" t="str">
        <f t="shared" si="64"/>
        <v/>
      </c>
      <c r="D80" s="59"/>
      <c r="E80" s="61"/>
      <c r="F80" s="18" t="str">
        <f t="shared" si="65"/>
        <v/>
      </c>
      <c r="G80" s="19" t="str">
        <f>IF(D80="","",VLOOKUP(D80,'Flota Variable'!$D$4:$I$35,4,0))</f>
        <v/>
      </c>
      <c r="H80" s="54"/>
      <c r="I80" s="19" t="str">
        <f>IF(D80="","",VLOOKUP(D80,'Flota Variable'!$D$4:$I$35,6,0))</f>
        <v/>
      </c>
      <c r="J80" s="54"/>
      <c r="L80" s="2">
        <v>78</v>
      </c>
      <c r="M80" s="2">
        <f t="shared" si="66"/>
        <v>4</v>
      </c>
      <c r="N80" s="2">
        <f t="shared" si="67"/>
        <v>14</v>
      </c>
      <c r="O80" s="2">
        <f t="shared" si="68"/>
        <v>414</v>
      </c>
      <c r="P80" s="43" t="str">
        <f t="shared" si="69"/>
        <v/>
      </c>
      <c r="Q80" s="44" t="str">
        <f t="shared" si="70"/>
        <v/>
      </c>
      <c r="R80" s="41" t="str">
        <f t="shared" si="71"/>
        <v/>
      </c>
      <c r="S80" s="41" t="str">
        <f t="shared" si="72"/>
        <v/>
      </c>
      <c r="U80" s="2" t="str">
        <f t="shared" si="73"/>
        <v/>
      </c>
      <c r="V80" s="2" t="str">
        <f t="shared" si="74"/>
        <v/>
      </c>
      <c r="W80" s="2" t="str">
        <f t="shared" si="75"/>
        <v/>
      </c>
      <c r="X80" s="2" t="str">
        <f t="shared" si="76"/>
        <v/>
      </c>
      <c r="Y80" s="2" t="str">
        <f t="shared" si="77"/>
        <v/>
      </c>
      <c r="Z80" s="41" t="str">
        <f t="shared" si="78"/>
        <v/>
      </c>
      <c r="AA80" s="41" t="str">
        <f t="shared" si="79"/>
        <v/>
      </c>
      <c r="AB80" s="41" t="str">
        <f t="shared" si="43"/>
        <v/>
      </c>
      <c r="AC80" s="40" t="str">
        <f t="shared" si="44"/>
        <v/>
      </c>
      <c r="AD80" s="41" t="str">
        <f t="shared" si="45"/>
        <v/>
      </c>
      <c r="AF80" s="2" t="str">
        <f t="shared" si="82"/>
        <v/>
      </c>
      <c r="AG80" s="2" t="str">
        <f t="shared" si="46"/>
        <v/>
      </c>
      <c r="AH80" s="2" t="str">
        <f t="shared" si="47"/>
        <v/>
      </c>
      <c r="AI80" s="2" t="str">
        <f t="shared" si="48"/>
        <v/>
      </c>
      <c r="AJ80" s="2" t="str">
        <f t="shared" si="49"/>
        <v/>
      </c>
      <c r="AK80" s="41" t="str">
        <f t="shared" si="80"/>
        <v/>
      </c>
      <c r="AL80" s="41" t="str">
        <f t="shared" si="81"/>
        <v/>
      </c>
      <c r="AM80" s="41" t="str">
        <f t="shared" si="50"/>
        <v/>
      </c>
      <c r="AN80" s="41" t="str">
        <f t="shared" si="51"/>
        <v/>
      </c>
      <c r="AO80" s="41" t="str">
        <f t="shared" si="52"/>
        <v/>
      </c>
      <c r="AQ80" s="2" t="str">
        <f t="shared" si="53"/>
        <v/>
      </c>
      <c r="AR80" s="3" t="str">
        <f t="shared" si="54"/>
        <v/>
      </c>
      <c r="AS80" s="3" t="str">
        <f t="shared" si="55"/>
        <v/>
      </c>
      <c r="AT80" s="3" t="str">
        <f t="shared" si="56"/>
        <v/>
      </c>
      <c r="AU80" s="3" t="str">
        <f t="shared" si="57"/>
        <v/>
      </c>
      <c r="AV80" s="3" t="str">
        <f t="shared" si="58"/>
        <v/>
      </c>
      <c r="AW80" s="3" t="str">
        <f t="shared" si="59"/>
        <v/>
      </c>
      <c r="AX80" s="3" t="str">
        <f t="shared" si="60"/>
        <v/>
      </c>
      <c r="AY80" s="3" t="str">
        <f t="shared" si="61"/>
        <v/>
      </c>
      <c r="AZ80" s="3" t="str">
        <f t="shared" si="62"/>
        <v/>
      </c>
      <c r="BB80" s="7" t="str">
        <f t="shared" si="42"/>
        <v/>
      </c>
    </row>
    <row r="81" spans="1:54" x14ac:dyDescent="0.25">
      <c r="A81" s="2" t="str">
        <f t="shared" si="63"/>
        <v/>
      </c>
      <c r="B81" s="2" t="str">
        <f t="shared" si="64"/>
        <v/>
      </c>
      <c r="D81" s="59"/>
      <c r="E81" s="61"/>
      <c r="F81" s="18" t="str">
        <f t="shared" si="65"/>
        <v/>
      </c>
      <c r="G81" s="19" t="str">
        <f>IF(D81="","",VLOOKUP(D81,'Flota Variable'!$D$4:$I$35,4,0))</f>
        <v/>
      </c>
      <c r="H81" s="54"/>
      <c r="I81" s="19" t="str">
        <f>IF(D81="","",VLOOKUP(D81,'Flota Variable'!$D$4:$I$35,6,0))</f>
        <v/>
      </c>
      <c r="J81" s="54"/>
      <c r="L81" s="2">
        <v>79</v>
      </c>
      <c r="M81" s="2">
        <f t="shared" si="66"/>
        <v>4</v>
      </c>
      <c r="N81" s="2">
        <f t="shared" si="67"/>
        <v>15</v>
      </c>
      <c r="O81" s="2">
        <f t="shared" si="68"/>
        <v>415</v>
      </c>
      <c r="P81" s="43" t="str">
        <f t="shared" si="69"/>
        <v/>
      </c>
      <c r="Q81" s="44" t="str">
        <f t="shared" si="70"/>
        <v/>
      </c>
      <c r="R81" s="41" t="str">
        <f t="shared" si="71"/>
        <v/>
      </c>
      <c r="S81" s="41" t="str">
        <f t="shared" si="72"/>
        <v/>
      </c>
      <c r="U81" s="2" t="str">
        <f t="shared" si="73"/>
        <v/>
      </c>
      <c r="V81" s="2" t="str">
        <f t="shared" si="74"/>
        <v/>
      </c>
      <c r="W81" s="2" t="str">
        <f t="shared" si="75"/>
        <v/>
      </c>
      <c r="X81" s="2" t="str">
        <f t="shared" si="76"/>
        <v/>
      </c>
      <c r="Y81" s="2" t="str">
        <f t="shared" si="77"/>
        <v/>
      </c>
      <c r="Z81" s="41" t="str">
        <f t="shared" si="78"/>
        <v/>
      </c>
      <c r="AA81" s="41" t="str">
        <f t="shared" si="79"/>
        <v/>
      </c>
      <c r="AB81" s="41" t="str">
        <f t="shared" si="43"/>
        <v/>
      </c>
      <c r="AC81" s="40" t="str">
        <f t="shared" si="44"/>
        <v/>
      </c>
      <c r="AD81" s="41" t="str">
        <f t="shared" si="45"/>
        <v/>
      </c>
      <c r="AF81" s="2" t="str">
        <f t="shared" si="82"/>
        <v/>
      </c>
      <c r="AG81" s="2" t="str">
        <f t="shared" si="46"/>
        <v/>
      </c>
      <c r="AH81" s="2" t="str">
        <f t="shared" si="47"/>
        <v/>
      </c>
      <c r="AI81" s="2" t="str">
        <f t="shared" si="48"/>
        <v/>
      </c>
      <c r="AJ81" s="2" t="str">
        <f t="shared" si="49"/>
        <v/>
      </c>
      <c r="AK81" s="41" t="str">
        <f t="shared" si="80"/>
        <v/>
      </c>
      <c r="AL81" s="41" t="str">
        <f t="shared" si="81"/>
        <v/>
      </c>
      <c r="AM81" s="41" t="str">
        <f t="shared" si="50"/>
        <v/>
      </c>
      <c r="AN81" s="41" t="str">
        <f t="shared" si="51"/>
        <v/>
      </c>
      <c r="AO81" s="41" t="str">
        <f t="shared" si="52"/>
        <v/>
      </c>
      <c r="AQ81" s="2" t="str">
        <f t="shared" si="53"/>
        <v/>
      </c>
      <c r="AR81" s="3" t="str">
        <f t="shared" si="54"/>
        <v/>
      </c>
      <c r="AS81" s="3" t="str">
        <f t="shared" si="55"/>
        <v/>
      </c>
      <c r="AT81" s="3" t="str">
        <f t="shared" si="56"/>
        <v/>
      </c>
      <c r="AU81" s="3" t="str">
        <f t="shared" si="57"/>
        <v/>
      </c>
      <c r="AV81" s="3" t="str">
        <f t="shared" si="58"/>
        <v/>
      </c>
      <c r="AW81" s="3" t="str">
        <f t="shared" si="59"/>
        <v/>
      </c>
      <c r="AX81" s="3" t="str">
        <f t="shared" si="60"/>
        <v/>
      </c>
      <c r="AY81" s="3" t="str">
        <f t="shared" si="61"/>
        <v/>
      </c>
      <c r="AZ81" s="3" t="str">
        <f t="shared" si="62"/>
        <v/>
      </c>
      <c r="BB81" s="7" t="str">
        <f t="shared" si="42"/>
        <v/>
      </c>
    </row>
    <row r="82" spans="1:54" x14ac:dyDescent="0.25">
      <c r="A82" s="2" t="str">
        <f t="shared" si="63"/>
        <v/>
      </c>
      <c r="B82" s="2" t="str">
        <f t="shared" si="64"/>
        <v/>
      </c>
      <c r="D82" s="59"/>
      <c r="E82" s="61"/>
      <c r="F82" s="18" t="str">
        <f t="shared" si="65"/>
        <v/>
      </c>
      <c r="G82" s="19" t="str">
        <f>IF(D82="","",VLOOKUP(D82,'Flota Variable'!$D$4:$I$35,4,0))</f>
        <v/>
      </c>
      <c r="H82" s="54"/>
      <c r="I82" s="19" t="str">
        <f>IF(D82="","",VLOOKUP(D82,'Flota Variable'!$D$4:$I$35,6,0))</f>
        <v/>
      </c>
      <c r="J82" s="54"/>
      <c r="L82" s="2">
        <v>80</v>
      </c>
      <c r="M82" s="2">
        <f t="shared" si="66"/>
        <v>4</v>
      </c>
      <c r="N82" s="2">
        <f t="shared" si="67"/>
        <v>16</v>
      </c>
      <c r="O82" s="2">
        <f t="shared" si="68"/>
        <v>416</v>
      </c>
      <c r="P82" s="43" t="str">
        <f t="shared" si="69"/>
        <v/>
      </c>
      <c r="Q82" s="44" t="str">
        <f t="shared" si="70"/>
        <v/>
      </c>
      <c r="R82" s="41" t="str">
        <f t="shared" si="71"/>
        <v/>
      </c>
      <c r="S82" s="41" t="str">
        <f t="shared" si="72"/>
        <v/>
      </c>
      <c r="U82" s="2" t="str">
        <f t="shared" si="73"/>
        <v/>
      </c>
      <c r="V82" s="2" t="str">
        <f t="shared" si="74"/>
        <v/>
      </c>
      <c r="W82" s="2" t="str">
        <f t="shared" si="75"/>
        <v/>
      </c>
      <c r="X82" s="2" t="str">
        <f t="shared" si="76"/>
        <v/>
      </c>
      <c r="Y82" s="2" t="str">
        <f t="shared" si="77"/>
        <v/>
      </c>
      <c r="Z82" s="41" t="str">
        <f t="shared" si="78"/>
        <v/>
      </c>
      <c r="AA82" s="41" t="str">
        <f t="shared" si="79"/>
        <v/>
      </c>
      <c r="AB82" s="41" t="str">
        <f t="shared" si="43"/>
        <v/>
      </c>
      <c r="AC82" s="40" t="str">
        <f t="shared" si="44"/>
        <v/>
      </c>
      <c r="AD82" s="41" t="str">
        <f t="shared" si="45"/>
        <v/>
      </c>
      <c r="AF82" s="2" t="str">
        <f t="shared" si="82"/>
        <v/>
      </c>
      <c r="AG82" s="2" t="str">
        <f t="shared" si="46"/>
        <v/>
      </c>
      <c r="AH82" s="2" t="str">
        <f t="shared" si="47"/>
        <v/>
      </c>
      <c r="AI82" s="2" t="str">
        <f t="shared" si="48"/>
        <v/>
      </c>
      <c r="AJ82" s="2" t="str">
        <f t="shared" si="49"/>
        <v/>
      </c>
      <c r="AK82" s="41" t="str">
        <f t="shared" si="80"/>
        <v/>
      </c>
      <c r="AL82" s="41" t="str">
        <f t="shared" si="81"/>
        <v/>
      </c>
      <c r="AM82" s="41" t="str">
        <f t="shared" si="50"/>
        <v/>
      </c>
      <c r="AN82" s="41" t="str">
        <f t="shared" si="51"/>
        <v/>
      </c>
      <c r="AO82" s="41" t="str">
        <f t="shared" si="52"/>
        <v/>
      </c>
      <c r="AQ82" s="2" t="str">
        <f t="shared" si="53"/>
        <v/>
      </c>
      <c r="AR82" s="3" t="str">
        <f t="shared" si="54"/>
        <v/>
      </c>
      <c r="AS82" s="3" t="str">
        <f t="shared" si="55"/>
        <v/>
      </c>
      <c r="AT82" s="3" t="str">
        <f t="shared" si="56"/>
        <v/>
      </c>
      <c r="AU82" s="3" t="str">
        <f t="shared" si="57"/>
        <v/>
      </c>
      <c r="AV82" s="3" t="str">
        <f t="shared" si="58"/>
        <v/>
      </c>
      <c r="AW82" s="3" t="str">
        <f t="shared" si="59"/>
        <v/>
      </c>
      <c r="AX82" s="3" t="str">
        <f t="shared" si="60"/>
        <v/>
      </c>
      <c r="AY82" s="3" t="str">
        <f t="shared" si="61"/>
        <v/>
      </c>
      <c r="AZ82" s="3" t="str">
        <f t="shared" si="62"/>
        <v/>
      </c>
      <c r="BB82" s="7" t="str">
        <f t="shared" si="42"/>
        <v/>
      </c>
    </row>
    <row r="83" spans="1:54" x14ac:dyDescent="0.25">
      <c r="A83" s="2" t="str">
        <f t="shared" si="63"/>
        <v/>
      </c>
      <c r="B83" s="2" t="str">
        <f t="shared" si="64"/>
        <v/>
      </c>
      <c r="D83" s="59"/>
      <c r="E83" s="61"/>
      <c r="F83" s="18" t="str">
        <f t="shared" si="65"/>
        <v/>
      </c>
      <c r="G83" s="19" t="str">
        <f>IF(D83="","",VLOOKUP(D83,'Flota Variable'!$D$4:$I$35,4,0))</f>
        <v/>
      </c>
      <c r="H83" s="54"/>
      <c r="I83" s="19" t="str">
        <f>IF(D83="","",VLOOKUP(D83,'Flota Variable'!$D$4:$I$35,6,0))</f>
        <v/>
      </c>
      <c r="J83" s="54"/>
      <c r="L83" s="2">
        <v>81</v>
      </c>
      <c r="M83" s="2">
        <f t="shared" si="66"/>
        <v>4</v>
      </c>
      <c r="N83" s="2">
        <f t="shared" si="67"/>
        <v>17</v>
      </c>
      <c r="O83" s="2">
        <f t="shared" si="68"/>
        <v>417</v>
      </c>
      <c r="P83" s="43" t="str">
        <f t="shared" si="69"/>
        <v/>
      </c>
      <c r="Q83" s="44" t="str">
        <f t="shared" si="70"/>
        <v/>
      </c>
      <c r="R83" s="41" t="str">
        <f t="shared" si="71"/>
        <v/>
      </c>
      <c r="S83" s="41" t="str">
        <f t="shared" si="72"/>
        <v/>
      </c>
      <c r="U83" s="2" t="str">
        <f t="shared" si="73"/>
        <v/>
      </c>
      <c r="V83" s="2" t="str">
        <f t="shared" si="74"/>
        <v/>
      </c>
      <c r="W83" s="2" t="str">
        <f t="shared" si="75"/>
        <v/>
      </c>
      <c r="X83" s="2" t="str">
        <f t="shared" si="76"/>
        <v/>
      </c>
      <c r="Y83" s="2" t="str">
        <f t="shared" si="77"/>
        <v/>
      </c>
      <c r="Z83" s="41" t="str">
        <f t="shared" si="78"/>
        <v/>
      </c>
      <c r="AA83" s="41" t="str">
        <f t="shared" si="79"/>
        <v/>
      </c>
      <c r="AB83" s="41" t="str">
        <f t="shared" si="43"/>
        <v/>
      </c>
      <c r="AC83" s="40" t="str">
        <f t="shared" si="44"/>
        <v/>
      </c>
      <c r="AD83" s="41" t="str">
        <f t="shared" si="45"/>
        <v/>
      </c>
      <c r="AF83" s="2" t="str">
        <f t="shared" si="82"/>
        <v/>
      </c>
      <c r="AG83" s="2" t="str">
        <f t="shared" si="46"/>
        <v/>
      </c>
      <c r="AH83" s="2" t="str">
        <f t="shared" si="47"/>
        <v/>
      </c>
      <c r="AI83" s="2" t="str">
        <f t="shared" si="48"/>
        <v/>
      </c>
      <c r="AJ83" s="2" t="str">
        <f t="shared" si="49"/>
        <v/>
      </c>
      <c r="AK83" s="41" t="str">
        <f t="shared" si="80"/>
        <v/>
      </c>
      <c r="AL83" s="41" t="str">
        <f t="shared" si="81"/>
        <v/>
      </c>
      <c r="AM83" s="41" t="str">
        <f t="shared" si="50"/>
        <v/>
      </c>
      <c r="AN83" s="41" t="str">
        <f t="shared" si="51"/>
        <v/>
      </c>
      <c r="AO83" s="41" t="str">
        <f t="shared" si="52"/>
        <v/>
      </c>
      <c r="AQ83" s="2" t="str">
        <f t="shared" si="53"/>
        <v/>
      </c>
      <c r="AR83" s="3" t="str">
        <f t="shared" si="54"/>
        <v/>
      </c>
      <c r="AS83" s="3" t="str">
        <f t="shared" si="55"/>
        <v/>
      </c>
      <c r="AT83" s="3" t="str">
        <f t="shared" si="56"/>
        <v/>
      </c>
      <c r="AU83" s="3" t="str">
        <f t="shared" si="57"/>
        <v/>
      </c>
      <c r="AV83" s="3" t="str">
        <f t="shared" si="58"/>
        <v/>
      </c>
      <c r="AW83" s="3" t="str">
        <f t="shared" si="59"/>
        <v/>
      </c>
      <c r="AX83" s="3" t="str">
        <f t="shared" si="60"/>
        <v/>
      </c>
      <c r="AY83" s="3" t="str">
        <f t="shared" si="61"/>
        <v/>
      </c>
      <c r="AZ83" s="3" t="str">
        <f t="shared" si="62"/>
        <v/>
      </c>
      <c r="BB83" s="7" t="str">
        <f t="shared" si="42"/>
        <v/>
      </c>
    </row>
    <row r="84" spans="1:54" x14ac:dyDescent="0.25">
      <c r="A84" s="2" t="str">
        <f t="shared" si="63"/>
        <v/>
      </c>
      <c r="B84" s="2" t="str">
        <f t="shared" si="64"/>
        <v/>
      </c>
      <c r="D84" s="59"/>
      <c r="E84" s="61"/>
      <c r="F84" s="18" t="str">
        <f t="shared" si="65"/>
        <v/>
      </c>
      <c r="G84" s="19" t="str">
        <f>IF(D84="","",VLOOKUP(D84,'Flota Variable'!$D$4:$I$35,4,0))</f>
        <v/>
      </c>
      <c r="H84" s="54"/>
      <c r="I84" s="19" t="str">
        <f>IF(D84="","",VLOOKUP(D84,'Flota Variable'!$D$4:$I$35,6,0))</f>
        <v/>
      </c>
      <c r="J84" s="54"/>
      <c r="L84" s="2">
        <v>82</v>
      </c>
      <c r="M84" s="2">
        <f t="shared" si="66"/>
        <v>4</v>
      </c>
      <c r="N84" s="2">
        <f t="shared" si="67"/>
        <v>18</v>
      </c>
      <c r="O84" s="2">
        <f t="shared" si="68"/>
        <v>418</v>
      </c>
      <c r="P84" s="43" t="str">
        <f t="shared" si="69"/>
        <v/>
      </c>
      <c r="Q84" s="44" t="str">
        <f t="shared" si="70"/>
        <v/>
      </c>
      <c r="R84" s="41" t="str">
        <f t="shared" si="71"/>
        <v/>
      </c>
      <c r="S84" s="41" t="str">
        <f t="shared" si="72"/>
        <v/>
      </c>
      <c r="U84" s="2" t="str">
        <f t="shared" si="73"/>
        <v/>
      </c>
      <c r="V84" s="2" t="str">
        <f t="shared" si="74"/>
        <v/>
      </c>
      <c r="W84" s="2" t="str">
        <f t="shared" si="75"/>
        <v/>
      </c>
      <c r="X84" s="2" t="str">
        <f t="shared" si="76"/>
        <v/>
      </c>
      <c r="Y84" s="2" t="str">
        <f t="shared" si="77"/>
        <v/>
      </c>
      <c r="Z84" s="41" t="str">
        <f t="shared" si="78"/>
        <v/>
      </c>
      <c r="AA84" s="41" t="str">
        <f t="shared" si="79"/>
        <v/>
      </c>
      <c r="AB84" s="41" t="str">
        <f t="shared" si="43"/>
        <v/>
      </c>
      <c r="AC84" s="40" t="str">
        <f t="shared" si="44"/>
        <v/>
      </c>
      <c r="AD84" s="41" t="str">
        <f t="shared" si="45"/>
        <v/>
      </c>
      <c r="AF84" s="2" t="str">
        <f t="shared" si="82"/>
        <v/>
      </c>
      <c r="AG84" s="2" t="str">
        <f t="shared" si="46"/>
        <v/>
      </c>
      <c r="AH84" s="2" t="str">
        <f t="shared" si="47"/>
        <v/>
      </c>
      <c r="AI84" s="2" t="str">
        <f t="shared" si="48"/>
        <v/>
      </c>
      <c r="AJ84" s="2" t="str">
        <f t="shared" si="49"/>
        <v/>
      </c>
      <c r="AK84" s="41" t="str">
        <f t="shared" si="80"/>
        <v/>
      </c>
      <c r="AL84" s="41" t="str">
        <f t="shared" si="81"/>
        <v/>
      </c>
      <c r="AM84" s="41" t="str">
        <f t="shared" si="50"/>
        <v/>
      </c>
      <c r="AN84" s="41" t="str">
        <f t="shared" si="51"/>
        <v/>
      </c>
      <c r="AO84" s="41" t="str">
        <f t="shared" si="52"/>
        <v/>
      </c>
      <c r="AQ84" s="2" t="str">
        <f t="shared" si="53"/>
        <v/>
      </c>
      <c r="AR84" s="3" t="str">
        <f t="shared" si="54"/>
        <v/>
      </c>
      <c r="AS84" s="3" t="str">
        <f t="shared" si="55"/>
        <v/>
      </c>
      <c r="AT84" s="3" t="str">
        <f t="shared" si="56"/>
        <v/>
      </c>
      <c r="AU84" s="3" t="str">
        <f t="shared" si="57"/>
        <v/>
      </c>
      <c r="AV84" s="3" t="str">
        <f t="shared" si="58"/>
        <v/>
      </c>
      <c r="AW84" s="3" t="str">
        <f t="shared" si="59"/>
        <v/>
      </c>
      <c r="AX84" s="3" t="str">
        <f t="shared" si="60"/>
        <v/>
      </c>
      <c r="AY84" s="3" t="str">
        <f t="shared" si="61"/>
        <v/>
      </c>
      <c r="AZ84" s="3" t="str">
        <f t="shared" si="62"/>
        <v/>
      </c>
      <c r="BB84" s="7" t="str">
        <f t="shared" si="42"/>
        <v/>
      </c>
    </row>
    <row r="85" spans="1:54" x14ac:dyDescent="0.25">
      <c r="A85" s="2" t="str">
        <f t="shared" si="63"/>
        <v/>
      </c>
      <c r="B85" s="2" t="str">
        <f t="shared" si="64"/>
        <v/>
      </c>
      <c r="D85" s="59"/>
      <c r="E85" s="61"/>
      <c r="F85" s="18" t="str">
        <f t="shared" si="65"/>
        <v/>
      </c>
      <c r="G85" s="19" t="str">
        <f>IF(D85="","",VLOOKUP(D85,'Flota Variable'!$D$4:$I$35,4,0))</f>
        <v/>
      </c>
      <c r="H85" s="54"/>
      <c r="I85" s="19" t="str">
        <f>IF(D85="","",VLOOKUP(D85,'Flota Variable'!$D$4:$I$35,6,0))</f>
        <v/>
      </c>
      <c r="J85" s="54"/>
      <c r="L85" s="2">
        <v>83</v>
      </c>
      <c r="M85" s="2">
        <f t="shared" si="66"/>
        <v>4</v>
      </c>
      <c r="N85" s="2">
        <f t="shared" si="67"/>
        <v>19</v>
      </c>
      <c r="O85" s="2">
        <f t="shared" si="68"/>
        <v>419</v>
      </c>
      <c r="P85" s="43" t="str">
        <f t="shared" si="69"/>
        <v/>
      </c>
      <c r="Q85" s="44" t="str">
        <f t="shared" si="70"/>
        <v/>
      </c>
      <c r="R85" s="41" t="str">
        <f t="shared" si="71"/>
        <v/>
      </c>
      <c r="S85" s="41" t="str">
        <f t="shared" si="72"/>
        <v/>
      </c>
      <c r="U85" s="2" t="str">
        <f t="shared" si="73"/>
        <v/>
      </c>
      <c r="V85" s="2" t="str">
        <f t="shared" si="74"/>
        <v/>
      </c>
      <c r="W85" s="2" t="str">
        <f t="shared" si="75"/>
        <v/>
      </c>
      <c r="X85" s="2" t="str">
        <f t="shared" si="76"/>
        <v/>
      </c>
      <c r="Y85" s="2" t="str">
        <f t="shared" si="77"/>
        <v/>
      </c>
      <c r="Z85" s="41" t="str">
        <f t="shared" si="78"/>
        <v/>
      </c>
      <c r="AA85" s="41" t="str">
        <f t="shared" si="79"/>
        <v/>
      </c>
      <c r="AB85" s="41" t="str">
        <f t="shared" si="43"/>
        <v/>
      </c>
      <c r="AC85" s="40" t="str">
        <f t="shared" si="44"/>
        <v/>
      </c>
      <c r="AD85" s="41" t="str">
        <f t="shared" si="45"/>
        <v/>
      </c>
      <c r="AF85" s="2" t="str">
        <f t="shared" si="82"/>
        <v/>
      </c>
      <c r="AG85" s="2" t="str">
        <f t="shared" si="46"/>
        <v/>
      </c>
      <c r="AH85" s="2" t="str">
        <f t="shared" si="47"/>
        <v/>
      </c>
      <c r="AI85" s="2" t="str">
        <f t="shared" si="48"/>
        <v/>
      </c>
      <c r="AJ85" s="2" t="str">
        <f t="shared" si="49"/>
        <v/>
      </c>
      <c r="AK85" s="41" t="str">
        <f t="shared" si="80"/>
        <v/>
      </c>
      <c r="AL85" s="41" t="str">
        <f t="shared" si="81"/>
        <v/>
      </c>
      <c r="AM85" s="41" t="str">
        <f t="shared" si="50"/>
        <v/>
      </c>
      <c r="AN85" s="41" t="str">
        <f t="shared" si="51"/>
        <v/>
      </c>
      <c r="AO85" s="41" t="str">
        <f t="shared" si="52"/>
        <v/>
      </c>
      <c r="AQ85" s="2" t="str">
        <f t="shared" si="53"/>
        <v/>
      </c>
      <c r="AR85" s="3" t="str">
        <f t="shared" si="54"/>
        <v/>
      </c>
      <c r="AS85" s="3" t="str">
        <f t="shared" si="55"/>
        <v/>
      </c>
      <c r="AT85" s="3" t="str">
        <f t="shared" si="56"/>
        <v/>
      </c>
      <c r="AU85" s="3" t="str">
        <f t="shared" si="57"/>
        <v/>
      </c>
      <c r="AV85" s="3" t="str">
        <f t="shared" si="58"/>
        <v/>
      </c>
      <c r="AW85" s="3" t="str">
        <f t="shared" si="59"/>
        <v/>
      </c>
      <c r="AX85" s="3" t="str">
        <f t="shared" si="60"/>
        <v/>
      </c>
      <c r="AY85" s="3" t="str">
        <f t="shared" si="61"/>
        <v/>
      </c>
      <c r="AZ85" s="3" t="str">
        <f t="shared" si="62"/>
        <v/>
      </c>
      <c r="BB85" s="7" t="str">
        <f t="shared" si="42"/>
        <v/>
      </c>
    </row>
    <row r="86" spans="1:54" x14ac:dyDescent="0.25">
      <c r="A86" s="2" t="str">
        <f t="shared" si="63"/>
        <v/>
      </c>
      <c r="B86" s="2" t="str">
        <f t="shared" si="64"/>
        <v/>
      </c>
      <c r="D86" s="59"/>
      <c r="E86" s="61"/>
      <c r="F86" s="18" t="str">
        <f t="shared" si="65"/>
        <v/>
      </c>
      <c r="G86" s="19" t="str">
        <f>IF(D86="","",VLOOKUP(D86,'Flota Variable'!$D$4:$I$35,4,0))</f>
        <v/>
      </c>
      <c r="H86" s="54"/>
      <c r="I86" s="19" t="str">
        <f>IF(D86="","",VLOOKUP(D86,'Flota Variable'!$D$4:$I$35,6,0))</f>
        <v/>
      </c>
      <c r="J86" s="54"/>
      <c r="L86" s="2">
        <v>84</v>
      </c>
      <c r="M86" s="2">
        <f t="shared" si="66"/>
        <v>4</v>
      </c>
      <c r="N86" s="2">
        <f t="shared" si="67"/>
        <v>20</v>
      </c>
      <c r="O86" s="2">
        <f t="shared" si="68"/>
        <v>420</v>
      </c>
      <c r="P86" s="43" t="str">
        <f t="shared" si="69"/>
        <v/>
      </c>
      <c r="Q86" s="44" t="str">
        <f t="shared" si="70"/>
        <v/>
      </c>
      <c r="R86" s="41" t="str">
        <f t="shared" si="71"/>
        <v/>
      </c>
      <c r="S86" s="41" t="str">
        <f t="shared" si="72"/>
        <v/>
      </c>
      <c r="U86" s="2" t="str">
        <f t="shared" si="73"/>
        <v/>
      </c>
      <c r="V86" s="2" t="str">
        <f t="shared" si="74"/>
        <v/>
      </c>
      <c r="W86" s="2" t="str">
        <f t="shared" si="75"/>
        <v/>
      </c>
      <c r="X86" s="2" t="str">
        <f t="shared" si="76"/>
        <v/>
      </c>
      <c r="Y86" s="2" t="str">
        <f t="shared" si="77"/>
        <v/>
      </c>
      <c r="Z86" s="41" t="str">
        <f t="shared" si="78"/>
        <v/>
      </c>
      <c r="AA86" s="41" t="str">
        <f t="shared" si="79"/>
        <v/>
      </c>
      <c r="AB86" s="41" t="str">
        <f t="shared" si="43"/>
        <v/>
      </c>
      <c r="AC86" s="40" t="str">
        <f t="shared" si="44"/>
        <v/>
      </c>
      <c r="AD86" s="41" t="str">
        <f t="shared" si="45"/>
        <v/>
      </c>
      <c r="AF86" s="2" t="str">
        <f t="shared" si="82"/>
        <v/>
      </c>
      <c r="AG86" s="2" t="str">
        <f t="shared" si="46"/>
        <v/>
      </c>
      <c r="AH86" s="2" t="str">
        <f t="shared" si="47"/>
        <v/>
      </c>
      <c r="AI86" s="2" t="str">
        <f t="shared" si="48"/>
        <v/>
      </c>
      <c r="AJ86" s="2" t="str">
        <f t="shared" si="49"/>
        <v/>
      </c>
      <c r="AK86" s="41" t="str">
        <f t="shared" si="80"/>
        <v/>
      </c>
      <c r="AL86" s="41" t="str">
        <f t="shared" si="81"/>
        <v/>
      </c>
      <c r="AM86" s="41" t="str">
        <f t="shared" si="50"/>
        <v/>
      </c>
      <c r="AN86" s="41" t="str">
        <f t="shared" si="51"/>
        <v/>
      </c>
      <c r="AO86" s="41" t="str">
        <f t="shared" si="52"/>
        <v/>
      </c>
      <c r="AQ86" s="2" t="str">
        <f t="shared" si="53"/>
        <v/>
      </c>
      <c r="AR86" s="3" t="str">
        <f t="shared" si="54"/>
        <v/>
      </c>
      <c r="AS86" s="3" t="str">
        <f t="shared" si="55"/>
        <v/>
      </c>
      <c r="AT86" s="3" t="str">
        <f t="shared" si="56"/>
        <v/>
      </c>
      <c r="AU86" s="3" t="str">
        <f t="shared" si="57"/>
        <v/>
      </c>
      <c r="AV86" s="3" t="str">
        <f t="shared" si="58"/>
        <v/>
      </c>
      <c r="AW86" s="3" t="str">
        <f t="shared" si="59"/>
        <v/>
      </c>
      <c r="AX86" s="3" t="str">
        <f t="shared" si="60"/>
        <v/>
      </c>
      <c r="AY86" s="3" t="str">
        <f t="shared" si="61"/>
        <v/>
      </c>
      <c r="AZ86" s="3" t="str">
        <f t="shared" si="62"/>
        <v/>
      </c>
      <c r="BB86" s="7" t="str">
        <f t="shared" si="42"/>
        <v/>
      </c>
    </row>
    <row r="87" spans="1:54" x14ac:dyDescent="0.25">
      <c r="A87" s="2" t="str">
        <f t="shared" si="63"/>
        <v/>
      </c>
      <c r="B87" s="2" t="str">
        <f t="shared" si="64"/>
        <v/>
      </c>
      <c r="D87" s="59"/>
      <c r="E87" s="61"/>
      <c r="F87" s="18" t="str">
        <f t="shared" si="65"/>
        <v/>
      </c>
      <c r="G87" s="19" t="str">
        <f>IF(D87="","",VLOOKUP(D87,'Flota Variable'!$D$4:$I$35,4,0))</f>
        <v/>
      </c>
      <c r="H87" s="54"/>
      <c r="I87" s="19" t="str">
        <f>IF(D87="","",VLOOKUP(D87,'Flota Variable'!$D$4:$I$35,6,0))</f>
        <v/>
      </c>
      <c r="J87" s="54"/>
      <c r="L87" s="2">
        <v>85</v>
      </c>
      <c r="M87" s="2">
        <f t="shared" si="66"/>
        <v>4</v>
      </c>
      <c r="N87" s="2">
        <f t="shared" si="67"/>
        <v>21</v>
      </c>
      <c r="O87" s="2">
        <f t="shared" si="68"/>
        <v>421</v>
      </c>
      <c r="P87" s="43" t="str">
        <f t="shared" si="69"/>
        <v/>
      </c>
      <c r="Q87" s="44" t="str">
        <f t="shared" si="70"/>
        <v/>
      </c>
      <c r="R87" s="41" t="str">
        <f t="shared" si="71"/>
        <v/>
      </c>
      <c r="S87" s="41" t="str">
        <f t="shared" si="72"/>
        <v/>
      </c>
      <c r="U87" s="2" t="str">
        <f t="shared" si="73"/>
        <v/>
      </c>
      <c r="V87" s="2" t="str">
        <f t="shared" si="74"/>
        <v/>
      </c>
      <c r="W87" s="2" t="str">
        <f t="shared" si="75"/>
        <v/>
      </c>
      <c r="X87" s="2" t="str">
        <f t="shared" si="76"/>
        <v/>
      </c>
      <c r="Y87" s="2" t="str">
        <f t="shared" si="77"/>
        <v/>
      </c>
      <c r="Z87" s="41" t="str">
        <f t="shared" si="78"/>
        <v/>
      </c>
      <c r="AA87" s="41" t="str">
        <f t="shared" si="79"/>
        <v/>
      </c>
      <c r="AB87" s="41" t="str">
        <f t="shared" si="43"/>
        <v/>
      </c>
      <c r="AC87" s="40" t="str">
        <f t="shared" si="44"/>
        <v/>
      </c>
      <c r="AD87" s="41" t="str">
        <f t="shared" si="45"/>
        <v/>
      </c>
      <c r="AF87" s="2" t="str">
        <f t="shared" si="82"/>
        <v/>
      </c>
      <c r="AG87" s="2" t="str">
        <f t="shared" si="46"/>
        <v/>
      </c>
      <c r="AH87" s="2" t="str">
        <f t="shared" si="47"/>
        <v/>
      </c>
      <c r="AI87" s="2" t="str">
        <f t="shared" si="48"/>
        <v/>
      </c>
      <c r="AJ87" s="2" t="str">
        <f t="shared" si="49"/>
        <v/>
      </c>
      <c r="AK87" s="41" t="str">
        <f t="shared" si="80"/>
        <v/>
      </c>
      <c r="AL87" s="41" t="str">
        <f t="shared" si="81"/>
        <v/>
      </c>
      <c r="AM87" s="41" t="str">
        <f t="shared" si="50"/>
        <v/>
      </c>
      <c r="AN87" s="41" t="str">
        <f t="shared" si="51"/>
        <v/>
      </c>
      <c r="AO87" s="41" t="str">
        <f t="shared" si="52"/>
        <v/>
      </c>
      <c r="AQ87" s="2" t="str">
        <f t="shared" si="53"/>
        <v/>
      </c>
      <c r="AR87" s="3" t="str">
        <f t="shared" si="54"/>
        <v/>
      </c>
      <c r="AS87" s="3" t="str">
        <f t="shared" si="55"/>
        <v/>
      </c>
      <c r="AT87" s="3" t="str">
        <f t="shared" si="56"/>
        <v/>
      </c>
      <c r="AU87" s="3" t="str">
        <f t="shared" si="57"/>
        <v/>
      </c>
      <c r="AV87" s="3" t="str">
        <f t="shared" si="58"/>
        <v/>
      </c>
      <c r="AW87" s="3" t="str">
        <f t="shared" si="59"/>
        <v/>
      </c>
      <c r="AX87" s="3" t="str">
        <f t="shared" si="60"/>
        <v/>
      </c>
      <c r="AY87" s="3" t="str">
        <f t="shared" si="61"/>
        <v/>
      </c>
      <c r="AZ87" s="3" t="str">
        <f t="shared" si="62"/>
        <v/>
      </c>
      <c r="BB87" s="7" t="str">
        <f t="shared" si="42"/>
        <v/>
      </c>
    </row>
    <row r="88" spans="1:54" x14ac:dyDescent="0.25">
      <c r="A88" s="2" t="str">
        <f t="shared" si="63"/>
        <v/>
      </c>
      <c r="B88" s="2" t="str">
        <f t="shared" si="64"/>
        <v/>
      </c>
      <c r="D88" s="59"/>
      <c r="E88" s="61"/>
      <c r="F88" s="18" t="str">
        <f t="shared" si="65"/>
        <v/>
      </c>
      <c r="G88" s="19" t="str">
        <f>IF(D88="","",VLOOKUP(D88,'Flota Variable'!$D$4:$I$35,4,0))</f>
        <v/>
      </c>
      <c r="H88" s="54"/>
      <c r="I88" s="19" t="str">
        <f>IF(D88="","",VLOOKUP(D88,'Flota Variable'!$D$4:$I$35,6,0))</f>
        <v/>
      </c>
      <c r="J88" s="54"/>
      <c r="L88" s="2">
        <v>86</v>
      </c>
      <c r="M88" s="2">
        <f t="shared" si="66"/>
        <v>4</v>
      </c>
      <c r="N88" s="2">
        <f t="shared" si="67"/>
        <v>22</v>
      </c>
      <c r="O88" s="2">
        <f t="shared" si="68"/>
        <v>422</v>
      </c>
      <c r="P88" s="43" t="str">
        <f t="shared" si="69"/>
        <v/>
      </c>
      <c r="Q88" s="44" t="str">
        <f t="shared" si="70"/>
        <v/>
      </c>
      <c r="R88" s="41" t="str">
        <f t="shared" si="71"/>
        <v/>
      </c>
      <c r="S88" s="41" t="str">
        <f t="shared" si="72"/>
        <v/>
      </c>
      <c r="U88" s="2" t="str">
        <f t="shared" si="73"/>
        <v/>
      </c>
      <c r="V88" s="2" t="str">
        <f t="shared" si="74"/>
        <v/>
      </c>
      <c r="W88" s="2" t="str">
        <f t="shared" si="75"/>
        <v/>
      </c>
      <c r="X88" s="2" t="str">
        <f t="shared" si="76"/>
        <v/>
      </c>
      <c r="Y88" s="2" t="str">
        <f t="shared" si="77"/>
        <v/>
      </c>
      <c r="Z88" s="41" t="str">
        <f t="shared" si="78"/>
        <v/>
      </c>
      <c r="AA88" s="41" t="str">
        <f t="shared" si="79"/>
        <v/>
      </c>
      <c r="AB88" s="41" t="str">
        <f t="shared" si="43"/>
        <v/>
      </c>
      <c r="AC88" s="40" t="str">
        <f t="shared" si="44"/>
        <v/>
      </c>
      <c r="AD88" s="41" t="str">
        <f t="shared" si="45"/>
        <v/>
      </c>
      <c r="AF88" s="2" t="str">
        <f t="shared" si="82"/>
        <v/>
      </c>
      <c r="AG88" s="2" t="str">
        <f t="shared" si="46"/>
        <v/>
      </c>
      <c r="AH88" s="2" t="str">
        <f t="shared" si="47"/>
        <v/>
      </c>
      <c r="AI88" s="2" t="str">
        <f t="shared" si="48"/>
        <v/>
      </c>
      <c r="AJ88" s="2" t="str">
        <f t="shared" si="49"/>
        <v/>
      </c>
      <c r="AK88" s="41" t="str">
        <f t="shared" si="80"/>
        <v/>
      </c>
      <c r="AL88" s="41" t="str">
        <f t="shared" si="81"/>
        <v/>
      </c>
      <c r="AM88" s="41" t="str">
        <f t="shared" si="50"/>
        <v/>
      </c>
      <c r="AN88" s="41" t="str">
        <f t="shared" si="51"/>
        <v/>
      </c>
      <c r="AO88" s="41" t="str">
        <f t="shared" si="52"/>
        <v/>
      </c>
      <c r="AQ88" s="2" t="str">
        <f t="shared" si="53"/>
        <v/>
      </c>
      <c r="AR88" s="3" t="str">
        <f t="shared" si="54"/>
        <v/>
      </c>
      <c r="AS88" s="3" t="str">
        <f t="shared" si="55"/>
        <v/>
      </c>
      <c r="AT88" s="3" t="str">
        <f t="shared" si="56"/>
        <v/>
      </c>
      <c r="AU88" s="3" t="str">
        <f t="shared" si="57"/>
        <v/>
      </c>
      <c r="AV88" s="3" t="str">
        <f t="shared" si="58"/>
        <v/>
      </c>
      <c r="AW88" s="3" t="str">
        <f t="shared" si="59"/>
        <v/>
      </c>
      <c r="AX88" s="3" t="str">
        <f t="shared" si="60"/>
        <v/>
      </c>
      <c r="AY88" s="3" t="str">
        <f t="shared" si="61"/>
        <v/>
      </c>
      <c r="AZ88" s="3" t="str">
        <f t="shared" si="62"/>
        <v/>
      </c>
      <c r="BB88" s="7" t="str">
        <f t="shared" si="42"/>
        <v/>
      </c>
    </row>
    <row r="89" spans="1:54" x14ac:dyDescent="0.25">
      <c r="A89" s="2" t="str">
        <f t="shared" si="63"/>
        <v/>
      </c>
      <c r="B89" s="2" t="str">
        <f t="shared" si="64"/>
        <v/>
      </c>
      <c r="D89" s="59"/>
      <c r="E89" s="61"/>
      <c r="F89" s="18" t="str">
        <f t="shared" si="65"/>
        <v/>
      </c>
      <c r="G89" s="19" t="str">
        <f>IF(D89="","",VLOOKUP(D89,'Flota Variable'!$D$4:$I$35,4,0))</f>
        <v/>
      </c>
      <c r="H89" s="54"/>
      <c r="I89" s="19" t="str">
        <f>IF(D89="","",VLOOKUP(D89,'Flota Variable'!$D$4:$I$35,6,0))</f>
        <v/>
      </c>
      <c r="J89" s="54"/>
      <c r="L89" s="2">
        <v>87</v>
      </c>
      <c r="M89" s="2">
        <f t="shared" si="66"/>
        <v>4</v>
      </c>
      <c r="N89" s="2">
        <f t="shared" si="67"/>
        <v>23</v>
      </c>
      <c r="O89" s="2">
        <f t="shared" si="68"/>
        <v>423</v>
      </c>
      <c r="P89" s="43" t="str">
        <f t="shared" si="69"/>
        <v/>
      </c>
      <c r="Q89" s="44" t="str">
        <f t="shared" si="70"/>
        <v/>
      </c>
      <c r="R89" s="41" t="str">
        <f t="shared" si="71"/>
        <v/>
      </c>
      <c r="S89" s="41" t="str">
        <f t="shared" si="72"/>
        <v/>
      </c>
      <c r="U89" s="2" t="str">
        <f t="shared" si="73"/>
        <v/>
      </c>
      <c r="V89" s="2" t="str">
        <f t="shared" si="74"/>
        <v/>
      </c>
      <c r="W89" s="2" t="str">
        <f t="shared" si="75"/>
        <v/>
      </c>
      <c r="X89" s="2" t="str">
        <f t="shared" si="76"/>
        <v/>
      </c>
      <c r="Y89" s="2" t="str">
        <f t="shared" si="77"/>
        <v/>
      </c>
      <c r="Z89" s="41" t="str">
        <f t="shared" si="78"/>
        <v/>
      </c>
      <c r="AA89" s="41" t="str">
        <f t="shared" si="79"/>
        <v/>
      </c>
      <c r="AB89" s="41" t="str">
        <f t="shared" si="43"/>
        <v/>
      </c>
      <c r="AC89" s="40" t="str">
        <f t="shared" si="44"/>
        <v/>
      </c>
      <c r="AD89" s="41" t="str">
        <f t="shared" si="45"/>
        <v/>
      </c>
      <c r="AF89" s="2" t="str">
        <f t="shared" si="82"/>
        <v/>
      </c>
      <c r="AG89" s="2" t="str">
        <f t="shared" si="46"/>
        <v/>
      </c>
      <c r="AH89" s="2" t="str">
        <f t="shared" si="47"/>
        <v/>
      </c>
      <c r="AI89" s="2" t="str">
        <f t="shared" si="48"/>
        <v/>
      </c>
      <c r="AJ89" s="2" t="str">
        <f t="shared" si="49"/>
        <v/>
      </c>
      <c r="AK89" s="41" t="str">
        <f t="shared" si="80"/>
        <v/>
      </c>
      <c r="AL89" s="41" t="str">
        <f t="shared" si="81"/>
        <v/>
      </c>
      <c r="AM89" s="41" t="str">
        <f t="shared" si="50"/>
        <v/>
      </c>
      <c r="AN89" s="41" t="str">
        <f t="shared" si="51"/>
        <v/>
      </c>
      <c r="AO89" s="41" t="str">
        <f t="shared" si="52"/>
        <v/>
      </c>
      <c r="AQ89" s="2" t="str">
        <f t="shared" si="53"/>
        <v/>
      </c>
      <c r="AR89" s="3" t="str">
        <f t="shared" si="54"/>
        <v/>
      </c>
      <c r="AS89" s="3" t="str">
        <f t="shared" si="55"/>
        <v/>
      </c>
      <c r="AT89" s="3" t="str">
        <f t="shared" si="56"/>
        <v/>
      </c>
      <c r="AU89" s="3" t="str">
        <f t="shared" si="57"/>
        <v/>
      </c>
      <c r="AV89" s="3" t="str">
        <f t="shared" si="58"/>
        <v/>
      </c>
      <c r="AW89" s="3" t="str">
        <f t="shared" si="59"/>
        <v/>
      </c>
      <c r="AX89" s="3" t="str">
        <f t="shared" si="60"/>
        <v/>
      </c>
      <c r="AY89" s="3" t="str">
        <f t="shared" si="61"/>
        <v/>
      </c>
      <c r="AZ89" s="3" t="str">
        <f t="shared" si="62"/>
        <v/>
      </c>
      <c r="BB89" s="7" t="str">
        <f t="shared" si="42"/>
        <v/>
      </c>
    </row>
    <row r="90" spans="1:54" x14ac:dyDescent="0.25">
      <c r="A90" s="2" t="str">
        <f t="shared" si="63"/>
        <v/>
      </c>
      <c r="B90" s="2" t="str">
        <f t="shared" si="64"/>
        <v/>
      </c>
      <c r="D90" s="59"/>
      <c r="E90" s="61"/>
      <c r="F90" s="18" t="str">
        <f t="shared" si="65"/>
        <v/>
      </c>
      <c r="G90" s="19" t="str">
        <f>IF(D90="","",VLOOKUP(D90,'Flota Variable'!$D$4:$I$35,4,0))</f>
        <v/>
      </c>
      <c r="H90" s="54"/>
      <c r="I90" s="19" t="str">
        <f>IF(D90="","",VLOOKUP(D90,'Flota Variable'!$D$4:$I$35,6,0))</f>
        <v/>
      </c>
      <c r="J90" s="54"/>
      <c r="L90" s="2">
        <v>88</v>
      </c>
      <c r="M90" s="2">
        <f t="shared" si="66"/>
        <v>4</v>
      </c>
      <c r="N90" s="2">
        <f t="shared" si="67"/>
        <v>24</v>
      </c>
      <c r="O90" s="2">
        <f t="shared" si="68"/>
        <v>424</v>
      </c>
      <c r="P90" s="43" t="str">
        <f t="shared" si="69"/>
        <v/>
      </c>
      <c r="Q90" s="44" t="str">
        <f t="shared" si="70"/>
        <v/>
      </c>
      <c r="R90" s="41" t="str">
        <f t="shared" si="71"/>
        <v/>
      </c>
      <c r="S90" s="41" t="str">
        <f t="shared" si="72"/>
        <v/>
      </c>
      <c r="U90" s="2" t="str">
        <f t="shared" si="73"/>
        <v/>
      </c>
      <c r="V90" s="2" t="str">
        <f t="shared" si="74"/>
        <v/>
      </c>
      <c r="W90" s="2" t="str">
        <f t="shared" si="75"/>
        <v/>
      </c>
      <c r="X90" s="2" t="str">
        <f t="shared" si="76"/>
        <v/>
      </c>
      <c r="Y90" s="2" t="str">
        <f t="shared" si="77"/>
        <v/>
      </c>
      <c r="Z90" s="41" t="str">
        <f t="shared" si="78"/>
        <v/>
      </c>
      <c r="AA90" s="41" t="str">
        <f t="shared" si="79"/>
        <v/>
      </c>
      <c r="AB90" s="41" t="str">
        <f t="shared" si="43"/>
        <v/>
      </c>
      <c r="AC90" s="40" t="str">
        <f t="shared" si="44"/>
        <v/>
      </c>
      <c r="AD90" s="41" t="str">
        <f t="shared" si="45"/>
        <v/>
      </c>
      <c r="AF90" s="2" t="str">
        <f t="shared" si="82"/>
        <v/>
      </c>
      <c r="AG90" s="2" t="str">
        <f t="shared" si="46"/>
        <v/>
      </c>
      <c r="AH90" s="2" t="str">
        <f t="shared" si="47"/>
        <v/>
      </c>
      <c r="AI90" s="2" t="str">
        <f t="shared" si="48"/>
        <v/>
      </c>
      <c r="AJ90" s="2" t="str">
        <f t="shared" si="49"/>
        <v/>
      </c>
      <c r="AK90" s="41" t="str">
        <f t="shared" si="80"/>
        <v/>
      </c>
      <c r="AL90" s="41" t="str">
        <f t="shared" si="81"/>
        <v/>
      </c>
      <c r="AM90" s="41" t="str">
        <f t="shared" si="50"/>
        <v/>
      </c>
      <c r="AN90" s="41" t="str">
        <f t="shared" si="51"/>
        <v/>
      </c>
      <c r="AO90" s="41" t="str">
        <f t="shared" si="52"/>
        <v/>
      </c>
      <c r="AQ90" s="2" t="str">
        <f t="shared" si="53"/>
        <v/>
      </c>
      <c r="AR90" s="3" t="str">
        <f t="shared" si="54"/>
        <v/>
      </c>
      <c r="AS90" s="3" t="str">
        <f t="shared" si="55"/>
        <v/>
      </c>
      <c r="AT90" s="3" t="str">
        <f t="shared" si="56"/>
        <v/>
      </c>
      <c r="AU90" s="3" t="str">
        <f t="shared" si="57"/>
        <v/>
      </c>
      <c r="AV90" s="3" t="str">
        <f t="shared" si="58"/>
        <v/>
      </c>
      <c r="AW90" s="3" t="str">
        <f t="shared" si="59"/>
        <v/>
      </c>
      <c r="AX90" s="3" t="str">
        <f t="shared" si="60"/>
        <v/>
      </c>
      <c r="AY90" s="3" t="str">
        <f t="shared" si="61"/>
        <v/>
      </c>
      <c r="AZ90" s="3" t="str">
        <f t="shared" si="62"/>
        <v/>
      </c>
      <c r="BB90" s="7" t="str">
        <f t="shared" si="42"/>
        <v/>
      </c>
    </row>
    <row r="91" spans="1:54" x14ac:dyDescent="0.25">
      <c r="A91" s="2" t="str">
        <f t="shared" si="63"/>
        <v/>
      </c>
      <c r="B91" s="2" t="str">
        <f t="shared" si="64"/>
        <v/>
      </c>
      <c r="D91" s="59"/>
      <c r="E91" s="61"/>
      <c r="F91" s="18" t="str">
        <f t="shared" si="65"/>
        <v/>
      </c>
      <c r="G91" s="19" t="str">
        <f>IF(D91="","",VLOOKUP(D91,'Flota Variable'!$D$4:$I$35,4,0))</f>
        <v/>
      </c>
      <c r="H91" s="54"/>
      <c r="I91" s="19" t="str">
        <f>IF(D91="","",VLOOKUP(D91,'Flota Variable'!$D$4:$I$35,6,0))</f>
        <v/>
      </c>
      <c r="J91" s="54"/>
      <c r="L91" s="2">
        <v>89</v>
      </c>
      <c r="M91" s="2">
        <f t="shared" si="66"/>
        <v>5</v>
      </c>
      <c r="N91" s="2">
        <f t="shared" si="67"/>
        <v>3</v>
      </c>
      <c r="O91" s="2">
        <f t="shared" si="68"/>
        <v>503</v>
      </c>
      <c r="P91" s="43" t="str">
        <f t="shared" si="69"/>
        <v/>
      </c>
      <c r="Q91" s="44" t="str">
        <f t="shared" si="70"/>
        <v/>
      </c>
      <c r="R91" s="41" t="str">
        <f t="shared" si="71"/>
        <v/>
      </c>
      <c r="S91" s="41" t="str">
        <f t="shared" si="72"/>
        <v/>
      </c>
      <c r="U91" s="2" t="str">
        <f t="shared" si="73"/>
        <v/>
      </c>
      <c r="V91" s="2" t="str">
        <f t="shared" si="74"/>
        <v/>
      </c>
      <c r="W91" s="2" t="str">
        <f t="shared" si="75"/>
        <v/>
      </c>
      <c r="X91" s="2" t="str">
        <f t="shared" si="76"/>
        <v/>
      </c>
      <c r="Y91" s="2" t="str">
        <f t="shared" si="77"/>
        <v/>
      </c>
      <c r="Z91" s="41" t="str">
        <f t="shared" si="78"/>
        <v/>
      </c>
      <c r="AA91" s="41" t="str">
        <f t="shared" si="79"/>
        <v/>
      </c>
      <c r="AB91" s="41" t="str">
        <f t="shared" si="43"/>
        <v/>
      </c>
      <c r="AC91" s="40" t="str">
        <f t="shared" si="44"/>
        <v/>
      </c>
      <c r="AD91" s="41" t="str">
        <f t="shared" si="45"/>
        <v/>
      </c>
      <c r="AF91" s="2" t="str">
        <f t="shared" si="82"/>
        <v/>
      </c>
      <c r="AG91" s="2" t="str">
        <f t="shared" si="46"/>
        <v/>
      </c>
      <c r="AH91" s="2" t="str">
        <f t="shared" si="47"/>
        <v/>
      </c>
      <c r="AI91" s="2" t="str">
        <f t="shared" si="48"/>
        <v/>
      </c>
      <c r="AJ91" s="2" t="str">
        <f t="shared" si="49"/>
        <v/>
      </c>
      <c r="AK91" s="41" t="str">
        <f t="shared" si="80"/>
        <v/>
      </c>
      <c r="AL91" s="41" t="str">
        <f t="shared" si="81"/>
        <v/>
      </c>
      <c r="AM91" s="41" t="str">
        <f t="shared" si="50"/>
        <v/>
      </c>
      <c r="AN91" s="41" t="str">
        <f t="shared" si="51"/>
        <v/>
      </c>
      <c r="AO91" s="41" t="str">
        <f t="shared" si="52"/>
        <v/>
      </c>
      <c r="AQ91" s="2" t="str">
        <f t="shared" si="53"/>
        <v/>
      </c>
      <c r="AR91" s="3" t="str">
        <f t="shared" si="54"/>
        <v/>
      </c>
      <c r="AS91" s="3" t="str">
        <f t="shared" si="55"/>
        <v/>
      </c>
      <c r="AT91" s="3" t="str">
        <f t="shared" si="56"/>
        <v/>
      </c>
      <c r="AU91" s="3" t="str">
        <f t="shared" si="57"/>
        <v/>
      </c>
      <c r="AV91" s="3" t="str">
        <f t="shared" si="58"/>
        <v/>
      </c>
      <c r="AW91" s="3" t="str">
        <f t="shared" si="59"/>
        <v/>
      </c>
      <c r="AX91" s="3" t="str">
        <f t="shared" si="60"/>
        <v/>
      </c>
      <c r="AY91" s="3" t="str">
        <f t="shared" si="61"/>
        <v/>
      </c>
      <c r="AZ91" s="3" t="str">
        <f t="shared" si="62"/>
        <v/>
      </c>
      <c r="BB91" s="7" t="str">
        <f t="shared" si="42"/>
        <v/>
      </c>
    </row>
    <row r="92" spans="1:54" x14ac:dyDescent="0.25">
      <c r="A92" s="2" t="str">
        <f t="shared" si="63"/>
        <v/>
      </c>
      <c r="B92" s="2" t="str">
        <f t="shared" si="64"/>
        <v/>
      </c>
      <c r="D92" s="59"/>
      <c r="E92" s="61"/>
      <c r="F92" s="18" t="str">
        <f t="shared" si="65"/>
        <v/>
      </c>
      <c r="G92" s="19" t="str">
        <f>IF(D92="","",VLOOKUP(D92,'Flota Variable'!$D$4:$I$35,4,0))</f>
        <v/>
      </c>
      <c r="H92" s="54"/>
      <c r="I92" s="19" t="str">
        <f>IF(D92="","",VLOOKUP(D92,'Flota Variable'!$D$4:$I$35,6,0))</f>
        <v/>
      </c>
      <c r="J92" s="54"/>
      <c r="L92" s="2">
        <v>90</v>
      </c>
      <c r="M92" s="2">
        <f t="shared" si="66"/>
        <v>5</v>
      </c>
      <c r="N92" s="2">
        <f t="shared" si="67"/>
        <v>4</v>
      </c>
      <c r="O92" s="2">
        <f t="shared" si="68"/>
        <v>504</v>
      </c>
      <c r="P92" s="43" t="str">
        <f t="shared" si="69"/>
        <v/>
      </c>
      <c r="Q92" s="44" t="str">
        <f t="shared" si="70"/>
        <v/>
      </c>
      <c r="R92" s="41" t="str">
        <f t="shared" si="71"/>
        <v/>
      </c>
      <c r="S92" s="41" t="str">
        <f t="shared" si="72"/>
        <v/>
      </c>
      <c r="U92" s="2" t="str">
        <f t="shared" si="73"/>
        <v/>
      </c>
      <c r="V92" s="2" t="str">
        <f t="shared" si="74"/>
        <v/>
      </c>
      <c r="W92" s="2" t="str">
        <f t="shared" si="75"/>
        <v/>
      </c>
      <c r="X92" s="2" t="str">
        <f t="shared" si="76"/>
        <v/>
      </c>
      <c r="Y92" s="2" t="str">
        <f t="shared" si="77"/>
        <v/>
      </c>
      <c r="Z92" s="41" t="str">
        <f t="shared" si="78"/>
        <v/>
      </c>
      <c r="AA92" s="41" t="str">
        <f t="shared" si="79"/>
        <v/>
      </c>
      <c r="AB92" s="41" t="str">
        <f t="shared" si="43"/>
        <v/>
      </c>
      <c r="AC92" s="40" t="str">
        <f t="shared" si="44"/>
        <v/>
      </c>
      <c r="AD92" s="41" t="str">
        <f t="shared" si="45"/>
        <v/>
      </c>
      <c r="AF92" s="2" t="str">
        <f t="shared" si="82"/>
        <v/>
      </c>
      <c r="AG92" s="2" t="str">
        <f t="shared" si="46"/>
        <v/>
      </c>
      <c r="AH92" s="2" t="str">
        <f t="shared" si="47"/>
        <v/>
      </c>
      <c r="AI92" s="2" t="str">
        <f t="shared" si="48"/>
        <v/>
      </c>
      <c r="AJ92" s="2" t="str">
        <f t="shared" si="49"/>
        <v/>
      </c>
      <c r="AK92" s="41" t="str">
        <f t="shared" si="80"/>
        <v/>
      </c>
      <c r="AL92" s="41" t="str">
        <f t="shared" si="81"/>
        <v/>
      </c>
      <c r="AM92" s="41" t="str">
        <f t="shared" si="50"/>
        <v/>
      </c>
      <c r="AN92" s="41" t="str">
        <f t="shared" si="51"/>
        <v/>
      </c>
      <c r="AO92" s="41" t="str">
        <f t="shared" si="52"/>
        <v/>
      </c>
      <c r="AQ92" s="2" t="str">
        <f t="shared" si="53"/>
        <v/>
      </c>
      <c r="AR92" s="3" t="str">
        <f t="shared" si="54"/>
        <v/>
      </c>
      <c r="AS92" s="3" t="str">
        <f t="shared" si="55"/>
        <v/>
      </c>
      <c r="AT92" s="3" t="str">
        <f t="shared" si="56"/>
        <v/>
      </c>
      <c r="AU92" s="3" t="str">
        <f t="shared" si="57"/>
        <v/>
      </c>
      <c r="AV92" s="3" t="str">
        <f t="shared" si="58"/>
        <v/>
      </c>
      <c r="AW92" s="3" t="str">
        <f t="shared" si="59"/>
        <v/>
      </c>
      <c r="AX92" s="3" t="str">
        <f t="shared" si="60"/>
        <v/>
      </c>
      <c r="AY92" s="3" t="str">
        <f t="shared" si="61"/>
        <v/>
      </c>
      <c r="AZ92" s="3" t="str">
        <f t="shared" si="62"/>
        <v/>
      </c>
      <c r="BB92" s="7" t="str">
        <f t="shared" si="42"/>
        <v/>
      </c>
    </row>
    <row r="93" spans="1:54" x14ac:dyDescent="0.25">
      <c r="A93" s="2" t="str">
        <f t="shared" si="63"/>
        <v/>
      </c>
      <c r="B93" s="2" t="str">
        <f t="shared" si="64"/>
        <v/>
      </c>
      <c r="D93" s="59"/>
      <c r="E93" s="61"/>
      <c r="F93" s="18" t="str">
        <f t="shared" si="65"/>
        <v/>
      </c>
      <c r="G93" s="19" t="str">
        <f>IF(D93="","",VLOOKUP(D93,'Flota Variable'!$D$4:$I$35,4,0))</f>
        <v/>
      </c>
      <c r="H93" s="54"/>
      <c r="I93" s="19" t="str">
        <f>IF(D93="","",VLOOKUP(D93,'Flota Variable'!$D$4:$I$35,6,0))</f>
        <v/>
      </c>
      <c r="J93" s="54"/>
      <c r="L93" s="2">
        <v>91</v>
      </c>
      <c r="M93" s="2">
        <f t="shared" si="66"/>
        <v>5</v>
      </c>
      <c r="N93" s="2">
        <f t="shared" si="67"/>
        <v>5</v>
      </c>
      <c r="O93" s="2">
        <f t="shared" si="68"/>
        <v>505</v>
      </c>
      <c r="P93" s="43" t="str">
        <f t="shared" si="69"/>
        <v/>
      </c>
      <c r="Q93" s="44" t="str">
        <f t="shared" si="70"/>
        <v/>
      </c>
      <c r="R93" s="41" t="str">
        <f t="shared" si="71"/>
        <v/>
      </c>
      <c r="S93" s="41" t="str">
        <f t="shared" si="72"/>
        <v/>
      </c>
      <c r="U93" s="2" t="str">
        <f t="shared" si="73"/>
        <v/>
      </c>
      <c r="V93" s="2" t="str">
        <f t="shared" si="74"/>
        <v/>
      </c>
      <c r="W93" s="2" t="str">
        <f t="shared" si="75"/>
        <v/>
      </c>
      <c r="X93" s="2" t="str">
        <f t="shared" si="76"/>
        <v/>
      </c>
      <c r="Y93" s="2" t="str">
        <f t="shared" si="77"/>
        <v/>
      </c>
      <c r="Z93" s="41" t="str">
        <f t="shared" si="78"/>
        <v/>
      </c>
      <c r="AA93" s="41" t="str">
        <f t="shared" si="79"/>
        <v/>
      </c>
      <c r="AB93" s="41" t="str">
        <f t="shared" si="43"/>
        <v/>
      </c>
      <c r="AC93" s="40" t="str">
        <f t="shared" si="44"/>
        <v/>
      </c>
      <c r="AD93" s="41" t="str">
        <f t="shared" si="45"/>
        <v/>
      </c>
      <c r="AF93" s="2" t="str">
        <f t="shared" si="82"/>
        <v/>
      </c>
      <c r="AG93" s="2" t="str">
        <f t="shared" si="46"/>
        <v/>
      </c>
      <c r="AH93" s="2" t="str">
        <f t="shared" si="47"/>
        <v/>
      </c>
      <c r="AI93" s="2" t="str">
        <f t="shared" si="48"/>
        <v/>
      </c>
      <c r="AJ93" s="2" t="str">
        <f t="shared" si="49"/>
        <v/>
      </c>
      <c r="AK93" s="41" t="str">
        <f t="shared" si="80"/>
        <v/>
      </c>
      <c r="AL93" s="41" t="str">
        <f t="shared" si="81"/>
        <v/>
      </c>
      <c r="AM93" s="41" t="str">
        <f t="shared" si="50"/>
        <v/>
      </c>
      <c r="AN93" s="41" t="str">
        <f t="shared" si="51"/>
        <v/>
      </c>
      <c r="AO93" s="41" t="str">
        <f t="shared" si="52"/>
        <v/>
      </c>
      <c r="AQ93" s="2" t="str">
        <f t="shared" si="53"/>
        <v/>
      </c>
      <c r="AR93" s="3" t="str">
        <f t="shared" si="54"/>
        <v/>
      </c>
      <c r="AS93" s="3" t="str">
        <f t="shared" si="55"/>
        <v/>
      </c>
      <c r="AT93" s="3" t="str">
        <f t="shared" si="56"/>
        <v/>
      </c>
      <c r="AU93" s="3" t="str">
        <f t="shared" si="57"/>
        <v/>
      </c>
      <c r="AV93" s="3" t="str">
        <f t="shared" si="58"/>
        <v/>
      </c>
      <c r="AW93" s="3" t="str">
        <f t="shared" si="59"/>
        <v/>
      </c>
      <c r="AX93" s="3" t="str">
        <f t="shared" si="60"/>
        <v/>
      </c>
      <c r="AY93" s="3" t="str">
        <f t="shared" si="61"/>
        <v/>
      </c>
      <c r="AZ93" s="3" t="str">
        <f t="shared" si="62"/>
        <v/>
      </c>
      <c r="BB93" s="7" t="str">
        <f t="shared" si="42"/>
        <v/>
      </c>
    </row>
    <row r="94" spans="1:54" x14ac:dyDescent="0.25">
      <c r="A94" s="2" t="str">
        <f t="shared" si="63"/>
        <v/>
      </c>
      <c r="B94" s="2" t="str">
        <f t="shared" si="64"/>
        <v/>
      </c>
      <c r="D94" s="59"/>
      <c r="E94" s="61"/>
      <c r="F94" s="18" t="str">
        <f t="shared" si="65"/>
        <v/>
      </c>
      <c r="G94" s="19" t="str">
        <f>IF(D94="","",VLOOKUP(D94,'Flota Variable'!$D$4:$I$35,4,0))</f>
        <v/>
      </c>
      <c r="H94" s="54"/>
      <c r="I94" s="19" t="str">
        <f>IF(D94="","",VLOOKUP(D94,'Flota Variable'!$D$4:$I$35,6,0))</f>
        <v/>
      </c>
      <c r="J94" s="54"/>
      <c r="L94" s="2">
        <v>92</v>
      </c>
      <c r="M94" s="2">
        <f t="shared" si="66"/>
        <v>5</v>
      </c>
      <c r="N94" s="2">
        <f t="shared" si="67"/>
        <v>6</v>
      </c>
      <c r="O94" s="2">
        <f t="shared" si="68"/>
        <v>506</v>
      </c>
      <c r="P94" s="43" t="str">
        <f t="shared" si="69"/>
        <v/>
      </c>
      <c r="Q94" s="44" t="str">
        <f t="shared" si="70"/>
        <v/>
      </c>
      <c r="R94" s="41" t="str">
        <f t="shared" si="71"/>
        <v/>
      </c>
      <c r="S94" s="41" t="str">
        <f t="shared" si="72"/>
        <v/>
      </c>
      <c r="U94" s="2" t="str">
        <f t="shared" si="73"/>
        <v/>
      </c>
      <c r="V94" s="2" t="str">
        <f t="shared" si="74"/>
        <v/>
      </c>
      <c r="W94" s="2" t="str">
        <f t="shared" si="75"/>
        <v/>
      </c>
      <c r="X94" s="2" t="str">
        <f t="shared" si="76"/>
        <v/>
      </c>
      <c r="Y94" s="2" t="str">
        <f t="shared" si="77"/>
        <v/>
      </c>
      <c r="Z94" s="41" t="str">
        <f t="shared" si="78"/>
        <v/>
      </c>
      <c r="AA94" s="41" t="str">
        <f t="shared" si="79"/>
        <v/>
      </c>
      <c r="AB94" s="41" t="str">
        <f t="shared" si="43"/>
        <v/>
      </c>
      <c r="AC94" s="40" t="str">
        <f t="shared" si="44"/>
        <v/>
      </c>
      <c r="AD94" s="41" t="str">
        <f t="shared" si="45"/>
        <v/>
      </c>
      <c r="AF94" s="2" t="str">
        <f t="shared" si="82"/>
        <v/>
      </c>
      <c r="AG94" s="2" t="str">
        <f t="shared" si="46"/>
        <v/>
      </c>
      <c r="AH94" s="2" t="str">
        <f t="shared" si="47"/>
        <v/>
      </c>
      <c r="AI94" s="2" t="str">
        <f t="shared" si="48"/>
        <v/>
      </c>
      <c r="AJ94" s="2" t="str">
        <f t="shared" si="49"/>
        <v/>
      </c>
      <c r="AK94" s="41" t="str">
        <f t="shared" si="80"/>
        <v/>
      </c>
      <c r="AL94" s="41" t="str">
        <f t="shared" si="81"/>
        <v/>
      </c>
      <c r="AM94" s="41" t="str">
        <f t="shared" si="50"/>
        <v/>
      </c>
      <c r="AN94" s="41" t="str">
        <f t="shared" si="51"/>
        <v/>
      </c>
      <c r="AO94" s="41" t="str">
        <f t="shared" si="52"/>
        <v/>
      </c>
      <c r="AQ94" s="2" t="str">
        <f t="shared" si="53"/>
        <v/>
      </c>
      <c r="AR94" s="3" t="str">
        <f t="shared" si="54"/>
        <v/>
      </c>
      <c r="AS94" s="3" t="str">
        <f t="shared" si="55"/>
        <v/>
      </c>
      <c r="AT94" s="3" t="str">
        <f t="shared" si="56"/>
        <v/>
      </c>
      <c r="AU94" s="3" t="str">
        <f t="shared" si="57"/>
        <v/>
      </c>
      <c r="AV94" s="3" t="str">
        <f t="shared" si="58"/>
        <v/>
      </c>
      <c r="AW94" s="3" t="str">
        <f t="shared" si="59"/>
        <v/>
      </c>
      <c r="AX94" s="3" t="str">
        <f t="shared" si="60"/>
        <v/>
      </c>
      <c r="AY94" s="3" t="str">
        <f t="shared" si="61"/>
        <v/>
      </c>
      <c r="AZ94" s="3" t="str">
        <f t="shared" si="62"/>
        <v/>
      </c>
      <c r="BB94" s="7" t="str">
        <f t="shared" si="42"/>
        <v/>
      </c>
    </row>
    <row r="95" spans="1:54" x14ac:dyDescent="0.25">
      <c r="A95" s="2" t="str">
        <f t="shared" si="63"/>
        <v/>
      </c>
      <c r="B95" s="2" t="str">
        <f t="shared" si="64"/>
        <v/>
      </c>
      <c r="D95" s="59"/>
      <c r="E95" s="61"/>
      <c r="F95" s="18" t="str">
        <f t="shared" si="65"/>
        <v/>
      </c>
      <c r="G95" s="19" t="str">
        <f>IF(D95="","",VLOOKUP(D95,'Flota Variable'!$D$4:$I$35,4,0))</f>
        <v/>
      </c>
      <c r="H95" s="54"/>
      <c r="I95" s="19" t="str">
        <f>IF(D95="","",VLOOKUP(D95,'Flota Variable'!$D$4:$I$35,6,0))</f>
        <v/>
      </c>
      <c r="J95" s="54"/>
      <c r="L95" s="2">
        <v>93</v>
      </c>
      <c r="M95" s="2">
        <f t="shared" si="66"/>
        <v>5</v>
      </c>
      <c r="N95" s="2">
        <f t="shared" si="67"/>
        <v>7</v>
      </c>
      <c r="O95" s="2">
        <f t="shared" si="68"/>
        <v>507</v>
      </c>
      <c r="P95" s="43" t="str">
        <f t="shared" si="69"/>
        <v/>
      </c>
      <c r="Q95" s="44" t="str">
        <f t="shared" si="70"/>
        <v/>
      </c>
      <c r="R95" s="41" t="str">
        <f t="shared" si="71"/>
        <v/>
      </c>
      <c r="S95" s="41" t="str">
        <f t="shared" si="72"/>
        <v/>
      </c>
      <c r="U95" s="2" t="str">
        <f t="shared" si="73"/>
        <v/>
      </c>
      <c r="V95" s="2" t="str">
        <f t="shared" si="74"/>
        <v/>
      </c>
      <c r="W95" s="2" t="str">
        <f t="shared" si="75"/>
        <v/>
      </c>
      <c r="X95" s="2" t="str">
        <f t="shared" si="76"/>
        <v/>
      </c>
      <c r="Y95" s="2" t="str">
        <f t="shared" si="77"/>
        <v/>
      </c>
      <c r="Z95" s="41" t="str">
        <f t="shared" si="78"/>
        <v/>
      </c>
      <c r="AA95" s="41" t="str">
        <f t="shared" si="79"/>
        <v/>
      </c>
      <c r="AB95" s="41" t="str">
        <f t="shared" si="43"/>
        <v/>
      </c>
      <c r="AC95" s="40" t="str">
        <f t="shared" si="44"/>
        <v/>
      </c>
      <c r="AD95" s="41" t="str">
        <f t="shared" si="45"/>
        <v/>
      </c>
      <c r="AF95" s="2" t="str">
        <f t="shared" si="82"/>
        <v/>
      </c>
      <c r="AG95" s="2" t="str">
        <f t="shared" si="46"/>
        <v/>
      </c>
      <c r="AH95" s="2" t="str">
        <f t="shared" si="47"/>
        <v/>
      </c>
      <c r="AI95" s="2" t="str">
        <f t="shared" si="48"/>
        <v/>
      </c>
      <c r="AJ95" s="2" t="str">
        <f t="shared" si="49"/>
        <v/>
      </c>
      <c r="AK95" s="41" t="str">
        <f t="shared" si="80"/>
        <v/>
      </c>
      <c r="AL95" s="41" t="str">
        <f t="shared" si="81"/>
        <v/>
      </c>
      <c r="AM95" s="41" t="str">
        <f t="shared" si="50"/>
        <v/>
      </c>
      <c r="AN95" s="41" t="str">
        <f t="shared" si="51"/>
        <v/>
      </c>
      <c r="AO95" s="41" t="str">
        <f t="shared" si="52"/>
        <v/>
      </c>
      <c r="AQ95" s="2" t="str">
        <f t="shared" si="53"/>
        <v/>
      </c>
      <c r="AR95" s="3" t="str">
        <f t="shared" si="54"/>
        <v/>
      </c>
      <c r="AS95" s="3" t="str">
        <f t="shared" si="55"/>
        <v/>
      </c>
      <c r="AT95" s="3" t="str">
        <f t="shared" si="56"/>
        <v/>
      </c>
      <c r="AU95" s="3" t="str">
        <f t="shared" si="57"/>
        <v/>
      </c>
      <c r="AV95" s="3" t="str">
        <f t="shared" si="58"/>
        <v/>
      </c>
      <c r="AW95" s="3" t="str">
        <f t="shared" si="59"/>
        <v/>
      </c>
      <c r="AX95" s="3" t="str">
        <f t="shared" si="60"/>
        <v/>
      </c>
      <c r="AY95" s="3" t="str">
        <f t="shared" si="61"/>
        <v/>
      </c>
      <c r="AZ95" s="3" t="str">
        <f t="shared" si="62"/>
        <v/>
      </c>
      <c r="BB95" s="7" t="str">
        <f t="shared" si="42"/>
        <v/>
      </c>
    </row>
    <row r="96" spans="1:54" x14ac:dyDescent="0.25">
      <c r="A96" s="2" t="str">
        <f t="shared" si="63"/>
        <v/>
      </c>
      <c r="B96" s="2" t="str">
        <f t="shared" si="64"/>
        <v/>
      </c>
      <c r="D96" s="59"/>
      <c r="E96" s="61"/>
      <c r="F96" s="18" t="str">
        <f t="shared" si="65"/>
        <v/>
      </c>
      <c r="G96" s="19" t="str">
        <f>IF(D96="","",VLOOKUP(D96,'Flota Variable'!$D$4:$I$35,4,0))</f>
        <v/>
      </c>
      <c r="H96" s="54"/>
      <c r="I96" s="19" t="str">
        <f>IF(D96="","",VLOOKUP(D96,'Flota Variable'!$D$4:$I$35,6,0))</f>
        <v/>
      </c>
      <c r="J96" s="54"/>
      <c r="L96" s="2">
        <v>94</v>
      </c>
      <c r="M96" s="2">
        <f t="shared" si="66"/>
        <v>5</v>
      </c>
      <c r="N96" s="2">
        <f t="shared" si="67"/>
        <v>8</v>
      </c>
      <c r="O96" s="2">
        <f t="shared" si="68"/>
        <v>508</v>
      </c>
      <c r="P96" s="43" t="str">
        <f t="shared" si="69"/>
        <v/>
      </c>
      <c r="Q96" s="44" t="str">
        <f t="shared" si="70"/>
        <v/>
      </c>
      <c r="R96" s="41" t="str">
        <f t="shared" si="71"/>
        <v/>
      </c>
      <c r="S96" s="41" t="str">
        <f t="shared" si="72"/>
        <v/>
      </c>
      <c r="U96" s="2" t="str">
        <f t="shared" si="73"/>
        <v/>
      </c>
      <c r="V96" s="2" t="str">
        <f t="shared" si="74"/>
        <v/>
      </c>
      <c r="W96" s="2" t="str">
        <f t="shared" si="75"/>
        <v/>
      </c>
      <c r="X96" s="2" t="str">
        <f t="shared" si="76"/>
        <v/>
      </c>
      <c r="Y96" s="2" t="str">
        <f t="shared" si="77"/>
        <v/>
      </c>
      <c r="Z96" s="41" t="str">
        <f t="shared" si="78"/>
        <v/>
      </c>
      <c r="AA96" s="41" t="str">
        <f t="shared" si="79"/>
        <v/>
      </c>
      <c r="AB96" s="41" t="str">
        <f t="shared" si="43"/>
        <v/>
      </c>
      <c r="AC96" s="40" t="str">
        <f t="shared" si="44"/>
        <v/>
      </c>
      <c r="AD96" s="41" t="str">
        <f t="shared" si="45"/>
        <v/>
      </c>
      <c r="AF96" s="2" t="str">
        <f t="shared" si="82"/>
        <v/>
      </c>
      <c r="AG96" s="2" t="str">
        <f t="shared" si="46"/>
        <v/>
      </c>
      <c r="AH96" s="2" t="str">
        <f t="shared" si="47"/>
        <v/>
      </c>
      <c r="AI96" s="2" t="str">
        <f t="shared" si="48"/>
        <v/>
      </c>
      <c r="AJ96" s="2" t="str">
        <f t="shared" si="49"/>
        <v/>
      </c>
      <c r="AK96" s="41" t="str">
        <f t="shared" si="80"/>
        <v/>
      </c>
      <c r="AL96" s="41" t="str">
        <f t="shared" si="81"/>
        <v/>
      </c>
      <c r="AM96" s="41" t="str">
        <f t="shared" si="50"/>
        <v/>
      </c>
      <c r="AN96" s="41" t="str">
        <f t="shared" si="51"/>
        <v/>
      </c>
      <c r="AO96" s="41" t="str">
        <f t="shared" si="52"/>
        <v/>
      </c>
      <c r="AQ96" s="2" t="str">
        <f t="shared" si="53"/>
        <v/>
      </c>
      <c r="AR96" s="3" t="str">
        <f t="shared" si="54"/>
        <v/>
      </c>
      <c r="AS96" s="3" t="str">
        <f t="shared" si="55"/>
        <v/>
      </c>
      <c r="AT96" s="3" t="str">
        <f t="shared" si="56"/>
        <v/>
      </c>
      <c r="AU96" s="3" t="str">
        <f t="shared" si="57"/>
        <v/>
      </c>
      <c r="AV96" s="3" t="str">
        <f t="shared" si="58"/>
        <v/>
      </c>
      <c r="AW96" s="3" t="str">
        <f t="shared" si="59"/>
        <v/>
      </c>
      <c r="AX96" s="3" t="str">
        <f t="shared" si="60"/>
        <v/>
      </c>
      <c r="AY96" s="3" t="str">
        <f t="shared" si="61"/>
        <v/>
      </c>
      <c r="AZ96" s="3" t="str">
        <f t="shared" si="62"/>
        <v/>
      </c>
      <c r="BB96" s="7" t="str">
        <f t="shared" si="42"/>
        <v/>
      </c>
    </row>
    <row r="97" spans="1:54" x14ac:dyDescent="0.25">
      <c r="A97" s="2" t="str">
        <f t="shared" si="63"/>
        <v/>
      </c>
      <c r="B97" s="2" t="str">
        <f t="shared" si="64"/>
        <v/>
      </c>
      <c r="D97" s="59"/>
      <c r="E97" s="61"/>
      <c r="F97" s="18" t="str">
        <f t="shared" si="65"/>
        <v/>
      </c>
      <c r="G97" s="19" t="str">
        <f>IF(D97="","",VLOOKUP(D97,'Flota Variable'!$D$4:$I$35,4,0))</f>
        <v/>
      </c>
      <c r="H97" s="54"/>
      <c r="I97" s="19" t="str">
        <f>IF(D97="","",VLOOKUP(D97,'Flota Variable'!$D$4:$I$35,6,0))</f>
        <v/>
      </c>
      <c r="J97" s="54"/>
      <c r="L97" s="2">
        <v>95</v>
      </c>
      <c r="M97" s="2">
        <f t="shared" si="66"/>
        <v>5</v>
      </c>
      <c r="N97" s="2">
        <f t="shared" si="67"/>
        <v>9</v>
      </c>
      <c r="O97" s="2">
        <f t="shared" si="68"/>
        <v>509</v>
      </c>
      <c r="P97" s="43" t="str">
        <f t="shared" si="69"/>
        <v/>
      </c>
      <c r="Q97" s="44" t="str">
        <f t="shared" si="70"/>
        <v/>
      </c>
      <c r="R97" s="41" t="str">
        <f t="shared" si="71"/>
        <v/>
      </c>
      <c r="S97" s="41" t="str">
        <f t="shared" si="72"/>
        <v/>
      </c>
      <c r="U97" s="2" t="str">
        <f t="shared" si="73"/>
        <v/>
      </c>
      <c r="V97" s="2" t="str">
        <f t="shared" si="74"/>
        <v/>
      </c>
      <c r="W97" s="2" t="str">
        <f t="shared" si="75"/>
        <v/>
      </c>
      <c r="X97" s="2" t="str">
        <f t="shared" si="76"/>
        <v/>
      </c>
      <c r="Y97" s="2" t="str">
        <f t="shared" si="77"/>
        <v/>
      </c>
      <c r="Z97" s="41" t="str">
        <f t="shared" si="78"/>
        <v/>
      </c>
      <c r="AA97" s="41" t="str">
        <f t="shared" si="79"/>
        <v/>
      </c>
      <c r="AB97" s="41" t="str">
        <f t="shared" si="43"/>
        <v/>
      </c>
      <c r="AC97" s="40" t="str">
        <f t="shared" si="44"/>
        <v/>
      </c>
      <c r="AD97" s="41" t="str">
        <f t="shared" si="45"/>
        <v/>
      </c>
      <c r="AF97" s="2" t="str">
        <f t="shared" si="82"/>
        <v/>
      </c>
      <c r="AG97" s="2" t="str">
        <f t="shared" si="46"/>
        <v/>
      </c>
      <c r="AH97" s="2" t="str">
        <f t="shared" si="47"/>
        <v/>
      </c>
      <c r="AI97" s="2" t="str">
        <f t="shared" si="48"/>
        <v/>
      </c>
      <c r="AJ97" s="2" t="str">
        <f t="shared" si="49"/>
        <v/>
      </c>
      <c r="AK97" s="41" t="str">
        <f t="shared" si="80"/>
        <v/>
      </c>
      <c r="AL97" s="41" t="str">
        <f t="shared" si="81"/>
        <v/>
      </c>
      <c r="AM97" s="41" t="str">
        <f t="shared" si="50"/>
        <v/>
      </c>
      <c r="AN97" s="41" t="str">
        <f t="shared" si="51"/>
        <v/>
      </c>
      <c r="AO97" s="41" t="str">
        <f t="shared" si="52"/>
        <v/>
      </c>
      <c r="AQ97" s="2" t="str">
        <f t="shared" si="53"/>
        <v/>
      </c>
      <c r="AR97" s="3" t="str">
        <f t="shared" si="54"/>
        <v/>
      </c>
      <c r="AS97" s="3" t="str">
        <f t="shared" si="55"/>
        <v/>
      </c>
      <c r="AT97" s="3" t="str">
        <f t="shared" si="56"/>
        <v/>
      </c>
      <c r="AU97" s="3" t="str">
        <f t="shared" si="57"/>
        <v/>
      </c>
      <c r="AV97" s="3" t="str">
        <f t="shared" si="58"/>
        <v/>
      </c>
      <c r="AW97" s="3" t="str">
        <f t="shared" si="59"/>
        <v/>
      </c>
      <c r="AX97" s="3" t="str">
        <f t="shared" si="60"/>
        <v/>
      </c>
      <c r="AY97" s="3" t="str">
        <f t="shared" si="61"/>
        <v/>
      </c>
      <c r="AZ97" s="3" t="str">
        <f t="shared" si="62"/>
        <v/>
      </c>
      <c r="BB97" s="7" t="str">
        <f t="shared" si="42"/>
        <v/>
      </c>
    </row>
    <row r="98" spans="1:54" x14ac:dyDescent="0.25">
      <c r="A98" s="2" t="str">
        <f t="shared" si="63"/>
        <v/>
      </c>
      <c r="B98" s="2" t="str">
        <f t="shared" si="64"/>
        <v/>
      </c>
      <c r="D98" s="59"/>
      <c r="E98" s="61"/>
      <c r="F98" s="18" t="str">
        <f t="shared" si="65"/>
        <v/>
      </c>
      <c r="G98" s="19" t="str">
        <f>IF(D98="","",VLOOKUP(D98,'Flota Variable'!$D$4:$I$35,4,0))</f>
        <v/>
      </c>
      <c r="H98" s="54"/>
      <c r="I98" s="19" t="str">
        <f>IF(D98="","",VLOOKUP(D98,'Flota Variable'!$D$4:$I$35,6,0))</f>
        <v/>
      </c>
      <c r="J98" s="54"/>
      <c r="L98" s="2">
        <v>96</v>
      </c>
      <c r="M98" s="2">
        <f t="shared" si="66"/>
        <v>5</v>
      </c>
      <c r="N98" s="2">
        <f t="shared" si="67"/>
        <v>10</v>
      </c>
      <c r="O98" s="2">
        <f t="shared" si="68"/>
        <v>510</v>
      </c>
      <c r="P98" s="43" t="str">
        <f t="shared" si="69"/>
        <v/>
      </c>
      <c r="Q98" s="44" t="str">
        <f t="shared" si="70"/>
        <v/>
      </c>
      <c r="R98" s="41" t="str">
        <f t="shared" si="71"/>
        <v/>
      </c>
      <c r="S98" s="41" t="str">
        <f t="shared" si="72"/>
        <v/>
      </c>
      <c r="U98" s="2" t="str">
        <f t="shared" si="73"/>
        <v/>
      </c>
      <c r="V98" s="2" t="str">
        <f t="shared" si="74"/>
        <v/>
      </c>
      <c r="W98" s="2" t="str">
        <f t="shared" si="75"/>
        <v/>
      </c>
      <c r="X98" s="2" t="str">
        <f t="shared" si="76"/>
        <v/>
      </c>
      <c r="Y98" s="2" t="str">
        <f t="shared" si="77"/>
        <v/>
      </c>
      <c r="Z98" s="41" t="str">
        <f t="shared" si="78"/>
        <v/>
      </c>
      <c r="AA98" s="41" t="str">
        <f t="shared" si="79"/>
        <v/>
      </c>
      <c r="AB98" s="41" t="str">
        <f t="shared" si="43"/>
        <v/>
      </c>
      <c r="AC98" s="40" t="str">
        <f t="shared" si="44"/>
        <v/>
      </c>
      <c r="AD98" s="41" t="str">
        <f t="shared" si="45"/>
        <v/>
      </c>
      <c r="AF98" s="2" t="str">
        <f t="shared" si="82"/>
        <v/>
      </c>
      <c r="AG98" s="2" t="str">
        <f t="shared" si="46"/>
        <v/>
      </c>
      <c r="AH98" s="2" t="str">
        <f t="shared" si="47"/>
        <v/>
      </c>
      <c r="AI98" s="2" t="str">
        <f t="shared" si="48"/>
        <v/>
      </c>
      <c r="AJ98" s="2" t="str">
        <f t="shared" si="49"/>
        <v/>
      </c>
      <c r="AK98" s="41" t="str">
        <f t="shared" si="80"/>
        <v/>
      </c>
      <c r="AL98" s="41" t="str">
        <f t="shared" si="81"/>
        <v/>
      </c>
      <c r="AM98" s="41" t="str">
        <f t="shared" si="50"/>
        <v/>
      </c>
      <c r="AN98" s="41" t="str">
        <f t="shared" si="51"/>
        <v/>
      </c>
      <c r="AO98" s="41" t="str">
        <f t="shared" si="52"/>
        <v/>
      </c>
      <c r="AQ98" s="2" t="str">
        <f t="shared" si="53"/>
        <v/>
      </c>
      <c r="AR98" s="3" t="str">
        <f t="shared" si="54"/>
        <v/>
      </c>
      <c r="AS98" s="3" t="str">
        <f t="shared" si="55"/>
        <v/>
      </c>
      <c r="AT98" s="3" t="str">
        <f t="shared" si="56"/>
        <v/>
      </c>
      <c r="AU98" s="3" t="str">
        <f t="shared" si="57"/>
        <v/>
      </c>
      <c r="AV98" s="3" t="str">
        <f t="shared" si="58"/>
        <v/>
      </c>
      <c r="AW98" s="3" t="str">
        <f t="shared" si="59"/>
        <v/>
      </c>
      <c r="AX98" s="3" t="str">
        <f t="shared" si="60"/>
        <v/>
      </c>
      <c r="AY98" s="3" t="str">
        <f t="shared" si="61"/>
        <v/>
      </c>
      <c r="AZ98" s="3" t="str">
        <f t="shared" si="62"/>
        <v/>
      </c>
      <c r="BB98" s="7" t="str">
        <f t="shared" si="42"/>
        <v/>
      </c>
    </row>
    <row r="99" spans="1:54" x14ac:dyDescent="0.25">
      <c r="A99" s="2" t="str">
        <f t="shared" si="63"/>
        <v/>
      </c>
      <c r="B99" s="2" t="str">
        <f t="shared" si="64"/>
        <v/>
      </c>
      <c r="D99" s="59"/>
      <c r="E99" s="61"/>
      <c r="F99" s="18" t="str">
        <f t="shared" si="65"/>
        <v/>
      </c>
      <c r="G99" s="19" t="str">
        <f>IF(D99="","",VLOOKUP(D99,'Flota Variable'!$D$4:$I$35,4,0))</f>
        <v/>
      </c>
      <c r="H99" s="54"/>
      <c r="I99" s="19" t="str">
        <f>IF(D99="","",VLOOKUP(D99,'Flota Variable'!$D$4:$I$35,6,0))</f>
        <v/>
      </c>
      <c r="J99" s="54"/>
      <c r="L99" s="2">
        <v>97</v>
      </c>
      <c r="M99" s="2">
        <f t="shared" si="66"/>
        <v>5</v>
      </c>
      <c r="N99" s="2">
        <f t="shared" si="67"/>
        <v>11</v>
      </c>
      <c r="O99" s="2">
        <f t="shared" si="68"/>
        <v>511</v>
      </c>
      <c r="P99" s="43" t="str">
        <f t="shared" si="69"/>
        <v/>
      </c>
      <c r="Q99" s="44" t="str">
        <f t="shared" si="70"/>
        <v/>
      </c>
      <c r="R99" s="41" t="str">
        <f t="shared" si="71"/>
        <v/>
      </c>
      <c r="S99" s="41" t="str">
        <f t="shared" si="72"/>
        <v/>
      </c>
      <c r="U99" s="2" t="str">
        <f t="shared" si="73"/>
        <v/>
      </c>
      <c r="V99" s="2" t="str">
        <f t="shared" si="74"/>
        <v/>
      </c>
      <c r="W99" s="2" t="str">
        <f t="shared" si="75"/>
        <v/>
      </c>
      <c r="X99" s="2" t="str">
        <f t="shared" si="76"/>
        <v/>
      </c>
      <c r="Y99" s="2" t="str">
        <f t="shared" si="77"/>
        <v/>
      </c>
      <c r="Z99" s="41" t="str">
        <f t="shared" si="78"/>
        <v/>
      </c>
      <c r="AA99" s="41" t="str">
        <f t="shared" si="79"/>
        <v/>
      </c>
      <c r="AB99" s="41" t="str">
        <f t="shared" si="43"/>
        <v/>
      </c>
      <c r="AC99" s="40" t="str">
        <f t="shared" si="44"/>
        <v/>
      </c>
      <c r="AD99" s="41" t="str">
        <f t="shared" si="45"/>
        <v/>
      </c>
      <c r="AF99" s="2" t="str">
        <f t="shared" si="82"/>
        <v/>
      </c>
      <c r="AG99" s="2" t="str">
        <f t="shared" si="46"/>
        <v/>
      </c>
      <c r="AH99" s="2" t="str">
        <f t="shared" si="47"/>
        <v/>
      </c>
      <c r="AI99" s="2" t="str">
        <f t="shared" si="48"/>
        <v/>
      </c>
      <c r="AJ99" s="2" t="str">
        <f t="shared" si="49"/>
        <v/>
      </c>
      <c r="AK99" s="41" t="str">
        <f t="shared" si="80"/>
        <v/>
      </c>
      <c r="AL99" s="41" t="str">
        <f t="shared" si="81"/>
        <v/>
      </c>
      <c r="AM99" s="41" t="str">
        <f t="shared" si="50"/>
        <v/>
      </c>
      <c r="AN99" s="41" t="str">
        <f t="shared" si="51"/>
        <v/>
      </c>
      <c r="AO99" s="41" t="str">
        <f t="shared" si="52"/>
        <v/>
      </c>
      <c r="AQ99" s="2" t="str">
        <f t="shared" si="53"/>
        <v/>
      </c>
      <c r="AR99" s="3" t="str">
        <f t="shared" si="54"/>
        <v/>
      </c>
      <c r="AS99" s="3" t="str">
        <f t="shared" si="55"/>
        <v/>
      </c>
      <c r="AT99" s="3" t="str">
        <f t="shared" si="56"/>
        <v/>
      </c>
      <c r="AU99" s="3" t="str">
        <f t="shared" si="57"/>
        <v/>
      </c>
      <c r="AV99" s="3" t="str">
        <f t="shared" si="58"/>
        <v/>
      </c>
      <c r="AW99" s="3" t="str">
        <f t="shared" si="59"/>
        <v/>
      </c>
      <c r="AX99" s="3" t="str">
        <f t="shared" si="60"/>
        <v/>
      </c>
      <c r="AY99" s="3" t="str">
        <f t="shared" si="61"/>
        <v/>
      </c>
      <c r="AZ99" s="3" t="str">
        <f t="shared" si="62"/>
        <v/>
      </c>
      <c r="BB99" s="7" t="str">
        <f t="shared" si="42"/>
        <v/>
      </c>
    </row>
    <row r="100" spans="1:54" x14ac:dyDescent="0.25">
      <c r="A100" s="2" t="str">
        <f t="shared" si="63"/>
        <v/>
      </c>
      <c r="B100" s="2" t="str">
        <f t="shared" si="64"/>
        <v/>
      </c>
      <c r="D100" s="59"/>
      <c r="E100" s="61"/>
      <c r="F100" s="18" t="str">
        <f t="shared" si="65"/>
        <v/>
      </c>
      <c r="G100" s="19" t="str">
        <f>IF(D100="","",VLOOKUP(D100,'Flota Variable'!$D$4:$I$35,4,0))</f>
        <v/>
      </c>
      <c r="H100" s="54"/>
      <c r="I100" s="19" t="str">
        <f>IF(D100="","",VLOOKUP(D100,'Flota Variable'!$D$4:$I$35,6,0))</f>
        <v/>
      </c>
      <c r="J100" s="54"/>
      <c r="L100" s="2">
        <v>98</v>
      </c>
      <c r="M100" s="2">
        <f t="shared" si="66"/>
        <v>5</v>
      </c>
      <c r="N100" s="2">
        <f t="shared" si="67"/>
        <v>12</v>
      </c>
      <c r="O100" s="2">
        <f t="shared" si="68"/>
        <v>512</v>
      </c>
      <c r="P100" s="43" t="str">
        <f t="shared" si="69"/>
        <v/>
      </c>
      <c r="Q100" s="44" t="str">
        <f t="shared" si="70"/>
        <v/>
      </c>
      <c r="R100" s="41" t="str">
        <f t="shared" si="71"/>
        <v/>
      </c>
      <c r="S100" s="41" t="str">
        <f t="shared" si="72"/>
        <v/>
      </c>
      <c r="U100" s="2" t="str">
        <f t="shared" si="73"/>
        <v/>
      </c>
      <c r="V100" s="2" t="str">
        <f t="shared" si="74"/>
        <v/>
      </c>
      <c r="W100" s="2" t="str">
        <f t="shared" si="75"/>
        <v/>
      </c>
      <c r="X100" s="2" t="str">
        <f t="shared" si="76"/>
        <v/>
      </c>
      <c r="Y100" s="2" t="str">
        <f t="shared" si="77"/>
        <v/>
      </c>
      <c r="Z100" s="41" t="str">
        <f t="shared" si="78"/>
        <v/>
      </c>
      <c r="AA100" s="41" t="str">
        <f t="shared" si="79"/>
        <v/>
      </c>
      <c r="AB100" s="41" t="str">
        <f t="shared" si="43"/>
        <v/>
      </c>
      <c r="AC100" s="40" t="str">
        <f t="shared" si="44"/>
        <v/>
      </c>
      <c r="AD100" s="41" t="str">
        <f t="shared" si="45"/>
        <v/>
      </c>
      <c r="AF100" s="2" t="str">
        <f t="shared" si="82"/>
        <v/>
      </c>
      <c r="AG100" s="2" t="str">
        <f t="shared" si="46"/>
        <v/>
      </c>
      <c r="AH100" s="2" t="str">
        <f t="shared" si="47"/>
        <v/>
      </c>
      <c r="AI100" s="2" t="str">
        <f t="shared" si="48"/>
        <v/>
      </c>
      <c r="AJ100" s="2" t="str">
        <f t="shared" si="49"/>
        <v/>
      </c>
      <c r="AK100" s="41" t="str">
        <f t="shared" si="80"/>
        <v/>
      </c>
      <c r="AL100" s="41" t="str">
        <f t="shared" si="81"/>
        <v/>
      </c>
      <c r="AM100" s="41" t="str">
        <f t="shared" si="50"/>
        <v/>
      </c>
      <c r="AN100" s="41" t="str">
        <f t="shared" si="51"/>
        <v/>
      </c>
      <c r="AO100" s="41" t="str">
        <f t="shared" si="52"/>
        <v/>
      </c>
      <c r="AQ100" s="2" t="str">
        <f t="shared" si="53"/>
        <v/>
      </c>
      <c r="AR100" s="3" t="str">
        <f t="shared" si="54"/>
        <v/>
      </c>
      <c r="AS100" s="3" t="str">
        <f t="shared" si="55"/>
        <v/>
      </c>
      <c r="AT100" s="3" t="str">
        <f t="shared" si="56"/>
        <v/>
      </c>
      <c r="AU100" s="3" t="str">
        <f t="shared" si="57"/>
        <v/>
      </c>
      <c r="AV100" s="3" t="str">
        <f t="shared" si="58"/>
        <v/>
      </c>
      <c r="AW100" s="3" t="str">
        <f t="shared" si="59"/>
        <v/>
      </c>
      <c r="AX100" s="3" t="str">
        <f t="shared" si="60"/>
        <v/>
      </c>
      <c r="AY100" s="3" t="str">
        <f t="shared" si="61"/>
        <v/>
      </c>
      <c r="AZ100" s="3" t="str">
        <f t="shared" si="62"/>
        <v/>
      </c>
      <c r="BB100" s="7" t="str">
        <f t="shared" si="42"/>
        <v/>
      </c>
    </row>
    <row r="101" spans="1:54" x14ac:dyDescent="0.25">
      <c r="A101" s="2" t="str">
        <f t="shared" si="63"/>
        <v/>
      </c>
      <c r="B101" s="2" t="str">
        <f t="shared" si="64"/>
        <v/>
      </c>
      <c r="D101" s="59"/>
      <c r="E101" s="61"/>
      <c r="F101" s="18" t="str">
        <f t="shared" si="65"/>
        <v/>
      </c>
      <c r="G101" s="19" t="str">
        <f>IF(D101="","",VLOOKUP(D101,'Flota Variable'!$D$4:$I$35,4,0))</f>
        <v/>
      </c>
      <c r="H101" s="54"/>
      <c r="I101" s="19" t="str">
        <f>IF(D101="","",VLOOKUP(D101,'Flota Variable'!$D$4:$I$35,6,0))</f>
        <v/>
      </c>
      <c r="J101" s="54"/>
      <c r="L101" s="2">
        <v>99</v>
      </c>
      <c r="M101" s="2">
        <f t="shared" si="66"/>
        <v>5</v>
      </c>
      <c r="N101" s="2">
        <f t="shared" si="67"/>
        <v>13</v>
      </c>
      <c r="O101" s="2">
        <f t="shared" si="68"/>
        <v>513</v>
      </c>
      <c r="P101" s="43" t="str">
        <f t="shared" si="69"/>
        <v/>
      </c>
      <c r="Q101" s="44" t="str">
        <f t="shared" si="70"/>
        <v/>
      </c>
      <c r="R101" s="41" t="str">
        <f t="shared" si="71"/>
        <v/>
      </c>
      <c r="S101" s="41" t="str">
        <f t="shared" si="72"/>
        <v/>
      </c>
      <c r="U101" s="2" t="str">
        <f t="shared" si="73"/>
        <v/>
      </c>
      <c r="V101" s="2" t="str">
        <f t="shared" si="74"/>
        <v/>
      </c>
      <c r="W101" s="2" t="str">
        <f t="shared" si="75"/>
        <v/>
      </c>
      <c r="X101" s="2" t="str">
        <f t="shared" si="76"/>
        <v/>
      </c>
      <c r="Y101" s="2" t="str">
        <f t="shared" si="77"/>
        <v/>
      </c>
      <c r="Z101" s="41" t="str">
        <f t="shared" si="78"/>
        <v/>
      </c>
      <c r="AA101" s="41" t="str">
        <f t="shared" si="79"/>
        <v/>
      </c>
      <c r="AB101" s="41" t="str">
        <f t="shared" si="43"/>
        <v/>
      </c>
      <c r="AC101" s="40" t="str">
        <f t="shared" si="44"/>
        <v/>
      </c>
      <c r="AD101" s="41" t="str">
        <f t="shared" si="45"/>
        <v/>
      </c>
      <c r="AF101" s="2" t="str">
        <f t="shared" si="82"/>
        <v/>
      </c>
      <c r="AG101" s="2" t="str">
        <f t="shared" si="46"/>
        <v/>
      </c>
      <c r="AH101" s="2" t="str">
        <f t="shared" si="47"/>
        <v/>
      </c>
      <c r="AI101" s="2" t="str">
        <f t="shared" si="48"/>
        <v/>
      </c>
      <c r="AJ101" s="2" t="str">
        <f t="shared" si="49"/>
        <v/>
      </c>
      <c r="AK101" s="41" t="str">
        <f t="shared" si="80"/>
        <v/>
      </c>
      <c r="AL101" s="41" t="str">
        <f t="shared" si="81"/>
        <v/>
      </c>
      <c r="AM101" s="41" t="str">
        <f t="shared" si="50"/>
        <v/>
      </c>
      <c r="AN101" s="41" t="str">
        <f t="shared" si="51"/>
        <v/>
      </c>
      <c r="AO101" s="41" t="str">
        <f t="shared" si="52"/>
        <v/>
      </c>
      <c r="AQ101" s="2" t="str">
        <f t="shared" si="53"/>
        <v/>
      </c>
      <c r="AR101" s="3" t="str">
        <f t="shared" si="54"/>
        <v/>
      </c>
      <c r="AS101" s="3" t="str">
        <f t="shared" si="55"/>
        <v/>
      </c>
      <c r="AT101" s="3" t="str">
        <f t="shared" si="56"/>
        <v/>
      </c>
      <c r="AU101" s="3" t="str">
        <f t="shared" si="57"/>
        <v/>
      </c>
      <c r="AV101" s="3" t="str">
        <f t="shared" si="58"/>
        <v/>
      </c>
      <c r="AW101" s="3" t="str">
        <f t="shared" si="59"/>
        <v/>
      </c>
      <c r="AX101" s="3" t="str">
        <f t="shared" si="60"/>
        <v/>
      </c>
      <c r="AY101" s="3" t="str">
        <f t="shared" si="61"/>
        <v/>
      </c>
      <c r="AZ101" s="3" t="str">
        <f t="shared" si="62"/>
        <v/>
      </c>
      <c r="BB101" s="7" t="str">
        <f t="shared" si="42"/>
        <v/>
      </c>
    </row>
    <row r="102" spans="1:54" x14ac:dyDescent="0.25">
      <c r="A102" s="2" t="str">
        <f t="shared" si="63"/>
        <v/>
      </c>
      <c r="B102" s="2" t="str">
        <f t="shared" si="64"/>
        <v/>
      </c>
      <c r="D102" s="59"/>
      <c r="E102" s="61"/>
      <c r="F102" s="18" t="str">
        <f t="shared" si="65"/>
        <v/>
      </c>
      <c r="G102" s="19" t="str">
        <f>IF(D102="","",VLOOKUP(D102,'Flota Variable'!$D$4:$I$35,4,0))</f>
        <v/>
      </c>
      <c r="H102" s="54"/>
      <c r="I102" s="19" t="str">
        <f>IF(D102="","",VLOOKUP(D102,'Flota Variable'!$D$4:$I$35,6,0))</f>
        <v/>
      </c>
      <c r="J102" s="54"/>
      <c r="L102" s="2">
        <v>100</v>
      </c>
      <c r="M102" s="2">
        <f t="shared" si="66"/>
        <v>5</v>
      </c>
      <c r="N102" s="2">
        <f t="shared" si="67"/>
        <v>14</v>
      </c>
      <c r="O102" s="2">
        <f t="shared" si="68"/>
        <v>514</v>
      </c>
      <c r="P102" s="43" t="str">
        <f t="shared" si="69"/>
        <v/>
      </c>
      <c r="Q102" s="44" t="str">
        <f t="shared" si="70"/>
        <v/>
      </c>
      <c r="R102" s="41" t="str">
        <f t="shared" si="71"/>
        <v/>
      </c>
      <c r="S102" s="41" t="str">
        <f t="shared" si="72"/>
        <v/>
      </c>
      <c r="U102" s="2" t="str">
        <f t="shared" si="73"/>
        <v/>
      </c>
      <c r="V102" s="2" t="str">
        <f t="shared" si="74"/>
        <v/>
      </c>
      <c r="W102" s="2" t="str">
        <f t="shared" si="75"/>
        <v/>
      </c>
      <c r="X102" s="2" t="str">
        <f t="shared" si="76"/>
        <v/>
      </c>
      <c r="Y102" s="2" t="str">
        <f t="shared" si="77"/>
        <v/>
      </c>
      <c r="Z102" s="41" t="str">
        <f t="shared" si="78"/>
        <v/>
      </c>
      <c r="AA102" s="41" t="str">
        <f t="shared" si="79"/>
        <v/>
      </c>
      <c r="AB102" s="41" t="str">
        <f t="shared" si="43"/>
        <v/>
      </c>
      <c r="AC102" s="40" t="str">
        <f t="shared" si="44"/>
        <v/>
      </c>
      <c r="AD102" s="41" t="str">
        <f t="shared" si="45"/>
        <v/>
      </c>
      <c r="AF102" s="2" t="str">
        <f t="shared" si="82"/>
        <v/>
      </c>
      <c r="AG102" s="2" t="str">
        <f t="shared" si="46"/>
        <v/>
      </c>
      <c r="AH102" s="2" t="str">
        <f t="shared" si="47"/>
        <v/>
      </c>
      <c r="AI102" s="2" t="str">
        <f t="shared" si="48"/>
        <v/>
      </c>
      <c r="AJ102" s="2" t="str">
        <f t="shared" si="49"/>
        <v/>
      </c>
      <c r="AK102" s="41" t="str">
        <f t="shared" si="80"/>
        <v/>
      </c>
      <c r="AL102" s="41" t="str">
        <f t="shared" si="81"/>
        <v/>
      </c>
      <c r="AM102" s="41" t="str">
        <f t="shared" si="50"/>
        <v/>
      </c>
      <c r="AN102" s="41" t="str">
        <f t="shared" si="51"/>
        <v/>
      </c>
      <c r="AO102" s="41" t="str">
        <f t="shared" si="52"/>
        <v/>
      </c>
      <c r="AQ102" s="2" t="str">
        <f t="shared" si="53"/>
        <v/>
      </c>
      <c r="AR102" s="3" t="str">
        <f t="shared" si="54"/>
        <v/>
      </c>
      <c r="AS102" s="3" t="str">
        <f t="shared" si="55"/>
        <v/>
      </c>
      <c r="AT102" s="3" t="str">
        <f t="shared" si="56"/>
        <v/>
      </c>
      <c r="AU102" s="3" t="str">
        <f t="shared" si="57"/>
        <v/>
      </c>
      <c r="AV102" s="3" t="str">
        <f t="shared" si="58"/>
        <v/>
      </c>
      <c r="AW102" s="3" t="str">
        <f t="shared" si="59"/>
        <v/>
      </c>
      <c r="AX102" s="3" t="str">
        <f t="shared" si="60"/>
        <v/>
      </c>
      <c r="AY102" s="3" t="str">
        <f t="shared" si="61"/>
        <v/>
      </c>
      <c r="AZ102" s="3" t="str">
        <f t="shared" si="62"/>
        <v/>
      </c>
      <c r="BB102" s="7" t="str">
        <f t="shared" si="42"/>
        <v/>
      </c>
    </row>
    <row r="103" spans="1:54" x14ac:dyDescent="0.25">
      <c r="A103" s="2" t="str">
        <f t="shared" si="63"/>
        <v/>
      </c>
      <c r="B103" s="2" t="str">
        <f t="shared" si="64"/>
        <v/>
      </c>
      <c r="D103" s="59"/>
      <c r="E103" s="61"/>
      <c r="F103" s="18" t="str">
        <f t="shared" si="65"/>
        <v/>
      </c>
      <c r="G103" s="19" t="str">
        <f>IF(D103="","",VLOOKUP(D103,'Flota Variable'!$D$4:$I$35,4,0))</f>
        <v/>
      </c>
      <c r="H103" s="54"/>
      <c r="I103" s="19" t="str">
        <f>IF(D103="","",VLOOKUP(D103,'Flota Variable'!$D$4:$I$35,6,0))</f>
        <v/>
      </c>
      <c r="J103" s="54"/>
      <c r="L103" s="2">
        <v>101</v>
      </c>
      <c r="M103" s="2">
        <f t="shared" si="66"/>
        <v>5</v>
      </c>
      <c r="N103" s="2">
        <f t="shared" si="67"/>
        <v>15</v>
      </c>
      <c r="O103" s="2">
        <f t="shared" si="68"/>
        <v>515</v>
      </c>
      <c r="P103" s="43" t="str">
        <f t="shared" si="69"/>
        <v/>
      </c>
      <c r="Q103" s="44" t="str">
        <f t="shared" si="70"/>
        <v/>
      </c>
      <c r="R103" s="41" t="str">
        <f t="shared" si="71"/>
        <v/>
      </c>
      <c r="S103" s="41" t="str">
        <f t="shared" si="72"/>
        <v/>
      </c>
      <c r="U103" s="2" t="str">
        <f t="shared" si="73"/>
        <v/>
      </c>
      <c r="V103" s="2" t="str">
        <f t="shared" si="74"/>
        <v/>
      </c>
      <c r="W103" s="2" t="str">
        <f t="shared" si="75"/>
        <v/>
      </c>
      <c r="X103" s="2" t="str">
        <f t="shared" si="76"/>
        <v/>
      </c>
      <c r="Y103" s="2" t="str">
        <f t="shared" si="77"/>
        <v/>
      </c>
      <c r="Z103" s="41" t="str">
        <f t="shared" si="78"/>
        <v/>
      </c>
      <c r="AA103" s="41" t="str">
        <f t="shared" si="79"/>
        <v/>
      </c>
      <c r="AB103" s="41" t="str">
        <f t="shared" si="43"/>
        <v/>
      </c>
      <c r="AC103" s="40" t="str">
        <f t="shared" si="44"/>
        <v/>
      </c>
      <c r="AD103" s="41" t="str">
        <f t="shared" si="45"/>
        <v/>
      </c>
      <c r="AF103" s="2" t="str">
        <f t="shared" si="82"/>
        <v/>
      </c>
      <c r="AG103" s="2" t="str">
        <f t="shared" si="46"/>
        <v/>
      </c>
      <c r="AH103" s="2" t="str">
        <f t="shared" si="47"/>
        <v/>
      </c>
      <c r="AI103" s="2" t="str">
        <f t="shared" si="48"/>
        <v/>
      </c>
      <c r="AJ103" s="2" t="str">
        <f t="shared" si="49"/>
        <v/>
      </c>
      <c r="AK103" s="41" t="str">
        <f t="shared" si="80"/>
        <v/>
      </c>
      <c r="AL103" s="41" t="str">
        <f t="shared" si="81"/>
        <v/>
      </c>
      <c r="AM103" s="41" t="str">
        <f t="shared" si="50"/>
        <v/>
      </c>
      <c r="AN103" s="41" t="str">
        <f t="shared" si="51"/>
        <v/>
      </c>
      <c r="AO103" s="41" t="str">
        <f t="shared" si="52"/>
        <v/>
      </c>
      <c r="AQ103" s="2" t="str">
        <f t="shared" si="53"/>
        <v/>
      </c>
      <c r="AR103" s="3" t="str">
        <f t="shared" si="54"/>
        <v/>
      </c>
      <c r="AS103" s="3" t="str">
        <f t="shared" si="55"/>
        <v/>
      </c>
      <c r="AT103" s="3" t="str">
        <f t="shared" si="56"/>
        <v/>
      </c>
      <c r="AU103" s="3" t="str">
        <f t="shared" si="57"/>
        <v/>
      </c>
      <c r="AV103" s="3" t="str">
        <f t="shared" si="58"/>
        <v/>
      </c>
      <c r="AW103" s="3" t="str">
        <f t="shared" si="59"/>
        <v/>
      </c>
      <c r="AX103" s="3" t="str">
        <f t="shared" si="60"/>
        <v/>
      </c>
      <c r="AY103" s="3" t="str">
        <f t="shared" si="61"/>
        <v/>
      </c>
      <c r="AZ103" s="3" t="str">
        <f t="shared" si="62"/>
        <v/>
      </c>
      <c r="BB103" s="7" t="str">
        <f t="shared" si="42"/>
        <v/>
      </c>
    </row>
    <row r="104" spans="1:54" x14ac:dyDescent="0.25">
      <c r="A104" s="2" t="str">
        <f t="shared" si="63"/>
        <v/>
      </c>
      <c r="B104" s="2" t="str">
        <f t="shared" si="64"/>
        <v/>
      </c>
      <c r="D104" s="59"/>
      <c r="E104" s="61"/>
      <c r="F104" s="18" t="str">
        <f t="shared" si="65"/>
        <v/>
      </c>
      <c r="G104" s="19" t="str">
        <f>IF(D104="","",VLOOKUP(D104,'Flota Variable'!$D$4:$I$35,4,0))</f>
        <v/>
      </c>
      <c r="H104" s="54"/>
      <c r="I104" s="19" t="str">
        <f>IF(D104="","",VLOOKUP(D104,'Flota Variable'!$D$4:$I$35,6,0))</f>
        <v/>
      </c>
      <c r="J104" s="54"/>
      <c r="L104" s="2">
        <v>102</v>
      </c>
      <c r="M104" s="2">
        <f t="shared" si="66"/>
        <v>5</v>
      </c>
      <c r="N104" s="2">
        <f t="shared" si="67"/>
        <v>16</v>
      </c>
      <c r="O104" s="2">
        <f t="shared" si="68"/>
        <v>516</v>
      </c>
      <c r="P104" s="43" t="str">
        <f t="shared" si="69"/>
        <v/>
      </c>
      <c r="Q104" s="44" t="str">
        <f t="shared" si="70"/>
        <v/>
      </c>
      <c r="R104" s="41" t="str">
        <f t="shared" si="71"/>
        <v/>
      </c>
      <c r="S104" s="41" t="str">
        <f t="shared" si="72"/>
        <v/>
      </c>
      <c r="U104" s="2" t="str">
        <f t="shared" si="73"/>
        <v/>
      </c>
      <c r="V104" s="2" t="str">
        <f t="shared" si="74"/>
        <v/>
      </c>
      <c r="W104" s="2" t="str">
        <f t="shared" si="75"/>
        <v/>
      </c>
      <c r="X104" s="2" t="str">
        <f t="shared" si="76"/>
        <v/>
      </c>
      <c r="Y104" s="2" t="str">
        <f t="shared" si="77"/>
        <v/>
      </c>
      <c r="Z104" s="41" t="str">
        <f t="shared" si="78"/>
        <v/>
      </c>
      <c r="AA104" s="41" t="str">
        <f t="shared" si="79"/>
        <v/>
      </c>
      <c r="AB104" s="41" t="str">
        <f t="shared" si="43"/>
        <v/>
      </c>
      <c r="AC104" s="40" t="str">
        <f t="shared" si="44"/>
        <v/>
      </c>
      <c r="AD104" s="41" t="str">
        <f t="shared" si="45"/>
        <v/>
      </c>
      <c r="AF104" s="2" t="str">
        <f t="shared" si="82"/>
        <v/>
      </c>
      <c r="AG104" s="2" t="str">
        <f t="shared" si="46"/>
        <v/>
      </c>
      <c r="AH104" s="2" t="str">
        <f t="shared" si="47"/>
        <v/>
      </c>
      <c r="AI104" s="2" t="str">
        <f t="shared" si="48"/>
        <v/>
      </c>
      <c r="AJ104" s="2" t="str">
        <f t="shared" si="49"/>
        <v/>
      </c>
      <c r="AK104" s="41" t="str">
        <f t="shared" si="80"/>
        <v/>
      </c>
      <c r="AL104" s="41" t="str">
        <f t="shared" si="81"/>
        <v/>
      </c>
      <c r="AM104" s="41" t="str">
        <f t="shared" si="50"/>
        <v/>
      </c>
      <c r="AN104" s="41" t="str">
        <f t="shared" si="51"/>
        <v/>
      </c>
      <c r="AO104" s="41" t="str">
        <f t="shared" si="52"/>
        <v/>
      </c>
      <c r="AQ104" s="2" t="str">
        <f t="shared" si="53"/>
        <v/>
      </c>
      <c r="AR104" s="3" t="str">
        <f t="shared" si="54"/>
        <v/>
      </c>
      <c r="AS104" s="3" t="str">
        <f t="shared" si="55"/>
        <v/>
      </c>
      <c r="AT104" s="3" t="str">
        <f t="shared" si="56"/>
        <v/>
      </c>
      <c r="AU104" s="3" t="str">
        <f t="shared" si="57"/>
        <v/>
      </c>
      <c r="AV104" s="3" t="str">
        <f t="shared" si="58"/>
        <v/>
      </c>
      <c r="AW104" s="3" t="str">
        <f t="shared" si="59"/>
        <v/>
      </c>
      <c r="AX104" s="3" t="str">
        <f t="shared" si="60"/>
        <v/>
      </c>
      <c r="AY104" s="3" t="str">
        <f t="shared" si="61"/>
        <v/>
      </c>
      <c r="AZ104" s="3" t="str">
        <f t="shared" si="62"/>
        <v/>
      </c>
      <c r="BB104" s="7" t="str">
        <f t="shared" si="42"/>
        <v/>
      </c>
    </row>
    <row r="105" spans="1:54" x14ac:dyDescent="0.25">
      <c r="A105" s="2" t="str">
        <f t="shared" si="63"/>
        <v/>
      </c>
      <c r="B105" s="2" t="str">
        <f t="shared" si="64"/>
        <v/>
      </c>
      <c r="D105" s="59"/>
      <c r="E105" s="61"/>
      <c r="F105" s="18" t="str">
        <f t="shared" si="65"/>
        <v/>
      </c>
      <c r="G105" s="19" t="str">
        <f>IF(D105="","",VLOOKUP(D105,'Flota Variable'!$D$4:$I$35,4,0))</f>
        <v/>
      </c>
      <c r="H105" s="54"/>
      <c r="I105" s="19" t="str">
        <f>IF(D105="","",VLOOKUP(D105,'Flota Variable'!$D$4:$I$35,6,0))</f>
        <v/>
      </c>
      <c r="J105" s="54"/>
      <c r="L105" s="2">
        <v>103</v>
      </c>
      <c r="M105" s="2">
        <f t="shared" si="66"/>
        <v>5</v>
      </c>
      <c r="N105" s="2">
        <f t="shared" si="67"/>
        <v>17</v>
      </c>
      <c r="O105" s="2">
        <f t="shared" si="68"/>
        <v>517</v>
      </c>
      <c r="P105" s="43" t="str">
        <f t="shared" si="69"/>
        <v/>
      </c>
      <c r="Q105" s="44" t="str">
        <f t="shared" si="70"/>
        <v/>
      </c>
      <c r="R105" s="41" t="str">
        <f t="shared" si="71"/>
        <v/>
      </c>
      <c r="S105" s="41" t="str">
        <f t="shared" si="72"/>
        <v/>
      </c>
      <c r="U105" s="2" t="str">
        <f t="shared" si="73"/>
        <v/>
      </c>
      <c r="V105" s="2" t="str">
        <f t="shared" si="74"/>
        <v/>
      </c>
      <c r="W105" s="2" t="str">
        <f t="shared" si="75"/>
        <v/>
      </c>
      <c r="X105" s="2" t="str">
        <f t="shared" si="76"/>
        <v/>
      </c>
      <c r="Y105" s="2" t="str">
        <f t="shared" si="77"/>
        <v/>
      </c>
      <c r="Z105" s="41" t="str">
        <f t="shared" si="78"/>
        <v/>
      </c>
      <c r="AA105" s="41" t="str">
        <f t="shared" si="79"/>
        <v/>
      </c>
      <c r="AB105" s="41" t="str">
        <f t="shared" si="43"/>
        <v/>
      </c>
      <c r="AC105" s="40" t="str">
        <f t="shared" si="44"/>
        <v/>
      </c>
      <c r="AD105" s="41" t="str">
        <f t="shared" si="45"/>
        <v/>
      </c>
      <c r="AF105" s="2" t="str">
        <f t="shared" si="82"/>
        <v/>
      </c>
      <c r="AG105" s="2" t="str">
        <f t="shared" si="46"/>
        <v/>
      </c>
      <c r="AH105" s="2" t="str">
        <f t="shared" si="47"/>
        <v/>
      </c>
      <c r="AI105" s="2" t="str">
        <f t="shared" si="48"/>
        <v/>
      </c>
      <c r="AJ105" s="2" t="str">
        <f t="shared" si="49"/>
        <v/>
      </c>
      <c r="AK105" s="41" t="str">
        <f t="shared" si="80"/>
        <v/>
      </c>
      <c r="AL105" s="41" t="str">
        <f t="shared" si="81"/>
        <v/>
      </c>
      <c r="AM105" s="41" t="str">
        <f t="shared" si="50"/>
        <v/>
      </c>
      <c r="AN105" s="41" t="str">
        <f t="shared" si="51"/>
        <v/>
      </c>
      <c r="AO105" s="41" t="str">
        <f t="shared" si="52"/>
        <v/>
      </c>
      <c r="AQ105" s="2" t="str">
        <f t="shared" si="53"/>
        <v/>
      </c>
      <c r="AR105" s="3" t="str">
        <f t="shared" si="54"/>
        <v/>
      </c>
      <c r="AS105" s="3" t="str">
        <f t="shared" si="55"/>
        <v/>
      </c>
      <c r="AT105" s="3" t="str">
        <f t="shared" si="56"/>
        <v/>
      </c>
      <c r="AU105" s="3" t="str">
        <f t="shared" si="57"/>
        <v/>
      </c>
      <c r="AV105" s="3" t="str">
        <f t="shared" si="58"/>
        <v/>
      </c>
      <c r="AW105" s="3" t="str">
        <f t="shared" si="59"/>
        <v/>
      </c>
      <c r="AX105" s="3" t="str">
        <f t="shared" si="60"/>
        <v/>
      </c>
      <c r="AY105" s="3" t="str">
        <f t="shared" si="61"/>
        <v/>
      </c>
      <c r="AZ105" s="3" t="str">
        <f t="shared" si="62"/>
        <v/>
      </c>
      <c r="BB105" s="7" t="str">
        <f t="shared" si="42"/>
        <v/>
      </c>
    </row>
    <row r="106" spans="1:54" x14ac:dyDescent="0.25">
      <c r="A106" s="2" t="str">
        <f t="shared" si="63"/>
        <v/>
      </c>
      <c r="B106" s="2" t="str">
        <f t="shared" si="64"/>
        <v/>
      </c>
      <c r="D106" s="59"/>
      <c r="E106" s="61"/>
      <c r="F106" s="18" t="str">
        <f t="shared" si="65"/>
        <v/>
      </c>
      <c r="G106" s="19" t="str">
        <f>IF(D106="","",VLOOKUP(D106,'Flota Variable'!$D$4:$I$35,4,0))</f>
        <v/>
      </c>
      <c r="H106" s="54"/>
      <c r="I106" s="19" t="str">
        <f>IF(D106="","",VLOOKUP(D106,'Flota Variable'!$D$4:$I$35,6,0))</f>
        <v/>
      </c>
      <c r="J106" s="54"/>
      <c r="L106" s="2">
        <v>104</v>
      </c>
      <c r="M106" s="2">
        <f t="shared" si="66"/>
        <v>5</v>
      </c>
      <c r="N106" s="2">
        <f t="shared" si="67"/>
        <v>18</v>
      </c>
      <c r="O106" s="2">
        <f t="shared" si="68"/>
        <v>518</v>
      </c>
      <c r="P106" s="43" t="str">
        <f t="shared" si="69"/>
        <v/>
      </c>
      <c r="Q106" s="44" t="str">
        <f t="shared" si="70"/>
        <v/>
      </c>
      <c r="R106" s="41" t="str">
        <f t="shared" si="71"/>
        <v/>
      </c>
      <c r="S106" s="41" t="str">
        <f t="shared" si="72"/>
        <v/>
      </c>
      <c r="U106" s="2" t="str">
        <f t="shared" si="73"/>
        <v/>
      </c>
      <c r="V106" s="2" t="str">
        <f t="shared" si="74"/>
        <v/>
      </c>
      <c r="W106" s="2" t="str">
        <f t="shared" si="75"/>
        <v/>
      </c>
      <c r="X106" s="2" t="str">
        <f t="shared" si="76"/>
        <v/>
      </c>
      <c r="Y106" s="2" t="str">
        <f t="shared" si="77"/>
        <v/>
      </c>
      <c r="Z106" s="41" t="str">
        <f t="shared" si="78"/>
        <v/>
      </c>
      <c r="AA106" s="41" t="str">
        <f t="shared" si="79"/>
        <v/>
      </c>
      <c r="AB106" s="41" t="str">
        <f t="shared" si="43"/>
        <v/>
      </c>
      <c r="AC106" s="40" t="str">
        <f t="shared" si="44"/>
        <v/>
      </c>
      <c r="AD106" s="41" t="str">
        <f t="shared" si="45"/>
        <v/>
      </c>
      <c r="AF106" s="2" t="str">
        <f t="shared" si="82"/>
        <v/>
      </c>
      <c r="AG106" s="2" t="str">
        <f t="shared" si="46"/>
        <v/>
      </c>
      <c r="AH106" s="2" t="str">
        <f t="shared" si="47"/>
        <v/>
      </c>
      <c r="AI106" s="2" t="str">
        <f t="shared" si="48"/>
        <v/>
      </c>
      <c r="AJ106" s="2" t="str">
        <f t="shared" si="49"/>
        <v/>
      </c>
      <c r="AK106" s="41" t="str">
        <f t="shared" si="80"/>
        <v/>
      </c>
      <c r="AL106" s="41" t="str">
        <f t="shared" si="81"/>
        <v/>
      </c>
      <c r="AM106" s="41" t="str">
        <f t="shared" si="50"/>
        <v/>
      </c>
      <c r="AN106" s="41" t="str">
        <f t="shared" si="51"/>
        <v/>
      </c>
      <c r="AO106" s="41" t="str">
        <f t="shared" si="52"/>
        <v/>
      </c>
      <c r="AQ106" s="2" t="str">
        <f t="shared" si="53"/>
        <v/>
      </c>
      <c r="AR106" s="3" t="str">
        <f t="shared" si="54"/>
        <v/>
      </c>
      <c r="AS106" s="3" t="str">
        <f t="shared" si="55"/>
        <v/>
      </c>
      <c r="AT106" s="3" t="str">
        <f t="shared" si="56"/>
        <v/>
      </c>
      <c r="AU106" s="3" t="str">
        <f t="shared" si="57"/>
        <v/>
      </c>
      <c r="AV106" s="3" t="str">
        <f t="shared" si="58"/>
        <v/>
      </c>
      <c r="AW106" s="3" t="str">
        <f t="shared" si="59"/>
        <v/>
      </c>
      <c r="AX106" s="3" t="str">
        <f t="shared" si="60"/>
        <v/>
      </c>
      <c r="AY106" s="3" t="str">
        <f t="shared" si="61"/>
        <v/>
      </c>
      <c r="AZ106" s="3" t="str">
        <f t="shared" si="62"/>
        <v/>
      </c>
      <c r="BB106" s="7" t="str">
        <f t="shared" si="42"/>
        <v/>
      </c>
    </row>
    <row r="107" spans="1:54" x14ac:dyDescent="0.25">
      <c r="A107" s="2" t="str">
        <f t="shared" si="63"/>
        <v/>
      </c>
      <c r="B107" s="2" t="str">
        <f t="shared" si="64"/>
        <v/>
      </c>
      <c r="D107" s="59"/>
      <c r="E107" s="61"/>
      <c r="F107" s="18" t="str">
        <f t="shared" si="65"/>
        <v/>
      </c>
      <c r="G107" s="19" t="str">
        <f>IF(D107="","",VLOOKUP(D107,'Flota Variable'!$D$4:$I$35,4,0))</f>
        <v/>
      </c>
      <c r="H107" s="54"/>
      <c r="I107" s="19" t="str">
        <f>IF(D107="","",VLOOKUP(D107,'Flota Variable'!$D$4:$I$35,6,0))</f>
        <v/>
      </c>
      <c r="J107" s="54"/>
      <c r="L107" s="2">
        <v>105</v>
      </c>
      <c r="M107" s="2">
        <f t="shared" si="66"/>
        <v>5</v>
      </c>
      <c r="N107" s="2">
        <f t="shared" si="67"/>
        <v>19</v>
      </c>
      <c r="O107" s="2">
        <f t="shared" si="68"/>
        <v>519</v>
      </c>
      <c r="P107" s="43" t="str">
        <f t="shared" si="69"/>
        <v/>
      </c>
      <c r="Q107" s="44" t="str">
        <f t="shared" si="70"/>
        <v/>
      </c>
      <c r="R107" s="41" t="str">
        <f t="shared" si="71"/>
        <v/>
      </c>
      <c r="S107" s="41" t="str">
        <f t="shared" si="72"/>
        <v/>
      </c>
      <c r="U107" s="2" t="str">
        <f t="shared" si="73"/>
        <v/>
      </c>
      <c r="V107" s="2" t="str">
        <f t="shared" si="74"/>
        <v/>
      </c>
      <c r="W107" s="2" t="str">
        <f t="shared" si="75"/>
        <v/>
      </c>
      <c r="X107" s="2" t="str">
        <f t="shared" si="76"/>
        <v/>
      </c>
      <c r="Y107" s="2" t="str">
        <f t="shared" si="77"/>
        <v/>
      </c>
      <c r="Z107" s="41" t="str">
        <f t="shared" si="78"/>
        <v/>
      </c>
      <c r="AA107" s="41" t="str">
        <f t="shared" si="79"/>
        <v/>
      </c>
      <c r="AB107" s="41" t="str">
        <f t="shared" si="43"/>
        <v/>
      </c>
      <c r="AC107" s="40" t="str">
        <f t="shared" si="44"/>
        <v/>
      </c>
      <c r="AD107" s="41" t="str">
        <f t="shared" si="45"/>
        <v/>
      </c>
      <c r="AF107" s="2" t="str">
        <f t="shared" si="82"/>
        <v/>
      </c>
      <c r="AG107" s="2" t="str">
        <f t="shared" si="46"/>
        <v/>
      </c>
      <c r="AH107" s="2" t="str">
        <f t="shared" si="47"/>
        <v/>
      </c>
      <c r="AI107" s="2" t="str">
        <f t="shared" si="48"/>
        <v/>
      </c>
      <c r="AJ107" s="2" t="str">
        <f t="shared" si="49"/>
        <v/>
      </c>
      <c r="AK107" s="41" t="str">
        <f t="shared" si="80"/>
        <v/>
      </c>
      <c r="AL107" s="41" t="str">
        <f t="shared" si="81"/>
        <v/>
      </c>
      <c r="AM107" s="41" t="str">
        <f t="shared" si="50"/>
        <v/>
      </c>
      <c r="AN107" s="41" t="str">
        <f t="shared" si="51"/>
        <v/>
      </c>
      <c r="AO107" s="41" t="str">
        <f t="shared" si="52"/>
        <v/>
      </c>
      <c r="AQ107" s="2" t="str">
        <f t="shared" si="53"/>
        <v/>
      </c>
      <c r="AR107" s="3" t="str">
        <f t="shared" si="54"/>
        <v/>
      </c>
      <c r="AS107" s="3" t="str">
        <f t="shared" si="55"/>
        <v/>
      </c>
      <c r="AT107" s="3" t="str">
        <f t="shared" si="56"/>
        <v/>
      </c>
      <c r="AU107" s="3" t="str">
        <f t="shared" si="57"/>
        <v/>
      </c>
      <c r="AV107" s="3" t="str">
        <f t="shared" si="58"/>
        <v/>
      </c>
      <c r="AW107" s="3" t="str">
        <f t="shared" si="59"/>
        <v/>
      </c>
      <c r="AX107" s="3" t="str">
        <f t="shared" si="60"/>
        <v/>
      </c>
      <c r="AY107" s="3" t="str">
        <f t="shared" si="61"/>
        <v/>
      </c>
      <c r="AZ107" s="3" t="str">
        <f t="shared" si="62"/>
        <v/>
      </c>
      <c r="BB107" s="7" t="str">
        <f t="shared" si="42"/>
        <v/>
      </c>
    </row>
    <row r="108" spans="1:54" x14ac:dyDescent="0.25">
      <c r="A108" s="2" t="str">
        <f t="shared" si="63"/>
        <v/>
      </c>
      <c r="B108" s="2" t="str">
        <f t="shared" si="64"/>
        <v/>
      </c>
      <c r="D108" s="59"/>
      <c r="E108" s="61"/>
      <c r="F108" s="18" t="str">
        <f t="shared" si="65"/>
        <v/>
      </c>
      <c r="G108" s="19" t="str">
        <f>IF(D108="","",VLOOKUP(D108,'Flota Variable'!$D$4:$I$35,4,0))</f>
        <v/>
      </c>
      <c r="H108" s="54"/>
      <c r="I108" s="19" t="str">
        <f>IF(D108="","",VLOOKUP(D108,'Flota Variable'!$D$4:$I$35,6,0))</f>
        <v/>
      </c>
      <c r="J108" s="54"/>
      <c r="L108" s="2">
        <v>106</v>
      </c>
      <c r="M108" s="2">
        <f t="shared" si="66"/>
        <v>5</v>
      </c>
      <c r="N108" s="2">
        <f t="shared" si="67"/>
        <v>20</v>
      </c>
      <c r="O108" s="2">
        <f t="shared" si="68"/>
        <v>520</v>
      </c>
      <c r="P108" s="43" t="str">
        <f t="shared" si="69"/>
        <v/>
      </c>
      <c r="Q108" s="44" t="str">
        <f t="shared" si="70"/>
        <v/>
      </c>
      <c r="R108" s="41" t="str">
        <f t="shared" si="71"/>
        <v/>
      </c>
      <c r="S108" s="41" t="str">
        <f t="shared" si="72"/>
        <v/>
      </c>
      <c r="U108" s="2" t="str">
        <f t="shared" si="73"/>
        <v/>
      </c>
      <c r="V108" s="2" t="str">
        <f t="shared" si="74"/>
        <v/>
      </c>
      <c r="W108" s="2" t="str">
        <f t="shared" si="75"/>
        <v/>
      </c>
      <c r="X108" s="2" t="str">
        <f t="shared" si="76"/>
        <v/>
      </c>
      <c r="Y108" s="2" t="str">
        <f t="shared" si="77"/>
        <v/>
      </c>
      <c r="Z108" s="41" t="str">
        <f t="shared" si="78"/>
        <v/>
      </c>
      <c r="AA108" s="41" t="str">
        <f t="shared" si="79"/>
        <v/>
      </c>
      <c r="AB108" s="41" t="str">
        <f t="shared" si="43"/>
        <v/>
      </c>
      <c r="AC108" s="40" t="str">
        <f t="shared" si="44"/>
        <v/>
      </c>
      <c r="AD108" s="41" t="str">
        <f t="shared" si="45"/>
        <v/>
      </c>
      <c r="AF108" s="2" t="str">
        <f t="shared" si="82"/>
        <v/>
      </c>
      <c r="AG108" s="2" t="str">
        <f t="shared" si="46"/>
        <v/>
      </c>
      <c r="AH108" s="2" t="str">
        <f t="shared" si="47"/>
        <v/>
      </c>
      <c r="AI108" s="2" t="str">
        <f t="shared" si="48"/>
        <v/>
      </c>
      <c r="AJ108" s="2" t="str">
        <f t="shared" si="49"/>
        <v/>
      </c>
      <c r="AK108" s="41" t="str">
        <f t="shared" si="80"/>
        <v/>
      </c>
      <c r="AL108" s="41" t="str">
        <f t="shared" si="81"/>
        <v/>
      </c>
      <c r="AM108" s="41" t="str">
        <f t="shared" si="50"/>
        <v/>
      </c>
      <c r="AN108" s="41" t="str">
        <f t="shared" si="51"/>
        <v/>
      </c>
      <c r="AO108" s="41" t="str">
        <f t="shared" si="52"/>
        <v/>
      </c>
      <c r="AQ108" s="2" t="str">
        <f t="shared" si="53"/>
        <v/>
      </c>
      <c r="AR108" s="3" t="str">
        <f t="shared" si="54"/>
        <v/>
      </c>
      <c r="AS108" s="3" t="str">
        <f t="shared" si="55"/>
        <v/>
      </c>
      <c r="AT108" s="3" t="str">
        <f t="shared" si="56"/>
        <v/>
      </c>
      <c r="AU108" s="3" t="str">
        <f t="shared" si="57"/>
        <v/>
      </c>
      <c r="AV108" s="3" t="str">
        <f t="shared" si="58"/>
        <v/>
      </c>
      <c r="AW108" s="3" t="str">
        <f t="shared" si="59"/>
        <v/>
      </c>
      <c r="AX108" s="3" t="str">
        <f t="shared" si="60"/>
        <v/>
      </c>
      <c r="AY108" s="3" t="str">
        <f t="shared" si="61"/>
        <v/>
      </c>
      <c r="AZ108" s="3" t="str">
        <f t="shared" si="62"/>
        <v/>
      </c>
      <c r="BB108" s="7" t="str">
        <f t="shared" si="42"/>
        <v/>
      </c>
    </row>
    <row r="109" spans="1:54" x14ac:dyDescent="0.25">
      <c r="A109" s="2" t="str">
        <f t="shared" si="63"/>
        <v/>
      </c>
      <c r="B109" s="2" t="str">
        <f t="shared" si="64"/>
        <v/>
      </c>
      <c r="D109" s="59"/>
      <c r="E109" s="61"/>
      <c r="F109" s="18" t="str">
        <f t="shared" si="65"/>
        <v/>
      </c>
      <c r="G109" s="19" t="str">
        <f>IF(D109="","",VLOOKUP(D109,'Flota Variable'!$D$4:$I$35,4,0))</f>
        <v/>
      </c>
      <c r="H109" s="54"/>
      <c r="I109" s="19" t="str">
        <f>IF(D109="","",VLOOKUP(D109,'Flota Variable'!$D$4:$I$35,6,0))</f>
        <v/>
      </c>
      <c r="J109" s="54"/>
      <c r="L109" s="2">
        <v>107</v>
      </c>
      <c r="M109" s="2">
        <f t="shared" si="66"/>
        <v>5</v>
      </c>
      <c r="N109" s="2">
        <f t="shared" si="67"/>
        <v>21</v>
      </c>
      <c r="O109" s="2">
        <f t="shared" si="68"/>
        <v>521</v>
      </c>
      <c r="P109" s="43" t="str">
        <f t="shared" si="69"/>
        <v/>
      </c>
      <c r="Q109" s="44" t="str">
        <f t="shared" si="70"/>
        <v/>
      </c>
      <c r="R109" s="41" t="str">
        <f t="shared" si="71"/>
        <v/>
      </c>
      <c r="S109" s="41" t="str">
        <f t="shared" si="72"/>
        <v/>
      </c>
      <c r="U109" s="2" t="str">
        <f t="shared" si="73"/>
        <v/>
      </c>
      <c r="V109" s="2" t="str">
        <f t="shared" si="74"/>
        <v/>
      </c>
      <c r="W109" s="2" t="str">
        <f t="shared" si="75"/>
        <v/>
      </c>
      <c r="X109" s="2" t="str">
        <f t="shared" si="76"/>
        <v/>
      </c>
      <c r="Y109" s="2" t="str">
        <f t="shared" si="77"/>
        <v/>
      </c>
      <c r="Z109" s="41" t="str">
        <f t="shared" si="78"/>
        <v/>
      </c>
      <c r="AA109" s="41" t="str">
        <f t="shared" si="79"/>
        <v/>
      </c>
      <c r="AB109" s="41" t="str">
        <f t="shared" si="43"/>
        <v/>
      </c>
      <c r="AC109" s="40" t="str">
        <f t="shared" si="44"/>
        <v/>
      </c>
      <c r="AD109" s="41" t="str">
        <f t="shared" si="45"/>
        <v/>
      </c>
      <c r="AF109" s="2" t="str">
        <f t="shared" si="82"/>
        <v/>
      </c>
      <c r="AG109" s="2" t="str">
        <f t="shared" si="46"/>
        <v/>
      </c>
      <c r="AH109" s="2" t="str">
        <f t="shared" si="47"/>
        <v/>
      </c>
      <c r="AI109" s="2" t="str">
        <f t="shared" si="48"/>
        <v/>
      </c>
      <c r="AJ109" s="2" t="str">
        <f t="shared" si="49"/>
        <v/>
      </c>
      <c r="AK109" s="41" t="str">
        <f t="shared" si="80"/>
        <v/>
      </c>
      <c r="AL109" s="41" t="str">
        <f t="shared" si="81"/>
        <v/>
      </c>
      <c r="AM109" s="41" t="str">
        <f t="shared" si="50"/>
        <v/>
      </c>
      <c r="AN109" s="41" t="str">
        <f t="shared" si="51"/>
        <v/>
      </c>
      <c r="AO109" s="41" t="str">
        <f t="shared" si="52"/>
        <v/>
      </c>
      <c r="AQ109" s="2" t="str">
        <f t="shared" si="53"/>
        <v/>
      </c>
      <c r="AR109" s="3" t="str">
        <f t="shared" si="54"/>
        <v/>
      </c>
      <c r="AS109" s="3" t="str">
        <f t="shared" si="55"/>
        <v/>
      </c>
      <c r="AT109" s="3" t="str">
        <f t="shared" si="56"/>
        <v/>
      </c>
      <c r="AU109" s="3" t="str">
        <f t="shared" si="57"/>
        <v/>
      </c>
      <c r="AV109" s="3" t="str">
        <f t="shared" si="58"/>
        <v/>
      </c>
      <c r="AW109" s="3" t="str">
        <f t="shared" si="59"/>
        <v/>
      </c>
      <c r="AX109" s="3" t="str">
        <f t="shared" si="60"/>
        <v/>
      </c>
      <c r="AY109" s="3" t="str">
        <f t="shared" si="61"/>
        <v/>
      </c>
      <c r="AZ109" s="3" t="str">
        <f t="shared" si="62"/>
        <v/>
      </c>
      <c r="BB109" s="7" t="str">
        <f t="shared" si="42"/>
        <v/>
      </c>
    </row>
    <row r="110" spans="1:54" x14ac:dyDescent="0.25">
      <c r="A110" s="2" t="str">
        <f t="shared" si="63"/>
        <v/>
      </c>
      <c r="B110" s="2" t="str">
        <f t="shared" si="64"/>
        <v/>
      </c>
      <c r="D110" s="59"/>
      <c r="E110" s="61"/>
      <c r="F110" s="18" t="str">
        <f t="shared" si="65"/>
        <v/>
      </c>
      <c r="G110" s="19" t="str">
        <f>IF(D110="","",VLOOKUP(D110,'Flota Variable'!$D$4:$I$35,4,0))</f>
        <v/>
      </c>
      <c r="H110" s="54"/>
      <c r="I110" s="19" t="str">
        <f>IF(D110="","",VLOOKUP(D110,'Flota Variable'!$D$4:$I$35,6,0))</f>
        <v/>
      </c>
      <c r="J110" s="54"/>
      <c r="L110" s="2">
        <v>108</v>
      </c>
      <c r="M110" s="2">
        <f t="shared" si="66"/>
        <v>5</v>
      </c>
      <c r="N110" s="2">
        <f t="shared" si="67"/>
        <v>22</v>
      </c>
      <c r="O110" s="2">
        <f t="shared" si="68"/>
        <v>522</v>
      </c>
      <c r="P110" s="43" t="str">
        <f t="shared" si="69"/>
        <v/>
      </c>
      <c r="Q110" s="44" t="str">
        <f t="shared" si="70"/>
        <v/>
      </c>
      <c r="R110" s="41" t="str">
        <f t="shared" si="71"/>
        <v/>
      </c>
      <c r="S110" s="41" t="str">
        <f t="shared" si="72"/>
        <v/>
      </c>
      <c r="U110" s="2" t="str">
        <f t="shared" si="73"/>
        <v/>
      </c>
      <c r="V110" s="2" t="str">
        <f t="shared" si="74"/>
        <v/>
      </c>
      <c r="W110" s="2" t="str">
        <f t="shared" si="75"/>
        <v/>
      </c>
      <c r="X110" s="2" t="str">
        <f t="shared" si="76"/>
        <v/>
      </c>
      <c r="Y110" s="2" t="str">
        <f t="shared" si="77"/>
        <v/>
      </c>
      <c r="Z110" s="41" t="str">
        <f t="shared" si="78"/>
        <v/>
      </c>
      <c r="AA110" s="41" t="str">
        <f t="shared" si="79"/>
        <v/>
      </c>
      <c r="AB110" s="41" t="str">
        <f t="shared" si="43"/>
        <v/>
      </c>
      <c r="AC110" s="40" t="str">
        <f t="shared" si="44"/>
        <v/>
      </c>
      <c r="AD110" s="41" t="str">
        <f t="shared" si="45"/>
        <v/>
      </c>
      <c r="AF110" s="2" t="str">
        <f t="shared" si="82"/>
        <v/>
      </c>
      <c r="AG110" s="2" t="str">
        <f t="shared" si="46"/>
        <v/>
      </c>
      <c r="AH110" s="2" t="str">
        <f t="shared" si="47"/>
        <v/>
      </c>
      <c r="AI110" s="2" t="str">
        <f t="shared" si="48"/>
        <v/>
      </c>
      <c r="AJ110" s="2" t="str">
        <f t="shared" si="49"/>
        <v/>
      </c>
      <c r="AK110" s="41" t="str">
        <f t="shared" si="80"/>
        <v/>
      </c>
      <c r="AL110" s="41" t="str">
        <f t="shared" si="81"/>
        <v/>
      </c>
      <c r="AM110" s="41" t="str">
        <f t="shared" si="50"/>
        <v/>
      </c>
      <c r="AN110" s="41" t="str">
        <f t="shared" si="51"/>
        <v/>
      </c>
      <c r="AO110" s="41" t="str">
        <f t="shared" si="52"/>
        <v/>
      </c>
      <c r="AQ110" s="2" t="str">
        <f t="shared" si="53"/>
        <v/>
      </c>
      <c r="AR110" s="3" t="str">
        <f t="shared" si="54"/>
        <v/>
      </c>
      <c r="AS110" s="3" t="str">
        <f t="shared" si="55"/>
        <v/>
      </c>
      <c r="AT110" s="3" t="str">
        <f t="shared" si="56"/>
        <v/>
      </c>
      <c r="AU110" s="3" t="str">
        <f t="shared" si="57"/>
        <v/>
      </c>
      <c r="AV110" s="3" t="str">
        <f t="shared" si="58"/>
        <v/>
      </c>
      <c r="AW110" s="3" t="str">
        <f t="shared" si="59"/>
        <v/>
      </c>
      <c r="AX110" s="3" t="str">
        <f t="shared" si="60"/>
        <v/>
      </c>
      <c r="AY110" s="3" t="str">
        <f t="shared" si="61"/>
        <v/>
      </c>
      <c r="AZ110" s="3" t="str">
        <f t="shared" si="62"/>
        <v/>
      </c>
      <c r="BB110" s="7" t="str">
        <f t="shared" si="42"/>
        <v/>
      </c>
    </row>
    <row r="111" spans="1:54" x14ac:dyDescent="0.25">
      <c r="A111" s="2" t="str">
        <f t="shared" si="63"/>
        <v/>
      </c>
      <c r="B111" s="2" t="str">
        <f t="shared" si="64"/>
        <v/>
      </c>
      <c r="D111" s="59"/>
      <c r="E111" s="61"/>
      <c r="F111" s="18" t="str">
        <f t="shared" si="65"/>
        <v/>
      </c>
      <c r="G111" s="19" t="str">
        <f>IF(D111="","",VLOOKUP(D111,'Flota Variable'!$D$4:$I$35,4,0))</f>
        <v/>
      </c>
      <c r="H111" s="54"/>
      <c r="I111" s="19" t="str">
        <f>IF(D111="","",VLOOKUP(D111,'Flota Variable'!$D$4:$I$35,6,0))</f>
        <v/>
      </c>
      <c r="J111" s="54"/>
      <c r="L111" s="2">
        <v>109</v>
      </c>
      <c r="M111" s="2">
        <f t="shared" si="66"/>
        <v>5</v>
      </c>
      <c r="N111" s="2">
        <f t="shared" si="67"/>
        <v>23</v>
      </c>
      <c r="O111" s="2">
        <f t="shared" si="68"/>
        <v>523</v>
      </c>
      <c r="P111" s="43" t="str">
        <f t="shared" si="69"/>
        <v/>
      </c>
      <c r="Q111" s="44" t="str">
        <f t="shared" si="70"/>
        <v/>
      </c>
      <c r="R111" s="41" t="str">
        <f t="shared" si="71"/>
        <v/>
      </c>
      <c r="S111" s="41" t="str">
        <f t="shared" si="72"/>
        <v/>
      </c>
      <c r="U111" s="2" t="str">
        <f t="shared" si="73"/>
        <v/>
      </c>
      <c r="V111" s="2" t="str">
        <f t="shared" si="74"/>
        <v/>
      </c>
      <c r="W111" s="2" t="str">
        <f t="shared" si="75"/>
        <v/>
      </c>
      <c r="X111" s="2" t="str">
        <f t="shared" si="76"/>
        <v/>
      </c>
      <c r="Y111" s="2" t="str">
        <f t="shared" si="77"/>
        <v/>
      </c>
      <c r="Z111" s="41" t="str">
        <f t="shared" si="78"/>
        <v/>
      </c>
      <c r="AA111" s="41" t="str">
        <f t="shared" si="79"/>
        <v/>
      </c>
      <c r="AB111" s="41" t="str">
        <f t="shared" si="43"/>
        <v/>
      </c>
      <c r="AC111" s="40" t="str">
        <f t="shared" si="44"/>
        <v/>
      </c>
      <c r="AD111" s="41" t="str">
        <f t="shared" si="45"/>
        <v/>
      </c>
      <c r="AF111" s="2" t="str">
        <f t="shared" si="82"/>
        <v/>
      </c>
      <c r="AG111" s="2" t="str">
        <f t="shared" si="46"/>
        <v/>
      </c>
      <c r="AH111" s="2" t="str">
        <f t="shared" si="47"/>
        <v/>
      </c>
      <c r="AI111" s="2" t="str">
        <f t="shared" si="48"/>
        <v/>
      </c>
      <c r="AJ111" s="2" t="str">
        <f t="shared" si="49"/>
        <v/>
      </c>
      <c r="AK111" s="41" t="str">
        <f t="shared" si="80"/>
        <v/>
      </c>
      <c r="AL111" s="41" t="str">
        <f t="shared" si="81"/>
        <v/>
      </c>
      <c r="AM111" s="41" t="str">
        <f t="shared" si="50"/>
        <v/>
      </c>
      <c r="AN111" s="41" t="str">
        <f t="shared" si="51"/>
        <v/>
      </c>
      <c r="AO111" s="41" t="str">
        <f t="shared" si="52"/>
        <v/>
      </c>
      <c r="AQ111" s="2" t="str">
        <f t="shared" si="53"/>
        <v/>
      </c>
      <c r="AR111" s="3" t="str">
        <f t="shared" si="54"/>
        <v/>
      </c>
      <c r="AS111" s="3" t="str">
        <f t="shared" si="55"/>
        <v/>
      </c>
      <c r="AT111" s="3" t="str">
        <f t="shared" si="56"/>
        <v/>
      </c>
      <c r="AU111" s="3" t="str">
        <f t="shared" si="57"/>
        <v/>
      </c>
      <c r="AV111" s="3" t="str">
        <f t="shared" si="58"/>
        <v/>
      </c>
      <c r="AW111" s="3" t="str">
        <f t="shared" si="59"/>
        <v/>
      </c>
      <c r="AX111" s="3" t="str">
        <f t="shared" si="60"/>
        <v/>
      </c>
      <c r="AY111" s="3" t="str">
        <f t="shared" si="61"/>
        <v/>
      </c>
      <c r="AZ111" s="3" t="str">
        <f t="shared" si="62"/>
        <v/>
      </c>
      <c r="BB111" s="7" t="str">
        <f t="shared" si="42"/>
        <v/>
      </c>
    </row>
    <row r="112" spans="1:54" x14ac:dyDescent="0.25">
      <c r="A112" s="2" t="str">
        <f t="shared" si="63"/>
        <v/>
      </c>
      <c r="B112" s="2" t="str">
        <f t="shared" si="64"/>
        <v/>
      </c>
      <c r="D112" s="59"/>
      <c r="E112" s="61"/>
      <c r="F112" s="18" t="str">
        <f t="shared" si="65"/>
        <v/>
      </c>
      <c r="G112" s="19" t="str">
        <f>IF(D112="","",VLOOKUP(D112,'Flota Variable'!$D$4:$I$35,4,0))</f>
        <v/>
      </c>
      <c r="H112" s="54"/>
      <c r="I112" s="19" t="str">
        <f>IF(D112="","",VLOOKUP(D112,'Flota Variable'!$D$4:$I$35,6,0))</f>
        <v/>
      </c>
      <c r="J112" s="54"/>
      <c r="L112" s="2">
        <v>110</v>
      </c>
      <c r="M112" s="2">
        <f t="shared" si="66"/>
        <v>5</v>
      </c>
      <c r="N112" s="2">
        <f t="shared" si="67"/>
        <v>24</v>
      </c>
      <c r="O112" s="2">
        <f t="shared" si="68"/>
        <v>524</v>
      </c>
      <c r="P112" s="43" t="str">
        <f t="shared" si="69"/>
        <v/>
      </c>
      <c r="Q112" s="44" t="str">
        <f t="shared" si="70"/>
        <v/>
      </c>
      <c r="R112" s="41" t="str">
        <f t="shared" si="71"/>
        <v/>
      </c>
      <c r="S112" s="41" t="str">
        <f t="shared" si="72"/>
        <v/>
      </c>
      <c r="U112" s="2" t="str">
        <f t="shared" si="73"/>
        <v/>
      </c>
      <c r="V112" s="2" t="str">
        <f t="shared" si="74"/>
        <v/>
      </c>
      <c r="W112" s="2" t="str">
        <f t="shared" si="75"/>
        <v/>
      </c>
      <c r="X112" s="2" t="str">
        <f t="shared" si="76"/>
        <v/>
      </c>
      <c r="Y112" s="2" t="str">
        <f t="shared" si="77"/>
        <v/>
      </c>
      <c r="Z112" s="41" t="str">
        <f t="shared" si="78"/>
        <v/>
      </c>
      <c r="AA112" s="41" t="str">
        <f t="shared" si="79"/>
        <v/>
      </c>
      <c r="AB112" s="41" t="str">
        <f t="shared" si="43"/>
        <v/>
      </c>
      <c r="AC112" s="40" t="str">
        <f t="shared" si="44"/>
        <v/>
      </c>
      <c r="AD112" s="41" t="str">
        <f t="shared" si="45"/>
        <v/>
      </c>
      <c r="AF112" s="2" t="str">
        <f t="shared" si="82"/>
        <v/>
      </c>
      <c r="AG112" s="2" t="str">
        <f t="shared" si="46"/>
        <v/>
      </c>
      <c r="AH112" s="2" t="str">
        <f t="shared" si="47"/>
        <v/>
      </c>
      <c r="AI112" s="2" t="str">
        <f t="shared" si="48"/>
        <v/>
      </c>
      <c r="AJ112" s="2" t="str">
        <f t="shared" si="49"/>
        <v/>
      </c>
      <c r="AK112" s="41" t="str">
        <f t="shared" si="80"/>
        <v/>
      </c>
      <c r="AL112" s="41" t="str">
        <f t="shared" si="81"/>
        <v/>
      </c>
      <c r="AM112" s="41" t="str">
        <f t="shared" si="50"/>
        <v/>
      </c>
      <c r="AN112" s="41" t="str">
        <f t="shared" si="51"/>
        <v/>
      </c>
      <c r="AO112" s="41" t="str">
        <f t="shared" si="52"/>
        <v/>
      </c>
      <c r="AQ112" s="2" t="str">
        <f t="shared" si="53"/>
        <v/>
      </c>
      <c r="AR112" s="3" t="str">
        <f t="shared" si="54"/>
        <v/>
      </c>
      <c r="AS112" s="3" t="str">
        <f t="shared" si="55"/>
        <v/>
      </c>
      <c r="AT112" s="3" t="str">
        <f t="shared" si="56"/>
        <v/>
      </c>
      <c r="AU112" s="3" t="str">
        <f t="shared" si="57"/>
        <v/>
      </c>
      <c r="AV112" s="3" t="str">
        <f t="shared" si="58"/>
        <v/>
      </c>
      <c r="AW112" s="3" t="str">
        <f t="shared" si="59"/>
        <v/>
      </c>
      <c r="AX112" s="3" t="str">
        <f t="shared" si="60"/>
        <v/>
      </c>
      <c r="AY112" s="3" t="str">
        <f t="shared" si="61"/>
        <v/>
      </c>
      <c r="AZ112" s="3" t="str">
        <f t="shared" si="62"/>
        <v/>
      </c>
      <c r="BB112" s="7" t="str">
        <f t="shared" si="42"/>
        <v/>
      </c>
    </row>
    <row r="113" spans="1:54" x14ac:dyDescent="0.25">
      <c r="A113" s="2" t="str">
        <f t="shared" si="63"/>
        <v/>
      </c>
      <c r="B113" s="2" t="str">
        <f t="shared" si="64"/>
        <v/>
      </c>
      <c r="D113" s="59"/>
      <c r="E113" s="61"/>
      <c r="F113" s="18" t="str">
        <f t="shared" si="65"/>
        <v/>
      </c>
      <c r="G113" s="19" t="str">
        <f>IF(D113="","",VLOOKUP(D113,'Flota Variable'!$D$4:$I$35,4,0))</f>
        <v/>
      </c>
      <c r="H113" s="54"/>
      <c r="I113" s="19" t="str">
        <f>IF(D113="","",VLOOKUP(D113,'Flota Variable'!$D$4:$I$35,6,0))</f>
        <v/>
      </c>
      <c r="J113" s="54"/>
      <c r="L113" s="2">
        <v>111</v>
      </c>
      <c r="M113" s="2">
        <f t="shared" si="66"/>
        <v>6</v>
      </c>
      <c r="N113" s="2">
        <f t="shared" si="67"/>
        <v>3</v>
      </c>
      <c r="O113" s="2">
        <f t="shared" si="68"/>
        <v>603</v>
      </c>
      <c r="P113" s="43" t="str">
        <f t="shared" si="69"/>
        <v/>
      </c>
      <c r="Q113" s="44" t="str">
        <f t="shared" si="70"/>
        <v/>
      </c>
      <c r="R113" s="41" t="str">
        <f t="shared" si="71"/>
        <v/>
      </c>
      <c r="S113" s="41" t="str">
        <f t="shared" si="72"/>
        <v/>
      </c>
      <c r="U113" s="2" t="str">
        <f t="shared" si="73"/>
        <v/>
      </c>
      <c r="V113" s="2" t="str">
        <f t="shared" si="74"/>
        <v/>
      </c>
      <c r="W113" s="2" t="str">
        <f t="shared" si="75"/>
        <v/>
      </c>
      <c r="X113" s="2" t="str">
        <f t="shared" si="76"/>
        <v/>
      </c>
      <c r="Y113" s="2" t="str">
        <f t="shared" si="77"/>
        <v/>
      </c>
      <c r="Z113" s="41" t="str">
        <f t="shared" si="78"/>
        <v/>
      </c>
      <c r="AA113" s="41" t="str">
        <f t="shared" si="79"/>
        <v/>
      </c>
      <c r="AB113" s="41" t="str">
        <f t="shared" si="43"/>
        <v/>
      </c>
      <c r="AC113" s="40" t="str">
        <f t="shared" si="44"/>
        <v/>
      </c>
      <c r="AD113" s="41" t="str">
        <f t="shared" si="45"/>
        <v/>
      </c>
      <c r="AF113" s="2" t="str">
        <f t="shared" si="82"/>
        <v/>
      </c>
      <c r="AG113" s="2" t="str">
        <f t="shared" si="46"/>
        <v/>
      </c>
      <c r="AH113" s="2" t="str">
        <f t="shared" si="47"/>
        <v/>
      </c>
      <c r="AI113" s="2" t="str">
        <f t="shared" si="48"/>
        <v/>
      </c>
      <c r="AJ113" s="2" t="str">
        <f t="shared" si="49"/>
        <v/>
      </c>
      <c r="AK113" s="41" t="str">
        <f t="shared" si="80"/>
        <v/>
      </c>
      <c r="AL113" s="41" t="str">
        <f t="shared" si="81"/>
        <v/>
      </c>
      <c r="AM113" s="41" t="str">
        <f t="shared" si="50"/>
        <v/>
      </c>
      <c r="AN113" s="41" t="str">
        <f t="shared" si="51"/>
        <v/>
      </c>
      <c r="AO113" s="41" t="str">
        <f t="shared" si="52"/>
        <v/>
      </c>
      <c r="AQ113" s="2" t="str">
        <f t="shared" si="53"/>
        <v/>
      </c>
      <c r="AR113" s="3" t="str">
        <f t="shared" si="54"/>
        <v/>
      </c>
      <c r="AS113" s="3" t="str">
        <f t="shared" si="55"/>
        <v/>
      </c>
      <c r="AT113" s="3" t="str">
        <f t="shared" si="56"/>
        <v/>
      </c>
      <c r="AU113" s="3" t="str">
        <f t="shared" si="57"/>
        <v/>
      </c>
      <c r="AV113" s="3" t="str">
        <f t="shared" si="58"/>
        <v/>
      </c>
      <c r="AW113" s="3" t="str">
        <f t="shared" si="59"/>
        <v/>
      </c>
      <c r="AX113" s="3" t="str">
        <f t="shared" si="60"/>
        <v/>
      </c>
      <c r="AY113" s="3" t="str">
        <f t="shared" si="61"/>
        <v/>
      </c>
      <c r="AZ113" s="3" t="str">
        <f t="shared" si="62"/>
        <v/>
      </c>
      <c r="BB113" s="7" t="str">
        <f t="shared" si="42"/>
        <v/>
      </c>
    </row>
    <row r="114" spans="1:54" x14ac:dyDescent="0.25">
      <c r="A114" s="2" t="str">
        <f t="shared" si="63"/>
        <v/>
      </c>
      <c r="B114" s="2" t="str">
        <f t="shared" si="64"/>
        <v/>
      </c>
      <c r="D114" s="59"/>
      <c r="E114" s="61"/>
      <c r="F114" s="18" t="str">
        <f t="shared" si="65"/>
        <v/>
      </c>
      <c r="G114" s="19" t="str">
        <f>IF(D114="","",VLOOKUP(D114,'Flota Variable'!$D$4:$I$35,4,0))</f>
        <v/>
      </c>
      <c r="H114" s="54"/>
      <c r="I114" s="19" t="str">
        <f>IF(D114="","",VLOOKUP(D114,'Flota Variable'!$D$4:$I$35,6,0))</f>
        <v/>
      </c>
      <c r="J114" s="54"/>
      <c r="L114" s="2">
        <v>112</v>
      </c>
      <c r="M114" s="2">
        <f t="shared" si="66"/>
        <v>6</v>
      </c>
      <c r="N114" s="2">
        <f t="shared" si="67"/>
        <v>4</v>
      </c>
      <c r="O114" s="2">
        <f t="shared" si="68"/>
        <v>604</v>
      </c>
      <c r="P114" s="43" t="str">
        <f t="shared" si="69"/>
        <v/>
      </c>
      <c r="Q114" s="44" t="str">
        <f t="shared" si="70"/>
        <v/>
      </c>
      <c r="R114" s="41" t="str">
        <f t="shared" si="71"/>
        <v/>
      </c>
      <c r="S114" s="41" t="str">
        <f t="shared" si="72"/>
        <v/>
      </c>
      <c r="U114" s="2" t="str">
        <f t="shared" si="73"/>
        <v/>
      </c>
      <c r="V114" s="2" t="str">
        <f t="shared" si="74"/>
        <v/>
      </c>
      <c r="W114" s="2" t="str">
        <f t="shared" si="75"/>
        <v/>
      </c>
      <c r="X114" s="2" t="str">
        <f t="shared" si="76"/>
        <v/>
      </c>
      <c r="Y114" s="2" t="str">
        <f t="shared" si="77"/>
        <v/>
      </c>
      <c r="Z114" s="41" t="str">
        <f t="shared" si="78"/>
        <v/>
      </c>
      <c r="AA114" s="41" t="str">
        <f t="shared" si="79"/>
        <v/>
      </c>
      <c r="AB114" s="41" t="str">
        <f t="shared" si="43"/>
        <v/>
      </c>
      <c r="AC114" s="40" t="str">
        <f t="shared" si="44"/>
        <v/>
      </c>
      <c r="AD114" s="41" t="str">
        <f t="shared" si="45"/>
        <v/>
      </c>
      <c r="AF114" s="2" t="str">
        <f t="shared" si="82"/>
        <v/>
      </c>
      <c r="AG114" s="2" t="str">
        <f t="shared" si="46"/>
        <v/>
      </c>
      <c r="AH114" s="2" t="str">
        <f t="shared" si="47"/>
        <v/>
      </c>
      <c r="AI114" s="2" t="str">
        <f t="shared" si="48"/>
        <v/>
      </c>
      <c r="AJ114" s="2" t="str">
        <f t="shared" si="49"/>
        <v/>
      </c>
      <c r="AK114" s="41" t="str">
        <f t="shared" si="80"/>
        <v/>
      </c>
      <c r="AL114" s="41" t="str">
        <f t="shared" si="81"/>
        <v/>
      </c>
      <c r="AM114" s="41" t="str">
        <f t="shared" si="50"/>
        <v/>
      </c>
      <c r="AN114" s="41" t="str">
        <f t="shared" si="51"/>
        <v/>
      </c>
      <c r="AO114" s="41" t="str">
        <f t="shared" si="52"/>
        <v/>
      </c>
      <c r="AQ114" s="2" t="str">
        <f t="shared" si="53"/>
        <v/>
      </c>
      <c r="AR114" s="3" t="str">
        <f t="shared" si="54"/>
        <v/>
      </c>
      <c r="AS114" s="3" t="str">
        <f t="shared" si="55"/>
        <v/>
      </c>
      <c r="AT114" s="3" t="str">
        <f t="shared" si="56"/>
        <v/>
      </c>
      <c r="AU114" s="3" t="str">
        <f t="shared" si="57"/>
        <v/>
      </c>
      <c r="AV114" s="3" t="str">
        <f t="shared" si="58"/>
        <v/>
      </c>
      <c r="AW114" s="3" t="str">
        <f t="shared" si="59"/>
        <v/>
      </c>
      <c r="AX114" s="3" t="str">
        <f t="shared" si="60"/>
        <v/>
      </c>
      <c r="AY114" s="3" t="str">
        <f t="shared" si="61"/>
        <v/>
      </c>
      <c r="AZ114" s="3" t="str">
        <f t="shared" si="62"/>
        <v/>
      </c>
      <c r="BB114" s="7" t="str">
        <f t="shared" si="42"/>
        <v/>
      </c>
    </row>
    <row r="115" spans="1:54" x14ac:dyDescent="0.25">
      <c r="A115" s="2" t="str">
        <f t="shared" si="63"/>
        <v/>
      </c>
      <c r="B115" s="2" t="str">
        <f t="shared" si="64"/>
        <v/>
      </c>
      <c r="D115" s="59"/>
      <c r="E115" s="61"/>
      <c r="F115" s="18" t="str">
        <f t="shared" si="65"/>
        <v/>
      </c>
      <c r="G115" s="19" t="str">
        <f>IF(D115="","",VLOOKUP(D115,'Flota Variable'!$D$4:$I$35,4,0))</f>
        <v/>
      </c>
      <c r="H115" s="54"/>
      <c r="I115" s="19" t="str">
        <f>IF(D115="","",VLOOKUP(D115,'Flota Variable'!$D$4:$I$35,6,0))</f>
        <v/>
      </c>
      <c r="J115" s="54"/>
      <c r="L115" s="2">
        <v>113</v>
      </c>
      <c r="M115" s="2">
        <f t="shared" si="66"/>
        <v>6</v>
      </c>
      <c r="N115" s="2">
        <f t="shared" si="67"/>
        <v>5</v>
      </c>
      <c r="O115" s="2">
        <f t="shared" si="68"/>
        <v>605</v>
      </c>
      <c r="P115" s="43" t="str">
        <f t="shared" si="69"/>
        <v/>
      </c>
      <c r="Q115" s="44" t="str">
        <f t="shared" si="70"/>
        <v/>
      </c>
      <c r="R115" s="41" t="str">
        <f t="shared" si="71"/>
        <v/>
      </c>
      <c r="S115" s="41" t="str">
        <f t="shared" si="72"/>
        <v/>
      </c>
      <c r="U115" s="2" t="str">
        <f t="shared" si="73"/>
        <v/>
      </c>
      <c r="V115" s="2" t="str">
        <f t="shared" si="74"/>
        <v/>
      </c>
      <c r="W115" s="2" t="str">
        <f t="shared" si="75"/>
        <v/>
      </c>
      <c r="X115" s="2" t="str">
        <f t="shared" si="76"/>
        <v/>
      </c>
      <c r="Y115" s="2" t="str">
        <f t="shared" si="77"/>
        <v/>
      </c>
      <c r="Z115" s="41" t="str">
        <f t="shared" si="78"/>
        <v/>
      </c>
      <c r="AA115" s="41" t="str">
        <f t="shared" si="79"/>
        <v/>
      </c>
      <c r="AB115" s="41" t="str">
        <f t="shared" si="43"/>
        <v/>
      </c>
      <c r="AC115" s="40" t="str">
        <f t="shared" si="44"/>
        <v/>
      </c>
      <c r="AD115" s="41" t="str">
        <f t="shared" si="45"/>
        <v/>
      </c>
      <c r="AF115" s="2" t="str">
        <f t="shared" si="82"/>
        <v/>
      </c>
      <c r="AG115" s="2" t="str">
        <f t="shared" si="46"/>
        <v/>
      </c>
      <c r="AH115" s="2" t="str">
        <f t="shared" si="47"/>
        <v/>
      </c>
      <c r="AI115" s="2" t="str">
        <f t="shared" si="48"/>
        <v/>
      </c>
      <c r="AJ115" s="2" t="str">
        <f t="shared" si="49"/>
        <v/>
      </c>
      <c r="AK115" s="41" t="str">
        <f t="shared" si="80"/>
        <v/>
      </c>
      <c r="AL115" s="41" t="str">
        <f t="shared" si="81"/>
        <v/>
      </c>
      <c r="AM115" s="41" t="str">
        <f t="shared" si="50"/>
        <v/>
      </c>
      <c r="AN115" s="41" t="str">
        <f t="shared" si="51"/>
        <v/>
      </c>
      <c r="AO115" s="41" t="str">
        <f t="shared" si="52"/>
        <v/>
      </c>
      <c r="AQ115" s="2" t="str">
        <f t="shared" si="53"/>
        <v/>
      </c>
      <c r="AR115" s="3" t="str">
        <f t="shared" si="54"/>
        <v/>
      </c>
      <c r="AS115" s="3" t="str">
        <f t="shared" si="55"/>
        <v/>
      </c>
      <c r="AT115" s="3" t="str">
        <f t="shared" si="56"/>
        <v/>
      </c>
      <c r="AU115" s="3" t="str">
        <f t="shared" si="57"/>
        <v/>
      </c>
      <c r="AV115" s="3" t="str">
        <f t="shared" si="58"/>
        <v/>
      </c>
      <c r="AW115" s="3" t="str">
        <f t="shared" si="59"/>
        <v/>
      </c>
      <c r="AX115" s="3" t="str">
        <f t="shared" si="60"/>
        <v/>
      </c>
      <c r="AY115" s="3" t="str">
        <f t="shared" si="61"/>
        <v/>
      </c>
      <c r="AZ115" s="3" t="str">
        <f t="shared" si="62"/>
        <v/>
      </c>
      <c r="BB115" s="7" t="str">
        <f t="shared" si="42"/>
        <v/>
      </c>
    </row>
    <row r="116" spans="1:54" x14ac:dyDescent="0.25">
      <c r="A116" s="2" t="str">
        <f t="shared" si="63"/>
        <v/>
      </c>
      <c r="B116" s="2" t="str">
        <f t="shared" si="64"/>
        <v/>
      </c>
      <c r="D116" s="59"/>
      <c r="E116" s="61"/>
      <c r="F116" s="18" t="str">
        <f t="shared" si="65"/>
        <v/>
      </c>
      <c r="G116" s="19" t="str">
        <f>IF(D116="","",VLOOKUP(D116,'Flota Variable'!$D$4:$I$35,4,0))</f>
        <v/>
      </c>
      <c r="H116" s="54"/>
      <c r="I116" s="19" t="str">
        <f>IF(D116="","",VLOOKUP(D116,'Flota Variable'!$D$4:$I$35,6,0))</f>
        <v/>
      </c>
      <c r="J116" s="54"/>
      <c r="L116" s="2">
        <v>114</v>
      </c>
      <c r="M116" s="2">
        <f t="shared" si="66"/>
        <v>6</v>
      </c>
      <c r="N116" s="2">
        <f t="shared" si="67"/>
        <v>6</v>
      </c>
      <c r="O116" s="2">
        <f t="shared" si="68"/>
        <v>606</v>
      </c>
      <c r="P116" s="43" t="str">
        <f t="shared" si="69"/>
        <v/>
      </c>
      <c r="Q116" s="44" t="str">
        <f t="shared" si="70"/>
        <v/>
      </c>
      <c r="R116" s="41" t="str">
        <f t="shared" si="71"/>
        <v/>
      </c>
      <c r="S116" s="41" t="str">
        <f t="shared" si="72"/>
        <v/>
      </c>
      <c r="U116" s="2" t="str">
        <f t="shared" si="73"/>
        <v/>
      </c>
      <c r="V116" s="2" t="str">
        <f t="shared" si="74"/>
        <v/>
      </c>
      <c r="W116" s="2" t="str">
        <f t="shared" si="75"/>
        <v/>
      </c>
      <c r="X116" s="2" t="str">
        <f t="shared" si="76"/>
        <v/>
      </c>
      <c r="Y116" s="2" t="str">
        <f t="shared" si="77"/>
        <v/>
      </c>
      <c r="Z116" s="41" t="str">
        <f t="shared" si="78"/>
        <v/>
      </c>
      <c r="AA116" s="41" t="str">
        <f t="shared" si="79"/>
        <v/>
      </c>
      <c r="AB116" s="41" t="str">
        <f t="shared" si="43"/>
        <v/>
      </c>
      <c r="AC116" s="40" t="str">
        <f t="shared" si="44"/>
        <v/>
      </c>
      <c r="AD116" s="41" t="str">
        <f t="shared" si="45"/>
        <v/>
      </c>
      <c r="AF116" s="2" t="str">
        <f t="shared" si="82"/>
        <v/>
      </c>
      <c r="AG116" s="2" t="str">
        <f t="shared" si="46"/>
        <v/>
      </c>
      <c r="AH116" s="2" t="str">
        <f t="shared" si="47"/>
        <v/>
      </c>
      <c r="AI116" s="2" t="str">
        <f t="shared" si="48"/>
        <v/>
      </c>
      <c r="AJ116" s="2" t="str">
        <f t="shared" si="49"/>
        <v/>
      </c>
      <c r="AK116" s="41" t="str">
        <f t="shared" si="80"/>
        <v/>
      </c>
      <c r="AL116" s="41" t="str">
        <f t="shared" si="81"/>
        <v/>
      </c>
      <c r="AM116" s="41" t="str">
        <f t="shared" si="50"/>
        <v/>
      </c>
      <c r="AN116" s="41" t="str">
        <f t="shared" si="51"/>
        <v/>
      </c>
      <c r="AO116" s="41" t="str">
        <f t="shared" si="52"/>
        <v/>
      </c>
      <c r="AQ116" s="2" t="str">
        <f t="shared" si="53"/>
        <v/>
      </c>
      <c r="AR116" s="3" t="str">
        <f t="shared" si="54"/>
        <v/>
      </c>
      <c r="AS116" s="3" t="str">
        <f t="shared" si="55"/>
        <v/>
      </c>
      <c r="AT116" s="3" t="str">
        <f t="shared" si="56"/>
        <v/>
      </c>
      <c r="AU116" s="3" t="str">
        <f t="shared" si="57"/>
        <v/>
      </c>
      <c r="AV116" s="3" t="str">
        <f t="shared" si="58"/>
        <v/>
      </c>
      <c r="AW116" s="3" t="str">
        <f t="shared" si="59"/>
        <v/>
      </c>
      <c r="AX116" s="3" t="str">
        <f t="shared" si="60"/>
        <v/>
      </c>
      <c r="AY116" s="3" t="str">
        <f t="shared" si="61"/>
        <v/>
      </c>
      <c r="AZ116" s="3" t="str">
        <f t="shared" si="62"/>
        <v/>
      </c>
      <c r="BB116" s="7" t="str">
        <f t="shared" si="42"/>
        <v/>
      </c>
    </row>
    <row r="117" spans="1:54" x14ac:dyDescent="0.25">
      <c r="A117" s="2" t="str">
        <f t="shared" si="63"/>
        <v/>
      </c>
      <c r="B117" s="2" t="str">
        <f t="shared" si="64"/>
        <v/>
      </c>
      <c r="D117" s="59"/>
      <c r="E117" s="61"/>
      <c r="F117" s="18" t="str">
        <f t="shared" si="65"/>
        <v/>
      </c>
      <c r="G117" s="19" t="str">
        <f>IF(D117="","",VLOOKUP(D117,'Flota Variable'!$D$4:$I$35,4,0))</f>
        <v/>
      </c>
      <c r="H117" s="54"/>
      <c r="I117" s="19" t="str">
        <f>IF(D117="","",VLOOKUP(D117,'Flota Variable'!$D$4:$I$35,6,0))</f>
        <v/>
      </c>
      <c r="J117" s="54"/>
      <c r="L117" s="2">
        <v>115</v>
      </c>
      <c r="M117" s="2">
        <f t="shared" si="66"/>
        <v>6</v>
      </c>
      <c r="N117" s="2">
        <f t="shared" si="67"/>
        <v>7</v>
      </c>
      <c r="O117" s="2">
        <f t="shared" si="68"/>
        <v>607</v>
      </c>
      <c r="P117" s="43" t="str">
        <f t="shared" si="69"/>
        <v/>
      </c>
      <c r="Q117" s="44" t="str">
        <f t="shared" si="70"/>
        <v/>
      </c>
      <c r="R117" s="41" t="str">
        <f t="shared" si="71"/>
        <v/>
      </c>
      <c r="S117" s="41" t="str">
        <f t="shared" si="72"/>
        <v/>
      </c>
      <c r="U117" s="2" t="str">
        <f t="shared" si="73"/>
        <v/>
      </c>
      <c r="V117" s="2" t="str">
        <f t="shared" si="74"/>
        <v/>
      </c>
      <c r="W117" s="2" t="str">
        <f t="shared" si="75"/>
        <v/>
      </c>
      <c r="X117" s="2" t="str">
        <f t="shared" si="76"/>
        <v/>
      </c>
      <c r="Y117" s="2" t="str">
        <f t="shared" si="77"/>
        <v/>
      </c>
      <c r="Z117" s="41" t="str">
        <f t="shared" si="78"/>
        <v/>
      </c>
      <c r="AA117" s="41" t="str">
        <f t="shared" si="79"/>
        <v/>
      </c>
      <c r="AB117" s="41" t="str">
        <f t="shared" si="43"/>
        <v/>
      </c>
      <c r="AC117" s="40" t="str">
        <f t="shared" si="44"/>
        <v/>
      </c>
      <c r="AD117" s="41" t="str">
        <f t="shared" si="45"/>
        <v/>
      </c>
      <c r="AF117" s="2" t="str">
        <f t="shared" si="82"/>
        <v/>
      </c>
      <c r="AG117" s="2" t="str">
        <f t="shared" si="46"/>
        <v/>
      </c>
      <c r="AH117" s="2" t="str">
        <f t="shared" si="47"/>
        <v/>
      </c>
      <c r="AI117" s="2" t="str">
        <f t="shared" si="48"/>
        <v/>
      </c>
      <c r="AJ117" s="2" t="str">
        <f t="shared" si="49"/>
        <v/>
      </c>
      <c r="AK117" s="41" t="str">
        <f t="shared" si="80"/>
        <v/>
      </c>
      <c r="AL117" s="41" t="str">
        <f t="shared" si="81"/>
        <v/>
      </c>
      <c r="AM117" s="41" t="str">
        <f t="shared" si="50"/>
        <v/>
      </c>
      <c r="AN117" s="41" t="str">
        <f t="shared" si="51"/>
        <v/>
      </c>
      <c r="AO117" s="41" t="str">
        <f t="shared" si="52"/>
        <v/>
      </c>
      <c r="AQ117" s="2" t="str">
        <f t="shared" si="53"/>
        <v/>
      </c>
      <c r="AR117" s="3" t="str">
        <f t="shared" si="54"/>
        <v/>
      </c>
      <c r="AS117" s="3" t="str">
        <f t="shared" si="55"/>
        <v/>
      </c>
      <c r="AT117" s="3" t="str">
        <f t="shared" si="56"/>
        <v/>
      </c>
      <c r="AU117" s="3" t="str">
        <f t="shared" si="57"/>
        <v/>
      </c>
      <c r="AV117" s="3" t="str">
        <f t="shared" si="58"/>
        <v/>
      </c>
      <c r="AW117" s="3" t="str">
        <f t="shared" si="59"/>
        <v/>
      </c>
      <c r="AX117" s="3" t="str">
        <f t="shared" si="60"/>
        <v/>
      </c>
      <c r="AY117" s="3" t="str">
        <f t="shared" si="61"/>
        <v/>
      </c>
      <c r="AZ117" s="3" t="str">
        <f t="shared" si="62"/>
        <v/>
      </c>
      <c r="BB117" s="7" t="str">
        <f t="shared" si="42"/>
        <v/>
      </c>
    </row>
    <row r="118" spans="1:54" x14ac:dyDescent="0.25">
      <c r="A118" s="2" t="str">
        <f t="shared" si="63"/>
        <v/>
      </c>
      <c r="B118" s="2" t="str">
        <f t="shared" si="64"/>
        <v/>
      </c>
      <c r="D118" s="59"/>
      <c r="E118" s="61"/>
      <c r="F118" s="18" t="str">
        <f t="shared" si="65"/>
        <v/>
      </c>
      <c r="G118" s="19" t="str">
        <f>IF(D118="","",VLOOKUP(D118,'Flota Variable'!$D$4:$I$35,4,0))</f>
        <v/>
      </c>
      <c r="H118" s="54"/>
      <c r="I118" s="19" t="str">
        <f>IF(D118="","",VLOOKUP(D118,'Flota Variable'!$D$4:$I$35,6,0))</f>
        <v/>
      </c>
      <c r="J118" s="54"/>
      <c r="L118" s="2">
        <v>116</v>
      </c>
      <c r="M118" s="2">
        <f t="shared" si="66"/>
        <v>6</v>
      </c>
      <c r="N118" s="2">
        <f t="shared" si="67"/>
        <v>8</v>
      </c>
      <c r="O118" s="2">
        <f t="shared" si="68"/>
        <v>608</v>
      </c>
      <c r="P118" s="43" t="str">
        <f t="shared" si="69"/>
        <v/>
      </c>
      <c r="Q118" s="44" t="str">
        <f t="shared" si="70"/>
        <v/>
      </c>
      <c r="R118" s="41" t="str">
        <f t="shared" si="71"/>
        <v/>
      </c>
      <c r="S118" s="41" t="str">
        <f t="shared" si="72"/>
        <v/>
      </c>
      <c r="U118" s="2" t="str">
        <f t="shared" si="73"/>
        <v/>
      </c>
      <c r="V118" s="2" t="str">
        <f t="shared" si="74"/>
        <v/>
      </c>
      <c r="W118" s="2" t="str">
        <f t="shared" si="75"/>
        <v/>
      </c>
      <c r="X118" s="2" t="str">
        <f t="shared" si="76"/>
        <v/>
      </c>
      <c r="Y118" s="2" t="str">
        <f t="shared" si="77"/>
        <v/>
      </c>
      <c r="Z118" s="41" t="str">
        <f t="shared" si="78"/>
        <v/>
      </c>
      <c r="AA118" s="41" t="str">
        <f t="shared" si="79"/>
        <v/>
      </c>
      <c r="AB118" s="41" t="str">
        <f t="shared" si="43"/>
        <v/>
      </c>
      <c r="AC118" s="40" t="str">
        <f t="shared" si="44"/>
        <v/>
      </c>
      <c r="AD118" s="41" t="str">
        <f t="shared" si="45"/>
        <v/>
      </c>
      <c r="AF118" s="2" t="str">
        <f t="shared" si="82"/>
        <v/>
      </c>
      <c r="AG118" s="2" t="str">
        <f t="shared" si="46"/>
        <v/>
      </c>
      <c r="AH118" s="2" t="str">
        <f t="shared" si="47"/>
        <v/>
      </c>
      <c r="AI118" s="2" t="str">
        <f t="shared" si="48"/>
        <v/>
      </c>
      <c r="AJ118" s="2" t="str">
        <f t="shared" si="49"/>
        <v/>
      </c>
      <c r="AK118" s="41" t="str">
        <f t="shared" si="80"/>
        <v/>
      </c>
      <c r="AL118" s="41" t="str">
        <f t="shared" si="81"/>
        <v/>
      </c>
      <c r="AM118" s="41" t="str">
        <f t="shared" si="50"/>
        <v/>
      </c>
      <c r="AN118" s="41" t="str">
        <f t="shared" si="51"/>
        <v/>
      </c>
      <c r="AO118" s="41" t="str">
        <f t="shared" si="52"/>
        <v/>
      </c>
      <c r="AQ118" s="2" t="str">
        <f t="shared" si="53"/>
        <v/>
      </c>
      <c r="AR118" s="3" t="str">
        <f t="shared" si="54"/>
        <v/>
      </c>
      <c r="AS118" s="3" t="str">
        <f t="shared" si="55"/>
        <v/>
      </c>
      <c r="AT118" s="3" t="str">
        <f t="shared" si="56"/>
        <v/>
      </c>
      <c r="AU118" s="3" t="str">
        <f t="shared" si="57"/>
        <v/>
      </c>
      <c r="AV118" s="3" t="str">
        <f t="shared" si="58"/>
        <v/>
      </c>
      <c r="AW118" s="3" t="str">
        <f t="shared" si="59"/>
        <v/>
      </c>
      <c r="AX118" s="3" t="str">
        <f t="shared" si="60"/>
        <v/>
      </c>
      <c r="AY118" s="3" t="str">
        <f t="shared" si="61"/>
        <v/>
      </c>
      <c r="AZ118" s="3" t="str">
        <f t="shared" si="62"/>
        <v/>
      </c>
      <c r="BB118" s="7" t="str">
        <f t="shared" si="42"/>
        <v/>
      </c>
    </row>
    <row r="119" spans="1:54" x14ac:dyDescent="0.25">
      <c r="A119" s="2" t="str">
        <f t="shared" si="63"/>
        <v/>
      </c>
      <c r="B119" s="2" t="str">
        <f t="shared" si="64"/>
        <v/>
      </c>
      <c r="D119" s="59"/>
      <c r="E119" s="61"/>
      <c r="F119" s="18" t="str">
        <f t="shared" si="65"/>
        <v/>
      </c>
      <c r="G119" s="19" t="str">
        <f>IF(D119="","",VLOOKUP(D119,'Flota Variable'!$D$4:$I$35,4,0))</f>
        <v/>
      </c>
      <c r="H119" s="54"/>
      <c r="I119" s="19" t="str">
        <f>IF(D119="","",VLOOKUP(D119,'Flota Variable'!$D$4:$I$35,6,0))</f>
        <v/>
      </c>
      <c r="J119" s="54"/>
      <c r="L119" s="2">
        <v>117</v>
      </c>
      <c r="M119" s="2">
        <f t="shared" si="66"/>
        <v>6</v>
      </c>
      <c r="N119" s="2">
        <f t="shared" si="67"/>
        <v>9</v>
      </c>
      <c r="O119" s="2">
        <f t="shared" si="68"/>
        <v>609</v>
      </c>
      <c r="P119" s="43" t="str">
        <f t="shared" si="69"/>
        <v/>
      </c>
      <c r="Q119" s="44" t="str">
        <f t="shared" si="70"/>
        <v/>
      </c>
      <c r="R119" s="41" t="str">
        <f t="shared" si="71"/>
        <v/>
      </c>
      <c r="S119" s="41" t="str">
        <f t="shared" si="72"/>
        <v/>
      </c>
      <c r="U119" s="2" t="str">
        <f t="shared" si="73"/>
        <v/>
      </c>
      <c r="V119" s="2" t="str">
        <f t="shared" si="74"/>
        <v/>
      </c>
      <c r="W119" s="2" t="str">
        <f t="shared" si="75"/>
        <v/>
      </c>
      <c r="X119" s="2" t="str">
        <f t="shared" si="76"/>
        <v/>
      </c>
      <c r="Y119" s="2" t="str">
        <f t="shared" si="77"/>
        <v/>
      </c>
      <c r="Z119" s="41" t="str">
        <f t="shared" si="78"/>
        <v/>
      </c>
      <c r="AA119" s="41" t="str">
        <f t="shared" si="79"/>
        <v/>
      </c>
      <c r="AB119" s="41" t="str">
        <f t="shared" si="43"/>
        <v/>
      </c>
      <c r="AC119" s="40" t="str">
        <f t="shared" si="44"/>
        <v/>
      </c>
      <c r="AD119" s="41" t="str">
        <f t="shared" si="45"/>
        <v/>
      </c>
      <c r="AF119" s="2" t="str">
        <f t="shared" si="82"/>
        <v/>
      </c>
      <c r="AG119" s="2" t="str">
        <f t="shared" si="46"/>
        <v/>
      </c>
      <c r="AH119" s="2" t="str">
        <f t="shared" si="47"/>
        <v/>
      </c>
      <c r="AI119" s="2" t="str">
        <f t="shared" si="48"/>
        <v/>
      </c>
      <c r="AJ119" s="2" t="str">
        <f t="shared" si="49"/>
        <v/>
      </c>
      <c r="AK119" s="41" t="str">
        <f t="shared" si="80"/>
        <v/>
      </c>
      <c r="AL119" s="41" t="str">
        <f t="shared" si="81"/>
        <v/>
      </c>
      <c r="AM119" s="41" t="str">
        <f t="shared" si="50"/>
        <v/>
      </c>
      <c r="AN119" s="41" t="str">
        <f t="shared" si="51"/>
        <v/>
      </c>
      <c r="AO119" s="41" t="str">
        <f t="shared" si="52"/>
        <v/>
      </c>
      <c r="AQ119" s="2" t="str">
        <f t="shared" si="53"/>
        <v/>
      </c>
      <c r="AR119" s="3" t="str">
        <f t="shared" si="54"/>
        <v/>
      </c>
      <c r="AS119" s="3" t="str">
        <f t="shared" si="55"/>
        <v/>
      </c>
      <c r="AT119" s="3" t="str">
        <f t="shared" si="56"/>
        <v/>
      </c>
      <c r="AU119" s="3" t="str">
        <f t="shared" si="57"/>
        <v/>
      </c>
      <c r="AV119" s="3" t="str">
        <f t="shared" si="58"/>
        <v/>
      </c>
      <c r="AW119" s="3" t="str">
        <f t="shared" si="59"/>
        <v/>
      </c>
      <c r="AX119" s="3" t="str">
        <f t="shared" si="60"/>
        <v/>
      </c>
      <c r="AY119" s="3" t="str">
        <f t="shared" si="61"/>
        <v/>
      </c>
      <c r="AZ119" s="3" t="str">
        <f t="shared" si="62"/>
        <v/>
      </c>
      <c r="BB119" s="7" t="str">
        <f t="shared" si="42"/>
        <v/>
      </c>
    </row>
    <row r="120" spans="1:54" x14ac:dyDescent="0.25">
      <c r="A120" s="2" t="str">
        <f t="shared" si="63"/>
        <v/>
      </c>
      <c r="B120" s="2" t="str">
        <f t="shared" si="64"/>
        <v/>
      </c>
      <c r="D120" s="59"/>
      <c r="E120" s="61"/>
      <c r="F120" s="18" t="str">
        <f t="shared" si="65"/>
        <v/>
      </c>
      <c r="G120" s="19" t="str">
        <f>IF(D120="","",VLOOKUP(D120,'Flota Variable'!$D$4:$I$35,4,0))</f>
        <v/>
      </c>
      <c r="H120" s="54"/>
      <c r="I120" s="19" t="str">
        <f>IF(D120="","",VLOOKUP(D120,'Flota Variable'!$D$4:$I$35,6,0))</f>
        <v/>
      </c>
      <c r="J120" s="54"/>
      <c r="L120" s="2">
        <v>118</v>
      </c>
      <c r="M120" s="2">
        <f t="shared" si="66"/>
        <v>6</v>
      </c>
      <c r="N120" s="2">
        <f t="shared" si="67"/>
        <v>10</v>
      </c>
      <c r="O120" s="2">
        <f t="shared" si="68"/>
        <v>610</v>
      </c>
      <c r="P120" s="43" t="str">
        <f t="shared" si="69"/>
        <v/>
      </c>
      <c r="Q120" s="44" t="str">
        <f t="shared" si="70"/>
        <v/>
      </c>
      <c r="R120" s="41" t="str">
        <f t="shared" si="71"/>
        <v/>
      </c>
      <c r="S120" s="41" t="str">
        <f t="shared" si="72"/>
        <v/>
      </c>
      <c r="U120" s="2" t="str">
        <f t="shared" si="73"/>
        <v/>
      </c>
      <c r="V120" s="2" t="str">
        <f t="shared" si="74"/>
        <v/>
      </c>
      <c r="W120" s="2" t="str">
        <f t="shared" si="75"/>
        <v/>
      </c>
      <c r="X120" s="2" t="str">
        <f t="shared" si="76"/>
        <v/>
      </c>
      <c r="Y120" s="2" t="str">
        <f t="shared" si="77"/>
        <v/>
      </c>
      <c r="Z120" s="41" t="str">
        <f t="shared" si="78"/>
        <v/>
      </c>
      <c r="AA120" s="41" t="str">
        <f t="shared" si="79"/>
        <v/>
      </c>
      <c r="AB120" s="41" t="str">
        <f t="shared" si="43"/>
        <v/>
      </c>
      <c r="AC120" s="40" t="str">
        <f t="shared" si="44"/>
        <v/>
      </c>
      <c r="AD120" s="41" t="str">
        <f t="shared" si="45"/>
        <v/>
      </c>
      <c r="AF120" s="2" t="str">
        <f t="shared" si="82"/>
        <v/>
      </c>
      <c r="AG120" s="2" t="str">
        <f t="shared" si="46"/>
        <v/>
      </c>
      <c r="AH120" s="2" t="str">
        <f t="shared" si="47"/>
        <v/>
      </c>
      <c r="AI120" s="2" t="str">
        <f t="shared" si="48"/>
        <v/>
      </c>
      <c r="AJ120" s="2" t="str">
        <f t="shared" si="49"/>
        <v/>
      </c>
      <c r="AK120" s="41" t="str">
        <f t="shared" si="80"/>
        <v/>
      </c>
      <c r="AL120" s="41" t="str">
        <f t="shared" si="81"/>
        <v/>
      </c>
      <c r="AM120" s="41" t="str">
        <f t="shared" si="50"/>
        <v/>
      </c>
      <c r="AN120" s="41" t="str">
        <f t="shared" si="51"/>
        <v/>
      </c>
      <c r="AO120" s="41" t="str">
        <f t="shared" si="52"/>
        <v/>
      </c>
      <c r="AQ120" s="2" t="str">
        <f t="shared" si="53"/>
        <v/>
      </c>
      <c r="AR120" s="3" t="str">
        <f t="shared" si="54"/>
        <v/>
      </c>
      <c r="AS120" s="3" t="str">
        <f t="shared" si="55"/>
        <v/>
      </c>
      <c r="AT120" s="3" t="str">
        <f t="shared" si="56"/>
        <v/>
      </c>
      <c r="AU120" s="3" t="str">
        <f t="shared" si="57"/>
        <v/>
      </c>
      <c r="AV120" s="3" t="str">
        <f t="shared" si="58"/>
        <v/>
      </c>
      <c r="AW120" s="3" t="str">
        <f t="shared" si="59"/>
        <v/>
      </c>
      <c r="AX120" s="3" t="str">
        <f t="shared" si="60"/>
        <v/>
      </c>
      <c r="AY120" s="3" t="str">
        <f t="shared" si="61"/>
        <v/>
      </c>
      <c r="AZ120" s="3" t="str">
        <f t="shared" si="62"/>
        <v/>
      </c>
      <c r="BB120" s="7" t="str">
        <f t="shared" si="42"/>
        <v/>
      </c>
    </row>
    <row r="121" spans="1:54" x14ac:dyDescent="0.25">
      <c r="A121" s="2" t="str">
        <f t="shared" si="63"/>
        <v/>
      </c>
      <c r="B121" s="2" t="str">
        <f t="shared" si="64"/>
        <v/>
      </c>
      <c r="D121" s="59"/>
      <c r="E121" s="61"/>
      <c r="F121" s="18" t="str">
        <f t="shared" si="65"/>
        <v/>
      </c>
      <c r="G121" s="19" t="str">
        <f>IF(D121="","",VLOOKUP(D121,'Flota Variable'!$D$4:$I$35,4,0))</f>
        <v/>
      </c>
      <c r="H121" s="54"/>
      <c r="I121" s="19" t="str">
        <f>IF(D121="","",VLOOKUP(D121,'Flota Variable'!$D$4:$I$35,6,0))</f>
        <v/>
      </c>
      <c r="J121" s="54"/>
      <c r="L121" s="2">
        <v>119</v>
      </c>
      <c r="M121" s="2">
        <f t="shared" si="66"/>
        <v>6</v>
      </c>
      <c r="N121" s="2">
        <f t="shared" si="67"/>
        <v>11</v>
      </c>
      <c r="O121" s="2">
        <f t="shared" si="68"/>
        <v>611</v>
      </c>
      <c r="P121" s="43" t="str">
        <f t="shared" si="69"/>
        <v/>
      </c>
      <c r="Q121" s="44" t="str">
        <f t="shared" si="70"/>
        <v/>
      </c>
      <c r="R121" s="41" t="str">
        <f t="shared" si="71"/>
        <v/>
      </c>
      <c r="S121" s="41" t="str">
        <f t="shared" si="72"/>
        <v/>
      </c>
      <c r="U121" s="2" t="str">
        <f t="shared" si="73"/>
        <v/>
      </c>
      <c r="V121" s="2" t="str">
        <f t="shared" si="74"/>
        <v/>
      </c>
      <c r="W121" s="2" t="str">
        <f t="shared" si="75"/>
        <v/>
      </c>
      <c r="X121" s="2" t="str">
        <f t="shared" si="76"/>
        <v/>
      </c>
      <c r="Y121" s="2" t="str">
        <f t="shared" si="77"/>
        <v/>
      </c>
      <c r="Z121" s="41" t="str">
        <f t="shared" si="78"/>
        <v/>
      </c>
      <c r="AA121" s="41" t="str">
        <f t="shared" si="79"/>
        <v/>
      </c>
      <c r="AB121" s="41" t="str">
        <f t="shared" si="43"/>
        <v/>
      </c>
      <c r="AC121" s="40" t="str">
        <f t="shared" si="44"/>
        <v/>
      </c>
      <c r="AD121" s="41" t="str">
        <f t="shared" si="45"/>
        <v/>
      </c>
      <c r="AF121" s="2" t="str">
        <f t="shared" si="82"/>
        <v/>
      </c>
      <c r="AG121" s="2" t="str">
        <f t="shared" si="46"/>
        <v/>
      </c>
      <c r="AH121" s="2" t="str">
        <f t="shared" si="47"/>
        <v/>
      </c>
      <c r="AI121" s="2" t="str">
        <f t="shared" si="48"/>
        <v/>
      </c>
      <c r="AJ121" s="2" t="str">
        <f t="shared" si="49"/>
        <v/>
      </c>
      <c r="AK121" s="41" t="str">
        <f t="shared" si="80"/>
        <v/>
      </c>
      <c r="AL121" s="41" t="str">
        <f t="shared" si="81"/>
        <v/>
      </c>
      <c r="AM121" s="41" t="str">
        <f t="shared" si="50"/>
        <v/>
      </c>
      <c r="AN121" s="41" t="str">
        <f t="shared" si="51"/>
        <v/>
      </c>
      <c r="AO121" s="41" t="str">
        <f t="shared" si="52"/>
        <v/>
      </c>
      <c r="AQ121" s="2" t="str">
        <f t="shared" si="53"/>
        <v/>
      </c>
      <c r="AR121" s="3" t="str">
        <f t="shared" si="54"/>
        <v/>
      </c>
      <c r="AS121" s="3" t="str">
        <f t="shared" si="55"/>
        <v/>
      </c>
      <c r="AT121" s="3" t="str">
        <f t="shared" si="56"/>
        <v/>
      </c>
      <c r="AU121" s="3" t="str">
        <f t="shared" si="57"/>
        <v/>
      </c>
      <c r="AV121" s="3" t="str">
        <f t="shared" si="58"/>
        <v/>
      </c>
      <c r="AW121" s="3" t="str">
        <f t="shared" si="59"/>
        <v/>
      </c>
      <c r="AX121" s="3" t="str">
        <f t="shared" si="60"/>
        <v/>
      </c>
      <c r="AY121" s="3" t="str">
        <f t="shared" si="61"/>
        <v/>
      </c>
      <c r="AZ121" s="3" t="str">
        <f t="shared" si="62"/>
        <v/>
      </c>
      <c r="BB121" s="7" t="str">
        <f t="shared" si="42"/>
        <v/>
      </c>
    </row>
    <row r="122" spans="1:54" x14ac:dyDescent="0.25">
      <c r="A122" s="2" t="str">
        <f t="shared" si="63"/>
        <v/>
      </c>
      <c r="B122" s="2" t="str">
        <f t="shared" si="64"/>
        <v/>
      </c>
      <c r="D122" s="59"/>
      <c r="E122" s="61"/>
      <c r="F122" s="18" t="str">
        <f t="shared" si="65"/>
        <v/>
      </c>
      <c r="G122" s="19" t="str">
        <f>IF(D122="","",VLOOKUP(D122,'Flota Variable'!$D$4:$I$35,4,0))</f>
        <v/>
      </c>
      <c r="H122" s="54"/>
      <c r="I122" s="19" t="str">
        <f>IF(D122="","",VLOOKUP(D122,'Flota Variable'!$D$4:$I$35,6,0))</f>
        <v/>
      </c>
      <c r="J122" s="54"/>
      <c r="L122" s="2">
        <v>120</v>
      </c>
      <c r="M122" s="2">
        <f t="shared" si="66"/>
        <v>6</v>
      </c>
      <c r="N122" s="2">
        <f t="shared" si="67"/>
        <v>12</v>
      </c>
      <c r="O122" s="2">
        <f t="shared" si="68"/>
        <v>612</v>
      </c>
      <c r="P122" s="43" t="str">
        <f t="shared" si="69"/>
        <v/>
      </c>
      <c r="Q122" s="44" t="str">
        <f t="shared" si="70"/>
        <v/>
      </c>
      <c r="R122" s="41" t="str">
        <f t="shared" si="71"/>
        <v/>
      </c>
      <c r="S122" s="41" t="str">
        <f t="shared" si="72"/>
        <v/>
      </c>
      <c r="U122" s="2" t="str">
        <f t="shared" si="73"/>
        <v/>
      </c>
      <c r="V122" s="2" t="str">
        <f t="shared" si="74"/>
        <v/>
      </c>
      <c r="W122" s="2" t="str">
        <f t="shared" si="75"/>
        <v/>
      </c>
      <c r="X122" s="2" t="str">
        <f t="shared" si="76"/>
        <v/>
      </c>
      <c r="Y122" s="2" t="str">
        <f t="shared" si="77"/>
        <v/>
      </c>
      <c r="Z122" s="41" t="str">
        <f t="shared" si="78"/>
        <v/>
      </c>
      <c r="AA122" s="41" t="str">
        <f t="shared" si="79"/>
        <v/>
      </c>
      <c r="AB122" s="41" t="str">
        <f t="shared" si="43"/>
        <v/>
      </c>
      <c r="AC122" s="40" t="str">
        <f t="shared" si="44"/>
        <v/>
      </c>
      <c r="AD122" s="41" t="str">
        <f t="shared" si="45"/>
        <v/>
      </c>
      <c r="AF122" s="2" t="str">
        <f t="shared" si="82"/>
        <v/>
      </c>
      <c r="AG122" s="2" t="str">
        <f t="shared" si="46"/>
        <v/>
      </c>
      <c r="AH122" s="2" t="str">
        <f t="shared" si="47"/>
        <v/>
      </c>
      <c r="AI122" s="2" t="str">
        <f t="shared" si="48"/>
        <v/>
      </c>
      <c r="AJ122" s="2" t="str">
        <f t="shared" si="49"/>
        <v/>
      </c>
      <c r="AK122" s="41" t="str">
        <f t="shared" si="80"/>
        <v/>
      </c>
      <c r="AL122" s="41" t="str">
        <f t="shared" si="81"/>
        <v/>
      </c>
      <c r="AM122" s="41" t="str">
        <f t="shared" si="50"/>
        <v/>
      </c>
      <c r="AN122" s="41" t="str">
        <f t="shared" si="51"/>
        <v/>
      </c>
      <c r="AO122" s="41" t="str">
        <f t="shared" si="52"/>
        <v/>
      </c>
      <c r="AQ122" s="2" t="str">
        <f t="shared" si="53"/>
        <v/>
      </c>
      <c r="AR122" s="3" t="str">
        <f t="shared" si="54"/>
        <v/>
      </c>
      <c r="AS122" s="3" t="str">
        <f t="shared" si="55"/>
        <v/>
      </c>
      <c r="AT122" s="3" t="str">
        <f t="shared" si="56"/>
        <v/>
      </c>
      <c r="AU122" s="3" t="str">
        <f t="shared" si="57"/>
        <v/>
      </c>
      <c r="AV122" s="3" t="str">
        <f t="shared" si="58"/>
        <v/>
      </c>
      <c r="AW122" s="3" t="str">
        <f t="shared" si="59"/>
        <v/>
      </c>
      <c r="AX122" s="3" t="str">
        <f t="shared" si="60"/>
        <v/>
      </c>
      <c r="AY122" s="3" t="str">
        <f t="shared" si="61"/>
        <v/>
      </c>
      <c r="AZ122" s="3" t="str">
        <f t="shared" si="62"/>
        <v/>
      </c>
      <c r="BB122" s="7" t="str">
        <f t="shared" si="42"/>
        <v/>
      </c>
    </row>
    <row r="123" spans="1:54" x14ac:dyDescent="0.25">
      <c r="A123" s="2" t="str">
        <f t="shared" si="63"/>
        <v/>
      </c>
      <c r="B123" s="2" t="str">
        <f t="shared" si="64"/>
        <v/>
      </c>
      <c r="D123" s="59"/>
      <c r="E123" s="61"/>
      <c r="F123" s="18" t="str">
        <f t="shared" si="65"/>
        <v/>
      </c>
      <c r="G123" s="19" t="str">
        <f>IF(D123="","",VLOOKUP(D123,'Flota Variable'!$D$4:$I$35,4,0))</f>
        <v/>
      </c>
      <c r="H123" s="54"/>
      <c r="I123" s="19" t="str">
        <f>IF(D123="","",VLOOKUP(D123,'Flota Variable'!$D$4:$I$35,6,0))</f>
        <v/>
      </c>
      <c r="J123" s="54"/>
      <c r="L123" s="2">
        <v>121</v>
      </c>
      <c r="M123" s="2">
        <f t="shared" si="66"/>
        <v>6</v>
      </c>
      <c r="N123" s="2">
        <f t="shared" si="67"/>
        <v>13</v>
      </c>
      <c r="O123" s="2">
        <f t="shared" si="68"/>
        <v>613</v>
      </c>
      <c r="P123" s="43" t="str">
        <f t="shared" si="69"/>
        <v/>
      </c>
      <c r="Q123" s="44" t="str">
        <f t="shared" si="70"/>
        <v/>
      </c>
      <c r="R123" s="41" t="str">
        <f t="shared" si="71"/>
        <v/>
      </c>
      <c r="S123" s="41" t="str">
        <f t="shared" si="72"/>
        <v/>
      </c>
      <c r="U123" s="2" t="str">
        <f t="shared" si="73"/>
        <v/>
      </c>
      <c r="V123" s="2" t="str">
        <f t="shared" si="74"/>
        <v/>
      </c>
      <c r="W123" s="2" t="str">
        <f t="shared" si="75"/>
        <v/>
      </c>
      <c r="X123" s="2" t="str">
        <f t="shared" si="76"/>
        <v/>
      </c>
      <c r="Y123" s="2" t="str">
        <f t="shared" si="77"/>
        <v/>
      </c>
      <c r="Z123" s="41" t="str">
        <f t="shared" si="78"/>
        <v/>
      </c>
      <c r="AA123" s="41" t="str">
        <f t="shared" si="79"/>
        <v/>
      </c>
      <c r="AB123" s="41" t="str">
        <f t="shared" si="43"/>
        <v/>
      </c>
      <c r="AC123" s="40" t="str">
        <f t="shared" si="44"/>
        <v/>
      </c>
      <c r="AD123" s="41" t="str">
        <f t="shared" si="45"/>
        <v/>
      </c>
      <c r="AF123" s="2" t="str">
        <f t="shared" si="82"/>
        <v/>
      </c>
      <c r="AG123" s="2" t="str">
        <f t="shared" si="46"/>
        <v/>
      </c>
      <c r="AH123" s="2" t="str">
        <f t="shared" si="47"/>
        <v/>
      </c>
      <c r="AI123" s="2" t="str">
        <f t="shared" si="48"/>
        <v/>
      </c>
      <c r="AJ123" s="2" t="str">
        <f t="shared" si="49"/>
        <v/>
      </c>
      <c r="AK123" s="41" t="str">
        <f t="shared" si="80"/>
        <v/>
      </c>
      <c r="AL123" s="41" t="str">
        <f t="shared" si="81"/>
        <v/>
      </c>
      <c r="AM123" s="41" t="str">
        <f t="shared" si="50"/>
        <v/>
      </c>
      <c r="AN123" s="41" t="str">
        <f t="shared" si="51"/>
        <v/>
      </c>
      <c r="AO123" s="41" t="str">
        <f t="shared" si="52"/>
        <v/>
      </c>
      <c r="AQ123" s="2" t="str">
        <f t="shared" si="53"/>
        <v/>
      </c>
      <c r="AR123" s="3" t="str">
        <f t="shared" si="54"/>
        <v/>
      </c>
      <c r="AS123" s="3" t="str">
        <f t="shared" si="55"/>
        <v/>
      </c>
      <c r="AT123" s="3" t="str">
        <f t="shared" si="56"/>
        <v/>
      </c>
      <c r="AU123" s="3" t="str">
        <f t="shared" si="57"/>
        <v/>
      </c>
      <c r="AV123" s="3" t="str">
        <f t="shared" si="58"/>
        <v/>
      </c>
      <c r="AW123" s="3" t="str">
        <f t="shared" si="59"/>
        <v/>
      </c>
      <c r="AX123" s="3" t="str">
        <f t="shared" si="60"/>
        <v/>
      </c>
      <c r="AY123" s="3" t="str">
        <f t="shared" si="61"/>
        <v/>
      </c>
      <c r="AZ123" s="3" t="str">
        <f t="shared" si="62"/>
        <v/>
      </c>
      <c r="BB123" s="7" t="str">
        <f t="shared" si="42"/>
        <v/>
      </c>
    </row>
    <row r="124" spans="1:54" x14ac:dyDescent="0.25">
      <c r="A124" s="2" t="str">
        <f t="shared" si="63"/>
        <v/>
      </c>
      <c r="B124" s="2" t="str">
        <f t="shared" si="64"/>
        <v/>
      </c>
      <c r="D124" s="59"/>
      <c r="E124" s="61"/>
      <c r="F124" s="18" t="str">
        <f t="shared" si="65"/>
        <v/>
      </c>
      <c r="G124" s="19" t="str">
        <f>IF(D124="","",VLOOKUP(D124,'Flota Variable'!$D$4:$I$35,4,0))</f>
        <v/>
      </c>
      <c r="H124" s="54"/>
      <c r="I124" s="19" t="str">
        <f>IF(D124="","",VLOOKUP(D124,'Flota Variable'!$D$4:$I$35,6,0))</f>
        <v/>
      </c>
      <c r="J124" s="54"/>
      <c r="L124" s="2">
        <v>122</v>
      </c>
      <c r="M124" s="2">
        <f t="shared" si="66"/>
        <v>6</v>
      </c>
      <c r="N124" s="2">
        <f t="shared" si="67"/>
        <v>14</v>
      </c>
      <c r="O124" s="2">
        <f t="shared" si="68"/>
        <v>614</v>
      </c>
      <c r="P124" s="43" t="str">
        <f t="shared" si="69"/>
        <v/>
      </c>
      <c r="Q124" s="44" t="str">
        <f t="shared" si="70"/>
        <v/>
      </c>
      <c r="R124" s="41" t="str">
        <f t="shared" si="71"/>
        <v/>
      </c>
      <c r="S124" s="41" t="str">
        <f t="shared" si="72"/>
        <v/>
      </c>
      <c r="U124" s="2" t="str">
        <f t="shared" si="73"/>
        <v/>
      </c>
      <c r="V124" s="2" t="str">
        <f t="shared" si="74"/>
        <v/>
      </c>
      <c r="W124" s="2" t="str">
        <f t="shared" si="75"/>
        <v/>
      </c>
      <c r="X124" s="2" t="str">
        <f t="shared" si="76"/>
        <v/>
      </c>
      <c r="Y124" s="2" t="str">
        <f t="shared" si="77"/>
        <v/>
      </c>
      <c r="Z124" s="41" t="str">
        <f t="shared" si="78"/>
        <v/>
      </c>
      <c r="AA124" s="41" t="str">
        <f t="shared" si="79"/>
        <v/>
      </c>
      <c r="AB124" s="41" t="str">
        <f t="shared" si="43"/>
        <v/>
      </c>
      <c r="AC124" s="40" t="str">
        <f t="shared" si="44"/>
        <v/>
      </c>
      <c r="AD124" s="41" t="str">
        <f t="shared" si="45"/>
        <v/>
      </c>
      <c r="AF124" s="2" t="str">
        <f t="shared" si="82"/>
        <v/>
      </c>
      <c r="AG124" s="2" t="str">
        <f t="shared" si="46"/>
        <v/>
      </c>
      <c r="AH124" s="2" t="str">
        <f t="shared" si="47"/>
        <v/>
      </c>
      <c r="AI124" s="2" t="str">
        <f t="shared" si="48"/>
        <v/>
      </c>
      <c r="AJ124" s="2" t="str">
        <f t="shared" si="49"/>
        <v/>
      </c>
      <c r="AK124" s="41" t="str">
        <f t="shared" si="80"/>
        <v/>
      </c>
      <c r="AL124" s="41" t="str">
        <f t="shared" si="81"/>
        <v/>
      </c>
      <c r="AM124" s="41" t="str">
        <f t="shared" si="50"/>
        <v/>
      </c>
      <c r="AN124" s="41" t="str">
        <f t="shared" si="51"/>
        <v/>
      </c>
      <c r="AO124" s="41" t="str">
        <f t="shared" si="52"/>
        <v/>
      </c>
      <c r="AQ124" s="2" t="str">
        <f t="shared" si="53"/>
        <v/>
      </c>
      <c r="AR124" s="3" t="str">
        <f t="shared" si="54"/>
        <v/>
      </c>
      <c r="AS124" s="3" t="str">
        <f t="shared" si="55"/>
        <v/>
      </c>
      <c r="AT124" s="3" t="str">
        <f t="shared" si="56"/>
        <v/>
      </c>
      <c r="AU124" s="3" t="str">
        <f t="shared" si="57"/>
        <v/>
      </c>
      <c r="AV124" s="3" t="str">
        <f t="shared" si="58"/>
        <v/>
      </c>
      <c r="AW124" s="3" t="str">
        <f t="shared" si="59"/>
        <v/>
      </c>
      <c r="AX124" s="3" t="str">
        <f t="shared" si="60"/>
        <v/>
      </c>
      <c r="AY124" s="3" t="str">
        <f t="shared" si="61"/>
        <v/>
      </c>
      <c r="AZ124" s="3" t="str">
        <f t="shared" si="62"/>
        <v/>
      </c>
      <c r="BB124" s="7" t="str">
        <f t="shared" si="42"/>
        <v/>
      </c>
    </row>
    <row r="125" spans="1:54" x14ac:dyDescent="0.25">
      <c r="A125" s="2" t="str">
        <f t="shared" si="63"/>
        <v/>
      </c>
      <c r="B125" s="2" t="str">
        <f t="shared" si="64"/>
        <v/>
      </c>
      <c r="D125" s="59"/>
      <c r="E125" s="61"/>
      <c r="F125" s="18" t="str">
        <f t="shared" si="65"/>
        <v/>
      </c>
      <c r="G125" s="19" t="str">
        <f>IF(D125="","",VLOOKUP(D125,'Flota Variable'!$D$4:$I$35,4,0))</f>
        <v/>
      </c>
      <c r="H125" s="54"/>
      <c r="I125" s="19" t="str">
        <f>IF(D125="","",VLOOKUP(D125,'Flota Variable'!$D$4:$I$35,6,0))</f>
        <v/>
      </c>
      <c r="J125" s="54"/>
      <c r="L125" s="2">
        <v>123</v>
      </c>
      <c r="M125" s="2">
        <f t="shared" si="66"/>
        <v>6</v>
      </c>
      <c r="N125" s="2">
        <f t="shared" si="67"/>
        <v>15</v>
      </c>
      <c r="O125" s="2">
        <f t="shared" si="68"/>
        <v>615</v>
      </c>
      <c r="P125" s="43" t="str">
        <f t="shared" si="69"/>
        <v/>
      </c>
      <c r="Q125" s="44" t="str">
        <f t="shared" si="70"/>
        <v/>
      </c>
      <c r="R125" s="41" t="str">
        <f t="shared" si="71"/>
        <v/>
      </c>
      <c r="S125" s="41" t="str">
        <f t="shared" si="72"/>
        <v/>
      </c>
      <c r="U125" s="2" t="str">
        <f t="shared" si="73"/>
        <v/>
      </c>
      <c r="V125" s="2" t="str">
        <f t="shared" si="74"/>
        <v/>
      </c>
      <c r="W125" s="2" t="str">
        <f t="shared" si="75"/>
        <v/>
      </c>
      <c r="X125" s="2" t="str">
        <f t="shared" si="76"/>
        <v/>
      </c>
      <c r="Y125" s="2" t="str">
        <f t="shared" si="77"/>
        <v/>
      </c>
      <c r="Z125" s="41" t="str">
        <f t="shared" si="78"/>
        <v/>
      </c>
      <c r="AA125" s="41" t="str">
        <f t="shared" si="79"/>
        <v/>
      </c>
      <c r="AB125" s="41" t="str">
        <f t="shared" si="43"/>
        <v/>
      </c>
      <c r="AC125" s="40" t="str">
        <f t="shared" si="44"/>
        <v/>
      </c>
      <c r="AD125" s="41" t="str">
        <f t="shared" si="45"/>
        <v/>
      </c>
      <c r="AF125" s="2" t="str">
        <f t="shared" si="82"/>
        <v/>
      </c>
      <c r="AG125" s="2" t="str">
        <f t="shared" si="46"/>
        <v/>
      </c>
      <c r="AH125" s="2" t="str">
        <f t="shared" si="47"/>
        <v/>
      </c>
      <c r="AI125" s="2" t="str">
        <f t="shared" si="48"/>
        <v/>
      </c>
      <c r="AJ125" s="2" t="str">
        <f t="shared" si="49"/>
        <v/>
      </c>
      <c r="AK125" s="41" t="str">
        <f t="shared" si="80"/>
        <v/>
      </c>
      <c r="AL125" s="41" t="str">
        <f t="shared" si="81"/>
        <v/>
      </c>
      <c r="AM125" s="41" t="str">
        <f t="shared" si="50"/>
        <v/>
      </c>
      <c r="AN125" s="41" t="str">
        <f t="shared" si="51"/>
        <v/>
      </c>
      <c r="AO125" s="41" t="str">
        <f t="shared" si="52"/>
        <v/>
      </c>
      <c r="AQ125" s="2" t="str">
        <f t="shared" si="53"/>
        <v/>
      </c>
      <c r="AR125" s="3" t="str">
        <f t="shared" si="54"/>
        <v/>
      </c>
      <c r="AS125" s="3" t="str">
        <f t="shared" si="55"/>
        <v/>
      </c>
      <c r="AT125" s="3" t="str">
        <f t="shared" si="56"/>
        <v/>
      </c>
      <c r="AU125" s="3" t="str">
        <f t="shared" si="57"/>
        <v/>
      </c>
      <c r="AV125" s="3" t="str">
        <f t="shared" si="58"/>
        <v/>
      </c>
      <c r="AW125" s="3" t="str">
        <f t="shared" si="59"/>
        <v/>
      </c>
      <c r="AX125" s="3" t="str">
        <f t="shared" si="60"/>
        <v/>
      </c>
      <c r="AY125" s="3" t="str">
        <f t="shared" si="61"/>
        <v/>
      </c>
      <c r="AZ125" s="3" t="str">
        <f t="shared" si="62"/>
        <v/>
      </c>
      <c r="BB125" s="7" t="str">
        <f t="shared" si="42"/>
        <v/>
      </c>
    </row>
    <row r="126" spans="1:54" x14ac:dyDescent="0.25">
      <c r="A126" s="2" t="str">
        <f t="shared" si="63"/>
        <v/>
      </c>
      <c r="B126" s="2" t="str">
        <f t="shared" si="64"/>
        <v/>
      </c>
      <c r="D126" s="59"/>
      <c r="E126" s="61"/>
      <c r="F126" s="18" t="str">
        <f t="shared" si="65"/>
        <v/>
      </c>
      <c r="G126" s="19" t="str">
        <f>IF(D126="","",VLOOKUP(D126,'Flota Variable'!$D$4:$I$35,4,0))</f>
        <v/>
      </c>
      <c r="H126" s="54"/>
      <c r="I126" s="19" t="str">
        <f>IF(D126="","",VLOOKUP(D126,'Flota Variable'!$D$4:$I$35,6,0))</f>
        <v/>
      </c>
      <c r="J126" s="54"/>
      <c r="L126" s="2">
        <v>124</v>
      </c>
      <c r="M126" s="2">
        <f t="shared" si="66"/>
        <v>6</v>
      </c>
      <c r="N126" s="2">
        <f t="shared" si="67"/>
        <v>16</v>
      </c>
      <c r="O126" s="2">
        <f t="shared" si="68"/>
        <v>616</v>
      </c>
      <c r="P126" s="43" t="str">
        <f t="shared" si="69"/>
        <v/>
      </c>
      <c r="Q126" s="44" t="str">
        <f t="shared" si="70"/>
        <v/>
      </c>
      <c r="R126" s="41" t="str">
        <f t="shared" si="71"/>
        <v/>
      </c>
      <c r="S126" s="41" t="str">
        <f t="shared" si="72"/>
        <v/>
      </c>
      <c r="U126" s="2" t="str">
        <f t="shared" si="73"/>
        <v/>
      </c>
      <c r="V126" s="2" t="str">
        <f t="shared" si="74"/>
        <v/>
      </c>
      <c r="W126" s="2" t="str">
        <f t="shared" si="75"/>
        <v/>
      </c>
      <c r="X126" s="2" t="str">
        <f t="shared" si="76"/>
        <v/>
      </c>
      <c r="Y126" s="2" t="str">
        <f t="shared" si="77"/>
        <v/>
      </c>
      <c r="Z126" s="41" t="str">
        <f t="shared" si="78"/>
        <v/>
      </c>
      <c r="AA126" s="41" t="str">
        <f t="shared" si="79"/>
        <v/>
      </c>
      <c r="AB126" s="41" t="str">
        <f t="shared" si="43"/>
        <v/>
      </c>
      <c r="AC126" s="40" t="str">
        <f t="shared" si="44"/>
        <v/>
      </c>
      <c r="AD126" s="41" t="str">
        <f t="shared" si="45"/>
        <v/>
      </c>
      <c r="AF126" s="2" t="str">
        <f t="shared" si="82"/>
        <v/>
      </c>
      <c r="AG126" s="2" t="str">
        <f t="shared" si="46"/>
        <v/>
      </c>
      <c r="AH126" s="2" t="str">
        <f t="shared" si="47"/>
        <v/>
      </c>
      <c r="AI126" s="2" t="str">
        <f t="shared" si="48"/>
        <v/>
      </c>
      <c r="AJ126" s="2" t="str">
        <f t="shared" si="49"/>
        <v/>
      </c>
      <c r="AK126" s="41" t="str">
        <f t="shared" si="80"/>
        <v/>
      </c>
      <c r="AL126" s="41" t="str">
        <f t="shared" si="81"/>
        <v/>
      </c>
      <c r="AM126" s="41" t="str">
        <f t="shared" si="50"/>
        <v/>
      </c>
      <c r="AN126" s="41" t="str">
        <f t="shared" si="51"/>
        <v/>
      </c>
      <c r="AO126" s="41" t="str">
        <f t="shared" si="52"/>
        <v/>
      </c>
      <c r="AQ126" s="2" t="str">
        <f t="shared" si="53"/>
        <v/>
      </c>
      <c r="AR126" s="3" t="str">
        <f t="shared" si="54"/>
        <v/>
      </c>
      <c r="AS126" s="3" t="str">
        <f t="shared" si="55"/>
        <v/>
      </c>
      <c r="AT126" s="3" t="str">
        <f t="shared" si="56"/>
        <v/>
      </c>
      <c r="AU126" s="3" t="str">
        <f t="shared" si="57"/>
        <v/>
      </c>
      <c r="AV126" s="3" t="str">
        <f t="shared" si="58"/>
        <v/>
      </c>
      <c r="AW126" s="3" t="str">
        <f t="shared" si="59"/>
        <v/>
      </c>
      <c r="AX126" s="3" t="str">
        <f t="shared" si="60"/>
        <v/>
      </c>
      <c r="AY126" s="3" t="str">
        <f t="shared" si="61"/>
        <v/>
      </c>
      <c r="AZ126" s="3" t="str">
        <f t="shared" si="62"/>
        <v/>
      </c>
      <c r="BB126" s="7" t="str">
        <f t="shared" si="42"/>
        <v/>
      </c>
    </row>
    <row r="127" spans="1:54" x14ac:dyDescent="0.25">
      <c r="A127" s="2" t="str">
        <f t="shared" si="63"/>
        <v/>
      </c>
      <c r="B127" s="2" t="str">
        <f t="shared" si="64"/>
        <v/>
      </c>
      <c r="D127" s="59"/>
      <c r="E127" s="61"/>
      <c r="F127" s="18" t="str">
        <f t="shared" si="65"/>
        <v/>
      </c>
      <c r="G127" s="19" t="str">
        <f>IF(D127="","",VLOOKUP(D127,'Flota Variable'!$D$4:$I$35,4,0))</f>
        <v/>
      </c>
      <c r="H127" s="54"/>
      <c r="I127" s="19" t="str">
        <f>IF(D127="","",VLOOKUP(D127,'Flota Variable'!$D$4:$I$35,6,0))</f>
        <v/>
      </c>
      <c r="J127" s="54"/>
      <c r="L127" s="2">
        <v>125</v>
      </c>
      <c r="M127" s="2">
        <f t="shared" si="66"/>
        <v>6</v>
      </c>
      <c r="N127" s="2">
        <f t="shared" si="67"/>
        <v>17</v>
      </c>
      <c r="O127" s="2">
        <f t="shared" si="68"/>
        <v>617</v>
      </c>
      <c r="P127" s="43" t="str">
        <f t="shared" si="69"/>
        <v/>
      </c>
      <c r="Q127" s="44" t="str">
        <f t="shared" si="70"/>
        <v/>
      </c>
      <c r="R127" s="41" t="str">
        <f t="shared" si="71"/>
        <v/>
      </c>
      <c r="S127" s="41" t="str">
        <f t="shared" si="72"/>
        <v/>
      </c>
      <c r="U127" s="2" t="str">
        <f t="shared" si="73"/>
        <v/>
      </c>
      <c r="V127" s="2" t="str">
        <f t="shared" si="74"/>
        <v/>
      </c>
      <c r="W127" s="2" t="str">
        <f t="shared" si="75"/>
        <v/>
      </c>
      <c r="X127" s="2" t="str">
        <f t="shared" si="76"/>
        <v/>
      </c>
      <c r="Y127" s="2" t="str">
        <f t="shared" si="77"/>
        <v/>
      </c>
      <c r="Z127" s="41" t="str">
        <f t="shared" si="78"/>
        <v/>
      </c>
      <c r="AA127" s="41" t="str">
        <f t="shared" si="79"/>
        <v/>
      </c>
      <c r="AB127" s="41" t="str">
        <f t="shared" si="43"/>
        <v/>
      </c>
      <c r="AC127" s="40" t="str">
        <f t="shared" si="44"/>
        <v/>
      </c>
      <c r="AD127" s="41" t="str">
        <f t="shared" si="45"/>
        <v/>
      </c>
      <c r="AF127" s="2" t="str">
        <f t="shared" si="82"/>
        <v/>
      </c>
      <c r="AG127" s="2" t="str">
        <f t="shared" si="46"/>
        <v/>
      </c>
      <c r="AH127" s="2" t="str">
        <f t="shared" si="47"/>
        <v/>
      </c>
      <c r="AI127" s="2" t="str">
        <f t="shared" si="48"/>
        <v/>
      </c>
      <c r="AJ127" s="2" t="str">
        <f t="shared" si="49"/>
        <v/>
      </c>
      <c r="AK127" s="41" t="str">
        <f t="shared" si="80"/>
        <v/>
      </c>
      <c r="AL127" s="41" t="str">
        <f t="shared" si="81"/>
        <v/>
      </c>
      <c r="AM127" s="41" t="str">
        <f t="shared" si="50"/>
        <v/>
      </c>
      <c r="AN127" s="41" t="str">
        <f t="shared" si="51"/>
        <v/>
      </c>
      <c r="AO127" s="41" t="str">
        <f t="shared" si="52"/>
        <v/>
      </c>
      <c r="AQ127" s="2" t="str">
        <f t="shared" si="53"/>
        <v/>
      </c>
      <c r="AR127" s="3" t="str">
        <f t="shared" si="54"/>
        <v/>
      </c>
      <c r="AS127" s="3" t="str">
        <f t="shared" si="55"/>
        <v/>
      </c>
      <c r="AT127" s="3" t="str">
        <f t="shared" si="56"/>
        <v/>
      </c>
      <c r="AU127" s="3" t="str">
        <f t="shared" si="57"/>
        <v/>
      </c>
      <c r="AV127" s="3" t="str">
        <f t="shared" si="58"/>
        <v/>
      </c>
      <c r="AW127" s="3" t="str">
        <f t="shared" si="59"/>
        <v/>
      </c>
      <c r="AX127" s="3" t="str">
        <f t="shared" si="60"/>
        <v/>
      </c>
      <c r="AY127" s="3" t="str">
        <f t="shared" si="61"/>
        <v/>
      </c>
      <c r="AZ127" s="3" t="str">
        <f t="shared" si="62"/>
        <v/>
      </c>
      <c r="BB127" s="7" t="str">
        <f t="shared" si="42"/>
        <v/>
      </c>
    </row>
    <row r="128" spans="1:54" x14ac:dyDescent="0.25">
      <c r="A128" s="2" t="str">
        <f t="shared" si="63"/>
        <v/>
      </c>
      <c r="B128" s="2" t="str">
        <f t="shared" si="64"/>
        <v/>
      </c>
      <c r="D128" s="59"/>
      <c r="E128" s="61"/>
      <c r="F128" s="18" t="str">
        <f t="shared" si="65"/>
        <v/>
      </c>
      <c r="G128" s="19" t="str">
        <f>IF(D128="","",VLOOKUP(D128,'Flota Variable'!$D$4:$I$35,4,0))</f>
        <v/>
      </c>
      <c r="H128" s="54"/>
      <c r="I128" s="19" t="str">
        <f>IF(D128="","",VLOOKUP(D128,'Flota Variable'!$D$4:$I$35,6,0))</f>
        <v/>
      </c>
      <c r="J128" s="54"/>
      <c r="L128" s="2">
        <v>126</v>
      </c>
      <c r="M128" s="2">
        <f t="shared" si="66"/>
        <v>6</v>
      </c>
      <c r="N128" s="2">
        <f t="shared" si="67"/>
        <v>18</v>
      </c>
      <c r="O128" s="2">
        <f t="shared" si="68"/>
        <v>618</v>
      </c>
      <c r="P128" s="43" t="str">
        <f t="shared" si="69"/>
        <v/>
      </c>
      <c r="Q128" s="44" t="str">
        <f t="shared" si="70"/>
        <v/>
      </c>
      <c r="R128" s="41" t="str">
        <f t="shared" si="71"/>
        <v/>
      </c>
      <c r="S128" s="41" t="str">
        <f t="shared" si="72"/>
        <v/>
      </c>
      <c r="U128" s="2" t="str">
        <f t="shared" si="73"/>
        <v/>
      </c>
      <c r="V128" s="2" t="str">
        <f t="shared" si="74"/>
        <v/>
      </c>
      <c r="W128" s="2" t="str">
        <f t="shared" si="75"/>
        <v/>
      </c>
      <c r="X128" s="2" t="str">
        <f t="shared" si="76"/>
        <v/>
      </c>
      <c r="Y128" s="2" t="str">
        <f t="shared" si="77"/>
        <v/>
      </c>
      <c r="Z128" s="41" t="str">
        <f t="shared" si="78"/>
        <v/>
      </c>
      <c r="AA128" s="41" t="str">
        <f t="shared" si="79"/>
        <v/>
      </c>
      <c r="AB128" s="41" t="str">
        <f t="shared" si="43"/>
        <v/>
      </c>
      <c r="AC128" s="40" t="str">
        <f t="shared" si="44"/>
        <v/>
      </c>
      <c r="AD128" s="41" t="str">
        <f t="shared" si="45"/>
        <v/>
      </c>
      <c r="AF128" s="2" t="str">
        <f t="shared" si="82"/>
        <v/>
      </c>
      <c r="AG128" s="2" t="str">
        <f t="shared" si="46"/>
        <v/>
      </c>
      <c r="AH128" s="2" t="str">
        <f t="shared" si="47"/>
        <v/>
      </c>
      <c r="AI128" s="2" t="str">
        <f t="shared" si="48"/>
        <v/>
      </c>
      <c r="AJ128" s="2" t="str">
        <f t="shared" si="49"/>
        <v/>
      </c>
      <c r="AK128" s="41" t="str">
        <f t="shared" si="80"/>
        <v/>
      </c>
      <c r="AL128" s="41" t="str">
        <f t="shared" si="81"/>
        <v/>
      </c>
      <c r="AM128" s="41" t="str">
        <f t="shared" si="50"/>
        <v/>
      </c>
      <c r="AN128" s="41" t="str">
        <f t="shared" si="51"/>
        <v/>
      </c>
      <c r="AO128" s="41" t="str">
        <f t="shared" si="52"/>
        <v/>
      </c>
      <c r="AQ128" s="2" t="str">
        <f t="shared" si="53"/>
        <v/>
      </c>
      <c r="AR128" s="3" t="str">
        <f t="shared" si="54"/>
        <v/>
      </c>
      <c r="AS128" s="3" t="str">
        <f t="shared" si="55"/>
        <v/>
      </c>
      <c r="AT128" s="3" t="str">
        <f t="shared" si="56"/>
        <v/>
      </c>
      <c r="AU128" s="3" t="str">
        <f t="shared" si="57"/>
        <v/>
      </c>
      <c r="AV128" s="3" t="str">
        <f t="shared" si="58"/>
        <v/>
      </c>
      <c r="AW128" s="3" t="str">
        <f t="shared" si="59"/>
        <v/>
      </c>
      <c r="AX128" s="3" t="str">
        <f t="shared" si="60"/>
        <v/>
      </c>
      <c r="AY128" s="3" t="str">
        <f t="shared" si="61"/>
        <v/>
      </c>
      <c r="AZ128" s="3" t="str">
        <f t="shared" si="62"/>
        <v/>
      </c>
      <c r="BB128" s="7" t="str">
        <f t="shared" si="42"/>
        <v/>
      </c>
    </row>
    <row r="129" spans="1:54" x14ac:dyDescent="0.25">
      <c r="A129" s="2" t="str">
        <f t="shared" si="63"/>
        <v/>
      </c>
      <c r="B129" s="2" t="str">
        <f t="shared" si="64"/>
        <v/>
      </c>
      <c r="D129" s="59"/>
      <c r="E129" s="61"/>
      <c r="F129" s="18" t="str">
        <f t="shared" si="65"/>
        <v/>
      </c>
      <c r="G129" s="19" t="str">
        <f>IF(D129="","",VLOOKUP(D129,'Flota Variable'!$D$4:$I$35,4,0))</f>
        <v/>
      </c>
      <c r="H129" s="54"/>
      <c r="I129" s="19" t="str">
        <f>IF(D129="","",VLOOKUP(D129,'Flota Variable'!$D$4:$I$35,6,0))</f>
        <v/>
      </c>
      <c r="J129" s="54"/>
      <c r="L129" s="2">
        <v>127</v>
      </c>
      <c r="M129" s="2">
        <f t="shared" si="66"/>
        <v>6</v>
      </c>
      <c r="N129" s="2">
        <f t="shared" si="67"/>
        <v>19</v>
      </c>
      <c r="O129" s="2">
        <f t="shared" si="68"/>
        <v>619</v>
      </c>
      <c r="P129" s="43" t="str">
        <f t="shared" si="69"/>
        <v/>
      </c>
      <c r="Q129" s="44" t="str">
        <f t="shared" si="70"/>
        <v/>
      </c>
      <c r="R129" s="41" t="str">
        <f t="shared" si="71"/>
        <v/>
      </c>
      <c r="S129" s="41" t="str">
        <f t="shared" si="72"/>
        <v/>
      </c>
      <c r="U129" s="2" t="str">
        <f t="shared" si="73"/>
        <v/>
      </c>
      <c r="V129" s="2" t="str">
        <f t="shared" si="74"/>
        <v/>
      </c>
      <c r="W129" s="2" t="str">
        <f t="shared" si="75"/>
        <v/>
      </c>
      <c r="X129" s="2" t="str">
        <f t="shared" si="76"/>
        <v/>
      </c>
      <c r="Y129" s="2" t="str">
        <f t="shared" si="77"/>
        <v/>
      </c>
      <c r="Z129" s="41" t="str">
        <f t="shared" si="78"/>
        <v/>
      </c>
      <c r="AA129" s="41" t="str">
        <f t="shared" si="79"/>
        <v/>
      </c>
      <c r="AB129" s="41" t="str">
        <f t="shared" si="43"/>
        <v/>
      </c>
      <c r="AC129" s="40" t="str">
        <f t="shared" si="44"/>
        <v/>
      </c>
      <c r="AD129" s="41" t="str">
        <f t="shared" si="45"/>
        <v/>
      </c>
      <c r="AF129" s="2" t="str">
        <f t="shared" si="82"/>
        <v/>
      </c>
      <c r="AG129" s="2" t="str">
        <f t="shared" si="46"/>
        <v/>
      </c>
      <c r="AH129" s="2" t="str">
        <f t="shared" si="47"/>
        <v/>
      </c>
      <c r="AI129" s="2" t="str">
        <f t="shared" si="48"/>
        <v/>
      </c>
      <c r="AJ129" s="2" t="str">
        <f t="shared" si="49"/>
        <v/>
      </c>
      <c r="AK129" s="41" t="str">
        <f t="shared" si="80"/>
        <v/>
      </c>
      <c r="AL129" s="41" t="str">
        <f t="shared" si="81"/>
        <v/>
      </c>
      <c r="AM129" s="41" t="str">
        <f t="shared" si="50"/>
        <v/>
      </c>
      <c r="AN129" s="41" t="str">
        <f t="shared" si="51"/>
        <v/>
      </c>
      <c r="AO129" s="41" t="str">
        <f t="shared" si="52"/>
        <v/>
      </c>
      <c r="AQ129" s="2" t="str">
        <f t="shared" si="53"/>
        <v/>
      </c>
      <c r="AR129" s="3" t="str">
        <f t="shared" si="54"/>
        <v/>
      </c>
      <c r="AS129" s="3" t="str">
        <f t="shared" si="55"/>
        <v/>
      </c>
      <c r="AT129" s="3" t="str">
        <f t="shared" si="56"/>
        <v/>
      </c>
      <c r="AU129" s="3" t="str">
        <f t="shared" si="57"/>
        <v/>
      </c>
      <c r="AV129" s="3" t="str">
        <f t="shared" si="58"/>
        <v/>
      </c>
      <c r="AW129" s="3" t="str">
        <f t="shared" si="59"/>
        <v/>
      </c>
      <c r="AX129" s="3" t="str">
        <f t="shared" si="60"/>
        <v/>
      </c>
      <c r="AY129" s="3" t="str">
        <f t="shared" si="61"/>
        <v/>
      </c>
      <c r="AZ129" s="3" t="str">
        <f t="shared" si="62"/>
        <v/>
      </c>
      <c r="BB129" s="7" t="str">
        <f t="shared" si="42"/>
        <v/>
      </c>
    </row>
    <row r="130" spans="1:54" x14ac:dyDescent="0.25">
      <c r="A130" s="2" t="str">
        <f t="shared" si="63"/>
        <v/>
      </c>
      <c r="B130" s="2" t="str">
        <f t="shared" si="64"/>
        <v/>
      </c>
      <c r="D130" s="59"/>
      <c r="E130" s="61"/>
      <c r="F130" s="18" t="str">
        <f t="shared" si="65"/>
        <v/>
      </c>
      <c r="G130" s="19" t="str">
        <f>IF(D130="","",VLOOKUP(D130,'Flota Variable'!$D$4:$I$35,4,0))</f>
        <v/>
      </c>
      <c r="H130" s="54"/>
      <c r="I130" s="19" t="str">
        <f>IF(D130="","",VLOOKUP(D130,'Flota Variable'!$D$4:$I$35,6,0))</f>
        <v/>
      </c>
      <c r="J130" s="54"/>
      <c r="L130" s="2">
        <v>128</v>
      </c>
      <c r="M130" s="2">
        <f t="shared" si="66"/>
        <v>6</v>
      </c>
      <c r="N130" s="2">
        <f t="shared" si="67"/>
        <v>20</v>
      </c>
      <c r="O130" s="2">
        <f t="shared" si="68"/>
        <v>620</v>
      </c>
      <c r="P130" s="43" t="str">
        <f t="shared" si="69"/>
        <v/>
      </c>
      <c r="Q130" s="44" t="str">
        <f t="shared" si="70"/>
        <v/>
      </c>
      <c r="R130" s="41" t="str">
        <f t="shared" si="71"/>
        <v/>
      </c>
      <c r="S130" s="41" t="str">
        <f t="shared" si="72"/>
        <v/>
      </c>
      <c r="U130" s="2" t="str">
        <f t="shared" si="73"/>
        <v/>
      </c>
      <c r="V130" s="2" t="str">
        <f t="shared" si="74"/>
        <v/>
      </c>
      <c r="W130" s="2" t="str">
        <f t="shared" si="75"/>
        <v/>
      </c>
      <c r="X130" s="2" t="str">
        <f t="shared" si="76"/>
        <v/>
      </c>
      <c r="Y130" s="2" t="str">
        <f t="shared" si="77"/>
        <v/>
      </c>
      <c r="Z130" s="41" t="str">
        <f t="shared" si="78"/>
        <v/>
      </c>
      <c r="AA130" s="41" t="str">
        <f t="shared" si="79"/>
        <v/>
      </c>
      <c r="AB130" s="41" t="str">
        <f t="shared" si="43"/>
        <v/>
      </c>
      <c r="AC130" s="40" t="str">
        <f t="shared" si="44"/>
        <v/>
      </c>
      <c r="AD130" s="41" t="str">
        <f t="shared" si="45"/>
        <v/>
      </c>
      <c r="AF130" s="2" t="str">
        <f t="shared" si="82"/>
        <v/>
      </c>
      <c r="AG130" s="2" t="str">
        <f t="shared" si="46"/>
        <v/>
      </c>
      <c r="AH130" s="2" t="str">
        <f t="shared" si="47"/>
        <v/>
      </c>
      <c r="AI130" s="2" t="str">
        <f t="shared" si="48"/>
        <v/>
      </c>
      <c r="AJ130" s="2" t="str">
        <f t="shared" si="49"/>
        <v/>
      </c>
      <c r="AK130" s="41" t="str">
        <f t="shared" si="80"/>
        <v/>
      </c>
      <c r="AL130" s="41" t="str">
        <f t="shared" si="81"/>
        <v/>
      </c>
      <c r="AM130" s="41" t="str">
        <f t="shared" si="50"/>
        <v/>
      </c>
      <c r="AN130" s="41" t="str">
        <f t="shared" si="51"/>
        <v/>
      </c>
      <c r="AO130" s="41" t="str">
        <f t="shared" si="52"/>
        <v/>
      </c>
      <c r="AQ130" s="2" t="str">
        <f t="shared" si="53"/>
        <v/>
      </c>
      <c r="AR130" s="3" t="str">
        <f t="shared" si="54"/>
        <v/>
      </c>
      <c r="AS130" s="3" t="str">
        <f t="shared" si="55"/>
        <v/>
      </c>
      <c r="AT130" s="3" t="str">
        <f t="shared" si="56"/>
        <v/>
      </c>
      <c r="AU130" s="3" t="str">
        <f t="shared" si="57"/>
        <v/>
      </c>
      <c r="AV130" s="3" t="str">
        <f t="shared" si="58"/>
        <v/>
      </c>
      <c r="AW130" s="3" t="str">
        <f t="shared" si="59"/>
        <v/>
      </c>
      <c r="AX130" s="3" t="str">
        <f t="shared" si="60"/>
        <v/>
      </c>
      <c r="AY130" s="3" t="str">
        <f t="shared" si="61"/>
        <v/>
      </c>
      <c r="AZ130" s="3" t="str">
        <f t="shared" si="62"/>
        <v/>
      </c>
      <c r="BB130" s="7" t="str">
        <f t="shared" ref="BB130:BB193" si="83">IF(AR130="","","="&amp;""""&amp;AR130&amp;""""&amp;","&amp;"="&amp;""""&amp;AS130&amp;""""&amp;","&amp;"="&amp;""""&amp;AT130&amp;""""&amp;","&amp;"="&amp;""""&amp;AU130&amp;""""&amp;","&amp;"="&amp;""""&amp;AV130&amp;""""&amp;","&amp;"="&amp;""""&amp;AW130&amp;""""&amp;","&amp;"="&amp;""""&amp;AY130&amp;""""&amp;","&amp;"="&amp;""""&amp;AZ130&amp;""""&amp;","&amp;"="&amp;""""&amp;AX130&amp;""""&amp;",")</f>
        <v/>
      </c>
    </row>
    <row r="131" spans="1:54" x14ac:dyDescent="0.25">
      <c r="A131" s="2" t="str">
        <f t="shared" si="63"/>
        <v/>
      </c>
      <c r="B131" s="2" t="str">
        <f t="shared" si="64"/>
        <v/>
      </c>
      <c r="D131" s="59"/>
      <c r="E131" s="61"/>
      <c r="F131" s="18" t="str">
        <f t="shared" si="65"/>
        <v/>
      </c>
      <c r="G131" s="19" t="str">
        <f>IF(D131="","",VLOOKUP(D131,'Flota Variable'!$D$4:$I$35,4,0))</f>
        <v/>
      </c>
      <c r="H131" s="54"/>
      <c r="I131" s="19" t="str">
        <f>IF(D131="","",VLOOKUP(D131,'Flota Variable'!$D$4:$I$35,6,0))</f>
        <v/>
      </c>
      <c r="J131" s="54"/>
      <c r="L131" s="2">
        <v>129</v>
      </c>
      <c r="M131" s="2">
        <f t="shared" si="66"/>
        <v>6</v>
      </c>
      <c r="N131" s="2">
        <f t="shared" si="67"/>
        <v>21</v>
      </c>
      <c r="O131" s="2">
        <f t="shared" si="68"/>
        <v>621</v>
      </c>
      <c r="P131" s="43" t="str">
        <f t="shared" si="69"/>
        <v/>
      </c>
      <c r="Q131" s="44" t="str">
        <f t="shared" si="70"/>
        <v/>
      </c>
      <c r="R131" s="41" t="str">
        <f t="shared" si="71"/>
        <v/>
      </c>
      <c r="S131" s="41" t="str">
        <f t="shared" si="72"/>
        <v/>
      </c>
      <c r="U131" s="2" t="str">
        <f t="shared" si="73"/>
        <v/>
      </c>
      <c r="V131" s="2" t="str">
        <f t="shared" si="74"/>
        <v/>
      </c>
      <c r="W131" s="2" t="str">
        <f t="shared" si="75"/>
        <v/>
      </c>
      <c r="X131" s="2" t="str">
        <f t="shared" si="76"/>
        <v/>
      </c>
      <c r="Y131" s="2" t="str">
        <f t="shared" si="77"/>
        <v/>
      </c>
      <c r="Z131" s="41" t="str">
        <f t="shared" si="78"/>
        <v/>
      </c>
      <c r="AA131" s="41" t="str">
        <f t="shared" si="79"/>
        <v/>
      </c>
      <c r="AB131" s="41" t="str">
        <f t="shared" ref="AB131:AB194" si="84">IF(V131="","",H131)</f>
        <v/>
      </c>
      <c r="AC131" s="40" t="str">
        <f t="shared" ref="AC131:AC194" si="85">IF(V131="","",AB131-$X$1)</f>
        <v/>
      </c>
      <c r="AD131" s="41" t="str">
        <f t="shared" ref="AD131:AD194" si="86">AB131</f>
        <v/>
      </c>
      <c r="AF131" s="2" t="str">
        <f t="shared" si="82"/>
        <v/>
      </c>
      <c r="AG131" s="2" t="str">
        <f t="shared" ref="AG131:AG194" si="87">IF(L131&lt;=$V$1,D131,"")</f>
        <v/>
      </c>
      <c r="AH131" s="2" t="str">
        <f t="shared" ref="AH131:AH194" si="88">IF(V131="","",2)</f>
        <v/>
      </c>
      <c r="AI131" s="2" t="str">
        <f t="shared" ref="AI131:AI194" si="89">IF(V131="","",I131)</f>
        <v/>
      </c>
      <c r="AJ131" s="2" t="str">
        <f t="shared" ref="AJ131:AJ194" si="90">IF(V131="","",G131)</f>
        <v/>
      </c>
      <c r="AK131" s="41" t="str">
        <f t="shared" si="80"/>
        <v/>
      </c>
      <c r="AL131" s="41" t="str">
        <f t="shared" si="81"/>
        <v/>
      </c>
      <c r="AM131" s="41" t="str">
        <f t="shared" ref="AM131:AM194" si="91">IF(V131="","",J131)</f>
        <v/>
      </c>
      <c r="AN131" s="41" t="str">
        <f t="shared" ref="AN131:AN194" si="92">IF(V131="","",AM131-$X$1)</f>
        <v/>
      </c>
      <c r="AO131" s="41" t="str">
        <f t="shared" ref="AO131:AO194" si="93">AM131</f>
        <v/>
      </c>
      <c r="AQ131" s="2" t="str">
        <f t="shared" ref="AQ131:AQ194" si="94">IF(L131&lt;=$AG$1,L131,"")</f>
        <v/>
      </c>
      <c r="AR131" s="3" t="str">
        <f t="shared" ref="AR131:AR194" si="95">IFERROR(VLOOKUP(AQ131,$U$3:$AD$398,2,0),VLOOKUP(AQ131,$AF$3:$AO$398,2,0))</f>
        <v/>
      </c>
      <c r="AS131" s="3" t="str">
        <f t="shared" ref="AS131:AS194" si="96">IFERROR(VLOOKUP(AQ131,$U$3:$AD$398,3,0),VLOOKUP(AQ131,$AF$3:$AO$398,3,0))</f>
        <v/>
      </c>
      <c r="AT131" s="3" t="str">
        <f t="shared" ref="AT131:AT194" si="97">IFERROR(VLOOKUP(AQ131,$U$3:$AD$398,4,0),VLOOKUP(AQ131,$AF$3:$AO$398,4,0))</f>
        <v/>
      </c>
      <c r="AU131" s="3" t="str">
        <f t="shared" ref="AU131:AU194" si="98">IFERROR(VLOOKUP(AQ131,$U$3:$AD$398,5,0),VLOOKUP(AQ131,$AF$3:$AO$398,5,0))</f>
        <v/>
      </c>
      <c r="AV131" s="3" t="str">
        <f t="shared" ref="AV131:AV194" si="99">TEXT(IFERROR(VLOOKUP(AQ131,$U$3:$AD$398,6,0),VLOOKUP(AQ131,$AF$3:$AO$398,6,0)),"hh:mm")</f>
        <v/>
      </c>
      <c r="AW131" s="3" t="str">
        <f t="shared" ref="AW131:AW194" si="100">IF(IFERROR(VLOOKUP(AQ131,$U$3:$AD$398,7,0),VLOOKUP(AQ131,$AF$3:$AO$398,7,0))="40:00","40:00",TEXT(IFERROR(VLOOKUP(AQ131,$U$3:$AD$398,7,0),VLOOKUP(AQ131,$AF$3:$AO$398,7,0)),"hh:mm"))</f>
        <v/>
      </c>
      <c r="AX131" s="3" t="str">
        <f t="shared" ref="AX131:AX194" si="101">TEXT(IFERROR(VLOOKUP(AQ131,$U$3:$AD$398,10,0),VLOOKUP(AQ131,$AF$3:$AO$398,10,0)),"hh:mm")</f>
        <v/>
      </c>
      <c r="AY131" s="3" t="str">
        <f t="shared" ref="AY131:AY194" si="102">TEXT(IFERROR(VLOOKUP(AQ131,$U$3:$AD$398,8,0),VLOOKUP(AQ131,$AF$3:$AO$398,8,0)),"hh:mm")</f>
        <v/>
      </c>
      <c r="AZ131" s="3" t="str">
        <f t="shared" ref="AZ131:AZ194" si="103">TEXT(IFERROR(VLOOKUP(AQ131,$U$3:$AD$398,9,0),VLOOKUP(AQ131,$AF$3:$AO$398,9,0)),"hh:mm")</f>
        <v/>
      </c>
      <c r="BB131" s="7" t="str">
        <f t="shared" si="83"/>
        <v/>
      </c>
    </row>
    <row r="132" spans="1:54" x14ac:dyDescent="0.25">
      <c r="A132" s="2" t="str">
        <f t="shared" ref="A132:A195" si="104">IF(D132="","",IF(D132&lt;&gt;D131,A131+1,A131))</f>
        <v/>
      </c>
      <c r="B132" s="2" t="str">
        <f t="shared" ref="B132:B195" si="105">IF(E132="","",A132*100+IF(E132&lt;3,3,E132))</f>
        <v/>
      </c>
      <c r="D132" s="59"/>
      <c r="E132" s="61"/>
      <c r="F132" s="18" t="str">
        <f t="shared" ref="F132:F195" si="106">IF(D132="","",H132+J132)</f>
        <v/>
      </c>
      <c r="G132" s="19" t="str">
        <f>IF(D132="","",VLOOKUP(D132,'Flota Variable'!$D$4:$I$35,4,0))</f>
        <v/>
      </c>
      <c r="H132" s="54"/>
      <c r="I132" s="19" t="str">
        <f>IF(D132="","",VLOOKUP(D132,'Flota Variable'!$D$4:$I$35,6,0))</f>
        <v/>
      </c>
      <c r="J132" s="54"/>
      <c r="L132" s="2">
        <v>130</v>
      </c>
      <c r="M132" s="2">
        <f t="shared" ref="M132:M195" si="107">ROUNDUP(L132/22,0)</f>
        <v>6</v>
      </c>
      <c r="N132" s="2">
        <f t="shared" ref="N132:N195" si="108">IF(M132&lt;&gt;M131,3,N131+1)</f>
        <v>22</v>
      </c>
      <c r="O132" s="2">
        <f t="shared" ref="O132:O195" si="109">M132*100+N132</f>
        <v>622</v>
      </c>
      <c r="P132" s="43" t="str">
        <f t="shared" ref="P132:P195" si="110">IFERROR(VLOOKUP(M132,$A$3:$D$402,4,0)&amp;"_"&amp;N132,"")</f>
        <v/>
      </c>
      <c r="Q132" s="44" t="str">
        <f t="shared" ref="Q132:Q195" si="111">IF(P132="","",IFERROR(VLOOKUP(O132,$B$3:$J$402,7,0),Q131))</f>
        <v/>
      </c>
      <c r="R132" s="41" t="str">
        <f t="shared" ref="R132:R195" si="112">IF(P132="","",IFERROR(VLOOKUP(O132,$B$3:$J$402,9,0),R131))</f>
        <v/>
      </c>
      <c r="S132" s="41" t="str">
        <f t="shared" ref="S132:S195" si="113">IFERROR(R132+Q132,"")</f>
        <v/>
      </c>
      <c r="U132" s="2" t="str">
        <f t="shared" ref="U132:U195" si="114">IF(V132="","",U131+1)</f>
        <v/>
      </c>
      <c r="V132" s="2" t="str">
        <f t="shared" ref="V132:V195" si="115">IF(L132&lt;=$V$1,D132,"")</f>
        <v/>
      </c>
      <c r="W132" s="2" t="str">
        <f t="shared" ref="W132:W195" si="116">IF(V132="","",1)</f>
        <v/>
      </c>
      <c r="X132" s="2" t="str">
        <f t="shared" ref="X132:X195" si="117">IF(V132="","",G132)</f>
        <v/>
      </c>
      <c r="Y132" s="2" t="str">
        <f t="shared" ref="Y132:Y195" si="118">IF(V132="","",I132)</f>
        <v/>
      </c>
      <c r="Z132" s="41" t="str">
        <f t="shared" ref="Z132:Z195" si="119">IF(V132="","",E132*$W$1)</f>
        <v/>
      </c>
      <c r="AA132" s="41" t="str">
        <f t="shared" ref="AA132:AA195" si="120">IF(AND(Z133="",Z132&lt;&gt;""),"40:00",Z133)</f>
        <v/>
      </c>
      <c r="AB132" s="41" t="str">
        <f t="shared" si="84"/>
        <v/>
      </c>
      <c r="AC132" s="40" t="str">
        <f t="shared" si="85"/>
        <v/>
      </c>
      <c r="AD132" s="41" t="str">
        <f t="shared" si="86"/>
        <v/>
      </c>
      <c r="AF132" s="2" t="str">
        <f t="shared" si="82"/>
        <v/>
      </c>
      <c r="AG132" s="2" t="str">
        <f t="shared" si="87"/>
        <v/>
      </c>
      <c r="AH132" s="2" t="str">
        <f t="shared" si="88"/>
        <v/>
      </c>
      <c r="AI132" s="2" t="str">
        <f t="shared" si="89"/>
        <v/>
      </c>
      <c r="AJ132" s="2" t="str">
        <f t="shared" si="90"/>
        <v/>
      </c>
      <c r="AK132" s="41" t="str">
        <f t="shared" ref="AK132:AK195" si="121">IF(V132="","",Z132+AB132)</f>
        <v/>
      </c>
      <c r="AL132" s="41" t="str">
        <f t="shared" ref="AL132:AL195" si="122">IF(AND(AK133="",AK132&lt;&gt;""),"40:00",AK133)</f>
        <v/>
      </c>
      <c r="AM132" s="41" t="str">
        <f t="shared" si="91"/>
        <v/>
      </c>
      <c r="AN132" s="41" t="str">
        <f t="shared" si="92"/>
        <v/>
      </c>
      <c r="AO132" s="41" t="str">
        <f t="shared" si="93"/>
        <v/>
      </c>
      <c r="AQ132" s="2" t="str">
        <f t="shared" si="94"/>
        <v/>
      </c>
      <c r="AR132" s="3" t="str">
        <f t="shared" si="95"/>
        <v/>
      </c>
      <c r="AS132" s="3" t="str">
        <f t="shared" si="96"/>
        <v/>
      </c>
      <c r="AT132" s="3" t="str">
        <f t="shared" si="97"/>
        <v/>
      </c>
      <c r="AU132" s="3" t="str">
        <f t="shared" si="98"/>
        <v/>
      </c>
      <c r="AV132" s="3" t="str">
        <f t="shared" si="99"/>
        <v/>
      </c>
      <c r="AW132" s="3" t="str">
        <f t="shared" si="100"/>
        <v/>
      </c>
      <c r="AX132" s="3" t="str">
        <f t="shared" si="101"/>
        <v/>
      </c>
      <c r="AY132" s="3" t="str">
        <f t="shared" si="102"/>
        <v/>
      </c>
      <c r="AZ132" s="3" t="str">
        <f t="shared" si="103"/>
        <v/>
      </c>
      <c r="BB132" s="7" t="str">
        <f t="shared" si="83"/>
        <v/>
      </c>
    </row>
    <row r="133" spans="1:54" x14ac:dyDescent="0.25">
      <c r="A133" s="2" t="str">
        <f t="shared" si="104"/>
        <v/>
      </c>
      <c r="B133" s="2" t="str">
        <f t="shared" si="105"/>
        <v/>
      </c>
      <c r="D133" s="59"/>
      <c r="E133" s="61"/>
      <c r="F133" s="18" t="str">
        <f t="shared" si="106"/>
        <v/>
      </c>
      <c r="G133" s="19" t="str">
        <f>IF(D133="","",VLOOKUP(D133,'Flota Variable'!$D$4:$I$35,4,0))</f>
        <v/>
      </c>
      <c r="H133" s="54"/>
      <c r="I133" s="19" t="str">
        <f>IF(D133="","",VLOOKUP(D133,'Flota Variable'!$D$4:$I$35,6,0))</f>
        <v/>
      </c>
      <c r="J133" s="54"/>
      <c r="L133" s="2">
        <v>131</v>
      </c>
      <c r="M133" s="2">
        <f t="shared" si="107"/>
        <v>6</v>
      </c>
      <c r="N133" s="2">
        <f t="shared" si="108"/>
        <v>23</v>
      </c>
      <c r="O133" s="2">
        <f t="shared" si="109"/>
        <v>623</v>
      </c>
      <c r="P133" s="43" t="str">
        <f t="shared" si="110"/>
        <v/>
      </c>
      <c r="Q133" s="44" t="str">
        <f t="shared" si="111"/>
        <v/>
      </c>
      <c r="R133" s="41" t="str">
        <f t="shared" si="112"/>
        <v/>
      </c>
      <c r="S133" s="41" t="str">
        <f t="shared" si="113"/>
        <v/>
      </c>
      <c r="U133" s="2" t="str">
        <f t="shared" si="114"/>
        <v/>
      </c>
      <c r="V133" s="2" t="str">
        <f t="shared" si="115"/>
        <v/>
      </c>
      <c r="W133" s="2" t="str">
        <f t="shared" si="116"/>
        <v/>
      </c>
      <c r="X133" s="2" t="str">
        <f t="shared" si="117"/>
        <v/>
      </c>
      <c r="Y133" s="2" t="str">
        <f t="shared" si="118"/>
        <v/>
      </c>
      <c r="Z133" s="41" t="str">
        <f t="shared" si="119"/>
        <v/>
      </c>
      <c r="AA133" s="41" t="str">
        <f t="shared" si="120"/>
        <v/>
      </c>
      <c r="AB133" s="41" t="str">
        <f t="shared" si="84"/>
        <v/>
      </c>
      <c r="AC133" s="40" t="str">
        <f t="shared" si="85"/>
        <v/>
      </c>
      <c r="AD133" s="41" t="str">
        <f t="shared" si="86"/>
        <v/>
      </c>
      <c r="AF133" s="2" t="str">
        <f t="shared" ref="AF133:AF196" si="123">IF(AG133="","",AF132+1)</f>
        <v/>
      </c>
      <c r="AG133" s="2" t="str">
        <f t="shared" si="87"/>
        <v/>
      </c>
      <c r="AH133" s="2" t="str">
        <f t="shared" si="88"/>
        <v/>
      </c>
      <c r="AI133" s="2" t="str">
        <f t="shared" si="89"/>
        <v/>
      </c>
      <c r="AJ133" s="2" t="str">
        <f t="shared" si="90"/>
        <v/>
      </c>
      <c r="AK133" s="41" t="str">
        <f t="shared" si="121"/>
        <v/>
      </c>
      <c r="AL133" s="41" t="str">
        <f t="shared" si="122"/>
        <v/>
      </c>
      <c r="AM133" s="41" t="str">
        <f t="shared" si="91"/>
        <v/>
      </c>
      <c r="AN133" s="41" t="str">
        <f t="shared" si="92"/>
        <v/>
      </c>
      <c r="AO133" s="41" t="str">
        <f t="shared" si="93"/>
        <v/>
      </c>
      <c r="AQ133" s="2" t="str">
        <f t="shared" si="94"/>
        <v/>
      </c>
      <c r="AR133" s="3" t="str">
        <f t="shared" si="95"/>
        <v/>
      </c>
      <c r="AS133" s="3" t="str">
        <f t="shared" si="96"/>
        <v/>
      </c>
      <c r="AT133" s="3" t="str">
        <f t="shared" si="97"/>
        <v/>
      </c>
      <c r="AU133" s="3" t="str">
        <f t="shared" si="98"/>
        <v/>
      </c>
      <c r="AV133" s="3" t="str">
        <f t="shared" si="99"/>
        <v/>
      </c>
      <c r="AW133" s="3" t="str">
        <f t="shared" si="100"/>
        <v/>
      </c>
      <c r="AX133" s="3" t="str">
        <f t="shared" si="101"/>
        <v/>
      </c>
      <c r="AY133" s="3" t="str">
        <f t="shared" si="102"/>
        <v/>
      </c>
      <c r="AZ133" s="3" t="str">
        <f t="shared" si="103"/>
        <v/>
      </c>
      <c r="BB133" s="7" t="str">
        <f t="shared" si="83"/>
        <v/>
      </c>
    </row>
    <row r="134" spans="1:54" x14ac:dyDescent="0.25">
      <c r="A134" s="2" t="str">
        <f t="shared" si="104"/>
        <v/>
      </c>
      <c r="B134" s="2" t="str">
        <f t="shared" si="105"/>
        <v/>
      </c>
      <c r="D134" s="59"/>
      <c r="E134" s="61"/>
      <c r="F134" s="18" t="str">
        <f t="shared" si="106"/>
        <v/>
      </c>
      <c r="G134" s="19" t="str">
        <f>IF(D134="","",VLOOKUP(D134,'Flota Variable'!$D$4:$I$35,4,0))</f>
        <v/>
      </c>
      <c r="H134" s="54"/>
      <c r="I134" s="19" t="str">
        <f>IF(D134="","",VLOOKUP(D134,'Flota Variable'!$D$4:$I$35,6,0))</f>
        <v/>
      </c>
      <c r="J134" s="54"/>
      <c r="L134" s="2">
        <v>132</v>
      </c>
      <c r="M134" s="2">
        <f t="shared" si="107"/>
        <v>6</v>
      </c>
      <c r="N134" s="2">
        <f t="shared" si="108"/>
        <v>24</v>
      </c>
      <c r="O134" s="2">
        <f t="shared" si="109"/>
        <v>624</v>
      </c>
      <c r="P134" s="43" t="str">
        <f t="shared" si="110"/>
        <v/>
      </c>
      <c r="Q134" s="44" t="str">
        <f t="shared" si="111"/>
        <v/>
      </c>
      <c r="R134" s="41" t="str">
        <f t="shared" si="112"/>
        <v/>
      </c>
      <c r="S134" s="41" t="str">
        <f t="shared" si="113"/>
        <v/>
      </c>
      <c r="U134" s="2" t="str">
        <f t="shared" si="114"/>
        <v/>
      </c>
      <c r="V134" s="2" t="str">
        <f t="shared" si="115"/>
        <v/>
      </c>
      <c r="W134" s="2" t="str">
        <f t="shared" si="116"/>
        <v/>
      </c>
      <c r="X134" s="2" t="str">
        <f t="shared" si="117"/>
        <v/>
      </c>
      <c r="Y134" s="2" t="str">
        <f t="shared" si="118"/>
        <v/>
      </c>
      <c r="Z134" s="41" t="str">
        <f t="shared" si="119"/>
        <v/>
      </c>
      <c r="AA134" s="41" t="str">
        <f t="shared" si="120"/>
        <v/>
      </c>
      <c r="AB134" s="41" t="str">
        <f t="shared" si="84"/>
        <v/>
      </c>
      <c r="AC134" s="40" t="str">
        <f t="shared" si="85"/>
        <v/>
      </c>
      <c r="AD134" s="41" t="str">
        <f t="shared" si="86"/>
        <v/>
      </c>
      <c r="AF134" s="2" t="str">
        <f t="shared" si="123"/>
        <v/>
      </c>
      <c r="AG134" s="2" t="str">
        <f t="shared" si="87"/>
        <v/>
      </c>
      <c r="AH134" s="2" t="str">
        <f t="shared" si="88"/>
        <v/>
      </c>
      <c r="AI134" s="2" t="str">
        <f t="shared" si="89"/>
        <v/>
      </c>
      <c r="AJ134" s="2" t="str">
        <f t="shared" si="90"/>
        <v/>
      </c>
      <c r="AK134" s="41" t="str">
        <f t="shared" si="121"/>
        <v/>
      </c>
      <c r="AL134" s="41" t="str">
        <f t="shared" si="122"/>
        <v/>
      </c>
      <c r="AM134" s="41" t="str">
        <f t="shared" si="91"/>
        <v/>
      </c>
      <c r="AN134" s="41" t="str">
        <f t="shared" si="92"/>
        <v/>
      </c>
      <c r="AO134" s="41" t="str">
        <f t="shared" si="93"/>
        <v/>
      </c>
      <c r="AQ134" s="2" t="str">
        <f t="shared" si="94"/>
        <v/>
      </c>
      <c r="AR134" s="3" t="str">
        <f t="shared" si="95"/>
        <v/>
      </c>
      <c r="AS134" s="3" t="str">
        <f t="shared" si="96"/>
        <v/>
      </c>
      <c r="AT134" s="3" t="str">
        <f t="shared" si="97"/>
        <v/>
      </c>
      <c r="AU134" s="3" t="str">
        <f t="shared" si="98"/>
        <v/>
      </c>
      <c r="AV134" s="3" t="str">
        <f t="shared" si="99"/>
        <v/>
      </c>
      <c r="AW134" s="3" t="str">
        <f t="shared" si="100"/>
        <v/>
      </c>
      <c r="AX134" s="3" t="str">
        <f t="shared" si="101"/>
        <v/>
      </c>
      <c r="AY134" s="3" t="str">
        <f t="shared" si="102"/>
        <v/>
      </c>
      <c r="AZ134" s="3" t="str">
        <f t="shared" si="103"/>
        <v/>
      </c>
      <c r="BB134" s="7" t="str">
        <f t="shared" si="83"/>
        <v/>
      </c>
    </row>
    <row r="135" spans="1:54" x14ac:dyDescent="0.25">
      <c r="A135" s="2" t="str">
        <f t="shared" si="104"/>
        <v/>
      </c>
      <c r="B135" s="2" t="str">
        <f t="shared" si="105"/>
        <v/>
      </c>
      <c r="D135" s="59"/>
      <c r="E135" s="61"/>
      <c r="F135" s="18" t="str">
        <f t="shared" si="106"/>
        <v/>
      </c>
      <c r="G135" s="19" t="str">
        <f>IF(D135="","",VLOOKUP(D135,'Flota Variable'!$D$4:$I$35,4,0))</f>
        <v/>
      </c>
      <c r="H135" s="54"/>
      <c r="I135" s="19" t="str">
        <f>IF(D135="","",VLOOKUP(D135,'Flota Variable'!$D$4:$I$35,6,0))</f>
        <v/>
      </c>
      <c r="J135" s="54"/>
      <c r="L135" s="2">
        <v>133</v>
      </c>
      <c r="M135" s="2">
        <f t="shared" si="107"/>
        <v>7</v>
      </c>
      <c r="N135" s="2">
        <f t="shared" si="108"/>
        <v>3</v>
      </c>
      <c r="O135" s="2">
        <f t="shared" si="109"/>
        <v>703</v>
      </c>
      <c r="P135" s="43" t="str">
        <f t="shared" si="110"/>
        <v/>
      </c>
      <c r="Q135" s="44" t="str">
        <f t="shared" si="111"/>
        <v/>
      </c>
      <c r="R135" s="41" t="str">
        <f t="shared" si="112"/>
        <v/>
      </c>
      <c r="S135" s="41" t="str">
        <f t="shared" si="113"/>
        <v/>
      </c>
      <c r="U135" s="2" t="str">
        <f t="shared" si="114"/>
        <v/>
      </c>
      <c r="V135" s="2" t="str">
        <f t="shared" si="115"/>
        <v/>
      </c>
      <c r="W135" s="2" t="str">
        <f t="shared" si="116"/>
        <v/>
      </c>
      <c r="X135" s="2" t="str">
        <f t="shared" si="117"/>
        <v/>
      </c>
      <c r="Y135" s="2" t="str">
        <f t="shared" si="118"/>
        <v/>
      </c>
      <c r="Z135" s="41" t="str">
        <f t="shared" si="119"/>
        <v/>
      </c>
      <c r="AA135" s="41" t="str">
        <f t="shared" si="120"/>
        <v/>
      </c>
      <c r="AB135" s="41" t="str">
        <f t="shared" si="84"/>
        <v/>
      </c>
      <c r="AC135" s="40" t="str">
        <f t="shared" si="85"/>
        <v/>
      </c>
      <c r="AD135" s="41" t="str">
        <f t="shared" si="86"/>
        <v/>
      </c>
      <c r="AF135" s="2" t="str">
        <f t="shared" si="123"/>
        <v/>
      </c>
      <c r="AG135" s="2" t="str">
        <f t="shared" si="87"/>
        <v/>
      </c>
      <c r="AH135" s="2" t="str">
        <f t="shared" si="88"/>
        <v/>
      </c>
      <c r="AI135" s="2" t="str">
        <f t="shared" si="89"/>
        <v/>
      </c>
      <c r="AJ135" s="2" t="str">
        <f t="shared" si="90"/>
        <v/>
      </c>
      <c r="AK135" s="41" t="str">
        <f t="shared" si="121"/>
        <v/>
      </c>
      <c r="AL135" s="41" t="str">
        <f t="shared" si="122"/>
        <v/>
      </c>
      <c r="AM135" s="41" t="str">
        <f t="shared" si="91"/>
        <v/>
      </c>
      <c r="AN135" s="41" t="str">
        <f t="shared" si="92"/>
        <v/>
      </c>
      <c r="AO135" s="41" t="str">
        <f t="shared" si="93"/>
        <v/>
      </c>
      <c r="AQ135" s="2" t="str">
        <f t="shared" si="94"/>
        <v/>
      </c>
      <c r="AR135" s="3" t="str">
        <f t="shared" si="95"/>
        <v/>
      </c>
      <c r="AS135" s="3" t="str">
        <f t="shared" si="96"/>
        <v/>
      </c>
      <c r="AT135" s="3" t="str">
        <f t="shared" si="97"/>
        <v/>
      </c>
      <c r="AU135" s="3" t="str">
        <f t="shared" si="98"/>
        <v/>
      </c>
      <c r="AV135" s="3" t="str">
        <f t="shared" si="99"/>
        <v/>
      </c>
      <c r="AW135" s="3" t="str">
        <f t="shared" si="100"/>
        <v/>
      </c>
      <c r="AX135" s="3" t="str">
        <f t="shared" si="101"/>
        <v/>
      </c>
      <c r="AY135" s="3" t="str">
        <f t="shared" si="102"/>
        <v/>
      </c>
      <c r="AZ135" s="3" t="str">
        <f t="shared" si="103"/>
        <v/>
      </c>
      <c r="BB135" s="7" t="str">
        <f t="shared" si="83"/>
        <v/>
      </c>
    </row>
    <row r="136" spans="1:54" x14ac:dyDescent="0.25">
      <c r="A136" s="2" t="str">
        <f t="shared" si="104"/>
        <v/>
      </c>
      <c r="B136" s="2" t="str">
        <f t="shared" si="105"/>
        <v/>
      </c>
      <c r="D136" s="59"/>
      <c r="E136" s="61"/>
      <c r="F136" s="18" t="str">
        <f t="shared" si="106"/>
        <v/>
      </c>
      <c r="G136" s="19" t="str">
        <f>IF(D136="","",VLOOKUP(D136,'Flota Variable'!$D$4:$I$35,4,0))</f>
        <v/>
      </c>
      <c r="H136" s="54"/>
      <c r="I136" s="19" t="str">
        <f>IF(D136="","",VLOOKUP(D136,'Flota Variable'!$D$4:$I$35,6,0))</f>
        <v/>
      </c>
      <c r="J136" s="54"/>
      <c r="L136" s="2">
        <v>134</v>
      </c>
      <c r="M136" s="2">
        <f t="shared" si="107"/>
        <v>7</v>
      </c>
      <c r="N136" s="2">
        <f t="shared" si="108"/>
        <v>4</v>
      </c>
      <c r="O136" s="2">
        <f t="shared" si="109"/>
        <v>704</v>
      </c>
      <c r="P136" s="43" t="str">
        <f t="shared" si="110"/>
        <v/>
      </c>
      <c r="Q136" s="44" t="str">
        <f t="shared" si="111"/>
        <v/>
      </c>
      <c r="R136" s="41" t="str">
        <f t="shared" si="112"/>
        <v/>
      </c>
      <c r="S136" s="41" t="str">
        <f t="shared" si="113"/>
        <v/>
      </c>
      <c r="U136" s="2" t="str">
        <f t="shared" si="114"/>
        <v/>
      </c>
      <c r="V136" s="2" t="str">
        <f t="shared" si="115"/>
        <v/>
      </c>
      <c r="W136" s="2" t="str">
        <f t="shared" si="116"/>
        <v/>
      </c>
      <c r="X136" s="2" t="str">
        <f t="shared" si="117"/>
        <v/>
      </c>
      <c r="Y136" s="2" t="str">
        <f t="shared" si="118"/>
        <v/>
      </c>
      <c r="Z136" s="41" t="str">
        <f t="shared" si="119"/>
        <v/>
      </c>
      <c r="AA136" s="41" t="str">
        <f t="shared" si="120"/>
        <v/>
      </c>
      <c r="AB136" s="41" t="str">
        <f t="shared" si="84"/>
        <v/>
      </c>
      <c r="AC136" s="40" t="str">
        <f t="shared" si="85"/>
        <v/>
      </c>
      <c r="AD136" s="41" t="str">
        <f t="shared" si="86"/>
        <v/>
      </c>
      <c r="AF136" s="2" t="str">
        <f t="shared" si="123"/>
        <v/>
      </c>
      <c r="AG136" s="2" t="str">
        <f t="shared" si="87"/>
        <v/>
      </c>
      <c r="AH136" s="2" t="str">
        <f t="shared" si="88"/>
        <v/>
      </c>
      <c r="AI136" s="2" t="str">
        <f t="shared" si="89"/>
        <v/>
      </c>
      <c r="AJ136" s="2" t="str">
        <f t="shared" si="90"/>
        <v/>
      </c>
      <c r="AK136" s="41" t="str">
        <f t="shared" si="121"/>
        <v/>
      </c>
      <c r="AL136" s="41" t="str">
        <f t="shared" si="122"/>
        <v/>
      </c>
      <c r="AM136" s="41" t="str">
        <f t="shared" si="91"/>
        <v/>
      </c>
      <c r="AN136" s="41" t="str">
        <f t="shared" si="92"/>
        <v/>
      </c>
      <c r="AO136" s="41" t="str">
        <f t="shared" si="93"/>
        <v/>
      </c>
      <c r="AQ136" s="2" t="str">
        <f t="shared" si="94"/>
        <v/>
      </c>
      <c r="AR136" s="3" t="str">
        <f t="shared" si="95"/>
        <v/>
      </c>
      <c r="AS136" s="3" t="str">
        <f t="shared" si="96"/>
        <v/>
      </c>
      <c r="AT136" s="3" t="str">
        <f t="shared" si="97"/>
        <v/>
      </c>
      <c r="AU136" s="3" t="str">
        <f t="shared" si="98"/>
        <v/>
      </c>
      <c r="AV136" s="3" t="str">
        <f t="shared" si="99"/>
        <v/>
      </c>
      <c r="AW136" s="3" t="str">
        <f t="shared" si="100"/>
        <v/>
      </c>
      <c r="AX136" s="3" t="str">
        <f t="shared" si="101"/>
        <v/>
      </c>
      <c r="AY136" s="3" t="str">
        <f t="shared" si="102"/>
        <v/>
      </c>
      <c r="AZ136" s="3" t="str">
        <f t="shared" si="103"/>
        <v/>
      </c>
      <c r="BB136" s="7" t="str">
        <f t="shared" si="83"/>
        <v/>
      </c>
    </row>
    <row r="137" spans="1:54" x14ac:dyDescent="0.25">
      <c r="A137" s="2" t="str">
        <f t="shared" si="104"/>
        <v/>
      </c>
      <c r="B137" s="2" t="str">
        <f t="shared" si="105"/>
        <v/>
      </c>
      <c r="D137" s="59"/>
      <c r="E137" s="61"/>
      <c r="F137" s="18" t="str">
        <f t="shared" si="106"/>
        <v/>
      </c>
      <c r="G137" s="19" t="str">
        <f>IF(D137="","",VLOOKUP(D137,'Flota Variable'!$D$4:$I$35,4,0))</f>
        <v/>
      </c>
      <c r="H137" s="54"/>
      <c r="I137" s="19" t="str">
        <f>IF(D137="","",VLOOKUP(D137,'Flota Variable'!$D$4:$I$35,6,0))</f>
        <v/>
      </c>
      <c r="J137" s="54"/>
      <c r="L137" s="2">
        <v>135</v>
      </c>
      <c r="M137" s="2">
        <f t="shared" si="107"/>
        <v>7</v>
      </c>
      <c r="N137" s="2">
        <f t="shared" si="108"/>
        <v>5</v>
      </c>
      <c r="O137" s="2">
        <f t="shared" si="109"/>
        <v>705</v>
      </c>
      <c r="P137" s="43" t="str">
        <f t="shared" si="110"/>
        <v/>
      </c>
      <c r="Q137" s="44" t="str">
        <f t="shared" si="111"/>
        <v/>
      </c>
      <c r="R137" s="41" t="str">
        <f t="shared" si="112"/>
        <v/>
      </c>
      <c r="S137" s="41" t="str">
        <f t="shared" si="113"/>
        <v/>
      </c>
      <c r="U137" s="2" t="str">
        <f t="shared" si="114"/>
        <v/>
      </c>
      <c r="V137" s="2" t="str">
        <f t="shared" si="115"/>
        <v/>
      </c>
      <c r="W137" s="2" t="str">
        <f t="shared" si="116"/>
        <v/>
      </c>
      <c r="X137" s="2" t="str">
        <f t="shared" si="117"/>
        <v/>
      </c>
      <c r="Y137" s="2" t="str">
        <f t="shared" si="118"/>
        <v/>
      </c>
      <c r="Z137" s="41" t="str">
        <f t="shared" si="119"/>
        <v/>
      </c>
      <c r="AA137" s="41" t="str">
        <f t="shared" si="120"/>
        <v/>
      </c>
      <c r="AB137" s="41" t="str">
        <f t="shared" si="84"/>
        <v/>
      </c>
      <c r="AC137" s="40" t="str">
        <f t="shared" si="85"/>
        <v/>
      </c>
      <c r="AD137" s="41" t="str">
        <f t="shared" si="86"/>
        <v/>
      </c>
      <c r="AF137" s="2" t="str">
        <f t="shared" si="123"/>
        <v/>
      </c>
      <c r="AG137" s="2" t="str">
        <f t="shared" si="87"/>
        <v/>
      </c>
      <c r="AH137" s="2" t="str">
        <f t="shared" si="88"/>
        <v/>
      </c>
      <c r="AI137" s="2" t="str">
        <f t="shared" si="89"/>
        <v/>
      </c>
      <c r="AJ137" s="2" t="str">
        <f t="shared" si="90"/>
        <v/>
      </c>
      <c r="AK137" s="41" t="str">
        <f t="shared" si="121"/>
        <v/>
      </c>
      <c r="AL137" s="41" t="str">
        <f t="shared" si="122"/>
        <v/>
      </c>
      <c r="AM137" s="41" t="str">
        <f t="shared" si="91"/>
        <v/>
      </c>
      <c r="AN137" s="41" t="str">
        <f t="shared" si="92"/>
        <v/>
      </c>
      <c r="AO137" s="41" t="str">
        <f t="shared" si="93"/>
        <v/>
      </c>
      <c r="AQ137" s="2" t="str">
        <f t="shared" si="94"/>
        <v/>
      </c>
      <c r="AR137" s="3" t="str">
        <f t="shared" si="95"/>
        <v/>
      </c>
      <c r="AS137" s="3" t="str">
        <f t="shared" si="96"/>
        <v/>
      </c>
      <c r="AT137" s="3" t="str">
        <f t="shared" si="97"/>
        <v/>
      </c>
      <c r="AU137" s="3" t="str">
        <f t="shared" si="98"/>
        <v/>
      </c>
      <c r="AV137" s="3" t="str">
        <f t="shared" si="99"/>
        <v/>
      </c>
      <c r="AW137" s="3" t="str">
        <f t="shared" si="100"/>
        <v/>
      </c>
      <c r="AX137" s="3" t="str">
        <f t="shared" si="101"/>
        <v/>
      </c>
      <c r="AY137" s="3" t="str">
        <f t="shared" si="102"/>
        <v/>
      </c>
      <c r="AZ137" s="3" t="str">
        <f t="shared" si="103"/>
        <v/>
      </c>
      <c r="BB137" s="7" t="str">
        <f t="shared" si="83"/>
        <v/>
      </c>
    </row>
    <row r="138" spans="1:54" x14ac:dyDescent="0.25">
      <c r="A138" s="2" t="str">
        <f t="shared" si="104"/>
        <v/>
      </c>
      <c r="B138" s="2" t="str">
        <f t="shared" si="105"/>
        <v/>
      </c>
      <c r="D138" s="59"/>
      <c r="E138" s="61"/>
      <c r="F138" s="18" t="str">
        <f t="shared" si="106"/>
        <v/>
      </c>
      <c r="G138" s="19" t="str">
        <f>IF(D138="","",VLOOKUP(D138,'Flota Variable'!$D$4:$I$35,4,0))</f>
        <v/>
      </c>
      <c r="H138" s="54"/>
      <c r="I138" s="19" t="str">
        <f>IF(D138="","",VLOOKUP(D138,'Flota Variable'!$D$4:$I$35,6,0))</f>
        <v/>
      </c>
      <c r="J138" s="54"/>
      <c r="L138" s="2">
        <v>136</v>
      </c>
      <c r="M138" s="2">
        <f t="shared" si="107"/>
        <v>7</v>
      </c>
      <c r="N138" s="2">
        <f t="shared" si="108"/>
        <v>6</v>
      </c>
      <c r="O138" s="2">
        <f t="shared" si="109"/>
        <v>706</v>
      </c>
      <c r="P138" s="43" t="str">
        <f t="shared" si="110"/>
        <v/>
      </c>
      <c r="Q138" s="44" t="str">
        <f t="shared" si="111"/>
        <v/>
      </c>
      <c r="R138" s="41" t="str">
        <f t="shared" si="112"/>
        <v/>
      </c>
      <c r="S138" s="41" t="str">
        <f t="shared" si="113"/>
        <v/>
      </c>
      <c r="U138" s="2" t="str">
        <f t="shared" si="114"/>
        <v/>
      </c>
      <c r="V138" s="2" t="str">
        <f t="shared" si="115"/>
        <v/>
      </c>
      <c r="W138" s="2" t="str">
        <f t="shared" si="116"/>
        <v/>
      </c>
      <c r="X138" s="2" t="str">
        <f t="shared" si="117"/>
        <v/>
      </c>
      <c r="Y138" s="2" t="str">
        <f t="shared" si="118"/>
        <v/>
      </c>
      <c r="Z138" s="41" t="str">
        <f t="shared" si="119"/>
        <v/>
      </c>
      <c r="AA138" s="41" t="str">
        <f t="shared" si="120"/>
        <v/>
      </c>
      <c r="AB138" s="41" t="str">
        <f t="shared" si="84"/>
        <v/>
      </c>
      <c r="AC138" s="40" t="str">
        <f t="shared" si="85"/>
        <v/>
      </c>
      <c r="AD138" s="41" t="str">
        <f t="shared" si="86"/>
        <v/>
      </c>
      <c r="AF138" s="2" t="str">
        <f t="shared" si="123"/>
        <v/>
      </c>
      <c r="AG138" s="2" t="str">
        <f t="shared" si="87"/>
        <v/>
      </c>
      <c r="AH138" s="2" t="str">
        <f t="shared" si="88"/>
        <v/>
      </c>
      <c r="AI138" s="2" t="str">
        <f t="shared" si="89"/>
        <v/>
      </c>
      <c r="AJ138" s="2" t="str">
        <f t="shared" si="90"/>
        <v/>
      </c>
      <c r="AK138" s="41" t="str">
        <f t="shared" si="121"/>
        <v/>
      </c>
      <c r="AL138" s="41" t="str">
        <f t="shared" si="122"/>
        <v/>
      </c>
      <c r="AM138" s="41" t="str">
        <f t="shared" si="91"/>
        <v/>
      </c>
      <c r="AN138" s="41" t="str">
        <f t="shared" si="92"/>
        <v/>
      </c>
      <c r="AO138" s="41" t="str">
        <f t="shared" si="93"/>
        <v/>
      </c>
      <c r="AQ138" s="2" t="str">
        <f t="shared" si="94"/>
        <v/>
      </c>
      <c r="AR138" s="3" t="str">
        <f t="shared" si="95"/>
        <v/>
      </c>
      <c r="AS138" s="3" t="str">
        <f t="shared" si="96"/>
        <v/>
      </c>
      <c r="AT138" s="3" t="str">
        <f t="shared" si="97"/>
        <v/>
      </c>
      <c r="AU138" s="3" t="str">
        <f t="shared" si="98"/>
        <v/>
      </c>
      <c r="AV138" s="3" t="str">
        <f t="shared" si="99"/>
        <v/>
      </c>
      <c r="AW138" s="3" t="str">
        <f t="shared" si="100"/>
        <v/>
      </c>
      <c r="AX138" s="3" t="str">
        <f t="shared" si="101"/>
        <v/>
      </c>
      <c r="AY138" s="3" t="str">
        <f t="shared" si="102"/>
        <v/>
      </c>
      <c r="AZ138" s="3" t="str">
        <f t="shared" si="103"/>
        <v/>
      </c>
      <c r="BB138" s="7" t="str">
        <f t="shared" si="83"/>
        <v/>
      </c>
    </row>
    <row r="139" spans="1:54" x14ac:dyDescent="0.25">
      <c r="A139" s="2" t="str">
        <f t="shared" si="104"/>
        <v/>
      </c>
      <c r="B139" s="2" t="str">
        <f t="shared" si="105"/>
        <v/>
      </c>
      <c r="D139" s="59"/>
      <c r="E139" s="61"/>
      <c r="F139" s="18" t="str">
        <f t="shared" si="106"/>
        <v/>
      </c>
      <c r="G139" s="19" t="str">
        <f>IF(D139="","",VLOOKUP(D139,'Flota Variable'!$D$4:$I$35,4,0))</f>
        <v/>
      </c>
      <c r="H139" s="54"/>
      <c r="I139" s="19" t="str">
        <f>IF(D139="","",VLOOKUP(D139,'Flota Variable'!$D$4:$I$35,6,0))</f>
        <v/>
      </c>
      <c r="J139" s="54"/>
      <c r="L139" s="2">
        <v>137</v>
      </c>
      <c r="M139" s="2">
        <f t="shared" si="107"/>
        <v>7</v>
      </c>
      <c r="N139" s="2">
        <f t="shared" si="108"/>
        <v>7</v>
      </c>
      <c r="O139" s="2">
        <f t="shared" si="109"/>
        <v>707</v>
      </c>
      <c r="P139" s="43" t="str">
        <f t="shared" si="110"/>
        <v/>
      </c>
      <c r="Q139" s="44" t="str">
        <f t="shared" si="111"/>
        <v/>
      </c>
      <c r="R139" s="41" t="str">
        <f t="shared" si="112"/>
        <v/>
      </c>
      <c r="S139" s="41" t="str">
        <f t="shared" si="113"/>
        <v/>
      </c>
      <c r="U139" s="2" t="str">
        <f t="shared" si="114"/>
        <v/>
      </c>
      <c r="V139" s="2" t="str">
        <f t="shared" si="115"/>
        <v/>
      </c>
      <c r="W139" s="2" t="str">
        <f t="shared" si="116"/>
        <v/>
      </c>
      <c r="X139" s="2" t="str">
        <f t="shared" si="117"/>
        <v/>
      </c>
      <c r="Y139" s="2" t="str">
        <f t="shared" si="118"/>
        <v/>
      </c>
      <c r="Z139" s="41" t="str">
        <f t="shared" si="119"/>
        <v/>
      </c>
      <c r="AA139" s="41" t="str">
        <f t="shared" si="120"/>
        <v/>
      </c>
      <c r="AB139" s="41" t="str">
        <f t="shared" si="84"/>
        <v/>
      </c>
      <c r="AC139" s="40" t="str">
        <f t="shared" si="85"/>
        <v/>
      </c>
      <c r="AD139" s="41" t="str">
        <f t="shared" si="86"/>
        <v/>
      </c>
      <c r="AF139" s="2" t="str">
        <f t="shared" si="123"/>
        <v/>
      </c>
      <c r="AG139" s="2" t="str">
        <f t="shared" si="87"/>
        <v/>
      </c>
      <c r="AH139" s="2" t="str">
        <f t="shared" si="88"/>
        <v/>
      </c>
      <c r="AI139" s="2" t="str">
        <f t="shared" si="89"/>
        <v/>
      </c>
      <c r="AJ139" s="2" t="str">
        <f t="shared" si="90"/>
        <v/>
      </c>
      <c r="AK139" s="41" t="str">
        <f t="shared" si="121"/>
        <v/>
      </c>
      <c r="AL139" s="41" t="str">
        <f t="shared" si="122"/>
        <v/>
      </c>
      <c r="AM139" s="41" t="str">
        <f t="shared" si="91"/>
        <v/>
      </c>
      <c r="AN139" s="41" t="str">
        <f t="shared" si="92"/>
        <v/>
      </c>
      <c r="AO139" s="41" t="str">
        <f t="shared" si="93"/>
        <v/>
      </c>
      <c r="AQ139" s="2" t="str">
        <f t="shared" si="94"/>
        <v/>
      </c>
      <c r="AR139" s="3" t="str">
        <f t="shared" si="95"/>
        <v/>
      </c>
      <c r="AS139" s="3" t="str">
        <f t="shared" si="96"/>
        <v/>
      </c>
      <c r="AT139" s="3" t="str">
        <f t="shared" si="97"/>
        <v/>
      </c>
      <c r="AU139" s="3" t="str">
        <f t="shared" si="98"/>
        <v/>
      </c>
      <c r="AV139" s="3" t="str">
        <f t="shared" si="99"/>
        <v/>
      </c>
      <c r="AW139" s="3" t="str">
        <f t="shared" si="100"/>
        <v/>
      </c>
      <c r="AX139" s="3" t="str">
        <f t="shared" si="101"/>
        <v/>
      </c>
      <c r="AY139" s="3" t="str">
        <f t="shared" si="102"/>
        <v/>
      </c>
      <c r="AZ139" s="3" t="str">
        <f t="shared" si="103"/>
        <v/>
      </c>
      <c r="BB139" s="7" t="str">
        <f t="shared" si="83"/>
        <v/>
      </c>
    </row>
    <row r="140" spans="1:54" x14ac:dyDescent="0.25">
      <c r="A140" s="2" t="str">
        <f t="shared" si="104"/>
        <v/>
      </c>
      <c r="B140" s="2" t="str">
        <f t="shared" si="105"/>
        <v/>
      </c>
      <c r="D140" s="59"/>
      <c r="E140" s="61"/>
      <c r="F140" s="18" t="str">
        <f t="shared" si="106"/>
        <v/>
      </c>
      <c r="G140" s="19" t="str">
        <f>IF(D140="","",VLOOKUP(D140,'Flota Variable'!$D$4:$I$35,4,0))</f>
        <v/>
      </c>
      <c r="H140" s="54"/>
      <c r="I140" s="19" t="str">
        <f>IF(D140="","",VLOOKUP(D140,'Flota Variable'!$D$4:$I$35,6,0))</f>
        <v/>
      </c>
      <c r="J140" s="54"/>
      <c r="L140" s="2">
        <v>138</v>
      </c>
      <c r="M140" s="2">
        <f t="shared" si="107"/>
        <v>7</v>
      </c>
      <c r="N140" s="2">
        <f t="shared" si="108"/>
        <v>8</v>
      </c>
      <c r="O140" s="2">
        <f t="shared" si="109"/>
        <v>708</v>
      </c>
      <c r="P140" s="43" t="str">
        <f t="shared" si="110"/>
        <v/>
      </c>
      <c r="Q140" s="44" t="str">
        <f t="shared" si="111"/>
        <v/>
      </c>
      <c r="R140" s="41" t="str">
        <f t="shared" si="112"/>
        <v/>
      </c>
      <c r="S140" s="41" t="str">
        <f t="shared" si="113"/>
        <v/>
      </c>
      <c r="U140" s="2" t="str">
        <f t="shared" si="114"/>
        <v/>
      </c>
      <c r="V140" s="2" t="str">
        <f t="shared" si="115"/>
        <v/>
      </c>
      <c r="W140" s="2" t="str">
        <f t="shared" si="116"/>
        <v/>
      </c>
      <c r="X140" s="2" t="str">
        <f t="shared" si="117"/>
        <v/>
      </c>
      <c r="Y140" s="2" t="str">
        <f t="shared" si="118"/>
        <v/>
      </c>
      <c r="Z140" s="41" t="str">
        <f t="shared" si="119"/>
        <v/>
      </c>
      <c r="AA140" s="41" t="str">
        <f t="shared" si="120"/>
        <v/>
      </c>
      <c r="AB140" s="41" t="str">
        <f t="shared" si="84"/>
        <v/>
      </c>
      <c r="AC140" s="40" t="str">
        <f t="shared" si="85"/>
        <v/>
      </c>
      <c r="AD140" s="41" t="str">
        <f t="shared" si="86"/>
        <v/>
      </c>
      <c r="AF140" s="2" t="str">
        <f t="shared" si="123"/>
        <v/>
      </c>
      <c r="AG140" s="2" t="str">
        <f t="shared" si="87"/>
        <v/>
      </c>
      <c r="AH140" s="2" t="str">
        <f t="shared" si="88"/>
        <v/>
      </c>
      <c r="AI140" s="2" t="str">
        <f t="shared" si="89"/>
        <v/>
      </c>
      <c r="AJ140" s="2" t="str">
        <f t="shared" si="90"/>
        <v/>
      </c>
      <c r="AK140" s="41" t="str">
        <f t="shared" si="121"/>
        <v/>
      </c>
      <c r="AL140" s="41" t="str">
        <f t="shared" si="122"/>
        <v/>
      </c>
      <c r="AM140" s="41" t="str">
        <f t="shared" si="91"/>
        <v/>
      </c>
      <c r="AN140" s="41" t="str">
        <f t="shared" si="92"/>
        <v/>
      </c>
      <c r="AO140" s="41" t="str">
        <f t="shared" si="93"/>
        <v/>
      </c>
      <c r="AQ140" s="2" t="str">
        <f t="shared" si="94"/>
        <v/>
      </c>
      <c r="AR140" s="3" t="str">
        <f t="shared" si="95"/>
        <v/>
      </c>
      <c r="AS140" s="3" t="str">
        <f t="shared" si="96"/>
        <v/>
      </c>
      <c r="AT140" s="3" t="str">
        <f t="shared" si="97"/>
        <v/>
      </c>
      <c r="AU140" s="3" t="str">
        <f t="shared" si="98"/>
        <v/>
      </c>
      <c r="AV140" s="3" t="str">
        <f t="shared" si="99"/>
        <v/>
      </c>
      <c r="AW140" s="3" t="str">
        <f t="shared" si="100"/>
        <v/>
      </c>
      <c r="AX140" s="3" t="str">
        <f t="shared" si="101"/>
        <v/>
      </c>
      <c r="AY140" s="3" t="str">
        <f t="shared" si="102"/>
        <v/>
      </c>
      <c r="AZ140" s="3" t="str">
        <f t="shared" si="103"/>
        <v/>
      </c>
      <c r="BB140" s="7" t="str">
        <f t="shared" si="83"/>
        <v/>
      </c>
    </row>
    <row r="141" spans="1:54" x14ac:dyDescent="0.25">
      <c r="A141" s="2" t="str">
        <f t="shared" si="104"/>
        <v/>
      </c>
      <c r="B141" s="2" t="str">
        <f t="shared" si="105"/>
        <v/>
      </c>
      <c r="D141" s="59"/>
      <c r="E141" s="61"/>
      <c r="F141" s="18" t="str">
        <f t="shared" si="106"/>
        <v/>
      </c>
      <c r="G141" s="19" t="str">
        <f>IF(D141="","",VLOOKUP(D141,'Flota Variable'!$D$4:$I$35,4,0))</f>
        <v/>
      </c>
      <c r="H141" s="54"/>
      <c r="I141" s="19" t="str">
        <f>IF(D141="","",VLOOKUP(D141,'Flota Variable'!$D$4:$I$35,6,0))</f>
        <v/>
      </c>
      <c r="J141" s="54"/>
      <c r="L141" s="2">
        <v>139</v>
      </c>
      <c r="M141" s="2">
        <f t="shared" si="107"/>
        <v>7</v>
      </c>
      <c r="N141" s="2">
        <f t="shared" si="108"/>
        <v>9</v>
      </c>
      <c r="O141" s="2">
        <f t="shared" si="109"/>
        <v>709</v>
      </c>
      <c r="P141" s="43" t="str">
        <f t="shared" si="110"/>
        <v/>
      </c>
      <c r="Q141" s="44" t="str">
        <f t="shared" si="111"/>
        <v/>
      </c>
      <c r="R141" s="41" t="str">
        <f t="shared" si="112"/>
        <v/>
      </c>
      <c r="S141" s="41" t="str">
        <f t="shared" si="113"/>
        <v/>
      </c>
      <c r="U141" s="2" t="str">
        <f t="shared" si="114"/>
        <v/>
      </c>
      <c r="V141" s="2" t="str">
        <f t="shared" si="115"/>
        <v/>
      </c>
      <c r="W141" s="2" t="str">
        <f t="shared" si="116"/>
        <v/>
      </c>
      <c r="X141" s="2" t="str">
        <f t="shared" si="117"/>
        <v/>
      </c>
      <c r="Y141" s="2" t="str">
        <f t="shared" si="118"/>
        <v/>
      </c>
      <c r="Z141" s="41" t="str">
        <f t="shared" si="119"/>
        <v/>
      </c>
      <c r="AA141" s="41" t="str">
        <f t="shared" si="120"/>
        <v/>
      </c>
      <c r="AB141" s="41" t="str">
        <f t="shared" si="84"/>
        <v/>
      </c>
      <c r="AC141" s="40" t="str">
        <f t="shared" si="85"/>
        <v/>
      </c>
      <c r="AD141" s="41" t="str">
        <f t="shared" si="86"/>
        <v/>
      </c>
      <c r="AF141" s="2" t="str">
        <f t="shared" si="123"/>
        <v/>
      </c>
      <c r="AG141" s="2" t="str">
        <f t="shared" si="87"/>
        <v/>
      </c>
      <c r="AH141" s="2" t="str">
        <f t="shared" si="88"/>
        <v/>
      </c>
      <c r="AI141" s="2" t="str">
        <f t="shared" si="89"/>
        <v/>
      </c>
      <c r="AJ141" s="2" t="str">
        <f t="shared" si="90"/>
        <v/>
      </c>
      <c r="AK141" s="41" t="str">
        <f t="shared" si="121"/>
        <v/>
      </c>
      <c r="AL141" s="41" t="str">
        <f t="shared" si="122"/>
        <v/>
      </c>
      <c r="AM141" s="41" t="str">
        <f t="shared" si="91"/>
        <v/>
      </c>
      <c r="AN141" s="41" t="str">
        <f t="shared" si="92"/>
        <v/>
      </c>
      <c r="AO141" s="41" t="str">
        <f t="shared" si="93"/>
        <v/>
      </c>
      <c r="AQ141" s="2" t="str">
        <f t="shared" si="94"/>
        <v/>
      </c>
      <c r="AR141" s="3" t="str">
        <f t="shared" si="95"/>
        <v/>
      </c>
      <c r="AS141" s="3" t="str">
        <f t="shared" si="96"/>
        <v/>
      </c>
      <c r="AT141" s="3" t="str">
        <f t="shared" si="97"/>
        <v/>
      </c>
      <c r="AU141" s="3" t="str">
        <f t="shared" si="98"/>
        <v/>
      </c>
      <c r="AV141" s="3" t="str">
        <f t="shared" si="99"/>
        <v/>
      </c>
      <c r="AW141" s="3" t="str">
        <f t="shared" si="100"/>
        <v/>
      </c>
      <c r="AX141" s="3" t="str">
        <f t="shared" si="101"/>
        <v/>
      </c>
      <c r="AY141" s="3" t="str">
        <f t="shared" si="102"/>
        <v/>
      </c>
      <c r="AZ141" s="3" t="str">
        <f t="shared" si="103"/>
        <v/>
      </c>
      <c r="BB141" s="7" t="str">
        <f t="shared" si="83"/>
        <v/>
      </c>
    </row>
    <row r="142" spans="1:54" x14ac:dyDescent="0.25">
      <c r="A142" s="2" t="str">
        <f t="shared" si="104"/>
        <v/>
      </c>
      <c r="B142" s="2" t="str">
        <f t="shared" si="105"/>
        <v/>
      </c>
      <c r="D142" s="59"/>
      <c r="E142" s="61"/>
      <c r="F142" s="18" t="str">
        <f t="shared" si="106"/>
        <v/>
      </c>
      <c r="G142" s="19" t="str">
        <f>IF(D142="","",VLOOKUP(D142,'Flota Variable'!$D$4:$I$35,4,0))</f>
        <v/>
      </c>
      <c r="H142" s="54"/>
      <c r="I142" s="19" t="str">
        <f>IF(D142="","",VLOOKUP(D142,'Flota Variable'!$D$4:$I$35,6,0))</f>
        <v/>
      </c>
      <c r="J142" s="54"/>
      <c r="L142" s="2">
        <v>140</v>
      </c>
      <c r="M142" s="2">
        <f t="shared" si="107"/>
        <v>7</v>
      </c>
      <c r="N142" s="2">
        <f t="shared" si="108"/>
        <v>10</v>
      </c>
      <c r="O142" s="2">
        <f t="shared" si="109"/>
        <v>710</v>
      </c>
      <c r="P142" s="43" t="str">
        <f t="shared" si="110"/>
        <v/>
      </c>
      <c r="Q142" s="44" t="str">
        <f t="shared" si="111"/>
        <v/>
      </c>
      <c r="R142" s="41" t="str">
        <f t="shared" si="112"/>
        <v/>
      </c>
      <c r="S142" s="41" t="str">
        <f t="shared" si="113"/>
        <v/>
      </c>
      <c r="U142" s="2" t="str">
        <f t="shared" si="114"/>
        <v/>
      </c>
      <c r="V142" s="2" t="str">
        <f t="shared" si="115"/>
        <v/>
      </c>
      <c r="W142" s="2" t="str">
        <f t="shared" si="116"/>
        <v/>
      </c>
      <c r="X142" s="2" t="str">
        <f t="shared" si="117"/>
        <v/>
      </c>
      <c r="Y142" s="2" t="str">
        <f t="shared" si="118"/>
        <v/>
      </c>
      <c r="Z142" s="41" t="str">
        <f t="shared" si="119"/>
        <v/>
      </c>
      <c r="AA142" s="41" t="str">
        <f t="shared" si="120"/>
        <v/>
      </c>
      <c r="AB142" s="41" t="str">
        <f t="shared" si="84"/>
        <v/>
      </c>
      <c r="AC142" s="40" t="str">
        <f t="shared" si="85"/>
        <v/>
      </c>
      <c r="AD142" s="41" t="str">
        <f t="shared" si="86"/>
        <v/>
      </c>
      <c r="AF142" s="2" t="str">
        <f t="shared" si="123"/>
        <v/>
      </c>
      <c r="AG142" s="2" t="str">
        <f t="shared" si="87"/>
        <v/>
      </c>
      <c r="AH142" s="2" t="str">
        <f t="shared" si="88"/>
        <v/>
      </c>
      <c r="AI142" s="2" t="str">
        <f t="shared" si="89"/>
        <v/>
      </c>
      <c r="AJ142" s="2" t="str">
        <f t="shared" si="90"/>
        <v/>
      </c>
      <c r="AK142" s="41" t="str">
        <f t="shared" si="121"/>
        <v/>
      </c>
      <c r="AL142" s="41" t="str">
        <f t="shared" si="122"/>
        <v/>
      </c>
      <c r="AM142" s="41" t="str">
        <f t="shared" si="91"/>
        <v/>
      </c>
      <c r="AN142" s="41" t="str">
        <f t="shared" si="92"/>
        <v/>
      </c>
      <c r="AO142" s="41" t="str">
        <f t="shared" si="93"/>
        <v/>
      </c>
      <c r="AQ142" s="2" t="str">
        <f t="shared" si="94"/>
        <v/>
      </c>
      <c r="AR142" s="3" t="str">
        <f t="shared" si="95"/>
        <v/>
      </c>
      <c r="AS142" s="3" t="str">
        <f t="shared" si="96"/>
        <v/>
      </c>
      <c r="AT142" s="3" t="str">
        <f t="shared" si="97"/>
        <v/>
      </c>
      <c r="AU142" s="3" t="str">
        <f t="shared" si="98"/>
        <v/>
      </c>
      <c r="AV142" s="3" t="str">
        <f t="shared" si="99"/>
        <v/>
      </c>
      <c r="AW142" s="3" t="str">
        <f t="shared" si="100"/>
        <v/>
      </c>
      <c r="AX142" s="3" t="str">
        <f t="shared" si="101"/>
        <v/>
      </c>
      <c r="AY142" s="3" t="str">
        <f t="shared" si="102"/>
        <v/>
      </c>
      <c r="AZ142" s="3" t="str">
        <f t="shared" si="103"/>
        <v/>
      </c>
      <c r="BB142" s="7" t="str">
        <f t="shared" si="83"/>
        <v/>
      </c>
    </row>
    <row r="143" spans="1:54" x14ac:dyDescent="0.25">
      <c r="A143" s="2" t="str">
        <f t="shared" si="104"/>
        <v/>
      </c>
      <c r="B143" s="2" t="str">
        <f t="shared" si="105"/>
        <v/>
      </c>
      <c r="D143" s="59"/>
      <c r="E143" s="61"/>
      <c r="F143" s="18" t="str">
        <f t="shared" si="106"/>
        <v/>
      </c>
      <c r="G143" s="19" t="str">
        <f>IF(D143="","",VLOOKUP(D143,'Flota Variable'!$D$4:$I$35,4,0))</f>
        <v/>
      </c>
      <c r="H143" s="54"/>
      <c r="I143" s="19" t="str">
        <f>IF(D143="","",VLOOKUP(D143,'Flota Variable'!$D$4:$I$35,6,0))</f>
        <v/>
      </c>
      <c r="J143" s="54"/>
      <c r="L143" s="2">
        <v>141</v>
      </c>
      <c r="M143" s="2">
        <f t="shared" si="107"/>
        <v>7</v>
      </c>
      <c r="N143" s="2">
        <f t="shared" si="108"/>
        <v>11</v>
      </c>
      <c r="O143" s="2">
        <f t="shared" si="109"/>
        <v>711</v>
      </c>
      <c r="P143" s="43" t="str">
        <f t="shared" si="110"/>
        <v/>
      </c>
      <c r="Q143" s="44" t="str">
        <f t="shared" si="111"/>
        <v/>
      </c>
      <c r="R143" s="41" t="str">
        <f t="shared" si="112"/>
        <v/>
      </c>
      <c r="S143" s="41" t="str">
        <f t="shared" si="113"/>
        <v/>
      </c>
      <c r="U143" s="2" t="str">
        <f t="shared" si="114"/>
        <v/>
      </c>
      <c r="V143" s="2" t="str">
        <f t="shared" si="115"/>
        <v/>
      </c>
      <c r="W143" s="2" t="str">
        <f t="shared" si="116"/>
        <v/>
      </c>
      <c r="X143" s="2" t="str">
        <f t="shared" si="117"/>
        <v/>
      </c>
      <c r="Y143" s="2" t="str">
        <f t="shared" si="118"/>
        <v/>
      </c>
      <c r="Z143" s="41" t="str">
        <f t="shared" si="119"/>
        <v/>
      </c>
      <c r="AA143" s="41" t="str">
        <f t="shared" si="120"/>
        <v/>
      </c>
      <c r="AB143" s="41" t="str">
        <f t="shared" si="84"/>
        <v/>
      </c>
      <c r="AC143" s="40" t="str">
        <f t="shared" si="85"/>
        <v/>
      </c>
      <c r="AD143" s="41" t="str">
        <f t="shared" si="86"/>
        <v/>
      </c>
      <c r="AF143" s="2" t="str">
        <f t="shared" si="123"/>
        <v/>
      </c>
      <c r="AG143" s="2" t="str">
        <f t="shared" si="87"/>
        <v/>
      </c>
      <c r="AH143" s="2" t="str">
        <f t="shared" si="88"/>
        <v/>
      </c>
      <c r="AI143" s="2" t="str">
        <f t="shared" si="89"/>
        <v/>
      </c>
      <c r="AJ143" s="2" t="str">
        <f t="shared" si="90"/>
        <v/>
      </c>
      <c r="AK143" s="41" t="str">
        <f t="shared" si="121"/>
        <v/>
      </c>
      <c r="AL143" s="41" t="str">
        <f t="shared" si="122"/>
        <v/>
      </c>
      <c r="AM143" s="41" t="str">
        <f t="shared" si="91"/>
        <v/>
      </c>
      <c r="AN143" s="41" t="str">
        <f t="shared" si="92"/>
        <v/>
      </c>
      <c r="AO143" s="41" t="str">
        <f t="shared" si="93"/>
        <v/>
      </c>
      <c r="AQ143" s="2" t="str">
        <f t="shared" si="94"/>
        <v/>
      </c>
      <c r="AR143" s="3" t="str">
        <f t="shared" si="95"/>
        <v/>
      </c>
      <c r="AS143" s="3" t="str">
        <f t="shared" si="96"/>
        <v/>
      </c>
      <c r="AT143" s="3" t="str">
        <f t="shared" si="97"/>
        <v/>
      </c>
      <c r="AU143" s="3" t="str">
        <f t="shared" si="98"/>
        <v/>
      </c>
      <c r="AV143" s="3" t="str">
        <f t="shared" si="99"/>
        <v/>
      </c>
      <c r="AW143" s="3" t="str">
        <f t="shared" si="100"/>
        <v/>
      </c>
      <c r="AX143" s="3" t="str">
        <f t="shared" si="101"/>
        <v/>
      </c>
      <c r="AY143" s="3" t="str">
        <f t="shared" si="102"/>
        <v/>
      </c>
      <c r="AZ143" s="3" t="str">
        <f t="shared" si="103"/>
        <v/>
      </c>
      <c r="BB143" s="7" t="str">
        <f t="shared" si="83"/>
        <v/>
      </c>
    </row>
    <row r="144" spans="1:54" x14ac:dyDescent="0.25">
      <c r="A144" s="2" t="str">
        <f t="shared" si="104"/>
        <v/>
      </c>
      <c r="B144" s="2" t="str">
        <f t="shared" si="105"/>
        <v/>
      </c>
      <c r="D144" s="59"/>
      <c r="E144" s="61"/>
      <c r="F144" s="18" t="str">
        <f t="shared" si="106"/>
        <v/>
      </c>
      <c r="G144" s="19" t="str">
        <f>IF(D144="","",VLOOKUP(D144,'Flota Variable'!$D$4:$I$35,4,0))</f>
        <v/>
      </c>
      <c r="H144" s="54"/>
      <c r="I144" s="19" t="str">
        <f>IF(D144="","",VLOOKUP(D144,'Flota Variable'!$D$4:$I$35,6,0))</f>
        <v/>
      </c>
      <c r="J144" s="54"/>
      <c r="L144" s="2">
        <v>142</v>
      </c>
      <c r="M144" s="2">
        <f t="shared" si="107"/>
        <v>7</v>
      </c>
      <c r="N144" s="2">
        <f t="shared" si="108"/>
        <v>12</v>
      </c>
      <c r="O144" s="2">
        <f t="shared" si="109"/>
        <v>712</v>
      </c>
      <c r="P144" s="43" t="str">
        <f t="shared" si="110"/>
        <v/>
      </c>
      <c r="Q144" s="44" t="str">
        <f t="shared" si="111"/>
        <v/>
      </c>
      <c r="R144" s="41" t="str">
        <f t="shared" si="112"/>
        <v/>
      </c>
      <c r="S144" s="41" t="str">
        <f t="shared" si="113"/>
        <v/>
      </c>
      <c r="U144" s="2" t="str">
        <f t="shared" si="114"/>
        <v/>
      </c>
      <c r="V144" s="2" t="str">
        <f t="shared" si="115"/>
        <v/>
      </c>
      <c r="W144" s="2" t="str">
        <f t="shared" si="116"/>
        <v/>
      </c>
      <c r="X144" s="2" t="str">
        <f t="shared" si="117"/>
        <v/>
      </c>
      <c r="Y144" s="2" t="str">
        <f t="shared" si="118"/>
        <v/>
      </c>
      <c r="Z144" s="41" t="str">
        <f t="shared" si="119"/>
        <v/>
      </c>
      <c r="AA144" s="41" t="str">
        <f t="shared" si="120"/>
        <v/>
      </c>
      <c r="AB144" s="41" t="str">
        <f t="shared" si="84"/>
        <v/>
      </c>
      <c r="AC144" s="40" t="str">
        <f t="shared" si="85"/>
        <v/>
      </c>
      <c r="AD144" s="41" t="str">
        <f t="shared" si="86"/>
        <v/>
      </c>
      <c r="AF144" s="2" t="str">
        <f t="shared" si="123"/>
        <v/>
      </c>
      <c r="AG144" s="2" t="str">
        <f t="shared" si="87"/>
        <v/>
      </c>
      <c r="AH144" s="2" t="str">
        <f t="shared" si="88"/>
        <v/>
      </c>
      <c r="AI144" s="2" t="str">
        <f t="shared" si="89"/>
        <v/>
      </c>
      <c r="AJ144" s="2" t="str">
        <f t="shared" si="90"/>
        <v/>
      </c>
      <c r="AK144" s="41" t="str">
        <f t="shared" si="121"/>
        <v/>
      </c>
      <c r="AL144" s="41" t="str">
        <f t="shared" si="122"/>
        <v/>
      </c>
      <c r="AM144" s="41" t="str">
        <f t="shared" si="91"/>
        <v/>
      </c>
      <c r="AN144" s="41" t="str">
        <f t="shared" si="92"/>
        <v/>
      </c>
      <c r="AO144" s="41" t="str">
        <f t="shared" si="93"/>
        <v/>
      </c>
      <c r="AQ144" s="2" t="str">
        <f t="shared" si="94"/>
        <v/>
      </c>
      <c r="AR144" s="3" t="str">
        <f t="shared" si="95"/>
        <v/>
      </c>
      <c r="AS144" s="3" t="str">
        <f t="shared" si="96"/>
        <v/>
      </c>
      <c r="AT144" s="3" t="str">
        <f t="shared" si="97"/>
        <v/>
      </c>
      <c r="AU144" s="3" t="str">
        <f t="shared" si="98"/>
        <v/>
      </c>
      <c r="AV144" s="3" t="str">
        <f t="shared" si="99"/>
        <v/>
      </c>
      <c r="AW144" s="3" t="str">
        <f t="shared" si="100"/>
        <v/>
      </c>
      <c r="AX144" s="3" t="str">
        <f t="shared" si="101"/>
        <v/>
      </c>
      <c r="AY144" s="3" t="str">
        <f t="shared" si="102"/>
        <v/>
      </c>
      <c r="AZ144" s="3" t="str">
        <f t="shared" si="103"/>
        <v/>
      </c>
      <c r="BB144" s="7" t="str">
        <f t="shared" si="83"/>
        <v/>
      </c>
    </row>
    <row r="145" spans="1:54" x14ac:dyDescent="0.25">
      <c r="A145" s="2" t="str">
        <f t="shared" si="104"/>
        <v/>
      </c>
      <c r="B145" s="2" t="str">
        <f t="shared" si="105"/>
        <v/>
      </c>
      <c r="D145" s="59"/>
      <c r="E145" s="61"/>
      <c r="F145" s="18" t="str">
        <f t="shared" si="106"/>
        <v/>
      </c>
      <c r="G145" s="19" t="str">
        <f>IF(D145="","",VLOOKUP(D145,'Flota Variable'!$D$4:$I$35,4,0))</f>
        <v/>
      </c>
      <c r="H145" s="54"/>
      <c r="I145" s="19" t="str">
        <f>IF(D145="","",VLOOKUP(D145,'Flota Variable'!$D$4:$I$35,6,0))</f>
        <v/>
      </c>
      <c r="J145" s="54"/>
      <c r="L145" s="2">
        <v>143</v>
      </c>
      <c r="M145" s="2">
        <f t="shared" si="107"/>
        <v>7</v>
      </c>
      <c r="N145" s="2">
        <f t="shared" si="108"/>
        <v>13</v>
      </c>
      <c r="O145" s="2">
        <f t="shared" si="109"/>
        <v>713</v>
      </c>
      <c r="P145" s="43" t="str">
        <f t="shared" si="110"/>
        <v/>
      </c>
      <c r="Q145" s="44" t="str">
        <f t="shared" si="111"/>
        <v/>
      </c>
      <c r="R145" s="41" t="str">
        <f t="shared" si="112"/>
        <v/>
      </c>
      <c r="S145" s="41" t="str">
        <f t="shared" si="113"/>
        <v/>
      </c>
      <c r="U145" s="2" t="str">
        <f t="shared" si="114"/>
        <v/>
      </c>
      <c r="V145" s="2" t="str">
        <f t="shared" si="115"/>
        <v/>
      </c>
      <c r="W145" s="2" t="str">
        <f t="shared" si="116"/>
        <v/>
      </c>
      <c r="X145" s="2" t="str">
        <f t="shared" si="117"/>
        <v/>
      </c>
      <c r="Y145" s="2" t="str">
        <f t="shared" si="118"/>
        <v/>
      </c>
      <c r="Z145" s="41" t="str">
        <f t="shared" si="119"/>
        <v/>
      </c>
      <c r="AA145" s="41" t="str">
        <f t="shared" si="120"/>
        <v/>
      </c>
      <c r="AB145" s="41" t="str">
        <f t="shared" si="84"/>
        <v/>
      </c>
      <c r="AC145" s="40" t="str">
        <f t="shared" si="85"/>
        <v/>
      </c>
      <c r="AD145" s="41" t="str">
        <f t="shared" si="86"/>
        <v/>
      </c>
      <c r="AF145" s="2" t="str">
        <f t="shared" si="123"/>
        <v/>
      </c>
      <c r="AG145" s="2" t="str">
        <f t="shared" si="87"/>
        <v/>
      </c>
      <c r="AH145" s="2" t="str">
        <f t="shared" si="88"/>
        <v/>
      </c>
      <c r="AI145" s="2" t="str">
        <f t="shared" si="89"/>
        <v/>
      </c>
      <c r="AJ145" s="2" t="str">
        <f t="shared" si="90"/>
        <v/>
      </c>
      <c r="AK145" s="41" t="str">
        <f t="shared" si="121"/>
        <v/>
      </c>
      <c r="AL145" s="41" t="str">
        <f t="shared" si="122"/>
        <v/>
      </c>
      <c r="AM145" s="41" t="str">
        <f t="shared" si="91"/>
        <v/>
      </c>
      <c r="AN145" s="41" t="str">
        <f t="shared" si="92"/>
        <v/>
      </c>
      <c r="AO145" s="41" t="str">
        <f t="shared" si="93"/>
        <v/>
      </c>
      <c r="AQ145" s="2" t="str">
        <f t="shared" si="94"/>
        <v/>
      </c>
      <c r="AR145" s="3" t="str">
        <f t="shared" si="95"/>
        <v/>
      </c>
      <c r="AS145" s="3" t="str">
        <f t="shared" si="96"/>
        <v/>
      </c>
      <c r="AT145" s="3" t="str">
        <f t="shared" si="97"/>
        <v/>
      </c>
      <c r="AU145" s="3" t="str">
        <f t="shared" si="98"/>
        <v/>
      </c>
      <c r="AV145" s="3" t="str">
        <f t="shared" si="99"/>
        <v/>
      </c>
      <c r="AW145" s="3" t="str">
        <f t="shared" si="100"/>
        <v/>
      </c>
      <c r="AX145" s="3" t="str">
        <f t="shared" si="101"/>
        <v/>
      </c>
      <c r="AY145" s="3" t="str">
        <f t="shared" si="102"/>
        <v/>
      </c>
      <c r="AZ145" s="3" t="str">
        <f t="shared" si="103"/>
        <v/>
      </c>
      <c r="BB145" s="7" t="str">
        <f t="shared" si="83"/>
        <v/>
      </c>
    </row>
    <row r="146" spans="1:54" x14ac:dyDescent="0.25">
      <c r="A146" s="2" t="str">
        <f t="shared" si="104"/>
        <v/>
      </c>
      <c r="B146" s="2" t="str">
        <f t="shared" si="105"/>
        <v/>
      </c>
      <c r="D146" s="59"/>
      <c r="E146" s="61"/>
      <c r="F146" s="18" t="str">
        <f t="shared" si="106"/>
        <v/>
      </c>
      <c r="G146" s="19" t="str">
        <f>IF(D146="","",VLOOKUP(D146,'Flota Variable'!$D$4:$I$35,4,0))</f>
        <v/>
      </c>
      <c r="H146" s="54"/>
      <c r="I146" s="19" t="str">
        <f>IF(D146="","",VLOOKUP(D146,'Flota Variable'!$D$4:$I$35,6,0))</f>
        <v/>
      </c>
      <c r="J146" s="54"/>
      <c r="L146" s="2">
        <v>144</v>
      </c>
      <c r="M146" s="2">
        <f t="shared" si="107"/>
        <v>7</v>
      </c>
      <c r="N146" s="2">
        <f t="shared" si="108"/>
        <v>14</v>
      </c>
      <c r="O146" s="2">
        <f t="shared" si="109"/>
        <v>714</v>
      </c>
      <c r="P146" s="43" t="str">
        <f t="shared" si="110"/>
        <v/>
      </c>
      <c r="Q146" s="44" t="str">
        <f t="shared" si="111"/>
        <v/>
      </c>
      <c r="R146" s="41" t="str">
        <f t="shared" si="112"/>
        <v/>
      </c>
      <c r="S146" s="41" t="str">
        <f t="shared" si="113"/>
        <v/>
      </c>
      <c r="U146" s="2" t="str">
        <f t="shared" si="114"/>
        <v/>
      </c>
      <c r="V146" s="2" t="str">
        <f t="shared" si="115"/>
        <v/>
      </c>
      <c r="W146" s="2" t="str">
        <f t="shared" si="116"/>
        <v/>
      </c>
      <c r="X146" s="2" t="str">
        <f t="shared" si="117"/>
        <v/>
      </c>
      <c r="Y146" s="2" t="str">
        <f t="shared" si="118"/>
        <v/>
      </c>
      <c r="Z146" s="41" t="str">
        <f t="shared" si="119"/>
        <v/>
      </c>
      <c r="AA146" s="41" t="str">
        <f t="shared" si="120"/>
        <v/>
      </c>
      <c r="AB146" s="41" t="str">
        <f t="shared" si="84"/>
        <v/>
      </c>
      <c r="AC146" s="40" t="str">
        <f t="shared" si="85"/>
        <v/>
      </c>
      <c r="AD146" s="41" t="str">
        <f t="shared" si="86"/>
        <v/>
      </c>
      <c r="AF146" s="2" t="str">
        <f t="shared" si="123"/>
        <v/>
      </c>
      <c r="AG146" s="2" t="str">
        <f t="shared" si="87"/>
        <v/>
      </c>
      <c r="AH146" s="2" t="str">
        <f t="shared" si="88"/>
        <v/>
      </c>
      <c r="AI146" s="2" t="str">
        <f t="shared" si="89"/>
        <v/>
      </c>
      <c r="AJ146" s="2" t="str">
        <f t="shared" si="90"/>
        <v/>
      </c>
      <c r="AK146" s="41" t="str">
        <f t="shared" si="121"/>
        <v/>
      </c>
      <c r="AL146" s="41" t="str">
        <f t="shared" si="122"/>
        <v/>
      </c>
      <c r="AM146" s="41" t="str">
        <f t="shared" si="91"/>
        <v/>
      </c>
      <c r="AN146" s="41" t="str">
        <f t="shared" si="92"/>
        <v/>
      </c>
      <c r="AO146" s="41" t="str">
        <f t="shared" si="93"/>
        <v/>
      </c>
      <c r="AQ146" s="2" t="str">
        <f t="shared" si="94"/>
        <v/>
      </c>
      <c r="AR146" s="3" t="str">
        <f t="shared" si="95"/>
        <v/>
      </c>
      <c r="AS146" s="3" t="str">
        <f t="shared" si="96"/>
        <v/>
      </c>
      <c r="AT146" s="3" t="str">
        <f t="shared" si="97"/>
        <v/>
      </c>
      <c r="AU146" s="3" t="str">
        <f t="shared" si="98"/>
        <v/>
      </c>
      <c r="AV146" s="3" t="str">
        <f t="shared" si="99"/>
        <v/>
      </c>
      <c r="AW146" s="3" t="str">
        <f t="shared" si="100"/>
        <v/>
      </c>
      <c r="AX146" s="3" t="str">
        <f t="shared" si="101"/>
        <v/>
      </c>
      <c r="AY146" s="3" t="str">
        <f t="shared" si="102"/>
        <v/>
      </c>
      <c r="AZ146" s="3" t="str">
        <f t="shared" si="103"/>
        <v/>
      </c>
      <c r="BB146" s="7" t="str">
        <f t="shared" si="83"/>
        <v/>
      </c>
    </row>
    <row r="147" spans="1:54" x14ac:dyDescent="0.25">
      <c r="A147" s="2" t="str">
        <f t="shared" si="104"/>
        <v/>
      </c>
      <c r="B147" s="2" t="str">
        <f t="shared" si="105"/>
        <v/>
      </c>
      <c r="D147" s="59"/>
      <c r="E147" s="61"/>
      <c r="F147" s="18" t="str">
        <f t="shared" si="106"/>
        <v/>
      </c>
      <c r="G147" s="19" t="str">
        <f>IF(D147="","",VLOOKUP(D147,'Flota Variable'!$D$4:$I$35,4,0))</f>
        <v/>
      </c>
      <c r="H147" s="54"/>
      <c r="I147" s="19" t="str">
        <f>IF(D147="","",VLOOKUP(D147,'Flota Variable'!$D$4:$I$35,6,0))</f>
        <v/>
      </c>
      <c r="J147" s="54"/>
      <c r="L147" s="2">
        <v>145</v>
      </c>
      <c r="M147" s="2">
        <f t="shared" si="107"/>
        <v>7</v>
      </c>
      <c r="N147" s="2">
        <f t="shared" si="108"/>
        <v>15</v>
      </c>
      <c r="O147" s="2">
        <f t="shared" si="109"/>
        <v>715</v>
      </c>
      <c r="P147" s="43" t="str">
        <f t="shared" si="110"/>
        <v/>
      </c>
      <c r="Q147" s="44" t="str">
        <f t="shared" si="111"/>
        <v/>
      </c>
      <c r="R147" s="41" t="str">
        <f t="shared" si="112"/>
        <v/>
      </c>
      <c r="S147" s="41" t="str">
        <f t="shared" si="113"/>
        <v/>
      </c>
      <c r="U147" s="2" t="str">
        <f t="shared" si="114"/>
        <v/>
      </c>
      <c r="V147" s="2" t="str">
        <f t="shared" si="115"/>
        <v/>
      </c>
      <c r="W147" s="2" t="str">
        <f t="shared" si="116"/>
        <v/>
      </c>
      <c r="X147" s="2" t="str">
        <f t="shared" si="117"/>
        <v/>
      </c>
      <c r="Y147" s="2" t="str">
        <f t="shared" si="118"/>
        <v/>
      </c>
      <c r="Z147" s="41" t="str">
        <f t="shared" si="119"/>
        <v/>
      </c>
      <c r="AA147" s="41" t="str">
        <f t="shared" si="120"/>
        <v/>
      </c>
      <c r="AB147" s="41" t="str">
        <f t="shared" si="84"/>
        <v/>
      </c>
      <c r="AC147" s="40" t="str">
        <f t="shared" si="85"/>
        <v/>
      </c>
      <c r="AD147" s="41" t="str">
        <f t="shared" si="86"/>
        <v/>
      </c>
      <c r="AF147" s="2" t="str">
        <f t="shared" si="123"/>
        <v/>
      </c>
      <c r="AG147" s="2" t="str">
        <f t="shared" si="87"/>
        <v/>
      </c>
      <c r="AH147" s="2" t="str">
        <f t="shared" si="88"/>
        <v/>
      </c>
      <c r="AI147" s="2" t="str">
        <f t="shared" si="89"/>
        <v/>
      </c>
      <c r="AJ147" s="2" t="str">
        <f t="shared" si="90"/>
        <v/>
      </c>
      <c r="AK147" s="41" t="str">
        <f t="shared" si="121"/>
        <v/>
      </c>
      <c r="AL147" s="41" t="str">
        <f t="shared" si="122"/>
        <v/>
      </c>
      <c r="AM147" s="41" t="str">
        <f t="shared" si="91"/>
        <v/>
      </c>
      <c r="AN147" s="41" t="str">
        <f t="shared" si="92"/>
        <v/>
      </c>
      <c r="AO147" s="41" t="str">
        <f t="shared" si="93"/>
        <v/>
      </c>
      <c r="AQ147" s="2" t="str">
        <f t="shared" si="94"/>
        <v/>
      </c>
      <c r="AR147" s="3" t="str">
        <f t="shared" si="95"/>
        <v/>
      </c>
      <c r="AS147" s="3" t="str">
        <f t="shared" si="96"/>
        <v/>
      </c>
      <c r="AT147" s="3" t="str">
        <f t="shared" si="97"/>
        <v/>
      </c>
      <c r="AU147" s="3" t="str">
        <f t="shared" si="98"/>
        <v/>
      </c>
      <c r="AV147" s="3" t="str">
        <f t="shared" si="99"/>
        <v/>
      </c>
      <c r="AW147" s="3" t="str">
        <f t="shared" si="100"/>
        <v/>
      </c>
      <c r="AX147" s="3" t="str">
        <f t="shared" si="101"/>
        <v/>
      </c>
      <c r="AY147" s="3" t="str">
        <f t="shared" si="102"/>
        <v/>
      </c>
      <c r="AZ147" s="3" t="str">
        <f t="shared" si="103"/>
        <v/>
      </c>
      <c r="BB147" s="7" t="str">
        <f t="shared" si="83"/>
        <v/>
      </c>
    </row>
    <row r="148" spans="1:54" x14ac:dyDescent="0.25">
      <c r="A148" s="2" t="str">
        <f t="shared" si="104"/>
        <v/>
      </c>
      <c r="B148" s="2" t="str">
        <f t="shared" si="105"/>
        <v/>
      </c>
      <c r="D148" s="59"/>
      <c r="E148" s="61"/>
      <c r="F148" s="18" t="str">
        <f t="shared" si="106"/>
        <v/>
      </c>
      <c r="G148" s="19" t="str">
        <f>IF(D148="","",VLOOKUP(D148,'Flota Variable'!$D$4:$I$35,4,0))</f>
        <v/>
      </c>
      <c r="H148" s="54"/>
      <c r="I148" s="19" t="str">
        <f>IF(D148="","",VLOOKUP(D148,'Flota Variable'!$D$4:$I$35,6,0))</f>
        <v/>
      </c>
      <c r="J148" s="54"/>
      <c r="L148" s="2">
        <v>146</v>
      </c>
      <c r="M148" s="2">
        <f t="shared" si="107"/>
        <v>7</v>
      </c>
      <c r="N148" s="2">
        <f t="shared" si="108"/>
        <v>16</v>
      </c>
      <c r="O148" s="2">
        <f t="shared" si="109"/>
        <v>716</v>
      </c>
      <c r="P148" s="43" t="str">
        <f t="shared" si="110"/>
        <v/>
      </c>
      <c r="Q148" s="44" t="str">
        <f t="shared" si="111"/>
        <v/>
      </c>
      <c r="R148" s="41" t="str">
        <f t="shared" si="112"/>
        <v/>
      </c>
      <c r="S148" s="41" t="str">
        <f t="shared" si="113"/>
        <v/>
      </c>
      <c r="U148" s="2" t="str">
        <f t="shared" si="114"/>
        <v/>
      </c>
      <c r="V148" s="2" t="str">
        <f t="shared" si="115"/>
        <v/>
      </c>
      <c r="W148" s="2" t="str">
        <f t="shared" si="116"/>
        <v/>
      </c>
      <c r="X148" s="2" t="str">
        <f t="shared" si="117"/>
        <v/>
      </c>
      <c r="Y148" s="2" t="str">
        <f t="shared" si="118"/>
        <v/>
      </c>
      <c r="Z148" s="41" t="str">
        <f t="shared" si="119"/>
        <v/>
      </c>
      <c r="AA148" s="41" t="str">
        <f t="shared" si="120"/>
        <v/>
      </c>
      <c r="AB148" s="41" t="str">
        <f t="shared" si="84"/>
        <v/>
      </c>
      <c r="AC148" s="40" t="str">
        <f t="shared" si="85"/>
        <v/>
      </c>
      <c r="AD148" s="41" t="str">
        <f t="shared" si="86"/>
        <v/>
      </c>
      <c r="AF148" s="2" t="str">
        <f t="shared" si="123"/>
        <v/>
      </c>
      <c r="AG148" s="2" t="str">
        <f t="shared" si="87"/>
        <v/>
      </c>
      <c r="AH148" s="2" t="str">
        <f t="shared" si="88"/>
        <v/>
      </c>
      <c r="AI148" s="2" t="str">
        <f t="shared" si="89"/>
        <v/>
      </c>
      <c r="AJ148" s="2" t="str">
        <f t="shared" si="90"/>
        <v/>
      </c>
      <c r="AK148" s="41" t="str">
        <f t="shared" si="121"/>
        <v/>
      </c>
      <c r="AL148" s="41" t="str">
        <f t="shared" si="122"/>
        <v/>
      </c>
      <c r="AM148" s="41" t="str">
        <f t="shared" si="91"/>
        <v/>
      </c>
      <c r="AN148" s="41" t="str">
        <f t="shared" si="92"/>
        <v/>
      </c>
      <c r="AO148" s="41" t="str">
        <f t="shared" si="93"/>
        <v/>
      </c>
      <c r="AQ148" s="2" t="str">
        <f t="shared" si="94"/>
        <v/>
      </c>
      <c r="AR148" s="3" t="str">
        <f t="shared" si="95"/>
        <v/>
      </c>
      <c r="AS148" s="3" t="str">
        <f t="shared" si="96"/>
        <v/>
      </c>
      <c r="AT148" s="3" t="str">
        <f t="shared" si="97"/>
        <v/>
      </c>
      <c r="AU148" s="3" t="str">
        <f t="shared" si="98"/>
        <v/>
      </c>
      <c r="AV148" s="3" t="str">
        <f t="shared" si="99"/>
        <v/>
      </c>
      <c r="AW148" s="3" t="str">
        <f t="shared" si="100"/>
        <v/>
      </c>
      <c r="AX148" s="3" t="str">
        <f t="shared" si="101"/>
        <v/>
      </c>
      <c r="AY148" s="3" t="str">
        <f t="shared" si="102"/>
        <v/>
      </c>
      <c r="AZ148" s="3" t="str">
        <f t="shared" si="103"/>
        <v/>
      </c>
      <c r="BB148" s="7" t="str">
        <f t="shared" si="83"/>
        <v/>
      </c>
    </row>
    <row r="149" spans="1:54" x14ac:dyDescent="0.25">
      <c r="A149" s="2" t="str">
        <f t="shared" si="104"/>
        <v/>
      </c>
      <c r="B149" s="2" t="str">
        <f t="shared" si="105"/>
        <v/>
      </c>
      <c r="D149" s="59"/>
      <c r="E149" s="61"/>
      <c r="F149" s="18" t="str">
        <f t="shared" si="106"/>
        <v/>
      </c>
      <c r="G149" s="19" t="str">
        <f>IF(D149="","",VLOOKUP(D149,'Flota Variable'!$D$4:$I$35,4,0))</f>
        <v/>
      </c>
      <c r="H149" s="54"/>
      <c r="I149" s="19" t="str">
        <f>IF(D149="","",VLOOKUP(D149,'Flota Variable'!$D$4:$I$35,6,0))</f>
        <v/>
      </c>
      <c r="J149" s="54"/>
      <c r="L149" s="2">
        <v>147</v>
      </c>
      <c r="M149" s="2">
        <f t="shared" si="107"/>
        <v>7</v>
      </c>
      <c r="N149" s="2">
        <f t="shared" si="108"/>
        <v>17</v>
      </c>
      <c r="O149" s="2">
        <f t="shared" si="109"/>
        <v>717</v>
      </c>
      <c r="P149" s="43" t="str">
        <f t="shared" si="110"/>
        <v/>
      </c>
      <c r="Q149" s="44" t="str">
        <f t="shared" si="111"/>
        <v/>
      </c>
      <c r="R149" s="41" t="str">
        <f t="shared" si="112"/>
        <v/>
      </c>
      <c r="S149" s="41" t="str">
        <f t="shared" si="113"/>
        <v/>
      </c>
      <c r="U149" s="2" t="str">
        <f t="shared" si="114"/>
        <v/>
      </c>
      <c r="V149" s="2" t="str">
        <f t="shared" si="115"/>
        <v/>
      </c>
      <c r="W149" s="2" t="str">
        <f t="shared" si="116"/>
        <v/>
      </c>
      <c r="X149" s="2" t="str">
        <f t="shared" si="117"/>
        <v/>
      </c>
      <c r="Y149" s="2" t="str">
        <f t="shared" si="118"/>
        <v/>
      </c>
      <c r="Z149" s="41" t="str">
        <f t="shared" si="119"/>
        <v/>
      </c>
      <c r="AA149" s="41" t="str">
        <f t="shared" si="120"/>
        <v/>
      </c>
      <c r="AB149" s="41" t="str">
        <f t="shared" si="84"/>
        <v/>
      </c>
      <c r="AC149" s="40" t="str">
        <f t="shared" si="85"/>
        <v/>
      </c>
      <c r="AD149" s="41" t="str">
        <f t="shared" si="86"/>
        <v/>
      </c>
      <c r="AF149" s="2" t="str">
        <f t="shared" si="123"/>
        <v/>
      </c>
      <c r="AG149" s="2" t="str">
        <f t="shared" si="87"/>
        <v/>
      </c>
      <c r="AH149" s="2" t="str">
        <f t="shared" si="88"/>
        <v/>
      </c>
      <c r="AI149" s="2" t="str">
        <f t="shared" si="89"/>
        <v/>
      </c>
      <c r="AJ149" s="2" t="str">
        <f t="shared" si="90"/>
        <v/>
      </c>
      <c r="AK149" s="41" t="str">
        <f t="shared" si="121"/>
        <v/>
      </c>
      <c r="AL149" s="41" t="str">
        <f t="shared" si="122"/>
        <v/>
      </c>
      <c r="AM149" s="41" t="str">
        <f t="shared" si="91"/>
        <v/>
      </c>
      <c r="AN149" s="41" t="str">
        <f t="shared" si="92"/>
        <v/>
      </c>
      <c r="AO149" s="41" t="str">
        <f t="shared" si="93"/>
        <v/>
      </c>
      <c r="AQ149" s="2" t="str">
        <f t="shared" si="94"/>
        <v/>
      </c>
      <c r="AR149" s="3" t="str">
        <f t="shared" si="95"/>
        <v/>
      </c>
      <c r="AS149" s="3" t="str">
        <f t="shared" si="96"/>
        <v/>
      </c>
      <c r="AT149" s="3" t="str">
        <f t="shared" si="97"/>
        <v/>
      </c>
      <c r="AU149" s="3" t="str">
        <f t="shared" si="98"/>
        <v/>
      </c>
      <c r="AV149" s="3" t="str">
        <f t="shared" si="99"/>
        <v/>
      </c>
      <c r="AW149" s="3" t="str">
        <f t="shared" si="100"/>
        <v/>
      </c>
      <c r="AX149" s="3" t="str">
        <f t="shared" si="101"/>
        <v/>
      </c>
      <c r="AY149" s="3" t="str">
        <f t="shared" si="102"/>
        <v/>
      </c>
      <c r="AZ149" s="3" t="str">
        <f t="shared" si="103"/>
        <v/>
      </c>
      <c r="BB149" s="7" t="str">
        <f t="shared" si="83"/>
        <v/>
      </c>
    </row>
    <row r="150" spans="1:54" x14ac:dyDescent="0.25">
      <c r="A150" s="2" t="str">
        <f t="shared" si="104"/>
        <v/>
      </c>
      <c r="B150" s="2" t="str">
        <f t="shared" si="105"/>
        <v/>
      </c>
      <c r="D150" s="59"/>
      <c r="E150" s="61"/>
      <c r="F150" s="18" t="str">
        <f t="shared" si="106"/>
        <v/>
      </c>
      <c r="G150" s="19" t="str">
        <f>IF(D150="","",VLOOKUP(D150,'Flota Variable'!$D$4:$I$35,4,0))</f>
        <v/>
      </c>
      <c r="H150" s="54"/>
      <c r="I150" s="19" t="str">
        <f>IF(D150="","",VLOOKUP(D150,'Flota Variable'!$D$4:$I$35,6,0))</f>
        <v/>
      </c>
      <c r="J150" s="54"/>
      <c r="L150" s="2">
        <v>148</v>
      </c>
      <c r="M150" s="2">
        <f t="shared" si="107"/>
        <v>7</v>
      </c>
      <c r="N150" s="2">
        <f t="shared" si="108"/>
        <v>18</v>
      </c>
      <c r="O150" s="2">
        <f t="shared" si="109"/>
        <v>718</v>
      </c>
      <c r="P150" s="43" t="str">
        <f t="shared" si="110"/>
        <v/>
      </c>
      <c r="Q150" s="44" t="str">
        <f t="shared" si="111"/>
        <v/>
      </c>
      <c r="R150" s="41" t="str">
        <f t="shared" si="112"/>
        <v/>
      </c>
      <c r="S150" s="41" t="str">
        <f t="shared" si="113"/>
        <v/>
      </c>
      <c r="U150" s="2" t="str">
        <f t="shared" si="114"/>
        <v/>
      </c>
      <c r="V150" s="2" t="str">
        <f t="shared" si="115"/>
        <v/>
      </c>
      <c r="W150" s="2" t="str">
        <f t="shared" si="116"/>
        <v/>
      </c>
      <c r="X150" s="2" t="str">
        <f t="shared" si="117"/>
        <v/>
      </c>
      <c r="Y150" s="2" t="str">
        <f t="shared" si="118"/>
        <v/>
      </c>
      <c r="Z150" s="41" t="str">
        <f t="shared" si="119"/>
        <v/>
      </c>
      <c r="AA150" s="41" t="str">
        <f t="shared" si="120"/>
        <v/>
      </c>
      <c r="AB150" s="41" t="str">
        <f t="shared" si="84"/>
        <v/>
      </c>
      <c r="AC150" s="40" t="str">
        <f t="shared" si="85"/>
        <v/>
      </c>
      <c r="AD150" s="41" t="str">
        <f t="shared" si="86"/>
        <v/>
      </c>
      <c r="AF150" s="2" t="str">
        <f t="shared" si="123"/>
        <v/>
      </c>
      <c r="AG150" s="2" t="str">
        <f t="shared" si="87"/>
        <v/>
      </c>
      <c r="AH150" s="2" t="str">
        <f t="shared" si="88"/>
        <v/>
      </c>
      <c r="AI150" s="2" t="str">
        <f t="shared" si="89"/>
        <v/>
      </c>
      <c r="AJ150" s="2" t="str">
        <f t="shared" si="90"/>
        <v/>
      </c>
      <c r="AK150" s="41" t="str">
        <f t="shared" si="121"/>
        <v/>
      </c>
      <c r="AL150" s="41" t="str">
        <f t="shared" si="122"/>
        <v/>
      </c>
      <c r="AM150" s="41" t="str">
        <f t="shared" si="91"/>
        <v/>
      </c>
      <c r="AN150" s="41" t="str">
        <f t="shared" si="92"/>
        <v/>
      </c>
      <c r="AO150" s="41" t="str">
        <f t="shared" si="93"/>
        <v/>
      </c>
      <c r="AQ150" s="2" t="str">
        <f t="shared" si="94"/>
        <v/>
      </c>
      <c r="AR150" s="3" t="str">
        <f t="shared" si="95"/>
        <v/>
      </c>
      <c r="AS150" s="3" t="str">
        <f t="shared" si="96"/>
        <v/>
      </c>
      <c r="AT150" s="3" t="str">
        <f t="shared" si="97"/>
        <v/>
      </c>
      <c r="AU150" s="3" t="str">
        <f t="shared" si="98"/>
        <v/>
      </c>
      <c r="AV150" s="3" t="str">
        <f t="shared" si="99"/>
        <v/>
      </c>
      <c r="AW150" s="3" t="str">
        <f t="shared" si="100"/>
        <v/>
      </c>
      <c r="AX150" s="3" t="str">
        <f t="shared" si="101"/>
        <v/>
      </c>
      <c r="AY150" s="3" t="str">
        <f t="shared" si="102"/>
        <v/>
      </c>
      <c r="AZ150" s="3" t="str">
        <f t="shared" si="103"/>
        <v/>
      </c>
      <c r="BB150" s="7" t="str">
        <f t="shared" si="83"/>
        <v/>
      </c>
    </row>
    <row r="151" spans="1:54" x14ac:dyDescent="0.25">
      <c r="A151" s="2" t="str">
        <f t="shared" si="104"/>
        <v/>
      </c>
      <c r="B151" s="2" t="str">
        <f t="shared" si="105"/>
        <v/>
      </c>
      <c r="D151" s="59"/>
      <c r="E151" s="61"/>
      <c r="F151" s="18" t="str">
        <f t="shared" si="106"/>
        <v/>
      </c>
      <c r="G151" s="19" t="str">
        <f>IF(D151="","",VLOOKUP(D151,'Flota Variable'!$D$4:$I$35,4,0))</f>
        <v/>
      </c>
      <c r="H151" s="54"/>
      <c r="I151" s="19" t="str">
        <f>IF(D151="","",VLOOKUP(D151,'Flota Variable'!$D$4:$I$35,6,0))</f>
        <v/>
      </c>
      <c r="J151" s="54"/>
      <c r="L151" s="2">
        <v>149</v>
      </c>
      <c r="M151" s="2">
        <f t="shared" si="107"/>
        <v>7</v>
      </c>
      <c r="N151" s="2">
        <f t="shared" si="108"/>
        <v>19</v>
      </c>
      <c r="O151" s="2">
        <f t="shared" si="109"/>
        <v>719</v>
      </c>
      <c r="P151" s="43" t="str">
        <f t="shared" si="110"/>
        <v/>
      </c>
      <c r="Q151" s="44" t="str">
        <f t="shared" si="111"/>
        <v/>
      </c>
      <c r="R151" s="41" t="str">
        <f t="shared" si="112"/>
        <v/>
      </c>
      <c r="S151" s="41" t="str">
        <f t="shared" si="113"/>
        <v/>
      </c>
      <c r="U151" s="2" t="str">
        <f t="shared" si="114"/>
        <v/>
      </c>
      <c r="V151" s="2" t="str">
        <f t="shared" si="115"/>
        <v/>
      </c>
      <c r="W151" s="2" t="str">
        <f t="shared" si="116"/>
        <v/>
      </c>
      <c r="X151" s="2" t="str">
        <f t="shared" si="117"/>
        <v/>
      </c>
      <c r="Y151" s="2" t="str">
        <f t="shared" si="118"/>
        <v/>
      </c>
      <c r="Z151" s="41" t="str">
        <f t="shared" si="119"/>
        <v/>
      </c>
      <c r="AA151" s="41" t="str">
        <f t="shared" si="120"/>
        <v/>
      </c>
      <c r="AB151" s="41" t="str">
        <f t="shared" si="84"/>
        <v/>
      </c>
      <c r="AC151" s="40" t="str">
        <f t="shared" si="85"/>
        <v/>
      </c>
      <c r="AD151" s="41" t="str">
        <f t="shared" si="86"/>
        <v/>
      </c>
      <c r="AF151" s="2" t="str">
        <f t="shared" si="123"/>
        <v/>
      </c>
      <c r="AG151" s="2" t="str">
        <f t="shared" si="87"/>
        <v/>
      </c>
      <c r="AH151" s="2" t="str">
        <f t="shared" si="88"/>
        <v/>
      </c>
      <c r="AI151" s="2" t="str">
        <f t="shared" si="89"/>
        <v/>
      </c>
      <c r="AJ151" s="2" t="str">
        <f t="shared" si="90"/>
        <v/>
      </c>
      <c r="AK151" s="41" t="str">
        <f t="shared" si="121"/>
        <v/>
      </c>
      <c r="AL151" s="41" t="str">
        <f t="shared" si="122"/>
        <v/>
      </c>
      <c r="AM151" s="41" t="str">
        <f t="shared" si="91"/>
        <v/>
      </c>
      <c r="AN151" s="41" t="str">
        <f t="shared" si="92"/>
        <v/>
      </c>
      <c r="AO151" s="41" t="str">
        <f t="shared" si="93"/>
        <v/>
      </c>
      <c r="AQ151" s="2" t="str">
        <f t="shared" si="94"/>
        <v/>
      </c>
      <c r="AR151" s="3" t="str">
        <f t="shared" si="95"/>
        <v/>
      </c>
      <c r="AS151" s="3" t="str">
        <f t="shared" si="96"/>
        <v/>
      </c>
      <c r="AT151" s="3" t="str">
        <f t="shared" si="97"/>
        <v/>
      </c>
      <c r="AU151" s="3" t="str">
        <f t="shared" si="98"/>
        <v/>
      </c>
      <c r="AV151" s="3" t="str">
        <f t="shared" si="99"/>
        <v/>
      </c>
      <c r="AW151" s="3" t="str">
        <f t="shared" si="100"/>
        <v/>
      </c>
      <c r="AX151" s="3" t="str">
        <f t="shared" si="101"/>
        <v/>
      </c>
      <c r="AY151" s="3" t="str">
        <f t="shared" si="102"/>
        <v/>
      </c>
      <c r="AZ151" s="3" t="str">
        <f t="shared" si="103"/>
        <v/>
      </c>
      <c r="BB151" s="7" t="str">
        <f t="shared" si="83"/>
        <v/>
      </c>
    </row>
    <row r="152" spans="1:54" x14ac:dyDescent="0.25">
      <c r="A152" s="2" t="str">
        <f t="shared" si="104"/>
        <v/>
      </c>
      <c r="B152" s="2" t="str">
        <f t="shared" si="105"/>
        <v/>
      </c>
      <c r="D152" s="59"/>
      <c r="E152" s="61"/>
      <c r="F152" s="18" t="str">
        <f t="shared" si="106"/>
        <v/>
      </c>
      <c r="G152" s="19" t="str">
        <f>IF(D152="","",VLOOKUP(D152,'Flota Variable'!$D$4:$I$35,4,0))</f>
        <v/>
      </c>
      <c r="H152" s="54"/>
      <c r="I152" s="19" t="str">
        <f>IF(D152="","",VLOOKUP(D152,'Flota Variable'!$D$4:$I$35,6,0))</f>
        <v/>
      </c>
      <c r="J152" s="54"/>
      <c r="L152" s="2">
        <v>150</v>
      </c>
      <c r="M152" s="2">
        <f t="shared" si="107"/>
        <v>7</v>
      </c>
      <c r="N152" s="2">
        <f t="shared" si="108"/>
        <v>20</v>
      </c>
      <c r="O152" s="2">
        <f t="shared" si="109"/>
        <v>720</v>
      </c>
      <c r="P152" s="43" t="str">
        <f t="shared" si="110"/>
        <v/>
      </c>
      <c r="Q152" s="44" t="str">
        <f t="shared" si="111"/>
        <v/>
      </c>
      <c r="R152" s="41" t="str">
        <f t="shared" si="112"/>
        <v/>
      </c>
      <c r="S152" s="41" t="str">
        <f t="shared" si="113"/>
        <v/>
      </c>
      <c r="U152" s="2" t="str">
        <f t="shared" si="114"/>
        <v/>
      </c>
      <c r="V152" s="2" t="str">
        <f t="shared" si="115"/>
        <v/>
      </c>
      <c r="W152" s="2" t="str">
        <f t="shared" si="116"/>
        <v/>
      </c>
      <c r="X152" s="2" t="str">
        <f t="shared" si="117"/>
        <v/>
      </c>
      <c r="Y152" s="2" t="str">
        <f t="shared" si="118"/>
        <v/>
      </c>
      <c r="Z152" s="41" t="str">
        <f t="shared" si="119"/>
        <v/>
      </c>
      <c r="AA152" s="41" t="str">
        <f t="shared" si="120"/>
        <v/>
      </c>
      <c r="AB152" s="41" t="str">
        <f t="shared" si="84"/>
        <v/>
      </c>
      <c r="AC152" s="40" t="str">
        <f t="shared" si="85"/>
        <v/>
      </c>
      <c r="AD152" s="41" t="str">
        <f t="shared" si="86"/>
        <v/>
      </c>
      <c r="AF152" s="2" t="str">
        <f t="shared" si="123"/>
        <v/>
      </c>
      <c r="AG152" s="2" t="str">
        <f t="shared" si="87"/>
        <v/>
      </c>
      <c r="AH152" s="2" t="str">
        <f t="shared" si="88"/>
        <v/>
      </c>
      <c r="AI152" s="2" t="str">
        <f t="shared" si="89"/>
        <v/>
      </c>
      <c r="AJ152" s="2" t="str">
        <f t="shared" si="90"/>
        <v/>
      </c>
      <c r="AK152" s="41" t="str">
        <f t="shared" si="121"/>
        <v/>
      </c>
      <c r="AL152" s="41" t="str">
        <f t="shared" si="122"/>
        <v/>
      </c>
      <c r="AM152" s="41" t="str">
        <f t="shared" si="91"/>
        <v/>
      </c>
      <c r="AN152" s="41" t="str">
        <f t="shared" si="92"/>
        <v/>
      </c>
      <c r="AO152" s="41" t="str">
        <f t="shared" si="93"/>
        <v/>
      </c>
      <c r="AQ152" s="2" t="str">
        <f t="shared" si="94"/>
        <v/>
      </c>
      <c r="AR152" s="3" t="str">
        <f t="shared" si="95"/>
        <v/>
      </c>
      <c r="AS152" s="3" t="str">
        <f t="shared" si="96"/>
        <v/>
      </c>
      <c r="AT152" s="3" t="str">
        <f t="shared" si="97"/>
        <v/>
      </c>
      <c r="AU152" s="3" t="str">
        <f t="shared" si="98"/>
        <v/>
      </c>
      <c r="AV152" s="3" t="str">
        <f t="shared" si="99"/>
        <v/>
      </c>
      <c r="AW152" s="3" t="str">
        <f t="shared" si="100"/>
        <v/>
      </c>
      <c r="AX152" s="3" t="str">
        <f t="shared" si="101"/>
        <v/>
      </c>
      <c r="AY152" s="3" t="str">
        <f t="shared" si="102"/>
        <v/>
      </c>
      <c r="AZ152" s="3" t="str">
        <f t="shared" si="103"/>
        <v/>
      </c>
      <c r="BB152" s="7" t="str">
        <f t="shared" si="83"/>
        <v/>
      </c>
    </row>
    <row r="153" spans="1:54" x14ac:dyDescent="0.25">
      <c r="A153" s="2" t="str">
        <f t="shared" si="104"/>
        <v/>
      </c>
      <c r="B153" s="2" t="str">
        <f t="shared" si="105"/>
        <v/>
      </c>
      <c r="D153" s="59"/>
      <c r="E153" s="61"/>
      <c r="F153" s="18" t="str">
        <f t="shared" si="106"/>
        <v/>
      </c>
      <c r="G153" s="19" t="str">
        <f>IF(D153="","",VLOOKUP(D153,'Flota Variable'!$D$4:$I$35,4,0))</f>
        <v/>
      </c>
      <c r="H153" s="54"/>
      <c r="I153" s="19" t="str">
        <f>IF(D153="","",VLOOKUP(D153,'Flota Variable'!$D$4:$I$35,6,0))</f>
        <v/>
      </c>
      <c r="J153" s="54"/>
      <c r="L153" s="2">
        <v>151</v>
      </c>
      <c r="M153" s="2">
        <f t="shared" si="107"/>
        <v>7</v>
      </c>
      <c r="N153" s="2">
        <f t="shared" si="108"/>
        <v>21</v>
      </c>
      <c r="O153" s="2">
        <f t="shared" si="109"/>
        <v>721</v>
      </c>
      <c r="P153" s="43" t="str">
        <f t="shared" si="110"/>
        <v/>
      </c>
      <c r="Q153" s="44" t="str">
        <f t="shared" si="111"/>
        <v/>
      </c>
      <c r="R153" s="41" t="str">
        <f t="shared" si="112"/>
        <v/>
      </c>
      <c r="S153" s="41" t="str">
        <f t="shared" si="113"/>
        <v/>
      </c>
      <c r="U153" s="2" t="str">
        <f t="shared" si="114"/>
        <v/>
      </c>
      <c r="V153" s="2" t="str">
        <f t="shared" si="115"/>
        <v/>
      </c>
      <c r="W153" s="2" t="str">
        <f t="shared" si="116"/>
        <v/>
      </c>
      <c r="X153" s="2" t="str">
        <f t="shared" si="117"/>
        <v/>
      </c>
      <c r="Y153" s="2" t="str">
        <f t="shared" si="118"/>
        <v/>
      </c>
      <c r="Z153" s="41" t="str">
        <f t="shared" si="119"/>
        <v/>
      </c>
      <c r="AA153" s="41" t="str">
        <f t="shared" si="120"/>
        <v/>
      </c>
      <c r="AB153" s="41" t="str">
        <f t="shared" si="84"/>
        <v/>
      </c>
      <c r="AC153" s="40" t="str">
        <f t="shared" si="85"/>
        <v/>
      </c>
      <c r="AD153" s="41" t="str">
        <f t="shared" si="86"/>
        <v/>
      </c>
      <c r="AF153" s="2" t="str">
        <f t="shared" si="123"/>
        <v/>
      </c>
      <c r="AG153" s="2" t="str">
        <f t="shared" si="87"/>
        <v/>
      </c>
      <c r="AH153" s="2" t="str">
        <f t="shared" si="88"/>
        <v/>
      </c>
      <c r="AI153" s="2" t="str">
        <f t="shared" si="89"/>
        <v/>
      </c>
      <c r="AJ153" s="2" t="str">
        <f t="shared" si="90"/>
        <v/>
      </c>
      <c r="AK153" s="41" t="str">
        <f t="shared" si="121"/>
        <v/>
      </c>
      <c r="AL153" s="41" t="str">
        <f t="shared" si="122"/>
        <v/>
      </c>
      <c r="AM153" s="41" t="str">
        <f t="shared" si="91"/>
        <v/>
      </c>
      <c r="AN153" s="41" t="str">
        <f t="shared" si="92"/>
        <v/>
      </c>
      <c r="AO153" s="41" t="str">
        <f t="shared" si="93"/>
        <v/>
      </c>
      <c r="AQ153" s="2" t="str">
        <f t="shared" si="94"/>
        <v/>
      </c>
      <c r="AR153" s="3" t="str">
        <f t="shared" si="95"/>
        <v/>
      </c>
      <c r="AS153" s="3" t="str">
        <f t="shared" si="96"/>
        <v/>
      </c>
      <c r="AT153" s="3" t="str">
        <f t="shared" si="97"/>
        <v/>
      </c>
      <c r="AU153" s="3" t="str">
        <f t="shared" si="98"/>
        <v/>
      </c>
      <c r="AV153" s="3" t="str">
        <f t="shared" si="99"/>
        <v/>
      </c>
      <c r="AW153" s="3" t="str">
        <f t="shared" si="100"/>
        <v/>
      </c>
      <c r="AX153" s="3" t="str">
        <f t="shared" si="101"/>
        <v/>
      </c>
      <c r="AY153" s="3" t="str">
        <f t="shared" si="102"/>
        <v/>
      </c>
      <c r="AZ153" s="3" t="str">
        <f t="shared" si="103"/>
        <v/>
      </c>
      <c r="BB153" s="7" t="str">
        <f t="shared" si="83"/>
        <v/>
      </c>
    </row>
    <row r="154" spans="1:54" x14ac:dyDescent="0.25">
      <c r="A154" s="2" t="str">
        <f t="shared" si="104"/>
        <v/>
      </c>
      <c r="B154" s="2" t="str">
        <f t="shared" si="105"/>
        <v/>
      </c>
      <c r="D154" s="59"/>
      <c r="E154" s="61"/>
      <c r="F154" s="18" t="str">
        <f t="shared" si="106"/>
        <v/>
      </c>
      <c r="G154" s="19" t="str">
        <f>IF(D154="","",VLOOKUP(D154,'Flota Variable'!$D$4:$I$35,4,0))</f>
        <v/>
      </c>
      <c r="H154" s="54"/>
      <c r="I154" s="19" t="str">
        <f>IF(D154="","",VLOOKUP(D154,'Flota Variable'!$D$4:$I$35,6,0))</f>
        <v/>
      </c>
      <c r="J154" s="54"/>
      <c r="L154" s="2">
        <v>152</v>
      </c>
      <c r="M154" s="2">
        <f t="shared" si="107"/>
        <v>7</v>
      </c>
      <c r="N154" s="2">
        <f t="shared" si="108"/>
        <v>22</v>
      </c>
      <c r="O154" s="2">
        <f t="shared" si="109"/>
        <v>722</v>
      </c>
      <c r="P154" s="43" t="str">
        <f t="shared" si="110"/>
        <v/>
      </c>
      <c r="Q154" s="44" t="str">
        <f t="shared" si="111"/>
        <v/>
      </c>
      <c r="R154" s="41" t="str">
        <f t="shared" si="112"/>
        <v/>
      </c>
      <c r="S154" s="41" t="str">
        <f t="shared" si="113"/>
        <v/>
      </c>
      <c r="U154" s="2" t="str">
        <f t="shared" si="114"/>
        <v/>
      </c>
      <c r="V154" s="2" t="str">
        <f t="shared" si="115"/>
        <v/>
      </c>
      <c r="W154" s="2" t="str">
        <f t="shared" si="116"/>
        <v/>
      </c>
      <c r="X154" s="2" t="str">
        <f t="shared" si="117"/>
        <v/>
      </c>
      <c r="Y154" s="2" t="str">
        <f t="shared" si="118"/>
        <v/>
      </c>
      <c r="Z154" s="41" t="str">
        <f t="shared" si="119"/>
        <v/>
      </c>
      <c r="AA154" s="41" t="str">
        <f t="shared" si="120"/>
        <v/>
      </c>
      <c r="AB154" s="41" t="str">
        <f t="shared" si="84"/>
        <v/>
      </c>
      <c r="AC154" s="40" t="str">
        <f t="shared" si="85"/>
        <v/>
      </c>
      <c r="AD154" s="41" t="str">
        <f t="shared" si="86"/>
        <v/>
      </c>
      <c r="AF154" s="2" t="str">
        <f t="shared" si="123"/>
        <v/>
      </c>
      <c r="AG154" s="2" t="str">
        <f t="shared" si="87"/>
        <v/>
      </c>
      <c r="AH154" s="2" t="str">
        <f t="shared" si="88"/>
        <v/>
      </c>
      <c r="AI154" s="2" t="str">
        <f t="shared" si="89"/>
        <v/>
      </c>
      <c r="AJ154" s="2" t="str">
        <f t="shared" si="90"/>
        <v/>
      </c>
      <c r="AK154" s="41" t="str">
        <f t="shared" si="121"/>
        <v/>
      </c>
      <c r="AL154" s="41" t="str">
        <f t="shared" si="122"/>
        <v/>
      </c>
      <c r="AM154" s="41" t="str">
        <f t="shared" si="91"/>
        <v/>
      </c>
      <c r="AN154" s="41" t="str">
        <f t="shared" si="92"/>
        <v/>
      </c>
      <c r="AO154" s="41" t="str">
        <f t="shared" si="93"/>
        <v/>
      </c>
      <c r="AQ154" s="2" t="str">
        <f t="shared" si="94"/>
        <v/>
      </c>
      <c r="AR154" s="3" t="str">
        <f t="shared" si="95"/>
        <v/>
      </c>
      <c r="AS154" s="3" t="str">
        <f t="shared" si="96"/>
        <v/>
      </c>
      <c r="AT154" s="3" t="str">
        <f t="shared" si="97"/>
        <v/>
      </c>
      <c r="AU154" s="3" t="str">
        <f t="shared" si="98"/>
        <v/>
      </c>
      <c r="AV154" s="3" t="str">
        <f t="shared" si="99"/>
        <v/>
      </c>
      <c r="AW154" s="3" t="str">
        <f t="shared" si="100"/>
        <v/>
      </c>
      <c r="AX154" s="3" t="str">
        <f t="shared" si="101"/>
        <v/>
      </c>
      <c r="AY154" s="3" t="str">
        <f t="shared" si="102"/>
        <v/>
      </c>
      <c r="AZ154" s="3" t="str">
        <f t="shared" si="103"/>
        <v/>
      </c>
      <c r="BB154" s="7" t="str">
        <f t="shared" si="83"/>
        <v/>
      </c>
    </row>
    <row r="155" spans="1:54" x14ac:dyDescent="0.25">
      <c r="A155" s="2" t="str">
        <f t="shared" si="104"/>
        <v/>
      </c>
      <c r="B155" s="2" t="str">
        <f t="shared" si="105"/>
        <v/>
      </c>
      <c r="D155" s="59"/>
      <c r="E155" s="61"/>
      <c r="F155" s="18" t="str">
        <f t="shared" si="106"/>
        <v/>
      </c>
      <c r="G155" s="19" t="str">
        <f>IF(D155="","",VLOOKUP(D155,'Flota Variable'!$D$4:$I$35,4,0))</f>
        <v/>
      </c>
      <c r="H155" s="54"/>
      <c r="I155" s="19" t="str">
        <f>IF(D155="","",VLOOKUP(D155,'Flota Variable'!$D$4:$I$35,6,0))</f>
        <v/>
      </c>
      <c r="J155" s="54"/>
      <c r="L155" s="2">
        <v>153</v>
      </c>
      <c r="M155" s="2">
        <f t="shared" si="107"/>
        <v>7</v>
      </c>
      <c r="N155" s="2">
        <f t="shared" si="108"/>
        <v>23</v>
      </c>
      <c r="O155" s="2">
        <f t="shared" si="109"/>
        <v>723</v>
      </c>
      <c r="P155" s="43" t="str">
        <f t="shared" si="110"/>
        <v/>
      </c>
      <c r="Q155" s="44" t="str">
        <f t="shared" si="111"/>
        <v/>
      </c>
      <c r="R155" s="41" t="str">
        <f t="shared" si="112"/>
        <v/>
      </c>
      <c r="S155" s="41" t="str">
        <f t="shared" si="113"/>
        <v/>
      </c>
      <c r="U155" s="2" t="str">
        <f t="shared" si="114"/>
        <v/>
      </c>
      <c r="V155" s="2" t="str">
        <f t="shared" si="115"/>
        <v/>
      </c>
      <c r="W155" s="2" t="str">
        <f t="shared" si="116"/>
        <v/>
      </c>
      <c r="X155" s="2" t="str">
        <f t="shared" si="117"/>
        <v/>
      </c>
      <c r="Y155" s="2" t="str">
        <f t="shared" si="118"/>
        <v/>
      </c>
      <c r="Z155" s="41" t="str">
        <f t="shared" si="119"/>
        <v/>
      </c>
      <c r="AA155" s="41" t="str">
        <f t="shared" si="120"/>
        <v/>
      </c>
      <c r="AB155" s="41" t="str">
        <f t="shared" si="84"/>
        <v/>
      </c>
      <c r="AC155" s="40" t="str">
        <f t="shared" si="85"/>
        <v/>
      </c>
      <c r="AD155" s="41" t="str">
        <f t="shared" si="86"/>
        <v/>
      </c>
      <c r="AF155" s="2" t="str">
        <f t="shared" si="123"/>
        <v/>
      </c>
      <c r="AG155" s="2" t="str">
        <f t="shared" si="87"/>
        <v/>
      </c>
      <c r="AH155" s="2" t="str">
        <f t="shared" si="88"/>
        <v/>
      </c>
      <c r="AI155" s="2" t="str">
        <f t="shared" si="89"/>
        <v/>
      </c>
      <c r="AJ155" s="2" t="str">
        <f t="shared" si="90"/>
        <v/>
      </c>
      <c r="AK155" s="41" t="str">
        <f t="shared" si="121"/>
        <v/>
      </c>
      <c r="AL155" s="41" t="str">
        <f t="shared" si="122"/>
        <v/>
      </c>
      <c r="AM155" s="41" t="str">
        <f t="shared" si="91"/>
        <v/>
      </c>
      <c r="AN155" s="41" t="str">
        <f t="shared" si="92"/>
        <v/>
      </c>
      <c r="AO155" s="41" t="str">
        <f t="shared" si="93"/>
        <v/>
      </c>
      <c r="AQ155" s="2" t="str">
        <f t="shared" si="94"/>
        <v/>
      </c>
      <c r="AR155" s="3" t="str">
        <f t="shared" si="95"/>
        <v/>
      </c>
      <c r="AS155" s="3" t="str">
        <f t="shared" si="96"/>
        <v/>
      </c>
      <c r="AT155" s="3" t="str">
        <f t="shared" si="97"/>
        <v/>
      </c>
      <c r="AU155" s="3" t="str">
        <f t="shared" si="98"/>
        <v/>
      </c>
      <c r="AV155" s="3" t="str">
        <f t="shared" si="99"/>
        <v/>
      </c>
      <c r="AW155" s="3" t="str">
        <f t="shared" si="100"/>
        <v/>
      </c>
      <c r="AX155" s="3" t="str">
        <f t="shared" si="101"/>
        <v/>
      </c>
      <c r="AY155" s="3" t="str">
        <f t="shared" si="102"/>
        <v/>
      </c>
      <c r="AZ155" s="3" t="str">
        <f t="shared" si="103"/>
        <v/>
      </c>
      <c r="BB155" s="7" t="str">
        <f t="shared" si="83"/>
        <v/>
      </c>
    </row>
    <row r="156" spans="1:54" x14ac:dyDescent="0.25">
      <c r="A156" s="2" t="str">
        <f t="shared" si="104"/>
        <v/>
      </c>
      <c r="B156" s="2" t="str">
        <f t="shared" si="105"/>
        <v/>
      </c>
      <c r="D156" s="59"/>
      <c r="E156" s="61"/>
      <c r="F156" s="18" t="str">
        <f t="shared" si="106"/>
        <v/>
      </c>
      <c r="G156" s="19" t="str">
        <f>IF(D156="","",VLOOKUP(D156,'Flota Variable'!$D$4:$I$35,4,0))</f>
        <v/>
      </c>
      <c r="H156" s="54"/>
      <c r="I156" s="19" t="str">
        <f>IF(D156="","",VLOOKUP(D156,'Flota Variable'!$D$4:$I$35,6,0))</f>
        <v/>
      </c>
      <c r="J156" s="54"/>
      <c r="L156" s="2">
        <v>154</v>
      </c>
      <c r="M156" s="2">
        <f t="shared" si="107"/>
        <v>7</v>
      </c>
      <c r="N156" s="2">
        <f t="shared" si="108"/>
        <v>24</v>
      </c>
      <c r="O156" s="2">
        <f t="shared" si="109"/>
        <v>724</v>
      </c>
      <c r="P156" s="43" t="str">
        <f t="shared" si="110"/>
        <v/>
      </c>
      <c r="Q156" s="44" t="str">
        <f t="shared" si="111"/>
        <v/>
      </c>
      <c r="R156" s="41" t="str">
        <f t="shared" si="112"/>
        <v/>
      </c>
      <c r="S156" s="41" t="str">
        <f t="shared" si="113"/>
        <v/>
      </c>
      <c r="U156" s="2" t="str">
        <f t="shared" si="114"/>
        <v/>
      </c>
      <c r="V156" s="2" t="str">
        <f t="shared" si="115"/>
        <v/>
      </c>
      <c r="W156" s="2" t="str">
        <f t="shared" si="116"/>
        <v/>
      </c>
      <c r="X156" s="2" t="str">
        <f t="shared" si="117"/>
        <v/>
      </c>
      <c r="Y156" s="2" t="str">
        <f t="shared" si="118"/>
        <v/>
      </c>
      <c r="Z156" s="41" t="str">
        <f t="shared" si="119"/>
        <v/>
      </c>
      <c r="AA156" s="41" t="str">
        <f t="shared" si="120"/>
        <v/>
      </c>
      <c r="AB156" s="41" t="str">
        <f t="shared" si="84"/>
        <v/>
      </c>
      <c r="AC156" s="40" t="str">
        <f t="shared" si="85"/>
        <v/>
      </c>
      <c r="AD156" s="41" t="str">
        <f t="shared" si="86"/>
        <v/>
      </c>
      <c r="AF156" s="2" t="str">
        <f t="shared" si="123"/>
        <v/>
      </c>
      <c r="AG156" s="2" t="str">
        <f t="shared" si="87"/>
        <v/>
      </c>
      <c r="AH156" s="2" t="str">
        <f t="shared" si="88"/>
        <v/>
      </c>
      <c r="AI156" s="2" t="str">
        <f t="shared" si="89"/>
        <v/>
      </c>
      <c r="AJ156" s="2" t="str">
        <f t="shared" si="90"/>
        <v/>
      </c>
      <c r="AK156" s="41" t="str">
        <f t="shared" si="121"/>
        <v/>
      </c>
      <c r="AL156" s="41" t="str">
        <f t="shared" si="122"/>
        <v/>
      </c>
      <c r="AM156" s="41" t="str">
        <f t="shared" si="91"/>
        <v/>
      </c>
      <c r="AN156" s="41" t="str">
        <f t="shared" si="92"/>
        <v/>
      </c>
      <c r="AO156" s="41" t="str">
        <f t="shared" si="93"/>
        <v/>
      </c>
      <c r="AQ156" s="2" t="str">
        <f t="shared" si="94"/>
        <v/>
      </c>
      <c r="AR156" s="3" t="str">
        <f t="shared" si="95"/>
        <v/>
      </c>
      <c r="AS156" s="3" t="str">
        <f t="shared" si="96"/>
        <v/>
      </c>
      <c r="AT156" s="3" t="str">
        <f t="shared" si="97"/>
        <v/>
      </c>
      <c r="AU156" s="3" t="str">
        <f t="shared" si="98"/>
        <v/>
      </c>
      <c r="AV156" s="3" t="str">
        <f t="shared" si="99"/>
        <v/>
      </c>
      <c r="AW156" s="3" t="str">
        <f t="shared" si="100"/>
        <v/>
      </c>
      <c r="AX156" s="3" t="str">
        <f t="shared" si="101"/>
        <v/>
      </c>
      <c r="AY156" s="3" t="str">
        <f t="shared" si="102"/>
        <v/>
      </c>
      <c r="AZ156" s="3" t="str">
        <f t="shared" si="103"/>
        <v/>
      </c>
      <c r="BB156" s="7" t="str">
        <f t="shared" si="83"/>
        <v/>
      </c>
    </row>
    <row r="157" spans="1:54" x14ac:dyDescent="0.25">
      <c r="A157" s="2" t="str">
        <f t="shared" si="104"/>
        <v/>
      </c>
      <c r="B157" s="2" t="str">
        <f t="shared" si="105"/>
        <v/>
      </c>
      <c r="D157" s="59"/>
      <c r="E157" s="61"/>
      <c r="F157" s="18" t="str">
        <f t="shared" si="106"/>
        <v/>
      </c>
      <c r="G157" s="19" t="str">
        <f>IF(D157="","",VLOOKUP(D157,'Flota Variable'!$D$4:$I$35,4,0))</f>
        <v/>
      </c>
      <c r="H157" s="54"/>
      <c r="I157" s="19" t="str">
        <f>IF(D157="","",VLOOKUP(D157,'Flota Variable'!$D$4:$I$35,6,0))</f>
        <v/>
      </c>
      <c r="J157" s="54"/>
      <c r="L157" s="2">
        <v>155</v>
      </c>
      <c r="M157" s="2">
        <f t="shared" si="107"/>
        <v>8</v>
      </c>
      <c r="N157" s="2">
        <f t="shared" si="108"/>
        <v>3</v>
      </c>
      <c r="O157" s="2">
        <f t="shared" si="109"/>
        <v>803</v>
      </c>
      <c r="P157" s="43" t="str">
        <f t="shared" si="110"/>
        <v/>
      </c>
      <c r="Q157" s="44" t="str">
        <f t="shared" si="111"/>
        <v/>
      </c>
      <c r="R157" s="41" t="str">
        <f t="shared" si="112"/>
        <v/>
      </c>
      <c r="S157" s="41" t="str">
        <f t="shared" si="113"/>
        <v/>
      </c>
      <c r="U157" s="2" t="str">
        <f t="shared" si="114"/>
        <v/>
      </c>
      <c r="V157" s="2" t="str">
        <f t="shared" si="115"/>
        <v/>
      </c>
      <c r="W157" s="2" t="str">
        <f t="shared" si="116"/>
        <v/>
      </c>
      <c r="X157" s="2" t="str">
        <f t="shared" si="117"/>
        <v/>
      </c>
      <c r="Y157" s="2" t="str">
        <f t="shared" si="118"/>
        <v/>
      </c>
      <c r="Z157" s="41" t="str">
        <f t="shared" si="119"/>
        <v/>
      </c>
      <c r="AA157" s="41" t="str">
        <f t="shared" si="120"/>
        <v/>
      </c>
      <c r="AB157" s="41" t="str">
        <f t="shared" si="84"/>
        <v/>
      </c>
      <c r="AC157" s="40" t="str">
        <f t="shared" si="85"/>
        <v/>
      </c>
      <c r="AD157" s="41" t="str">
        <f t="shared" si="86"/>
        <v/>
      </c>
      <c r="AF157" s="2" t="str">
        <f t="shared" si="123"/>
        <v/>
      </c>
      <c r="AG157" s="2" t="str">
        <f t="shared" si="87"/>
        <v/>
      </c>
      <c r="AH157" s="2" t="str">
        <f t="shared" si="88"/>
        <v/>
      </c>
      <c r="AI157" s="2" t="str">
        <f t="shared" si="89"/>
        <v/>
      </c>
      <c r="AJ157" s="2" t="str">
        <f t="shared" si="90"/>
        <v/>
      </c>
      <c r="AK157" s="41" t="str">
        <f t="shared" si="121"/>
        <v/>
      </c>
      <c r="AL157" s="41" t="str">
        <f t="shared" si="122"/>
        <v/>
      </c>
      <c r="AM157" s="41" t="str">
        <f t="shared" si="91"/>
        <v/>
      </c>
      <c r="AN157" s="41" t="str">
        <f t="shared" si="92"/>
        <v/>
      </c>
      <c r="AO157" s="41" t="str">
        <f t="shared" si="93"/>
        <v/>
      </c>
      <c r="AQ157" s="2" t="str">
        <f t="shared" si="94"/>
        <v/>
      </c>
      <c r="AR157" s="3" t="str">
        <f t="shared" si="95"/>
        <v/>
      </c>
      <c r="AS157" s="3" t="str">
        <f t="shared" si="96"/>
        <v/>
      </c>
      <c r="AT157" s="3" t="str">
        <f t="shared" si="97"/>
        <v/>
      </c>
      <c r="AU157" s="3" t="str">
        <f t="shared" si="98"/>
        <v/>
      </c>
      <c r="AV157" s="3" t="str">
        <f t="shared" si="99"/>
        <v/>
      </c>
      <c r="AW157" s="3" t="str">
        <f t="shared" si="100"/>
        <v/>
      </c>
      <c r="AX157" s="3" t="str">
        <f t="shared" si="101"/>
        <v/>
      </c>
      <c r="AY157" s="3" t="str">
        <f t="shared" si="102"/>
        <v/>
      </c>
      <c r="AZ157" s="3" t="str">
        <f t="shared" si="103"/>
        <v/>
      </c>
      <c r="BB157" s="7" t="str">
        <f t="shared" si="83"/>
        <v/>
      </c>
    </row>
    <row r="158" spans="1:54" x14ac:dyDescent="0.25">
      <c r="A158" s="2" t="str">
        <f t="shared" si="104"/>
        <v/>
      </c>
      <c r="B158" s="2" t="str">
        <f t="shared" si="105"/>
        <v/>
      </c>
      <c r="D158" s="59"/>
      <c r="E158" s="61"/>
      <c r="F158" s="18" t="str">
        <f t="shared" si="106"/>
        <v/>
      </c>
      <c r="G158" s="19" t="str">
        <f>IF(D158="","",VLOOKUP(D158,'Flota Variable'!$D$4:$I$35,4,0))</f>
        <v/>
      </c>
      <c r="H158" s="54"/>
      <c r="I158" s="19" t="str">
        <f>IF(D158="","",VLOOKUP(D158,'Flota Variable'!$D$4:$I$35,6,0))</f>
        <v/>
      </c>
      <c r="J158" s="54"/>
      <c r="L158" s="2">
        <v>156</v>
      </c>
      <c r="M158" s="2">
        <f t="shared" si="107"/>
        <v>8</v>
      </c>
      <c r="N158" s="2">
        <f t="shared" si="108"/>
        <v>4</v>
      </c>
      <c r="O158" s="2">
        <f t="shared" si="109"/>
        <v>804</v>
      </c>
      <c r="P158" s="43" t="str">
        <f t="shared" si="110"/>
        <v/>
      </c>
      <c r="Q158" s="44" t="str">
        <f t="shared" si="111"/>
        <v/>
      </c>
      <c r="R158" s="41" t="str">
        <f t="shared" si="112"/>
        <v/>
      </c>
      <c r="S158" s="41" t="str">
        <f t="shared" si="113"/>
        <v/>
      </c>
      <c r="U158" s="2" t="str">
        <f t="shared" si="114"/>
        <v/>
      </c>
      <c r="V158" s="2" t="str">
        <f t="shared" si="115"/>
        <v/>
      </c>
      <c r="W158" s="2" t="str">
        <f t="shared" si="116"/>
        <v/>
      </c>
      <c r="X158" s="2" t="str">
        <f t="shared" si="117"/>
        <v/>
      </c>
      <c r="Y158" s="2" t="str">
        <f t="shared" si="118"/>
        <v/>
      </c>
      <c r="Z158" s="41" t="str">
        <f t="shared" si="119"/>
        <v/>
      </c>
      <c r="AA158" s="41" t="str">
        <f t="shared" si="120"/>
        <v/>
      </c>
      <c r="AB158" s="41" t="str">
        <f t="shared" si="84"/>
        <v/>
      </c>
      <c r="AC158" s="40" t="str">
        <f t="shared" si="85"/>
        <v/>
      </c>
      <c r="AD158" s="41" t="str">
        <f t="shared" si="86"/>
        <v/>
      </c>
      <c r="AF158" s="2" t="str">
        <f t="shared" si="123"/>
        <v/>
      </c>
      <c r="AG158" s="2" t="str">
        <f t="shared" si="87"/>
        <v/>
      </c>
      <c r="AH158" s="2" t="str">
        <f t="shared" si="88"/>
        <v/>
      </c>
      <c r="AI158" s="2" t="str">
        <f t="shared" si="89"/>
        <v/>
      </c>
      <c r="AJ158" s="2" t="str">
        <f t="shared" si="90"/>
        <v/>
      </c>
      <c r="AK158" s="41" t="str">
        <f t="shared" si="121"/>
        <v/>
      </c>
      <c r="AL158" s="41" t="str">
        <f t="shared" si="122"/>
        <v/>
      </c>
      <c r="AM158" s="41" t="str">
        <f t="shared" si="91"/>
        <v/>
      </c>
      <c r="AN158" s="41" t="str">
        <f t="shared" si="92"/>
        <v/>
      </c>
      <c r="AO158" s="41" t="str">
        <f t="shared" si="93"/>
        <v/>
      </c>
      <c r="AQ158" s="2" t="str">
        <f t="shared" si="94"/>
        <v/>
      </c>
      <c r="AR158" s="3" t="str">
        <f t="shared" si="95"/>
        <v/>
      </c>
      <c r="AS158" s="3" t="str">
        <f t="shared" si="96"/>
        <v/>
      </c>
      <c r="AT158" s="3" t="str">
        <f t="shared" si="97"/>
        <v/>
      </c>
      <c r="AU158" s="3" t="str">
        <f t="shared" si="98"/>
        <v/>
      </c>
      <c r="AV158" s="3" t="str">
        <f t="shared" si="99"/>
        <v/>
      </c>
      <c r="AW158" s="3" t="str">
        <f t="shared" si="100"/>
        <v/>
      </c>
      <c r="AX158" s="3" t="str">
        <f t="shared" si="101"/>
        <v/>
      </c>
      <c r="AY158" s="3" t="str">
        <f t="shared" si="102"/>
        <v/>
      </c>
      <c r="AZ158" s="3" t="str">
        <f t="shared" si="103"/>
        <v/>
      </c>
      <c r="BB158" s="7" t="str">
        <f t="shared" si="83"/>
        <v/>
      </c>
    </row>
    <row r="159" spans="1:54" x14ac:dyDescent="0.25">
      <c r="A159" s="2" t="str">
        <f t="shared" si="104"/>
        <v/>
      </c>
      <c r="B159" s="2" t="str">
        <f t="shared" si="105"/>
        <v/>
      </c>
      <c r="D159" s="59"/>
      <c r="E159" s="61"/>
      <c r="F159" s="18" t="str">
        <f t="shared" si="106"/>
        <v/>
      </c>
      <c r="G159" s="19" t="str">
        <f>IF(D159="","",VLOOKUP(D159,'Flota Variable'!$D$4:$I$35,4,0))</f>
        <v/>
      </c>
      <c r="H159" s="54"/>
      <c r="I159" s="19" t="str">
        <f>IF(D159="","",VLOOKUP(D159,'Flota Variable'!$D$4:$I$35,6,0))</f>
        <v/>
      </c>
      <c r="J159" s="54"/>
      <c r="L159" s="2">
        <v>157</v>
      </c>
      <c r="M159" s="2">
        <f t="shared" si="107"/>
        <v>8</v>
      </c>
      <c r="N159" s="2">
        <f t="shared" si="108"/>
        <v>5</v>
      </c>
      <c r="O159" s="2">
        <f t="shared" si="109"/>
        <v>805</v>
      </c>
      <c r="P159" s="43" t="str">
        <f t="shared" si="110"/>
        <v/>
      </c>
      <c r="Q159" s="44" t="str">
        <f t="shared" si="111"/>
        <v/>
      </c>
      <c r="R159" s="41" t="str">
        <f t="shared" si="112"/>
        <v/>
      </c>
      <c r="S159" s="41" t="str">
        <f t="shared" si="113"/>
        <v/>
      </c>
      <c r="U159" s="2" t="str">
        <f t="shared" si="114"/>
        <v/>
      </c>
      <c r="V159" s="2" t="str">
        <f t="shared" si="115"/>
        <v/>
      </c>
      <c r="W159" s="2" t="str">
        <f t="shared" si="116"/>
        <v/>
      </c>
      <c r="X159" s="2" t="str">
        <f t="shared" si="117"/>
        <v/>
      </c>
      <c r="Y159" s="2" t="str">
        <f t="shared" si="118"/>
        <v/>
      </c>
      <c r="Z159" s="41" t="str">
        <f t="shared" si="119"/>
        <v/>
      </c>
      <c r="AA159" s="41" t="str">
        <f t="shared" si="120"/>
        <v/>
      </c>
      <c r="AB159" s="41" t="str">
        <f t="shared" si="84"/>
        <v/>
      </c>
      <c r="AC159" s="40" t="str">
        <f t="shared" si="85"/>
        <v/>
      </c>
      <c r="AD159" s="41" t="str">
        <f t="shared" si="86"/>
        <v/>
      </c>
      <c r="AF159" s="2" t="str">
        <f t="shared" si="123"/>
        <v/>
      </c>
      <c r="AG159" s="2" t="str">
        <f t="shared" si="87"/>
        <v/>
      </c>
      <c r="AH159" s="2" t="str">
        <f t="shared" si="88"/>
        <v/>
      </c>
      <c r="AI159" s="2" t="str">
        <f t="shared" si="89"/>
        <v/>
      </c>
      <c r="AJ159" s="2" t="str">
        <f t="shared" si="90"/>
        <v/>
      </c>
      <c r="AK159" s="41" t="str">
        <f t="shared" si="121"/>
        <v/>
      </c>
      <c r="AL159" s="41" t="str">
        <f t="shared" si="122"/>
        <v/>
      </c>
      <c r="AM159" s="41" t="str">
        <f t="shared" si="91"/>
        <v/>
      </c>
      <c r="AN159" s="41" t="str">
        <f t="shared" si="92"/>
        <v/>
      </c>
      <c r="AO159" s="41" t="str">
        <f t="shared" si="93"/>
        <v/>
      </c>
      <c r="AQ159" s="2" t="str">
        <f t="shared" si="94"/>
        <v/>
      </c>
      <c r="AR159" s="3" t="str">
        <f t="shared" si="95"/>
        <v/>
      </c>
      <c r="AS159" s="3" t="str">
        <f t="shared" si="96"/>
        <v/>
      </c>
      <c r="AT159" s="3" t="str">
        <f t="shared" si="97"/>
        <v/>
      </c>
      <c r="AU159" s="3" t="str">
        <f t="shared" si="98"/>
        <v/>
      </c>
      <c r="AV159" s="3" t="str">
        <f t="shared" si="99"/>
        <v/>
      </c>
      <c r="AW159" s="3" t="str">
        <f t="shared" si="100"/>
        <v/>
      </c>
      <c r="AX159" s="3" t="str">
        <f t="shared" si="101"/>
        <v/>
      </c>
      <c r="AY159" s="3" t="str">
        <f t="shared" si="102"/>
        <v/>
      </c>
      <c r="AZ159" s="3" t="str">
        <f t="shared" si="103"/>
        <v/>
      </c>
      <c r="BB159" s="7" t="str">
        <f t="shared" si="83"/>
        <v/>
      </c>
    </row>
    <row r="160" spans="1:54" x14ac:dyDescent="0.25">
      <c r="A160" s="2" t="str">
        <f t="shared" si="104"/>
        <v/>
      </c>
      <c r="B160" s="2" t="str">
        <f t="shared" si="105"/>
        <v/>
      </c>
      <c r="D160" s="59"/>
      <c r="E160" s="61"/>
      <c r="F160" s="18" t="str">
        <f t="shared" si="106"/>
        <v/>
      </c>
      <c r="G160" s="19" t="str">
        <f>IF(D160="","",VLOOKUP(D160,'Flota Variable'!$D$4:$I$35,4,0))</f>
        <v/>
      </c>
      <c r="H160" s="54"/>
      <c r="I160" s="19" t="str">
        <f>IF(D160="","",VLOOKUP(D160,'Flota Variable'!$D$4:$I$35,6,0))</f>
        <v/>
      </c>
      <c r="J160" s="54"/>
      <c r="L160" s="2">
        <v>158</v>
      </c>
      <c r="M160" s="2">
        <f t="shared" si="107"/>
        <v>8</v>
      </c>
      <c r="N160" s="2">
        <f t="shared" si="108"/>
        <v>6</v>
      </c>
      <c r="O160" s="2">
        <f t="shared" si="109"/>
        <v>806</v>
      </c>
      <c r="P160" s="43" t="str">
        <f t="shared" si="110"/>
        <v/>
      </c>
      <c r="Q160" s="44" t="str">
        <f t="shared" si="111"/>
        <v/>
      </c>
      <c r="R160" s="41" t="str">
        <f t="shared" si="112"/>
        <v/>
      </c>
      <c r="S160" s="41" t="str">
        <f t="shared" si="113"/>
        <v/>
      </c>
      <c r="U160" s="2" t="str">
        <f t="shared" si="114"/>
        <v/>
      </c>
      <c r="V160" s="2" t="str">
        <f t="shared" si="115"/>
        <v/>
      </c>
      <c r="W160" s="2" t="str">
        <f t="shared" si="116"/>
        <v/>
      </c>
      <c r="X160" s="2" t="str">
        <f t="shared" si="117"/>
        <v/>
      </c>
      <c r="Y160" s="2" t="str">
        <f t="shared" si="118"/>
        <v/>
      </c>
      <c r="Z160" s="41" t="str">
        <f t="shared" si="119"/>
        <v/>
      </c>
      <c r="AA160" s="41" t="str">
        <f t="shared" si="120"/>
        <v/>
      </c>
      <c r="AB160" s="41" t="str">
        <f t="shared" si="84"/>
        <v/>
      </c>
      <c r="AC160" s="40" t="str">
        <f t="shared" si="85"/>
        <v/>
      </c>
      <c r="AD160" s="41" t="str">
        <f t="shared" si="86"/>
        <v/>
      </c>
      <c r="AF160" s="2" t="str">
        <f t="shared" si="123"/>
        <v/>
      </c>
      <c r="AG160" s="2" t="str">
        <f t="shared" si="87"/>
        <v/>
      </c>
      <c r="AH160" s="2" t="str">
        <f t="shared" si="88"/>
        <v/>
      </c>
      <c r="AI160" s="2" t="str">
        <f t="shared" si="89"/>
        <v/>
      </c>
      <c r="AJ160" s="2" t="str">
        <f t="shared" si="90"/>
        <v/>
      </c>
      <c r="AK160" s="41" t="str">
        <f t="shared" si="121"/>
        <v/>
      </c>
      <c r="AL160" s="41" t="str">
        <f t="shared" si="122"/>
        <v/>
      </c>
      <c r="AM160" s="41" t="str">
        <f t="shared" si="91"/>
        <v/>
      </c>
      <c r="AN160" s="41" t="str">
        <f t="shared" si="92"/>
        <v/>
      </c>
      <c r="AO160" s="41" t="str">
        <f t="shared" si="93"/>
        <v/>
      </c>
      <c r="AQ160" s="2" t="str">
        <f t="shared" si="94"/>
        <v/>
      </c>
      <c r="AR160" s="3" t="str">
        <f t="shared" si="95"/>
        <v/>
      </c>
      <c r="AS160" s="3" t="str">
        <f t="shared" si="96"/>
        <v/>
      </c>
      <c r="AT160" s="3" t="str">
        <f t="shared" si="97"/>
        <v/>
      </c>
      <c r="AU160" s="3" t="str">
        <f t="shared" si="98"/>
        <v/>
      </c>
      <c r="AV160" s="3" t="str">
        <f t="shared" si="99"/>
        <v/>
      </c>
      <c r="AW160" s="3" t="str">
        <f t="shared" si="100"/>
        <v/>
      </c>
      <c r="AX160" s="3" t="str">
        <f t="shared" si="101"/>
        <v/>
      </c>
      <c r="AY160" s="3" t="str">
        <f t="shared" si="102"/>
        <v/>
      </c>
      <c r="AZ160" s="3" t="str">
        <f t="shared" si="103"/>
        <v/>
      </c>
      <c r="BB160" s="7" t="str">
        <f t="shared" si="83"/>
        <v/>
      </c>
    </row>
    <row r="161" spans="1:54" x14ac:dyDescent="0.25">
      <c r="A161" s="2" t="str">
        <f t="shared" si="104"/>
        <v/>
      </c>
      <c r="B161" s="2" t="str">
        <f t="shared" si="105"/>
        <v/>
      </c>
      <c r="D161" s="59"/>
      <c r="E161" s="61"/>
      <c r="F161" s="18" t="str">
        <f t="shared" si="106"/>
        <v/>
      </c>
      <c r="G161" s="19" t="str">
        <f>IF(D161="","",VLOOKUP(D161,'Flota Variable'!$D$4:$I$35,4,0))</f>
        <v/>
      </c>
      <c r="H161" s="54"/>
      <c r="I161" s="19" t="str">
        <f>IF(D161="","",VLOOKUP(D161,'Flota Variable'!$D$4:$I$35,6,0))</f>
        <v/>
      </c>
      <c r="J161" s="54"/>
      <c r="L161" s="2">
        <v>159</v>
      </c>
      <c r="M161" s="2">
        <f t="shared" si="107"/>
        <v>8</v>
      </c>
      <c r="N161" s="2">
        <f t="shared" si="108"/>
        <v>7</v>
      </c>
      <c r="O161" s="2">
        <f t="shared" si="109"/>
        <v>807</v>
      </c>
      <c r="P161" s="43" t="str">
        <f t="shared" si="110"/>
        <v/>
      </c>
      <c r="Q161" s="44" t="str">
        <f t="shared" si="111"/>
        <v/>
      </c>
      <c r="R161" s="41" t="str">
        <f t="shared" si="112"/>
        <v/>
      </c>
      <c r="S161" s="41" t="str">
        <f t="shared" si="113"/>
        <v/>
      </c>
      <c r="U161" s="2" t="str">
        <f t="shared" si="114"/>
        <v/>
      </c>
      <c r="V161" s="2" t="str">
        <f t="shared" si="115"/>
        <v/>
      </c>
      <c r="W161" s="2" t="str">
        <f t="shared" si="116"/>
        <v/>
      </c>
      <c r="X161" s="2" t="str">
        <f t="shared" si="117"/>
        <v/>
      </c>
      <c r="Y161" s="2" t="str">
        <f t="shared" si="118"/>
        <v/>
      </c>
      <c r="Z161" s="41" t="str">
        <f t="shared" si="119"/>
        <v/>
      </c>
      <c r="AA161" s="41" t="str">
        <f t="shared" si="120"/>
        <v/>
      </c>
      <c r="AB161" s="41" t="str">
        <f t="shared" si="84"/>
        <v/>
      </c>
      <c r="AC161" s="40" t="str">
        <f t="shared" si="85"/>
        <v/>
      </c>
      <c r="AD161" s="41" t="str">
        <f t="shared" si="86"/>
        <v/>
      </c>
      <c r="AF161" s="2" t="str">
        <f t="shared" si="123"/>
        <v/>
      </c>
      <c r="AG161" s="2" t="str">
        <f t="shared" si="87"/>
        <v/>
      </c>
      <c r="AH161" s="2" t="str">
        <f t="shared" si="88"/>
        <v/>
      </c>
      <c r="AI161" s="2" t="str">
        <f t="shared" si="89"/>
        <v/>
      </c>
      <c r="AJ161" s="2" t="str">
        <f t="shared" si="90"/>
        <v/>
      </c>
      <c r="AK161" s="41" t="str">
        <f t="shared" si="121"/>
        <v/>
      </c>
      <c r="AL161" s="41" t="str">
        <f t="shared" si="122"/>
        <v/>
      </c>
      <c r="AM161" s="41" t="str">
        <f t="shared" si="91"/>
        <v/>
      </c>
      <c r="AN161" s="41" t="str">
        <f t="shared" si="92"/>
        <v/>
      </c>
      <c r="AO161" s="41" t="str">
        <f t="shared" si="93"/>
        <v/>
      </c>
      <c r="AQ161" s="2" t="str">
        <f t="shared" si="94"/>
        <v/>
      </c>
      <c r="AR161" s="3" t="str">
        <f t="shared" si="95"/>
        <v/>
      </c>
      <c r="AS161" s="3" t="str">
        <f t="shared" si="96"/>
        <v/>
      </c>
      <c r="AT161" s="3" t="str">
        <f t="shared" si="97"/>
        <v/>
      </c>
      <c r="AU161" s="3" t="str">
        <f t="shared" si="98"/>
        <v/>
      </c>
      <c r="AV161" s="3" t="str">
        <f t="shared" si="99"/>
        <v/>
      </c>
      <c r="AW161" s="3" t="str">
        <f t="shared" si="100"/>
        <v/>
      </c>
      <c r="AX161" s="3" t="str">
        <f t="shared" si="101"/>
        <v/>
      </c>
      <c r="AY161" s="3" t="str">
        <f t="shared" si="102"/>
        <v/>
      </c>
      <c r="AZ161" s="3" t="str">
        <f t="shared" si="103"/>
        <v/>
      </c>
      <c r="BB161" s="7" t="str">
        <f t="shared" si="83"/>
        <v/>
      </c>
    </row>
    <row r="162" spans="1:54" x14ac:dyDescent="0.25">
      <c r="A162" s="2" t="str">
        <f t="shared" si="104"/>
        <v/>
      </c>
      <c r="B162" s="2" t="str">
        <f t="shared" si="105"/>
        <v/>
      </c>
      <c r="D162" s="59"/>
      <c r="E162" s="61"/>
      <c r="F162" s="18" t="str">
        <f t="shared" si="106"/>
        <v/>
      </c>
      <c r="G162" s="19" t="str">
        <f>IF(D162="","",VLOOKUP(D162,'Flota Variable'!$D$4:$I$35,4,0))</f>
        <v/>
      </c>
      <c r="H162" s="54"/>
      <c r="I162" s="19" t="str">
        <f>IF(D162="","",VLOOKUP(D162,'Flota Variable'!$D$4:$I$35,6,0))</f>
        <v/>
      </c>
      <c r="J162" s="54"/>
      <c r="L162" s="2">
        <v>160</v>
      </c>
      <c r="M162" s="2">
        <f t="shared" si="107"/>
        <v>8</v>
      </c>
      <c r="N162" s="2">
        <f t="shared" si="108"/>
        <v>8</v>
      </c>
      <c r="O162" s="2">
        <f t="shared" si="109"/>
        <v>808</v>
      </c>
      <c r="P162" s="43" t="str">
        <f t="shared" si="110"/>
        <v/>
      </c>
      <c r="Q162" s="44" t="str">
        <f t="shared" si="111"/>
        <v/>
      </c>
      <c r="R162" s="41" t="str">
        <f t="shared" si="112"/>
        <v/>
      </c>
      <c r="S162" s="41" t="str">
        <f t="shared" si="113"/>
        <v/>
      </c>
      <c r="U162" s="2" t="str">
        <f t="shared" si="114"/>
        <v/>
      </c>
      <c r="V162" s="2" t="str">
        <f t="shared" si="115"/>
        <v/>
      </c>
      <c r="W162" s="2" t="str">
        <f t="shared" si="116"/>
        <v/>
      </c>
      <c r="X162" s="2" t="str">
        <f t="shared" si="117"/>
        <v/>
      </c>
      <c r="Y162" s="2" t="str">
        <f t="shared" si="118"/>
        <v/>
      </c>
      <c r="Z162" s="41" t="str">
        <f t="shared" si="119"/>
        <v/>
      </c>
      <c r="AA162" s="41" t="str">
        <f t="shared" si="120"/>
        <v/>
      </c>
      <c r="AB162" s="41" t="str">
        <f t="shared" si="84"/>
        <v/>
      </c>
      <c r="AC162" s="40" t="str">
        <f t="shared" si="85"/>
        <v/>
      </c>
      <c r="AD162" s="41" t="str">
        <f t="shared" si="86"/>
        <v/>
      </c>
      <c r="AF162" s="2" t="str">
        <f t="shared" si="123"/>
        <v/>
      </c>
      <c r="AG162" s="2" t="str">
        <f t="shared" si="87"/>
        <v/>
      </c>
      <c r="AH162" s="2" t="str">
        <f t="shared" si="88"/>
        <v/>
      </c>
      <c r="AI162" s="2" t="str">
        <f t="shared" si="89"/>
        <v/>
      </c>
      <c r="AJ162" s="2" t="str">
        <f t="shared" si="90"/>
        <v/>
      </c>
      <c r="AK162" s="41" t="str">
        <f t="shared" si="121"/>
        <v/>
      </c>
      <c r="AL162" s="41" t="str">
        <f t="shared" si="122"/>
        <v/>
      </c>
      <c r="AM162" s="41" t="str">
        <f t="shared" si="91"/>
        <v/>
      </c>
      <c r="AN162" s="41" t="str">
        <f t="shared" si="92"/>
        <v/>
      </c>
      <c r="AO162" s="41" t="str">
        <f t="shared" si="93"/>
        <v/>
      </c>
      <c r="AQ162" s="2" t="str">
        <f t="shared" si="94"/>
        <v/>
      </c>
      <c r="AR162" s="3" t="str">
        <f t="shared" si="95"/>
        <v/>
      </c>
      <c r="AS162" s="3" t="str">
        <f t="shared" si="96"/>
        <v/>
      </c>
      <c r="AT162" s="3" t="str">
        <f t="shared" si="97"/>
        <v/>
      </c>
      <c r="AU162" s="3" t="str">
        <f t="shared" si="98"/>
        <v/>
      </c>
      <c r="AV162" s="3" t="str">
        <f t="shared" si="99"/>
        <v/>
      </c>
      <c r="AW162" s="3" t="str">
        <f t="shared" si="100"/>
        <v/>
      </c>
      <c r="AX162" s="3" t="str">
        <f t="shared" si="101"/>
        <v/>
      </c>
      <c r="AY162" s="3" t="str">
        <f t="shared" si="102"/>
        <v/>
      </c>
      <c r="AZ162" s="3" t="str">
        <f t="shared" si="103"/>
        <v/>
      </c>
      <c r="BB162" s="7" t="str">
        <f t="shared" si="83"/>
        <v/>
      </c>
    </row>
    <row r="163" spans="1:54" x14ac:dyDescent="0.25">
      <c r="A163" s="2" t="str">
        <f t="shared" si="104"/>
        <v/>
      </c>
      <c r="B163" s="2" t="str">
        <f t="shared" si="105"/>
        <v/>
      </c>
      <c r="D163" s="59"/>
      <c r="E163" s="61"/>
      <c r="F163" s="18" t="str">
        <f t="shared" si="106"/>
        <v/>
      </c>
      <c r="G163" s="19" t="str">
        <f>IF(D163="","",VLOOKUP(D163,'Flota Variable'!$D$4:$I$35,4,0))</f>
        <v/>
      </c>
      <c r="H163" s="54"/>
      <c r="I163" s="19" t="str">
        <f>IF(D163="","",VLOOKUP(D163,'Flota Variable'!$D$4:$I$35,6,0))</f>
        <v/>
      </c>
      <c r="J163" s="54"/>
      <c r="L163" s="2">
        <v>161</v>
      </c>
      <c r="M163" s="2">
        <f t="shared" si="107"/>
        <v>8</v>
      </c>
      <c r="N163" s="2">
        <f t="shared" si="108"/>
        <v>9</v>
      </c>
      <c r="O163" s="2">
        <f t="shared" si="109"/>
        <v>809</v>
      </c>
      <c r="P163" s="43" t="str">
        <f t="shared" si="110"/>
        <v/>
      </c>
      <c r="Q163" s="44" t="str">
        <f t="shared" si="111"/>
        <v/>
      </c>
      <c r="R163" s="41" t="str">
        <f t="shared" si="112"/>
        <v/>
      </c>
      <c r="S163" s="41" t="str">
        <f t="shared" si="113"/>
        <v/>
      </c>
      <c r="U163" s="2" t="str">
        <f t="shared" si="114"/>
        <v/>
      </c>
      <c r="V163" s="2" t="str">
        <f t="shared" si="115"/>
        <v/>
      </c>
      <c r="W163" s="2" t="str">
        <f t="shared" si="116"/>
        <v/>
      </c>
      <c r="X163" s="2" t="str">
        <f t="shared" si="117"/>
        <v/>
      </c>
      <c r="Y163" s="2" t="str">
        <f t="shared" si="118"/>
        <v/>
      </c>
      <c r="Z163" s="41" t="str">
        <f t="shared" si="119"/>
        <v/>
      </c>
      <c r="AA163" s="41" t="str">
        <f t="shared" si="120"/>
        <v/>
      </c>
      <c r="AB163" s="41" t="str">
        <f t="shared" si="84"/>
        <v/>
      </c>
      <c r="AC163" s="40" t="str">
        <f t="shared" si="85"/>
        <v/>
      </c>
      <c r="AD163" s="41" t="str">
        <f t="shared" si="86"/>
        <v/>
      </c>
      <c r="AF163" s="2" t="str">
        <f t="shared" si="123"/>
        <v/>
      </c>
      <c r="AG163" s="2" t="str">
        <f t="shared" si="87"/>
        <v/>
      </c>
      <c r="AH163" s="2" t="str">
        <f t="shared" si="88"/>
        <v/>
      </c>
      <c r="AI163" s="2" t="str">
        <f t="shared" si="89"/>
        <v/>
      </c>
      <c r="AJ163" s="2" t="str">
        <f t="shared" si="90"/>
        <v/>
      </c>
      <c r="AK163" s="41" t="str">
        <f t="shared" si="121"/>
        <v/>
      </c>
      <c r="AL163" s="41" t="str">
        <f t="shared" si="122"/>
        <v/>
      </c>
      <c r="AM163" s="41" t="str">
        <f t="shared" si="91"/>
        <v/>
      </c>
      <c r="AN163" s="41" t="str">
        <f t="shared" si="92"/>
        <v/>
      </c>
      <c r="AO163" s="41" t="str">
        <f t="shared" si="93"/>
        <v/>
      </c>
      <c r="AQ163" s="2" t="str">
        <f t="shared" si="94"/>
        <v/>
      </c>
      <c r="AR163" s="3" t="str">
        <f t="shared" si="95"/>
        <v/>
      </c>
      <c r="AS163" s="3" t="str">
        <f t="shared" si="96"/>
        <v/>
      </c>
      <c r="AT163" s="3" t="str">
        <f t="shared" si="97"/>
        <v/>
      </c>
      <c r="AU163" s="3" t="str">
        <f t="shared" si="98"/>
        <v/>
      </c>
      <c r="AV163" s="3" t="str">
        <f t="shared" si="99"/>
        <v/>
      </c>
      <c r="AW163" s="3" t="str">
        <f t="shared" si="100"/>
        <v/>
      </c>
      <c r="AX163" s="3" t="str">
        <f t="shared" si="101"/>
        <v/>
      </c>
      <c r="AY163" s="3" t="str">
        <f t="shared" si="102"/>
        <v/>
      </c>
      <c r="AZ163" s="3" t="str">
        <f t="shared" si="103"/>
        <v/>
      </c>
      <c r="BB163" s="7" t="str">
        <f t="shared" si="83"/>
        <v/>
      </c>
    </row>
    <row r="164" spans="1:54" x14ac:dyDescent="0.25">
      <c r="A164" s="2" t="str">
        <f t="shared" si="104"/>
        <v/>
      </c>
      <c r="B164" s="2" t="str">
        <f t="shared" si="105"/>
        <v/>
      </c>
      <c r="D164" s="59"/>
      <c r="E164" s="61"/>
      <c r="F164" s="18" t="str">
        <f t="shared" si="106"/>
        <v/>
      </c>
      <c r="G164" s="19" t="str">
        <f>IF(D164="","",VLOOKUP(D164,'Flota Variable'!$D$4:$I$35,4,0))</f>
        <v/>
      </c>
      <c r="H164" s="54"/>
      <c r="I164" s="19" t="str">
        <f>IF(D164="","",VLOOKUP(D164,'Flota Variable'!$D$4:$I$35,6,0))</f>
        <v/>
      </c>
      <c r="J164" s="54"/>
      <c r="L164" s="2">
        <v>162</v>
      </c>
      <c r="M164" s="2">
        <f t="shared" si="107"/>
        <v>8</v>
      </c>
      <c r="N164" s="2">
        <f t="shared" si="108"/>
        <v>10</v>
      </c>
      <c r="O164" s="2">
        <f t="shared" si="109"/>
        <v>810</v>
      </c>
      <c r="P164" s="43" t="str">
        <f t="shared" si="110"/>
        <v/>
      </c>
      <c r="Q164" s="44" t="str">
        <f t="shared" si="111"/>
        <v/>
      </c>
      <c r="R164" s="41" t="str">
        <f t="shared" si="112"/>
        <v/>
      </c>
      <c r="S164" s="41" t="str">
        <f t="shared" si="113"/>
        <v/>
      </c>
      <c r="U164" s="2" t="str">
        <f t="shared" si="114"/>
        <v/>
      </c>
      <c r="V164" s="2" t="str">
        <f t="shared" si="115"/>
        <v/>
      </c>
      <c r="W164" s="2" t="str">
        <f t="shared" si="116"/>
        <v/>
      </c>
      <c r="X164" s="2" t="str">
        <f t="shared" si="117"/>
        <v/>
      </c>
      <c r="Y164" s="2" t="str">
        <f t="shared" si="118"/>
        <v/>
      </c>
      <c r="Z164" s="41" t="str">
        <f t="shared" si="119"/>
        <v/>
      </c>
      <c r="AA164" s="41" t="str">
        <f t="shared" si="120"/>
        <v/>
      </c>
      <c r="AB164" s="41" t="str">
        <f t="shared" si="84"/>
        <v/>
      </c>
      <c r="AC164" s="40" t="str">
        <f t="shared" si="85"/>
        <v/>
      </c>
      <c r="AD164" s="41" t="str">
        <f t="shared" si="86"/>
        <v/>
      </c>
      <c r="AF164" s="2" t="str">
        <f t="shared" si="123"/>
        <v/>
      </c>
      <c r="AG164" s="2" t="str">
        <f t="shared" si="87"/>
        <v/>
      </c>
      <c r="AH164" s="2" t="str">
        <f t="shared" si="88"/>
        <v/>
      </c>
      <c r="AI164" s="2" t="str">
        <f t="shared" si="89"/>
        <v/>
      </c>
      <c r="AJ164" s="2" t="str">
        <f t="shared" si="90"/>
        <v/>
      </c>
      <c r="AK164" s="41" t="str">
        <f t="shared" si="121"/>
        <v/>
      </c>
      <c r="AL164" s="41" t="str">
        <f t="shared" si="122"/>
        <v/>
      </c>
      <c r="AM164" s="41" t="str">
        <f t="shared" si="91"/>
        <v/>
      </c>
      <c r="AN164" s="41" t="str">
        <f t="shared" si="92"/>
        <v/>
      </c>
      <c r="AO164" s="41" t="str">
        <f t="shared" si="93"/>
        <v/>
      </c>
      <c r="AQ164" s="2" t="str">
        <f t="shared" si="94"/>
        <v/>
      </c>
      <c r="AR164" s="3" t="str">
        <f t="shared" si="95"/>
        <v/>
      </c>
      <c r="AS164" s="3" t="str">
        <f t="shared" si="96"/>
        <v/>
      </c>
      <c r="AT164" s="3" t="str">
        <f t="shared" si="97"/>
        <v/>
      </c>
      <c r="AU164" s="3" t="str">
        <f t="shared" si="98"/>
        <v/>
      </c>
      <c r="AV164" s="3" t="str">
        <f t="shared" si="99"/>
        <v/>
      </c>
      <c r="AW164" s="3" t="str">
        <f t="shared" si="100"/>
        <v/>
      </c>
      <c r="AX164" s="3" t="str">
        <f t="shared" si="101"/>
        <v/>
      </c>
      <c r="AY164" s="3" t="str">
        <f t="shared" si="102"/>
        <v/>
      </c>
      <c r="AZ164" s="3" t="str">
        <f t="shared" si="103"/>
        <v/>
      </c>
      <c r="BB164" s="7" t="str">
        <f t="shared" si="83"/>
        <v/>
      </c>
    </row>
    <row r="165" spans="1:54" x14ac:dyDescent="0.25">
      <c r="A165" s="2" t="str">
        <f t="shared" si="104"/>
        <v/>
      </c>
      <c r="B165" s="2" t="str">
        <f t="shared" si="105"/>
        <v/>
      </c>
      <c r="D165" s="59"/>
      <c r="E165" s="61"/>
      <c r="F165" s="18" t="str">
        <f t="shared" si="106"/>
        <v/>
      </c>
      <c r="G165" s="19" t="str">
        <f>IF(D165="","",VLOOKUP(D165,'Flota Variable'!$D$4:$I$35,4,0))</f>
        <v/>
      </c>
      <c r="H165" s="54"/>
      <c r="I165" s="19" t="str">
        <f>IF(D165="","",VLOOKUP(D165,'Flota Variable'!$D$4:$I$35,6,0))</f>
        <v/>
      </c>
      <c r="J165" s="54"/>
      <c r="L165" s="2">
        <v>163</v>
      </c>
      <c r="M165" s="2">
        <f t="shared" si="107"/>
        <v>8</v>
      </c>
      <c r="N165" s="2">
        <f t="shared" si="108"/>
        <v>11</v>
      </c>
      <c r="O165" s="2">
        <f t="shared" si="109"/>
        <v>811</v>
      </c>
      <c r="P165" s="43" t="str">
        <f t="shared" si="110"/>
        <v/>
      </c>
      <c r="Q165" s="44" t="str">
        <f t="shared" si="111"/>
        <v/>
      </c>
      <c r="R165" s="41" t="str">
        <f t="shared" si="112"/>
        <v/>
      </c>
      <c r="S165" s="41" t="str">
        <f t="shared" si="113"/>
        <v/>
      </c>
      <c r="U165" s="2" t="str">
        <f t="shared" si="114"/>
        <v/>
      </c>
      <c r="V165" s="2" t="str">
        <f t="shared" si="115"/>
        <v/>
      </c>
      <c r="W165" s="2" t="str">
        <f t="shared" si="116"/>
        <v/>
      </c>
      <c r="X165" s="2" t="str">
        <f t="shared" si="117"/>
        <v/>
      </c>
      <c r="Y165" s="2" t="str">
        <f t="shared" si="118"/>
        <v/>
      </c>
      <c r="Z165" s="41" t="str">
        <f t="shared" si="119"/>
        <v/>
      </c>
      <c r="AA165" s="41" t="str">
        <f t="shared" si="120"/>
        <v/>
      </c>
      <c r="AB165" s="41" t="str">
        <f t="shared" si="84"/>
        <v/>
      </c>
      <c r="AC165" s="40" t="str">
        <f t="shared" si="85"/>
        <v/>
      </c>
      <c r="AD165" s="41" t="str">
        <f t="shared" si="86"/>
        <v/>
      </c>
      <c r="AF165" s="2" t="str">
        <f t="shared" si="123"/>
        <v/>
      </c>
      <c r="AG165" s="2" t="str">
        <f t="shared" si="87"/>
        <v/>
      </c>
      <c r="AH165" s="2" t="str">
        <f t="shared" si="88"/>
        <v/>
      </c>
      <c r="AI165" s="2" t="str">
        <f t="shared" si="89"/>
        <v/>
      </c>
      <c r="AJ165" s="2" t="str">
        <f t="shared" si="90"/>
        <v/>
      </c>
      <c r="AK165" s="41" t="str">
        <f t="shared" si="121"/>
        <v/>
      </c>
      <c r="AL165" s="41" t="str">
        <f t="shared" si="122"/>
        <v/>
      </c>
      <c r="AM165" s="41" t="str">
        <f t="shared" si="91"/>
        <v/>
      </c>
      <c r="AN165" s="41" t="str">
        <f t="shared" si="92"/>
        <v/>
      </c>
      <c r="AO165" s="41" t="str">
        <f t="shared" si="93"/>
        <v/>
      </c>
      <c r="AQ165" s="2" t="str">
        <f t="shared" si="94"/>
        <v/>
      </c>
      <c r="AR165" s="3" t="str">
        <f t="shared" si="95"/>
        <v/>
      </c>
      <c r="AS165" s="3" t="str">
        <f t="shared" si="96"/>
        <v/>
      </c>
      <c r="AT165" s="3" t="str">
        <f t="shared" si="97"/>
        <v/>
      </c>
      <c r="AU165" s="3" t="str">
        <f t="shared" si="98"/>
        <v/>
      </c>
      <c r="AV165" s="3" t="str">
        <f t="shared" si="99"/>
        <v/>
      </c>
      <c r="AW165" s="3" t="str">
        <f t="shared" si="100"/>
        <v/>
      </c>
      <c r="AX165" s="3" t="str">
        <f t="shared" si="101"/>
        <v/>
      </c>
      <c r="AY165" s="3" t="str">
        <f t="shared" si="102"/>
        <v/>
      </c>
      <c r="AZ165" s="3" t="str">
        <f t="shared" si="103"/>
        <v/>
      </c>
      <c r="BB165" s="7" t="str">
        <f t="shared" si="83"/>
        <v/>
      </c>
    </row>
    <row r="166" spans="1:54" x14ac:dyDescent="0.25">
      <c r="A166" s="2" t="str">
        <f t="shared" si="104"/>
        <v/>
      </c>
      <c r="B166" s="2" t="str">
        <f t="shared" si="105"/>
        <v/>
      </c>
      <c r="D166" s="59"/>
      <c r="E166" s="61"/>
      <c r="F166" s="18" t="str">
        <f t="shared" si="106"/>
        <v/>
      </c>
      <c r="G166" s="19" t="str">
        <f>IF(D166="","",VLOOKUP(D166,'Flota Variable'!$D$4:$I$35,4,0))</f>
        <v/>
      </c>
      <c r="H166" s="54"/>
      <c r="I166" s="19" t="str">
        <f>IF(D166="","",VLOOKUP(D166,'Flota Variable'!$D$4:$I$35,6,0))</f>
        <v/>
      </c>
      <c r="J166" s="54"/>
      <c r="L166" s="2">
        <v>164</v>
      </c>
      <c r="M166" s="2">
        <f t="shared" si="107"/>
        <v>8</v>
      </c>
      <c r="N166" s="2">
        <f t="shared" si="108"/>
        <v>12</v>
      </c>
      <c r="O166" s="2">
        <f t="shared" si="109"/>
        <v>812</v>
      </c>
      <c r="P166" s="43" t="str">
        <f t="shared" si="110"/>
        <v/>
      </c>
      <c r="Q166" s="44" t="str">
        <f t="shared" si="111"/>
        <v/>
      </c>
      <c r="R166" s="41" t="str">
        <f t="shared" si="112"/>
        <v/>
      </c>
      <c r="S166" s="41" t="str">
        <f t="shared" si="113"/>
        <v/>
      </c>
      <c r="U166" s="2" t="str">
        <f t="shared" si="114"/>
        <v/>
      </c>
      <c r="V166" s="2" t="str">
        <f t="shared" si="115"/>
        <v/>
      </c>
      <c r="W166" s="2" t="str">
        <f t="shared" si="116"/>
        <v/>
      </c>
      <c r="X166" s="2" t="str">
        <f t="shared" si="117"/>
        <v/>
      </c>
      <c r="Y166" s="2" t="str">
        <f t="shared" si="118"/>
        <v/>
      </c>
      <c r="Z166" s="41" t="str">
        <f t="shared" si="119"/>
        <v/>
      </c>
      <c r="AA166" s="41" t="str">
        <f t="shared" si="120"/>
        <v/>
      </c>
      <c r="AB166" s="41" t="str">
        <f t="shared" si="84"/>
        <v/>
      </c>
      <c r="AC166" s="40" t="str">
        <f t="shared" si="85"/>
        <v/>
      </c>
      <c r="AD166" s="41" t="str">
        <f t="shared" si="86"/>
        <v/>
      </c>
      <c r="AF166" s="2" t="str">
        <f t="shared" si="123"/>
        <v/>
      </c>
      <c r="AG166" s="2" t="str">
        <f t="shared" si="87"/>
        <v/>
      </c>
      <c r="AH166" s="2" t="str">
        <f t="shared" si="88"/>
        <v/>
      </c>
      <c r="AI166" s="2" t="str">
        <f t="shared" si="89"/>
        <v/>
      </c>
      <c r="AJ166" s="2" t="str">
        <f t="shared" si="90"/>
        <v/>
      </c>
      <c r="AK166" s="41" t="str">
        <f t="shared" si="121"/>
        <v/>
      </c>
      <c r="AL166" s="41" t="str">
        <f t="shared" si="122"/>
        <v/>
      </c>
      <c r="AM166" s="41" t="str">
        <f t="shared" si="91"/>
        <v/>
      </c>
      <c r="AN166" s="41" t="str">
        <f t="shared" si="92"/>
        <v/>
      </c>
      <c r="AO166" s="41" t="str">
        <f t="shared" si="93"/>
        <v/>
      </c>
      <c r="AQ166" s="2" t="str">
        <f t="shared" si="94"/>
        <v/>
      </c>
      <c r="AR166" s="3" t="str">
        <f t="shared" si="95"/>
        <v/>
      </c>
      <c r="AS166" s="3" t="str">
        <f t="shared" si="96"/>
        <v/>
      </c>
      <c r="AT166" s="3" t="str">
        <f t="shared" si="97"/>
        <v/>
      </c>
      <c r="AU166" s="3" t="str">
        <f t="shared" si="98"/>
        <v/>
      </c>
      <c r="AV166" s="3" t="str">
        <f t="shared" si="99"/>
        <v/>
      </c>
      <c r="AW166" s="3" t="str">
        <f t="shared" si="100"/>
        <v/>
      </c>
      <c r="AX166" s="3" t="str">
        <f t="shared" si="101"/>
        <v/>
      </c>
      <c r="AY166" s="3" t="str">
        <f t="shared" si="102"/>
        <v/>
      </c>
      <c r="AZ166" s="3" t="str">
        <f t="shared" si="103"/>
        <v/>
      </c>
      <c r="BB166" s="7" t="str">
        <f t="shared" si="83"/>
        <v/>
      </c>
    </row>
    <row r="167" spans="1:54" x14ac:dyDescent="0.25">
      <c r="A167" s="2" t="str">
        <f t="shared" si="104"/>
        <v/>
      </c>
      <c r="B167" s="2" t="str">
        <f t="shared" si="105"/>
        <v/>
      </c>
      <c r="D167" s="59"/>
      <c r="E167" s="61"/>
      <c r="F167" s="18" t="str">
        <f t="shared" si="106"/>
        <v/>
      </c>
      <c r="G167" s="19" t="str">
        <f>IF(D167="","",VLOOKUP(D167,'Flota Variable'!$D$4:$I$35,4,0))</f>
        <v/>
      </c>
      <c r="H167" s="54"/>
      <c r="I167" s="19" t="str">
        <f>IF(D167="","",VLOOKUP(D167,'Flota Variable'!$D$4:$I$35,6,0))</f>
        <v/>
      </c>
      <c r="J167" s="54"/>
      <c r="L167" s="2">
        <v>165</v>
      </c>
      <c r="M167" s="2">
        <f t="shared" si="107"/>
        <v>8</v>
      </c>
      <c r="N167" s="2">
        <f t="shared" si="108"/>
        <v>13</v>
      </c>
      <c r="O167" s="2">
        <f t="shared" si="109"/>
        <v>813</v>
      </c>
      <c r="P167" s="43" t="str">
        <f t="shared" si="110"/>
        <v/>
      </c>
      <c r="Q167" s="44" t="str">
        <f t="shared" si="111"/>
        <v/>
      </c>
      <c r="R167" s="41" t="str">
        <f t="shared" si="112"/>
        <v/>
      </c>
      <c r="S167" s="41" t="str">
        <f t="shared" si="113"/>
        <v/>
      </c>
      <c r="U167" s="2" t="str">
        <f t="shared" si="114"/>
        <v/>
      </c>
      <c r="V167" s="2" t="str">
        <f t="shared" si="115"/>
        <v/>
      </c>
      <c r="W167" s="2" t="str">
        <f t="shared" si="116"/>
        <v/>
      </c>
      <c r="X167" s="2" t="str">
        <f t="shared" si="117"/>
        <v/>
      </c>
      <c r="Y167" s="2" t="str">
        <f t="shared" si="118"/>
        <v/>
      </c>
      <c r="Z167" s="41" t="str">
        <f t="shared" si="119"/>
        <v/>
      </c>
      <c r="AA167" s="41" t="str">
        <f t="shared" si="120"/>
        <v/>
      </c>
      <c r="AB167" s="41" t="str">
        <f t="shared" si="84"/>
        <v/>
      </c>
      <c r="AC167" s="40" t="str">
        <f t="shared" si="85"/>
        <v/>
      </c>
      <c r="AD167" s="41" t="str">
        <f t="shared" si="86"/>
        <v/>
      </c>
      <c r="AF167" s="2" t="str">
        <f t="shared" si="123"/>
        <v/>
      </c>
      <c r="AG167" s="2" t="str">
        <f t="shared" si="87"/>
        <v/>
      </c>
      <c r="AH167" s="2" t="str">
        <f t="shared" si="88"/>
        <v/>
      </c>
      <c r="AI167" s="2" t="str">
        <f t="shared" si="89"/>
        <v/>
      </c>
      <c r="AJ167" s="2" t="str">
        <f t="shared" si="90"/>
        <v/>
      </c>
      <c r="AK167" s="41" t="str">
        <f t="shared" si="121"/>
        <v/>
      </c>
      <c r="AL167" s="41" t="str">
        <f t="shared" si="122"/>
        <v/>
      </c>
      <c r="AM167" s="41" t="str">
        <f t="shared" si="91"/>
        <v/>
      </c>
      <c r="AN167" s="41" t="str">
        <f t="shared" si="92"/>
        <v/>
      </c>
      <c r="AO167" s="41" t="str">
        <f t="shared" si="93"/>
        <v/>
      </c>
      <c r="AQ167" s="2" t="str">
        <f t="shared" si="94"/>
        <v/>
      </c>
      <c r="AR167" s="3" t="str">
        <f t="shared" si="95"/>
        <v/>
      </c>
      <c r="AS167" s="3" t="str">
        <f t="shared" si="96"/>
        <v/>
      </c>
      <c r="AT167" s="3" t="str">
        <f t="shared" si="97"/>
        <v/>
      </c>
      <c r="AU167" s="3" t="str">
        <f t="shared" si="98"/>
        <v/>
      </c>
      <c r="AV167" s="3" t="str">
        <f t="shared" si="99"/>
        <v/>
      </c>
      <c r="AW167" s="3" t="str">
        <f t="shared" si="100"/>
        <v/>
      </c>
      <c r="AX167" s="3" t="str">
        <f t="shared" si="101"/>
        <v/>
      </c>
      <c r="AY167" s="3" t="str">
        <f t="shared" si="102"/>
        <v/>
      </c>
      <c r="AZ167" s="3" t="str">
        <f t="shared" si="103"/>
        <v/>
      </c>
      <c r="BB167" s="7" t="str">
        <f t="shared" si="83"/>
        <v/>
      </c>
    </row>
    <row r="168" spans="1:54" x14ac:dyDescent="0.25">
      <c r="A168" s="2" t="str">
        <f t="shared" si="104"/>
        <v/>
      </c>
      <c r="B168" s="2" t="str">
        <f t="shared" si="105"/>
        <v/>
      </c>
      <c r="D168" s="59"/>
      <c r="E168" s="61"/>
      <c r="F168" s="18" t="str">
        <f t="shared" si="106"/>
        <v/>
      </c>
      <c r="G168" s="19" t="str">
        <f>IF(D168="","",VLOOKUP(D168,'Flota Variable'!$D$4:$I$35,4,0))</f>
        <v/>
      </c>
      <c r="H168" s="54"/>
      <c r="I168" s="19" t="str">
        <f>IF(D168="","",VLOOKUP(D168,'Flota Variable'!$D$4:$I$35,6,0))</f>
        <v/>
      </c>
      <c r="J168" s="54"/>
      <c r="L168" s="2">
        <v>166</v>
      </c>
      <c r="M168" s="2">
        <f t="shared" si="107"/>
        <v>8</v>
      </c>
      <c r="N168" s="2">
        <f t="shared" si="108"/>
        <v>14</v>
      </c>
      <c r="O168" s="2">
        <f t="shared" si="109"/>
        <v>814</v>
      </c>
      <c r="P168" s="43" t="str">
        <f t="shared" si="110"/>
        <v/>
      </c>
      <c r="Q168" s="44" t="str">
        <f t="shared" si="111"/>
        <v/>
      </c>
      <c r="R168" s="41" t="str">
        <f t="shared" si="112"/>
        <v/>
      </c>
      <c r="S168" s="41" t="str">
        <f t="shared" si="113"/>
        <v/>
      </c>
      <c r="U168" s="2" t="str">
        <f t="shared" si="114"/>
        <v/>
      </c>
      <c r="V168" s="2" t="str">
        <f t="shared" si="115"/>
        <v/>
      </c>
      <c r="W168" s="2" t="str">
        <f t="shared" si="116"/>
        <v/>
      </c>
      <c r="X168" s="2" t="str">
        <f t="shared" si="117"/>
        <v/>
      </c>
      <c r="Y168" s="2" t="str">
        <f t="shared" si="118"/>
        <v/>
      </c>
      <c r="Z168" s="41" t="str">
        <f t="shared" si="119"/>
        <v/>
      </c>
      <c r="AA168" s="41" t="str">
        <f t="shared" si="120"/>
        <v/>
      </c>
      <c r="AB168" s="41" t="str">
        <f t="shared" si="84"/>
        <v/>
      </c>
      <c r="AC168" s="40" t="str">
        <f t="shared" si="85"/>
        <v/>
      </c>
      <c r="AD168" s="41" t="str">
        <f t="shared" si="86"/>
        <v/>
      </c>
      <c r="AF168" s="2" t="str">
        <f t="shared" si="123"/>
        <v/>
      </c>
      <c r="AG168" s="2" t="str">
        <f t="shared" si="87"/>
        <v/>
      </c>
      <c r="AH168" s="2" t="str">
        <f t="shared" si="88"/>
        <v/>
      </c>
      <c r="AI168" s="2" t="str">
        <f t="shared" si="89"/>
        <v/>
      </c>
      <c r="AJ168" s="2" t="str">
        <f t="shared" si="90"/>
        <v/>
      </c>
      <c r="AK168" s="41" t="str">
        <f t="shared" si="121"/>
        <v/>
      </c>
      <c r="AL168" s="41" t="str">
        <f t="shared" si="122"/>
        <v/>
      </c>
      <c r="AM168" s="41" t="str">
        <f t="shared" si="91"/>
        <v/>
      </c>
      <c r="AN168" s="41" t="str">
        <f t="shared" si="92"/>
        <v/>
      </c>
      <c r="AO168" s="41" t="str">
        <f t="shared" si="93"/>
        <v/>
      </c>
      <c r="AQ168" s="2" t="str">
        <f t="shared" si="94"/>
        <v/>
      </c>
      <c r="AR168" s="3" t="str">
        <f t="shared" si="95"/>
        <v/>
      </c>
      <c r="AS168" s="3" t="str">
        <f t="shared" si="96"/>
        <v/>
      </c>
      <c r="AT168" s="3" t="str">
        <f t="shared" si="97"/>
        <v/>
      </c>
      <c r="AU168" s="3" t="str">
        <f t="shared" si="98"/>
        <v/>
      </c>
      <c r="AV168" s="3" t="str">
        <f t="shared" si="99"/>
        <v/>
      </c>
      <c r="AW168" s="3" t="str">
        <f t="shared" si="100"/>
        <v/>
      </c>
      <c r="AX168" s="3" t="str">
        <f t="shared" si="101"/>
        <v/>
      </c>
      <c r="AY168" s="3" t="str">
        <f t="shared" si="102"/>
        <v/>
      </c>
      <c r="AZ168" s="3" t="str">
        <f t="shared" si="103"/>
        <v/>
      </c>
      <c r="BB168" s="7" t="str">
        <f t="shared" si="83"/>
        <v/>
      </c>
    </row>
    <row r="169" spans="1:54" x14ac:dyDescent="0.25">
      <c r="A169" s="2" t="str">
        <f t="shared" si="104"/>
        <v/>
      </c>
      <c r="B169" s="2" t="str">
        <f t="shared" si="105"/>
        <v/>
      </c>
      <c r="D169" s="59"/>
      <c r="E169" s="61"/>
      <c r="F169" s="18" t="str">
        <f t="shared" si="106"/>
        <v/>
      </c>
      <c r="G169" s="19" t="str">
        <f>IF(D169="","",VLOOKUP(D169,'Flota Variable'!$D$4:$I$35,4,0))</f>
        <v/>
      </c>
      <c r="H169" s="54"/>
      <c r="I169" s="19" t="str">
        <f>IF(D169="","",VLOOKUP(D169,'Flota Variable'!$D$4:$I$35,6,0))</f>
        <v/>
      </c>
      <c r="J169" s="54"/>
      <c r="L169" s="2">
        <v>167</v>
      </c>
      <c r="M169" s="2">
        <f t="shared" si="107"/>
        <v>8</v>
      </c>
      <c r="N169" s="2">
        <f t="shared" si="108"/>
        <v>15</v>
      </c>
      <c r="O169" s="2">
        <f t="shared" si="109"/>
        <v>815</v>
      </c>
      <c r="P169" s="43" t="str">
        <f t="shared" si="110"/>
        <v/>
      </c>
      <c r="Q169" s="44" t="str">
        <f t="shared" si="111"/>
        <v/>
      </c>
      <c r="R169" s="41" t="str">
        <f t="shared" si="112"/>
        <v/>
      </c>
      <c r="S169" s="41" t="str">
        <f t="shared" si="113"/>
        <v/>
      </c>
      <c r="U169" s="2" t="str">
        <f t="shared" si="114"/>
        <v/>
      </c>
      <c r="V169" s="2" t="str">
        <f t="shared" si="115"/>
        <v/>
      </c>
      <c r="W169" s="2" t="str">
        <f t="shared" si="116"/>
        <v/>
      </c>
      <c r="X169" s="2" t="str">
        <f t="shared" si="117"/>
        <v/>
      </c>
      <c r="Y169" s="2" t="str">
        <f t="shared" si="118"/>
        <v/>
      </c>
      <c r="Z169" s="41" t="str">
        <f t="shared" si="119"/>
        <v/>
      </c>
      <c r="AA169" s="41" t="str">
        <f t="shared" si="120"/>
        <v/>
      </c>
      <c r="AB169" s="41" t="str">
        <f t="shared" si="84"/>
        <v/>
      </c>
      <c r="AC169" s="40" t="str">
        <f t="shared" si="85"/>
        <v/>
      </c>
      <c r="AD169" s="41" t="str">
        <f t="shared" si="86"/>
        <v/>
      </c>
      <c r="AF169" s="2" t="str">
        <f t="shared" si="123"/>
        <v/>
      </c>
      <c r="AG169" s="2" t="str">
        <f t="shared" si="87"/>
        <v/>
      </c>
      <c r="AH169" s="2" t="str">
        <f t="shared" si="88"/>
        <v/>
      </c>
      <c r="AI169" s="2" t="str">
        <f t="shared" si="89"/>
        <v/>
      </c>
      <c r="AJ169" s="2" t="str">
        <f t="shared" si="90"/>
        <v/>
      </c>
      <c r="AK169" s="41" t="str">
        <f t="shared" si="121"/>
        <v/>
      </c>
      <c r="AL169" s="41" t="str">
        <f t="shared" si="122"/>
        <v/>
      </c>
      <c r="AM169" s="41" t="str">
        <f t="shared" si="91"/>
        <v/>
      </c>
      <c r="AN169" s="41" t="str">
        <f t="shared" si="92"/>
        <v/>
      </c>
      <c r="AO169" s="41" t="str">
        <f t="shared" si="93"/>
        <v/>
      </c>
      <c r="AQ169" s="2" t="str">
        <f t="shared" si="94"/>
        <v/>
      </c>
      <c r="AR169" s="3" t="str">
        <f t="shared" si="95"/>
        <v/>
      </c>
      <c r="AS169" s="3" t="str">
        <f t="shared" si="96"/>
        <v/>
      </c>
      <c r="AT169" s="3" t="str">
        <f t="shared" si="97"/>
        <v/>
      </c>
      <c r="AU169" s="3" t="str">
        <f t="shared" si="98"/>
        <v/>
      </c>
      <c r="AV169" s="3" t="str">
        <f t="shared" si="99"/>
        <v/>
      </c>
      <c r="AW169" s="3" t="str">
        <f t="shared" si="100"/>
        <v/>
      </c>
      <c r="AX169" s="3" t="str">
        <f t="shared" si="101"/>
        <v/>
      </c>
      <c r="AY169" s="3" t="str">
        <f t="shared" si="102"/>
        <v/>
      </c>
      <c r="AZ169" s="3" t="str">
        <f t="shared" si="103"/>
        <v/>
      </c>
      <c r="BB169" s="7" t="str">
        <f t="shared" si="83"/>
        <v/>
      </c>
    </row>
    <row r="170" spans="1:54" x14ac:dyDescent="0.25">
      <c r="A170" s="2" t="str">
        <f t="shared" si="104"/>
        <v/>
      </c>
      <c r="B170" s="2" t="str">
        <f t="shared" si="105"/>
        <v/>
      </c>
      <c r="D170" s="59"/>
      <c r="E170" s="61"/>
      <c r="F170" s="18" t="str">
        <f t="shared" si="106"/>
        <v/>
      </c>
      <c r="G170" s="19" t="str">
        <f>IF(D170="","",VLOOKUP(D170,'Flota Variable'!$D$4:$I$35,4,0))</f>
        <v/>
      </c>
      <c r="H170" s="54"/>
      <c r="I170" s="19" t="str">
        <f>IF(D170="","",VLOOKUP(D170,'Flota Variable'!$D$4:$I$35,6,0))</f>
        <v/>
      </c>
      <c r="J170" s="54"/>
      <c r="L170" s="2">
        <v>168</v>
      </c>
      <c r="M170" s="2">
        <f t="shared" si="107"/>
        <v>8</v>
      </c>
      <c r="N170" s="2">
        <f t="shared" si="108"/>
        <v>16</v>
      </c>
      <c r="O170" s="2">
        <f t="shared" si="109"/>
        <v>816</v>
      </c>
      <c r="P170" s="43" t="str">
        <f t="shared" si="110"/>
        <v/>
      </c>
      <c r="Q170" s="44" t="str">
        <f t="shared" si="111"/>
        <v/>
      </c>
      <c r="R170" s="41" t="str">
        <f t="shared" si="112"/>
        <v/>
      </c>
      <c r="S170" s="41" t="str">
        <f t="shared" si="113"/>
        <v/>
      </c>
      <c r="U170" s="2" t="str">
        <f t="shared" si="114"/>
        <v/>
      </c>
      <c r="V170" s="2" t="str">
        <f t="shared" si="115"/>
        <v/>
      </c>
      <c r="W170" s="2" t="str">
        <f t="shared" si="116"/>
        <v/>
      </c>
      <c r="X170" s="2" t="str">
        <f t="shared" si="117"/>
        <v/>
      </c>
      <c r="Y170" s="2" t="str">
        <f t="shared" si="118"/>
        <v/>
      </c>
      <c r="Z170" s="41" t="str">
        <f t="shared" si="119"/>
        <v/>
      </c>
      <c r="AA170" s="41" t="str">
        <f t="shared" si="120"/>
        <v/>
      </c>
      <c r="AB170" s="41" t="str">
        <f t="shared" si="84"/>
        <v/>
      </c>
      <c r="AC170" s="40" t="str">
        <f t="shared" si="85"/>
        <v/>
      </c>
      <c r="AD170" s="41" t="str">
        <f t="shared" si="86"/>
        <v/>
      </c>
      <c r="AF170" s="2" t="str">
        <f t="shared" si="123"/>
        <v/>
      </c>
      <c r="AG170" s="2" t="str">
        <f t="shared" si="87"/>
        <v/>
      </c>
      <c r="AH170" s="2" t="str">
        <f t="shared" si="88"/>
        <v/>
      </c>
      <c r="AI170" s="2" t="str">
        <f t="shared" si="89"/>
        <v/>
      </c>
      <c r="AJ170" s="2" t="str">
        <f t="shared" si="90"/>
        <v/>
      </c>
      <c r="AK170" s="41" t="str">
        <f t="shared" si="121"/>
        <v/>
      </c>
      <c r="AL170" s="41" t="str">
        <f t="shared" si="122"/>
        <v/>
      </c>
      <c r="AM170" s="41" t="str">
        <f t="shared" si="91"/>
        <v/>
      </c>
      <c r="AN170" s="41" t="str">
        <f t="shared" si="92"/>
        <v/>
      </c>
      <c r="AO170" s="41" t="str">
        <f t="shared" si="93"/>
        <v/>
      </c>
      <c r="AQ170" s="2" t="str">
        <f t="shared" si="94"/>
        <v/>
      </c>
      <c r="AR170" s="3" t="str">
        <f t="shared" si="95"/>
        <v/>
      </c>
      <c r="AS170" s="3" t="str">
        <f t="shared" si="96"/>
        <v/>
      </c>
      <c r="AT170" s="3" t="str">
        <f t="shared" si="97"/>
        <v/>
      </c>
      <c r="AU170" s="3" t="str">
        <f t="shared" si="98"/>
        <v/>
      </c>
      <c r="AV170" s="3" t="str">
        <f t="shared" si="99"/>
        <v/>
      </c>
      <c r="AW170" s="3" t="str">
        <f t="shared" si="100"/>
        <v/>
      </c>
      <c r="AX170" s="3" t="str">
        <f t="shared" si="101"/>
        <v/>
      </c>
      <c r="AY170" s="3" t="str">
        <f t="shared" si="102"/>
        <v/>
      </c>
      <c r="AZ170" s="3" t="str">
        <f t="shared" si="103"/>
        <v/>
      </c>
      <c r="BB170" s="7" t="str">
        <f t="shared" si="83"/>
        <v/>
      </c>
    </row>
    <row r="171" spans="1:54" x14ac:dyDescent="0.25">
      <c r="A171" s="2" t="str">
        <f t="shared" si="104"/>
        <v/>
      </c>
      <c r="B171" s="2" t="str">
        <f t="shared" si="105"/>
        <v/>
      </c>
      <c r="D171" s="59"/>
      <c r="E171" s="61"/>
      <c r="F171" s="18" t="str">
        <f t="shared" si="106"/>
        <v/>
      </c>
      <c r="G171" s="19" t="str">
        <f>IF(D171="","",VLOOKUP(D171,'Flota Variable'!$D$4:$I$35,4,0))</f>
        <v/>
      </c>
      <c r="H171" s="54"/>
      <c r="I171" s="19" t="str">
        <f>IF(D171="","",VLOOKUP(D171,'Flota Variable'!$D$4:$I$35,6,0))</f>
        <v/>
      </c>
      <c r="J171" s="54"/>
      <c r="L171" s="2">
        <v>169</v>
      </c>
      <c r="M171" s="2">
        <f t="shared" si="107"/>
        <v>8</v>
      </c>
      <c r="N171" s="2">
        <f t="shared" si="108"/>
        <v>17</v>
      </c>
      <c r="O171" s="2">
        <f t="shared" si="109"/>
        <v>817</v>
      </c>
      <c r="P171" s="43" t="str">
        <f t="shared" si="110"/>
        <v/>
      </c>
      <c r="Q171" s="44" t="str">
        <f t="shared" si="111"/>
        <v/>
      </c>
      <c r="R171" s="41" t="str">
        <f t="shared" si="112"/>
        <v/>
      </c>
      <c r="S171" s="41" t="str">
        <f t="shared" si="113"/>
        <v/>
      </c>
      <c r="U171" s="2" t="str">
        <f t="shared" si="114"/>
        <v/>
      </c>
      <c r="V171" s="2" t="str">
        <f t="shared" si="115"/>
        <v/>
      </c>
      <c r="W171" s="2" t="str">
        <f t="shared" si="116"/>
        <v/>
      </c>
      <c r="X171" s="2" t="str">
        <f t="shared" si="117"/>
        <v/>
      </c>
      <c r="Y171" s="2" t="str">
        <f t="shared" si="118"/>
        <v/>
      </c>
      <c r="Z171" s="41" t="str">
        <f t="shared" si="119"/>
        <v/>
      </c>
      <c r="AA171" s="41" t="str">
        <f t="shared" si="120"/>
        <v/>
      </c>
      <c r="AB171" s="41" t="str">
        <f t="shared" si="84"/>
        <v/>
      </c>
      <c r="AC171" s="40" t="str">
        <f t="shared" si="85"/>
        <v/>
      </c>
      <c r="AD171" s="41" t="str">
        <f t="shared" si="86"/>
        <v/>
      </c>
      <c r="AF171" s="2" t="str">
        <f t="shared" si="123"/>
        <v/>
      </c>
      <c r="AG171" s="2" t="str">
        <f t="shared" si="87"/>
        <v/>
      </c>
      <c r="AH171" s="2" t="str">
        <f t="shared" si="88"/>
        <v/>
      </c>
      <c r="AI171" s="2" t="str">
        <f t="shared" si="89"/>
        <v/>
      </c>
      <c r="AJ171" s="2" t="str">
        <f t="shared" si="90"/>
        <v/>
      </c>
      <c r="AK171" s="41" t="str">
        <f t="shared" si="121"/>
        <v/>
      </c>
      <c r="AL171" s="41" t="str">
        <f t="shared" si="122"/>
        <v/>
      </c>
      <c r="AM171" s="41" t="str">
        <f t="shared" si="91"/>
        <v/>
      </c>
      <c r="AN171" s="41" t="str">
        <f t="shared" si="92"/>
        <v/>
      </c>
      <c r="AO171" s="41" t="str">
        <f t="shared" si="93"/>
        <v/>
      </c>
      <c r="AQ171" s="2" t="str">
        <f t="shared" si="94"/>
        <v/>
      </c>
      <c r="AR171" s="3" t="str">
        <f t="shared" si="95"/>
        <v/>
      </c>
      <c r="AS171" s="3" t="str">
        <f t="shared" si="96"/>
        <v/>
      </c>
      <c r="AT171" s="3" t="str">
        <f t="shared" si="97"/>
        <v/>
      </c>
      <c r="AU171" s="3" t="str">
        <f t="shared" si="98"/>
        <v/>
      </c>
      <c r="AV171" s="3" t="str">
        <f t="shared" si="99"/>
        <v/>
      </c>
      <c r="AW171" s="3" t="str">
        <f t="shared" si="100"/>
        <v/>
      </c>
      <c r="AX171" s="3" t="str">
        <f t="shared" si="101"/>
        <v/>
      </c>
      <c r="AY171" s="3" t="str">
        <f t="shared" si="102"/>
        <v/>
      </c>
      <c r="AZ171" s="3" t="str">
        <f t="shared" si="103"/>
        <v/>
      </c>
      <c r="BB171" s="7" t="str">
        <f t="shared" si="83"/>
        <v/>
      </c>
    </row>
    <row r="172" spans="1:54" x14ac:dyDescent="0.25">
      <c r="A172" s="2" t="str">
        <f t="shared" si="104"/>
        <v/>
      </c>
      <c r="B172" s="2" t="str">
        <f t="shared" si="105"/>
        <v/>
      </c>
      <c r="D172" s="59"/>
      <c r="E172" s="61"/>
      <c r="F172" s="18" t="str">
        <f t="shared" si="106"/>
        <v/>
      </c>
      <c r="G172" s="19" t="str">
        <f>IF(D172="","",VLOOKUP(D172,'Flota Variable'!$D$4:$I$35,4,0))</f>
        <v/>
      </c>
      <c r="H172" s="54"/>
      <c r="I172" s="19" t="str">
        <f>IF(D172="","",VLOOKUP(D172,'Flota Variable'!$D$4:$I$35,6,0))</f>
        <v/>
      </c>
      <c r="J172" s="54"/>
      <c r="L172" s="2">
        <v>170</v>
      </c>
      <c r="M172" s="2">
        <f t="shared" si="107"/>
        <v>8</v>
      </c>
      <c r="N172" s="2">
        <f t="shared" si="108"/>
        <v>18</v>
      </c>
      <c r="O172" s="2">
        <f t="shared" si="109"/>
        <v>818</v>
      </c>
      <c r="P172" s="43" t="str">
        <f t="shared" si="110"/>
        <v/>
      </c>
      <c r="Q172" s="44" t="str">
        <f t="shared" si="111"/>
        <v/>
      </c>
      <c r="R172" s="41" t="str">
        <f t="shared" si="112"/>
        <v/>
      </c>
      <c r="S172" s="41" t="str">
        <f t="shared" si="113"/>
        <v/>
      </c>
      <c r="U172" s="2" t="str">
        <f t="shared" si="114"/>
        <v/>
      </c>
      <c r="V172" s="2" t="str">
        <f t="shared" si="115"/>
        <v/>
      </c>
      <c r="W172" s="2" t="str">
        <f t="shared" si="116"/>
        <v/>
      </c>
      <c r="X172" s="2" t="str">
        <f t="shared" si="117"/>
        <v/>
      </c>
      <c r="Y172" s="2" t="str">
        <f t="shared" si="118"/>
        <v/>
      </c>
      <c r="Z172" s="41" t="str">
        <f t="shared" si="119"/>
        <v/>
      </c>
      <c r="AA172" s="41" t="str">
        <f t="shared" si="120"/>
        <v/>
      </c>
      <c r="AB172" s="41" t="str">
        <f t="shared" si="84"/>
        <v/>
      </c>
      <c r="AC172" s="40" t="str">
        <f t="shared" si="85"/>
        <v/>
      </c>
      <c r="AD172" s="41" t="str">
        <f t="shared" si="86"/>
        <v/>
      </c>
      <c r="AF172" s="2" t="str">
        <f t="shared" si="123"/>
        <v/>
      </c>
      <c r="AG172" s="2" t="str">
        <f t="shared" si="87"/>
        <v/>
      </c>
      <c r="AH172" s="2" t="str">
        <f t="shared" si="88"/>
        <v/>
      </c>
      <c r="AI172" s="2" t="str">
        <f t="shared" si="89"/>
        <v/>
      </c>
      <c r="AJ172" s="2" t="str">
        <f t="shared" si="90"/>
        <v/>
      </c>
      <c r="AK172" s="41" t="str">
        <f t="shared" si="121"/>
        <v/>
      </c>
      <c r="AL172" s="41" t="str">
        <f t="shared" si="122"/>
        <v/>
      </c>
      <c r="AM172" s="41" t="str">
        <f t="shared" si="91"/>
        <v/>
      </c>
      <c r="AN172" s="41" t="str">
        <f t="shared" si="92"/>
        <v/>
      </c>
      <c r="AO172" s="41" t="str">
        <f t="shared" si="93"/>
        <v/>
      </c>
      <c r="AQ172" s="2" t="str">
        <f t="shared" si="94"/>
        <v/>
      </c>
      <c r="AR172" s="3" t="str">
        <f t="shared" si="95"/>
        <v/>
      </c>
      <c r="AS172" s="3" t="str">
        <f t="shared" si="96"/>
        <v/>
      </c>
      <c r="AT172" s="3" t="str">
        <f t="shared" si="97"/>
        <v/>
      </c>
      <c r="AU172" s="3" t="str">
        <f t="shared" si="98"/>
        <v/>
      </c>
      <c r="AV172" s="3" t="str">
        <f t="shared" si="99"/>
        <v/>
      </c>
      <c r="AW172" s="3" t="str">
        <f t="shared" si="100"/>
        <v/>
      </c>
      <c r="AX172" s="3" t="str">
        <f t="shared" si="101"/>
        <v/>
      </c>
      <c r="AY172" s="3" t="str">
        <f t="shared" si="102"/>
        <v/>
      </c>
      <c r="AZ172" s="3" t="str">
        <f t="shared" si="103"/>
        <v/>
      </c>
      <c r="BB172" s="7" t="str">
        <f t="shared" si="83"/>
        <v/>
      </c>
    </row>
    <row r="173" spans="1:54" x14ac:dyDescent="0.25">
      <c r="A173" s="2" t="str">
        <f t="shared" si="104"/>
        <v/>
      </c>
      <c r="B173" s="2" t="str">
        <f t="shared" si="105"/>
        <v/>
      </c>
      <c r="D173" s="59"/>
      <c r="E173" s="61"/>
      <c r="F173" s="18" t="str">
        <f t="shared" si="106"/>
        <v/>
      </c>
      <c r="G173" s="19" t="str">
        <f>IF(D173="","",VLOOKUP(D173,'Flota Variable'!$D$4:$I$35,4,0))</f>
        <v/>
      </c>
      <c r="H173" s="54"/>
      <c r="I173" s="19" t="str">
        <f>IF(D173="","",VLOOKUP(D173,'Flota Variable'!$D$4:$I$35,6,0))</f>
        <v/>
      </c>
      <c r="J173" s="54"/>
      <c r="L173" s="2">
        <v>171</v>
      </c>
      <c r="M173" s="2">
        <f t="shared" si="107"/>
        <v>8</v>
      </c>
      <c r="N173" s="2">
        <f t="shared" si="108"/>
        <v>19</v>
      </c>
      <c r="O173" s="2">
        <f t="shared" si="109"/>
        <v>819</v>
      </c>
      <c r="P173" s="43" t="str">
        <f t="shared" si="110"/>
        <v/>
      </c>
      <c r="Q173" s="44" t="str">
        <f t="shared" si="111"/>
        <v/>
      </c>
      <c r="R173" s="41" t="str">
        <f t="shared" si="112"/>
        <v/>
      </c>
      <c r="S173" s="41" t="str">
        <f t="shared" si="113"/>
        <v/>
      </c>
      <c r="U173" s="2" t="str">
        <f t="shared" si="114"/>
        <v/>
      </c>
      <c r="V173" s="2" t="str">
        <f t="shared" si="115"/>
        <v/>
      </c>
      <c r="W173" s="2" t="str">
        <f t="shared" si="116"/>
        <v/>
      </c>
      <c r="X173" s="2" t="str">
        <f t="shared" si="117"/>
        <v/>
      </c>
      <c r="Y173" s="2" t="str">
        <f t="shared" si="118"/>
        <v/>
      </c>
      <c r="Z173" s="41" t="str">
        <f t="shared" si="119"/>
        <v/>
      </c>
      <c r="AA173" s="41" t="str">
        <f t="shared" si="120"/>
        <v/>
      </c>
      <c r="AB173" s="41" t="str">
        <f t="shared" si="84"/>
        <v/>
      </c>
      <c r="AC173" s="40" t="str">
        <f t="shared" si="85"/>
        <v/>
      </c>
      <c r="AD173" s="41" t="str">
        <f t="shared" si="86"/>
        <v/>
      </c>
      <c r="AF173" s="2" t="str">
        <f t="shared" si="123"/>
        <v/>
      </c>
      <c r="AG173" s="2" t="str">
        <f t="shared" si="87"/>
        <v/>
      </c>
      <c r="AH173" s="2" t="str">
        <f t="shared" si="88"/>
        <v/>
      </c>
      <c r="AI173" s="2" t="str">
        <f t="shared" si="89"/>
        <v/>
      </c>
      <c r="AJ173" s="2" t="str">
        <f t="shared" si="90"/>
        <v/>
      </c>
      <c r="AK173" s="41" t="str">
        <f t="shared" si="121"/>
        <v/>
      </c>
      <c r="AL173" s="41" t="str">
        <f t="shared" si="122"/>
        <v/>
      </c>
      <c r="AM173" s="41" t="str">
        <f t="shared" si="91"/>
        <v/>
      </c>
      <c r="AN173" s="41" t="str">
        <f t="shared" si="92"/>
        <v/>
      </c>
      <c r="AO173" s="41" t="str">
        <f t="shared" si="93"/>
        <v/>
      </c>
      <c r="AQ173" s="2" t="str">
        <f t="shared" si="94"/>
        <v/>
      </c>
      <c r="AR173" s="3" t="str">
        <f t="shared" si="95"/>
        <v/>
      </c>
      <c r="AS173" s="3" t="str">
        <f t="shared" si="96"/>
        <v/>
      </c>
      <c r="AT173" s="3" t="str">
        <f t="shared" si="97"/>
        <v/>
      </c>
      <c r="AU173" s="3" t="str">
        <f t="shared" si="98"/>
        <v/>
      </c>
      <c r="AV173" s="3" t="str">
        <f t="shared" si="99"/>
        <v/>
      </c>
      <c r="AW173" s="3" t="str">
        <f t="shared" si="100"/>
        <v/>
      </c>
      <c r="AX173" s="3" t="str">
        <f t="shared" si="101"/>
        <v/>
      </c>
      <c r="AY173" s="3" t="str">
        <f t="shared" si="102"/>
        <v/>
      </c>
      <c r="AZ173" s="3" t="str">
        <f t="shared" si="103"/>
        <v/>
      </c>
      <c r="BB173" s="7" t="str">
        <f t="shared" si="83"/>
        <v/>
      </c>
    </row>
    <row r="174" spans="1:54" x14ac:dyDescent="0.25">
      <c r="A174" s="2" t="str">
        <f t="shared" si="104"/>
        <v/>
      </c>
      <c r="B174" s="2" t="str">
        <f t="shared" si="105"/>
        <v/>
      </c>
      <c r="D174" s="59"/>
      <c r="E174" s="61"/>
      <c r="F174" s="18" t="str">
        <f t="shared" si="106"/>
        <v/>
      </c>
      <c r="G174" s="19" t="str">
        <f>IF(D174="","",VLOOKUP(D174,'Flota Variable'!$D$4:$I$35,4,0))</f>
        <v/>
      </c>
      <c r="H174" s="54"/>
      <c r="I174" s="19" t="str">
        <f>IF(D174="","",VLOOKUP(D174,'Flota Variable'!$D$4:$I$35,6,0))</f>
        <v/>
      </c>
      <c r="J174" s="54"/>
      <c r="L174" s="2">
        <v>172</v>
      </c>
      <c r="M174" s="2">
        <f t="shared" si="107"/>
        <v>8</v>
      </c>
      <c r="N174" s="2">
        <f t="shared" si="108"/>
        <v>20</v>
      </c>
      <c r="O174" s="2">
        <f t="shared" si="109"/>
        <v>820</v>
      </c>
      <c r="P174" s="43" t="str">
        <f t="shared" si="110"/>
        <v/>
      </c>
      <c r="Q174" s="44" t="str">
        <f t="shared" si="111"/>
        <v/>
      </c>
      <c r="R174" s="41" t="str">
        <f t="shared" si="112"/>
        <v/>
      </c>
      <c r="S174" s="41" t="str">
        <f t="shared" si="113"/>
        <v/>
      </c>
      <c r="U174" s="2" t="str">
        <f t="shared" si="114"/>
        <v/>
      </c>
      <c r="V174" s="2" t="str">
        <f t="shared" si="115"/>
        <v/>
      </c>
      <c r="W174" s="2" t="str">
        <f t="shared" si="116"/>
        <v/>
      </c>
      <c r="X174" s="2" t="str">
        <f t="shared" si="117"/>
        <v/>
      </c>
      <c r="Y174" s="2" t="str">
        <f t="shared" si="118"/>
        <v/>
      </c>
      <c r="Z174" s="41" t="str">
        <f t="shared" si="119"/>
        <v/>
      </c>
      <c r="AA174" s="41" t="str">
        <f t="shared" si="120"/>
        <v/>
      </c>
      <c r="AB174" s="41" t="str">
        <f t="shared" si="84"/>
        <v/>
      </c>
      <c r="AC174" s="40" t="str">
        <f t="shared" si="85"/>
        <v/>
      </c>
      <c r="AD174" s="41" t="str">
        <f t="shared" si="86"/>
        <v/>
      </c>
      <c r="AF174" s="2" t="str">
        <f t="shared" si="123"/>
        <v/>
      </c>
      <c r="AG174" s="2" t="str">
        <f t="shared" si="87"/>
        <v/>
      </c>
      <c r="AH174" s="2" t="str">
        <f t="shared" si="88"/>
        <v/>
      </c>
      <c r="AI174" s="2" t="str">
        <f t="shared" si="89"/>
        <v/>
      </c>
      <c r="AJ174" s="2" t="str">
        <f t="shared" si="90"/>
        <v/>
      </c>
      <c r="AK174" s="41" t="str">
        <f t="shared" si="121"/>
        <v/>
      </c>
      <c r="AL174" s="41" t="str">
        <f t="shared" si="122"/>
        <v/>
      </c>
      <c r="AM174" s="41" t="str">
        <f t="shared" si="91"/>
        <v/>
      </c>
      <c r="AN174" s="41" t="str">
        <f t="shared" si="92"/>
        <v/>
      </c>
      <c r="AO174" s="41" t="str">
        <f t="shared" si="93"/>
        <v/>
      </c>
      <c r="AQ174" s="2" t="str">
        <f t="shared" si="94"/>
        <v/>
      </c>
      <c r="AR174" s="3" t="str">
        <f t="shared" si="95"/>
        <v/>
      </c>
      <c r="AS174" s="3" t="str">
        <f t="shared" si="96"/>
        <v/>
      </c>
      <c r="AT174" s="3" t="str">
        <f t="shared" si="97"/>
        <v/>
      </c>
      <c r="AU174" s="3" t="str">
        <f t="shared" si="98"/>
        <v/>
      </c>
      <c r="AV174" s="3" t="str">
        <f t="shared" si="99"/>
        <v/>
      </c>
      <c r="AW174" s="3" t="str">
        <f t="shared" si="100"/>
        <v/>
      </c>
      <c r="AX174" s="3" t="str">
        <f t="shared" si="101"/>
        <v/>
      </c>
      <c r="AY174" s="3" t="str">
        <f t="shared" si="102"/>
        <v/>
      </c>
      <c r="AZ174" s="3" t="str">
        <f t="shared" si="103"/>
        <v/>
      </c>
      <c r="BB174" s="7" t="str">
        <f t="shared" si="83"/>
        <v/>
      </c>
    </row>
    <row r="175" spans="1:54" x14ac:dyDescent="0.25">
      <c r="A175" s="2" t="str">
        <f t="shared" si="104"/>
        <v/>
      </c>
      <c r="B175" s="2" t="str">
        <f t="shared" si="105"/>
        <v/>
      </c>
      <c r="D175" s="59"/>
      <c r="E175" s="61"/>
      <c r="F175" s="18" t="str">
        <f t="shared" si="106"/>
        <v/>
      </c>
      <c r="G175" s="19" t="str">
        <f>IF(D175="","",VLOOKUP(D175,'Flota Variable'!$D$4:$I$35,4,0))</f>
        <v/>
      </c>
      <c r="H175" s="54"/>
      <c r="I175" s="19" t="str">
        <f>IF(D175="","",VLOOKUP(D175,'Flota Variable'!$D$4:$I$35,6,0))</f>
        <v/>
      </c>
      <c r="J175" s="54"/>
      <c r="L175" s="2">
        <v>173</v>
      </c>
      <c r="M175" s="2">
        <f t="shared" si="107"/>
        <v>8</v>
      </c>
      <c r="N175" s="2">
        <f t="shared" si="108"/>
        <v>21</v>
      </c>
      <c r="O175" s="2">
        <f t="shared" si="109"/>
        <v>821</v>
      </c>
      <c r="P175" s="43" t="str">
        <f t="shared" si="110"/>
        <v/>
      </c>
      <c r="Q175" s="44" t="str">
        <f t="shared" si="111"/>
        <v/>
      </c>
      <c r="R175" s="41" t="str">
        <f t="shared" si="112"/>
        <v/>
      </c>
      <c r="S175" s="41" t="str">
        <f t="shared" si="113"/>
        <v/>
      </c>
      <c r="U175" s="2" t="str">
        <f t="shared" si="114"/>
        <v/>
      </c>
      <c r="V175" s="2" t="str">
        <f t="shared" si="115"/>
        <v/>
      </c>
      <c r="W175" s="2" t="str">
        <f t="shared" si="116"/>
        <v/>
      </c>
      <c r="X175" s="2" t="str">
        <f t="shared" si="117"/>
        <v/>
      </c>
      <c r="Y175" s="2" t="str">
        <f t="shared" si="118"/>
        <v/>
      </c>
      <c r="Z175" s="41" t="str">
        <f t="shared" si="119"/>
        <v/>
      </c>
      <c r="AA175" s="41" t="str">
        <f t="shared" si="120"/>
        <v/>
      </c>
      <c r="AB175" s="41" t="str">
        <f t="shared" si="84"/>
        <v/>
      </c>
      <c r="AC175" s="40" t="str">
        <f t="shared" si="85"/>
        <v/>
      </c>
      <c r="AD175" s="41" t="str">
        <f t="shared" si="86"/>
        <v/>
      </c>
      <c r="AF175" s="2" t="str">
        <f t="shared" si="123"/>
        <v/>
      </c>
      <c r="AG175" s="2" t="str">
        <f t="shared" si="87"/>
        <v/>
      </c>
      <c r="AH175" s="2" t="str">
        <f t="shared" si="88"/>
        <v/>
      </c>
      <c r="AI175" s="2" t="str">
        <f t="shared" si="89"/>
        <v/>
      </c>
      <c r="AJ175" s="2" t="str">
        <f t="shared" si="90"/>
        <v/>
      </c>
      <c r="AK175" s="41" t="str">
        <f t="shared" si="121"/>
        <v/>
      </c>
      <c r="AL175" s="41" t="str">
        <f t="shared" si="122"/>
        <v/>
      </c>
      <c r="AM175" s="41" t="str">
        <f t="shared" si="91"/>
        <v/>
      </c>
      <c r="AN175" s="41" t="str">
        <f t="shared" si="92"/>
        <v/>
      </c>
      <c r="AO175" s="41" t="str">
        <f t="shared" si="93"/>
        <v/>
      </c>
      <c r="AQ175" s="2" t="str">
        <f t="shared" si="94"/>
        <v/>
      </c>
      <c r="AR175" s="3" t="str">
        <f t="shared" si="95"/>
        <v/>
      </c>
      <c r="AS175" s="3" t="str">
        <f t="shared" si="96"/>
        <v/>
      </c>
      <c r="AT175" s="3" t="str">
        <f t="shared" si="97"/>
        <v/>
      </c>
      <c r="AU175" s="3" t="str">
        <f t="shared" si="98"/>
        <v/>
      </c>
      <c r="AV175" s="3" t="str">
        <f t="shared" si="99"/>
        <v/>
      </c>
      <c r="AW175" s="3" t="str">
        <f t="shared" si="100"/>
        <v/>
      </c>
      <c r="AX175" s="3" t="str">
        <f t="shared" si="101"/>
        <v/>
      </c>
      <c r="AY175" s="3" t="str">
        <f t="shared" si="102"/>
        <v/>
      </c>
      <c r="AZ175" s="3" t="str">
        <f t="shared" si="103"/>
        <v/>
      </c>
      <c r="BB175" s="7" t="str">
        <f t="shared" si="83"/>
        <v/>
      </c>
    </row>
    <row r="176" spans="1:54" x14ac:dyDescent="0.25">
      <c r="A176" s="2" t="str">
        <f t="shared" si="104"/>
        <v/>
      </c>
      <c r="B176" s="2" t="str">
        <f t="shared" si="105"/>
        <v/>
      </c>
      <c r="D176" s="59"/>
      <c r="E176" s="61"/>
      <c r="F176" s="18" t="str">
        <f t="shared" si="106"/>
        <v/>
      </c>
      <c r="G176" s="19" t="str">
        <f>IF(D176="","",VLOOKUP(D176,'Flota Variable'!$D$4:$I$35,4,0))</f>
        <v/>
      </c>
      <c r="H176" s="54"/>
      <c r="I176" s="19" t="str">
        <f>IF(D176="","",VLOOKUP(D176,'Flota Variable'!$D$4:$I$35,6,0))</f>
        <v/>
      </c>
      <c r="J176" s="54"/>
      <c r="L176" s="2">
        <v>174</v>
      </c>
      <c r="M176" s="2">
        <f t="shared" si="107"/>
        <v>8</v>
      </c>
      <c r="N176" s="2">
        <f t="shared" si="108"/>
        <v>22</v>
      </c>
      <c r="O176" s="2">
        <f t="shared" si="109"/>
        <v>822</v>
      </c>
      <c r="P176" s="43" t="str">
        <f t="shared" si="110"/>
        <v/>
      </c>
      <c r="Q176" s="44" t="str">
        <f t="shared" si="111"/>
        <v/>
      </c>
      <c r="R176" s="41" t="str">
        <f t="shared" si="112"/>
        <v/>
      </c>
      <c r="S176" s="41" t="str">
        <f t="shared" si="113"/>
        <v/>
      </c>
      <c r="U176" s="2" t="str">
        <f t="shared" si="114"/>
        <v/>
      </c>
      <c r="V176" s="2" t="str">
        <f t="shared" si="115"/>
        <v/>
      </c>
      <c r="W176" s="2" t="str">
        <f t="shared" si="116"/>
        <v/>
      </c>
      <c r="X176" s="2" t="str">
        <f t="shared" si="117"/>
        <v/>
      </c>
      <c r="Y176" s="2" t="str">
        <f t="shared" si="118"/>
        <v/>
      </c>
      <c r="Z176" s="41" t="str">
        <f t="shared" si="119"/>
        <v/>
      </c>
      <c r="AA176" s="41" t="str">
        <f t="shared" si="120"/>
        <v/>
      </c>
      <c r="AB176" s="41" t="str">
        <f t="shared" si="84"/>
        <v/>
      </c>
      <c r="AC176" s="40" t="str">
        <f t="shared" si="85"/>
        <v/>
      </c>
      <c r="AD176" s="41" t="str">
        <f t="shared" si="86"/>
        <v/>
      </c>
      <c r="AF176" s="2" t="str">
        <f t="shared" si="123"/>
        <v/>
      </c>
      <c r="AG176" s="2" t="str">
        <f t="shared" si="87"/>
        <v/>
      </c>
      <c r="AH176" s="2" t="str">
        <f t="shared" si="88"/>
        <v/>
      </c>
      <c r="AI176" s="2" t="str">
        <f t="shared" si="89"/>
        <v/>
      </c>
      <c r="AJ176" s="2" t="str">
        <f t="shared" si="90"/>
        <v/>
      </c>
      <c r="AK176" s="41" t="str">
        <f t="shared" si="121"/>
        <v/>
      </c>
      <c r="AL176" s="41" t="str">
        <f t="shared" si="122"/>
        <v/>
      </c>
      <c r="AM176" s="41" t="str">
        <f t="shared" si="91"/>
        <v/>
      </c>
      <c r="AN176" s="41" t="str">
        <f t="shared" si="92"/>
        <v/>
      </c>
      <c r="AO176" s="41" t="str">
        <f t="shared" si="93"/>
        <v/>
      </c>
      <c r="AQ176" s="2" t="str">
        <f t="shared" si="94"/>
        <v/>
      </c>
      <c r="AR176" s="3" t="str">
        <f t="shared" si="95"/>
        <v/>
      </c>
      <c r="AS176" s="3" t="str">
        <f t="shared" si="96"/>
        <v/>
      </c>
      <c r="AT176" s="3" t="str">
        <f t="shared" si="97"/>
        <v/>
      </c>
      <c r="AU176" s="3" t="str">
        <f t="shared" si="98"/>
        <v/>
      </c>
      <c r="AV176" s="3" t="str">
        <f t="shared" si="99"/>
        <v/>
      </c>
      <c r="AW176" s="3" t="str">
        <f t="shared" si="100"/>
        <v/>
      </c>
      <c r="AX176" s="3" t="str">
        <f t="shared" si="101"/>
        <v/>
      </c>
      <c r="AY176" s="3" t="str">
        <f t="shared" si="102"/>
        <v/>
      </c>
      <c r="AZ176" s="3" t="str">
        <f t="shared" si="103"/>
        <v/>
      </c>
      <c r="BB176" s="7" t="str">
        <f t="shared" si="83"/>
        <v/>
      </c>
    </row>
    <row r="177" spans="1:54" x14ac:dyDescent="0.25">
      <c r="A177" s="2" t="str">
        <f t="shared" si="104"/>
        <v/>
      </c>
      <c r="B177" s="2" t="str">
        <f t="shared" si="105"/>
        <v/>
      </c>
      <c r="D177" s="59"/>
      <c r="E177" s="61"/>
      <c r="F177" s="18" t="str">
        <f t="shared" si="106"/>
        <v/>
      </c>
      <c r="G177" s="19" t="str">
        <f>IF(D177="","",VLOOKUP(D177,'Flota Variable'!$D$4:$I$35,4,0))</f>
        <v/>
      </c>
      <c r="H177" s="54"/>
      <c r="I177" s="19" t="str">
        <f>IF(D177="","",VLOOKUP(D177,'Flota Variable'!$D$4:$I$35,6,0))</f>
        <v/>
      </c>
      <c r="J177" s="54"/>
      <c r="L177" s="2">
        <v>175</v>
      </c>
      <c r="M177" s="2">
        <f t="shared" si="107"/>
        <v>8</v>
      </c>
      <c r="N177" s="2">
        <f t="shared" si="108"/>
        <v>23</v>
      </c>
      <c r="O177" s="2">
        <f t="shared" si="109"/>
        <v>823</v>
      </c>
      <c r="P177" s="43" t="str">
        <f t="shared" si="110"/>
        <v/>
      </c>
      <c r="Q177" s="44" t="str">
        <f t="shared" si="111"/>
        <v/>
      </c>
      <c r="R177" s="41" t="str">
        <f t="shared" si="112"/>
        <v/>
      </c>
      <c r="S177" s="41" t="str">
        <f t="shared" si="113"/>
        <v/>
      </c>
      <c r="U177" s="2" t="str">
        <f t="shared" si="114"/>
        <v/>
      </c>
      <c r="V177" s="2" t="str">
        <f t="shared" si="115"/>
        <v/>
      </c>
      <c r="W177" s="2" t="str">
        <f t="shared" si="116"/>
        <v/>
      </c>
      <c r="X177" s="2" t="str">
        <f t="shared" si="117"/>
        <v/>
      </c>
      <c r="Y177" s="2" t="str">
        <f t="shared" si="118"/>
        <v/>
      </c>
      <c r="Z177" s="41" t="str">
        <f t="shared" si="119"/>
        <v/>
      </c>
      <c r="AA177" s="41" t="str">
        <f t="shared" si="120"/>
        <v/>
      </c>
      <c r="AB177" s="41" t="str">
        <f t="shared" si="84"/>
        <v/>
      </c>
      <c r="AC177" s="40" t="str">
        <f t="shared" si="85"/>
        <v/>
      </c>
      <c r="AD177" s="41" t="str">
        <f t="shared" si="86"/>
        <v/>
      </c>
      <c r="AF177" s="2" t="str">
        <f t="shared" si="123"/>
        <v/>
      </c>
      <c r="AG177" s="2" t="str">
        <f t="shared" si="87"/>
        <v/>
      </c>
      <c r="AH177" s="2" t="str">
        <f t="shared" si="88"/>
        <v/>
      </c>
      <c r="AI177" s="2" t="str">
        <f t="shared" si="89"/>
        <v/>
      </c>
      <c r="AJ177" s="2" t="str">
        <f t="shared" si="90"/>
        <v/>
      </c>
      <c r="AK177" s="41" t="str">
        <f t="shared" si="121"/>
        <v/>
      </c>
      <c r="AL177" s="41" t="str">
        <f t="shared" si="122"/>
        <v/>
      </c>
      <c r="AM177" s="41" t="str">
        <f t="shared" si="91"/>
        <v/>
      </c>
      <c r="AN177" s="41" t="str">
        <f t="shared" si="92"/>
        <v/>
      </c>
      <c r="AO177" s="41" t="str">
        <f t="shared" si="93"/>
        <v/>
      </c>
      <c r="AQ177" s="2" t="str">
        <f t="shared" si="94"/>
        <v/>
      </c>
      <c r="AR177" s="3" t="str">
        <f t="shared" si="95"/>
        <v/>
      </c>
      <c r="AS177" s="3" t="str">
        <f t="shared" si="96"/>
        <v/>
      </c>
      <c r="AT177" s="3" t="str">
        <f t="shared" si="97"/>
        <v/>
      </c>
      <c r="AU177" s="3" t="str">
        <f t="shared" si="98"/>
        <v/>
      </c>
      <c r="AV177" s="3" t="str">
        <f t="shared" si="99"/>
        <v/>
      </c>
      <c r="AW177" s="3" t="str">
        <f t="shared" si="100"/>
        <v/>
      </c>
      <c r="AX177" s="3" t="str">
        <f t="shared" si="101"/>
        <v/>
      </c>
      <c r="AY177" s="3" t="str">
        <f t="shared" si="102"/>
        <v/>
      </c>
      <c r="AZ177" s="3" t="str">
        <f t="shared" si="103"/>
        <v/>
      </c>
      <c r="BB177" s="7" t="str">
        <f t="shared" si="83"/>
        <v/>
      </c>
    </row>
    <row r="178" spans="1:54" x14ac:dyDescent="0.25">
      <c r="A178" s="2" t="str">
        <f t="shared" si="104"/>
        <v/>
      </c>
      <c r="B178" s="2" t="str">
        <f t="shared" si="105"/>
        <v/>
      </c>
      <c r="D178" s="59"/>
      <c r="E178" s="61"/>
      <c r="F178" s="18" t="str">
        <f t="shared" si="106"/>
        <v/>
      </c>
      <c r="G178" s="19" t="str">
        <f>IF(D178="","",VLOOKUP(D178,'Flota Variable'!$D$4:$I$35,4,0))</f>
        <v/>
      </c>
      <c r="H178" s="54"/>
      <c r="I178" s="19" t="str">
        <f>IF(D178="","",VLOOKUP(D178,'Flota Variable'!$D$4:$I$35,6,0))</f>
        <v/>
      </c>
      <c r="J178" s="54"/>
      <c r="L178" s="2">
        <v>176</v>
      </c>
      <c r="M178" s="2">
        <f t="shared" si="107"/>
        <v>8</v>
      </c>
      <c r="N178" s="2">
        <f t="shared" si="108"/>
        <v>24</v>
      </c>
      <c r="O178" s="2">
        <f t="shared" si="109"/>
        <v>824</v>
      </c>
      <c r="P178" s="43" t="str">
        <f t="shared" si="110"/>
        <v/>
      </c>
      <c r="Q178" s="44" t="str">
        <f t="shared" si="111"/>
        <v/>
      </c>
      <c r="R178" s="41" t="str">
        <f t="shared" si="112"/>
        <v/>
      </c>
      <c r="S178" s="41" t="str">
        <f t="shared" si="113"/>
        <v/>
      </c>
      <c r="U178" s="2" t="str">
        <f t="shared" si="114"/>
        <v/>
      </c>
      <c r="V178" s="2" t="str">
        <f t="shared" si="115"/>
        <v/>
      </c>
      <c r="W178" s="2" t="str">
        <f t="shared" si="116"/>
        <v/>
      </c>
      <c r="X178" s="2" t="str">
        <f t="shared" si="117"/>
        <v/>
      </c>
      <c r="Y178" s="2" t="str">
        <f t="shared" si="118"/>
        <v/>
      </c>
      <c r="Z178" s="41" t="str">
        <f t="shared" si="119"/>
        <v/>
      </c>
      <c r="AA178" s="41" t="str">
        <f t="shared" si="120"/>
        <v/>
      </c>
      <c r="AB178" s="41" t="str">
        <f t="shared" si="84"/>
        <v/>
      </c>
      <c r="AC178" s="40" t="str">
        <f t="shared" si="85"/>
        <v/>
      </c>
      <c r="AD178" s="41" t="str">
        <f t="shared" si="86"/>
        <v/>
      </c>
      <c r="AF178" s="2" t="str">
        <f t="shared" si="123"/>
        <v/>
      </c>
      <c r="AG178" s="2" t="str">
        <f t="shared" si="87"/>
        <v/>
      </c>
      <c r="AH178" s="2" t="str">
        <f t="shared" si="88"/>
        <v/>
      </c>
      <c r="AI178" s="2" t="str">
        <f t="shared" si="89"/>
        <v/>
      </c>
      <c r="AJ178" s="2" t="str">
        <f t="shared" si="90"/>
        <v/>
      </c>
      <c r="AK178" s="41" t="str">
        <f t="shared" si="121"/>
        <v/>
      </c>
      <c r="AL178" s="41" t="str">
        <f t="shared" si="122"/>
        <v/>
      </c>
      <c r="AM178" s="41" t="str">
        <f t="shared" si="91"/>
        <v/>
      </c>
      <c r="AN178" s="41" t="str">
        <f t="shared" si="92"/>
        <v/>
      </c>
      <c r="AO178" s="41" t="str">
        <f t="shared" si="93"/>
        <v/>
      </c>
      <c r="AQ178" s="2" t="str">
        <f t="shared" si="94"/>
        <v/>
      </c>
      <c r="AR178" s="3" t="str">
        <f t="shared" si="95"/>
        <v/>
      </c>
      <c r="AS178" s="3" t="str">
        <f t="shared" si="96"/>
        <v/>
      </c>
      <c r="AT178" s="3" t="str">
        <f t="shared" si="97"/>
        <v/>
      </c>
      <c r="AU178" s="3" t="str">
        <f t="shared" si="98"/>
        <v/>
      </c>
      <c r="AV178" s="3" t="str">
        <f t="shared" si="99"/>
        <v/>
      </c>
      <c r="AW178" s="3" t="str">
        <f t="shared" si="100"/>
        <v/>
      </c>
      <c r="AX178" s="3" t="str">
        <f t="shared" si="101"/>
        <v/>
      </c>
      <c r="AY178" s="3" t="str">
        <f t="shared" si="102"/>
        <v/>
      </c>
      <c r="AZ178" s="3" t="str">
        <f t="shared" si="103"/>
        <v/>
      </c>
      <c r="BB178" s="7" t="str">
        <f t="shared" si="83"/>
        <v/>
      </c>
    </row>
    <row r="179" spans="1:54" x14ac:dyDescent="0.25">
      <c r="A179" s="2" t="str">
        <f t="shared" si="104"/>
        <v/>
      </c>
      <c r="B179" s="2" t="str">
        <f t="shared" si="105"/>
        <v/>
      </c>
      <c r="D179" s="59"/>
      <c r="E179" s="61"/>
      <c r="F179" s="18" t="str">
        <f t="shared" si="106"/>
        <v/>
      </c>
      <c r="G179" s="19" t="str">
        <f>IF(D179="","",VLOOKUP(D179,'Flota Variable'!$D$4:$I$35,4,0))</f>
        <v/>
      </c>
      <c r="H179" s="54"/>
      <c r="I179" s="19" t="str">
        <f>IF(D179="","",VLOOKUP(D179,'Flota Variable'!$D$4:$I$35,6,0))</f>
        <v/>
      </c>
      <c r="J179" s="54"/>
      <c r="L179" s="2">
        <v>177</v>
      </c>
      <c r="M179" s="2">
        <f t="shared" si="107"/>
        <v>9</v>
      </c>
      <c r="N179" s="2">
        <f t="shared" si="108"/>
        <v>3</v>
      </c>
      <c r="O179" s="2">
        <f t="shared" si="109"/>
        <v>903</v>
      </c>
      <c r="P179" s="43" t="str">
        <f t="shared" si="110"/>
        <v/>
      </c>
      <c r="Q179" s="44" t="str">
        <f t="shared" si="111"/>
        <v/>
      </c>
      <c r="R179" s="41" t="str">
        <f t="shared" si="112"/>
        <v/>
      </c>
      <c r="S179" s="41" t="str">
        <f t="shared" si="113"/>
        <v/>
      </c>
      <c r="U179" s="2" t="str">
        <f t="shared" si="114"/>
        <v/>
      </c>
      <c r="V179" s="2" t="str">
        <f t="shared" si="115"/>
        <v/>
      </c>
      <c r="W179" s="2" t="str">
        <f t="shared" si="116"/>
        <v/>
      </c>
      <c r="X179" s="2" t="str">
        <f t="shared" si="117"/>
        <v/>
      </c>
      <c r="Y179" s="2" t="str">
        <f t="shared" si="118"/>
        <v/>
      </c>
      <c r="Z179" s="41" t="str">
        <f t="shared" si="119"/>
        <v/>
      </c>
      <c r="AA179" s="41" t="str">
        <f t="shared" si="120"/>
        <v/>
      </c>
      <c r="AB179" s="41" t="str">
        <f t="shared" si="84"/>
        <v/>
      </c>
      <c r="AC179" s="40" t="str">
        <f t="shared" si="85"/>
        <v/>
      </c>
      <c r="AD179" s="41" t="str">
        <f t="shared" si="86"/>
        <v/>
      </c>
      <c r="AF179" s="2" t="str">
        <f t="shared" si="123"/>
        <v/>
      </c>
      <c r="AG179" s="2" t="str">
        <f t="shared" si="87"/>
        <v/>
      </c>
      <c r="AH179" s="2" t="str">
        <f t="shared" si="88"/>
        <v/>
      </c>
      <c r="AI179" s="2" t="str">
        <f t="shared" si="89"/>
        <v/>
      </c>
      <c r="AJ179" s="2" t="str">
        <f t="shared" si="90"/>
        <v/>
      </c>
      <c r="AK179" s="41" t="str">
        <f t="shared" si="121"/>
        <v/>
      </c>
      <c r="AL179" s="41" t="str">
        <f t="shared" si="122"/>
        <v/>
      </c>
      <c r="AM179" s="41" t="str">
        <f t="shared" si="91"/>
        <v/>
      </c>
      <c r="AN179" s="41" t="str">
        <f t="shared" si="92"/>
        <v/>
      </c>
      <c r="AO179" s="41" t="str">
        <f t="shared" si="93"/>
        <v/>
      </c>
      <c r="AQ179" s="2" t="str">
        <f t="shared" si="94"/>
        <v/>
      </c>
      <c r="AR179" s="3" t="str">
        <f t="shared" si="95"/>
        <v/>
      </c>
      <c r="AS179" s="3" t="str">
        <f t="shared" si="96"/>
        <v/>
      </c>
      <c r="AT179" s="3" t="str">
        <f t="shared" si="97"/>
        <v/>
      </c>
      <c r="AU179" s="3" t="str">
        <f t="shared" si="98"/>
        <v/>
      </c>
      <c r="AV179" s="3" t="str">
        <f t="shared" si="99"/>
        <v/>
      </c>
      <c r="AW179" s="3" t="str">
        <f t="shared" si="100"/>
        <v/>
      </c>
      <c r="AX179" s="3" t="str">
        <f t="shared" si="101"/>
        <v/>
      </c>
      <c r="AY179" s="3" t="str">
        <f t="shared" si="102"/>
        <v/>
      </c>
      <c r="AZ179" s="3" t="str">
        <f t="shared" si="103"/>
        <v/>
      </c>
      <c r="BB179" s="7" t="str">
        <f t="shared" si="83"/>
        <v/>
      </c>
    </row>
    <row r="180" spans="1:54" x14ac:dyDescent="0.25">
      <c r="A180" s="2" t="str">
        <f t="shared" si="104"/>
        <v/>
      </c>
      <c r="B180" s="2" t="str">
        <f t="shared" si="105"/>
        <v/>
      </c>
      <c r="D180" s="59"/>
      <c r="E180" s="61"/>
      <c r="F180" s="18" t="str">
        <f t="shared" si="106"/>
        <v/>
      </c>
      <c r="G180" s="19" t="str">
        <f>IF(D180="","",VLOOKUP(D180,'Flota Variable'!$D$4:$I$35,4,0))</f>
        <v/>
      </c>
      <c r="H180" s="54"/>
      <c r="I180" s="19" t="str">
        <f>IF(D180="","",VLOOKUP(D180,'Flota Variable'!$D$4:$I$35,6,0))</f>
        <v/>
      </c>
      <c r="J180" s="54"/>
      <c r="L180" s="2">
        <v>178</v>
      </c>
      <c r="M180" s="2">
        <f t="shared" si="107"/>
        <v>9</v>
      </c>
      <c r="N180" s="2">
        <f t="shared" si="108"/>
        <v>4</v>
      </c>
      <c r="O180" s="2">
        <f t="shared" si="109"/>
        <v>904</v>
      </c>
      <c r="P180" s="43" t="str">
        <f t="shared" si="110"/>
        <v/>
      </c>
      <c r="Q180" s="44" t="str">
        <f t="shared" si="111"/>
        <v/>
      </c>
      <c r="R180" s="41" t="str">
        <f t="shared" si="112"/>
        <v/>
      </c>
      <c r="S180" s="41" t="str">
        <f t="shared" si="113"/>
        <v/>
      </c>
      <c r="U180" s="2" t="str">
        <f t="shared" si="114"/>
        <v/>
      </c>
      <c r="V180" s="2" t="str">
        <f t="shared" si="115"/>
        <v/>
      </c>
      <c r="W180" s="2" t="str">
        <f t="shared" si="116"/>
        <v/>
      </c>
      <c r="X180" s="2" t="str">
        <f t="shared" si="117"/>
        <v/>
      </c>
      <c r="Y180" s="2" t="str">
        <f t="shared" si="118"/>
        <v/>
      </c>
      <c r="Z180" s="41" t="str">
        <f t="shared" si="119"/>
        <v/>
      </c>
      <c r="AA180" s="41" t="str">
        <f t="shared" si="120"/>
        <v/>
      </c>
      <c r="AB180" s="41" t="str">
        <f t="shared" si="84"/>
        <v/>
      </c>
      <c r="AC180" s="40" t="str">
        <f t="shared" si="85"/>
        <v/>
      </c>
      <c r="AD180" s="41" t="str">
        <f t="shared" si="86"/>
        <v/>
      </c>
      <c r="AF180" s="2" t="str">
        <f t="shared" si="123"/>
        <v/>
      </c>
      <c r="AG180" s="2" t="str">
        <f t="shared" si="87"/>
        <v/>
      </c>
      <c r="AH180" s="2" t="str">
        <f t="shared" si="88"/>
        <v/>
      </c>
      <c r="AI180" s="2" t="str">
        <f t="shared" si="89"/>
        <v/>
      </c>
      <c r="AJ180" s="2" t="str">
        <f t="shared" si="90"/>
        <v/>
      </c>
      <c r="AK180" s="41" t="str">
        <f t="shared" si="121"/>
        <v/>
      </c>
      <c r="AL180" s="41" t="str">
        <f t="shared" si="122"/>
        <v/>
      </c>
      <c r="AM180" s="41" t="str">
        <f t="shared" si="91"/>
        <v/>
      </c>
      <c r="AN180" s="41" t="str">
        <f t="shared" si="92"/>
        <v/>
      </c>
      <c r="AO180" s="41" t="str">
        <f t="shared" si="93"/>
        <v/>
      </c>
      <c r="AQ180" s="2" t="str">
        <f t="shared" si="94"/>
        <v/>
      </c>
      <c r="AR180" s="3" t="str">
        <f t="shared" si="95"/>
        <v/>
      </c>
      <c r="AS180" s="3" t="str">
        <f t="shared" si="96"/>
        <v/>
      </c>
      <c r="AT180" s="3" t="str">
        <f t="shared" si="97"/>
        <v/>
      </c>
      <c r="AU180" s="3" t="str">
        <f t="shared" si="98"/>
        <v/>
      </c>
      <c r="AV180" s="3" t="str">
        <f t="shared" si="99"/>
        <v/>
      </c>
      <c r="AW180" s="3" t="str">
        <f t="shared" si="100"/>
        <v/>
      </c>
      <c r="AX180" s="3" t="str">
        <f t="shared" si="101"/>
        <v/>
      </c>
      <c r="AY180" s="3" t="str">
        <f t="shared" si="102"/>
        <v/>
      </c>
      <c r="AZ180" s="3" t="str">
        <f t="shared" si="103"/>
        <v/>
      </c>
      <c r="BB180" s="7" t="str">
        <f t="shared" si="83"/>
        <v/>
      </c>
    </row>
    <row r="181" spans="1:54" x14ac:dyDescent="0.25">
      <c r="A181" s="2" t="str">
        <f t="shared" si="104"/>
        <v/>
      </c>
      <c r="B181" s="2" t="str">
        <f t="shared" si="105"/>
        <v/>
      </c>
      <c r="D181" s="59"/>
      <c r="E181" s="61"/>
      <c r="F181" s="18" t="str">
        <f t="shared" si="106"/>
        <v/>
      </c>
      <c r="G181" s="19" t="str">
        <f>IF(D181="","",VLOOKUP(D181,'Flota Variable'!$D$4:$I$35,4,0))</f>
        <v/>
      </c>
      <c r="H181" s="54"/>
      <c r="I181" s="19" t="str">
        <f>IF(D181="","",VLOOKUP(D181,'Flota Variable'!$D$4:$I$35,6,0))</f>
        <v/>
      </c>
      <c r="J181" s="54"/>
      <c r="L181" s="2">
        <v>179</v>
      </c>
      <c r="M181" s="2">
        <f t="shared" si="107"/>
        <v>9</v>
      </c>
      <c r="N181" s="2">
        <f t="shared" si="108"/>
        <v>5</v>
      </c>
      <c r="O181" s="2">
        <f t="shared" si="109"/>
        <v>905</v>
      </c>
      <c r="P181" s="43" t="str">
        <f t="shared" si="110"/>
        <v/>
      </c>
      <c r="Q181" s="44" t="str">
        <f t="shared" si="111"/>
        <v/>
      </c>
      <c r="R181" s="41" t="str">
        <f t="shared" si="112"/>
        <v/>
      </c>
      <c r="S181" s="41" t="str">
        <f t="shared" si="113"/>
        <v/>
      </c>
      <c r="U181" s="2" t="str">
        <f t="shared" si="114"/>
        <v/>
      </c>
      <c r="V181" s="2" t="str">
        <f t="shared" si="115"/>
        <v/>
      </c>
      <c r="W181" s="2" t="str">
        <f t="shared" si="116"/>
        <v/>
      </c>
      <c r="X181" s="2" t="str">
        <f t="shared" si="117"/>
        <v/>
      </c>
      <c r="Y181" s="2" t="str">
        <f t="shared" si="118"/>
        <v/>
      </c>
      <c r="Z181" s="41" t="str">
        <f t="shared" si="119"/>
        <v/>
      </c>
      <c r="AA181" s="41" t="str">
        <f t="shared" si="120"/>
        <v/>
      </c>
      <c r="AB181" s="41" t="str">
        <f t="shared" si="84"/>
        <v/>
      </c>
      <c r="AC181" s="40" t="str">
        <f t="shared" si="85"/>
        <v/>
      </c>
      <c r="AD181" s="41" t="str">
        <f t="shared" si="86"/>
        <v/>
      </c>
      <c r="AF181" s="2" t="str">
        <f t="shared" si="123"/>
        <v/>
      </c>
      <c r="AG181" s="2" t="str">
        <f t="shared" si="87"/>
        <v/>
      </c>
      <c r="AH181" s="2" t="str">
        <f t="shared" si="88"/>
        <v/>
      </c>
      <c r="AI181" s="2" t="str">
        <f t="shared" si="89"/>
        <v/>
      </c>
      <c r="AJ181" s="2" t="str">
        <f t="shared" si="90"/>
        <v/>
      </c>
      <c r="AK181" s="41" t="str">
        <f t="shared" si="121"/>
        <v/>
      </c>
      <c r="AL181" s="41" t="str">
        <f t="shared" si="122"/>
        <v/>
      </c>
      <c r="AM181" s="41" t="str">
        <f t="shared" si="91"/>
        <v/>
      </c>
      <c r="AN181" s="41" t="str">
        <f t="shared" si="92"/>
        <v/>
      </c>
      <c r="AO181" s="41" t="str">
        <f t="shared" si="93"/>
        <v/>
      </c>
      <c r="AQ181" s="2" t="str">
        <f t="shared" si="94"/>
        <v/>
      </c>
      <c r="AR181" s="3" t="str">
        <f t="shared" si="95"/>
        <v/>
      </c>
      <c r="AS181" s="3" t="str">
        <f t="shared" si="96"/>
        <v/>
      </c>
      <c r="AT181" s="3" t="str">
        <f t="shared" si="97"/>
        <v/>
      </c>
      <c r="AU181" s="3" t="str">
        <f t="shared" si="98"/>
        <v/>
      </c>
      <c r="AV181" s="3" t="str">
        <f t="shared" si="99"/>
        <v/>
      </c>
      <c r="AW181" s="3" t="str">
        <f t="shared" si="100"/>
        <v/>
      </c>
      <c r="AX181" s="3" t="str">
        <f t="shared" si="101"/>
        <v/>
      </c>
      <c r="AY181" s="3" t="str">
        <f t="shared" si="102"/>
        <v/>
      </c>
      <c r="AZ181" s="3" t="str">
        <f t="shared" si="103"/>
        <v/>
      </c>
      <c r="BB181" s="7" t="str">
        <f t="shared" si="83"/>
        <v/>
      </c>
    </row>
    <row r="182" spans="1:54" x14ac:dyDescent="0.25">
      <c r="A182" s="2" t="str">
        <f t="shared" si="104"/>
        <v/>
      </c>
      <c r="B182" s="2" t="str">
        <f t="shared" si="105"/>
        <v/>
      </c>
      <c r="D182" s="59"/>
      <c r="E182" s="61"/>
      <c r="F182" s="18" t="str">
        <f t="shared" si="106"/>
        <v/>
      </c>
      <c r="G182" s="19" t="str">
        <f>IF(D182="","",VLOOKUP(D182,'Flota Variable'!$D$4:$I$35,4,0))</f>
        <v/>
      </c>
      <c r="H182" s="54"/>
      <c r="I182" s="19" t="str">
        <f>IF(D182="","",VLOOKUP(D182,'Flota Variable'!$D$4:$I$35,6,0))</f>
        <v/>
      </c>
      <c r="J182" s="54"/>
      <c r="L182" s="2">
        <v>180</v>
      </c>
      <c r="M182" s="2">
        <f t="shared" si="107"/>
        <v>9</v>
      </c>
      <c r="N182" s="2">
        <f t="shared" si="108"/>
        <v>6</v>
      </c>
      <c r="O182" s="2">
        <f t="shared" si="109"/>
        <v>906</v>
      </c>
      <c r="P182" s="43" t="str">
        <f t="shared" si="110"/>
        <v/>
      </c>
      <c r="Q182" s="44" t="str">
        <f t="shared" si="111"/>
        <v/>
      </c>
      <c r="R182" s="41" t="str">
        <f t="shared" si="112"/>
        <v/>
      </c>
      <c r="S182" s="41" t="str">
        <f t="shared" si="113"/>
        <v/>
      </c>
      <c r="U182" s="2" t="str">
        <f t="shared" si="114"/>
        <v/>
      </c>
      <c r="V182" s="2" t="str">
        <f t="shared" si="115"/>
        <v/>
      </c>
      <c r="W182" s="2" t="str">
        <f t="shared" si="116"/>
        <v/>
      </c>
      <c r="X182" s="2" t="str">
        <f t="shared" si="117"/>
        <v/>
      </c>
      <c r="Y182" s="2" t="str">
        <f t="shared" si="118"/>
        <v/>
      </c>
      <c r="Z182" s="41" t="str">
        <f t="shared" si="119"/>
        <v/>
      </c>
      <c r="AA182" s="41" t="str">
        <f t="shared" si="120"/>
        <v/>
      </c>
      <c r="AB182" s="41" t="str">
        <f t="shared" si="84"/>
        <v/>
      </c>
      <c r="AC182" s="40" t="str">
        <f t="shared" si="85"/>
        <v/>
      </c>
      <c r="AD182" s="41" t="str">
        <f t="shared" si="86"/>
        <v/>
      </c>
      <c r="AF182" s="2" t="str">
        <f t="shared" si="123"/>
        <v/>
      </c>
      <c r="AG182" s="2" t="str">
        <f t="shared" si="87"/>
        <v/>
      </c>
      <c r="AH182" s="2" t="str">
        <f t="shared" si="88"/>
        <v/>
      </c>
      <c r="AI182" s="2" t="str">
        <f t="shared" si="89"/>
        <v/>
      </c>
      <c r="AJ182" s="2" t="str">
        <f t="shared" si="90"/>
        <v/>
      </c>
      <c r="AK182" s="41" t="str">
        <f t="shared" si="121"/>
        <v/>
      </c>
      <c r="AL182" s="41" t="str">
        <f t="shared" si="122"/>
        <v/>
      </c>
      <c r="AM182" s="41" t="str">
        <f t="shared" si="91"/>
        <v/>
      </c>
      <c r="AN182" s="41" t="str">
        <f t="shared" si="92"/>
        <v/>
      </c>
      <c r="AO182" s="41" t="str">
        <f t="shared" si="93"/>
        <v/>
      </c>
      <c r="AQ182" s="2" t="str">
        <f t="shared" si="94"/>
        <v/>
      </c>
      <c r="AR182" s="3" t="str">
        <f t="shared" si="95"/>
        <v/>
      </c>
      <c r="AS182" s="3" t="str">
        <f t="shared" si="96"/>
        <v/>
      </c>
      <c r="AT182" s="3" t="str">
        <f t="shared" si="97"/>
        <v/>
      </c>
      <c r="AU182" s="3" t="str">
        <f t="shared" si="98"/>
        <v/>
      </c>
      <c r="AV182" s="3" t="str">
        <f t="shared" si="99"/>
        <v/>
      </c>
      <c r="AW182" s="3" t="str">
        <f t="shared" si="100"/>
        <v/>
      </c>
      <c r="AX182" s="3" t="str">
        <f t="shared" si="101"/>
        <v/>
      </c>
      <c r="AY182" s="3" t="str">
        <f t="shared" si="102"/>
        <v/>
      </c>
      <c r="AZ182" s="3" t="str">
        <f t="shared" si="103"/>
        <v/>
      </c>
      <c r="BB182" s="7" t="str">
        <f t="shared" si="83"/>
        <v/>
      </c>
    </row>
    <row r="183" spans="1:54" x14ac:dyDescent="0.25">
      <c r="A183" s="2" t="str">
        <f t="shared" si="104"/>
        <v/>
      </c>
      <c r="B183" s="2" t="str">
        <f t="shared" si="105"/>
        <v/>
      </c>
      <c r="D183" s="59"/>
      <c r="E183" s="61"/>
      <c r="F183" s="18" t="str">
        <f t="shared" si="106"/>
        <v/>
      </c>
      <c r="G183" s="19" t="str">
        <f>IF(D183="","",VLOOKUP(D183,'Flota Variable'!$D$4:$I$35,4,0))</f>
        <v/>
      </c>
      <c r="H183" s="54"/>
      <c r="I183" s="19" t="str">
        <f>IF(D183="","",VLOOKUP(D183,'Flota Variable'!$D$4:$I$35,6,0))</f>
        <v/>
      </c>
      <c r="J183" s="54"/>
      <c r="L183" s="2">
        <v>181</v>
      </c>
      <c r="M183" s="2">
        <f t="shared" si="107"/>
        <v>9</v>
      </c>
      <c r="N183" s="2">
        <f t="shared" si="108"/>
        <v>7</v>
      </c>
      <c r="O183" s="2">
        <f t="shared" si="109"/>
        <v>907</v>
      </c>
      <c r="P183" s="43" t="str">
        <f t="shared" si="110"/>
        <v/>
      </c>
      <c r="Q183" s="44" t="str">
        <f t="shared" si="111"/>
        <v/>
      </c>
      <c r="R183" s="41" t="str">
        <f t="shared" si="112"/>
        <v/>
      </c>
      <c r="S183" s="41" t="str">
        <f t="shared" si="113"/>
        <v/>
      </c>
      <c r="U183" s="2" t="str">
        <f t="shared" si="114"/>
        <v/>
      </c>
      <c r="V183" s="2" t="str">
        <f t="shared" si="115"/>
        <v/>
      </c>
      <c r="W183" s="2" t="str">
        <f t="shared" si="116"/>
        <v/>
      </c>
      <c r="X183" s="2" t="str">
        <f t="shared" si="117"/>
        <v/>
      </c>
      <c r="Y183" s="2" t="str">
        <f t="shared" si="118"/>
        <v/>
      </c>
      <c r="Z183" s="41" t="str">
        <f t="shared" si="119"/>
        <v/>
      </c>
      <c r="AA183" s="41" t="str">
        <f t="shared" si="120"/>
        <v/>
      </c>
      <c r="AB183" s="41" t="str">
        <f t="shared" si="84"/>
        <v/>
      </c>
      <c r="AC183" s="40" t="str">
        <f t="shared" si="85"/>
        <v/>
      </c>
      <c r="AD183" s="41" t="str">
        <f t="shared" si="86"/>
        <v/>
      </c>
      <c r="AF183" s="2" t="str">
        <f t="shared" si="123"/>
        <v/>
      </c>
      <c r="AG183" s="2" t="str">
        <f t="shared" si="87"/>
        <v/>
      </c>
      <c r="AH183" s="2" t="str">
        <f t="shared" si="88"/>
        <v/>
      </c>
      <c r="AI183" s="2" t="str">
        <f t="shared" si="89"/>
        <v/>
      </c>
      <c r="AJ183" s="2" t="str">
        <f t="shared" si="90"/>
        <v/>
      </c>
      <c r="AK183" s="41" t="str">
        <f t="shared" si="121"/>
        <v/>
      </c>
      <c r="AL183" s="41" t="str">
        <f t="shared" si="122"/>
        <v/>
      </c>
      <c r="AM183" s="41" t="str">
        <f t="shared" si="91"/>
        <v/>
      </c>
      <c r="AN183" s="41" t="str">
        <f t="shared" si="92"/>
        <v/>
      </c>
      <c r="AO183" s="41" t="str">
        <f t="shared" si="93"/>
        <v/>
      </c>
      <c r="AQ183" s="2" t="str">
        <f t="shared" si="94"/>
        <v/>
      </c>
      <c r="AR183" s="3" t="str">
        <f t="shared" si="95"/>
        <v/>
      </c>
      <c r="AS183" s="3" t="str">
        <f t="shared" si="96"/>
        <v/>
      </c>
      <c r="AT183" s="3" t="str">
        <f t="shared" si="97"/>
        <v/>
      </c>
      <c r="AU183" s="3" t="str">
        <f t="shared" si="98"/>
        <v/>
      </c>
      <c r="AV183" s="3" t="str">
        <f t="shared" si="99"/>
        <v/>
      </c>
      <c r="AW183" s="3" t="str">
        <f t="shared" si="100"/>
        <v/>
      </c>
      <c r="AX183" s="3" t="str">
        <f t="shared" si="101"/>
        <v/>
      </c>
      <c r="AY183" s="3" t="str">
        <f t="shared" si="102"/>
        <v/>
      </c>
      <c r="AZ183" s="3" t="str">
        <f t="shared" si="103"/>
        <v/>
      </c>
      <c r="BB183" s="7" t="str">
        <f t="shared" si="83"/>
        <v/>
      </c>
    </row>
    <row r="184" spans="1:54" x14ac:dyDescent="0.25">
      <c r="A184" s="2" t="str">
        <f t="shared" si="104"/>
        <v/>
      </c>
      <c r="B184" s="2" t="str">
        <f t="shared" si="105"/>
        <v/>
      </c>
      <c r="D184" s="59"/>
      <c r="E184" s="61"/>
      <c r="F184" s="18" t="str">
        <f t="shared" si="106"/>
        <v/>
      </c>
      <c r="G184" s="19" t="str">
        <f>IF(D184="","",VLOOKUP(D184,'Flota Variable'!$D$4:$I$35,4,0))</f>
        <v/>
      </c>
      <c r="H184" s="54"/>
      <c r="I184" s="19" t="str">
        <f>IF(D184="","",VLOOKUP(D184,'Flota Variable'!$D$4:$I$35,6,0))</f>
        <v/>
      </c>
      <c r="J184" s="54"/>
      <c r="L184" s="2">
        <v>182</v>
      </c>
      <c r="M184" s="2">
        <f t="shared" si="107"/>
        <v>9</v>
      </c>
      <c r="N184" s="2">
        <f t="shared" si="108"/>
        <v>8</v>
      </c>
      <c r="O184" s="2">
        <f t="shared" si="109"/>
        <v>908</v>
      </c>
      <c r="P184" s="43" t="str">
        <f t="shared" si="110"/>
        <v/>
      </c>
      <c r="Q184" s="44" t="str">
        <f t="shared" si="111"/>
        <v/>
      </c>
      <c r="R184" s="41" t="str">
        <f t="shared" si="112"/>
        <v/>
      </c>
      <c r="S184" s="41" t="str">
        <f t="shared" si="113"/>
        <v/>
      </c>
      <c r="U184" s="2" t="str">
        <f t="shared" si="114"/>
        <v/>
      </c>
      <c r="V184" s="2" t="str">
        <f t="shared" si="115"/>
        <v/>
      </c>
      <c r="W184" s="2" t="str">
        <f t="shared" si="116"/>
        <v/>
      </c>
      <c r="X184" s="2" t="str">
        <f t="shared" si="117"/>
        <v/>
      </c>
      <c r="Y184" s="2" t="str">
        <f t="shared" si="118"/>
        <v/>
      </c>
      <c r="Z184" s="41" t="str">
        <f t="shared" si="119"/>
        <v/>
      </c>
      <c r="AA184" s="41" t="str">
        <f t="shared" si="120"/>
        <v/>
      </c>
      <c r="AB184" s="41" t="str">
        <f t="shared" si="84"/>
        <v/>
      </c>
      <c r="AC184" s="40" t="str">
        <f t="shared" si="85"/>
        <v/>
      </c>
      <c r="AD184" s="41" t="str">
        <f t="shared" si="86"/>
        <v/>
      </c>
      <c r="AF184" s="2" t="str">
        <f t="shared" si="123"/>
        <v/>
      </c>
      <c r="AG184" s="2" t="str">
        <f t="shared" si="87"/>
        <v/>
      </c>
      <c r="AH184" s="2" t="str">
        <f t="shared" si="88"/>
        <v/>
      </c>
      <c r="AI184" s="2" t="str">
        <f t="shared" si="89"/>
        <v/>
      </c>
      <c r="AJ184" s="2" t="str">
        <f t="shared" si="90"/>
        <v/>
      </c>
      <c r="AK184" s="41" t="str">
        <f t="shared" si="121"/>
        <v/>
      </c>
      <c r="AL184" s="41" t="str">
        <f t="shared" si="122"/>
        <v/>
      </c>
      <c r="AM184" s="41" t="str">
        <f t="shared" si="91"/>
        <v/>
      </c>
      <c r="AN184" s="41" t="str">
        <f t="shared" si="92"/>
        <v/>
      </c>
      <c r="AO184" s="41" t="str">
        <f t="shared" si="93"/>
        <v/>
      </c>
      <c r="AQ184" s="2" t="str">
        <f t="shared" si="94"/>
        <v/>
      </c>
      <c r="AR184" s="3" t="str">
        <f t="shared" si="95"/>
        <v/>
      </c>
      <c r="AS184" s="3" t="str">
        <f t="shared" si="96"/>
        <v/>
      </c>
      <c r="AT184" s="3" t="str">
        <f t="shared" si="97"/>
        <v/>
      </c>
      <c r="AU184" s="3" t="str">
        <f t="shared" si="98"/>
        <v/>
      </c>
      <c r="AV184" s="3" t="str">
        <f t="shared" si="99"/>
        <v/>
      </c>
      <c r="AW184" s="3" t="str">
        <f t="shared" si="100"/>
        <v/>
      </c>
      <c r="AX184" s="3" t="str">
        <f t="shared" si="101"/>
        <v/>
      </c>
      <c r="AY184" s="3" t="str">
        <f t="shared" si="102"/>
        <v/>
      </c>
      <c r="AZ184" s="3" t="str">
        <f t="shared" si="103"/>
        <v/>
      </c>
      <c r="BB184" s="7" t="str">
        <f t="shared" si="83"/>
        <v/>
      </c>
    </row>
    <row r="185" spans="1:54" x14ac:dyDescent="0.25">
      <c r="A185" s="2" t="str">
        <f t="shared" si="104"/>
        <v/>
      </c>
      <c r="B185" s="2" t="str">
        <f t="shared" si="105"/>
        <v/>
      </c>
      <c r="D185" s="59"/>
      <c r="E185" s="61"/>
      <c r="F185" s="18" t="str">
        <f t="shared" si="106"/>
        <v/>
      </c>
      <c r="G185" s="19" t="str">
        <f>IF(D185="","",VLOOKUP(D185,'Flota Variable'!$D$4:$I$35,4,0))</f>
        <v/>
      </c>
      <c r="H185" s="54"/>
      <c r="I185" s="19" t="str">
        <f>IF(D185="","",VLOOKUP(D185,'Flota Variable'!$D$4:$I$35,6,0))</f>
        <v/>
      </c>
      <c r="J185" s="54"/>
      <c r="L185" s="2">
        <v>183</v>
      </c>
      <c r="M185" s="2">
        <f t="shared" si="107"/>
        <v>9</v>
      </c>
      <c r="N185" s="2">
        <f t="shared" si="108"/>
        <v>9</v>
      </c>
      <c r="O185" s="2">
        <f t="shared" si="109"/>
        <v>909</v>
      </c>
      <c r="P185" s="43" t="str">
        <f t="shared" si="110"/>
        <v/>
      </c>
      <c r="Q185" s="44" t="str">
        <f t="shared" si="111"/>
        <v/>
      </c>
      <c r="R185" s="41" t="str">
        <f t="shared" si="112"/>
        <v/>
      </c>
      <c r="S185" s="41" t="str">
        <f t="shared" si="113"/>
        <v/>
      </c>
      <c r="U185" s="2" t="str">
        <f t="shared" si="114"/>
        <v/>
      </c>
      <c r="V185" s="2" t="str">
        <f t="shared" si="115"/>
        <v/>
      </c>
      <c r="W185" s="2" t="str">
        <f t="shared" si="116"/>
        <v/>
      </c>
      <c r="X185" s="2" t="str">
        <f t="shared" si="117"/>
        <v/>
      </c>
      <c r="Y185" s="2" t="str">
        <f t="shared" si="118"/>
        <v/>
      </c>
      <c r="Z185" s="41" t="str">
        <f t="shared" si="119"/>
        <v/>
      </c>
      <c r="AA185" s="41" t="str">
        <f t="shared" si="120"/>
        <v/>
      </c>
      <c r="AB185" s="41" t="str">
        <f t="shared" si="84"/>
        <v/>
      </c>
      <c r="AC185" s="40" t="str">
        <f t="shared" si="85"/>
        <v/>
      </c>
      <c r="AD185" s="41" t="str">
        <f t="shared" si="86"/>
        <v/>
      </c>
      <c r="AF185" s="2" t="str">
        <f t="shared" si="123"/>
        <v/>
      </c>
      <c r="AG185" s="2" t="str">
        <f t="shared" si="87"/>
        <v/>
      </c>
      <c r="AH185" s="2" t="str">
        <f t="shared" si="88"/>
        <v/>
      </c>
      <c r="AI185" s="2" t="str">
        <f t="shared" si="89"/>
        <v/>
      </c>
      <c r="AJ185" s="2" t="str">
        <f t="shared" si="90"/>
        <v/>
      </c>
      <c r="AK185" s="41" t="str">
        <f t="shared" si="121"/>
        <v/>
      </c>
      <c r="AL185" s="41" t="str">
        <f t="shared" si="122"/>
        <v/>
      </c>
      <c r="AM185" s="41" t="str">
        <f t="shared" si="91"/>
        <v/>
      </c>
      <c r="AN185" s="41" t="str">
        <f t="shared" si="92"/>
        <v/>
      </c>
      <c r="AO185" s="41" t="str">
        <f t="shared" si="93"/>
        <v/>
      </c>
      <c r="AQ185" s="2" t="str">
        <f t="shared" si="94"/>
        <v/>
      </c>
      <c r="AR185" s="3" t="str">
        <f t="shared" si="95"/>
        <v/>
      </c>
      <c r="AS185" s="3" t="str">
        <f t="shared" si="96"/>
        <v/>
      </c>
      <c r="AT185" s="3" t="str">
        <f t="shared" si="97"/>
        <v/>
      </c>
      <c r="AU185" s="3" t="str">
        <f t="shared" si="98"/>
        <v/>
      </c>
      <c r="AV185" s="3" t="str">
        <f t="shared" si="99"/>
        <v/>
      </c>
      <c r="AW185" s="3" t="str">
        <f t="shared" si="100"/>
        <v/>
      </c>
      <c r="AX185" s="3" t="str">
        <f t="shared" si="101"/>
        <v/>
      </c>
      <c r="AY185" s="3" t="str">
        <f t="shared" si="102"/>
        <v/>
      </c>
      <c r="AZ185" s="3" t="str">
        <f t="shared" si="103"/>
        <v/>
      </c>
      <c r="BB185" s="7" t="str">
        <f t="shared" si="83"/>
        <v/>
      </c>
    </row>
    <row r="186" spans="1:54" x14ac:dyDescent="0.25">
      <c r="A186" s="2" t="str">
        <f t="shared" si="104"/>
        <v/>
      </c>
      <c r="B186" s="2" t="str">
        <f t="shared" si="105"/>
        <v/>
      </c>
      <c r="D186" s="59"/>
      <c r="E186" s="61"/>
      <c r="F186" s="18" t="str">
        <f t="shared" si="106"/>
        <v/>
      </c>
      <c r="G186" s="19" t="str">
        <f>IF(D186="","",VLOOKUP(D186,'Flota Variable'!$D$4:$I$35,4,0))</f>
        <v/>
      </c>
      <c r="H186" s="54"/>
      <c r="I186" s="19" t="str">
        <f>IF(D186="","",VLOOKUP(D186,'Flota Variable'!$D$4:$I$35,6,0))</f>
        <v/>
      </c>
      <c r="J186" s="54"/>
      <c r="L186" s="2">
        <v>184</v>
      </c>
      <c r="M186" s="2">
        <f t="shared" si="107"/>
        <v>9</v>
      </c>
      <c r="N186" s="2">
        <f t="shared" si="108"/>
        <v>10</v>
      </c>
      <c r="O186" s="2">
        <f t="shared" si="109"/>
        <v>910</v>
      </c>
      <c r="P186" s="43" t="str">
        <f t="shared" si="110"/>
        <v/>
      </c>
      <c r="Q186" s="44" t="str">
        <f t="shared" si="111"/>
        <v/>
      </c>
      <c r="R186" s="41" t="str">
        <f t="shared" si="112"/>
        <v/>
      </c>
      <c r="S186" s="41" t="str">
        <f t="shared" si="113"/>
        <v/>
      </c>
      <c r="U186" s="2" t="str">
        <f t="shared" si="114"/>
        <v/>
      </c>
      <c r="V186" s="2" t="str">
        <f t="shared" si="115"/>
        <v/>
      </c>
      <c r="W186" s="2" t="str">
        <f t="shared" si="116"/>
        <v/>
      </c>
      <c r="X186" s="2" t="str">
        <f t="shared" si="117"/>
        <v/>
      </c>
      <c r="Y186" s="2" t="str">
        <f t="shared" si="118"/>
        <v/>
      </c>
      <c r="Z186" s="41" t="str">
        <f t="shared" si="119"/>
        <v/>
      </c>
      <c r="AA186" s="41" t="str">
        <f t="shared" si="120"/>
        <v/>
      </c>
      <c r="AB186" s="41" t="str">
        <f t="shared" si="84"/>
        <v/>
      </c>
      <c r="AC186" s="40" t="str">
        <f t="shared" si="85"/>
        <v/>
      </c>
      <c r="AD186" s="41" t="str">
        <f t="shared" si="86"/>
        <v/>
      </c>
      <c r="AF186" s="2" t="str">
        <f t="shared" si="123"/>
        <v/>
      </c>
      <c r="AG186" s="2" t="str">
        <f t="shared" si="87"/>
        <v/>
      </c>
      <c r="AH186" s="2" t="str">
        <f t="shared" si="88"/>
        <v/>
      </c>
      <c r="AI186" s="2" t="str">
        <f t="shared" si="89"/>
        <v/>
      </c>
      <c r="AJ186" s="2" t="str">
        <f t="shared" si="90"/>
        <v/>
      </c>
      <c r="AK186" s="41" t="str">
        <f t="shared" si="121"/>
        <v/>
      </c>
      <c r="AL186" s="41" t="str">
        <f t="shared" si="122"/>
        <v/>
      </c>
      <c r="AM186" s="41" t="str">
        <f t="shared" si="91"/>
        <v/>
      </c>
      <c r="AN186" s="41" t="str">
        <f t="shared" si="92"/>
        <v/>
      </c>
      <c r="AO186" s="41" t="str">
        <f t="shared" si="93"/>
        <v/>
      </c>
      <c r="AQ186" s="2" t="str">
        <f t="shared" si="94"/>
        <v/>
      </c>
      <c r="AR186" s="3" t="str">
        <f t="shared" si="95"/>
        <v/>
      </c>
      <c r="AS186" s="3" t="str">
        <f t="shared" si="96"/>
        <v/>
      </c>
      <c r="AT186" s="3" t="str">
        <f t="shared" si="97"/>
        <v/>
      </c>
      <c r="AU186" s="3" t="str">
        <f t="shared" si="98"/>
        <v/>
      </c>
      <c r="AV186" s="3" t="str">
        <f t="shared" si="99"/>
        <v/>
      </c>
      <c r="AW186" s="3" t="str">
        <f t="shared" si="100"/>
        <v/>
      </c>
      <c r="AX186" s="3" t="str">
        <f t="shared" si="101"/>
        <v/>
      </c>
      <c r="AY186" s="3" t="str">
        <f t="shared" si="102"/>
        <v/>
      </c>
      <c r="AZ186" s="3" t="str">
        <f t="shared" si="103"/>
        <v/>
      </c>
      <c r="BB186" s="7" t="str">
        <f t="shared" si="83"/>
        <v/>
      </c>
    </row>
    <row r="187" spans="1:54" x14ac:dyDescent="0.25">
      <c r="A187" s="2" t="str">
        <f t="shared" si="104"/>
        <v/>
      </c>
      <c r="B187" s="2" t="str">
        <f t="shared" si="105"/>
        <v/>
      </c>
      <c r="D187" s="59"/>
      <c r="E187" s="61"/>
      <c r="F187" s="18" t="str">
        <f t="shared" si="106"/>
        <v/>
      </c>
      <c r="G187" s="19" t="str">
        <f>IF(D187="","",VLOOKUP(D187,'Flota Variable'!$D$4:$I$35,4,0))</f>
        <v/>
      </c>
      <c r="H187" s="54"/>
      <c r="I187" s="19" t="str">
        <f>IF(D187="","",VLOOKUP(D187,'Flota Variable'!$D$4:$I$35,6,0))</f>
        <v/>
      </c>
      <c r="J187" s="54"/>
      <c r="L187" s="2">
        <v>185</v>
      </c>
      <c r="M187" s="2">
        <f t="shared" si="107"/>
        <v>9</v>
      </c>
      <c r="N187" s="2">
        <f t="shared" si="108"/>
        <v>11</v>
      </c>
      <c r="O187" s="2">
        <f t="shared" si="109"/>
        <v>911</v>
      </c>
      <c r="P187" s="43" t="str">
        <f t="shared" si="110"/>
        <v/>
      </c>
      <c r="Q187" s="44" t="str">
        <f t="shared" si="111"/>
        <v/>
      </c>
      <c r="R187" s="41" t="str">
        <f t="shared" si="112"/>
        <v/>
      </c>
      <c r="S187" s="41" t="str">
        <f t="shared" si="113"/>
        <v/>
      </c>
      <c r="U187" s="2" t="str">
        <f t="shared" si="114"/>
        <v/>
      </c>
      <c r="V187" s="2" t="str">
        <f t="shared" si="115"/>
        <v/>
      </c>
      <c r="W187" s="2" t="str">
        <f t="shared" si="116"/>
        <v/>
      </c>
      <c r="X187" s="2" t="str">
        <f t="shared" si="117"/>
        <v/>
      </c>
      <c r="Y187" s="2" t="str">
        <f t="shared" si="118"/>
        <v/>
      </c>
      <c r="Z187" s="41" t="str">
        <f t="shared" si="119"/>
        <v/>
      </c>
      <c r="AA187" s="41" t="str">
        <f t="shared" si="120"/>
        <v/>
      </c>
      <c r="AB187" s="41" t="str">
        <f t="shared" si="84"/>
        <v/>
      </c>
      <c r="AC187" s="40" t="str">
        <f t="shared" si="85"/>
        <v/>
      </c>
      <c r="AD187" s="41" t="str">
        <f t="shared" si="86"/>
        <v/>
      </c>
      <c r="AF187" s="2" t="str">
        <f t="shared" si="123"/>
        <v/>
      </c>
      <c r="AG187" s="2" t="str">
        <f t="shared" si="87"/>
        <v/>
      </c>
      <c r="AH187" s="2" t="str">
        <f t="shared" si="88"/>
        <v/>
      </c>
      <c r="AI187" s="2" t="str">
        <f t="shared" si="89"/>
        <v/>
      </c>
      <c r="AJ187" s="2" t="str">
        <f t="shared" si="90"/>
        <v/>
      </c>
      <c r="AK187" s="41" t="str">
        <f t="shared" si="121"/>
        <v/>
      </c>
      <c r="AL187" s="41" t="str">
        <f t="shared" si="122"/>
        <v/>
      </c>
      <c r="AM187" s="41" t="str">
        <f t="shared" si="91"/>
        <v/>
      </c>
      <c r="AN187" s="41" t="str">
        <f t="shared" si="92"/>
        <v/>
      </c>
      <c r="AO187" s="41" t="str">
        <f t="shared" si="93"/>
        <v/>
      </c>
      <c r="AQ187" s="2" t="str">
        <f t="shared" si="94"/>
        <v/>
      </c>
      <c r="AR187" s="3" t="str">
        <f t="shared" si="95"/>
        <v/>
      </c>
      <c r="AS187" s="3" t="str">
        <f t="shared" si="96"/>
        <v/>
      </c>
      <c r="AT187" s="3" t="str">
        <f t="shared" si="97"/>
        <v/>
      </c>
      <c r="AU187" s="3" t="str">
        <f t="shared" si="98"/>
        <v/>
      </c>
      <c r="AV187" s="3" t="str">
        <f t="shared" si="99"/>
        <v/>
      </c>
      <c r="AW187" s="3" t="str">
        <f t="shared" si="100"/>
        <v/>
      </c>
      <c r="AX187" s="3" t="str">
        <f t="shared" si="101"/>
        <v/>
      </c>
      <c r="AY187" s="3" t="str">
        <f t="shared" si="102"/>
        <v/>
      </c>
      <c r="AZ187" s="3" t="str">
        <f t="shared" si="103"/>
        <v/>
      </c>
      <c r="BB187" s="7" t="str">
        <f t="shared" si="83"/>
        <v/>
      </c>
    </row>
    <row r="188" spans="1:54" x14ac:dyDescent="0.25">
      <c r="A188" s="2" t="str">
        <f t="shared" si="104"/>
        <v/>
      </c>
      <c r="B188" s="2" t="str">
        <f t="shared" si="105"/>
        <v/>
      </c>
      <c r="D188" s="59"/>
      <c r="E188" s="61"/>
      <c r="F188" s="18" t="str">
        <f t="shared" si="106"/>
        <v/>
      </c>
      <c r="G188" s="19" t="str">
        <f>IF(D188="","",VLOOKUP(D188,'Flota Variable'!$D$4:$I$35,4,0))</f>
        <v/>
      </c>
      <c r="H188" s="54"/>
      <c r="I188" s="19" t="str">
        <f>IF(D188="","",VLOOKUP(D188,'Flota Variable'!$D$4:$I$35,6,0))</f>
        <v/>
      </c>
      <c r="J188" s="54"/>
      <c r="L188" s="2">
        <v>186</v>
      </c>
      <c r="M188" s="2">
        <f t="shared" si="107"/>
        <v>9</v>
      </c>
      <c r="N188" s="2">
        <f t="shared" si="108"/>
        <v>12</v>
      </c>
      <c r="O188" s="2">
        <f t="shared" si="109"/>
        <v>912</v>
      </c>
      <c r="P188" s="43" t="str">
        <f t="shared" si="110"/>
        <v/>
      </c>
      <c r="Q188" s="44" t="str">
        <f t="shared" si="111"/>
        <v/>
      </c>
      <c r="R188" s="41" t="str">
        <f t="shared" si="112"/>
        <v/>
      </c>
      <c r="S188" s="41" t="str">
        <f t="shared" si="113"/>
        <v/>
      </c>
      <c r="U188" s="2" t="str">
        <f t="shared" si="114"/>
        <v/>
      </c>
      <c r="V188" s="2" t="str">
        <f t="shared" si="115"/>
        <v/>
      </c>
      <c r="W188" s="2" t="str">
        <f t="shared" si="116"/>
        <v/>
      </c>
      <c r="X188" s="2" t="str">
        <f t="shared" si="117"/>
        <v/>
      </c>
      <c r="Y188" s="2" t="str">
        <f t="shared" si="118"/>
        <v/>
      </c>
      <c r="Z188" s="41" t="str">
        <f t="shared" si="119"/>
        <v/>
      </c>
      <c r="AA188" s="41" t="str">
        <f t="shared" si="120"/>
        <v/>
      </c>
      <c r="AB188" s="41" t="str">
        <f t="shared" si="84"/>
        <v/>
      </c>
      <c r="AC188" s="40" t="str">
        <f t="shared" si="85"/>
        <v/>
      </c>
      <c r="AD188" s="41" t="str">
        <f t="shared" si="86"/>
        <v/>
      </c>
      <c r="AF188" s="2" t="str">
        <f t="shared" si="123"/>
        <v/>
      </c>
      <c r="AG188" s="2" t="str">
        <f t="shared" si="87"/>
        <v/>
      </c>
      <c r="AH188" s="2" t="str">
        <f t="shared" si="88"/>
        <v/>
      </c>
      <c r="AI188" s="2" t="str">
        <f t="shared" si="89"/>
        <v/>
      </c>
      <c r="AJ188" s="2" t="str">
        <f t="shared" si="90"/>
        <v/>
      </c>
      <c r="AK188" s="41" t="str">
        <f t="shared" si="121"/>
        <v/>
      </c>
      <c r="AL188" s="41" t="str">
        <f t="shared" si="122"/>
        <v/>
      </c>
      <c r="AM188" s="41" t="str">
        <f t="shared" si="91"/>
        <v/>
      </c>
      <c r="AN188" s="41" t="str">
        <f t="shared" si="92"/>
        <v/>
      </c>
      <c r="AO188" s="41" t="str">
        <f t="shared" si="93"/>
        <v/>
      </c>
      <c r="AQ188" s="2" t="str">
        <f t="shared" si="94"/>
        <v/>
      </c>
      <c r="AR188" s="3" t="str">
        <f t="shared" si="95"/>
        <v/>
      </c>
      <c r="AS188" s="3" t="str">
        <f t="shared" si="96"/>
        <v/>
      </c>
      <c r="AT188" s="3" t="str">
        <f t="shared" si="97"/>
        <v/>
      </c>
      <c r="AU188" s="3" t="str">
        <f t="shared" si="98"/>
        <v/>
      </c>
      <c r="AV188" s="3" t="str">
        <f t="shared" si="99"/>
        <v/>
      </c>
      <c r="AW188" s="3" t="str">
        <f t="shared" si="100"/>
        <v/>
      </c>
      <c r="AX188" s="3" t="str">
        <f t="shared" si="101"/>
        <v/>
      </c>
      <c r="AY188" s="3" t="str">
        <f t="shared" si="102"/>
        <v/>
      </c>
      <c r="AZ188" s="3" t="str">
        <f t="shared" si="103"/>
        <v/>
      </c>
      <c r="BB188" s="7" t="str">
        <f t="shared" si="83"/>
        <v/>
      </c>
    </row>
    <row r="189" spans="1:54" x14ac:dyDescent="0.25">
      <c r="A189" s="2" t="str">
        <f t="shared" si="104"/>
        <v/>
      </c>
      <c r="B189" s="2" t="str">
        <f t="shared" si="105"/>
        <v/>
      </c>
      <c r="D189" s="59"/>
      <c r="E189" s="61"/>
      <c r="F189" s="18" t="str">
        <f t="shared" si="106"/>
        <v/>
      </c>
      <c r="G189" s="19" t="str">
        <f>IF(D189="","",VLOOKUP(D189,'Flota Variable'!$D$4:$I$35,4,0))</f>
        <v/>
      </c>
      <c r="H189" s="54"/>
      <c r="I189" s="19" t="str">
        <f>IF(D189="","",VLOOKUP(D189,'Flota Variable'!$D$4:$I$35,6,0))</f>
        <v/>
      </c>
      <c r="J189" s="54"/>
      <c r="L189" s="2">
        <v>187</v>
      </c>
      <c r="M189" s="2">
        <f t="shared" si="107"/>
        <v>9</v>
      </c>
      <c r="N189" s="2">
        <f t="shared" si="108"/>
        <v>13</v>
      </c>
      <c r="O189" s="2">
        <f t="shared" si="109"/>
        <v>913</v>
      </c>
      <c r="P189" s="43" t="str">
        <f t="shared" si="110"/>
        <v/>
      </c>
      <c r="Q189" s="44" t="str">
        <f t="shared" si="111"/>
        <v/>
      </c>
      <c r="R189" s="41" t="str">
        <f t="shared" si="112"/>
        <v/>
      </c>
      <c r="S189" s="41" t="str">
        <f t="shared" si="113"/>
        <v/>
      </c>
      <c r="U189" s="2" t="str">
        <f t="shared" si="114"/>
        <v/>
      </c>
      <c r="V189" s="2" t="str">
        <f t="shared" si="115"/>
        <v/>
      </c>
      <c r="W189" s="2" t="str">
        <f t="shared" si="116"/>
        <v/>
      </c>
      <c r="X189" s="2" t="str">
        <f t="shared" si="117"/>
        <v/>
      </c>
      <c r="Y189" s="2" t="str">
        <f t="shared" si="118"/>
        <v/>
      </c>
      <c r="Z189" s="41" t="str">
        <f t="shared" si="119"/>
        <v/>
      </c>
      <c r="AA189" s="41" t="str">
        <f t="shared" si="120"/>
        <v/>
      </c>
      <c r="AB189" s="41" t="str">
        <f t="shared" si="84"/>
        <v/>
      </c>
      <c r="AC189" s="40" t="str">
        <f t="shared" si="85"/>
        <v/>
      </c>
      <c r="AD189" s="41" t="str">
        <f t="shared" si="86"/>
        <v/>
      </c>
      <c r="AF189" s="2" t="str">
        <f t="shared" si="123"/>
        <v/>
      </c>
      <c r="AG189" s="2" t="str">
        <f t="shared" si="87"/>
        <v/>
      </c>
      <c r="AH189" s="2" t="str">
        <f t="shared" si="88"/>
        <v/>
      </c>
      <c r="AI189" s="2" t="str">
        <f t="shared" si="89"/>
        <v/>
      </c>
      <c r="AJ189" s="2" t="str">
        <f t="shared" si="90"/>
        <v/>
      </c>
      <c r="AK189" s="41" t="str">
        <f t="shared" si="121"/>
        <v/>
      </c>
      <c r="AL189" s="41" t="str">
        <f t="shared" si="122"/>
        <v/>
      </c>
      <c r="AM189" s="41" t="str">
        <f t="shared" si="91"/>
        <v/>
      </c>
      <c r="AN189" s="41" t="str">
        <f t="shared" si="92"/>
        <v/>
      </c>
      <c r="AO189" s="41" t="str">
        <f t="shared" si="93"/>
        <v/>
      </c>
      <c r="AQ189" s="2" t="str">
        <f t="shared" si="94"/>
        <v/>
      </c>
      <c r="AR189" s="3" t="str">
        <f t="shared" si="95"/>
        <v/>
      </c>
      <c r="AS189" s="3" t="str">
        <f t="shared" si="96"/>
        <v/>
      </c>
      <c r="AT189" s="3" t="str">
        <f t="shared" si="97"/>
        <v/>
      </c>
      <c r="AU189" s="3" t="str">
        <f t="shared" si="98"/>
        <v/>
      </c>
      <c r="AV189" s="3" t="str">
        <f t="shared" si="99"/>
        <v/>
      </c>
      <c r="AW189" s="3" t="str">
        <f t="shared" si="100"/>
        <v/>
      </c>
      <c r="AX189" s="3" t="str">
        <f t="shared" si="101"/>
        <v/>
      </c>
      <c r="AY189" s="3" t="str">
        <f t="shared" si="102"/>
        <v/>
      </c>
      <c r="AZ189" s="3" t="str">
        <f t="shared" si="103"/>
        <v/>
      </c>
      <c r="BB189" s="7" t="str">
        <f t="shared" si="83"/>
        <v/>
      </c>
    </row>
    <row r="190" spans="1:54" x14ac:dyDescent="0.25">
      <c r="A190" s="2" t="str">
        <f t="shared" si="104"/>
        <v/>
      </c>
      <c r="B190" s="2" t="str">
        <f t="shared" si="105"/>
        <v/>
      </c>
      <c r="D190" s="59"/>
      <c r="E190" s="61"/>
      <c r="F190" s="18" t="str">
        <f t="shared" si="106"/>
        <v/>
      </c>
      <c r="G190" s="19" t="str">
        <f>IF(D190="","",VLOOKUP(D190,'Flota Variable'!$D$4:$I$35,4,0))</f>
        <v/>
      </c>
      <c r="H190" s="54"/>
      <c r="I190" s="19" t="str">
        <f>IF(D190="","",VLOOKUP(D190,'Flota Variable'!$D$4:$I$35,6,0))</f>
        <v/>
      </c>
      <c r="J190" s="54"/>
      <c r="L190" s="2">
        <v>188</v>
      </c>
      <c r="M190" s="2">
        <f t="shared" si="107"/>
        <v>9</v>
      </c>
      <c r="N190" s="2">
        <f t="shared" si="108"/>
        <v>14</v>
      </c>
      <c r="O190" s="2">
        <f t="shared" si="109"/>
        <v>914</v>
      </c>
      <c r="P190" s="43" t="str">
        <f t="shared" si="110"/>
        <v/>
      </c>
      <c r="Q190" s="44" t="str">
        <f t="shared" si="111"/>
        <v/>
      </c>
      <c r="R190" s="41" t="str">
        <f t="shared" si="112"/>
        <v/>
      </c>
      <c r="S190" s="41" t="str">
        <f t="shared" si="113"/>
        <v/>
      </c>
      <c r="U190" s="2" t="str">
        <f t="shared" si="114"/>
        <v/>
      </c>
      <c r="V190" s="2" t="str">
        <f t="shared" si="115"/>
        <v/>
      </c>
      <c r="W190" s="2" t="str">
        <f t="shared" si="116"/>
        <v/>
      </c>
      <c r="X190" s="2" t="str">
        <f t="shared" si="117"/>
        <v/>
      </c>
      <c r="Y190" s="2" t="str">
        <f t="shared" si="118"/>
        <v/>
      </c>
      <c r="Z190" s="41" t="str">
        <f t="shared" si="119"/>
        <v/>
      </c>
      <c r="AA190" s="41" t="str">
        <f t="shared" si="120"/>
        <v/>
      </c>
      <c r="AB190" s="41" t="str">
        <f t="shared" si="84"/>
        <v/>
      </c>
      <c r="AC190" s="40" t="str">
        <f t="shared" si="85"/>
        <v/>
      </c>
      <c r="AD190" s="41" t="str">
        <f t="shared" si="86"/>
        <v/>
      </c>
      <c r="AF190" s="2" t="str">
        <f t="shared" si="123"/>
        <v/>
      </c>
      <c r="AG190" s="2" t="str">
        <f t="shared" si="87"/>
        <v/>
      </c>
      <c r="AH190" s="2" t="str">
        <f t="shared" si="88"/>
        <v/>
      </c>
      <c r="AI190" s="2" t="str">
        <f t="shared" si="89"/>
        <v/>
      </c>
      <c r="AJ190" s="2" t="str">
        <f t="shared" si="90"/>
        <v/>
      </c>
      <c r="AK190" s="41" t="str">
        <f t="shared" si="121"/>
        <v/>
      </c>
      <c r="AL190" s="41" t="str">
        <f t="shared" si="122"/>
        <v/>
      </c>
      <c r="AM190" s="41" t="str">
        <f t="shared" si="91"/>
        <v/>
      </c>
      <c r="AN190" s="41" t="str">
        <f t="shared" si="92"/>
        <v/>
      </c>
      <c r="AO190" s="41" t="str">
        <f t="shared" si="93"/>
        <v/>
      </c>
      <c r="AQ190" s="2" t="str">
        <f t="shared" si="94"/>
        <v/>
      </c>
      <c r="AR190" s="3" t="str">
        <f t="shared" si="95"/>
        <v/>
      </c>
      <c r="AS190" s="3" t="str">
        <f t="shared" si="96"/>
        <v/>
      </c>
      <c r="AT190" s="3" t="str">
        <f t="shared" si="97"/>
        <v/>
      </c>
      <c r="AU190" s="3" t="str">
        <f t="shared" si="98"/>
        <v/>
      </c>
      <c r="AV190" s="3" t="str">
        <f t="shared" si="99"/>
        <v/>
      </c>
      <c r="AW190" s="3" t="str">
        <f t="shared" si="100"/>
        <v/>
      </c>
      <c r="AX190" s="3" t="str">
        <f t="shared" si="101"/>
        <v/>
      </c>
      <c r="AY190" s="3" t="str">
        <f t="shared" si="102"/>
        <v/>
      </c>
      <c r="AZ190" s="3" t="str">
        <f t="shared" si="103"/>
        <v/>
      </c>
      <c r="BB190" s="7" t="str">
        <f t="shared" si="83"/>
        <v/>
      </c>
    </row>
    <row r="191" spans="1:54" x14ac:dyDescent="0.25">
      <c r="A191" s="2" t="str">
        <f t="shared" si="104"/>
        <v/>
      </c>
      <c r="B191" s="2" t="str">
        <f t="shared" si="105"/>
        <v/>
      </c>
      <c r="D191" s="59"/>
      <c r="E191" s="61"/>
      <c r="F191" s="18" t="str">
        <f t="shared" si="106"/>
        <v/>
      </c>
      <c r="G191" s="19" t="str">
        <f>IF(D191="","",VLOOKUP(D191,'Flota Variable'!$D$4:$I$35,4,0))</f>
        <v/>
      </c>
      <c r="H191" s="54"/>
      <c r="I191" s="19" t="str">
        <f>IF(D191="","",VLOOKUP(D191,'Flota Variable'!$D$4:$I$35,6,0))</f>
        <v/>
      </c>
      <c r="J191" s="54"/>
      <c r="L191" s="2">
        <v>189</v>
      </c>
      <c r="M191" s="2">
        <f t="shared" si="107"/>
        <v>9</v>
      </c>
      <c r="N191" s="2">
        <f t="shared" si="108"/>
        <v>15</v>
      </c>
      <c r="O191" s="2">
        <f t="shared" si="109"/>
        <v>915</v>
      </c>
      <c r="P191" s="43" t="str">
        <f t="shared" si="110"/>
        <v/>
      </c>
      <c r="Q191" s="44" t="str">
        <f t="shared" si="111"/>
        <v/>
      </c>
      <c r="R191" s="41" t="str">
        <f t="shared" si="112"/>
        <v/>
      </c>
      <c r="S191" s="41" t="str">
        <f t="shared" si="113"/>
        <v/>
      </c>
      <c r="U191" s="2" t="str">
        <f t="shared" si="114"/>
        <v/>
      </c>
      <c r="V191" s="2" t="str">
        <f t="shared" si="115"/>
        <v/>
      </c>
      <c r="W191" s="2" t="str">
        <f t="shared" si="116"/>
        <v/>
      </c>
      <c r="X191" s="2" t="str">
        <f t="shared" si="117"/>
        <v/>
      </c>
      <c r="Y191" s="2" t="str">
        <f t="shared" si="118"/>
        <v/>
      </c>
      <c r="Z191" s="41" t="str">
        <f t="shared" si="119"/>
        <v/>
      </c>
      <c r="AA191" s="41" t="str">
        <f t="shared" si="120"/>
        <v/>
      </c>
      <c r="AB191" s="41" t="str">
        <f t="shared" si="84"/>
        <v/>
      </c>
      <c r="AC191" s="40" t="str">
        <f t="shared" si="85"/>
        <v/>
      </c>
      <c r="AD191" s="41" t="str">
        <f t="shared" si="86"/>
        <v/>
      </c>
      <c r="AF191" s="2" t="str">
        <f t="shared" si="123"/>
        <v/>
      </c>
      <c r="AG191" s="2" t="str">
        <f t="shared" si="87"/>
        <v/>
      </c>
      <c r="AH191" s="2" t="str">
        <f t="shared" si="88"/>
        <v/>
      </c>
      <c r="AI191" s="2" t="str">
        <f t="shared" si="89"/>
        <v/>
      </c>
      <c r="AJ191" s="2" t="str">
        <f t="shared" si="90"/>
        <v/>
      </c>
      <c r="AK191" s="41" t="str">
        <f t="shared" si="121"/>
        <v/>
      </c>
      <c r="AL191" s="41" t="str">
        <f t="shared" si="122"/>
        <v/>
      </c>
      <c r="AM191" s="41" t="str">
        <f t="shared" si="91"/>
        <v/>
      </c>
      <c r="AN191" s="41" t="str">
        <f t="shared" si="92"/>
        <v/>
      </c>
      <c r="AO191" s="41" t="str">
        <f t="shared" si="93"/>
        <v/>
      </c>
      <c r="AQ191" s="2" t="str">
        <f t="shared" si="94"/>
        <v/>
      </c>
      <c r="AR191" s="3" t="str">
        <f t="shared" si="95"/>
        <v/>
      </c>
      <c r="AS191" s="3" t="str">
        <f t="shared" si="96"/>
        <v/>
      </c>
      <c r="AT191" s="3" t="str">
        <f t="shared" si="97"/>
        <v/>
      </c>
      <c r="AU191" s="3" t="str">
        <f t="shared" si="98"/>
        <v/>
      </c>
      <c r="AV191" s="3" t="str">
        <f t="shared" si="99"/>
        <v/>
      </c>
      <c r="AW191" s="3" t="str">
        <f t="shared" si="100"/>
        <v/>
      </c>
      <c r="AX191" s="3" t="str">
        <f t="shared" si="101"/>
        <v/>
      </c>
      <c r="AY191" s="3" t="str">
        <f t="shared" si="102"/>
        <v/>
      </c>
      <c r="AZ191" s="3" t="str">
        <f t="shared" si="103"/>
        <v/>
      </c>
      <c r="BB191" s="7" t="str">
        <f t="shared" si="83"/>
        <v/>
      </c>
    </row>
    <row r="192" spans="1:54" x14ac:dyDescent="0.25">
      <c r="A192" s="2" t="str">
        <f t="shared" si="104"/>
        <v/>
      </c>
      <c r="B192" s="2" t="str">
        <f t="shared" si="105"/>
        <v/>
      </c>
      <c r="D192" s="59"/>
      <c r="E192" s="61"/>
      <c r="F192" s="18" t="str">
        <f t="shared" si="106"/>
        <v/>
      </c>
      <c r="G192" s="19" t="str">
        <f>IF(D192="","",VLOOKUP(D192,'Flota Variable'!$D$4:$I$35,4,0))</f>
        <v/>
      </c>
      <c r="H192" s="54"/>
      <c r="I192" s="19" t="str">
        <f>IF(D192="","",VLOOKUP(D192,'Flota Variable'!$D$4:$I$35,6,0))</f>
        <v/>
      </c>
      <c r="J192" s="54"/>
      <c r="L192" s="2">
        <v>190</v>
      </c>
      <c r="M192" s="2">
        <f t="shared" si="107"/>
        <v>9</v>
      </c>
      <c r="N192" s="2">
        <f t="shared" si="108"/>
        <v>16</v>
      </c>
      <c r="O192" s="2">
        <f t="shared" si="109"/>
        <v>916</v>
      </c>
      <c r="P192" s="43" t="str">
        <f t="shared" si="110"/>
        <v/>
      </c>
      <c r="Q192" s="44" t="str">
        <f t="shared" si="111"/>
        <v/>
      </c>
      <c r="R192" s="41" t="str">
        <f t="shared" si="112"/>
        <v/>
      </c>
      <c r="S192" s="41" t="str">
        <f t="shared" si="113"/>
        <v/>
      </c>
      <c r="U192" s="2" t="str">
        <f t="shared" si="114"/>
        <v/>
      </c>
      <c r="V192" s="2" t="str">
        <f t="shared" si="115"/>
        <v/>
      </c>
      <c r="W192" s="2" t="str">
        <f t="shared" si="116"/>
        <v/>
      </c>
      <c r="X192" s="2" t="str">
        <f t="shared" si="117"/>
        <v/>
      </c>
      <c r="Y192" s="2" t="str">
        <f t="shared" si="118"/>
        <v/>
      </c>
      <c r="Z192" s="41" t="str">
        <f t="shared" si="119"/>
        <v/>
      </c>
      <c r="AA192" s="41" t="str">
        <f t="shared" si="120"/>
        <v/>
      </c>
      <c r="AB192" s="41" t="str">
        <f t="shared" si="84"/>
        <v/>
      </c>
      <c r="AC192" s="40" t="str">
        <f t="shared" si="85"/>
        <v/>
      </c>
      <c r="AD192" s="41" t="str">
        <f t="shared" si="86"/>
        <v/>
      </c>
      <c r="AF192" s="2" t="str">
        <f t="shared" si="123"/>
        <v/>
      </c>
      <c r="AG192" s="2" t="str">
        <f t="shared" si="87"/>
        <v/>
      </c>
      <c r="AH192" s="2" t="str">
        <f t="shared" si="88"/>
        <v/>
      </c>
      <c r="AI192" s="2" t="str">
        <f t="shared" si="89"/>
        <v/>
      </c>
      <c r="AJ192" s="2" t="str">
        <f t="shared" si="90"/>
        <v/>
      </c>
      <c r="AK192" s="41" t="str">
        <f t="shared" si="121"/>
        <v/>
      </c>
      <c r="AL192" s="41" t="str">
        <f t="shared" si="122"/>
        <v/>
      </c>
      <c r="AM192" s="41" t="str">
        <f t="shared" si="91"/>
        <v/>
      </c>
      <c r="AN192" s="41" t="str">
        <f t="shared" si="92"/>
        <v/>
      </c>
      <c r="AO192" s="41" t="str">
        <f t="shared" si="93"/>
        <v/>
      </c>
      <c r="AQ192" s="2" t="str">
        <f t="shared" si="94"/>
        <v/>
      </c>
      <c r="AR192" s="3" t="str">
        <f t="shared" si="95"/>
        <v/>
      </c>
      <c r="AS192" s="3" t="str">
        <f t="shared" si="96"/>
        <v/>
      </c>
      <c r="AT192" s="3" t="str">
        <f t="shared" si="97"/>
        <v/>
      </c>
      <c r="AU192" s="3" t="str">
        <f t="shared" si="98"/>
        <v/>
      </c>
      <c r="AV192" s="3" t="str">
        <f t="shared" si="99"/>
        <v/>
      </c>
      <c r="AW192" s="3" t="str">
        <f t="shared" si="100"/>
        <v/>
      </c>
      <c r="AX192" s="3" t="str">
        <f t="shared" si="101"/>
        <v/>
      </c>
      <c r="AY192" s="3" t="str">
        <f t="shared" si="102"/>
        <v/>
      </c>
      <c r="AZ192" s="3" t="str">
        <f t="shared" si="103"/>
        <v/>
      </c>
      <c r="BB192" s="7" t="str">
        <f t="shared" si="83"/>
        <v/>
      </c>
    </row>
    <row r="193" spans="1:54" x14ac:dyDescent="0.25">
      <c r="A193" s="2" t="str">
        <f t="shared" si="104"/>
        <v/>
      </c>
      <c r="B193" s="2" t="str">
        <f t="shared" si="105"/>
        <v/>
      </c>
      <c r="D193" s="59"/>
      <c r="E193" s="61"/>
      <c r="F193" s="18" t="str">
        <f t="shared" si="106"/>
        <v/>
      </c>
      <c r="G193" s="19" t="str">
        <f>IF(D193="","",VLOOKUP(D193,'Flota Variable'!$D$4:$I$35,4,0))</f>
        <v/>
      </c>
      <c r="H193" s="54"/>
      <c r="I193" s="19" t="str">
        <f>IF(D193="","",VLOOKUP(D193,'Flota Variable'!$D$4:$I$35,6,0))</f>
        <v/>
      </c>
      <c r="J193" s="54"/>
      <c r="L193" s="2">
        <v>191</v>
      </c>
      <c r="M193" s="2">
        <f t="shared" si="107"/>
        <v>9</v>
      </c>
      <c r="N193" s="2">
        <f t="shared" si="108"/>
        <v>17</v>
      </c>
      <c r="O193" s="2">
        <f t="shared" si="109"/>
        <v>917</v>
      </c>
      <c r="P193" s="43" t="str">
        <f t="shared" si="110"/>
        <v/>
      </c>
      <c r="Q193" s="44" t="str">
        <f t="shared" si="111"/>
        <v/>
      </c>
      <c r="R193" s="41" t="str">
        <f t="shared" si="112"/>
        <v/>
      </c>
      <c r="S193" s="41" t="str">
        <f t="shared" si="113"/>
        <v/>
      </c>
      <c r="U193" s="2" t="str">
        <f t="shared" si="114"/>
        <v/>
      </c>
      <c r="V193" s="2" t="str">
        <f t="shared" si="115"/>
        <v/>
      </c>
      <c r="W193" s="2" t="str">
        <f t="shared" si="116"/>
        <v/>
      </c>
      <c r="X193" s="2" t="str">
        <f t="shared" si="117"/>
        <v/>
      </c>
      <c r="Y193" s="2" t="str">
        <f t="shared" si="118"/>
        <v/>
      </c>
      <c r="Z193" s="41" t="str">
        <f t="shared" si="119"/>
        <v/>
      </c>
      <c r="AA193" s="41" t="str">
        <f t="shared" si="120"/>
        <v/>
      </c>
      <c r="AB193" s="41" t="str">
        <f t="shared" si="84"/>
        <v/>
      </c>
      <c r="AC193" s="40" t="str">
        <f t="shared" si="85"/>
        <v/>
      </c>
      <c r="AD193" s="41" t="str">
        <f t="shared" si="86"/>
        <v/>
      </c>
      <c r="AF193" s="2" t="str">
        <f t="shared" si="123"/>
        <v/>
      </c>
      <c r="AG193" s="2" t="str">
        <f t="shared" si="87"/>
        <v/>
      </c>
      <c r="AH193" s="2" t="str">
        <f t="shared" si="88"/>
        <v/>
      </c>
      <c r="AI193" s="2" t="str">
        <f t="shared" si="89"/>
        <v/>
      </c>
      <c r="AJ193" s="2" t="str">
        <f t="shared" si="90"/>
        <v/>
      </c>
      <c r="AK193" s="41" t="str">
        <f t="shared" si="121"/>
        <v/>
      </c>
      <c r="AL193" s="41" t="str">
        <f t="shared" si="122"/>
        <v/>
      </c>
      <c r="AM193" s="41" t="str">
        <f t="shared" si="91"/>
        <v/>
      </c>
      <c r="AN193" s="41" t="str">
        <f t="shared" si="92"/>
        <v/>
      </c>
      <c r="AO193" s="41" t="str">
        <f t="shared" si="93"/>
        <v/>
      </c>
      <c r="AQ193" s="2" t="str">
        <f t="shared" si="94"/>
        <v/>
      </c>
      <c r="AR193" s="3" t="str">
        <f t="shared" si="95"/>
        <v/>
      </c>
      <c r="AS193" s="3" t="str">
        <f t="shared" si="96"/>
        <v/>
      </c>
      <c r="AT193" s="3" t="str">
        <f t="shared" si="97"/>
        <v/>
      </c>
      <c r="AU193" s="3" t="str">
        <f t="shared" si="98"/>
        <v/>
      </c>
      <c r="AV193" s="3" t="str">
        <f t="shared" si="99"/>
        <v/>
      </c>
      <c r="AW193" s="3" t="str">
        <f t="shared" si="100"/>
        <v/>
      </c>
      <c r="AX193" s="3" t="str">
        <f t="shared" si="101"/>
        <v/>
      </c>
      <c r="AY193" s="3" t="str">
        <f t="shared" si="102"/>
        <v/>
      </c>
      <c r="AZ193" s="3" t="str">
        <f t="shared" si="103"/>
        <v/>
      </c>
      <c r="BB193" s="7" t="str">
        <f t="shared" si="83"/>
        <v/>
      </c>
    </row>
    <row r="194" spans="1:54" x14ac:dyDescent="0.25">
      <c r="A194" s="2" t="str">
        <f t="shared" si="104"/>
        <v/>
      </c>
      <c r="B194" s="2" t="str">
        <f t="shared" si="105"/>
        <v/>
      </c>
      <c r="D194" s="59"/>
      <c r="E194" s="61"/>
      <c r="F194" s="18" t="str">
        <f t="shared" si="106"/>
        <v/>
      </c>
      <c r="G194" s="19" t="str">
        <f>IF(D194="","",VLOOKUP(D194,'Flota Variable'!$D$4:$I$35,4,0))</f>
        <v/>
      </c>
      <c r="H194" s="54"/>
      <c r="I194" s="19" t="str">
        <f>IF(D194="","",VLOOKUP(D194,'Flota Variable'!$D$4:$I$35,6,0))</f>
        <v/>
      </c>
      <c r="J194" s="54"/>
      <c r="L194" s="2">
        <v>192</v>
      </c>
      <c r="M194" s="2">
        <f t="shared" si="107"/>
        <v>9</v>
      </c>
      <c r="N194" s="2">
        <f t="shared" si="108"/>
        <v>18</v>
      </c>
      <c r="O194" s="2">
        <f t="shared" si="109"/>
        <v>918</v>
      </c>
      <c r="P194" s="43" t="str">
        <f t="shared" si="110"/>
        <v/>
      </c>
      <c r="Q194" s="44" t="str">
        <f t="shared" si="111"/>
        <v/>
      </c>
      <c r="R194" s="41" t="str">
        <f t="shared" si="112"/>
        <v/>
      </c>
      <c r="S194" s="41" t="str">
        <f t="shared" si="113"/>
        <v/>
      </c>
      <c r="U194" s="2" t="str">
        <f t="shared" si="114"/>
        <v/>
      </c>
      <c r="V194" s="2" t="str">
        <f t="shared" si="115"/>
        <v/>
      </c>
      <c r="W194" s="2" t="str">
        <f t="shared" si="116"/>
        <v/>
      </c>
      <c r="X194" s="2" t="str">
        <f t="shared" si="117"/>
        <v/>
      </c>
      <c r="Y194" s="2" t="str">
        <f t="shared" si="118"/>
        <v/>
      </c>
      <c r="Z194" s="41" t="str">
        <f t="shared" si="119"/>
        <v/>
      </c>
      <c r="AA194" s="41" t="str">
        <f t="shared" si="120"/>
        <v/>
      </c>
      <c r="AB194" s="41" t="str">
        <f t="shared" si="84"/>
        <v/>
      </c>
      <c r="AC194" s="40" t="str">
        <f t="shared" si="85"/>
        <v/>
      </c>
      <c r="AD194" s="41" t="str">
        <f t="shared" si="86"/>
        <v/>
      </c>
      <c r="AF194" s="2" t="str">
        <f t="shared" si="123"/>
        <v/>
      </c>
      <c r="AG194" s="2" t="str">
        <f t="shared" si="87"/>
        <v/>
      </c>
      <c r="AH194" s="2" t="str">
        <f t="shared" si="88"/>
        <v/>
      </c>
      <c r="AI194" s="2" t="str">
        <f t="shared" si="89"/>
        <v/>
      </c>
      <c r="AJ194" s="2" t="str">
        <f t="shared" si="90"/>
        <v/>
      </c>
      <c r="AK194" s="41" t="str">
        <f t="shared" si="121"/>
        <v/>
      </c>
      <c r="AL194" s="41" t="str">
        <f t="shared" si="122"/>
        <v/>
      </c>
      <c r="AM194" s="41" t="str">
        <f t="shared" si="91"/>
        <v/>
      </c>
      <c r="AN194" s="41" t="str">
        <f t="shared" si="92"/>
        <v/>
      </c>
      <c r="AO194" s="41" t="str">
        <f t="shared" si="93"/>
        <v/>
      </c>
      <c r="AQ194" s="2" t="str">
        <f t="shared" si="94"/>
        <v/>
      </c>
      <c r="AR194" s="3" t="str">
        <f t="shared" si="95"/>
        <v/>
      </c>
      <c r="AS194" s="3" t="str">
        <f t="shared" si="96"/>
        <v/>
      </c>
      <c r="AT194" s="3" t="str">
        <f t="shared" si="97"/>
        <v/>
      </c>
      <c r="AU194" s="3" t="str">
        <f t="shared" si="98"/>
        <v/>
      </c>
      <c r="AV194" s="3" t="str">
        <f t="shared" si="99"/>
        <v/>
      </c>
      <c r="AW194" s="3" t="str">
        <f t="shared" si="100"/>
        <v/>
      </c>
      <c r="AX194" s="3" t="str">
        <f t="shared" si="101"/>
        <v/>
      </c>
      <c r="AY194" s="3" t="str">
        <f t="shared" si="102"/>
        <v/>
      </c>
      <c r="AZ194" s="3" t="str">
        <f t="shared" si="103"/>
        <v/>
      </c>
      <c r="BB194" s="7" t="str">
        <f t="shared" ref="BB194:BB257" si="124">IF(AR194="","","="&amp;""""&amp;AR194&amp;""""&amp;","&amp;"="&amp;""""&amp;AS194&amp;""""&amp;","&amp;"="&amp;""""&amp;AT194&amp;""""&amp;","&amp;"="&amp;""""&amp;AU194&amp;""""&amp;","&amp;"="&amp;""""&amp;AV194&amp;""""&amp;","&amp;"="&amp;""""&amp;AW194&amp;""""&amp;","&amp;"="&amp;""""&amp;AY194&amp;""""&amp;","&amp;"="&amp;""""&amp;AZ194&amp;""""&amp;","&amp;"="&amp;""""&amp;AX194&amp;""""&amp;",")</f>
        <v/>
      </c>
    </row>
    <row r="195" spans="1:54" x14ac:dyDescent="0.25">
      <c r="A195" s="2" t="str">
        <f t="shared" si="104"/>
        <v/>
      </c>
      <c r="B195" s="2" t="str">
        <f t="shared" si="105"/>
        <v/>
      </c>
      <c r="D195" s="59"/>
      <c r="E195" s="61"/>
      <c r="F195" s="18" t="str">
        <f t="shared" si="106"/>
        <v/>
      </c>
      <c r="G195" s="19" t="str">
        <f>IF(D195="","",VLOOKUP(D195,'Flota Variable'!$D$4:$I$35,4,0))</f>
        <v/>
      </c>
      <c r="H195" s="54"/>
      <c r="I195" s="19" t="str">
        <f>IF(D195="","",VLOOKUP(D195,'Flota Variable'!$D$4:$I$35,6,0))</f>
        <v/>
      </c>
      <c r="J195" s="54"/>
      <c r="L195" s="2">
        <v>193</v>
      </c>
      <c r="M195" s="2">
        <f t="shared" si="107"/>
        <v>9</v>
      </c>
      <c r="N195" s="2">
        <f t="shared" si="108"/>
        <v>19</v>
      </c>
      <c r="O195" s="2">
        <f t="shared" si="109"/>
        <v>919</v>
      </c>
      <c r="P195" s="43" t="str">
        <f t="shared" si="110"/>
        <v/>
      </c>
      <c r="Q195" s="44" t="str">
        <f t="shared" si="111"/>
        <v/>
      </c>
      <c r="R195" s="41" t="str">
        <f t="shared" si="112"/>
        <v/>
      </c>
      <c r="S195" s="41" t="str">
        <f t="shared" si="113"/>
        <v/>
      </c>
      <c r="U195" s="2" t="str">
        <f t="shared" si="114"/>
        <v/>
      </c>
      <c r="V195" s="2" t="str">
        <f t="shared" si="115"/>
        <v/>
      </c>
      <c r="W195" s="2" t="str">
        <f t="shared" si="116"/>
        <v/>
      </c>
      <c r="X195" s="2" t="str">
        <f t="shared" si="117"/>
        <v/>
      </c>
      <c r="Y195" s="2" t="str">
        <f t="shared" si="118"/>
        <v/>
      </c>
      <c r="Z195" s="41" t="str">
        <f t="shared" si="119"/>
        <v/>
      </c>
      <c r="AA195" s="41" t="str">
        <f t="shared" si="120"/>
        <v/>
      </c>
      <c r="AB195" s="41" t="str">
        <f t="shared" ref="AB195:AB258" si="125">IF(V195="","",H195)</f>
        <v/>
      </c>
      <c r="AC195" s="40" t="str">
        <f t="shared" ref="AC195:AC258" si="126">IF(V195="","",AB195-$X$1)</f>
        <v/>
      </c>
      <c r="AD195" s="41" t="str">
        <f t="shared" ref="AD195:AD258" si="127">AB195</f>
        <v/>
      </c>
      <c r="AF195" s="2" t="str">
        <f t="shared" si="123"/>
        <v/>
      </c>
      <c r="AG195" s="2" t="str">
        <f t="shared" ref="AG195:AG258" si="128">IF(L195&lt;=$V$1,D195,"")</f>
        <v/>
      </c>
      <c r="AH195" s="2" t="str">
        <f t="shared" ref="AH195:AH258" si="129">IF(V195="","",2)</f>
        <v/>
      </c>
      <c r="AI195" s="2" t="str">
        <f t="shared" ref="AI195:AI258" si="130">IF(V195="","",I195)</f>
        <v/>
      </c>
      <c r="AJ195" s="2" t="str">
        <f t="shared" ref="AJ195:AJ258" si="131">IF(V195="","",G195)</f>
        <v/>
      </c>
      <c r="AK195" s="41" t="str">
        <f t="shared" si="121"/>
        <v/>
      </c>
      <c r="AL195" s="41" t="str">
        <f t="shared" si="122"/>
        <v/>
      </c>
      <c r="AM195" s="41" t="str">
        <f t="shared" ref="AM195:AM258" si="132">IF(V195="","",J195)</f>
        <v/>
      </c>
      <c r="AN195" s="41" t="str">
        <f t="shared" ref="AN195:AN258" si="133">IF(V195="","",AM195-$X$1)</f>
        <v/>
      </c>
      <c r="AO195" s="41" t="str">
        <f t="shared" ref="AO195:AO258" si="134">AM195</f>
        <v/>
      </c>
      <c r="AQ195" s="2" t="str">
        <f t="shared" ref="AQ195:AQ258" si="135">IF(L195&lt;=$AG$1,L195,"")</f>
        <v/>
      </c>
      <c r="AR195" s="3" t="str">
        <f t="shared" ref="AR195:AR258" si="136">IFERROR(VLOOKUP(AQ195,$U$3:$AD$398,2,0),VLOOKUP(AQ195,$AF$3:$AO$398,2,0))</f>
        <v/>
      </c>
      <c r="AS195" s="3" t="str">
        <f t="shared" ref="AS195:AS258" si="137">IFERROR(VLOOKUP(AQ195,$U$3:$AD$398,3,0),VLOOKUP(AQ195,$AF$3:$AO$398,3,0))</f>
        <v/>
      </c>
      <c r="AT195" s="3" t="str">
        <f t="shared" ref="AT195:AT258" si="138">IFERROR(VLOOKUP(AQ195,$U$3:$AD$398,4,0),VLOOKUP(AQ195,$AF$3:$AO$398,4,0))</f>
        <v/>
      </c>
      <c r="AU195" s="3" t="str">
        <f t="shared" ref="AU195:AU258" si="139">IFERROR(VLOOKUP(AQ195,$U$3:$AD$398,5,0),VLOOKUP(AQ195,$AF$3:$AO$398,5,0))</f>
        <v/>
      </c>
      <c r="AV195" s="3" t="str">
        <f t="shared" ref="AV195:AV258" si="140">TEXT(IFERROR(VLOOKUP(AQ195,$U$3:$AD$398,6,0),VLOOKUP(AQ195,$AF$3:$AO$398,6,0)),"hh:mm")</f>
        <v/>
      </c>
      <c r="AW195" s="3" t="str">
        <f t="shared" ref="AW195:AW258" si="141">IF(IFERROR(VLOOKUP(AQ195,$U$3:$AD$398,7,0),VLOOKUP(AQ195,$AF$3:$AO$398,7,0))="40:00","40:00",TEXT(IFERROR(VLOOKUP(AQ195,$U$3:$AD$398,7,0),VLOOKUP(AQ195,$AF$3:$AO$398,7,0)),"hh:mm"))</f>
        <v/>
      </c>
      <c r="AX195" s="3" t="str">
        <f t="shared" ref="AX195:AX258" si="142">TEXT(IFERROR(VLOOKUP(AQ195,$U$3:$AD$398,10,0),VLOOKUP(AQ195,$AF$3:$AO$398,10,0)),"hh:mm")</f>
        <v/>
      </c>
      <c r="AY195" s="3" t="str">
        <f t="shared" ref="AY195:AY258" si="143">TEXT(IFERROR(VLOOKUP(AQ195,$U$3:$AD$398,8,0),VLOOKUP(AQ195,$AF$3:$AO$398,8,0)),"hh:mm")</f>
        <v/>
      </c>
      <c r="AZ195" s="3" t="str">
        <f t="shared" ref="AZ195:AZ258" si="144">TEXT(IFERROR(VLOOKUP(AQ195,$U$3:$AD$398,9,0),VLOOKUP(AQ195,$AF$3:$AO$398,9,0)),"hh:mm")</f>
        <v/>
      </c>
      <c r="BB195" s="7" t="str">
        <f t="shared" si="124"/>
        <v/>
      </c>
    </row>
    <row r="196" spans="1:54" x14ac:dyDescent="0.25">
      <c r="A196" s="2" t="str">
        <f t="shared" ref="A196:A259" si="145">IF(D196="","",IF(D196&lt;&gt;D195,A195+1,A195))</f>
        <v/>
      </c>
      <c r="B196" s="2" t="str">
        <f t="shared" ref="B196:B259" si="146">IF(E196="","",A196*100+IF(E196&lt;3,3,E196))</f>
        <v/>
      </c>
      <c r="D196" s="59"/>
      <c r="E196" s="61"/>
      <c r="F196" s="18" t="str">
        <f t="shared" ref="F196:F202" si="147">IF(D196="","",H196+J196)</f>
        <v/>
      </c>
      <c r="G196" s="19" t="str">
        <f>IF(D196="","",VLOOKUP(D196,'Flota Variable'!$D$4:$I$35,4,0))</f>
        <v/>
      </c>
      <c r="H196" s="54"/>
      <c r="I196" s="19" t="str">
        <f>IF(D196="","",VLOOKUP(D196,'Flota Variable'!$D$4:$I$35,6,0))</f>
        <v/>
      </c>
      <c r="J196" s="54"/>
      <c r="L196" s="2">
        <v>194</v>
      </c>
      <c r="M196" s="2">
        <f t="shared" ref="M196:M259" si="148">ROUNDUP(L196/22,0)</f>
        <v>9</v>
      </c>
      <c r="N196" s="2">
        <f t="shared" ref="N196:N259" si="149">IF(M196&lt;&gt;M195,3,N195+1)</f>
        <v>20</v>
      </c>
      <c r="O196" s="2">
        <f t="shared" ref="O196:O259" si="150">M196*100+N196</f>
        <v>920</v>
      </c>
      <c r="P196" s="43" t="str">
        <f t="shared" ref="P196:P259" si="151">IFERROR(VLOOKUP(M196,$A$3:$D$402,4,0)&amp;"_"&amp;N196,"")</f>
        <v/>
      </c>
      <c r="Q196" s="44" t="str">
        <f t="shared" ref="Q196:Q259" si="152">IF(P196="","",IFERROR(VLOOKUP(O196,$B$3:$J$402,7,0),Q195))</f>
        <v/>
      </c>
      <c r="R196" s="41" t="str">
        <f t="shared" ref="R196:R259" si="153">IF(P196="","",IFERROR(VLOOKUP(O196,$B$3:$J$402,9,0),R195))</f>
        <v/>
      </c>
      <c r="S196" s="41" t="str">
        <f t="shared" ref="S196:S259" si="154">IFERROR(R196+Q196,"")</f>
        <v/>
      </c>
      <c r="U196" s="2" t="str">
        <f t="shared" ref="U196:U259" si="155">IF(V196="","",U195+1)</f>
        <v/>
      </c>
      <c r="V196" s="2" t="str">
        <f t="shared" ref="V196:V259" si="156">IF(L196&lt;=$V$1,D196,"")</f>
        <v/>
      </c>
      <c r="W196" s="2" t="str">
        <f t="shared" ref="W196:W259" si="157">IF(V196="","",1)</f>
        <v/>
      </c>
      <c r="X196" s="2" t="str">
        <f t="shared" ref="X196:X259" si="158">IF(V196="","",G196)</f>
        <v/>
      </c>
      <c r="Y196" s="2" t="str">
        <f t="shared" ref="Y196:Y259" si="159">IF(V196="","",I196)</f>
        <v/>
      </c>
      <c r="Z196" s="41" t="str">
        <f t="shared" ref="Z196:Z259" si="160">IF(V196="","",E196*$W$1)</f>
        <v/>
      </c>
      <c r="AA196" s="41" t="str">
        <f t="shared" ref="AA196:AA259" si="161">IF(AND(Z197="",Z196&lt;&gt;""),"40:00",Z197)</f>
        <v/>
      </c>
      <c r="AB196" s="41" t="str">
        <f t="shared" si="125"/>
        <v/>
      </c>
      <c r="AC196" s="40" t="str">
        <f t="shared" si="126"/>
        <v/>
      </c>
      <c r="AD196" s="41" t="str">
        <f t="shared" si="127"/>
        <v/>
      </c>
      <c r="AF196" s="2" t="str">
        <f t="shared" si="123"/>
        <v/>
      </c>
      <c r="AG196" s="2" t="str">
        <f t="shared" si="128"/>
        <v/>
      </c>
      <c r="AH196" s="2" t="str">
        <f t="shared" si="129"/>
        <v/>
      </c>
      <c r="AI196" s="2" t="str">
        <f t="shared" si="130"/>
        <v/>
      </c>
      <c r="AJ196" s="2" t="str">
        <f t="shared" si="131"/>
        <v/>
      </c>
      <c r="AK196" s="41" t="str">
        <f t="shared" ref="AK196:AK259" si="162">IF(V196="","",Z196+AB196)</f>
        <v/>
      </c>
      <c r="AL196" s="41" t="str">
        <f t="shared" ref="AL196:AL259" si="163">IF(AND(AK197="",AK196&lt;&gt;""),"40:00",AK197)</f>
        <v/>
      </c>
      <c r="AM196" s="41" t="str">
        <f t="shared" si="132"/>
        <v/>
      </c>
      <c r="AN196" s="41" t="str">
        <f t="shared" si="133"/>
        <v/>
      </c>
      <c r="AO196" s="41" t="str">
        <f t="shared" si="134"/>
        <v/>
      </c>
      <c r="AQ196" s="2" t="str">
        <f t="shared" si="135"/>
        <v/>
      </c>
      <c r="AR196" s="3" t="str">
        <f t="shared" si="136"/>
        <v/>
      </c>
      <c r="AS196" s="3" t="str">
        <f t="shared" si="137"/>
        <v/>
      </c>
      <c r="AT196" s="3" t="str">
        <f t="shared" si="138"/>
        <v/>
      </c>
      <c r="AU196" s="3" t="str">
        <f t="shared" si="139"/>
        <v/>
      </c>
      <c r="AV196" s="3" t="str">
        <f t="shared" si="140"/>
        <v/>
      </c>
      <c r="AW196" s="3" t="str">
        <f t="shared" si="141"/>
        <v/>
      </c>
      <c r="AX196" s="3" t="str">
        <f t="shared" si="142"/>
        <v/>
      </c>
      <c r="AY196" s="3" t="str">
        <f t="shared" si="143"/>
        <v/>
      </c>
      <c r="AZ196" s="3" t="str">
        <f t="shared" si="144"/>
        <v/>
      </c>
      <c r="BB196" s="7" t="str">
        <f t="shared" si="124"/>
        <v/>
      </c>
    </row>
    <row r="197" spans="1:54" x14ac:dyDescent="0.25">
      <c r="A197" s="2" t="str">
        <f t="shared" si="145"/>
        <v/>
      </c>
      <c r="B197" s="2" t="str">
        <f t="shared" si="146"/>
        <v/>
      </c>
      <c r="D197" s="59"/>
      <c r="E197" s="61"/>
      <c r="F197" s="18" t="str">
        <f t="shared" si="147"/>
        <v/>
      </c>
      <c r="G197" s="19" t="str">
        <f>IF(D197="","",VLOOKUP(D197,'Flota Variable'!$D$4:$I$35,4,0))</f>
        <v/>
      </c>
      <c r="H197" s="54"/>
      <c r="I197" s="19" t="str">
        <f>IF(D197="","",VLOOKUP(D197,'Flota Variable'!$D$4:$I$35,6,0))</f>
        <v/>
      </c>
      <c r="J197" s="54"/>
      <c r="L197" s="2">
        <v>195</v>
      </c>
      <c r="M197" s="2">
        <f t="shared" si="148"/>
        <v>9</v>
      </c>
      <c r="N197" s="2">
        <f t="shared" si="149"/>
        <v>21</v>
      </c>
      <c r="O197" s="2">
        <f t="shared" si="150"/>
        <v>921</v>
      </c>
      <c r="P197" s="43" t="str">
        <f t="shared" si="151"/>
        <v/>
      </c>
      <c r="Q197" s="44" t="str">
        <f t="shared" si="152"/>
        <v/>
      </c>
      <c r="R197" s="41" t="str">
        <f t="shared" si="153"/>
        <v/>
      </c>
      <c r="S197" s="41" t="str">
        <f t="shared" si="154"/>
        <v/>
      </c>
      <c r="U197" s="2" t="str">
        <f t="shared" si="155"/>
        <v/>
      </c>
      <c r="V197" s="2" t="str">
        <f t="shared" si="156"/>
        <v/>
      </c>
      <c r="W197" s="2" t="str">
        <f t="shared" si="157"/>
        <v/>
      </c>
      <c r="X197" s="2" t="str">
        <f t="shared" si="158"/>
        <v/>
      </c>
      <c r="Y197" s="2" t="str">
        <f t="shared" si="159"/>
        <v/>
      </c>
      <c r="Z197" s="41" t="str">
        <f t="shared" si="160"/>
        <v/>
      </c>
      <c r="AA197" s="41" t="str">
        <f t="shared" si="161"/>
        <v/>
      </c>
      <c r="AB197" s="41" t="str">
        <f t="shared" si="125"/>
        <v/>
      </c>
      <c r="AC197" s="40" t="str">
        <f t="shared" si="126"/>
        <v/>
      </c>
      <c r="AD197" s="41" t="str">
        <f t="shared" si="127"/>
        <v/>
      </c>
      <c r="AF197" s="2" t="str">
        <f t="shared" ref="AF197:AF260" si="164">IF(AG197="","",AF196+1)</f>
        <v/>
      </c>
      <c r="AG197" s="2" t="str">
        <f t="shared" si="128"/>
        <v/>
      </c>
      <c r="AH197" s="2" t="str">
        <f t="shared" si="129"/>
        <v/>
      </c>
      <c r="AI197" s="2" t="str">
        <f t="shared" si="130"/>
        <v/>
      </c>
      <c r="AJ197" s="2" t="str">
        <f t="shared" si="131"/>
        <v/>
      </c>
      <c r="AK197" s="41" t="str">
        <f t="shared" si="162"/>
        <v/>
      </c>
      <c r="AL197" s="41" t="str">
        <f t="shared" si="163"/>
        <v/>
      </c>
      <c r="AM197" s="41" t="str">
        <f t="shared" si="132"/>
        <v/>
      </c>
      <c r="AN197" s="41" t="str">
        <f t="shared" si="133"/>
        <v/>
      </c>
      <c r="AO197" s="41" t="str">
        <f t="shared" si="134"/>
        <v/>
      </c>
      <c r="AQ197" s="2" t="str">
        <f t="shared" si="135"/>
        <v/>
      </c>
      <c r="AR197" s="3" t="str">
        <f t="shared" si="136"/>
        <v/>
      </c>
      <c r="AS197" s="3" t="str">
        <f t="shared" si="137"/>
        <v/>
      </c>
      <c r="AT197" s="3" t="str">
        <f t="shared" si="138"/>
        <v/>
      </c>
      <c r="AU197" s="3" t="str">
        <f t="shared" si="139"/>
        <v/>
      </c>
      <c r="AV197" s="3" t="str">
        <f t="shared" si="140"/>
        <v/>
      </c>
      <c r="AW197" s="3" t="str">
        <f t="shared" si="141"/>
        <v/>
      </c>
      <c r="AX197" s="3" t="str">
        <f t="shared" si="142"/>
        <v/>
      </c>
      <c r="AY197" s="3" t="str">
        <f t="shared" si="143"/>
        <v/>
      </c>
      <c r="AZ197" s="3" t="str">
        <f t="shared" si="144"/>
        <v/>
      </c>
      <c r="BB197" s="7" t="str">
        <f t="shared" si="124"/>
        <v/>
      </c>
    </row>
    <row r="198" spans="1:54" x14ac:dyDescent="0.25">
      <c r="A198" s="2" t="str">
        <f t="shared" si="145"/>
        <v/>
      </c>
      <c r="B198" s="2" t="str">
        <f t="shared" si="146"/>
        <v/>
      </c>
      <c r="D198" s="59"/>
      <c r="E198" s="61"/>
      <c r="F198" s="18" t="str">
        <f t="shared" si="147"/>
        <v/>
      </c>
      <c r="G198" s="19" t="str">
        <f>IF(D198="","",VLOOKUP(D198,'Flota Variable'!$D$4:$I$35,4,0))</f>
        <v/>
      </c>
      <c r="H198" s="54"/>
      <c r="I198" s="19" t="str">
        <f>IF(D198="","",VLOOKUP(D198,'Flota Variable'!$D$4:$I$35,6,0))</f>
        <v/>
      </c>
      <c r="J198" s="54"/>
      <c r="L198" s="2">
        <v>196</v>
      </c>
      <c r="M198" s="2">
        <f t="shared" si="148"/>
        <v>9</v>
      </c>
      <c r="N198" s="2">
        <f t="shared" si="149"/>
        <v>22</v>
      </c>
      <c r="O198" s="2">
        <f t="shared" si="150"/>
        <v>922</v>
      </c>
      <c r="P198" s="43" t="str">
        <f t="shared" si="151"/>
        <v/>
      </c>
      <c r="Q198" s="44" t="str">
        <f t="shared" si="152"/>
        <v/>
      </c>
      <c r="R198" s="41" t="str">
        <f t="shared" si="153"/>
        <v/>
      </c>
      <c r="S198" s="41" t="str">
        <f t="shared" si="154"/>
        <v/>
      </c>
      <c r="U198" s="2" t="str">
        <f t="shared" si="155"/>
        <v/>
      </c>
      <c r="V198" s="2" t="str">
        <f t="shared" si="156"/>
        <v/>
      </c>
      <c r="W198" s="2" t="str">
        <f t="shared" si="157"/>
        <v/>
      </c>
      <c r="X198" s="2" t="str">
        <f t="shared" si="158"/>
        <v/>
      </c>
      <c r="Y198" s="2" t="str">
        <f t="shared" si="159"/>
        <v/>
      </c>
      <c r="Z198" s="41" t="str">
        <f t="shared" si="160"/>
        <v/>
      </c>
      <c r="AA198" s="41" t="str">
        <f t="shared" si="161"/>
        <v/>
      </c>
      <c r="AB198" s="41" t="str">
        <f t="shared" si="125"/>
        <v/>
      </c>
      <c r="AC198" s="40" t="str">
        <f t="shared" si="126"/>
        <v/>
      </c>
      <c r="AD198" s="41" t="str">
        <f t="shared" si="127"/>
        <v/>
      </c>
      <c r="AF198" s="2" t="str">
        <f t="shared" si="164"/>
        <v/>
      </c>
      <c r="AG198" s="2" t="str">
        <f t="shared" si="128"/>
        <v/>
      </c>
      <c r="AH198" s="2" t="str">
        <f t="shared" si="129"/>
        <v/>
      </c>
      <c r="AI198" s="2" t="str">
        <f t="shared" si="130"/>
        <v/>
      </c>
      <c r="AJ198" s="2" t="str">
        <f t="shared" si="131"/>
        <v/>
      </c>
      <c r="AK198" s="41" t="str">
        <f t="shared" si="162"/>
        <v/>
      </c>
      <c r="AL198" s="41" t="str">
        <f t="shared" si="163"/>
        <v/>
      </c>
      <c r="AM198" s="41" t="str">
        <f t="shared" si="132"/>
        <v/>
      </c>
      <c r="AN198" s="41" t="str">
        <f t="shared" si="133"/>
        <v/>
      </c>
      <c r="AO198" s="41" t="str">
        <f t="shared" si="134"/>
        <v/>
      </c>
      <c r="AQ198" s="2" t="str">
        <f t="shared" si="135"/>
        <v/>
      </c>
      <c r="AR198" s="3" t="str">
        <f t="shared" si="136"/>
        <v/>
      </c>
      <c r="AS198" s="3" t="str">
        <f t="shared" si="137"/>
        <v/>
      </c>
      <c r="AT198" s="3" t="str">
        <f t="shared" si="138"/>
        <v/>
      </c>
      <c r="AU198" s="3" t="str">
        <f t="shared" si="139"/>
        <v/>
      </c>
      <c r="AV198" s="3" t="str">
        <f t="shared" si="140"/>
        <v/>
      </c>
      <c r="AW198" s="3" t="str">
        <f t="shared" si="141"/>
        <v/>
      </c>
      <c r="AX198" s="3" t="str">
        <f t="shared" si="142"/>
        <v/>
      </c>
      <c r="AY198" s="3" t="str">
        <f t="shared" si="143"/>
        <v/>
      </c>
      <c r="AZ198" s="3" t="str">
        <f t="shared" si="144"/>
        <v/>
      </c>
      <c r="BB198" s="7" t="str">
        <f t="shared" si="124"/>
        <v/>
      </c>
    </row>
    <row r="199" spans="1:54" x14ac:dyDescent="0.25">
      <c r="A199" s="2" t="str">
        <f t="shared" si="145"/>
        <v/>
      </c>
      <c r="B199" s="2" t="str">
        <f t="shared" si="146"/>
        <v/>
      </c>
      <c r="D199" s="59"/>
      <c r="E199" s="61"/>
      <c r="F199" s="18" t="str">
        <f t="shared" si="147"/>
        <v/>
      </c>
      <c r="G199" s="19" t="str">
        <f>IF(D199="","",VLOOKUP(D199,'Flota Variable'!$D$4:$I$35,4,0))</f>
        <v/>
      </c>
      <c r="H199" s="54"/>
      <c r="I199" s="19" t="str">
        <f>IF(D199="","",VLOOKUP(D199,'Flota Variable'!$D$4:$I$35,6,0))</f>
        <v/>
      </c>
      <c r="J199" s="54"/>
      <c r="L199" s="2">
        <v>197</v>
      </c>
      <c r="M199" s="2">
        <f t="shared" si="148"/>
        <v>9</v>
      </c>
      <c r="N199" s="2">
        <f t="shared" si="149"/>
        <v>23</v>
      </c>
      <c r="O199" s="2">
        <f t="shared" si="150"/>
        <v>923</v>
      </c>
      <c r="P199" s="43" t="str">
        <f t="shared" si="151"/>
        <v/>
      </c>
      <c r="Q199" s="44" t="str">
        <f t="shared" si="152"/>
        <v/>
      </c>
      <c r="R199" s="41" t="str">
        <f t="shared" si="153"/>
        <v/>
      </c>
      <c r="S199" s="41" t="str">
        <f t="shared" si="154"/>
        <v/>
      </c>
      <c r="U199" s="2" t="str">
        <f t="shared" si="155"/>
        <v/>
      </c>
      <c r="V199" s="2" t="str">
        <f t="shared" si="156"/>
        <v/>
      </c>
      <c r="W199" s="2" t="str">
        <f t="shared" si="157"/>
        <v/>
      </c>
      <c r="X199" s="2" t="str">
        <f t="shared" si="158"/>
        <v/>
      </c>
      <c r="Y199" s="2" t="str">
        <f t="shared" si="159"/>
        <v/>
      </c>
      <c r="Z199" s="41" t="str">
        <f t="shared" si="160"/>
        <v/>
      </c>
      <c r="AA199" s="41" t="str">
        <f t="shared" si="161"/>
        <v/>
      </c>
      <c r="AB199" s="41" t="str">
        <f t="shared" si="125"/>
        <v/>
      </c>
      <c r="AC199" s="40" t="str">
        <f t="shared" si="126"/>
        <v/>
      </c>
      <c r="AD199" s="41" t="str">
        <f t="shared" si="127"/>
        <v/>
      </c>
      <c r="AF199" s="2" t="str">
        <f t="shared" si="164"/>
        <v/>
      </c>
      <c r="AG199" s="2" t="str">
        <f t="shared" si="128"/>
        <v/>
      </c>
      <c r="AH199" s="2" t="str">
        <f t="shared" si="129"/>
        <v/>
      </c>
      <c r="AI199" s="2" t="str">
        <f t="shared" si="130"/>
        <v/>
      </c>
      <c r="AJ199" s="2" t="str">
        <f t="shared" si="131"/>
        <v/>
      </c>
      <c r="AK199" s="41" t="str">
        <f t="shared" si="162"/>
        <v/>
      </c>
      <c r="AL199" s="41" t="str">
        <f t="shared" si="163"/>
        <v/>
      </c>
      <c r="AM199" s="41" t="str">
        <f t="shared" si="132"/>
        <v/>
      </c>
      <c r="AN199" s="41" t="str">
        <f t="shared" si="133"/>
        <v/>
      </c>
      <c r="AO199" s="41" t="str">
        <f t="shared" si="134"/>
        <v/>
      </c>
      <c r="AQ199" s="2" t="str">
        <f t="shared" si="135"/>
        <v/>
      </c>
      <c r="AR199" s="3" t="str">
        <f t="shared" si="136"/>
        <v/>
      </c>
      <c r="AS199" s="3" t="str">
        <f t="shared" si="137"/>
        <v/>
      </c>
      <c r="AT199" s="3" t="str">
        <f t="shared" si="138"/>
        <v/>
      </c>
      <c r="AU199" s="3" t="str">
        <f t="shared" si="139"/>
        <v/>
      </c>
      <c r="AV199" s="3" t="str">
        <f t="shared" si="140"/>
        <v/>
      </c>
      <c r="AW199" s="3" t="str">
        <f t="shared" si="141"/>
        <v/>
      </c>
      <c r="AX199" s="3" t="str">
        <f t="shared" si="142"/>
        <v/>
      </c>
      <c r="AY199" s="3" t="str">
        <f t="shared" si="143"/>
        <v/>
      </c>
      <c r="AZ199" s="3" t="str">
        <f t="shared" si="144"/>
        <v/>
      </c>
      <c r="BB199" s="7" t="str">
        <f t="shared" si="124"/>
        <v/>
      </c>
    </row>
    <row r="200" spans="1:54" x14ac:dyDescent="0.25">
      <c r="A200" s="2" t="str">
        <f t="shared" si="145"/>
        <v/>
      </c>
      <c r="B200" s="2" t="str">
        <f t="shared" si="146"/>
        <v/>
      </c>
      <c r="D200" s="59"/>
      <c r="E200" s="61"/>
      <c r="F200" s="18" t="str">
        <f t="shared" si="147"/>
        <v/>
      </c>
      <c r="G200" s="19" t="str">
        <f>IF(D200="","",VLOOKUP(D200,'Flota Variable'!$D$4:$I$35,4,0))</f>
        <v/>
      </c>
      <c r="H200" s="54"/>
      <c r="I200" s="19" t="str">
        <f>IF(D200="","",VLOOKUP(D200,'Flota Variable'!$D$4:$I$35,6,0))</f>
        <v/>
      </c>
      <c r="J200" s="54"/>
      <c r="L200" s="2">
        <v>198</v>
      </c>
      <c r="M200" s="2">
        <f t="shared" si="148"/>
        <v>9</v>
      </c>
      <c r="N200" s="2">
        <f t="shared" si="149"/>
        <v>24</v>
      </c>
      <c r="O200" s="2">
        <f t="shared" si="150"/>
        <v>924</v>
      </c>
      <c r="P200" s="43" t="str">
        <f t="shared" si="151"/>
        <v/>
      </c>
      <c r="Q200" s="44" t="str">
        <f t="shared" si="152"/>
        <v/>
      </c>
      <c r="R200" s="41" t="str">
        <f t="shared" si="153"/>
        <v/>
      </c>
      <c r="S200" s="41" t="str">
        <f t="shared" si="154"/>
        <v/>
      </c>
      <c r="U200" s="2" t="str">
        <f t="shared" si="155"/>
        <v/>
      </c>
      <c r="V200" s="2" t="str">
        <f t="shared" si="156"/>
        <v/>
      </c>
      <c r="W200" s="2" t="str">
        <f t="shared" si="157"/>
        <v/>
      </c>
      <c r="X200" s="2" t="str">
        <f t="shared" si="158"/>
        <v/>
      </c>
      <c r="Y200" s="2" t="str">
        <f t="shared" si="159"/>
        <v/>
      </c>
      <c r="Z200" s="41" t="str">
        <f t="shared" si="160"/>
        <v/>
      </c>
      <c r="AA200" s="41" t="str">
        <f t="shared" si="161"/>
        <v/>
      </c>
      <c r="AB200" s="41" t="str">
        <f t="shared" si="125"/>
        <v/>
      </c>
      <c r="AC200" s="40" t="str">
        <f t="shared" si="126"/>
        <v/>
      </c>
      <c r="AD200" s="41" t="str">
        <f t="shared" si="127"/>
        <v/>
      </c>
      <c r="AF200" s="2" t="str">
        <f t="shared" si="164"/>
        <v/>
      </c>
      <c r="AG200" s="2" t="str">
        <f t="shared" si="128"/>
        <v/>
      </c>
      <c r="AH200" s="2" t="str">
        <f t="shared" si="129"/>
        <v/>
      </c>
      <c r="AI200" s="2" t="str">
        <f t="shared" si="130"/>
        <v/>
      </c>
      <c r="AJ200" s="2" t="str">
        <f t="shared" si="131"/>
        <v/>
      </c>
      <c r="AK200" s="41" t="str">
        <f t="shared" si="162"/>
        <v/>
      </c>
      <c r="AL200" s="41" t="str">
        <f t="shared" si="163"/>
        <v/>
      </c>
      <c r="AM200" s="41" t="str">
        <f t="shared" si="132"/>
        <v/>
      </c>
      <c r="AN200" s="41" t="str">
        <f t="shared" si="133"/>
        <v/>
      </c>
      <c r="AO200" s="41" t="str">
        <f t="shared" si="134"/>
        <v/>
      </c>
      <c r="AQ200" s="2" t="str">
        <f t="shared" si="135"/>
        <v/>
      </c>
      <c r="AR200" s="3" t="str">
        <f t="shared" si="136"/>
        <v/>
      </c>
      <c r="AS200" s="3" t="str">
        <f t="shared" si="137"/>
        <v/>
      </c>
      <c r="AT200" s="3" t="str">
        <f t="shared" si="138"/>
        <v/>
      </c>
      <c r="AU200" s="3" t="str">
        <f t="shared" si="139"/>
        <v/>
      </c>
      <c r="AV200" s="3" t="str">
        <f t="shared" si="140"/>
        <v/>
      </c>
      <c r="AW200" s="3" t="str">
        <f t="shared" si="141"/>
        <v/>
      </c>
      <c r="AX200" s="3" t="str">
        <f t="shared" si="142"/>
        <v/>
      </c>
      <c r="AY200" s="3" t="str">
        <f t="shared" si="143"/>
        <v/>
      </c>
      <c r="AZ200" s="3" t="str">
        <f t="shared" si="144"/>
        <v/>
      </c>
      <c r="BB200" s="7" t="str">
        <f t="shared" si="124"/>
        <v/>
      </c>
    </row>
    <row r="201" spans="1:54" x14ac:dyDescent="0.25">
      <c r="A201" s="2" t="str">
        <f t="shared" si="145"/>
        <v/>
      </c>
      <c r="B201" s="2" t="str">
        <f t="shared" si="146"/>
        <v/>
      </c>
      <c r="D201" s="59"/>
      <c r="E201" s="61"/>
      <c r="F201" s="18" t="str">
        <f t="shared" si="147"/>
        <v/>
      </c>
      <c r="G201" s="19" t="str">
        <f>IF(D201="","",VLOOKUP(D201,'Flota Variable'!$D$4:$I$35,4,0))</f>
        <v/>
      </c>
      <c r="H201" s="54"/>
      <c r="I201" s="19" t="str">
        <f>IF(D201="","",VLOOKUP(D201,'Flota Variable'!$D$4:$I$35,6,0))</f>
        <v/>
      </c>
      <c r="J201" s="54"/>
      <c r="L201" s="2">
        <v>199</v>
      </c>
      <c r="M201" s="2">
        <f t="shared" si="148"/>
        <v>10</v>
      </c>
      <c r="N201" s="2">
        <f t="shared" si="149"/>
        <v>3</v>
      </c>
      <c r="O201" s="2">
        <f t="shared" si="150"/>
        <v>1003</v>
      </c>
      <c r="P201" s="43" t="str">
        <f t="shared" si="151"/>
        <v/>
      </c>
      <c r="Q201" s="44" t="str">
        <f t="shared" si="152"/>
        <v/>
      </c>
      <c r="R201" s="41" t="str">
        <f t="shared" si="153"/>
        <v/>
      </c>
      <c r="S201" s="41" t="str">
        <f t="shared" si="154"/>
        <v/>
      </c>
      <c r="U201" s="2" t="str">
        <f t="shared" si="155"/>
        <v/>
      </c>
      <c r="V201" s="2" t="str">
        <f t="shared" si="156"/>
        <v/>
      </c>
      <c r="W201" s="2" t="str">
        <f t="shared" si="157"/>
        <v/>
      </c>
      <c r="X201" s="2" t="str">
        <f t="shared" si="158"/>
        <v/>
      </c>
      <c r="Y201" s="2" t="str">
        <f t="shared" si="159"/>
        <v/>
      </c>
      <c r="Z201" s="41" t="str">
        <f t="shared" si="160"/>
        <v/>
      </c>
      <c r="AA201" s="41" t="str">
        <f t="shared" si="161"/>
        <v/>
      </c>
      <c r="AB201" s="41" t="str">
        <f t="shared" si="125"/>
        <v/>
      </c>
      <c r="AC201" s="40" t="str">
        <f t="shared" si="126"/>
        <v/>
      </c>
      <c r="AD201" s="41" t="str">
        <f t="shared" si="127"/>
        <v/>
      </c>
      <c r="AF201" s="2" t="str">
        <f t="shared" si="164"/>
        <v/>
      </c>
      <c r="AG201" s="2" t="str">
        <f t="shared" si="128"/>
        <v/>
      </c>
      <c r="AH201" s="2" t="str">
        <f t="shared" si="129"/>
        <v/>
      </c>
      <c r="AI201" s="2" t="str">
        <f t="shared" si="130"/>
        <v/>
      </c>
      <c r="AJ201" s="2" t="str">
        <f t="shared" si="131"/>
        <v/>
      </c>
      <c r="AK201" s="41" t="str">
        <f t="shared" si="162"/>
        <v/>
      </c>
      <c r="AL201" s="41" t="str">
        <f t="shared" si="163"/>
        <v/>
      </c>
      <c r="AM201" s="41" t="str">
        <f t="shared" si="132"/>
        <v/>
      </c>
      <c r="AN201" s="41" t="str">
        <f t="shared" si="133"/>
        <v/>
      </c>
      <c r="AO201" s="41" t="str">
        <f t="shared" si="134"/>
        <v/>
      </c>
      <c r="AQ201" s="2" t="str">
        <f t="shared" si="135"/>
        <v/>
      </c>
      <c r="AR201" s="3" t="str">
        <f t="shared" si="136"/>
        <v/>
      </c>
      <c r="AS201" s="3" t="str">
        <f t="shared" si="137"/>
        <v/>
      </c>
      <c r="AT201" s="3" t="str">
        <f t="shared" si="138"/>
        <v/>
      </c>
      <c r="AU201" s="3" t="str">
        <f t="shared" si="139"/>
        <v/>
      </c>
      <c r="AV201" s="3" t="str">
        <f t="shared" si="140"/>
        <v/>
      </c>
      <c r="AW201" s="3" t="str">
        <f t="shared" si="141"/>
        <v/>
      </c>
      <c r="AX201" s="3" t="str">
        <f t="shared" si="142"/>
        <v/>
      </c>
      <c r="AY201" s="3" t="str">
        <f t="shared" si="143"/>
        <v/>
      </c>
      <c r="AZ201" s="3" t="str">
        <f t="shared" si="144"/>
        <v/>
      </c>
      <c r="BB201" s="7" t="str">
        <f t="shared" si="124"/>
        <v/>
      </c>
    </row>
    <row r="202" spans="1:54" x14ac:dyDescent="0.25">
      <c r="A202" s="2" t="str">
        <f t="shared" si="145"/>
        <v/>
      </c>
      <c r="B202" s="2" t="str">
        <f t="shared" si="146"/>
        <v/>
      </c>
      <c r="D202" s="59"/>
      <c r="E202" s="61"/>
      <c r="F202" s="18" t="str">
        <f t="shared" si="147"/>
        <v/>
      </c>
      <c r="G202" s="19" t="str">
        <f>IF(D202="","",VLOOKUP(D202,'Flota Variable'!$D$4:$I$35,4,0))</f>
        <v/>
      </c>
      <c r="H202" s="54"/>
      <c r="I202" s="19" t="str">
        <f>IF(D202="","",VLOOKUP(D202,'Flota Variable'!$D$4:$I$35,6,0))</f>
        <v/>
      </c>
      <c r="J202" s="54"/>
      <c r="L202" s="2">
        <v>200</v>
      </c>
      <c r="M202" s="2">
        <f t="shared" si="148"/>
        <v>10</v>
      </c>
      <c r="N202" s="2">
        <f t="shared" si="149"/>
        <v>4</v>
      </c>
      <c r="O202" s="2">
        <f t="shared" si="150"/>
        <v>1004</v>
      </c>
      <c r="P202" s="43" t="str">
        <f t="shared" si="151"/>
        <v/>
      </c>
      <c r="Q202" s="44" t="str">
        <f t="shared" si="152"/>
        <v/>
      </c>
      <c r="R202" s="41" t="str">
        <f t="shared" si="153"/>
        <v/>
      </c>
      <c r="S202" s="41" t="str">
        <f t="shared" si="154"/>
        <v/>
      </c>
      <c r="U202" s="2" t="str">
        <f t="shared" si="155"/>
        <v/>
      </c>
      <c r="V202" s="2" t="str">
        <f t="shared" si="156"/>
        <v/>
      </c>
      <c r="W202" s="2" t="str">
        <f t="shared" si="157"/>
        <v/>
      </c>
      <c r="X202" s="2" t="str">
        <f t="shared" si="158"/>
        <v/>
      </c>
      <c r="Y202" s="2" t="str">
        <f t="shared" si="159"/>
        <v/>
      </c>
      <c r="Z202" s="41" t="str">
        <f t="shared" si="160"/>
        <v/>
      </c>
      <c r="AA202" s="41" t="str">
        <f t="shared" si="161"/>
        <v/>
      </c>
      <c r="AB202" s="41" t="str">
        <f t="shared" si="125"/>
        <v/>
      </c>
      <c r="AC202" s="40" t="str">
        <f t="shared" si="126"/>
        <v/>
      </c>
      <c r="AD202" s="41" t="str">
        <f t="shared" si="127"/>
        <v/>
      </c>
      <c r="AF202" s="2" t="str">
        <f t="shared" si="164"/>
        <v/>
      </c>
      <c r="AG202" s="2" t="str">
        <f t="shared" si="128"/>
        <v/>
      </c>
      <c r="AH202" s="2" t="str">
        <f t="shared" si="129"/>
        <v/>
      </c>
      <c r="AI202" s="2" t="str">
        <f t="shared" si="130"/>
        <v/>
      </c>
      <c r="AJ202" s="2" t="str">
        <f t="shared" si="131"/>
        <v/>
      </c>
      <c r="AK202" s="41" t="str">
        <f t="shared" si="162"/>
        <v/>
      </c>
      <c r="AL202" s="41" t="str">
        <f t="shared" si="163"/>
        <v/>
      </c>
      <c r="AM202" s="41" t="str">
        <f t="shared" si="132"/>
        <v/>
      </c>
      <c r="AN202" s="41" t="str">
        <f t="shared" si="133"/>
        <v/>
      </c>
      <c r="AO202" s="41" t="str">
        <f t="shared" si="134"/>
        <v/>
      </c>
      <c r="AQ202" s="2" t="str">
        <f t="shared" si="135"/>
        <v/>
      </c>
      <c r="AR202" s="3" t="str">
        <f t="shared" si="136"/>
        <v/>
      </c>
      <c r="AS202" s="3" t="str">
        <f t="shared" si="137"/>
        <v/>
      </c>
      <c r="AT202" s="3" t="str">
        <f t="shared" si="138"/>
        <v/>
      </c>
      <c r="AU202" s="3" t="str">
        <f t="shared" si="139"/>
        <v/>
      </c>
      <c r="AV202" s="3" t="str">
        <f t="shared" si="140"/>
        <v/>
      </c>
      <c r="AW202" s="3" t="str">
        <f t="shared" si="141"/>
        <v/>
      </c>
      <c r="AX202" s="3" t="str">
        <f t="shared" si="142"/>
        <v/>
      </c>
      <c r="AY202" s="3" t="str">
        <f t="shared" si="143"/>
        <v/>
      </c>
      <c r="AZ202" s="3" t="str">
        <f t="shared" si="144"/>
        <v/>
      </c>
      <c r="BB202" s="7" t="str">
        <f t="shared" si="124"/>
        <v/>
      </c>
    </row>
    <row r="203" spans="1:54" x14ac:dyDescent="0.25">
      <c r="A203" s="2" t="str">
        <f t="shared" si="145"/>
        <v/>
      </c>
      <c r="B203" s="2" t="str">
        <f t="shared" si="146"/>
        <v/>
      </c>
      <c r="D203" s="59"/>
      <c r="E203" s="61"/>
      <c r="F203" s="18" t="str">
        <f t="shared" ref="F203:F266" si="165">IF(D203="","",H203+J203)</f>
        <v/>
      </c>
      <c r="G203" s="19" t="str">
        <f>IF(D203="","",VLOOKUP(D203,'Flota Variable'!$D$4:$I$35,4,0))</f>
        <v/>
      </c>
      <c r="H203" s="54"/>
      <c r="I203" s="19" t="str">
        <f>IF(D203="","",VLOOKUP(D203,'Flota Variable'!$D$4:$I$35,6,0))</f>
        <v/>
      </c>
      <c r="J203" s="54"/>
      <c r="L203" s="2">
        <v>201</v>
      </c>
      <c r="M203" s="2">
        <f t="shared" si="148"/>
        <v>10</v>
      </c>
      <c r="N203" s="2">
        <f t="shared" si="149"/>
        <v>5</v>
      </c>
      <c r="O203" s="2">
        <f t="shared" si="150"/>
        <v>1005</v>
      </c>
      <c r="P203" s="43" t="str">
        <f t="shared" si="151"/>
        <v/>
      </c>
      <c r="Q203" s="44" t="str">
        <f t="shared" si="152"/>
        <v/>
      </c>
      <c r="R203" s="41" t="str">
        <f t="shared" si="153"/>
        <v/>
      </c>
      <c r="S203" s="41" t="str">
        <f t="shared" si="154"/>
        <v/>
      </c>
      <c r="U203" s="2" t="str">
        <f t="shared" si="155"/>
        <v/>
      </c>
      <c r="V203" s="2" t="str">
        <f t="shared" si="156"/>
        <v/>
      </c>
      <c r="W203" s="2" t="str">
        <f t="shared" si="157"/>
        <v/>
      </c>
      <c r="X203" s="2" t="str">
        <f t="shared" si="158"/>
        <v/>
      </c>
      <c r="Y203" s="2" t="str">
        <f t="shared" si="159"/>
        <v/>
      </c>
      <c r="Z203" s="41" t="str">
        <f t="shared" si="160"/>
        <v/>
      </c>
      <c r="AA203" s="41" t="str">
        <f t="shared" si="161"/>
        <v/>
      </c>
      <c r="AB203" s="41" t="str">
        <f t="shared" si="125"/>
        <v/>
      </c>
      <c r="AC203" s="40" t="str">
        <f t="shared" si="126"/>
        <v/>
      </c>
      <c r="AD203" s="41" t="str">
        <f t="shared" si="127"/>
        <v/>
      </c>
      <c r="AF203" s="2" t="str">
        <f t="shared" si="164"/>
        <v/>
      </c>
      <c r="AG203" s="2" t="str">
        <f t="shared" si="128"/>
        <v/>
      </c>
      <c r="AH203" s="2" t="str">
        <f t="shared" si="129"/>
        <v/>
      </c>
      <c r="AI203" s="2" t="str">
        <f t="shared" si="130"/>
        <v/>
      </c>
      <c r="AJ203" s="2" t="str">
        <f t="shared" si="131"/>
        <v/>
      </c>
      <c r="AK203" s="41" t="str">
        <f t="shared" si="162"/>
        <v/>
      </c>
      <c r="AL203" s="41" t="str">
        <f t="shared" si="163"/>
        <v/>
      </c>
      <c r="AM203" s="41" t="str">
        <f t="shared" si="132"/>
        <v/>
      </c>
      <c r="AN203" s="41" t="str">
        <f t="shared" si="133"/>
        <v/>
      </c>
      <c r="AO203" s="41" t="str">
        <f t="shared" si="134"/>
        <v/>
      </c>
      <c r="AQ203" s="2" t="str">
        <f t="shared" si="135"/>
        <v/>
      </c>
      <c r="AR203" s="3" t="str">
        <f t="shared" si="136"/>
        <v/>
      </c>
      <c r="AS203" s="3" t="str">
        <f t="shared" si="137"/>
        <v/>
      </c>
      <c r="AT203" s="3" t="str">
        <f t="shared" si="138"/>
        <v/>
      </c>
      <c r="AU203" s="3" t="str">
        <f t="shared" si="139"/>
        <v/>
      </c>
      <c r="AV203" s="3" t="str">
        <f t="shared" si="140"/>
        <v/>
      </c>
      <c r="AW203" s="3" t="str">
        <f t="shared" si="141"/>
        <v/>
      </c>
      <c r="AX203" s="3" t="str">
        <f t="shared" si="142"/>
        <v/>
      </c>
      <c r="AY203" s="3" t="str">
        <f t="shared" si="143"/>
        <v/>
      </c>
      <c r="AZ203" s="3" t="str">
        <f t="shared" si="144"/>
        <v/>
      </c>
      <c r="BB203" s="7" t="str">
        <f t="shared" si="124"/>
        <v/>
      </c>
    </row>
    <row r="204" spans="1:54" x14ac:dyDescent="0.25">
      <c r="A204" s="2" t="str">
        <f t="shared" si="145"/>
        <v/>
      </c>
      <c r="B204" s="2" t="str">
        <f t="shared" si="146"/>
        <v/>
      </c>
      <c r="D204" s="59"/>
      <c r="E204" s="61"/>
      <c r="F204" s="18" t="str">
        <f t="shared" si="165"/>
        <v/>
      </c>
      <c r="G204" s="19" t="str">
        <f>IF(D204="","",VLOOKUP(D204,'Flota Variable'!$D$4:$I$35,4,0))</f>
        <v/>
      </c>
      <c r="H204" s="54"/>
      <c r="I204" s="19" t="str">
        <f>IF(D204="","",VLOOKUP(D204,'Flota Variable'!$D$4:$I$35,6,0))</f>
        <v/>
      </c>
      <c r="J204" s="54"/>
      <c r="L204" s="2">
        <v>202</v>
      </c>
      <c r="M204" s="2">
        <f t="shared" si="148"/>
        <v>10</v>
      </c>
      <c r="N204" s="2">
        <f t="shared" si="149"/>
        <v>6</v>
      </c>
      <c r="O204" s="2">
        <f t="shared" si="150"/>
        <v>1006</v>
      </c>
      <c r="P204" s="43" t="str">
        <f t="shared" si="151"/>
        <v/>
      </c>
      <c r="Q204" s="44" t="str">
        <f t="shared" si="152"/>
        <v/>
      </c>
      <c r="R204" s="41" t="str">
        <f t="shared" si="153"/>
        <v/>
      </c>
      <c r="S204" s="41" t="str">
        <f t="shared" si="154"/>
        <v/>
      </c>
      <c r="U204" s="2" t="str">
        <f t="shared" si="155"/>
        <v/>
      </c>
      <c r="V204" s="2" t="str">
        <f t="shared" si="156"/>
        <v/>
      </c>
      <c r="W204" s="2" t="str">
        <f t="shared" si="157"/>
        <v/>
      </c>
      <c r="X204" s="2" t="str">
        <f t="shared" si="158"/>
        <v/>
      </c>
      <c r="Y204" s="2" t="str">
        <f t="shared" si="159"/>
        <v/>
      </c>
      <c r="Z204" s="41" t="str">
        <f t="shared" si="160"/>
        <v/>
      </c>
      <c r="AA204" s="41" t="str">
        <f t="shared" si="161"/>
        <v/>
      </c>
      <c r="AB204" s="41" t="str">
        <f t="shared" si="125"/>
        <v/>
      </c>
      <c r="AC204" s="40" t="str">
        <f t="shared" si="126"/>
        <v/>
      </c>
      <c r="AD204" s="41" t="str">
        <f t="shared" si="127"/>
        <v/>
      </c>
      <c r="AF204" s="2" t="str">
        <f t="shared" si="164"/>
        <v/>
      </c>
      <c r="AG204" s="2" t="str">
        <f t="shared" si="128"/>
        <v/>
      </c>
      <c r="AH204" s="2" t="str">
        <f t="shared" si="129"/>
        <v/>
      </c>
      <c r="AI204" s="2" t="str">
        <f t="shared" si="130"/>
        <v/>
      </c>
      <c r="AJ204" s="2" t="str">
        <f t="shared" si="131"/>
        <v/>
      </c>
      <c r="AK204" s="41" t="str">
        <f t="shared" si="162"/>
        <v/>
      </c>
      <c r="AL204" s="41" t="str">
        <f t="shared" si="163"/>
        <v/>
      </c>
      <c r="AM204" s="41" t="str">
        <f t="shared" si="132"/>
        <v/>
      </c>
      <c r="AN204" s="41" t="str">
        <f t="shared" si="133"/>
        <v/>
      </c>
      <c r="AO204" s="41" t="str">
        <f t="shared" si="134"/>
        <v/>
      </c>
      <c r="AQ204" s="2" t="str">
        <f t="shared" si="135"/>
        <v/>
      </c>
      <c r="AR204" s="3" t="str">
        <f t="shared" si="136"/>
        <v/>
      </c>
      <c r="AS204" s="3" t="str">
        <f t="shared" si="137"/>
        <v/>
      </c>
      <c r="AT204" s="3" t="str">
        <f t="shared" si="138"/>
        <v/>
      </c>
      <c r="AU204" s="3" t="str">
        <f t="shared" si="139"/>
        <v/>
      </c>
      <c r="AV204" s="3" t="str">
        <f t="shared" si="140"/>
        <v/>
      </c>
      <c r="AW204" s="3" t="str">
        <f t="shared" si="141"/>
        <v/>
      </c>
      <c r="AX204" s="3" t="str">
        <f t="shared" si="142"/>
        <v/>
      </c>
      <c r="AY204" s="3" t="str">
        <f t="shared" si="143"/>
        <v/>
      </c>
      <c r="AZ204" s="3" t="str">
        <f t="shared" si="144"/>
        <v/>
      </c>
      <c r="BB204" s="7" t="str">
        <f t="shared" si="124"/>
        <v/>
      </c>
    </row>
    <row r="205" spans="1:54" x14ac:dyDescent="0.25">
      <c r="A205" s="2" t="str">
        <f t="shared" si="145"/>
        <v/>
      </c>
      <c r="B205" s="2" t="str">
        <f t="shared" si="146"/>
        <v/>
      </c>
      <c r="D205" s="59"/>
      <c r="E205" s="61"/>
      <c r="F205" s="18" t="str">
        <f t="shared" si="165"/>
        <v/>
      </c>
      <c r="G205" s="19" t="str">
        <f>IF(D205="","",VLOOKUP(D205,'Flota Variable'!$D$4:$I$35,4,0))</f>
        <v/>
      </c>
      <c r="H205" s="54"/>
      <c r="I205" s="19" t="str">
        <f>IF(D205="","",VLOOKUP(D205,'Flota Variable'!$D$4:$I$35,6,0))</f>
        <v/>
      </c>
      <c r="J205" s="54"/>
      <c r="L205" s="2">
        <v>203</v>
      </c>
      <c r="M205" s="2">
        <f t="shared" si="148"/>
        <v>10</v>
      </c>
      <c r="N205" s="2">
        <f t="shared" si="149"/>
        <v>7</v>
      </c>
      <c r="O205" s="2">
        <f t="shared" si="150"/>
        <v>1007</v>
      </c>
      <c r="P205" s="43" t="str">
        <f t="shared" si="151"/>
        <v/>
      </c>
      <c r="Q205" s="44" t="str">
        <f t="shared" si="152"/>
        <v/>
      </c>
      <c r="R205" s="41" t="str">
        <f t="shared" si="153"/>
        <v/>
      </c>
      <c r="S205" s="41" t="str">
        <f t="shared" si="154"/>
        <v/>
      </c>
      <c r="U205" s="2" t="str">
        <f t="shared" si="155"/>
        <v/>
      </c>
      <c r="V205" s="2" t="str">
        <f t="shared" si="156"/>
        <v/>
      </c>
      <c r="W205" s="2" t="str">
        <f t="shared" si="157"/>
        <v/>
      </c>
      <c r="X205" s="2" t="str">
        <f t="shared" si="158"/>
        <v/>
      </c>
      <c r="Y205" s="2" t="str">
        <f t="shared" si="159"/>
        <v/>
      </c>
      <c r="Z205" s="41" t="str">
        <f t="shared" si="160"/>
        <v/>
      </c>
      <c r="AA205" s="41" t="str">
        <f t="shared" si="161"/>
        <v/>
      </c>
      <c r="AB205" s="41" t="str">
        <f t="shared" si="125"/>
        <v/>
      </c>
      <c r="AC205" s="40" t="str">
        <f t="shared" si="126"/>
        <v/>
      </c>
      <c r="AD205" s="41" t="str">
        <f t="shared" si="127"/>
        <v/>
      </c>
      <c r="AF205" s="2" t="str">
        <f t="shared" si="164"/>
        <v/>
      </c>
      <c r="AG205" s="2" t="str">
        <f t="shared" si="128"/>
        <v/>
      </c>
      <c r="AH205" s="2" t="str">
        <f t="shared" si="129"/>
        <v/>
      </c>
      <c r="AI205" s="2" t="str">
        <f t="shared" si="130"/>
        <v/>
      </c>
      <c r="AJ205" s="2" t="str">
        <f t="shared" si="131"/>
        <v/>
      </c>
      <c r="AK205" s="41" t="str">
        <f t="shared" si="162"/>
        <v/>
      </c>
      <c r="AL205" s="41" t="str">
        <f t="shared" si="163"/>
        <v/>
      </c>
      <c r="AM205" s="41" t="str">
        <f t="shared" si="132"/>
        <v/>
      </c>
      <c r="AN205" s="41" t="str">
        <f t="shared" si="133"/>
        <v/>
      </c>
      <c r="AO205" s="41" t="str">
        <f t="shared" si="134"/>
        <v/>
      </c>
      <c r="AQ205" s="2" t="str">
        <f t="shared" si="135"/>
        <v/>
      </c>
      <c r="AR205" s="3" t="str">
        <f t="shared" si="136"/>
        <v/>
      </c>
      <c r="AS205" s="3" t="str">
        <f t="shared" si="137"/>
        <v/>
      </c>
      <c r="AT205" s="3" t="str">
        <f t="shared" si="138"/>
        <v/>
      </c>
      <c r="AU205" s="3" t="str">
        <f t="shared" si="139"/>
        <v/>
      </c>
      <c r="AV205" s="3" t="str">
        <f t="shared" si="140"/>
        <v/>
      </c>
      <c r="AW205" s="3" t="str">
        <f t="shared" si="141"/>
        <v/>
      </c>
      <c r="AX205" s="3" t="str">
        <f t="shared" si="142"/>
        <v/>
      </c>
      <c r="AY205" s="3" t="str">
        <f t="shared" si="143"/>
        <v/>
      </c>
      <c r="AZ205" s="3" t="str">
        <f t="shared" si="144"/>
        <v/>
      </c>
      <c r="BB205" s="7" t="str">
        <f t="shared" si="124"/>
        <v/>
      </c>
    </row>
    <row r="206" spans="1:54" x14ac:dyDescent="0.25">
      <c r="A206" s="2" t="str">
        <f t="shared" si="145"/>
        <v/>
      </c>
      <c r="B206" s="2" t="str">
        <f t="shared" si="146"/>
        <v/>
      </c>
      <c r="D206" s="59"/>
      <c r="E206" s="61"/>
      <c r="F206" s="18" t="str">
        <f t="shared" si="165"/>
        <v/>
      </c>
      <c r="G206" s="19" t="str">
        <f>IF(D206="","",VLOOKUP(D206,'Flota Variable'!$D$4:$I$35,4,0))</f>
        <v/>
      </c>
      <c r="H206" s="54"/>
      <c r="I206" s="19" t="str">
        <f>IF(D206="","",VLOOKUP(D206,'Flota Variable'!$D$4:$I$35,6,0))</f>
        <v/>
      </c>
      <c r="J206" s="54"/>
      <c r="L206" s="2">
        <v>204</v>
      </c>
      <c r="M206" s="2">
        <f t="shared" si="148"/>
        <v>10</v>
      </c>
      <c r="N206" s="2">
        <f t="shared" si="149"/>
        <v>8</v>
      </c>
      <c r="O206" s="2">
        <f t="shared" si="150"/>
        <v>1008</v>
      </c>
      <c r="P206" s="43" t="str">
        <f t="shared" si="151"/>
        <v/>
      </c>
      <c r="Q206" s="44" t="str">
        <f t="shared" si="152"/>
        <v/>
      </c>
      <c r="R206" s="41" t="str">
        <f t="shared" si="153"/>
        <v/>
      </c>
      <c r="S206" s="41" t="str">
        <f t="shared" si="154"/>
        <v/>
      </c>
      <c r="U206" s="2" t="str">
        <f t="shared" si="155"/>
        <v/>
      </c>
      <c r="V206" s="2" t="str">
        <f t="shared" si="156"/>
        <v/>
      </c>
      <c r="W206" s="2" t="str">
        <f t="shared" si="157"/>
        <v/>
      </c>
      <c r="X206" s="2" t="str">
        <f t="shared" si="158"/>
        <v/>
      </c>
      <c r="Y206" s="2" t="str">
        <f t="shared" si="159"/>
        <v/>
      </c>
      <c r="Z206" s="41" t="str">
        <f t="shared" si="160"/>
        <v/>
      </c>
      <c r="AA206" s="41" t="str">
        <f t="shared" si="161"/>
        <v/>
      </c>
      <c r="AB206" s="41" t="str">
        <f t="shared" si="125"/>
        <v/>
      </c>
      <c r="AC206" s="40" t="str">
        <f t="shared" si="126"/>
        <v/>
      </c>
      <c r="AD206" s="41" t="str">
        <f t="shared" si="127"/>
        <v/>
      </c>
      <c r="AF206" s="2" t="str">
        <f t="shared" si="164"/>
        <v/>
      </c>
      <c r="AG206" s="2" t="str">
        <f t="shared" si="128"/>
        <v/>
      </c>
      <c r="AH206" s="2" t="str">
        <f t="shared" si="129"/>
        <v/>
      </c>
      <c r="AI206" s="2" t="str">
        <f t="shared" si="130"/>
        <v/>
      </c>
      <c r="AJ206" s="2" t="str">
        <f t="shared" si="131"/>
        <v/>
      </c>
      <c r="AK206" s="41" t="str">
        <f t="shared" si="162"/>
        <v/>
      </c>
      <c r="AL206" s="41" t="str">
        <f t="shared" si="163"/>
        <v/>
      </c>
      <c r="AM206" s="41" t="str">
        <f t="shared" si="132"/>
        <v/>
      </c>
      <c r="AN206" s="41" t="str">
        <f t="shared" si="133"/>
        <v/>
      </c>
      <c r="AO206" s="41" t="str">
        <f t="shared" si="134"/>
        <v/>
      </c>
      <c r="AQ206" s="2" t="str">
        <f t="shared" si="135"/>
        <v/>
      </c>
      <c r="AR206" s="3" t="str">
        <f t="shared" si="136"/>
        <v/>
      </c>
      <c r="AS206" s="3" t="str">
        <f t="shared" si="137"/>
        <v/>
      </c>
      <c r="AT206" s="3" t="str">
        <f t="shared" si="138"/>
        <v/>
      </c>
      <c r="AU206" s="3" t="str">
        <f t="shared" si="139"/>
        <v/>
      </c>
      <c r="AV206" s="3" t="str">
        <f t="shared" si="140"/>
        <v/>
      </c>
      <c r="AW206" s="3" t="str">
        <f t="shared" si="141"/>
        <v/>
      </c>
      <c r="AX206" s="3" t="str">
        <f t="shared" si="142"/>
        <v/>
      </c>
      <c r="AY206" s="3" t="str">
        <f t="shared" si="143"/>
        <v/>
      </c>
      <c r="AZ206" s="3" t="str">
        <f t="shared" si="144"/>
        <v/>
      </c>
      <c r="BB206" s="7" t="str">
        <f t="shared" si="124"/>
        <v/>
      </c>
    </row>
    <row r="207" spans="1:54" x14ac:dyDescent="0.25">
      <c r="A207" s="2" t="str">
        <f t="shared" si="145"/>
        <v/>
      </c>
      <c r="B207" s="2" t="str">
        <f t="shared" si="146"/>
        <v/>
      </c>
      <c r="D207" s="59"/>
      <c r="E207" s="61"/>
      <c r="F207" s="18" t="str">
        <f t="shared" si="165"/>
        <v/>
      </c>
      <c r="G207" s="19" t="str">
        <f>IF(D207="","",VLOOKUP(D207,'Flota Variable'!$D$4:$I$35,4,0))</f>
        <v/>
      </c>
      <c r="H207" s="54"/>
      <c r="I207" s="19" t="str">
        <f>IF(D207="","",VLOOKUP(D207,'Flota Variable'!$D$4:$I$35,6,0))</f>
        <v/>
      </c>
      <c r="J207" s="54"/>
      <c r="L207" s="2">
        <v>205</v>
      </c>
      <c r="M207" s="2">
        <f t="shared" si="148"/>
        <v>10</v>
      </c>
      <c r="N207" s="2">
        <f t="shared" si="149"/>
        <v>9</v>
      </c>
      <c r="O207" s="2">
        <f t="shared" si="150"/>
        <v>1009</v>
      </c>
      <c r="P207" s="43" t="str">
        <f t="shared" si="151"/>
        <v/>
      </c>
      <c r="Q207" s="44" t="str">
        <f t="shared" si="152"/>
        <v/>
      </c>
      <c r="R207" s="41" t="str">
        <f t="shared" si="153"/>
        <v/>
      </c>
      <c r="S207" s="41" t="str">
        <f t="shared" si="154"/>
        <v/>
      </c>
      <c r="U207" s="2" t="str">
        <f t="shared" si="155"/>
        <v/>
      </c>
      <c r="V207" s="2" t="str">
        <f t="shared" si="156"/>
        <v/>
      </c>
      <c r="W207" s="2" t="str">
        <f t="shared" si="157"/>
        <v/>
      </c>
      <c r="X207" s="2" t="str">
        <f t="shared" si="158"/>
        <v/>
      </c>
      <c r="Y207" s="2" t="str">
        <f t="shared" si="159"/>
        <v/>
      </c>
      <c r="Z207" s="41" t="str">
        <f t="shared" si="160"/>
        <v/>
      </c>
      <c r="AA207" s="41" t="str">
        <f t="shared" si="161"/>
        <v/>
      </c>
      <c r="AB207" s="41" t="str">
        <f t="shared" si="125"/>
        <v/>
      </c>
      <c r="AC207" s="40" t="str">
        <f t="shared" si="126"/>
        <v/>
      </c>
      <c r="AD207" s="41" t="str">
        <f t="shared" si="127"/>
        <v/>
      </c>
      <c r="AF207" s="2" t="str">
        <f t="shared" si="164"/>
        <v/>
      </c>
      <c r="AG207" s="2" t="str">
        <f t="shared" si="128"/>
        <v/>
      </c>
      <c r="AH207" s="2" t="str">
        <f t="shared" si="129"/>
        <v/>
      </c>
      <c r="AI207" s="2" t="str">
        <f t="shared" si="130"/>
        <v/>
      </c>
      <c r="AJ207" s="2" t="str">
        <f t="shared" si="131"/>
        <v/>
      </c>
      <c r="AK207" s="41" t="str">
        <f t="shared" si="162"/>
        <v/>
      </c>
      <c r="AL207" s="41" t="str">
        <f t="shared" si="163"/>
        <v/>
      </c>
      <c r="AM207" s="41" t="str">
        <f t="shared" si="132"/>
        <v/>
      </c>
      <c r="AN207" s="41" t="str">
        <f t="shared" si="133"/>
        <v/>
      </c>
      <c r="AO207" s="41" t="str">
        <f t="shared" si="134"/>
        <v/>
      </c>
      <c r="AQ207" s="2" t="str">
        <f t="shared" si="135"/>
        <v/>
      </c>
      <c r="AR207" s="3" t="str">
        <f t="shared" si="136"/>
        <v/>
      </c>
      <c r="AS207" s="3" t="str">
        <f t="shared" si="137"/>
        <v/>
      </c>
      <c r="AT207" s="3" t="str">
        <f t="shared" si="138"/>
        <v/>
      </c>
      <c r="AU207" s="3" t="str">
        <f t="shared" si="139"/>
        <v/>
      </c>
      <c r="AV207" s="3" t="str">
        <f t="shared" si="140"/>
        <v/>
      </c>
      <c r="AW207" s="3" t="str">
        <f t="shared" si="141"/>
        <v/>
      </c>
      <c r="AX207" s="3" t="str">
        <f t="shared" si="142"/>
        <v/>
      </c>
      <c r="AY207" s="3" t="str">
        <f t="shared" si="143"/>
        <v/>
      </c>
      <c r="AZ207" s="3" t="str">
        <f t="shared" si="144"/>
        <v/>
      </c>
      <c r="BB207" s="7" t="str">
        <f t="shared" si="124"/>
        <v/>
      </c>
    </row>
    <row r="208" spans="1:54" x14ac:dyDescent="0.25">
      <c r="A208" s="2" t="str">
        <f t="shared" si="145"/>
        <v/>
      </c>
      <c r="B208" s="2" t="str">
        <f t="shared" si="146"/>
        <v/>
      </c>
      <c r="D208" s="59"/>
      <c r="E208" s="61"/>
      <c r="F208" s="18" t="str">
        <f t="shared" si="165"/>
        <v/>
      </c>
      <c r="G208" s="19" t="str">
        <f>IF(D208="","",VLOOKUP(D208,'Flota Variable'!$D$4:$I$35,4,0))</f>
        <v/>
      </c>
      <c r="H208" s="54"/>
      <c r="I208" s="19" t="str">
        <f>IF(D208="","",VLOOKUP(D208,'Flota Variable'!$D$4:$I$35,6,0))</f>
        <v/>
      </c>
      <c r="J208" s="54"/>
      <c r="L208" s="2">
        <v>206</v>
      </c>
      <c r="M208" s="2">
        <f t="shared" si="148"/>
        <v>10</v>
      </c>
      <c r="N208" s="2">
        <f t="shared" si="149"/>
        <v>10</v>
      </c>
      <c r="O208" s="2">
        <f t="shared" si="150"/>
        <v>1010</v>
      </c>
      <c r="P208" s="43" t="str">
        <f t="shared" si="151"/>
        <v/>
      </c>
      <c r="Q208" s="44" t="str">
        <f t="shared" si="152"/>
        <v/>
      </c>
      <c r="R208" s="41" t="str">
        <f t="shared" si="153"/>
        <v/>
      </c>
      <c r="S208" s="41" t="str">
        <f t="shared" si="154"/>
        <v/>
      </c>
      <c r="U208" s="2" t="str">
        <f t="shared" si="155"/>
        <v/>
      </c>
      <c r="V208" s="2" t="str">
        <f t="shared" si="156"/>
        <v/>
      </c>
      <c r="W208" s="2" t="str">
        <f t="shared" si="157"/>
        <v/>
      </c>
      <c r="X208" s="2" t="str">
        <f t="shared" si="158"/>
        <v/>
      </c>
      <c r="Y208" s="2" t="str">
        <f t="shared" si="159"/>
        <v/>
      </c>
      <c r="Z208" s="41" t="str">
        <f t="shared" si="160"/>
        <v/>
      </c>
      <c r="AA208" s="41" t="str">
        <f t="shared" si="161"/>
        <v/>
      </c>
      <c r="AB208" s="41" t="str">
        <f t="shared" si="125"/>
        <v/>
      </c>
      <c r="AC208" s="40" t="str">
        <f t="shared" si="126"/>
        <v/>
      </c>
      <c r="AD208" s="41" t="str">
        <f t="shared" si="127"/>
        <v/>
      </c>
      <c r="AF208" s="2" t="str">
        <f t="shared" si="164"/>
        <v/>
      </c>
      <c r="AG208" s="2" t="str">
        <f t="shared" si="128"/>
        <v/>
      </c>
      <c r="AH208" s="2" t="str">
        <f t="shared" si="129"/>
        <v/>
      </c>
      <c r="AI208" s="2" t="str">
        <f t="shared" si="130"/>
        <v/>
      </c>
      <c r="AJ208" s="2" t="str">
        <f t="shared" si="131"/>
        <v/>
      </c>
      <c r="AK208" s="41" t="str">
        <f t="shared" si="162"/>
        <v/>
      </c>
      <c r="AL208" s="41" t="str">
        <f t="shared" si="163"/>
        <v/>
      </c>
      <c r="AM208" s="41" t="str">
        <f t="shared" si="132"/>
        <v/>
      </c>
      <c r="AN208" s="41" t="str">
        <f t="shared" si="133"/>
        <v/>
      </c>
      <c r="AO208" s="41" t="str">
        <f t="shared" si="134"/>
        <v/>
      </c>
      <c r="AQ208" s="2" t="str">
        <f t="shared" si="135"/>
        <v/>
      </c>
      <c r="AR208" s="3" t="str">
        <f t="shared" si="136"/>
        <v/>
      </c>
      <c r="AS208" s="3" t="str">
        <f t="shared" si="137"/>
        <v/>
      </c>
      <c r="AT208" s="3" t="str">
        <f t="shared" si="138"/>
        <v/>
      </c>
      <c r="AU208" s="3" t="str">
        <f t="shared" si="139"/>
        <v/>
      </c>
      <c r="AV208" s="3" t="str">
        <f t="shared" si="140"/>
        <v/>
      </c>
      <c r="AW208" s="3" t="str">
        <f t="shared" si="141"/>
        <v/>
      </c>
      <c r="AX208" s="3" t="str">
        <f t="shared" si="142"/>
        <v/>
      </c>
      <c r="AY208" s="3" t="str">
        <f t="shared" si="143"/>
        <v/>
      </c>
      <c r="AZ208" s="3" t="str">
        <f t="shared" si="144"/>
        <v/>
      </c>
      <c r="BB208" s="7" t="str">
        <f t="shared" si="124"/>
        <v/>
      </c>
    </row>
    <row r="209" spans="1:54" x14ac:dyDescent="0.25">
      <c r="A209" s="2" t="str">
        <f t="shared" si="145"/>
        <v/>
      </c>
      <c r="B209" s="2" t="str">
        <f t="shared" si="146"/>
        <v/>
      </c>
      <c r="D209" s="59"/>
      <c r="E209" s="61"/>
      <c r="F209" s="18" t="str">
        <f t="shared" si="165"/>
        <v/>
      </c>
      <c r="G209" s="19" t="str">
        <f>IF(D209="","",VLOOKUP(D209,'Flota Variable'!$D$4:$I$35,4,0))</f>
        <v/>
      </c>
      <c r="H209" s="54"/>
      <c r="I209" s="19" t="str">
        <f>IF(D209="","",VLOOKUP(D209,'Flota Variable'!$D$4:$I$35,6,0))</f>
        <v/>
      </c>
      <c r="J209" s="54"/>
      <c r="L209" s="2">
        <v>207</v>
      </c>
      <c r="M209" s="2">
        <f t="shared" si="148"/>
        <v>10</v>
      </c>
      <c r="N209" s="2">
        <f t="shared" si="149"/>
        <v>11</v>
      </c>
      <c r="O209" s="2">
        <f t="shared" si="150"/>
        <v>1011</v>
      </c>
      <c r="P209" s="43" t="str">
        <f t="shared" si="151"/>
        <v/>
      </c>
      <c r="Q209" s="44" t="str">
        <f t="shared" si="152"/>
        <v/>
      </c>
      <c r="R209" s="41" t="str">
        <f t="shared" si="153"/>
        <v/>
      </c>
      <c r="S209" s="41" t="str">
        <f t="shared" si="154"/>
        <v/>
      </c>
      <c r="U209" s="2" t="str">
        <f t="shared" si="155"/>
        <v/>
      </c>
      <c r="V209" s="2" t="str">
        <f t="shared" si="156"/>
        <v/>
      </c>
      <c r="W209" s="2" t="str">
        <f t="shared" si="157"/>
        <v/>
      </c>
      <c r="X209" s="2" t="str">
        <f t="shared" si="158"/>
        <v/>
      </c>
      <c r="Y209" s="2" t="str">
        <f t="shared" si="159"/>
        <v/>
      </c>
      <c r="Z209" s="41" t="str">
        <f t="shared" si="160"/>
        <v/>
      </c>
      <c r="AA209" s="41" t="str">
        <f t="shared" si="161"/>
        <v/>
      </c>
      <c r="AB209" s="41" t="str">
        <f t="shared" si="125"/>
        <v/>
      </c>
      <c r="AC209" s="40" t="str">
        <f t="shared" si="126"/>
        <v/>
      </c>
      <c r="AD209" s="41" t="str">
        <f t="shared" si="127"/>
        <v/>
      </c>
      <c r="AF209" s="2" t="str">
        <f t="shared" si="164"/>
        <v/>
      </c>
      <c r="AG209" s="2" t="str">
        <f t="shared" si="128"/>
        <v/>
      </c>
      <c r="AH209" s="2" t="str">
        <f t="shared" si="129"/>
        <v/>
      </c>
      <c r="AI209" s="2" t="str">
        <f t="shared" si="130"/>
        <v/>
      </c>
      <c r="AJ209" s="2" t="str">
        <f t="shared" si="131"/>
        <v/>
      </c>
      <c r="AK209" s="41" t="str">
        <f t="shared" si="162"/>
        <v/>
      </c>
      <c r="AL209" s="41" t="str">
        <f t="shared" si="163"/>
        <v/>
      </c>
      <c r="AM209" s="41" t="str">
        <f t="shared" si="132"/>
        <v/>
      </c>
      <c r="AN209" s="41" t="str">
        <f t="shared" si="133"/>
        <v/>
      </c>
      <c r="AO209" s="41" t="str">
        <f t="shared" si="134"/>
        <v/>
      </c>
      <c r="AQ209" s="2" t="str">
        <f t="shared" si="135"/>
        <v/>
      </c>
      <c r="AR209" s="3" t="str">
        <f t="shared" si="136"/>
        <v/>
      </c>
      <c r="AS209" s="3" t="str">
        <f t="shared" si="137"/>
        <v/>
      </c>
      <c r="AT209" s="3" t="str">
        <f t="shared" si="138"/>
        <v/>
      </c>
      <c r="AU209" s="3" t="str">
        <f t="shared" si="139"/>
        <v/>
      </c>
      <c r="AV209" s="3" t="str">
        <f t="shared" si="140"/>
        <v/>
      </c>
      <c r="AW209" s="3" t="str">
        <f t="shared" si="141"/>
        <v/>
      </c>
      <c r="AX209" s="3" t="str">
        <f t="shared" si="142"/>
        <v/>
      </c>
      <c r="AY209" s="3" t="str">
        <f t="shared" si="143"/>
        <v/>
      </c>
      <c r="AZ209" s="3" t="str">
        <f t="shared" si="144"/>
        <v/>
      </c>
      <c r="BB209" s="7" t="str">
        <f t="shared" si="124"/>
        <v/>
      </c>
    </row>
    <row r="210" spans="1:54" x14ac:dyDescent="0.25">
      <c r="A210" s="2" t="str">
        <f t="shared" si="145"/>
        <v/>
      </c>
      <c r="B210" s="2" t="str">
        <f t="shared" si="146"/>
        <v/>
      </c>
      <c r="D210" s="59"/>
      <c r="E210" s="61"/>
      <c r="F210" s="18" t="str">
        <f t="shared" si="165"/>
        <v/>
      </c>
      <c r="G210" s="19" t="str">
        <f>IF(D210="","",VLOOKUP(D210,'Flota Variable'!$D$4:$I$35,4,0))</f>
        <v/>
      </c>
      <c r="H210" s="54"/>
      <c r="I210" s="19" t="str">
        <f>IF(D210="","",VLOOKUP(D210,'Flota Variable'!$D$4:$I$35,6,0))</f>
        <v/>
      </c>
      <c r="J210" s="54"/>
      <c r="L210" s="2">
        <v>208</v>
      </c>
      <c r="M210" s="2">
        <f t="shared" si="148"/>
        <v>10</v>
      </c>
      <c r="N210" s="2">
        <f t="shared" si="149"/>
        <v>12</v>
      </c>
      <c r="O210" s="2">
        <f t="shared" si="150"/>
        <v>1012</v>
      </c>
      <c r="P210" s="43" t="str">
        <f t="shared" si="151"/>
        <v/>
      </c>
      <c r="Q210" s="44" t="str">
        <f t="shared" si="152"/>
        <v/>
      </c>
      <c r="R210" s="41" t="str">
        <f t="shared" si="153"/>
        <v/>
      </c>
      <c r="S210" s="41" t="str">
        <f t="shared" si="154"/>
        <v/>
      </c>
      <c r="U210" s="2" t="str">
        <f t="shared" si="155"/>
        <v/>
      </c>
      <c r="V210" s="2" t="str">
        <f t="shared" si="156"/>
        <v/>
      </c>
      <c r="W210" s="2" t="str">
        <f t="shared" si="157"/>
        <v/>
      </c>
      <c r="X210" s="2" t="str">
        <f t="shared" si="158"/>
        <v/>
      </c>
      <c r="Y210" s="2" t="str">
        <f t="shared" si="159"/>
        <v/>
      </c>
      <c r="Z210" s="41" t="str">
        <f t="shared" si="160"/>
        <v/>
      </c>
      <c r="AA210" s="41" t="str">
        <f t="shared" si="161"/>
        <v/>
      </c>
      <c r="AB210" s="41" t="str">
        <f t="shared" si="125"/>
        <v/>
      </c>
      <c r="AC210" s="40" t="str">
        <f t="shared" si="126"/>
        <v/>
      </c>
      <c r="AD210" s="41" t="str">
        <f t="shared" si="127"/>
        <v/>
      </c>
      <c r="AF210" s="2" t="str">
        <f t="shared" si="164"/>
        <v/>
      </c>
      <c r="AG210" s="2" t="str">
        <f t="shared" si="128"/>
        <v/>
      </c>
      <c r="AH210" s="2" t="str">
        <f t="shared" si="129"/>
        <v/>
      </c>
      <c r="AI210" s="2" t="str">
        <f t="shared" si="130"/>
        <v/>
      </c>
      <c r="AJ210" s="2" t="str">
        <f t="shared" si="131"/>
        <v/>
      </c>
      <c r="AK210" s="41" t="str">
        <f t="shared" si="162"/>
        <v/>
      </c>
      <c r="AL210" s="41" t="str">
        <f t="shared" si="163"/>
        <v/>
      </c>
      <c r="AM210" s="41" t="str">
        <f t="shared" si="132"/>
        <v/>
      </c>
      <c r="AN210" s="41" t="str">
        <f t="shared" si="133"/>
        <v/>
      </c>
      <c r="AO210" s="41" t="str">
        <f t="shared" si="134"/>
        <v/>
      </c>
      <c r="AQ210" s="2" t="str">
        <f t="shared" si="135"/>
        <v/>
      </c>
      <c r="AR210" s="3" t="str">
        <f t="shared" si="136"/>
        <v/>
      </c>
      <c r="AS210" s="3" t="str">
        <f t="shared" si="137"/>
        <v/>
      </c>
      <c r="AT210" s="3" t="str">
        <f t="shared" si="138"/>
        <v/>
      </c>
      <c r="AU210" s="3" t="str">
        <f t="shared" si="139"/>
        <v/>
      </c>
      <c r="AV210" s="3" t="str">
        <f t="shared" si="140"/>
        <v/>
      </c>
      <c r="AW210" s="3" t="str">
        <f t="shared" si="141"/>
        <v/>
      </c>
      <c r="AX210" s="3" t="str">
        <f t="shared" si="142"/>
        <v/>
      </c>
      <c r="AY210" s="3" t="str">
        <f t="shared" si="143"/>
        <v/>
      </c>
      <c r="AZ210" s="3" t="str">
        <f t="shared" si="144"/>
        <v/>
      </c>
      <c r="BB210" s="7" t="str">
        <f t="shared" si="124"/>
        <v/>
      </c>
    </row>
    <row r="211" spans="1:54" x14ac:dyDescent="0.25">
      <c r="A211" s="2" t="str">
        <f t="shared" si="145"/>
        <v/>
      </c>
      <c r="B211" s="2" t="str">
        <f t="shared" si="146"/>
        <v/>
      </c>
      <c r="D211" s="59"/>
      <c r="E211" s="61"/>
      <c r="F211" s="18" t="str">
        <f t="shared" si="165"/>
        <v/>
      </c>
      <c r="G211" s="19" t="str">
        <f>IF(D211="","",VLOOKUP(D211,'Flota Variable'!$D$4:$I$35,4,0))</f>
        <v/>
      </c>
      <c r="H211" s="54"/>
      <c r="I211" s="19" t="str">
        <f>IF(D211="","",VLOOKUP(D211,'Flota Variable'!$D$4:$I$35,6,0))</f>
        <v/>
      </c>
      <c r="J211" s="54"/>
      <c r="L211" s="2">
        <v>209</v>
      </c>
      <c r="M211" s="2">
        <f t="shared" si="148"/>
        <v>10</v>
      </c>
      <c r="N211" s="2">
        <f t="shared" si="149"/>
        <v>13</v>
      </c>
      <c r="O211" s="2">
        <f t="shared" si="150"/>
        <v>1013</v>
      </c>
      <c r="P211" s="43" t="str">
        <f t="shared" si="151"/>
        <v/>
      </c>
      <c r="Q211" s="44" t="str">
        <f t="shared" si="152"/>
        <v/>
      </c>
      <c r="R211" s="41" t="str">
        <f t="shared" si="153"/>
        <v/>
      </c>
      <c r="S211" s="41" t="str">
        <f t="shared" si="154"/>
        <v/>
      </c>
      <c r="U211" s="2" t="str">
        <f t="shared" si="155"/>
        <v/>
      </c>
      <c r="V211" s="2" t="str">
        <f t="shared" si="156"/>
        <v/>
      </c>
      <c r="W211" s="2" t="str">
        <f t="shared" si="157"/>
        <v/>
      </c>
      <c r="X211" s="2" t="str">
        <f t="shared" si="158"/>
        <v/>
      </c>
      <c r="Y211" s="2" t="str">
        <f t="shared" si="159"/>
        <v/>
      </c>
      <c r="Z211" s="41" t="str">
        <f t="shared" si="160"/>
        <v/>
      </c>
      <c r="AA211" s="41" t="str">
        <f t="shared" si="161"/>
        <v/>
      </c>
      <c r="AB211" s="41" t="str">
        <f t="shared" si="125"/>
        <v/>
      </c>
      <c r="AC211" s="40" t="str">
        <f t="shared" si="126"/>
        <v/>
      </c>
      <c r="AD211" s="41" t="str">
        <f t="shared" si="127"/>
        <v/>
      </c>
      <c r="AF211" s="2" t="str">
        <f t="shared" si="164"/>
        <v/>
      </c>
      <c r="AG211" s="2" t="str">
        <f t="shared" si="128"/>
        <v/>
      </c>
      <c r="AH211" s="2" t="str">
        <f t="shared" si="129"/>
        <v/>
      </c>
      <c r="AI211" s="2" t="str">
        <f t="shared" si="130"/>
        <v/>
      </c>
      <c r="AJ211" s="2" t="str">
        <f t="shared" si="131"/>
        <v/>
      </c>
      <c r="AK211" s="41" t="str">
        <f t="shared" si="162"/>
        <v/>
      </c>
      <c r="AL211" s="41" t="str">
        <f t="shared" si="163"/>
        <v/>
      </c>
      <c r="AM211" s="41" t="str">
        <f t="shared" si="132"/>
        <v/>
      </c>
      <c r="AN211" s="41" t="str">
        <f t="shared" si="133"/>
        <v/>
      </c>
      <c r="AO211" s="41" t="str">
        <f t="shared" si="134"/>
        <v/>
      </c>
      <c r="AQ211" s="2" t="str">
        <f t="shared" si="135"/>
        <v/>
      </c>
      <c r="AR211" s="3" t="str">
        <f t="shared" si="136"/>
        <v/>
      </c>
      <c r="AS211" s="3" t="str">
        <f t="shared" si="137"/>
        <v/>
      </c>
      <c r="AT211" s="3" t="str">
        <f t="shared" si="138"/>
        <v/>
      </c>
      <c r="AU211" s="3" t="str">
        <f t="shared" si="139"/>
        <v/>
      </c>
      <c r="AV211" s="3" t="str">
        <f t="shared" si="140"/>
        <v/>
      </c>
      <c r="AW211" s="3" t="str">
        <f t="shared" si="141"/>
        <v/>
      </c>
      <c r="AX211" s="3" t="str">
        <f t="shared" si="142"/>
        <v/>
      </c>
      <c r="AY211" s="3" t="str">
        <f t="shared" si="143"/>
        <v/>
      </c>
      <c r="AZ211" s="3" t="str">
        <f t="shared" si="144"/>
        <v/>
      </c>
      <c r="BB211" s="7" t="str">
        <f t="shared" si="124"/>
        <v/>
      </c>
    </row>
    <row r="212" spans="1:54" x14ac:dyDescent="0.25">
      <c r="A212" s="2" t="str">
        <f t="shared" si="145"/>
        <v/>
      </c>
      <c r="B212" s="2" t="str">
        <f t="shared" si="146"/>
        <v/>
      </c>
      <c r="D212" s="59"/>
      <c r="E212" s="61"/>
      <c r="F212" s="18" t="str">
        <f t="shared" si="165"/>
        <v/>
      </c>
      <c r="G212" s="19" t="str">
        <f>IF(D212="","",VLOOKUP(D212,'Flota Variable'!$D$4:$I$35,4,0))</f>
        <v/>
      </c>
      <c r="H212" s="54"/>
      <c r="I212" s="19" t="str">
        <f>IF(D212="","",VLOOKUP(D212,'Flota Variable'!$D$4:$I$35,6,0))</f>
        <v/>
      </c>
      <c r="J212" s="54"/>
      <c r="L212" s="2">
        <v>210</v>
      </c>
      <c r="M212" s="2">
        <f t="shared" si="148"/>
        <v>10</v>
      </c>
      <c r="N212" s="2">
        <f t="shared" si="149"/>
        <v>14</v>
      </c>
      <c r="O212" s="2">
        <f t="shared" si="150"/>
        <v>1014</v>
      </c>
      <c r="P212" s="43" t="str">
        <f t="shared" si="151"/>
        <v/>
      </c>
      <c r="Q212" s="44" t="str">
        <f t="shared" si="152"/>
        <v/>
      </c>
      <c r="R212" s="41" t="str">
        <f t="shared" si="153"/>
        <v/>
      </c>
      <c r="S212" s="41" t="str">
        <f t="shared" si="154"/>
        <v/>
      </c>
      <c r="U212" s="2" t="str">
        <f t="shared" si="155"/>
        <v/>
      </c>
      <c r="V212" s="2" t="str">
        <f t="shared" si="156"/>
        <v/>
      </c>
      <c r="W212" s="2" t="str">
        <f t="shared" si="157"/>
        <v/>
      </c>
      <c r="X212" s="2" t="str">
        <f t="shared" si="158"/>
        <v/>
      </c>
      <c r="Y212" s="2" t="str">
        <f t="shared" si="159"/>
        <v/>
      </c>
      <c r="Z212" s="41" t="str">
        <f t="shared" si="160"/>
        <v/>
      </c>
      <c r="AA212" s="41" t="str">
        <f t="shared" si="161"/>
        <v/>
      </c>
      <c r="AB212" s="41" t="str">
        <f t="shared" si="125"/>
        <v/>
      </c>
      <c r="AC212" s="40" t="str">
        <f t="shared" si="126"/>
        <v/>
      </c>
      <c r="AD212" s="41" t="str">
        <f t="shared" si="127"/>
        <v/>
      </c>
      <c r="AF212" s="2" t="str">
        <f t="shared" si="164"/>
        <v/>
      </c>
      <c r="AG212" s="2" t="str">
        <f t="shared" si="128"/>
        <v/>
      </c>
      <c r="AH212" s="2" t="str">
        <f t="shared" si="129"/>
        <v/>
      </c>
      <c r="AI212" s="2" t="str">
        <f t="shared" si="130"/>
        <v/>
      </c>
      <c r="AJ212" s="2" t="str">
        <f t="shared" si="131"/>
        <v/>
      </c>
      <c r="AK212" s="41" t="str">
        <f t="shared" si="162"/>
        <v/>
      </c>
      <c r="AL212" s="41" t="str">
        <f t="shared" si="163"/>
        <v/>
      </c>
      <c r="AM212" s="41" t="str">
        <f t="shared" si="132"/>
        <v/>
      </c>
      <c r="AN212" s="41" t="str">
        <f t="shared" si="133"/>
        <v/>
      </c>
      <c r="AO212" s="41" t="str">
        <f t="shared" si="134"/>
        <v/>
      </c>
      <c r="AQ212" s="2" t="str">
        <f t="shared" si="135"/>
        <v/>
      </c>
      <c r="AR212" s="3" t="str">
        <f t="shared" si="136"/>
        <v/>
      </c>
      <c r="AS212" s="3" t="str">
        <f t="shared" si="137"/>
        <v/>
      </c>
      <c r="AT212" s="3" t="str">
        <f t="shared" si="138"/>
        <v/>
      </c>
      <c r="AU212" s="3" t="str">
        <f t="shared" si="139"/>
        <v/>
      </c>
      <c r="AV212" s="3" t="str">
        <f t="shared" si="140"/>
        <v/>
      </c>
      <c r="AW212" s="3" t="str">
        <f t="shared" si="141"/>
        <v/>
      </c>
      <c r="AX212" s="3" t="str">
        <f t="shared" si="142"/>
        <v/>
      </c>
      <c r="AY212" s="3" t="str">
        <f t="shared" si="143"/>
        <v/>
      </c>
      <c r="AZ212" s="3" t="str">
        <f t="shared" si="144"/>
        <v/>
      </c>
      <c r="BB212" s="7" t="str">
        <f t="shared" si="124"/>
        <v/>
      </c>
    </row>
    <row r="213" spans="1:54" x14ac:dyDescent="0.25">
      <c r="A213" s="2" t="str">
        <f t="shared" si="145"/>
        <v/>
      </c>
      <c r="B213" s="2" t="str">
        <f t="shared" si="146"/>
        <v/>
      </c>
      <c r="D213" s="59"/>
      <c r="E213" s="61"/>
      <c r="F213" s="18" t="str">
        <f t="shared" si="165"/>
        <v/>
      </c>
      <c r="G213" s="19" t="str">
        <f>IF(D213="","",VLOOKUP(D213,'Flota Variable'!$D$4:$I$35,4,0))</f>
        <v/>
      </c>
      <c r="H213" s="54"/>
      <c r="I213" s="19" t="str">
        <f>IF(D213="","",VLOOKUP(D213,'Flota Variable'!$D$4:$I$35,6,0))</f>
        <v/>
      </c>
      <c r="J213" s="54"/>
      <c r="L213" s="2">
        <v>211</v>
      </c>
      <c r="M213" s="2">
        <f t="shared" si="148"/>
        <v>10</v>
      </c>
      <c r="N213" s="2">
        <f t="shared" si="149"/>
        <v>15</v>
      </c>
      <c r="O213" s="2">
        <f t="shared" si="150"/>
        <v>1015</v>
      </c>
      <c r="P213" s="43" t="str">
        <f t="shared" si="151"/>
        <v/>
      </c>
      <c r="Q213" s="44" t="str">
        <f t="shared" si="152"/>
        <v/>
      </c>
      <c r="R213" s="41" t="str">
        <f t="shared" si="153"/>
        <v/>
      </c>
      <c r="S213" s="41" t="str">
        <f t="shared" si="154"/>
        <v/>
      </c>
      <c r="U213" s="2" t="str">
        <f t="shared" si="155"/>
        <v/>
      </c>
      <c r="V213" s="2" t="str">
        <f t="shared" si="156"/>
        <v/>
      </c>
      <c r="W213" s="2" t="str">
        <f t="shared" si="157"/>
        <v/>
      </c>
      <c r="X213" s="2" t="str">
        <f t="shared" si="158"/>
        <v/>
      </c>
      <c r="Y213" s="2" t="str">
        <f t="shared" si="159"/>
        <v/>
      </c>
      <c r="Z213" s="41" t="str">
        <f t="shared" si="160"/>
        <v/>
      </c>
      <c r="AA213" s="41" t="str">
        <f t="shared" si="161"/>
        <v/>
      </c>
      <c r="AB213" s="41" t="str">
        <f t="shared" si="125"/>
        <v/>
      </c>
      <c r="AC213" s="40" t="str">
        <f t="shared" si="126"/>
        <v/>
      </c>
      <c r="AD213" s="41" t="str">
        <f t="shared" si="127"/>
        <v/>
      </c>
      <c r="AF213" s="2" t="str">
        <f t="shared" si="164"/>
        <v/>
      </c>
      <c r="AG213" s="2" t="str">
        <f t="shared" si="128"/>
        <v/>
      </c>
      <c r="AH213" s="2" t="str">
        <f t="shared" si="129"/>
        <v/>
      </c>
      <c r="AI213" s="2" t="str">
        <f t="shared" si="130"/>
        <v/>
      </c>
      <c r="AJ213" s="2" t="str">
        <f t="shared" si="131"/>
        <v/>
      </c>
      <c r="AK213" s="41" t="str">
        <f t="shared" si="162"/>
        <v/>
      </c>
      <c r="AL213" s="41" t="str">
        <f t="shared" si="163"/>
        <v/>
      </c>
      <c r="AM213" s="41" t="str">
        <f t="shared" si="132"/>
        <v/>
      </c>
      <c r="AN213" s="41" t="str">
        <f t="shared" si="133"/>
        <v/>
      </c>
      <c r="AO213" s="41" t="str">
        <f t="shared" si="134"/>
        <v/>
      </c>
      <c r="AQ213" s="2" t="str">
        <f t="shared" si="135"/>
        <v/>
      </c>
      <c r="AR213" s="3" t="str">
        <f t="shared" si="136"/>
        <v/>
      </c>
      <c r="AS213" s="3" t="str">
        <f t="shared" si="137"/>
        <v/>
      </c>
      <c r="AT213" s="3" t="str">
        <f t="shared" si="138"/>
        <v/>
      </c>
      <c r="AU213" s="3" t="str">
        <f t="shared" si="139"/>
        <v/>
      </c>
      <c r="AV213" s="3" t="str">
        <f t="shared" si="140"/>
        <v/>
      </c>
      <c r="AW213" s="3" t="str">
        <f t="shared" si="141"/>
        <v/>
      </c>
      <c r="AX213" s="3" t="str">
        <f t="shared" si="142"/>
        <v/>
      </c>
      <c r="AY213" s="3" t="str">
        <f t="shared" si="143"/>
        <v/>
      </c>
      <c r="AZ213" s="3" t="str">
        <f t="shared" si="144"/>
        <v/>
      </c>
      <c r="BB213" s="7" t="str">
        <f t="shared" si="124"/>
        <v/>
      </c>
    </row>
    <row r="214" spans="1:54" x14ac:dyDescent="0.25">
      <c r="A214" s="2" t="str">
        <f t="shared" si="145"/>
        <v/>
      </c>
      <c r="B214" s="2" t="str">
        <f t="shared" si="146"/>
        <v/>
      </c>
      <c r="D214" s="59"/>
      <c r="E214" s="61"/>
      <c r="F214" s="18" t="str">
        <f t="shared" si="165"/>
        <v/>
      </c>
      <c r="G214" s="19" t="str">
        <f>IF(D214="","",VLOOKUP(D214,'Flota Variable'!$D$4:$I$35,4,0))</f>
        <v/>
      </c>
      <c r="H214" s="54"/>
      <c r="I214" s="19" t="str">
        <f>IF(D214="","",VLOOKUP(D214,'Flota Variable'!$D$4:$I$35,6,0))</f>
        <v/>
      </c>
      <c r="J214" s="54"/>
      <c r="L214" s="2">
        <v>212</v>
      </c>
      <c r="M214" s="2">
        <f t="shared" si="148"/>
        <v>10</v>
      </c>
      <c r="N214" s="2">
        <f t="shared" si="149"/>
        <v>16</v>
      </c>
      <c r="O214" s="2">
        <f t="shared" si="150"/>
        <v>1016</v>
      </c>
      <c r="P214" s="43" t="str">
        <f t="shared" si="151"/>
        <v/>
      </c>
      <c r="Q214" s="44" t="str">
        <f t="shared" si="152"/>
        <v/>
      </c>
      <c r="R214" s="41" t="str">
        <f t="shared" si="153"/>
        <v/>
      </c>
      <c r="S214" s="41" t="str">
        <f t="shared" si="154"/>
        <v/>
      </c>
      <c r="U214" s="2" t="str">
        <f t="shared" si="155"/>
        <v/>
      </c>
      <c r="V214" s="2" t="str">
        <f t="shared" si="156"/>
        <v/>
      </c>
      <c r="W214" s="2" t="str">
        <f t="shared" si="157"/>
        <v/>
      </c>
      <c r="X214" s="2" t="str">
        <f t="shared" si="158"/>
        <v/>
      </c>
      <c r="Y214" s="2" t="str">
        <f t="shared" si="159"/>
        <v/>
      </c>
      <c r="Z214" s="41" t="str">
        <f t="shared" si="160"/>
        <v/>
      </c>
      <c r="AA214" s="41" t="str">
        <f t="shared" si="161"/>
        <v/>
      </c>
      <c r="AB214" s="41" t="str">
        <f t="shared" si="125"/>
        <v/>
      </c>
      <c r="AC214" s="40" t="str">
        <f t="shared" si="126"/>
        <v/>
      </c>
      <c r="AD214" s="41" t="str">
        <f t="shared" si="127"/>
        <v/>
      </c>
      <c r="AF214" s="2" t="str">
        <f t="shared" si="164"/>
        <v/>
      </c>
      <c r="AG214" s="2" t="str">
        <f t="shared" si="128"/>
        <v/>
      </c>
      <c r="AH214" s="2" t="str">
        <f t="shared" si="129"/>
        <v/>
      </c>
      <c r="AI214" s="2" t="str">
        <f t="shared" si="130"/>
        <v/>
      </c>
      <c r="AJ214" s="2" t="str">
        <f t="shared" si="131"/>
        <v/>
      </c>
      <c r="AK214" s="41" t="str">
        <f t="shared" si="162"/>
        <v/>
      </c>
      <c r="AL214" s="41" t="str">
        <f t="shared" si="163"/>
        <v/>
      </c>
      <c r="AM214" s="41" t="str">
        <f t="shared" si="132"/>
        <v/>
      </c>
      <c r="AN214" s="41" t="str">
        <f t="shared" si="133"/>
        <v/>
      </c>
      <c r="AO214" s="41" t="str">
        <f t="shared" si="134"/>
        <v/>
      </c>
      <c r="AQ214" s="2" t="str">
        <f t="shared" si="135"/>
        <v/>
      </c>
      <c r="AR214" s="3" t="str">
        <f t="shared" si="136"/>
        <v/>
      </c>
      <c r="AS214" s="3" t="str">
        <f t="shared" si="137"/>
        <v/>
      </c>
      <c r="AT214" s="3" t="str">
        <f t="shared" si="138"/>
        <v/>
      </c>
      <c r="AU214" s="3" t="str">
        <f t="shared" si="139"/>
        <v/>
      </c>
      <c r="AV214" s="3" t="str">
        <f t="shared" si="140"/>
        <v/>
      </c>
      <c r="AW214" s="3" t="str">
        <f t="shared" si="141"/>
        <v/>
      </c>
      <c r="AX214" s="3" t="str">
        <f t="shared" si="142"/>
        <v/>
      </c>
      <c r="AY214" s="3" t="str">
        <f t="shared" si="143"/>
        <v/>
      </c>
      <c r="AZ214" s="3" t="str">
        <f t="shared" si="144"/>
        <v/>
      </c>
      <c r="BB214" s="7" t="str">
        <f t="shared" si="124"/>
        <v/>
      </c>
    </row>
    <row r="215" spans="1:54" x14ac:dyDescent="0.25">
      <c r="A215" s="2" t="str">
        <f t="shared" si="145"/>
        <v/>
      </c>
      <c r="B215" s="2" t="str">
        <f t="shared" si="146"/>
        <v/>
      </c>
      <c r="D215" s="59"/>
      <c r="E215" s="61"/>
      <c r="F215" s="18" t="str">
        <f t="shared" si="165"/>
        <v/>
      </c>
      <c r="G215" s="19" t="str">
        <f>IF(D215="","",VLOOKUP(D215,'Flota Variable'!$D$4:$I$35,4,0))</f>
        <v/>
      </c>
      <c r="H215" s="54"/>
      <c r="I215" s="19" t="str">
        <f>IF(D215="","",VLOOKUP(D215,'Flota Variable'!$D$4:$I$35,6,0))</f>
        <v/>
      </c>
      <c r="J215" s="54"/>
      <c r="L215" s="2">
        <v>213</v>
      </c>
      <c r="M215" s="2">
        <f t="shared" si="148"/>
        <v>10</v>
      </c>
      <c r="N215" s="2">
        <f t="shared" si="149"/>
        <v>17</v>
      </c>
      <c r="O215" s="2">
        <f t="shared" si="150"/>
        <v>1017</v>
      </c>
      <c r="P215" s="43" t="str">
        <f t="shared" si="151"/>
        <v/>
      </c>
      <c r="Q215" s="44" t="str">
        <f t="shared" si="152"/>
        <v/>
      </c>
      <c r="R215" s="41" t="str">
        <f t="shared" si="153"/>
        <v/>
      </c>
      <c r="S215" s="41" t="str">
        <f t="shared" si="154"/>
        <v/>
      </c>
      <c r="U215" s="2" t="str">
        <f t="shared" si="155"/>
        <v/>
      </c>
      <c r="V215" s="2" t="str">
        <f t="shared" si="156"/>
        <v/>
      </c>
      <c r="W215" s="2" t="str">
        <f t="shared" si="157"/>
        <v/>
      </c>
      <c r="X215" s="2" t="str">
        <f t="shared" si="158"/>
        <v/>
      </c>
      <c r="Y215" s="2" t="str">
        <f t="shared" si="159"/>
        <v/>
      </c>
      <c r="Z215" s="41" t="str">
        <f t="shared" si="160"/>
        <v/>
      </c>
      <c r="AA215" s="41" t="str">
        <f t="shared" si="161"/>
        <v/>
      </c>
      <c r="AB215" s="41" t="str">
        <f t="shared" si="125"/>
        <v/>
      </c>
      <c r="AC215" s="40" t="str">
        <f t="shared" si="126"/>
        <v/>
      </c>
      <c r="AD215" s="41" t="str">
        <f t="shared" si="127"/>
        <v/>
      </c>
      <c r="AF215" s="2" t="str">
        <f t="shared" si="164"/>
        <v/>
      </c>
      <c r="AG215" s="2" t="str">
        <f t="shared" si="128"/>
        <v/>
      </c>
      <c r="AH215" s="2" t="str">
        <f t="shared" si="129"/>
        <v/>
      </c>
      <c r="AI215" s="2" t="str">
        <f t="shared" si="130"/>
        <v/>
      </c>
      <c r="AJ215" s="2" t="str">
        <f t="shared" si="131"/>
        <v/>
      </c>
      <c r="AK215" s="41" t="str">
        <f t="shared" si="162"/>
        <v/>
      </c>
      <c r="AL215" s="41" t="str">
        <f t="shared" si="163"/>
        <v/>
      </c>
      <c r="AM215" s="41" t="str">
        <f t="shared" si="132"/>
        <v/>
      </c>
      <c r="AN215" s="41" t="str">
        <f t="shared" si="133"/>
        <v/>
      </c>
      <c r="AO215" s="41" t="str">
        <f t="shared" si="134"/>
        <v/>
      </c>
      <c r="AQ215" s="2" t="str">
        <f t="shared" si="135"/>
        <v/>
      </c>
      <c r="AR215" s="3" t="str">
        <f t="shared" si="136"/>
        <v/>
      </c>
      <c r="AS215" s="3" t="str">
        <f t="shared" si="137"/>
        <v/>
      </c>
      <c r="AT215" s="3" t="str">
        <f t="shared" si="138"/>
        <v/>
      </c>
      <c r="AU215" s="3" t="str">
        <f t="shared" si="139"/>
        <v/>
      </c>
      <c r="AV215" s="3" t="str">
        <f t="shared" si="140"/>
        <v/>
      </c>
      <c r="AW215" s="3" t="str">
        <f t="shared" si="141"/>
        <v/>
      </c>
      <c r="AX215" s="3" t="str">
        <f t="shared" si="142"/>
        <v/>
      </c>
      <c r="AY215" s="3" t="str">
        <f t="shared" si="143"/>
        <v/>
      </c>
      <c r="AZ215" s="3" t="str">
        <f t="shared" si="144"/>
        <v/>
      </c>
      <c r="BB215" s="7" t="str">
        <f t="shared" si="124"/>
        <v/>
      </c>
    </row>
    <row r="216" spans="1:54" x14ac:dyDescent="0.25">
      <c r="A216" s="2" t="str">
        <f t="shared" si="145"/>
        <v/>
      </c>
      <c r="B216" s="2" t="str">
        <f t="shared" si="146"/>
        <v/>
      </c>
      <c r="D216" s="59"/>
      <c r="E216" s="61"/>
      <c r="F216" s="18" t="str">
        <f t="shared" si="165"/>
        <v/>
      </c>
      <c r="G216" s="19" t="str">
        <f>IF(D216="","",VLOOKUP(D216,'Flota Variable'!$D$4:$I$35,4,0))</f>
        <v/>
      </c>
      <c r="H216" s="54"/>
      <c r="I216" s="19" t="str">
        <f>IF(D216="","",VLOOKUP(D216,'Flota Variable'!$D$4:$I$35,6,0))</f>
        <v/>
      </c>
      <c r="J216" s="54"/>
      <c r="L216" s="2">
        <v>214</v>
      </c>
      <c r="M216" s="2">
        <f t="shared" si="148"/>
        <v>10</v>
      </c>
      <c r="N216" s="2">
        <f t="shared" si="149"/>
        <v>18</v>
      </c>
      <c r="O216" s="2">
        <f t="shared" si="150"/>
        <v>1018</v>
      </c>
      <c r="P216" s="43" t="str">
        <f t="shared" si="151"/>
        <v/>
      </c>
      <c r="Q216" s="44" t="str">
        <f t="shared" si="152"/>
        <v/>
      </c>
      <c r="R216" s="41" t="str">
        <f t="shared" si="153"/>
        <v/>
      </c>
      <c r="S216" s="41" t="str">
        <f t="shared" si="154"/>
        <v/>
      </c>
      <c r="U216" s="2" t="str">
        <f t="shared" si="155"/>
        <v/>
      </c>
      <c r="V216" s="2" t="str">
        <f t="shared" si="156"/>
        <v/>
      </c>
      <c r="W216" s="2" t="str">
        <f t="shared" si="157"/>
        <v/>
      </c>
      <c r="X216" s="2" t="str">
        <f t="shared" si="158"/>
        <v/>
      </c>
      <c r="Y216" s="2" t="str">
        <f t="shared" si="159"/>
        <v/>
      </c>
      <c r="Z216" s="41" t="str">
        <f t="shared" si="160"/>
        <v/>
      </c>
      <c r="AA216" s="41" t="str">
        <f t="shared" si="161"/>
        <v/>
      </c>
      <c r="AB216" s="41" t="str">
        <f t="shared" si="125"/>
        <v/>
      </c>
      <c r="AC216" s="40" t="str">
        <f t="shared" si="126"/>
        <v/>
      </c>
      <c r="AD216" s="41" t="str">
        <f t="shared" si="127"/>
        <v/>
      </c>
      <c r="AF216" s="2" t="str">
        <f t="shared" si="164"/>
        <v/>
      </c>
      <c r="AG216" s="2" t="str">
        <f t="shared" si="128"/>
        <v/>
      </c>
      <c r="AH216" s="2" t="str">
        <f t="shared" si="129"/>
        <v/>
      </c>
      <c r="AI216" s="2" t="str">
        <f t="shared" si="130"/>
        <v/>
      </c>
      <c r="AJ216" s="2" t="str">
        <f t="shared" si="131"/>
        <v/>
      </c>
      <c r="AK216" s="41" t="str">
        <f t="shared" si="162"/>
        <v/>
      </c>
      <c r="AL216" s="41" t="str">
        <f t="shared" si="163"/>
        <v/>
      </c>
      <c r="AM216" s="41" t="str">
        <f t="shared" si="132"/>
        <v/>
      </c>
      <c r="AN216" s="41" t="str">
        <f t="shared" si="133"/>
        <v/>
      </c>
      <c r="AO216" s="41" t="str">
        <f t="shared" si="134"/>
        <v/>
      </c>
      <c r="AQ216" s="2" t="str">
        <f t="shared" si="135"/>
        <v/>
      </c>
      <c r="AR216" s="3" t="str">
        <f t="shared" si="136"/>
        <v/>
      </c>
      <c r="AS216" s="3" t="str">
        <f t="shared" si="137"/>
        <v/>
      </c>
      <c r="AT216" s="3" t="str">
        <f t="shared" si="138"/>
        <v/>
      </c>
      <c r="AU216" s="3" t="str">
        <f t="shared" si="139"/>
        <v/>
      </c>
      <c r="AV216" s="3" t="str">
        <f t="shared" si="140"/>
        <v/>
      </c>
      <c r="AW216" s="3" t="str">
        <f t="shared" si="141"/>
        <v/>
      </c>
      <c r="AX216" s="3" t="str">
        <f t="shared" si="142"/>
        <v/>
      </c>
      <c r="AY216" s="3" t="str">
        <f t="shared" si="143"/>
        <v/>
      </c>
      <c r="AZ216" s="3" t="str">
        <f t="shared" si="144"/>
        <v/>
      </c>
      <c r="BB216" s="7" t="str">
        <f t="shared" si="124"/>
        <v/>
      </c>
    </row>
    <row r="217" spans="1:54" x14ac:dyDescent="0.25">
      <c r="A217" s="2" t="str">
        <f t="shared" si="145"/>
        <v/>
      </c>
      <c r="B217" s="2" t="str">
        <f t="shared" si="146"/>
        <v/>
      </c>
      <c r="D217" s="59"/>
      <c r="E217" s="61"/>
      <c r="F217" s="18" t="str">
        <f t="shared" si="165"/>
        <v/>
      </c>
      <c r="G217" s="19" t="str">
        <f>IF(D217="","",VLOOKUP(D217,'Flota Variable'!$D$4:$I$35,4,0))</f>
        <v/>
      </c>
      <c r="H217" s="54"/>
      <c r="I217" s="19" t="str">
        <f>IF(D217="","",VLOOKUP(D217,'Flota Variable'!$D$4:$I$35,6,0))</f>
        <v/>
      </c>
      <c r="J217" s="54"/>
      <c r="L217" s="2">
        <v>215</v>
      </c>
      <c r="M217" s="2">
        <f t="shared" si="148"/>
        <v>10</v>
      </c>
      <c r="N217" s="2">
        <f t="shared" si="149"/>
        <v>19</v>
      </c>
      <c r="O217" s="2">
        <f t="shared" si="150"/>
        <v>1019</v>
      </c>
      <c r="P217" s="43" t="str">
        <f t="shared" si="151"/>
        <v/>
      </c>
      <c r="Q217" s="44" t="str">
        <f t="shared" si="152"/>
        <v/>
      </c>
      <c r="R217" s="41" t="str">
        <f t="shared" si="153"/>
        <v/>
      </c>
      <c r="S217" s="41" t="str">
        <f t="shared" si="154"/>
        <v/>
      </c>
      <c r="U217" s="2" t="str">
        <f t="shared" si="155"/>
        <v/>
      </c>
      <c r="V217" s="2" t="str">
        <f t="shared" si="156"/>
        <v/>
      </c>
      <c r="W217" s="2" t="str">
        <f t="shared" si="157"/>
        <v/>
      </c>
      <c r="X217" s="2" t="str">
        <f t="shared" si="158"/>
        <v/>
      </c>
      <c r="Y217" s="2" t="str">
        <f t="shared" si="159"/>
        <v/>
      </c>
      <c r="Z217" s="41" t="str">
        <f t="shared" si="160"/>
        <v/>
      </c>
      <c r="AA217" s="41" t="str">
        <f t="shared" si="161"/>
        <v/>
      </c>
      <c r="AB217" s="41" t="str">
        <f t="shared" si="125"/>
        <v/>
      </c>
      <c r="AC217" s="40" t="str">
        <f t="shared" si="126"/>
        <v/>
      </c>
      <c r="AD217" s="41" t="str">
        <f t="shared" si="127"/>
        <v/>
      </c>
      <c r="AF217" s="2" t="str">
        <f t="shared" si="164"/>
        <v/>
      </c>
      <c r="AG217" s="2" t="str">
        <f t="shared" si="128"/>
        <v/>
      </c>
      <c r="AH217" s="2" t="str">
        <f t="shared" si="129"/>
        <v/>
      </c>
      <c r="AI217" s="2" t="str">
        <f t="shared" si="130"/>
        <v/>
      </c>
      <c r="AJ217" s="2" t="str">
        <f t="shared" si="131"/>
        <v/>
      </c>
      <c r="AK217" s="41" t="str">
        <f t="shared" si="162"/>
        <v/>
      </c>
      <c r="AL217" s="41" t="str">
        <f t="shared" si="163"/>
        <v/>
      </c>
      <c r="AM217" s="41" t="str">
        <f t="shared" si="132"/>
        <v/>
      </c>
      <c r="AN217" s="41" t="str">
        <f t="shared" si="133"/>
        <v/>
      </c>
      <c r="AO217" s="41" t="str">
        <f t="shared" si="134"/>
        <v/>
      </c>
      <c r="AQ217" s="2" t="str">
        <f t="shared" si="135"/>
        <v/>
      </c>
      <c r="AR217" s="3" t="str">
        <f t="shared" si="136"/>
        <v/>
      </c>
      <c r="AS217" s="3" t="str">
        <f t="shared" si="137"/>
        <v/>
      </c>
      <c r="AT217" s="3" t="str">
        <f t="shared" si="138"/>
        <v/>
      </c>
      <c r="AU217" s="3" t="str">
        <f t="shared" si="139"/>
        <v/>
      </c>
      <c r="AV217" s="3" t="str">
        <f t="shared" si="140"/>
        <v/>
      </c>
      <c r="AW217" s="3" t="str">
        <f t="shared" si="141"/>
        <v/>
      </c>
      <c r="AX217" s="3" t="str">
        <f t="shared" si="142"/>
        <v/>
      </c>
      <c r="AY217" s="3" t="str">
        <f t="shared" si="143"/>
        <v/>
      </c>
      <c r="AZ217" s="3" t="str">
        <f t="shared" si="144"/>
        <v/>
      </c>
      <c r="BB217" s="7" t="str">
        <f t="shared" si="124"/>
        <v/>
      </c>
    </row>
    <row r="218" spans="1:54" x14ac:dyDescent="0.25">
      <c r="A218" s="2" t="str">
        <f t="shared" si="145"/>
        <v/>
      </c>
      <c r="B218" s="2" t="str">
        <f t="shared" si="146"/>
        <v/>
      </c>
      <c r="D218" s="59"/>
      <c r="E218" s="61"/>
      <c r="F218" s="18" t="str">
        <f t="shared" si="165"/>
        <v/>
      </c>
      <c r="G218" s="19" t="str">
        <f>IF(D218="","",VLOOKUP(D218,'Flota Variable'!$D$4:$I$35,4,0))</f>
        <v/>
      </c>
      <c r="H218" s="54"/>
      <c r="I218" s="19" t="str">
        <f>IF(D218="","",VLOOKUP(D218,'Flota Variable'!$D$4:$I$35,6,0))</f>
        <v/>
      </c>
      <c r="J218" s="54"/>
      <c r="L218" s="2">
        <v>216</v>
      </c>
      <c r="M218" s="2">
        <f t="shared" si="148"/>
        <v>10</v>
      </c>
      <c r="N218" s="2">
        <f t="shared" si="149"/>
        <v>20</v>
      </c>
      <c r="O218" s="2">
        <f t="shared" si="150"/>
        <v>1020</v>
      </c>
      <c r="P218" s="43" t="str">
        <f t="shared" si="151"/>
        <v/>
      </c>
      <c r="Q218" s="44" t="str">
        <f t="shared" si="152"/>
        <v/>
      </c>
      <c r="R218" s="41" t="str">
        <f t="shared" si="153"/>
        <v/>
      </c>
      <c r="S218" s="41" t="str">
        <f t="shared" si="154"/>
        <v/>
      </c>
      <c r="U218" s="2" t="str">
        <f t="shared" si="155"/>
        <v/>
      </c>
      <c r="V218" s="2" t="str">
        <f t="shared" si="156"/>
        <v/>
      </c>
      <c r="W218" s="2" t="str">
        <f t="shared" si="157"/>
        <v/>
      </c>
      <c r="X218" s="2" t="str">
        <f t="shared" si="158"/>
        <v/>
      </c>
      <c r="Y218" s="2" t="str">
        <f t="shared" si="159"/>
        <v/>
      </c>
      <c r="Z218" s="41" t="str">
        <f t="shared" si="160"/>
        <v/>
      </c>
      <c r="AA218" s="41" t="str">
        <f t="shared" si="161"/>
        <v/>
      </c>
      <c r="AB218" s="41" t="str">
        <f t="shared" si="125"/>
        <v/>
      </c>
      <c r="AC218" s="40" t="str">
        <f t="shared" si="126"/>
        <v/>
      </c>
      <c r="AD218" s="41" t="str">
        <f t="shared" si="127"/>
        <v/>
      </c>
      <c r="AF218" s="2" t="str">
        <f t="shared" si="164"/>
        <v/>
      </c>
      <c r="AG218" s="2" t="str">
        <f t="shared" si="128"/>
        <v/>
      </c>
      <c r="AH218" s="2" t="str">
        <f t="shared" si="129"/>
        <v/>
      </c>
      <c r="AI218" s="2" t="str">
        <f t="shared" si="130"/>
        <v/>
      </c>
      <c r="AJ218" s="2" t="str">
        <f t="shared" si="131"/>
        <v/>
      </c>
      <c r="AK218" s="41" t="str">
        <f t="shared" si="162"/>
        <v/>
      </c>
      <c r="AL218" s="41" t="str">
        <f t="shared" si="163"/>
        <v/>
      </c>
      <c r="AM218" s="41" t="str">
        <f t="shared" si="132"/>
        <v/>
      </c>
      <c r="AN218" s="41" t="str">
        <f t="shared" si="133"/>
        <v/>
      </c>
      <c r="AO218" s="41" t="str">
        <f t="shared" si="134"/>
        <v/>
      </c>
      <c r="AQ218" s="2" t="str">
        <f t="shared" si="135"/>
        <v/>
      </c>
      <c r="AR218" s="3" t="str">
        <f t="shared" si="136"/>
        <v/>
      </c>
      <c r="AS218" s="3" t="str">
        <f t="shared" si="137"/>
        <v/>
      </c>
      <c r="AT218" s="3" t="str">
        <f t="shared" si="138"/>
        <v/>
      </c>
      <c r="AU218" s="3" t="str">
        <f t="shared" si="139"/>
        <v/>
      </c>
      <c r="AV218" s="3" t="str">
        <f t="shared" si="140"/>
        <v/>
      </c>
      <c r="AW218" s="3" t="str">
        <f t="shared" si="141"/>
        <v/>
      </c>
      <c r="AX218" s="3" t="str">
        <f t="shared" si="142"/>
        <v/>
      </c>
      <c r="AY218" s="3" t="str">
        <f t="shared" si="143"/>
        <v/>
      </c>
      <c r="AZ218" s="3" t="str">
        <f t="shared" si="144"/>
        <v/>
      </c>
      <c r="BB218" s="7" t="str">
        <f t="shared" si="124"/>
        <v/>
      </c>
    </row>
    <row r="219" spans="1:54" x14ac:dyDescent="0.25">
      <c r="A219" s="2" t="str">
        <f t="shared" si="145"/>
        <v/>
      </c>
      <c r="B219" s="2" t="str">
        <f t="shared" si="146"/>
        <v/>
      </c>
      <c r="D219" s="59"/>
      <c r="E219" s="61"/>
      <c r="F219" s="18" t="str">
        <f t="shared" si="165"/>
        <v/>
      </c>
      <c r="G219" s="19" t="str">
        <f>IF(D219="","",VLOOKUP(D219,'Flota Variable'!$D$4:$I$35,4,0))</f>
        <v/>
      </c>
      <c r="H219" s="54"/>
      <c r="I219" s="19" t="str">
        <f>IF(D219="","",VLOOKUP(D219,'Flota Variable'!$D$4:$I$35,6,0))</f>
        <v/>
      </c>
      <c r="J219" s="54"/>
      <c r="L219" s="2">
        <v>217</v>
      </c>
      <c r="M219" s="2">
        <f t="shared" si="148"/>
        <v>10</v>
      </c>
      <c r="N219" s="2">
        <f t="shared" si="149"/>
        <v>21</v>
      </c>
      <c r="O219" s="2">
        <f t="shared" si="150"/>
        <v>1021</v>
      </c>
      <c r="P219" s="43" t="str">
        <f t="shared" si="151"/>
        <v/>
      </c>
      <c r="Q219" s="44" t="str">
        <f t="shared" si="152"/>
        <v/>
      </c>
      <c r="R219" s="41" t="str">
        <f t="shared" si="153"/>
        <v/>
      </c>
      <c r="S219" s="41" t="str">
        <f t="shared" si="154"/>
        <v/>
      </c>
      <c r="U219" s="2" t="str">
        <f t="shared" si="155"/>
        <v/>
      </c>
      <c r="V219" s="2" t="str">
        <f t="shared" si="156"/>
        <v/>
      </c>
      <c r="W219" s="2" t="str">
        <f t="shared" si="157"/>
        <v/>
      </c>
      <c r="X219" s="2" t="str">
        <f t="shared" si="158"/>
        <v/>
      </c>
      <c r="Y219" s="2" t="str">
        <f t="shared" si="159"/>
        <v/>
      </c>
      <c r="Z219" s="41" t="str">
        <f t="shared" si="160"/>
        <v/>
      </c>
      <c r="AA219" s="41" t="str">
        <f t="shared" si="161"/>
        <v/>
      </c>
      <c r="AB219" s="41" t="str">
        <f t="shared" si="125"/>
        <v/>
      </c>
      <c r="AC219" s="40" t="str">
        <f t="shared" si="126"/>
        <v/>
      </c>
      <c r="AD219" s="41" t="str">
        <f t="shared" si="127"/>
        <v/>
      </c>
      <c r="AF219" s="2" t="str">
        <f t="shared" si="164"/>
        <v/>
      </c>
      <c r="AG219" s="2" t="str">
        <f t="shared" si="128"/>
        <v/>
      </c>
      <c r="AH219" s="2" t="str">
        <f t="shared" si="129"/>
        <v/>
      </c>
      <c r="AI219" s="2" t="str">
        <f t="shared" si="130"/>
        <v/>
      </c>
      <c r="AJ219" s="2" t="str">
        <f t="shared" si="131"/>
        <v/>
      </c>
      <c r="AK219" s="41" t="str">
        <f t="shared" si="162"/>
        <v/>
      </c>
      <c r="AL219" s="41" t="str">
        <f t="shared" si="163"/>
        <v/>
      </c>
      <c r="AM219" s="41" t="str">
        <f t="shared" si="132"/>
        <v/>
      </c>
      <c r="AN219" s="41" t="str">
        <f t="shared" si="133"/>
        <v/>
      </c>
      <c r="AO219" s="41" t="str">
        <f t="shared" si="134"/>
        <v/>
      </c>
      <c r="AQ219" s="2" t="str">
        <f t="shared" si="135"/>
        <v/>
      </c>
      <c r="AR219" s="3" t="str">
        <f t="shared" si="136"/>
        <v/>
      </c>
      <c r="AS219" s="3" t="str">
        <f t="shared" si="137"/>
        <v/>
      </c>
      <c r="AT219" s="3" t="str">
        <f t="shared" si="138"/>
        <v/>
      </c>
      <c r="AU219" s="3" t="str">
        <f t="shared" si="139"/>
        <v/>
      </c>
      <c r="AV219" s="3" t="str">
        <f t="shared" si="140"/>
        <v/>
      </c>
      <c r="AW219" s="3" t="str">
        <f t="shared" si="141"/>
        <v/>
      </c>
      <c r="AX219" s="3" t="str">
        <f t="shared" si="142"/>
        <v/>
      </c>
      <c r="AY219" s="3" t="str">
        <f t="shared" si="143"/>
        <v/>
      </c>
      <c r="AZ219" s="3" t="str">
        <f t="shared" si="144"/>
        <v/>
      </c>
      <c r="BB219" s="7" t="str">
        <f t="shared" si="124"/>
        <v/>
      </c>
    </row>
    <row r="220" spans="1:54" x14ac:dyDescent="0.25">
      <c r="A220" s="2" t="str">
        <f t="shared" si="145"/>
        <v/>
      </c>
      <c r="B220" s="2" t="str">
        <f t="shared" si="146"/>
        <v/>
      </c>
      <c r="D220" s="59"/>
      <c r="E220" s="61"/>
      <c r="F220" s="18" t="str">
        <f t="shared" si="165"/>
        <v/>
      </c>
      <c r="G220" s="19" t="str">
        <f>IF(D220="","",VLOOKUP(D220,'Flota Variable'!$D$4:$I$35,4,0))</f>
        <v/>
      </c>
      <c r="H220" s="54"/>
      <c r="I220" s="19" t="str">
        <f>IF(D220="","",VLOOKUP(D220,'Flota Variable'!$D$4:$I$35,6,0))</f>
        <v/>
      </c>
      <c r="J220" s="54"/>
      <c r="L220" s="2">
        <v>218</v>
      </c>
      <c r="M220" s="2">
        <f t="shared" si="148"/>
        <v>10</v>
      </c>
      <c r="N220" s="2">
        <f t="shared" si="149"/>
        <v>22</v>
      </c>
      <c r="O220" s="2">
        <f t="shared" si="150"/>
        <v>1022</v>
      </c>
      <c r="P220" s="43" t="str">
        <f t="shared" si="151"/>
        <v/>
      </c>
      <c r="Q220" s="44" t="str">
        <f t="shared" si="152"/>
        <v/>
      </c>
      <c r="R220" s="41" t="str">
        <f t="shared" si="153"/>
        <v/>
      </c>
      <c r="S220" s="41" t="str">
        <f t="shared" si="154"/>
        <v/>
      </c>
      <c r="U220" s="2" t="str">
        <f t="shared" si="155"/>
        <v/>
      </c>
      <c r="V220" s="2" t="str">
        <f t="shared" si="156"/>
        <v/>
      </c>
      <c r="W220" s="2" t="str">
        <f t="shared" si="157"/>
        <v/>
      </c>
      <c r="X220" s="2" t="str">
        <f t="shared" si="158"/>
        <v/>
      </c>
      <c r="Y220" s="2" t="str">
        <f t="shared" si="159"/>
        <v/>
      </c>
      <c r="Z220" s="41" t="str">
        <f t="shared" si="160"/>
        <v/>
      </c>
      <c r="AA220" s="41" t="str">
        <f t="shared" si="161"/>
        <v/>
      </c>
      <c r="AB220" s="41" t="str">
        <f t="shared" si="125"/>
        <v/>
      </c>
      <c r="AC220" s="40" t="str">
        <f t="shared" si="126"/>
        <v/>
      </c>
      <c r="AD220" s="41" t="str">
        <f t="shared" si="127"/>
        <v/>
      </c>
      <c r="AF220" s="2" t="str">
        <f t="shared" si="164"/>
        <v/>
      </c>
      <c r="AG220" s="2" t="str">
        <f t="shared" si="128"/>
        <v/>
      </c>
      <c r="AH220" s="2" t="str">
        <f t="shared" si="129"/>
        <v/>
      </c>
      <c r="AI220" s="2" t="str">
        <f t="shared" si="130"/>
        <v/>
      </c>
      <c r="AJ220" s="2" t="str">
        <f t="shared" si="131"/>
        <v/>
      </c>
      <c r="AK220" s="41" t="str">
        <f t="shared" si="162"/>
        <v/>
      </c>
      <c r="AL220" s="41" t="str">
        <f t="shared" si="163"/>
        <v/>
      </c>
      <c r="AM220" s="41" t="str">
        <f t="shared" si="132"/>
        <v/>
      </c>
      <c r="AN220" s="41" t="str">
        <f t="shared" si="133"/>
        <v/>
      </c>
      <c r="AO220" s="41" t="str">
        <f t="shared" si="134"/>
        <v/>
      </c>
      <c r="AQ220" s="2" t="str">
        <f t="shared" si="135"/>
        <v/>
      </c>
      <c r="AR220" s="3" t="str">
        <f t="shared" si="136"/>
        <v/>
      </c>
      <c r="AS220" s="3" t="str">
        <f t="shared" si="137"/>
        <v/>
      </c>
      <c r="AT220" s="3" t="str">
        <f t="shared" si="138"/>
        <v/>
      </c>
      <c r="AU220" s="3" t="str">
        <f t="shared" si="139"/>
        <v/>
      </c>
      <c r="AV220" s="3" t="str">
        <f t="shared" si="140"/>
        <v/>
      </c>
      <c r="AW220" s="3" t="str">
        <f t="shared" si="141"/>
        <v/>
      </c>
      <c r="AX220" s="3" t="str">
        <f t="shared" si="142"/>
        <v/>
      </c>
      <c r="AY220" s="3" t="str">
        <f t="shared" si="143"/>
        <v/>
      </c>
      <c r="AZ220" s="3" t="str">
        <f t="shared" si="144"/>
        <v/>
      </c>
      <c r="BB220" s="7" t="str">
        <f t="shared" si="124"/>
        <v/>
      </c>
    </row>
    <row r="221" spans="1:54" x14ac:dyDescent="0.25">
      <c r="A221" s="2" t="str">
        <f t="shared" si="145"/>
        <v/>
      </c>
      <c r="B221" s="2" t="str">
        <f t="shared" si="146"/>
        <v/>
      </c>
      <c r="D221" s="59"/>
      <c r="E221" s="61"/>
      <c r="F221" s="18" t="str">
        <f t="shared" si="165"/>
        <v/>
      </c>
      <c r="G221" s="19" t="str">
        <f>IF(D221="","",VLOOKUP(D221,'Flota Variable'!$D$4:$I$35,4,0))</f>
        <v/>
      </c>
      <c r="H221" s="54"/>
      <c r="I221" s="19" t="str">
        <f>IF(D221="","",VLOOKUP(D221,'Flota Variable'!$D$4:$I$35,6,0))</f>
        <v/>
      </c>
      <c r="J221" s="54"/>
      <c r="L221" s="2">
        <v>219</v>
      </c>
      <c r="M221" s="2">
        <f t="shared" si="148"/>
        <v>10</v>
      </c>
      <c r="N221" s="2">
        <f t="shared" si="149"/>
        <v>23</v>
      </c>
      <c r="O221" s="2">
        <f t="shared" si="150"/>
        <v>1023</v>
      </c>
      <c r="P221" s="43" t="str">
        <f t="shared" si="151"/>
        <v/>
      </c>
      <c r="Q221" s="44" t="str">
        <f t="shared" si="152"/>
        <v/>
      </c>
      <c r="R221" s="41" t="str">
        <f t="shared" si="153"/>
        <v/>
      </c>
      <c r="S221" s="41" t="str">
        <f t="shared" si="154"/>
        <v/>
      </c>
      <c r="U221" s="2" t="str">
        <f t="shared" si="155"/>
        <v/>
      </c>
      <c r="V221" s="2" t="str">
        <f t="shared" si="156"/>
        <v/>
      </c>
      <c r="W221" s="2" t="str">
        <f t="shared" si="157"/>
        <v/>
      </c>
      <c r="X221" s="2" t="str">
        <f t="shared" si="158"/>
        <v/>
      </c>
      <c r="Y221" s="2" t="str">
        <f t="shared" si="159"/>
        <v/>
      </c>
      <c r="Z221" s="41" t="str">
        <f t="shared" si="160"/>
        <v/>
      </c>
      <c r="AA221" s="41" t="str">
        <f t="shared" si="161"/>
        <v/>
      </c>
      <c r="AB221" s="41" t="str">
        <f t="shared" si="125"/>
        <v/>
      </c>
      <c r="AC221" s="40" t="str">
        <f t="shared" si="126"/>
        <v/>
      </c>
      <c r="AD221" s="41" t="str">
        <f t="shared" si="127"/>
        <v/>
      </c>
      <c r="AF221" s="2" t="str">
        <f t="shared" si="164"/>
        <v/>
      </c>
      <c r="AG221" s="2" t="str">
        <f t="shared" si="128"/>
        <v/>
      </c>
      <c r="AH221" s="2" t="str">
        <f t="shared" si="129"/>
        <v/>
      </c>
      <c r="AI221" s="2" t="str">
        <f t="shared" si="130"/>
        <v/>
      </c>
      <c r="AJ221" s="2" t="str">
        <f t="shared" si="131"/>
        <v/>
      </c>
      <c r="AK221" s="41" t="str">
        <f t="shared" si="162"/>
        <v/>
      </c>
      <c r="AL221" s="41" t="str">
        <f t="shared" si="163"/>
        <v/>
      </c>
      <c r="AM221" s="41" t="str">
        <f t="shared" si="132"/>
        <v/>
      </c>
      <c r="AN221" s="41" t="str">
        <f t="shared" si="133"/>
        <v/>
      </c>
      <c r="AO221" s="41" t="str">
        <f t="shared" si="134"/>
        <v/>
      </c>
      <c r="AQ221" s="2" t="str">
        <f t="shared" si="135"/>
        <v/>
      </c>
      <c r="AR221" s="3" t="str">
        <f t="shared" si="136"/>
        <v/>
      </c>
      <c r="AS221" s="3" t="str">
        <f t="shared" si="137"/>
        <v/>
      </c>
      <c r="AT221" s="3" t="str">
        <f t="shared" si="138"/>
        <v/>
      </c>
      <c r="AU221" s="3" t="str">
        <f t="shared" si="139"/>
        <v/>
      </c>
      <c r="AV221" s="3" t="str">
        <f t="shared" si="140"/>
        <v/>
      </c>
      <c r="AW221" s="3" t="str">
        <f t="shared" si="141"/>
        <v/>
      </c>
      <c r="AX221" s="3" t="str">
        <f t="shared" si="142"/>
        <v/>
      </c>
      <c r="AY221" s="3" t="str">
        <f t="shared" si="143"/>
        <v/>
      </c>
      <c r="AZ221" s="3" t="str">
        <f t="shared" si="144"/>
        <v/>
      </c>
      <c r="BB221" s="7" t="str">
        <f t="shared" si="124"/>
        <v/>
      </c>
    </row>
    <row r="222" spans="1:54" x14ac:dyDescent="0.25">
      <c r="A222" s="2" t="str">
        <f t="shared" si="145"/>
        <v/>
      </c>
      <c r="B222" s="2" t="str">
        <f t="shared" si="146"/>
        <v/>
      </c>
      <c r="D222" s="59"/>
      <c r="E222" s="61"/>
      <c r="F222" s="18" t="str">
        <f t="shared" si="165"/>
        <v/>
      </c>
      <c r="G222" s="19" t="str">
        <f>IF(D222="","",VLOOKUP(D222,'Flota Variable'!$D$4:$I$35,4,0))</f>
        <v/>
      </c>
      <c r="H222" s="54"/>
      <c r="I222" s="19" t="str">
        <f>IF(D222="","",VLOOKUP(D222,'Flota Variable'!$D$4:$I$35,6,0))</f>
        <v/>
      </c>
      <c r="J222" s="54"/>
      <c r="L222" s="2">
        <v>220</v>
      </c>
      <c r="M222" s="2">
        <f t="shared" si="148"/>
        <v>10</v>
      </c>
      <c r="N222" s="2">
        <f t="shared" si="149"/>
        <v>24</v>
      </c>
      <c r="O222" s="2">
        <f t="shared" si="150"/>
        <v>1024</v>
      </c>
      <c r="P222" s="43" t="str">
        <f t="shared" si="151"/>
        <v/>
      </c>
      <c r="Q222" s="44" t="str">
        <f t="shared" si="152"/>
        <v/>
      </c>
      <c r="R222" s="41" t="str">
        <f t="shared" si="153"/>
        <v/>
      </c>
      <c r="S222" s="41" t="str">
        <f t="shared" si="154"/>
        <v/>
      </c>
      <c r="U222" s="2" t="str">
        <f t="shared" si="155"/>
        <v/>
      </c>
      <c r="V222" s="2" t="str">
        <f t="shared" si="156"/>
        <v/>
      </c>
      <c r="W222" s="2" t="str">
        <f t="shared" si="157"/>
        <v/>
      </c>
      <c r="X222" s="2" t="str">
        <f t="shared" si="158"/>
        <v/>
      </c>
      <c r="Y222" s="2" t="str">
        <f t="shared" si="159"/>
        <v/>
      </c>
      <c r="Z222" s="41" t="str">
        <f t="shared" si="160"/>
        <v/>
      </c>
      <c r="AA222" s="41" t="str">
        <f t="shared" si="161"/>
        <v/>
      </c>
      <c r="AB222" s="41" t="str">
        <f t="shared" si="125"/>
        <v/>
      </c>
      <c r="AC222" s="40" t="str">
        <f t="shared" si="126"/>
        <v/>
      </c>
      <c r="AD222" s="41" t="str">
        <f t="shared" si="127"/>
        <v/>
      </c>
      <c r="AF222" s="2" t="str">
        <f t="shared" si="164"/>
        <v/>
      </c>
      <c r="AG222" s="2" t="str">
        <f t="shared" si="128"/>
        <v/>
      </c>
      <c r="AH222" s="2" t="str">
        <f t="shared" si="129"/>
        <v/>
      </c>
      <c r="AI222" s="2" t="str">
        <f t="shared" si="130"/>
        <v/>
      </c>
      <c r="AJ222" s="2" t="str">
        <f t="shared" si="131"/>
        <v/>
      </c>
      <c r="AK222" s="41" t="str">
        <f t="shared" si="162"/>
        <v/>
      </c>
      <c r="AL222" s="41" t="str">
        <f t="shared" si="163"/>
        <v/>
      </c>
      <c r="AM222" s="41" t="str">
        <f t="shared" si="132"/>
        <v/>
      </c>
      <c r="AN222" s="41" t="str">
        <f t="shared" si="133"/>
        <v/>
      </c>
      <c r="AO222" s="41" t="str">
        <f t="shared" si="134"/>
        <v/>
      </c>
      <c r="AQ222" s="2" t="str">
        <f t="shared" si="135"/>
        <v/>
      </c>
      <c r="AR222" s="3" t="str">
        <f t="shared" si="136"/>
        <v/>
      </c>
      <c r="AS222" s="3" t="str">
        <f t="shared" si="137"/>
        <v/>
      </c>
      <c r="AT222" s="3" t="str">
        <f t="shared" si="138"/>
        <v/>
      </c>
      <c r="AU222" s="3" t="str">
        <f t="shared" si="139"/>
        <v/>
      </c>
      <c r="AV222" s="3" t="str">
        <f t="shared" si="140"/>
        <v/>
      </c>
      <c r="AW222" s="3" t="str">
        <f t="shared" si="141"/>
        <v/>
      </c>
      <c r="AX222" s="3" t="str">
        <f t="shared" si="142"/>
        <v/>
      </c>
      <c r="AY222" s="3" t="str">
        <f t="shared" si="143"/>
        <v/>
      </c>
      <c r="AZ222" s="3" t="str">
        <f t="shared" si="144"/>
        <v/>
      </c>
      <c r="BB222" s="7" t="str">
        <f t="shared" si="124"/>
        <v/>
      </c>
    </row>
    <row r="223" spans="1:54" x14ac:dyDescent="0.25">
      <c r="A223" s="2" t="str">
        <f t="shared" si="145"/>
        <v/>
      </c>
      <c r="B223" s="2" t="str">
        <f t="shared" si="146"/>
        <v/>
      </c>
      <c r="D223" s="59"/>
      <c r="E223" s="61"/>
      <c r="F223" s="18" t="str">
        <f t="shared" si="165"/>
        <v/>
      </c>
      <c r="G223" s="19" t="str">
        <f>IF(D223="","",VLOOKUP(D223,'Flota Variable'!$D$4:$I$35,4,0))</f>
        <v/>
      </c>
      <c r="H223" s="54"/>
      <c r="I223" s="19" t="str">
        <f>IF(D223="","",VLOOKUP(D223,'Flota Variable'!$D$4:$I$35,6,0))</f>
        <v/>
      </c>
      <c r="J223" s="54"/>
      <c r="L223" s="2">
        <v>221</v>
      </c>
      <c r="M223" s="2">
        <f t="shared" si="148"/>
        <v>11</v>
      </c>
      <c r="N223" s="2">
        <f t="shared" si="149"/>
        <v>3</v>
      </c>
      <c r="O223" s="2">
        <f t="shared" si="150"/>
        <v>1103</v>
      </c>
      <c r="P223" s="43" t="str">
        <f t="shared" si="151"/>
        <v/>
      </c>
      <c r="Q223" s="44" t="str">
        <f t="shared" si="152"/>
        <v/>
      </c>
      <c r="R223" s="41" t="str">
        <f t="shared" si="153"/>
        <v/>
      </c>
      <c r="S223" s="41" t="str">
        <f t="shared" si="154"/>
        <v/>
      </c>
      <c r="U223" s="2" t="str">
        <f t="shared" si="155"/>
        <v/>
      </c>
      <c r="V223" s="2" t="str">
        <f t="shared" si="156"/>
        <v/>
      </c>
      <c r="W223" s="2" t="str">
        <f t="shared" si="157"/>
        <v/>
      </c>
      <c r="X223" s="2" t="str">
        <f t="shared" si="158"/>
        <v/>
      </c>
      <c r="Y223" s="2" t="str">
        <f t="shared" si="159"/>
        <v/>
      </c>
      <c r="Z223" s="41" t="str">
        <f t="shared" si="160"/>
        <v/>
      </c>
      <c r="AA223" s="41" t="str">
        <f t="shared" si="161"/>
        <v/>
      </c>
      <c r="AB223" s="41" t="str">
        <f t="shared" si="125"/>
        <v/>
      </c>
      <c r="AC223" s="40" t="str">
        <f t="shared" si="126"/>
        <v/>
      </c>
      <c r="AD223" s="41" t="str">
        <f t="shared" si="127"/>
        <v/>
      </c>
      <c r="AF223" s="2" t="str">
        <f t="shared" si="164"/>
        <v/>
      </c>
      <c r="AG223" s="2" t="str">
        <f t="shared" si="128"/>
        <v/>
      </c>
      <c r="AH223" s="2" t="str">
        <f t="shared" si="129"/>
        <v/>
      </c>
      <c r="AI223" s="2" t="str">
        <f t="shared" si="130"/>
        <v/>
      </c>
      <c r="AJ223" s="2" t="str">
        <f t="shared" si="131"/>
        <v/>
      </c>
      <c r="AK223" s="41" t="str">
        <f t="shared" si="162"/>
        <v/>
      </c>
      <c r="AL223" s="41" t="str">
        <f t="shared" si="163"/>
        <v/>
      </c>
      <c r="AM223" s="41" t="str">
        <f t="shared" si="132"/>
        <v/>
      </c>
      <c r="AN223" s="41" t="str">
        <f t="shared" si="133"/>
        <v/>
      </c>
      <c r="AO223" s="41" t="str">
        <f t="shared" si="134"/>
        <v/>
      </c>
      <c r="AQ223" s="2" t="str">
        <f t="shared" si="135"/>
        <v/>
      </c>
      <c r="AR223" s="3" t="str">
        <f t="shared" si="136"/>
        <v/>
      </c>
      <c r="AS223" s="3" t="str">
        <f t="shared" si="137"/>
        <v/>
      </c>
      <c r="AT223" s="3" t="str">
        <f t="shared" si="138"/>
        <v/>
      </c>
      <c r="AU223" s="3" t="str">
        <f t="shared" si="139"/>
        <v/>
      </c>
      <c r="AV223" s="3" t="str">
        <f t="shared" si="140"/>
        <v/>
      </c>
      <c r="AW223" s="3" t="str">
        <f t="shared" si="141"/>
        <v/>
      </c>
      <c r="AX223" s="3" t="str">
        <f t="shared" si="142"/>
        <v/>
      </c>
      <c r="AY223" s="3" t="str">
        <f t="shared" si="143"/>
        <v/>
      </c>
      <c r="AZ223" s="3" t="str">
        <f t="shared" si="144"/>
        <v/>
      </c>
      <c r="BB223" s="7" t="str">
        <f t="shared" si="124"/>
        <v/>
      </c>
    </row>
    <row r="224" spans="1:54" x14ac:dyDescent="0.25">
      <c r="A224" s="2" t="str">
        <f t="shared" si="145"/>
        <v/>
      </c>
      <c r="B224" s="2" t="str">
        <f t="shared" si="146"/>
        <v/>
      </c>
      <c r="D224" s="59"/>
      <c r="E224" s="61"/>
      <c r="F224" s="18" t="str">
        <f t="shared" si="165"/>
        <v/>
      </c>
      <c r="G224" s="19" t="str">
        <f>IF(D224="","",VLOOKUP(D224,'Flota Variable'!$D$4:$I$35,4,0))</f>
        <v/>
      </c>
      <c r="H224" s="54"/>
      <c r="I224" s="19" t="str">
        <f>IF(D224="","",VLOOKUP(D224,'Flota Variable'!$D$4:$I$35,6,0))</f>
        <v/>
      </c>
      <c r="J224" s="54"/>
      <c r="L224" s="2">
        <v>222</v>
      </c>
      <c r="M224" s="2">
        <f t="shared" si="148"/>
        <v>11</v>
      </c>
      <c r="N224" s="2">
        <f t="shared" si="149"/>
        <v>4</v>
      </c>
      <c r="O224" s="2">
        <f t="shared" si="150"/>
        <v>1104</v>
      </c>
      <c r="P224" s="43" t="str">
        <f t="shared" si="151"/>
        <v/>
      </c>
      <c r="Q224" s="44" t="str">
        <f t="shared" si="152"/>
        <v/>
      </c>
      <c r="R224" s="41" t="str">
        <f t="shared" si="153"/>
        <v/>
      </c>
      <c r="S224" s="41" t="str">
        <f t="shared" si="154"/>
        <v/>
      </c>
      <c r="U224" s="2" t="str">
        <f t="shared" si="155"/>
        <v/>
      </c>
      <c r="V224" s="2" t="str">
        <f t="shared" si="156"/>
        <v/>
      </c>
      <c r="W224" s="2" t="str">
        <f t="shared" si="157"/>
        <v/>
      </c>
      <c r="X224" s="2" t="str">
        <f t="shared" si="158"/>
        <v/>
      </c>
      <c r="Y224" s="2" t="str">
        <f t="shared" si="159"/>
        <v/>
      </c>
      <c r="Z224" s="41" t="str">
        <f t="shared" si="160"/>
        <v/>
      </c>
      <c r="AA224" s="41" t="str">
        <f t="shared" si="161"/>
        <v/>
      </c>
      <c r="AB224" s="41" t="str">
        <f t="shared" si="125"/>
        <v/>
      </c>
      <c r="AC224" s="40" t="str">
        <f t="shared" si="126"/>
        <v/>
      </c>
      <c r="AD224" s="41" t="str">
        <f t="shared" si="127"/>
        <v/>
      </c>
      <c r="AF224" s="2" t="str">
        <f t="shared" si="164"/>
        <v/>
      </c>
      <c r="AG224" s="2" t="str">
        <f t="shared" si="128"/>
        <v/>
      </c>
      <c r="AH224" s="2" t="str">
        <f t="shared" si="129"/>
        <v/>
      </c>
      <c r="AI224" s="2" t="str">
        <f t="shared" si="130"/>
        <v/>
      </c>
      <c r="AJ224" s="2" t="str">
        <f t="shared" si="131"/>
        <v/>
      </c>
      <c r="AK224" s="41" t="str">
        <f t="shared" si="162"/>
        <v/>
      </c>
      <c r="AL224" s="41" t="str">
        <f t="shared" si="163"/>
        <v/>
      </c>
      <c r="AM224" s="41" t="str">
        <f t="shared" si="132"/>
        <v/>
      </c>
      <c r="AN224" s="41" t="str">
        <f t="shared" si="133"/>
        <v/>
      </c>
      <c r="AO224" s="41" t="str">
        <f t="shared" si="134"/>
        <v/>
      </c>
      <c r="AQ224" s="2" t="str">
        <f t="shared" si="135"/>
        <v/>
      </c>
      <c r="AR224" s="3" t="str">
        <f t="shared" si="136"/>
        <v/>
      </c>
      <c r="AS224" s="3" t="str">
        <f t="shared" si="137"/>
        <v/>
      </c>
      <c r="AT224" s="3" t="str">
        <f t="shared" si="138"/>
        <v/>
      </c>
      <c r="AU224" s="3" t="str">
        <f t="shared" si="139"/>
        <v/>
      </c>
      <c r="AV224" s="3" t="str">
        <f t="shared" si="140"/>
        <v/>
      </c>
      <c r="AW224" s="3" t="str">
        <f t="shared" si="141"/>
        <v/>
      </c>
      <c r="AX224" s="3" t="str">
        <f t="shared" si="142"/>
        <v/>
      </c>
      <c r="AY224" s="3" t="str">
        <f t="shared" si="143"/>
        <v/>
      </c>
      <c r="AZ224" s="3" t="str">
        <f t="shared" si="144"/>
        <v/>
      </c>
      <c r="BB224" s="7" t="str">
        <f t="shared" si="124"/>
        <v/>
      </c>
    </row>
    <row r="225" spans="1:54" x14ac:dyDescent="0.25">
      <c r="A225" s="2" t="str">
        <f t="shared" si="145"/>
        <v/>
      </c>
      <c r="B225" s="2" t="str">
        <f t="shared" si="146"/>
        <v/>
      </c>
      <c r="D225" s="59"/>
      <c r="E225" s="61"/>
      <c r="F225" s="18" t="str">
        <f t="shared" si="165"/>
        <v/>
      </c>
      <c r="G225" s="19" t="str">
        <f>IF(D225="","",VLOOKUP(D225,'Flota Variable'!$D$4:$I$35,4,0))</f>
        <v/>
      </c>
      <c r="H225" s="54"/>
      <c r="I225" s="19" t="str">
        <f>IF(D225="","",VLOOKUP(D225,'Flota Variable'!$D$4:$I$35,6,0))</f>
        <v/>
      </c>
      <c r="J225" s="54"/>
      <c r="L225" s="2">
        <v>223</v>
      </c>
      <c r="M225" s="2">
        <f t="shared" si="148"/>
        <v>11</v>
      </c>
      <c r="N225" s="2">
        <f t="shared" si="149"/>
        <v>5</v>
      </c>
      <c r="O225" s="2">
        <f t="shared" si="150"/>
        <v>1105</v>
      </c>
      <c r="P225" s="43" t="str">
        <f t="shared" si="151"/>
        <v/>
      </c>
      <c r="Q225" s="44" t="str">
        <f t="shared" si="152"/>
        <v/>
      </c>
      <c r="R225" s="41" t="str">
        <f t="shared" si="153"/>
        <v/>
      </c>
      <c r="S225" s="41" t="str">
        <f t="shared" si="154"/>
        <v/>
      </c>
      <c r="U225" s="2" t="str">
        <f t="shared" si="155"/>
        <v/>
      </c>
      <c r="V225" s="2" t="str">
        <f t="shared" si="156"/>
        <v/>
      </c>
      <c r="W225" s="2" t="str">
        <f t="shared" si="157"/>
        <v/>
      </c>
      <c r="X225" s="2" t="str">
        <f t="shared" si="158"/>
        <v/>
      </c>
      <c r="Y225" s="2" t="str">
        <f t="shared" si="159"/>
        <v/>
      </c>
      <c r="Z225" s="41" t="str">
        <f t="shared" si="160"/>
        <v/>
      </c>
      <c r="AA225" s="41" t="str">
        <f t="shared" si="161"/>
        <v/>
      </c>
      <c r="AB225" s="41" t="str">
        <f t="shared" si="125"/>
        <v/>
      </c>
      <c r="AC225" s="40" t="str">
        <f t="shared" si="126"/>
        <v/>
      </c>
      <c r="AD225" s="41" t="str">
        <f t="shared" si="127"/>
        <v/>
      </c>
      <c r="AF225" s="2" t="str">
        <f t="shared" si="164"/>
        <v/>
      </c>
      <c r="AG225" s="2" t="str">
        <f t="shared" si="128"/>
        <v/>
      </c>
      <c r="AH225" s="2" t="str">
        <f t="shared" si="129"/>
        <v/>
      </c>
      <c r="AI225" s="2" t="str">
        <f t="shared" si="130"/>
        <v/>
      </c>
      <c r="AJ225" s="2" t="str">
        <f t="shared" si="131"/>
        <v/>
      </c>
      <c r="AK225" s="41" t="str">
        <f t="shared" si="162"/>
        <v/>
      </c>
      <c r="AL225" s="41" t="str">
        <f t="shared" si="163"/>
        <v/>
      </c>
      <c r="AM225" s="41" t="str">
        <f t="shared" si="132"/>
        <v/>
      </c>
      <c r="AN225" s="41" t="str">
        <f t="shared" si="133"/>
        <v/>
      </c>
      <c r="AO225" s="41" t="str">
        <f t="shared" si="134"/>
        <v/>
      </c>
      <c r="AQ225" s="2" t="str">
        <f t="shared" si="135"/>
        <v/>
      </c>
      <c r="AR225" s="3" t="str">
        <f t="shared" si="136"/>
        <v/>
      </c>
      <c r="AS225" s="3" t="str">
        <f t="shared" si="137"/>
        <v/>
      </c>
      <c r="AT225" s="3" t="str">
        <f t="shared" si="138"/>
        <v/>
      </c>
      <c r="AU225" s="3" t="str">
        <f t="shared" si="139"/>
        <v/>
      </c>
      <c r="AV225" s="3" t="str">
        <f t="shared" si="140"/>
        <v/>
      </c>
      <c r="AW225" s="3" t="str">
        <f t="shared" si="141"/>
        <v/>
      </c>
      <c r="AX225" s="3" t="str">
        <f t="shared" si="142"/>
        <v/>
      </c>
      <c r="AY225" s="3" t="str">
        <f t="shared" si="143"/>
        <v/>
      </c>
      <c r="AZ225" s="3" t="str">
        <f t="shared" si="144"/>
        <v/>
      </c>
      <c r="BB225" s="7" t="str">
        <f t="shared" si="124"/>
        <v/>
      </c>
    </row>
    <row r="226" spans="1:54" x14ac:dyDescent="0.25">
      <c r="A226" s="2" t="str">
        <f t="shared" si="145"/>
        <v/>
      </c>
      <c r="B226" s="2" t="str">
        <f t="shared" si="146"/>
        <v/>
      </c>
      <c r="D226" s="59"/>
      <c r="E226" s="61"/>
      <c r="F226" s="18" t="str">
        <f t="shared" si="165"/>
        <v/>
      </c>
      <c r="G226" s="19" t="str">
        <f>IF(D226="","",VLOOKUP(D226,'Flota Variable'!$D$4:$I$35,4,0))</f>
        <v/>
      </c>
      <c r="H226" s="54"/>
      <c r="I226" s="19" t="str">
        <f>IF(D226="","",VLOOKUP(D226,'Flota Variable'!$D$4:$I$35,6,0))</f>
        <v/>
      </c>
      <c r="J226" s="54"/>
      <c r="L226" s="2">
        <v>224</v>
      </c>
      <c r="M226" s="2">
        <f t="shared" si="148"/>
        <v>11</v>
      </c>
      <c r="N226" s="2">
        <f t="shared" si="149"/>
        <v>6</v>
      </c>
      <c r="O226" s="2">
        <f t="shared" si="150"/>
        <v>1106</v>
      </c>
      <c r="P226" s="43" t="str">
        <f t="shared" si="151"/>
        <v/>
      </c>
      <c r="Q226" s="44" t="str">
        <f t="shared" si="152"/>
        <v/>
      </c>
      <c r="R226" s="41" t="str">
        <f t="shared" si="153"/>
        <v/>
      </c>
      <c r="S226" s="41" t="str">
        <f t="shared" si="154"/>
        <v/>
      </c>
      <c r="U226" s="2" t="str">
        <f t="shared" si="155"/>
        <v/>
      </c>
      <c r="V226" s="2" t="str">
        <f t="shared" si="156"/>
        <v/>
      </c>
      <c r="W226" s="2" t="str">
        <f t="shared" si="157"/>
        <v/>
      </c>
      <c r="X226" s="2" t="str">
        <f t="shared" si="158"/>
        <v/>
      </c>
      <c r="Y226" s="2" t="str">
        <f t="shared" si="159"/>
        <v/>
      </c>
      <c r="Z226" s="41" t="str">
        <f t="shared" si="160"/>
        <v/>
      </c>
      <c r="AA226" s="41" t="str">
        <f t="shared" si="161"/>
        <v/>
      </c>
      <c r="AB226" s="41" t="str">
        <f t="shared" si="125"/>
        <v/>
      </c>
      <c r="AC226" s="40" t="str">
        <f t="shared" si="126"/>
        <v/>
      </c>
      <c r="AD226" s="41" t="str">
        <f t="shared" si="127"/>
        <v/>
      </c>
      <c r="AF226" s="2" t="str">
        <f t="shared" si="164"/>
        <v/>
      </c>
      <c r="AG226" s="2" t="str">
        <f t="shared" si="128"/>
        <v/>
      </c>
      <c r="AH226" s="2" t="str">
        <f t="shared" si="129"/>
        <v/>
      </c>
      <c r="AI226" s="2" t="str">
        <f t="shared" si="130"/>
        <v/>
      </c>
      <c r="AJ226" s="2" t="str">
        <f t="shared" si="131"/>
        <v/>
      </c>
      <c r="AK226" s="41" t="str">
        <f t="shared" si="162"/>
        <v/>
      </c>
      <c r="AL226" s="41" t="str">
        <f t="shared" si="163"/>
        <v/>
      </c>
      <c r="AM226" s="41" t="str">
        <f t="shared" si="132"/>
        <v/>
      </c>
      <c r="AN226" s="41" t="str">
        <f t="shared" si="133"/>
        <v/>
      </c>
      <c r="AO226" s="41" t="str">
        <f t="shared" si="134"/>
        <v/>
      </c>
      <c r="AQ226" s="2" t="str">
        <f t="shared" si="135"/>
        <v/>
      </c>
      <c r="AR226" s="3" t="str">
        <f t="shared" si="136"/>
        <v/>
      </c>
      <c r="AS226" s="3" t="str">
        <f t="shared" si="137"/>
        <v/>
      </c>
      <c r="AT226" s="3" t="str">
        <f t="shared" si="138"/>
        <v/>
      </c>
      <c r="AU226" s="3" t="str">
        <f t="shared" si="139"/>
        <v/>
      </c>
      <c r="AV226" s="3" t="str">
        <f t="shared" si="140"/>
        <v/>
      </c>
      <c r="AW226" s="3" t="str">
        <f t="shared" si="141"/>
        <v/>
      </c>
      <c r="AX226" s="3" t="str">
        <f t="shared" si="142"/>
        <v/>
      </c>
      <c r="AY226" s="3" t="str">
        <f t="shared" si="143"/>
        <v/>
      </c>
      <c r="AZ226" s="3" t="str">
        <f t="shared" si="144"/>
        <v/>
      </c>
      <c r="BB226" s="7" t="str">
        <f t="shared" si="124"/>
        <v/>
      </c>
    </row>
    <row r="227" spans="1:54" x14ac:dyDescent="0.25">
      <c r="A227" s="2" t="str">
        <f t="shared" si="145"/>
        <v/>
      </c>
      <c r="B227" s="2" t="str">
        <f t="shared" si="146"/>
        <v/>
      </c>
      <c r="D227" s="59"/>
      <c r="E227" s="61"/>
      <c r="F227" s="18" t="str">
        <f t="shared" si="165"/>
        <v/>
      </c>
      <c r="G227" s="19" t="str">
        <f>IF(D227="","",VLOOKUP(D227,'Flota Variable'!$D$4:$I$35,4,0))</f>
        <v/>
      </c>
      <c r="H227" s="54"/>
      <c r="I227" s="19" t="str">
        <f>IF(D227="","",VLOOKUP(D227,'Flota Variable'!$D$4:$I$35,6,0))</f>
        <v/>
      </c>
      <c r="J227" s="54"/>
      <c r="L227" s="2">
        <v>225</v>
      </c>
      <c r="M227" s="2">
        <f t="shared" si="148"/>
        <v>11</v>
      </c>
      <c r="N227" s="2">
        <f t="shared" si="149"/>
        <v>7</v>
      </c>
      <c r="O227" s="2">
        <f t="shared" si="150"/>
        <v>1107</v>
      </c>
      <c r="P227" s="43" t="str">
        <f t="shared" si="151"/>
        <v/>
      </c>
      <c r="Q227" s="44" t="str">
        <f t="shared" si="152"/>
        <v/>
      </c>
      <c r="R227" s="41" t="str">
        <f t="shared" si="153"/>
        <v/>
      </c>
      <c r="S227" s="41" t="str">
        <f t="shared" si="154"/>
        <v/>
      </c>
      <c r="U227" s="2" t="str">
        <f t="shared" si="155"/>
        <v/>
      </c>
      <c r="V227" s="2" t="str">
        <f t="shared" si="156"/>
        <v/>
      </c>
      <c r="W227" s="2" t="str">
        <f t="shared" si="157"/>
        <v/>
      </c>
      <c r="X227" s="2" t="str">
        <f t="shared" si="158"/>
        <v/>
      </c>
      <c r="Y227" s="2" t="str">
        <f t="shared" si="159"/>
        <v/>
      </c>
      <c r="Z227" s="41" t="str">
        <f t="shared" si="160"/>
        <v/>
      </c>
      <c r="AA227" s="41" t="str">
        <f t="shared" si="161"/>
        <v/>
      </c>
      <c r="AB227" s="41" t="str">
        <f t="shared" si="125"/>
        <v/>
      </c>
      <c r="AC227" s="40" t="str">
        <f t="shared" si="126"/>
        <v/>
      </c>
      <c r="AD227" s="41" t="str">
        <f t="shared" si="127"/>
        <v/>
      </c>
      <c r="AF227" s="2" t="str">
        <f t="shared" si="164"/>
        <v/>
      </c>
      <c r="AG227" s="2" t="str">
        <f t="shared" si="128"/>
        <v/>
      </c>
      <c r="AH227" s="2" t="str">
        <f t="shared" si="129"/>
        <v/>
      </c>
      <c r="AI227" s="2" t="str">
        <f t="shared" si="130"/>
        <v/>
      </c>
      <c r="AJ227" s="2" t="str">
        <f t="shared" si="131"/>
        <v/>
      </c>
      <c r="AK227" s="41" t="str">
        <f t="shared" si="162"/>
        <v/>
      </c>
      <c r="AL227" s="41" t="str">
        <f t="shared" si="163"/>
        <v/>
      </c>
      <c r="AM227" s="41" t="str">
        <f t="shared" si="132"/>
        <v/>
      </c>
      <c r="AN227" s="41" t="str">
        <f t="shared" si="133"/>
        <v/>
      </c>
      <c r="AO227" s="41" t="str">
        <f t="shared" si="134"/>
        <v/>
      </c>
      <c r="AQ227" s="2" t="str">
        <f t="shared" si="135"/>
        <v/>
      </c>
      <c r="AR227" s="3" t="str">
        <f t="shared" si="136"/>
        <v/>
      </c>
      <c r="AS227" s="3" t="str">
        <f t="shared" si="137"/>
        <v/>
      </c>
      <c r="AT227" s="3" t="str">
        <f t="shared" si="138"/>
        <v/>
      </c>
      <c r="AU227" s="3" t="str">
        <f t="shared" si="139"/>
        <v/>
      </c>
      <c r="AV227" s="3" t="str">
        <f t="shared" si="140"/>
        <v/>
      </c>
      <c r="AW227" s="3" t="str">
        <f t="shared" si="141"/>
        <v/>
      </c>
      <c r="AX227" s="3" t="str">
        <f t="shared" si="142"/>
        <v/>
      </c>
      <c r="AY227" s="3" t="str">
        <f t="shared" si="143"/>
        <v/>
      </c>
      <c r="AZ227" s="3" t="str">
        <f t="shared" si="144"/>
        <v/>
      </c>
      <c r="BB227" s="7" t="str">
        <f t="shared" si="124"/>
        <v/>
      </c>
    </row>
    <row r="228" spans="1:54" x14ac:dyDescent="0.25">
      <c r="A228" s="2" t="str">
        <f t="shared" si="145"/>
        <v/>
      </c>
      <c r="B228" s="2" t="str">
        <f t="shared" si="146"/>
        <v/>
      </c>
      <c r="D228" s="59"/>
      <c r="E228" s="61"/>
      <c r="F228" s="18" t="str">
        <f t="shared" si="165"/>
        <v/>
      </c>
      <c r="G228" s="19" t="str">
        <f>IF(D228="","",VLOOKUP(D228,'Flota Variable'!$D$4:$I$35,4,0))</f>
        <v/>
      </c>
      <c r="H228" s="54"/>
      <c r="I228" s="19" t="str">
        <f>IF(D228="","",VLOOKUP(D228,'Flota Variable'!$D$4:$I$35,6,0))</f>
        <v/>
      </c>
      <c r="J228" s="54"/>
      <c r="L228" s="2">
        <v>226</v>
      </c>
      <c r="M228" s="2">
        <f t="shared" si="148"/>
        <v>11</v>
      </c>
      <c r="N228" s="2">
        <f t="shared" si="149"/>
        <v>8</v>
      </c>
      <c r="O228" s="2">
        <f t="shared" si="150"/>
        <v>1108</v>
      </c>
      <c r="P228" s="43" t="str">
        <f t="shared" si="151"/>
        <v/>
      </c>
      <c r="Q228" s="44" t="str">
        <f t="shared" si="152"/>
        <v/>
      </c>
      <c r="R228" s="41" t="str">
        <f t="shared" si="153"/>
        <v/>
      </c>
      <c r="S228" s="41" t="str">
        <f t="shared" si="154"/>
        <v/>
      </c>
      <c r="U228" s="2" t="str">
        <f t="shared" si="155"/>
        <v/>
      </c>
      <c r="V228" s="2" t="str">
        <f t="shared" si="156"/>
        <v/>
      </c>
      <c r="W228" s="2" t="str">
        <f t="shared" si="157"/>
        <v/>
      </c>
      <c r="X228" s="2" t="str">
        <f t="shared" si="158"/>
        <v/>
      </c>
      <c r="Y228" s="2" t="str">
        <f t="shared" si="159"/>
        <v/>
      </c>
      <c r="Z228" s="41" t="str">
        <f t="shared" si="160"/>
        <v/>
      </c>
      <c r="AA228" s="41" t="str">
        <f t="shared" si="161"/>
        <v/>
      </c>
      <c r="AB228" s="41" t="str">
        <f t="shared" si="125"/>
        <v/>
      </c>
      <c r="AC228" s="40" t="str">
        <f t="shared" si="126"/>
        <v/>
      </c>
      <c r="AD228" s="41" t="str">
        <f t="shared" si="127"/>
        <v/>
      </c>
      <c r="AF228" s="2" t="str">
        <f t="shared" si="164"/>
        <v/>
      </c>
      <c r="AG228" s="2" t="str">
        <f t="shared" si="128"/>
        <v/>
      </c>
      <c r="AH228" s="2" t="str">
        <f t="shared" si="129"/>
        <v/>
      </c>
      <c r="AI228" s="2" t="str">
        <f t="shared" si="130"/>
        <v/>
      </c>
      <c r="AJ228" s="2" t="str">
        <f t="shared" si="131"/>
        <v/>
      </c>
      <c r="AK228" s="41" t="str">
        <f t="shared" si="162"/>
        <v/>
      </c>
      <c r="AL228" s="41" t="str">
        <f t="shared" si="163"/>
        <v/>
      </c>
      <c r="AM228" s="41" t="str">
        <f t="shared" si="132"/>
        <v/>
      </c>
      <c r="AN228" s="41" t="str">
        <f t="shared" si="133"/>
        <v/>
      </c>
      <c r="AO228" s="41" t="str">
        <f t="shared" si="134"/>
        <v/>
      </c>
      <c r="AQ228" s="2" t="str">
        <f t="shared" si="135"/>
        <v/>
      </c>
      <c r="AR228" s="3" t="str">
        <f t="shared" si="136"/>
        <v/>
      </c>
      <c r="AS228" s="3" t="str">
        <f t="shared" si="137"/>
        <v/>
      </c>
      <c r="AT228" s="3" t="str">
        <f t="shared" si="138"/>
        <v/>
      </c>
      <c r="AU228" s="3" t="str">
        <f t="shared" si="139"/>
        <v/>
      </c>
      <c r="AV228" s="3" t="str">
        <f t="shared" si="140"/>
        <v/>
      </c>
      <c r="AW228" s="3" t="str">
        <f t="shared" si="141"/>
        <v/>
      </c>
      <c r="AX228" s="3" t="str">
        <f t="shared" si="142"/>
        <v/>
      </c>
      <c r="AY228" s="3" t="str">
        <f t="shared" si="143"/>
        <v/>
      </c>
      <c r="AZ228" s="3" t="str">
        <f t="shared" si="144"/>
        <v/>
      </c>
      <c r="BB228" s="7" t="str">
        <f t="shared" si="124"/>
        <v/>
      </c>
    </row>
    <row r="229" spans="1:54" x14ac:dyDescent="0.25">
      <c r="A229" s="2" t="str">
        <f t="shared" si="145"/>
        <v/>
      </c>
      <c r="B229" s="2" t="str">
        <f t="shared" si="146"/>
        <v/>
      </c>
      <c r="D229" s="59"/>
      <c r="E229" s="61"/>
      <c r="F229" s="18" t="str">
        <f t="shared" si="165"/>
        <v/>
      </c>
      <c r="G229" s="19" t="str">
        <f>IF(D229="","",VLOOKUP(D229,'Flota Variable'!$D$4:$I$35,4,0))</f>
        <v/>
      </c>
      <c r="H229" s="54"/>
      <c r="I229" s="19" t="str">
        <f>IF(D229="","",VLOOKUP(D229,'Flota Variable'!$D$4:$I$35,6,0))</f>
        <v/>
      </c>
      <c r="J229" s="54"/>
      <c r="L229" s="2">
        <v>227</v>
      </c>
      <c r="M229" s="2">
        <f t="shared" si="148"/>
        <v>11</v>
      </c>
      <c r="N229" s="2">
        <f t="shared" si="149"/>
        <v>9</v>
      </c>
      <c r="O229" s="2">
        <f t="shared" si="150"/>
        <v>1109</v>
      </c>
      <c r="P229" s="43" t="str">
        <f t="shared" si="151"/>
        <v/>
      </c>
      <c r="Q229" s="44" t="str">
        <f t="shared" si="152"/>
        <v/>
      </c>
      <c r="R229" s="41" t="str">
        <f t="shared" si="153"/>
        <v/>
      </c>
      <c r="S229" s="41" t="str">
        <f t="shared" si="154"/>
        <v/>
      </c>
      <c r="U229" s="2" t="str">
        <f t="shared" si="155"/>
        <v/>
      </c>
      <c r="V229" s="2" t="str">
        <f t="shared" si="156"/>
        <v/>
      </c>
      <c r="W229" s="2" t="str">
        <f t="shared" si="157"/>
        <v/>
      </c>
      <c r="X229" s="2" t="str">
        <f t="shared" si="158"/>
        <v/>
      </c>
      <c r="Y229" s="2" t="str">
        <f t="shared" si="159"/>
        <v/>
      </c>
      <c r="Z229" s="41" t="str">
        <f t="shared" si="160"/>
        <v/>
      </c>
      <c r="AA229" s="41" t="str">
        <f t="shared" si="161"/>
        <v/>
      </c>
      <c r="AB229" s="41" t="str">
        <f t="shared" si="125"/>
        <v/>
      </c>
      <c r="AC229" s="40" t="str">
        <f t="shared" si="126"/>
        <v/>
      </c>
      <c r="AD229" s="41" t="str">
        <f t="shared" si="127"/>
        <v/>
      </c>
      <c r="AF229" s="2" t="str">
        <f t="shared" si="164"/>
        <v/>
      </c>
      <c r="AG229" s="2" t="str">
        <f t="shared" si="128"/>
        <v/>
      </c>
      <c r="AH229" s="2" t="str">
        <f t="shared" si="129"/>
        <v/>
      </c>
      <c r="AI229" s="2" t="str">
        <f t="shared" si="130"/>
        <v/>
      </c>
      <c r="AJ229" s="2" t="str">
        <f t="shared" si="131"/>
        <v/>
      </c>
      <c r="AK229" s="41" t="str">
        <f t="shared" si="162"/>
        <v/>
      </c>
      <c r="AL229" s="41" t="str">
        <f t="shared" si="163"/>
        <v/>
      </c>
      <c r="AM229" s="41" t="str">
        <f t="shared" si="132"/>
        <v/>
      </c>
      <c r="AN229" s="41" t="str">
        <f t="shared" si="133"/>
        <v/>
      </c>
      <c r="AO229" s="41" t="str">
        <f t="shared" si="134"/>
        <v/>
      </c>
      <c r="AQ229" s="2" t="str">
        <f t="shared" si="135"/>
        <v/>
      </c>
      <c r="AR229" s="3" t="str">
        <f t="shared" si="136"/>
        <v/>
      </c>
      <c r="AS229" s="3" t="str">
        <f t="shared" si="137"/>
        <v/>
      </c>
      <c r="AT229" s="3" t="str">
        <f t="shared" si="138"/>
        <v/>
      </c>
      <c r="AU229" s="3" t="str">
        <f t="shared" si="139"/>
        <v/>
      </c>
      <c r="AV229" s="3" t="str">
        <f t="shared" si="140"/>
        <v/>
      </c>
      <c r="AW229" s="3" t="str">
        <f t="shared" si="141"/>
        <v/>
      </c>
      <c r="AX229" s="3" t="str">
        <f t="shared" si="142"/>
        <v/>
      </c>
      <c r="AY229" s="3" t="str">
        <f t="shared" si="143"/>
        <v/>
      </c>
      <c r="AZ229" s="3" t="str">
        <f t="shared" si="144"/>
        <v/>
      </c>
      <c r="BB229" s="7" t="str">
        <f t="shared" si="124"/>
        <v/>
      </c>
    </row>
    <row r="230" spans="1:54" x14ac:dyDescent="0.25">
      <c r="A230" s="2" t="str">
        <f t="shared" si="145"/>
        <v/>
      </c>
      <c r="B230" s="2" t="str">
        <f t="shared" si="146"/>
        <v/>
      </c>
      <c r="D230" s="59"/>
      <c r="E230" s="61"/>
      <c r="F230" s="18" t="str">
        <f t="shared" si="165"/>
        <v/>
      </c>
      <c r="G230" s="19" t="str">
        <f>IF(D230="","",VLOOKUP(D230,'Flota Variable'!$D$4:$I$35,4,0))</f>
        <v/>
      </c>
      <c r="H230" s="54"/>
      <c r="I230" s="19" t="str">
        <f>IF(D230="","",VLOOKUP(D230,'Flota Variable'!$D$4:$I$35,6,0))</f>
        <v/>
      </c>
      <c r="J230" s="54"/>
      <c r="L230" s="2">
        <v>228</v>
      </c>
      <c r="M230" s="2">
        <f t="shared" si="148"/>
        <v>11</v>
      </c>
      <c r="N230" s="2">
        <f t="shared" si="149"/>
        <v>10</v>
      </c>
      <c r="O230" s="2">
        <f t="shared" si="150"/>
        <v>1110</v>
      </c>
      <c r="P230" s="43" t="str">
        <f t="shared" si="151"/>
        <v/>
      </c>
      <c r="Q230" s="44" t="str">
        <f t="shared" si="152"/>
        <v/>
      </c>
      <c r="R230" s="41" t="str">
        <f t="shared" si="153"/>
        <v/>
      </c>
      <c r="S230" s="41" t="str">
        <f t="shared" si="154"/>
        <v/>
      </c>
      <c r="U230" s="2" t="str">
        <f t="shared" si="155"/>
        <v/>
      </c>
      <c r="V230" s="2" t="str">
        <f t="shared" si="156"/>
        <v/>
      </c>
      <c r="W230" s="2" t="str">
        <f t="shared" si="157"/>
        <v/>
      </c>
      <c r="X230" s="2" t="str">
        <f t="shared" si="158"/>
        <v/>
      </c>
      <c r="Y230" s="2" t="str">
        <f t="shared" si="159"/>
        <v/>
      </c>
      <c r="Z230" s="41" t="str">
        <f t="shared" si="160"/>
        <v/>
      </c>
      <c r="AA230" s="41" t="str">
        <f t="shared" si="161"/>
        <v/>
      </c>
      <c r="AB230" s="41" t="str">
        <f t="shared" si="125"/>
        <v/>
      </c>
      <c r="AC230" s="40" t="str">
        <f t="shared" si="126"/>
        <v/>
      </c>
      <c r="AD230" s="41" t="str">
        <f t="shared" si="127"/>
        <v/>
      </c>
      <c r="AF230" s="2" t="str">
        <f t="shared" si="164"/>
        <v/>
      </c>
      <c r="AG230" s="2" t="str">
        <f t="shared" si="128"/>
        <v/>
      </c>
      <c r="AH230" s="2" t="str">
        <f t="shared" si="129"/>
        <v/>
      </c>
      <c r="AI230" s="2" t="str">
        <f t="shared" si="130"/>
        <v/>
      </c>
      <c r="AJ230" s="2" t="str">
        <f t="shared" si="131"/>
        <v/>
      </c>
      <c r="AK230" s="41" t="str">
        <f t="shared" si="162"/>
        <v/>
      </c>
      <c r="AL230" s="41" t="str">
        <f t="shared" si="163"/>
        <v/>
      </c>
      <c r="AM230" s="41" t="str">
        <f t="shared" si="132"/>
        <v/>
      </c>
      <c r="AN230" s="41" t="str">
        <f t="shared" si="133"/>
        <v/>
      </c>
      <c r="AO230" s="41" t="str">
        <f t="shared" si="134"/>
        <v/>
      </c>
      <c r="AQ230" s="2" t="str">
        <f t="shared" si="135"/>
        <v/>
      </c>
      <c r="AR230" s="3" t="str">
        <f t="shared" si="136"/>
        <v/>
      </c>
      <c r="AS230" s="3" t="str">
        <f t="shared" si="137"/>
        <v/>
      </c>
      <c r="AT230" s="3" t="str">
        <f t="shared" si="138"/>
        <v/>
      </c>
      <c r="AU230" s="3" t="str">
        <f t="shared" si="139"/>
        <v/>
      </c>
      <c r="AV230" s="3" t="str">
        <f t="shared" si="140"/>
        <v/>
      </c>
      <c r="AW230" s="3" t="str">
        <f t="shared" si="141"/>
        <v/>
      </c>
      <c r="AX230" s="3" t="str">
        <f t="shared" si="142"/>
        <v/>
      </c>
      <c r="AY230" s="3" t="str">
        <f t="shared" si="143"/>
        <v/>
      </c>
      <c r="AZ230" s="3" t="str">
        <f t="shared" si="144"/>
        <v/>
      </c>
      <c r="BB230" s="7" t="str">
        <f t="shared" si="124"/>
        <v/>
      </c>
    </row>
    <row r="231" spans="1:54" x14ac:dyDescent="0.25">
      <c r="A231" s="2" t="str">
        <f t="shared" si="145"/>
        <v/>
      </c>
      <c r="B231" s="2" t="str">
        <f t="shared" si="146"/>
        <v/>
      </c>
      <c r="D231" s="59"/>
      <c r="E231" s="61"/>
      <c r="F231" s="18" t="str">
        <f t="shared" si="165"/>
        <v/>
      </c>
      <c r="G231" s="19" t="str">
        <f>IF(D231="","",VLOOKUP(D231,'Flota Variable'!$D$4:$I$35,4,0))</f>
        <v/>
      </c>
      <c r="H231" s="54"/>
      <c r="I231" s="19" t="str">
        <f>IF(D231="","",VLOOKUP(D231,'Flota Variable'!$D$4:$I$35,6,0))</f>
        <v/>
      </c>
      <c r="J231" s="54"/>
      <c r="L231" s="2">
        <v>229</v>
      </c>
      <c r="M231" s="2">
        <f t="shared" si="148"/>
        <v>11</v>
      </c>
      <c r="N231" s="2">
        <f t="shared" si="149"/>
        <v>11</v>
      </c>
      <c r="O231" s="2">
        <f t="shared" si="150"/>
        <v>1111</v>
      </c>
      <c r="P231" s="43" t="str">
        <f t="shared" si="151"/>
        <v/>
      </c>
      <c r="Q231" s="44" t="str">
        <f t="shared" si="152"/>
        <v/>
      </c>
      <c r="R231" s="41" t="str">
        <f t="shared" si="153"/>
        <v/>
      </c>
      <c r="S231" s="41" t="str">
        <f t="shared" si="154"/>
        <v/>
      </c>
      <c r="U231" s="2" t="str">
        <f t="shared" si="155"/>
        <v/>
      </c>
      <c r="V231" s="2" t="str">
        <f t="shared" si="156"/>
        <v/>
      </c>
      <c r="W231" s="2" t="str">
        <f t="shared" si="157"/>
        <v/>
      </c>
      <c r="X231" s="2" t="str">
        <f t="shared" si="158"/>
        <v/>
      </c>
      <c r="Y231" s="2" t="str">
        <f t="shared" si="159"/>
        <v/>
      </c>
      <c r="Z231" s="41" t="str">
        <f t="shared" si="160"/>
        <v/>
      </c>
      <c r="AA231" s="41" t="str">
        <f t="shared" si="161"/>
        <v/>
      </c>
      <c r="AB231" s="41" t="str">
        <f t="shared" si="125"/>
        <v/>
      </c>
      <c r="AC231" s="40" t="str">
        <f t="shared" si="126"/>
        <v/>
      </c>
      <c r="AD231" s="41" t="str">
        <f t="shared" si="127"/>
        <v/>
      </c>
      <c r="AF231" s="2" t="str">
        <f t="shared" si="164"/>
        <v/>
      </c>
      <c r="AG231" s="2" t="str">
        <f t="shared" si="128"/>
        <v/>
      </c>
      <c r="AH231" s="2" t="str">
        <f t="shared" si="129"/>
        <v/>
      </c>
      <c r="AI231" s="2" t="str">
        <f t="shared" si="130"/>
        <v/>
      </c>
      <c r="AJ231" s="2" t="str">
        <f t="shared" si="131"/>
        <v/>
      </c>
      <c r="AK231" s="41" t="str">
        <f t="shared" si="162"/>
        <v/>
      </c>
      <c r="AL231" s="41" t="str">
        <f t="shared" si="163"/>
        <v/>
      </c>
      <c r="AM231" s="41" t="str">
        <f t="shared" si="132"/>
        <v/>
      </c>
      <c r="AN231" s="41" t="str">
        <f t="shared" si="133"/>
        <v/>
      </c>
      <c r="AO231" s="41" t="str">
        <f t="shared" si="134"/>
        <v/>
      </c>
      <c r="AQ231" s="2" t="str">
        <f t="shared" si="135"/>
        <v/>
      </c>
      <c r="AR231" s="3" t="str">
        <f t="shared" si="136"/>
        <v/>
      </c>
      <c r="AS231" s="3" t="str">
        <f t="shared" si="137"/>
        <v/>
      </c>
      <c r="AT231" s="3" t="str">
        <f t="shared" si="138"/>
        <v/>
      </c>
      <c r="AU231" s="3" t="str">
        <f t="shared" si="139"/>
        <v/>
      </c>
      <c r="AV231" s="3" t="str">
        <f t="shared" si="140"/>
        <v/>
      </c>
      <c r="AW231" s="3" t="str">
        <f t="shared" si="141"/>
        <v/>
      </c>
      <c r="AX231" s="3" t="str">
        <f t="shared" si="142"/>
        <v/>
      </c>
      <c r="AY231" s="3" t="str">
        <f t="shared" si="143"/>
        <v/>
      </c>
      <c r="AZ231" s="3" t="str">
        <f t="shared" si="144"/>
        <v/>
      </c>
      <c r="BB231" s="7" t="str">
        <f t="shared" si="124"/>
        <v/>
      </c>
    </row>
    <row r="232" spans="1:54" x14ac:dyDescent="0.25">
      <c r="A232" s="2" t="str">
        <f t="shared" si="145"/>
        <v/>
      </c>
      <c r="B232" s="2" t="str">
        <f t="shared" si="146"/>
        <v/>
      </c>
      <c r="D232" s="59"/>
      <c r="E232" s="61"/>
      <c r="F232" s="18" t="str">
        <f t="shared" si="165"/>
        <v/>
      </c>
      <c r="G232" s="19" t="str">
        <f>IF(D232="","",VLOOKUP(D232,'Flota Variable'!$D$4:$I$35,4,0))</f>
        <v/>
      </c>
      <c r="H232" s="54"/>
      <c r="I232" s="19" t="str">
        <f>IF(D232="","",VLOOKUP(D232,'Flota Variable'!$D$4:$I$35,6,0))</f>
        <v/>
      </c>
      <c r="J232" s="54"/>
      <c r="L232" s="2">
        <v>230</v>
      </c>
      <c r="M232" s="2">
        <f t="shared" si="148"/>
        <v>11</v>
      </c>
      <c r="N232" s="2">
        <f t="shared" si="149"/>
        <v>12</v>
      </c>
      <c r="O232" s="2">
        <f t="shared" si="150"/>
        <v>1112</v>
      </c>
      <c r="P232" s="43" t="str">
        <f t="shared" si="151"/>
        <v/>
      </c>
      <c r="Q232" s="44" t="str">
        <f t="shared" si="152"/>
        <v/>
      </c>
      <c r="R232" s="41" t="str">
        <f t="shared" si="153"/>
        <v/>
      </c>
      <c r="S232" s="41" t="str">
        <f t="shared" si="154"/>
        <v/>
      </c>
      <c r="U232" s="2" t="str">
        <f t="shared" si="155"/>
        <v/>
      </c>
      <c r="V232" s="2" t="str">
        <f t="shared" si="156"/>
        <v/>
      </c>
      <c r="W232" s="2" t="str">
        <f t="shared" si="157"/>
        <v/>
      </c>
      <c r="X232" s="2" t="str">
        <f t="shared" si="158"/>
        <v/>
      </c>
      <c r="Y232" s="2" t="str">
        <f t="shared" si="159"/>
        <v/>
      </c>
      <c r="Z232" s="41" t="str">
        <f t="shared" si="160"/>
        <v/>
      </c>
      <c r="AA232" s="41" t="str">
        <f t="shared" si="161"/>
        <v/>
      </c>
      <c r="AB232" s="41" t="str">
        <f t="shared" si="125"/>
        <v/>
      </c>
      <c r="AC232" s="40" t="str">
        <f t="shared" si="126"/>
        <v/>
      </c>
      <c r="AD232" s="41" t="str">
        <f t="shared" si="127"/>
        <v/>
      </c>
      <c r="AF232" s="2" t="str">
        <f t="shared" si="164"/>
        <v/>
      </c>
      <c r="AG232" s="2" t="str">
        <f t="shared" si="128"/>
        <v/>
      </c>
      <c r="AH232" s="2" t="str">
        <f t="shared" si="129"/>
        <v/>
      </c>
      <c r="AI232" s="2" t="str">
        <f t="shared" si="130"/>
        <v/>
      </c>
      <c r="AJ232" s="2" t="str">
        <f t="shared" si="131"/>
        <v/>
      </c>
      <c r="AK232" s="41" t="str">
        <f t="shared" si="162"/>
        <v/>
      </c>
      <c r="AL232" s="41" t="str">
        <f t="shared" si="163"/>
        <v/>
      </c>
      <c r="AM232" s="41" t="str">
        <f t="shared" si="132"/>
        <v/>
      </c>
      <c r="AN232" s="41" t="str">
        <f t="shared" si="133"/>
        <v/>
      </c>
      <c r="AO232" s="41" t="str">
        <f t="shared" si="134"/>
        <v/>
      </c>
      <c r="AQ232" s="2" t="str">
        <f t="shared" si="135"/>
        <v/>
      </c>
      <c r="AR232" s="3" t="str">
        <f t="shared" si="136"/>
        <v/>
      </c>
      <c r="AS232" s="3" t="str">
        <f t="shared" si="137"/>
        <v/>
      </c>
      <c r="AT232" s="3" t="str">
        <f t="shared" si="138"/>
        <v/>
      </c>
      <c r="AU232" s="3" t="str">
        <f t="shared" si="139"/>
        <v/>
      </c>
      <c r="AV232" s="3" t="str">
        <f t="shared" si="140"/>
        <v/>
      </c>
      <c r="AW232" s="3" t="str">
        <f t="shared" si="141"/>
        <v/>
      </c>
      <c r="AX232" s="3" t="str">
        <f t="shared" si="142"/>
        <v/>
      </c>
      <c r="AY232" s="3" t="str">
        <f t="shared" si="143"/>
        <v/>
      </c>
      <c r="AZ232" s="3" t="str">
        <f t="shared" si="144"/>
        <v/>
      </c>
      <c r="BB232" s="7" t="str">
        <f t="shared" si="124"/>
        <v/>
      </c>
    </row>
    <row r="233" spans="1:54" x14ac:dyDescent="0.25">
      <c r="A233" s="2" t="str">
        <f t="shared" si="145"/>
        <v/>
      </c>
      <c r="B233" s="2" t="str">
        <f t="shared" si="146"/>
        <v/>
      </c>
      <c r="D233" s="59"/>
      <c r="E233" s="61"/>
      <c r="F233" s="18" t="str">
        <f t="shared" si="165"/>
        <v/>
      </c>
      <c r="G233" s="19" t="str">
        <f>IF(D233="","",VLOOKUP(D233,'Flota Variable'!$D$4:$I$35,4,0))</f>
        <v/>
      </c>
      <c r="H233" s="54"/>
      <c r="I233" s="19" t="str">
        <f>IF(D233="","",VLOOKUP(D233,'Flota Variable'!$D$4:$I$35,6,0))</f>
        <v/>
      </c>
      <c r="J233" s="54"/>
      <c r="L233" s="2">
        <v>231</v>
      </c>
      <c r="M233" s="2">
        <f t="shared" si="148"/>
        <v>11</v>
      </c>
      <c r="N233" s="2">
        <f t="shared" si="149"/>
        <v>13</v>
      </c>
      <c r="O233" s="2">
        <f t="shared" si="150"/>
        <v>1113</v>
      </c>
      <c r="P233" s="43" t="str">
        <f t="shared" si="151"/>
        <v/>
      </c>
      <c r="Q233" s="44" t="str">
        <f t="shared" si="152"/>
        <v/>
      </c>
      <c r="R233" s="41" t="str">
        <f t="shared" si="153"/>
        <v/>
      </c>
      <c r="S233" s="41" t="str">
        <f t="shared" si="154"/>
        <v/>
      </c>
      <c r="U233" s="2" t="str">
        <f t="shared" si="155"/>
        <v/>
      </c>
      <c r="V233" s="2" t="str">
        <f t="shared" si="156"/>
        <v/>
      </c>
      <c r="W233" s="2" t="str">
        <f t="shared" si="157"/>
        <v/>
      </c>
      <c r="X233" s="2" t="str">
        <f t="shared" si="158"/>
        <v/>
      </c>
      <c r="Y233" s="2" t="str">
        <f t="shared" si="159"/>
        <v/>
      </c>
      <c r="Z233" s="41" t="str">
        <f t="shared" si="160"/>
        <v/>
      </c>
      <c r="AA233" s="41" t="str">
        <f t="shared" si="161"/>
        <v/>
      </c>
      <c r="AB233" s="41" t="str">
        <f t="shared" si="125"/>
        <v/>
      </c>
      <c r="AC233" s="40" t="str">
        <f t="shared" si="126"/>
        <v/>
      </c>
      <c r="AD233" s="41" t="str">
        <f t="shared" si="127"/>
        <v/>
      </c>
      <c r="AF233" s="2" t="str">
        <f t="shared" si="164"/>
        <v/>
      </c>
      <c r="AG233" s="2" t="str">
        <f t="shared" si="128"/>
        <v/>
      </c>
      <c r="AH233" s="2" t="str">
        <f t="shared" si="129"/>
        <v/>
      </c>
      <c r="AI233" s="2" t="str">
        <f t="shared" si="130"/>
        <v/>
      </c>
      <c r="AJ233" s="2" t="str">
        <f t="shared" si="131"/>
        <v/>
      </c>
      <c r="AK233" s="41" t="str">
        <f t="shared" si="162"/>
        <v/>
      </c>
      <c r="AL233" s="41" t="str">
        <f t="shared" si="163"/>
        <v/>
      </c>
      <c r="AM233" s="41" t="str">
        <f t="shared" si="132"/>
        <v/>
      </c>
      <c r="AN233" s="41" t="str">
        <f t="shared" si="133"/>
        <v/>
      </c>
      <c r="AO233" s="41" t="str">
        <f t="shared" si="134"/>
        <v/>
      </c>
      <c r="AQ233" s="2" t="str">
        <f t="shared" si="135"/>
        <v/>
      </c>
      <c r="AR233" s="3" t="str">
        <f t="shared" si="136"/>
        <v/>
      </c>
      <c r="AS233" s="3" t="str">
        <f t="shared" si="137"/>
        <v/>
      </c>
      <c r="AT233" s="3" t="str">
        <f t="shared" si="138"/>
        <v/>
      </c>
      <c r="AU233" s="3" t="str">
        <f t="shared" si="139"/>
        <v/>
      </c>
      <c r="AV233" s="3" t="str">
        <f t="shared" si="140"/>
        <v/>
      </c>
      <c r="AW233" s="3" t="str">
        <f t="shared" si="141"/>
        <v/>
      </c>
      <c r="AX233" s="3" t="str">
        <f t="shared" si="142"/>
        <v/>
      </c>
      <c r="AY233" s="3" t="str">
        <f t="shared" si="143"/>
        <v/>
      </c>
      <c r="AZ233" s="3" t="str">
        <f t="shared" si="144"/>
        <v/>
      </c>
      <c r="BB233" s="7" t="str">
        <f t="shared" si="124"/>
        <v/>
      </c>
    </row>
    <row r="234" spans="1:54" x14ac:dyDescent="0.25">
      <c r="A234" s="2" t="str">
        <f t="shared" si="145"/>
        <v/>
      </c>
      <c r="B234" s="2" t="str">
        <f t="shared" si="146"/>
        <v/>
      </c>
      <c r="D234" s="59"/>
      <c r="E234" s="61"/>
      <c r="F234" s="18" t="str">
        <f t="shared" si="165"/>
        <v/>
      </c>
      <c r="G234" s="19" t="str">
        <f>IF(D234="","",VLOOKUP(D234,'Flota Variable'!$D$4:$I$35,4,0))</f>
        <v/>
      </c>
      <c r="H234" s="54"/>
      <c r="I234" s="19" t="str">
        <f>IF(D234="","",VLOOKUP(D234,'Flota Variable'!$D$4:$I$35,6,0))</f>
        <v/>
      </c>
      <c r="J234" s="54"/>
      <c r="L234" s="2">
        <v>232</v>
      </c>
      <c r="M234" s="2">
        <f t="shared" si="148"/>
        <v>11</v>
      </c>
      <c r="N234" s="2">
        <f t="shared" si="149"/>
        <v>14</v>
      </c>
      <c r="O234" s="2">
        <f t="shared" si="150"/>
        <v>1114</v>
      </c>
      <c r="P234" s="43" t="str">
        <f t="shared" si="151"/>
        <v/>
      </c>
      <c r="Q234" s="44" t="str">
        <f t="shared" si="152"/>
        <v/>
      </c>
      <c r="R234" s="41" t="str">
        <f t="shared" si="153"/>
        <v/>
      </c>
      <c r="S234" s="41" t="str">
        <f t="shared" si="154"/>
        <v/>
      </c>
      <c r="U234" s="2" t="str">
        <f t="shared" si="155"/>
        <v/>
      </c>
      <c r="V234" s="2" t="str">
        <f t="shared" si="156"/>
        <v/>
      </c>
      <c r="W234" s="2" t="str">
        <f t="shared" si="157"/>
        <v/>
      </c>
      <c r="X234" s="2" t="str">
        <f t="shared" si="158"/>
        <v/>
      </c>
      <c r="Y234" s="2" t="str">
        <f t="shared" si="159"/>
        <v/>
      </c>
      <c r="Z234" s="41" t="str">
        <f t="shared" si="160"/>
        <v/>
      </c>
      <c r="AA234" s="41" t="str">
        <f t="shared" si="161"/>
        <v/>
      </c>
      <c r="AB234" s="41" t="str">
        <f t="shared" si="125"/>
        <v/>
      </c>
      <c r="AC234" s="40" t="str">
        <f t="shared" si="126"/>
        <v/>
      </c>
      <c r="AD234" s="41" t="str">
        <f t="shared" si="127"/>
        <v/>
      </c>
      <c r="AF234" s="2" t="str">
        <f t="shared" si="164"/>
        <v/>
      </c>
      <c r="AG234" s="2" t="str">
        <f t="shared" si="128"/>
        <v/>
      </c>
      <c r="AH234" s="2" t="str">
        <f t="shared" si="129"/>
        <v/>
      </c>
      <c r="AI234" s="2" t="str">
        <f t="shared" si="130"/>
        <v/>
      </c>
      <c r="AJ234" s="2" t="str">
        <f t="shared" si="131"/>
        <v/>
      </c>
      <c r="AK234" s="41" t="str">
        <f t="shared" si="162"/>
        <v/>
      </c>
      <c r="AL234" s="41" t="str">
        <f t="shared" si="163"/>
        <v/>
      </c>
      <c r="AM234" s="41" t="str">
        <f t="shared" si="132"/>
        <v/>
      </c>
      <c r="AN234" s="41" t="str">
        <f t="shared" si="133"/>
        <v/>
      </c>
      <c r="AO234" s="41" t="str">
        <f t="shared" si="134"/>
        <v/>
      </c>
      <c r="AQ234" s="2" t="str">
        <f t="shared" si="135"/>
        <v/>
      </c>
      <c r="AR234" s="3" t="str">
        <f t="shared" si="136"/>
        <v/>
      </c>
      <c r="AS234" s="3" t="str">
        <f t="shared" si="137"/>
        <v/>
      </c>
      <c r="AT234" s="3" t="str">
        <f t="shared" si="138"/>
        <v/>
      </c>
      <c r="AU234" s="3" t="str">
        <f t="shared" si="139"/>
        <v/>
      </c>
      <c r="AV234" s="3" t="str">
        <f t="shared" si="140"/>
        <v/>
      </c>
      <c r="AW234" s="3" t="str">
        <f t="shared" si="141"/>
        <v/>
      </c>
      <c r="AX234" s="3" t="str">
        <f t="shared" si="142"/>
        <v/>
      </c>
      <c r="AY234" s="3" t="str">
        <f t="shared" si="143"/>
        <v/>
      </c>
      <c r="AZ234" s="3" t="str">
        <f t="shared" si="144"/>
        <v/>
      </c>
      <c r="BB234" s="7" t="str">
        <f t="shared" si="124"/>
        <v/>
      </c>
    </row>
    <row r="235" spans="1:54" x14ac:dyDescent="0.25">
      <c r="A235" s="2" t="str">
        <f t="shared" si="145"/>
        <v/>
      </c>
      <c r="B235" s="2" t="str">
        <f t="shared" si="146"/>
        <v/>
      </c>
      <c r="D235" s="59"/>
      <c r="E235" s="61"/>
      <c r="F235" s="18" t="str">
        <f t="shared" si="165"/>
        <v/>
      </c>
      <c r="G235" s="19" t="str">
        <f>IF(D235="","",VLOOKUP(D235,'Flota Variable'!$D$4:$I$35,4,0))</f>
        <v/>
      </c>
      <c r="H235" s="54"/>
      <c r="I235" s="19" t="str">
        <f>IF(D235="","",VLOOKUP(D235,'Flota Variable'!$D$4:$I$35,6,0))</f>
        <v/>
      </c>
      <c r="J235" s="54"/>
      <c r="L235" s="2">
        <v>233</v>
      </c>
      <c r="M235" s="2">
        <f t="shared" si="148"/>
        <v>11</v>
      </c>
      <c r="N235" s="2">
        <f t="shared" si="149"/>
        <v>15</v>
      </c>
      <c r="O235" s="2">
        <f t="shared" si="150"/>
        <v>1115</v>
      </c>
      <c r="P235" s="43" t="str">
        <f t="shared" si="151"/>
        <v/>
      </c>
      <c r="Q235" s="44" t="str">
        <f t="shared" si="152"/>
        <v/>
      </c>
      <c r="R235" s="41" t="str">
        <f t="shared" si="153"/>
        <v/>
      </c>
      <c r="S235" s="41" t="str">
        <f t="shared" si="154"/>
        <v/>
      </c>
      <c r="U235" s="2" t="str">
        <f t="shared" si="155"/>
        <v/>
      </c>
      <c r="V235" s="2" t="str">
        <f t="shared" si="156"/>
        <v/>
      </c>
      <c r="W235" s="2" t="str">
        <f t="shared" si="157"/>
        <v/>
      </c>
      <c r="X235" s="2" t="str">
        <f t="shared" si="158"/>
        <v/>
      </c>
      <c r="Y235" s="2" t="str">
        <f t="shared" si="159"/>
        <v/>
      </c>
      <c r="Z235" s="41" t="str">
        <f t="shared" si="160"/>
        <v/>
      </c>
      <c r="AA235" s="41" t="str">
        <f t="shared" si="161"/>
        <v/>
      </c>
      <c r="AB235" s="41" t="str">
        <f t="shared" si="125"/>
        <v/>
      </c>
      <c r="AC235" s="40" t="str">
        <f t="shared" si="126"/>
        <v/>
      </c>
      <c r="AD235" s="41" t="str">
        <f t="shared" si="127"/>
        <v/>
      </c>
      <c r="AF235" s="2" t="str">
        <f t="shared" si="164"/>
        <v/>
      </c>
      <c r="AG235" s="2" t="str">
        <f t="shared" si="128"/>
        <v/>
      </c>
      <c r="AH235" s="2" t="str">
        <f t="shared" si="129"/>
        <v/>
      </c>
      <c r="AI235" s="2" t="str">
        <f t="shared" si="130"/>
        <v/>
      </c>
      <c r="AJ235" s="2" t="str">
        <f t="shared" si="131"/>
        <v/>
      </c>
      <c r="AK235" s="41" t="str">
        <f t="shared" si="162"/>
        <v/>
      </c>
      <c r="AL235" s="41" t="str">
        <f t="shared" si="163"/>
        <v/>
      </c>
      <c r="AM235" s="41" t="str">
        <f t="shared" si="132"/>
        <v/>
      </c>
      <c r="AN235" s="41" t="str">
        <f t="shared" si="133"/>
        <v/>
      </c>
      <c r="AO235" s="41" t="str">
        <f t="shared" si="134"/>
        <v/>
      </c>
      <c r="AQ235" s="2" t="str">
        <f t="shared" si="135"/>
        <v/>
      </c>
      <c r="AR235" s="3" t="str">
        <f t="shared" si="136"/>
        <v/>
      </c>
      <c r="AS235" s="3" t="str">
        <f t="shared" si="137"/>
        <v/>
      </c>
      <c r="AT235" s="3" t="str">
        <f t="shared" si="138"/>
        <v/>
      </c>
      <c r="AU235" s="3" t="str">
        <f t="shared" si="139"/>
        <v/>
      </c>
      <c r="AV235" s="3" t="str">
        <f t="shared" si="140"/>
        <v/>
      </c>
      <c r="AW235" s="3" t="str">
        <f t="shared" si="141"/>
        <v/>
      </c>
      <c r="AX235" s="3" t="str">
        <f t="shared" si="142"/>
        <v/>
      </c>
      <c r="AY235" s="3" t="str">
        <f t="shared" si="143"/>
        <v/>
      </c>
      <c r="AZ235" s="3" t="str">
        <f t="shared" si="144"/>
        <v/>
      </c>
      <c r="BB235" s="7" t="str">
        <f t="shared" si="124"/>
        <v/>
      </c>
    </row>
    <row r="236" spans="1:54" x14ac:dyDescent="0.25">
      <c r="A236" s="2" t="str">
        <f t="shared" si="145"/>
        <v/>
      </c>
      <c r="B236" s="2" t="str">
        <f t="shared" si="146"/>
        <v/>
      </c>
      <c r="D236" s="59"/>
      <c r="E236" s="61"/>
      <c r="F236" s="18" t="str">
        <f t="shared" si="165"/>
        <v/>
      </c>
      <c r="G236" s="19" t="str">
        <f>IF(D236="","",VLOOKUP(D236,'Flota Variable'!$D$4:$I$35,4,0))</f>
        <v/>
      </c>
      <c r="H236" s="54"/>
      <c r="I236" s="19" t="str">
        <f>IF(D236="","",VLOOKUP(D236,'Flota Variable'!$D$4:$I$35,6,0))</f>
        <v/>
      </c>
      <c r="J236" s="54"/>
      <c r="L236" s="2">
        <v>234</v>
      </c>
      <c r="M236" s="2">
        <f t="shared" si="148"/>
        <v>11</v>
      </c>
      <c r="N236" s="2">
        <f t="shared" si="149"/>
        <v>16</v>
      </c>
      <c r="O236" s="2">
        <f t="shared" si="150"/>
        <v>1116</v>
      </c>
      <c r="P236" s="43" t="str">
        <f t="shared" si="151"/>
        <v/>
      </c>
      <c r="Q236" s="44" t="str">
        <f t="shared" si="152"/>
        <v/>
      </c>
      <c r="R236" s="41" t="str">
        <f t="shared" si="153"/>
        <v/>
      </c>
      <c r="S236" s="41" t="str">
        <f t="shared" si="154"/>
        <v/>
      </c>
      <c r="U236" s="2" t="str">
        <f t="shared" si="155"/>
        <v/>
      </c>
      <c r="V236" s="2" t="str">
        <f t="shared" si="156"/>
        <v/>
      </c>
      <c r="W236" s="2" t="str">
        <f t="shared" si="157"/>
        <v/>
      </c>
      <c r="X236" s="2" t="str">
        <f t="shared" si="158"/>
        <v/>
      </c>
      <c r="Y236" s="2" t="str">
        <f t="shared" si="159"/>
        <v/>
      </c>
      <c r="Z236" s="41" t="str">
        <f t="shared" si="160"/>
        <v/>
      </c>
      <c r="AA236" s="41" t="str">
        <f t="shared" si="161"/>
        <v/>
      </c>
      <c r="AB236" s="41" t="str">
        <f t="shared" si="125"/>
        <v/>
      </c>
      <c r="AC236" s="40" t="str">
        <f t="shared" si="126"/>
        <v/>
      </c>
      <c r="AD236" s="41" t="str">
        <f t="shared" si="127"/>
        <v/>
      </c>
      <c r="AF236" s="2" t="str">
        <f t="shared" si="164"/>
        <v/>
      </c>
      <c r="AG236" s="2" t="str">
        <f t="shared" si="128"/>
        <v/>
      </c>
      <c r="AH236" s="2" t="str">
        <f t="shared" si="129"/>
        <v/>
      </c>
      <c r="AI236" s="2" t="str">
        <f t="shared" si="130"/>
        <v/>
      </c>
      <c r="AJ236" s="2" t="str">
        <f t="shared" si="131"/>
        <v/>
      </c>
      <c r="AK236" s="41" t="str">
        <f t="shared" si="162"/>
        <v/>
      </c>
      <c r="AL236" s="41" t="str">
        <f t="shared" si="163"/>
        <v/>
      </c>
      <c r="AM236" s="41" t="str">
        <f t="shared" si="132"/>
        <v/>
      </c>
      <c r="AN236" s="41" t="str">
        <f t="shared" si="133"/>
        <v/>
      </c>
      <c r="AO236" s="41" t="str">
        <f t="shared" si="134"/>
        <v/>
      </c>
      <c r="AQ236" s="2" t="str">
        <f t="shared" si="135"/>
        <v/>
      </c>
      <c r="AR236" s="3" t="str">
        <f t="shared" si="136"/>
        <v/>
      </c>
      <c r="AS236" s="3" t="str">
        <f t="shared" si="137"/>
        <v/>
      </c>
      <c r="AT236" s="3" t="str">
        <f t="shared" si="138"/>
        <v/>
      </c>
      <c r="AU236" s="3" t="str">
        <f t="shared" si="139"/>
        <v/>
      </c>
      <c r="AV236" s="3" t="str">
        <f t="shared" si="140"/>
        <v/>
      </c>
      <c r="AW236" s="3" t="str">
        <f t="shared" si="141"/>
        <v/>
      </c>
      <c r="AX236" s="3" t="str">
        <f t="shared" si="142"/>
        <v/>
      </c>
      <c r="AY236" s="3" t="str">
        <f t="shared" si="143"/>
        <v/>
      </c>
      <c r="AZ236" s="3" t="str">
        <f t="shared" si="144"/>
        <v/>
      </c>
      <c r="BB236" s="7" t="str">
        <f t="shared" si="124"/>
        <v/>
      </c>
    </row>
    <row r="237" spans="1:54" x14ac:dyDescent="0.25">
      <c r="A237" s="2" t="str">
        <f t="shared" si="145"/>
        <v/>
      </c>
      <c r="B237" s="2" t="str">
        <f t="shared" si="146"/>
        <v/>
      </c>
      <c r="D237" s="59"/>
      <c r="E237" s="61"/>
      <c r="F237" s="18" t="str">
        <f t="shared" si="165"/>
        <v/>
      </c>
      <c r="G237" s="19" t="str">
        <f>IF(D237="","",VLOOKUP(D237,'Flota Variable'!$D$4:$I$35,4,0))</f>
        <v/>
      </c>
      <c r="H237" s="54"/>
      <c r="I237" s="19" t="str">
        <f>IF(D237="","",VLOOKUP(D237,'Flota Variable'!$D$4:$I$35,6,0))</f>
        <v/>
      </c>
      <c r="J237" s="54"/>
      <c r="L237" s="2">
        <v>235</v>
      </c>
      <c r="M237" s="2">
        <f t="shared" si="148"/>
        <v>11</v>
      </c>
      <c r="N237" s="2">
        <f t="shared" si="149"/>
        <v>17</v>
      </c>
      <c r="O237" s="2">
        <f t="shared" si="150"/>
        <v>1117</v>
      </c>
      <c r="P237" s="43" t="str">
        <f t="shared" si="151"/>
        <v/>
      </c>
      <c r="Q237" s="44" t="str">
        <f t="shared" si="152"/>
        <v/>
      </c>
      <c r="R237" s="41" t="str">
        <f t="shared" si="153"/>
        <v/>
      </c>
      <c r="S237" s="41" t="str">
        <f t="shared" si="154"/>
        <v/>
      </c>
      <c r="U237" s="2" t="str">
        <f t="shared" si="155"/>
        <v/>
      </c>
      <c r="V237" s="2" t="str">
        <f t="shared" si="156"/>
        <v/>
      </c>
      <c r="W237" s="2" t="str">
        <f t="shared" si="157"/>
        <v/>
      </c>
      <c r="X237" s="2" t="str">
        <f t="shared" si="158"/>
        <v/>
      </c>
      <c r="Y237" s="2" t="str">
        <f t="shared" si="159"/>
        <v/>
      </c>
      <c r="Z237" s="41" t="str">
        <f t="shared" si="160"/>
        <v/>
      </c>
      <c r="AA237" s="41" t="str">
        <f t="shared" si="161"/>
        <v/>
      </c>
      <c r="AB237" s="41" t="str">
        <f t="shared" si="125"/>
        <v/>
      </c>
      <c r="AC237" s="40" t="str">
        <f t="shared" si="126"/>
        <v/>
      </c>
      <c r="AD237" s="41" t="str">
        <f t="shared" si="127"/>
        <v/>
      </c>
      <c r="AF237" s="2" t="str">
        <f t="shared" si="164"/>
        <v/>
      </c>
      <c r="AG237" s="2" t="str">
        <f t="shared" si="128"/>
        <v/>
      </c>
      <c r="AH237" s="2" t="str">
        <f t="shared" si="129"/>
        <v/>
      </c>
      <c r="AI237" s="2" t="str">
        <f t="shared" si="130"/>
        <v/>
      </c>
      <c r="AJ237" s="2" t="str">
        <f t="shared" si="131"/>
        <v/>
      </c>
      <c r="AK237" s="41" t="str">
        <f t="shared" si="162"/>
        <v/>
      </c>
      <c r="AL237" s="41" t="str">
        <f t="shared" si="163"/>
        <v/>
      </c>
      <c r="AM237" s="41" t="str">
        <f t="shared" si="132"/>
        <v/>
      </c>
      <c r="AN237" s="41" t="str">
        <f t="shared" si="133"/>
        <v/>
      </c>
      <c r="AO237" s="41" t="str">
        <f t="shared" si="134"/>
        <v/>
      </c>
      <c r="AQ237" s="2" t="str">
        <f t="shared" si="135"/>
        <v/>
      </c>
      <c r="AR237" s="3" t="str">
        <f t="shared" si="136"/>
        <v/>
      </c>
      <c r="AS237" s="3" t="str">
        <f t="shared" si="137"/>
        <v/>
      </c>
      <c r="AT237" s="3" t="str">
        <f t="shared" si="138"/>
        <v/>
      </c>
      <c r="AU237" s="3" t="str">
        <f t="shared" si="139"/>
        <v/>
      </c>
      <c r="AV237" s="3" t="str">
        <f t="shared" si="140"/>
        <v/>
      </c>
      <c r="AW237" s="3" t="str">
        <f t="shared" si="141"/>
        <v/>
      </c>
      <c r="AX237" s="3" t="str">
        <f t="shared" si="142"/>
        <v/>
      </c>
      <c r="AY237" s="3" t="str">
        <f t="shared" si="143"/>
        <v/>
      </c>
      <c r="AZ237" s="3" t="str">
        <f t="shared" si="144"/>
        <v/>
      </c>
      <c r="BB237" s="7" t="str">
        <f t="shared" si="124"/>
        <v/>
      </c>
    </row>
    <row r="238" spans="1:54" x14ac:dyDescent="0.25">
      <c r="A238" s="2" t="str">
        <f t="shared" si="145"/>
        <v/>
      </c>
      <c r="B238" s="2" t="str">
        <f t="shared" si="146"/>
        <v/>
      </c>
      <c r="D238" s="59"/>
      <c r="E238" s="61"/>
      <c r="F238" s="18" t="str">
        <f t="shared" si="165"/>
        <v/>
      </c>
      <c r="G238" s="19" t="str">
        <f>IF(D238="","",VLOOKUP(D238,'Flota Variable'!$D$4:$I$35,4,0))</f>
        <v/>
      </c>
      <c r="H238" s="54"/>
      <c r="I238" s="19" t="str">
        <f>IF(D238="","",VLOOKUP(D238,'Flota Variable'!$D$4:$I$35,6,0))</f>
        <v/>
      </c>
      <c r="J238" s="54"/>
      <c r="L238" s="2">
        <v>236</v>
      </c>
      <c r="M238" s="2">
        <f t="shared" si="148"/>
        <v>11</v>
      </c>
      <c r="N238" s="2">
        <f t="shared" si="149"/>
        <v>18</v>
      </c>
      <c r="O238" s="2">
        <f t="shared" si="150"/>
        <v>1118</v>
      </c>
      <c r="P238" s="43" t="str">
        <f t="shared" si="151"/>
        <v/>
      </c>
      <c r="Q238" s="44" t="str">
        <f t="shared" si="152"/>
        <v/>
      </c>
      <c r="R238" s="41" t="str">
        <f t="shared" si="153"/>
        <v/>
      </c>
      <c r="S238" s="41" t="str">
        <f t="shared" si="154"/>
        <v/>
      </c>
      <c r="U238" s="2" t="str">
        <f t="shared" si="155"/>
        <v/>
      </c>
      <c r="V238" s="2" t="str">
        <f t="shared" si="156"/>
        <v/>
      </c>
      <c r="W238" s="2" t="str">
        <f t="shared" si="157"/>
        <v/>
      </c>
      <c r="X238" s="2" t="str">
        <f t="shared" si="158"/>
        <v/>
      </c>
      <c r="Y238" s="2" t="str">
        <f t="shared" si="159"/>
        <v/>
      </c>
      <c r="Z238" s="41" t="str">
        <f t="shared" si="160"/>
        <v/>
      </c>
      <c r="AA238" s="41" t="str">
        <f t="shared" si="161"/>
        <v/>
      </c>
      <c r="AB238" s="41" t="str">
        <f t="shared" si="125"/>
        <v/>
      </c>
      <c r="AC238" s="40" t="str">
        <f t="shared" si="126"/>
        <v/>
      </c>
      <c r="AD238" s="41" t="str">
        <f t="shared" si="127"/>
        <v/>
      </c>
      <c r="AF238" s="2" t="str">
        <f t="shared" si="164"/>
        <v/>
      </c>
      <c r="AG238" s="2" t="str">
        <f t="shared" si="128"/>
        <v/>
      </c>
      <c r="AH238" s="2" t="str">
        <f t="shared" si="129"/>
        <v/>
      </c>
      <c r="AI238" s="2" t="str">
        <f t="shared" si="130"/>
        <v/>
      </c>
      <c r="AJ238" s="2" t="str">
        <f t="shared" si="131"/>
        <v/>
      </c>
      <c r="AK238" s="41" t="str">
        <f t="shared" si="162"/>
        <v/>
      </c>
      <c r="AL238" s="41" t="str">
        <f t="shared" si="163"/>
        <v/>
      </c>
      <c r="AM238" s="41" t="str">
        <f t="shared" si="132"/>
        <v/>
      </c>
      <c r="AN238" s="41" t="str">
        <f t="shared" si="133"/>
        <v/>
      </c>
      <c r="AO238" s="41" t="str">
        <f t="shared" si="134"/>
        <v/>
      </c>
      <c r="AQ238" s="2" t="str">
        <f t="shared" si="135"/>
        <v/>
      </c>
      <c r="AR238" s="3" t="str">
        <f t="shared" si="136"/>
        <v/>
      </c>
      <c r="AS238" s="3" t="str">
        <f t="shared" si="137"/>
        <v/>
      </c>
      <c r="AT238" s="3" t="str">
        <f t="shared" si="138"/>
        <v/>
      </c>
      <c r="AU238" s="3" t="str">
        <f t="shared" si="139"/>
        <v/>
      </c>
      <c r="AV238" s="3" t="str">
        <f t="shared" si="140"/>
        <v/>
      </c>
      <c r="AW238" s="3" t="str">
        <f t="shared" si="141"/>
        <v/>
      </c>
      <c r="AX238" s="3" t="str">
        <f t="shared" si="142"/>
        <v/>
      </c>
      <c r="AY238" s="3" t="str">
        <f t="shared" si="143"/>
        <v/>
      </c>
      <c r="AZ238" s="3" t="str">
        <f t="shared" si="144"/>
        <v/>
      </c>
      <c r="BB238" s="7" t="str">
        <f t="shared" si="124"/>
        <v/>
      </c>
    </row>
    <row r="239" spans="1:54" x14ac:dyDescent="0.25">
      <c r="A239" s="2" t="str">
        <f t="shared" si="145"/>
        <v/>
      </c>
      <c r="B239" s="2" t="str">
        <f t="shared" si="146"/>
        <v/>
      </c>
      <c r="D239" s="59"/>
      <c r="E239" s="61"/>
      <c r="F239" s="18" t="str">
        <f t="shared" si="165"/>
        <v/>
      </c>
      <c r="G239" s="19" t="str">
        <f>IF(D239="","",VLOOKUP(D239,'Flota Variable'!$D$4:$I$35,4,0))</f>
        <v/>
      </c>
      <c r="H239" s="54"/>
      <c r="I239" s="19" t="str">
        <f>IF(D239="","",VLOOKUP(D239,'Flota Variable'!$D$4:$I$35,6,0))</f>
        <v/>
      </c>
      <c r="J239" s="54"/>
      <c r="L239" s="2">
        <v>237</v>
      </c>
      <c r="M239" s="2">
        <f t="shared" si="148"/>
        <v>11</v>
      </c>
      <c r="N239" s="2">
        <f t="shared" si="149"/>
        <v>19</v>
      </c>
      <c r="O239" s="2">
        <f t="shared" si="150"/>
        <v>1119</v>
      </c>
      <c r="P239" s="43" t="str">
        <f t="shared" si="151"/>
        <v/>
      </c>
      <c r="Q239" s="44" t="str">
        <f t="shared" si="152"/>
        <v/>
      </c>
      <c r="R239" s="41" t="str">
        <f t="shared" si="153"/>
        <v/>
      </c>
      <c r="S239" s="41" t="str">
        <f t="shared" si="154"/>
        <v/>
      </c>
      <c r="U239" s="2" t="str">
        <f t="shared" si="155"/>
        <v/>
      </c>
      <c r="V239" s="2" t="str">
        <f t="shared" si="156"/>
        <v/>
      </c>
      <c r="W239" s="2" t="str">
        <f t="shared" si="157"/>
        <v/>
      </c>
      <c r="X239" s="2" t="str">
        <f t="shared" si="158"/>
        <v/>
      </c>
      <c r="Y239" s="2" t="str">
        <f t="shared" si="159"/>
        <v/>
      </c>
      <c r="Z239" s="41" t="str">
        <f t="shared" si="160"/>
        <v/>
      </c>
      <c r="AA239" s="41" t="str">
        <f t="shared" si="161"/>
        <v/>
      </c>
      <c r="AB239" s="41" t="str">
        <f t="shared" si="125"/>
        <v/>
      </c>
      <c r="AC239" s="40" t="str">
        <f t="shared" si="126"/>
        <v/>
      </c>
      <c r="AD239" s="41" t="str">
        <f t="shared" si="127"/>
        <v/>
      </c>
      <c r="AF239" s="2" t="str">
        <f t="shared" si="164"/>
        <v/>
      </c>
      <c r="AG239" s="2" t="str">
        <f t="shared" si="128"/>
        <v/>
      </c>
      <c r="AH239" s="2" t="str">
        <f t="shared" si="129"/>
        <v/>
      </c>
      <c r="AI239" s="2" t="str">
        <f t="shared" si="130"/>
        <v/>
      </c>
      <c r="AJ239" s="2" t="str">
        <f t="shared" si="131"/>
        <v/>
      </c>
      <c r="AK239" s="41" t="str">
        <f t="shared" si="162"/>
        <v/>
      </c>
      <c r="AL239" s="41" t="str">
        <f t="shared" si="163"/>
        <v/>
      </c>
      <c r="AM239" s="41" t="str">
        <f t="shared" si="132"/>
        <v/>
      </c>
      <c r="AN239" s="41" t="str">
        <f t="shared" si="133"/>
        <v/>
      </c>
      <c r="AO239" s="41" t="str">
        <f t="shared" si="134"/>
        <v/>
      </c>
      <c r="AQ239" s="2" t="str">
        <f t="shared" si="135"/>
        <v/>
      </c>
      <c r="AR239" s="3" t="str">
        <f t="shared" si="136"/>
        <v/>
      </c>
      <c r="AS239" s="3" t="str">
        <f t="shared" si="137"/>
        <v/>
      </c>
      <c r="AT239" s="3" t="str">
        <f t="shared" si="138"/>
        <v/>
      </c>
      <c r="AU239" s="3" t="str">
        <f t="shared" si="139"/>
        <v/>
      </c>
      <c r="AV239" s="3" t="str">
        <f t="shared" si="140"/>
        <v/>
      </c>
      <c r="AW239" s="3" t="str">
        <f t="shared" si="141"/>
        <v/>
      </c>
      <c r="AX239" s="3" t="str">
        <f t="shared" si="142"/>
        <v/>
      </c>
      <c r="AY239" s="3" t="str">
        <f t="shared" si="143"/>
        <v/>
      </c>
      <c r="AZ239" s="3" t="str">
        <f t="shared" si="144"/>
        <v/>
      </c>
      <c r="BB239" s="7" t="str">
        <f t="shared" si="124"/>
        <v/>
      </c>
    </row>
    <row r="240" spans="1:54" x14ac:dyDescent="0.25">
      <c r="A240" s="2" t="str">
        <f t="shared" si="145"/>
        <v/>
      </c>
      <c r="B240" s="2" t="str">
        <f t="shared" si="146"/>
        <v/>
      </c>
      <c r="D240" s="59"/>
      <c r="E240" s="61"/>
      <c r="F240" s="18" t="str">
        <f t="shared" si="165"/>
        <v/>
      </c>
      <c r="G240" s="19" t="str">
        <f>IF(D240="","",VLOOKUP(D240,'Flota Variable'!$D$4:$I$35,4,0))</f>
        <v/>
      </c>
      <c r="H240" s="54"/>
      <c r="I240" s="19" t="str">
        <f>IF(D240="","",VLOOKUP(D240,'Flota Variable'!$D$4:$I$35,6,0))</f>
        <v/>
      </c>
      <c r="J240" s="54"/>
      <c r="L240" s="2">
        <v>238</v>
      </c>
      <c r="M240" s="2">
        <f t="shared" si="148"/>
        <v>11</v>
      </c>
      <c r="N240" s="2">
        <f t="shared" si="149"/>
        <v>20</v>
      </c>
      <c r="O240" s="2">
        <f t="shared" si="150"/>
        <v>1120</v>
      </c>
      <c r="P240" s="43" t="str">
        <f t="shared" si="151"/>
        <v/>
      </c>
      <c r="Q240" s="44" t="str">
        <f t="shared" si="152"/>
        <v/>
      </c>
      <c r="R240" s="41" t="str">
        <f t="shared" si="153"/>
        <v/>
      </c>
      <c r="S240" s="41" t="str">
        <f t="shared" si="154"/>
        <v/>
      </c>
      <c r="U240" s="2" t="str">
        <f t="shared" si="155"/>
        <v/>
      </c>
      <c r="V240" s="2" t="str">
        <f t="shared" si="156"/>
        <v/>
      </c>
      <c r="W240" s="2" t="str">
        <f t="shared" si="157"/>
        <v/>
      </c>
      <c r="X240" s="2" t="str">
        <f t="shared" si="158"/>
        <v/>
      </c>
      <c r="Y240" s="2" t="str">
        <f t="shared" si="159"/>
        <v/>
      </c>
      <c r="Z240" s="41" t="str">
        <f t="shared" si="160"/>
        <v/>
      </c>
      <c r="AA240" s="41" t="str">
        <f t="shared" si="161"/>
        <v/>
      </c>
      <c r="AB240" s="41" t="str">
        <f t="shared" si="125"/>
        <v/>
      </c>
      <c r="AC240" s="40" t="str">
        <f t="shared" si="126"/>
        <v/>
      </c>
      <c r="AD240" s="41" t="str">
        <f t="shared" si="127"/>
        <v/>
      </c>
      <c r="AF240" s="2" t="str">
        <f t="shared" si="164"/>
        <v/>
      </c>
      <c r="AG240" s="2" t="str">
        <f t="shared" si="128"/>
        <v/>
      </c>
      <c r="AH240" s="2" t="str">
        <f t="shared" si="129"/>
        <v/>
      </c>
      <c r="AI240" s="2" t="str">
        <f t="shared" si="130"/>
        <v/>
      </c>
      <c r="AJ240" s="2" t="str">
        <f t="shared" si="131"/>
        <v/>
      </c>
      <c r="AK240" s="41" t="str">
        <f t="shared" si="162"/>
        <v/>
      </c>
      <c r="AL240" s="41" t="str">
        <f t="shared" si="163"/>
        <v/>
      </c>
      <c r="AM240" s="41" t="str">
        <f t="shared" si="132"/>
        <v/>
      </c>
      <c r="AN240" s="41" t="str">
        <f t="shared" si="133"/>
        <v/>
      </c>
      <c r="AO240" s="41" t="str">
        <f t="shared" si="134"/>
        <v/>
      </c>
      <c r="AQ240" s="2" t="str">
        <f t="shared" si="135"/>
        <v/>
      </c>
      <c r="AR240" s="3" t="str">
        <f t="shared" si="136"/>
        <v/>
      </c>
      <c r="AS240" s="3" t="str">
        <f t="shared" si="137"/>
        <v/>
      </c>
      <c r="AT240" s="3" t="str">
        <f t="shared" si="138"/>
        <v/>
      </c>
      <c r="AU240" s="3" t="str">
        <f t="shared" si="139"/>
        <v/>
      </c>
      <c r="AV240" s="3" t="str">
        <f t="shared" si="140"/>
        <v/>
      </c>
      <c r="AW240" s="3" t="str">
        <f t="shared" si="141"/>
        <v/>
      </c>
      <c r="AX240" s="3" t="str">
        <f t="shared" si="142"/>
        <v/>
      </c>
      <c r="AY240" s="3" t="str">
        <f t="shared" si="143"/>
        <v/>
      </c>
      <c r="AZ240" s="3" t="str">
        <f t="shared" si="144"/>
        <v/>
      </c>
      <c r="BB240" s="7" t="str">
        <f t="shared" si="124"/>
        <v/>
      </c>
    </row>
    <row r="241" spans="1:54" x14ac:dyDescent="0.25">
      <c r="A241" s="2" t="str">
        <f t="shared" si="145"/>
        <v/>
      </c>
      <c r="B241" s="2" t="str">
        <f t="shared" si="146"/>
        <v/>
      </c>
      <c r="D241" s="59"/>
      <c r="E241" s="61"/>
      <c r="F241" s="18" t="str">
        <f t="shared" si="165"/>
        <v/>
      </c>
      <c r="G241" s="19" t="str">
        <f>IF(D241="","",VLOOKUP(D241,'Flota Variable'!$D$4:$I$35,4,0))</f>
        <v/>
      </c>
      <c r="H241" s="54"/>
      <c r="I241" s="19" t="str">
        <f>IF(D241="","",VLOOKUP(D241,'Flota Variable'!$D$4:$I$35,6,0))</f>
        <v/>
      </c>
      <c r="J241" s="54"/>
      <c r="L241" s="2">
        <v>239</v>
      </c>
      <c r="M241" s="2">
        <f t="shared" si="148"/>
        <v>11</v>
      </c>
      <c r="N241" s="2">
        <f t="shared" si="149"/>
        <v>21</v>
      </c>
      <c r="O241" s="2">
        <f t="shared" si="150"/>
        <v>1121</v>
      </c>
      <c r="P241" s="43" t="str">
        <f t="shared" si="151"/>
        <v/>
      </c>
      <c r="Q241" s="44" t="str">
        <f t="shared" si="152"/>
        <v/>
      </c>
      <c r="R241" s="41" t="str">
        <f t="shared" si="153"/>
        <v/>
      </c>
      <c r="S241" s="41" t="str">
        <f t="shared" si="154"/>
        <v/>
      </c>
      <c r="U241" s="2" t="str">
        <f t="shared" si="155"/>
        <v/>
      </c>
      <c r="V241" s="2" t="str">
        <f t="shared" si="156"/>
        <v/>
      </c>
      <c r="W241" s="2" t="str">
        <f t="shared" si="157"/>
        <v/>
      </c>
      <c r="X241" s="2" t="str">
        <f t="shared" si="158"/>
        <v/>
      </c>
      <c r="Y241" s="2" t="str">
        <f t="shared" si="159"/>
        <v/>
      </c>
      <c r="Z241" s="41" t="str">
        <f t="shared" si="160"/>
        <v/>
      </c>
      <c r="AA241" s="41" t="str">
        <f t="shared" si="161"/>
        <v/>
      </c>
      <c r="AB241" s="41" t="str">
        <f t="shared" si="125"/>
        <v/>
      </c>
      <c r="AC241" s="40" t="str">
        <f t="shared" si="126"/>
        <v/>
      </c>
      <c r="AD241" s="41" t="str">
        <f t="shared" si="127"/>
        <v/>
      </c>
      <c r="AF241" s="2" t="str">
        <f t="shared" si="164"/>
        <v/>
      </c>
      <c r="AG241" s="2" t="str">
        <f t="shared" si="128"/>
        <v/>
      </c>
      <c r="AH241" s="2" t="str">
        <f t="shared" si="129"/>
        <v/>
      </c>
      <c r="AI241" s="2" t="str">
        <f t="shared" si="130"/>
        <v/>
      </c>
      <c r="AJ241" s="2" t="str">
        <f t="shared" si="131"/>
        <v/>
      </c>
      <c r="AK241" s="41" t="str">
        <f t="shared" si="162"/>
        <v/>
      </c>
      <c r="AL241" s="41" t="str">
        <f t="shared" si="163"/>
        <v/>
      </c>
      <c r="AM241" s="41" t="str">
        <f t="shared" si="132"/>
        <v/>
      </c>
      <c r="AN241" s="41" t="str">
        <f t="shared" si="133"/>
        <v/>
      </c>
      <c r="AO241" s="41" t="str">
        <f t="shared" si="134"/>
        <v/>
      </c>
      <c r="AQ241" s="2" t="str">
        <f t="shared" si="135"/>
        <v/>
      </c>
      <c r="AR241" s="3" t="str">
        <f t="shared" si="136"/>
        <v/>
      </c>
      <c r="AS241" s="3" t="str">
        <f t="shared" si="137"/>
        <v/>
      </c>
      <c r="AT241" s="3" t="str">
        <f t="shared" si="138"/>
        <v/>
      </c>
      <c r="AU241" s="3" t="str">
        <f t="shared" si="139"/>
        <v/>
      </c>
      <c r="AV241" s="3" t="str">
        <f t="shared" si="140"/>
        <v/>
      </c>
      <c r="AW241" s="3" t="str">
        <f t="shared" si="141"/>
        <v/>
      </c>
      <c r="AX241" s="3" t="str">
        <f t="shared" si="142"/>
        <v/>
      </c>
      <c r="AY241" s="3" t="str">
        <f t="shared" si="143"/>
        <v/>
      </c>
      <c r="AZ241" s="3" t="str">
        <f t="shared" si="144"/>
        <v/>
      </c>
      <c r="BB241" s="7" t="str">
        <f t="shared" si="124"/>
        <v/>
      </c>
    </row>
    <row r="242" spans="1:54" x14ac:dyDescent="0.25">
      <c r="A242" s="2" t="str">
        <f t="shared" si="145"/>
        <v/>
      </c>
      <c r="B242" s="2" t="str">
        <f t="shared" si="146"/>
        <v/>
      </c>
      <c r="D242" s="59"/>
      <c r="E242" s="61"/>
      <c r="F242" s="18" t="str">
        <f t="shared" si="165"/>
        <v/>
      </c>
      <c r="G242" s="19" t="str">
        <f>IF(D242="","",VLOOKUP(D242,'Flota Variable'!$D$4:$I$35,4,0))</f>
        <v/>
      </c>
      <c r="H242" s="54"/>
      <c r="I242" s="19" t="str">
        <f>IF(D242="","",VLOOKUP(D242,'Flota Variable'!$D$4:$I$35,6,0))</f>
        <v/>
      </c>
      <c r="J242" s="54"/>
      <c r="L242" s="2">
        <v>240</v>
      </c>
      <c r="M242" s="2">
        <f t="shared" si="148"/>
        <v>11</v>
      </c>
      <c r="N242" s="2">
        <f t="shared" si="149"/>
        <v>22</v>
      </c>
      <c r="O242" s="2">
        <f t="shared" si="150"/>
        <v>1122</v>
      </c>
      <c r="P242" s="43" t="str">
        <f t="shared" si="151"/>
        <v/>
      </c>
      <c r="Q242" s="44" t="str">
        <f t="shared" si="152"/>
        <v/>
      </c>
      <c r="R242" s="41" t="str">
        <f t="shared" si="153"/>
        <v/>
      </c>
      <c r="S242" s="41" t="str">
        <f t="shared" si="154"/>
        <v/>
      </c>
      <c r="U242" s="2" t="str">
        <f t="shared" si="155"/>
        <v/>
      </c>
      <c r="V242" s="2" t="str">
        <f t="shared" si="156"/>
        <v/>
      </c>
      <c r="W242" s="2" t="str">
        <f t="shared" si="157"/>
        <v/>
      </c>
      <c r="X242" s="2" t="str">
        <f t="shared" si="158"/>
        <v/>
      </c>
      <c r="Y242" s="2" t="str">
        <f t="shared" si="159"/>
        <v/>
      </c>
      <c r="Z242" s="41" t="str">
        <f t="shared" si="160"/>
        <v/>
      </c>
      <c r="AA242" s="41" t="str">
        <f t="shared" si="161"/>
        <v/>
      </c>
      <c r="AB242" s="41" t="str">
        <f t="shared" si="125"/>
        <v/>
      </c>
      <c r="AC242" s="40" t="str">
        <f t="shared" si="126"/>
        <v/>
      </c>
      <c r="AD242" s="41" t="str">
        <f t="shared" si="127"/>
        <v/>
      </c>
      <c r="AF242" s="2" t="str">
        <f t="shared" si="164"/>
        <v/>
      </c>
      <c r="AG242" s="2" t="str">
        <f t="shared" si="128"/>
        <v/>
      </c>
      <c r="AH242" s="2" t="str">
        <f t="shared" si="129"/>
        <v/>
      </c>
      <c r="AI242" s="2" t="str">
        <f t="shared" si="130"/>
        <v/>
      </c>
      <c r="AJ242" s="2" t="str">
        <f t="shared" si="131"/>
        <v/>
      </c>
      <c r="AK242" s="41" t="str">
        <f t="shared" si="162"/>
        <v/>
      </c>
      <c r="AL242" s="41" t="str">
        <f t="shared" si="163"/>
        <v/>
      </c>
      <c r="AM242" s="41" t="str">
        <f t="shared" si="132"/>
        <v/>
      </c>
      <c r="AN242" s="41" t="str">
        <f t="shared" si="133"/>
        <v/>
      </c>
      <c r="AO242" s="41" t="str">
        <f t="shared" si="134"/>
        <v/>
      </c>
      <c r="AQ242" s="2" t="str">
        <f t="shared" si="135"/>
        <v/>
      </c>
      <c r="AR242" s="3" t="str">
        <f t="shared" si="136"/>
        <v/>
      </c>
      <c r="AS242" s="3" t="str">
        <f t="shared" si="137"/>
        <v/>
      </c>
      <c r="AT242" s="3" t="str">
        <f t="shared" si="138"/>
        <v/>
      </c>
      <c r="AU242" s="3" t="str">
        <f t="shared" si="139"/>
        <v/>
      </c>
      <c r="AV242" s="3" t="str">
        <f t="shared" si="140"/>
        <v/>
      </c>
      <c r="AW242" s="3" t="str">
        <f t="shared" si="141"/>
        <v/>
      </c>
      <c r="AX242" s="3" t="str">
        <f t="shared" si="142"/>
        <v/>
      </c>
      <c r="AY242" s="3" t="str">
        <f t="shared" si="143"/>
        <v/>
      </c>
      <c r="AZ242" s="3" t="str">
        <f t="shared" si="144"/>
        <v/>
      </c>
      <c r="BB242" s="7" t="str">
        <f t="shared" si="124"/>
        <v/>
      </c>
    </row>
    <row r="243" spans="1:54" x14ac:dyDescent="0.25">
      <c r="A243" s="2" t="str">
        <f t="shared" si="145"/>
        <v/>
      </c>
      <c r="B243" s="2" t="str">
        <f t="shared" si="146"/>
        <v/>
      </c>
      <c r="D243" s="59"/>
      <c r="E243" s="61"/>
      <c r="F243" s="18" t="str">
        <f t="shared" si="165"/>
        <v/>
      </c>
      <c r="G243" s="19" t="str">
        <f>IF(D243="","",VLOOKUP(D243,'Flota Variable'!$D$4:$I$35,4,0))</f>
        <v/>
      </c>
      <c r="H243" s="54"/>
      <c r="I243" s="19" t="str">
        <f>IF(D243="","",VLOOKUP(D243,'Flota Variable'!$D$4:$I$35,6,0))</f>
        <v/>
      </c>
      <c r="J243" s="54"/>
      <c r="L243" s="2">
        <v>241</v>
      </c>
      <c r="M243" s="2">
        <f t="shared" si="148"/>
        <v>11</v>
      </c>
      <c r="N243" s="2">
        <f t="shared" si="149"/>
        <v>23</v>
      </c>
      <c r="O243" s="2">
        <f t="shared" si="150"/>
        <v>1123</v>
      </c>
      <c r="P243" s="43" t="str">
        <f t="shared" si="151"/>
        <v/>
      </c>
      <c r="Q243" s="44" t="str">
        <f t="shared" si="152"/>
        <v/>
      </c>
      <c r="R243" s="41" t="str">
        <f t="shared" si="153"/>
        <v/>
      </c>
      <c r="S243" s="41" t="str">
        <f t="shared" si="154"/>
        <v/>
      </c>
      <c r="U243" s="2" t="str">
        <f t="shared" si="155"/>
        <v/>
      </c>
      <c r="V243" s="2" t="str">
        <f t="shared" si="156"/>
        <v/>
      </c>
      <c r="W243" s="2" t="str">
        <f t="shared" si="157"/>
        <v/>
      </c>
      <c r="X243" s="2" t="str">
        <f t="shared" si="158"/>
        <v/>
      </c>
      <c r="Y243" s="2" t="str">
        <f t="shared" si="159"/>
        <v/>
      </c>
      <c r="Z243" s="41" t="str">
        <f t="shared" si="160"/>
        <v/>
      </c>
      <c r="AA243" s="41" t="str">
        <f t="shared" si="161"/>
        <v/>
      </c>
      <c r="AB243" s="41" t="str">
        <f t="shared" si="125"/>
        <v/>
      </c>
      <c r="AC243" s="40" t="str">
        <f t="shared" si="126"/>
        <v/>
      </c>
      <c r="AD243" s="41" t="str">
        <f t="shared" si="127"/>
        <v/>
      </c>
      <c r="AF243" s="2" t="str">
        <f t="shared" si="164"/>
        <v/>
      </c>
      <c r="AG243" s="2" t="str">
        <f t="shared" si="128"/>
        <v/>
      </c>
      <c r="AH243" s="2" t="str">
        <f t="shared" si="129"/>
        <v/>
      </c>
      <c r="AI243" s="2" t="str">
        <f t="shared" si="130"/>
        <v/>
      </c>
      <c r="AJ243" s="2" t="str">
        <f t="shared" si="131"/>
        <v/>
      </c>
      <c r="AK243" s="41" t="str">
        <f t="shared" si="162"/>
        <v/>
      </c>
      <c r="AL243" s="41" t="str">
        <f t="shared" si="163"/>
        <v/>
      </c>
      <c r="AM243" s="41" t="str">
        <f t="shared" si="132"/>
        <v/>
      </c>
      <c r="AN243" s="41" t="str">
        <f t="shared" si="133"/>
        <v/>
      </c>
      <c r="AO243" s="41" t="str">
        <f t="shared" si="134"/>
        <v/>
      </c>
      <c r="AQ243" s="2" t="str">
        <f t="shared" si="135"/>
        <v/>
      </c>
      <c r="AR243" s="3" t="str">
        <f t="shared" si="136"/>
        <v/>
      </c>
      <c r="AS243" s="3" t="str">
        <f t="shared" si="137"/>
        <v/>
      </c>
      <c r="AT243" s="3" t="str">
        <f t="shared" si="138"/>
        <v/>
      </c>
      <c r="AU243" s="3" t="str">
        <f t="shared" si="139"/>
        <v/>
      </c>
      <c r="AV243" s="3" t="str">
        <f t="shared" si="140"/>
        <v/>
      </c>
      <c r="AW243" s="3" t="str">
        <f t="shared" si="141"/>
        <v/>
      </c>
      <c r="AX243" s="3" t="str">
        <f t="shared" si="142"/>
        <v/>
      </c>
      <c r="AY243" s="3" t="str">
        <f t="shared" si="143"/>
        <v/>
      </c>
      <c r="AZ243" s="3" t="str">
        <f t="shared" si="144"/>
        <v/>
      </c>
      <c r="BB243" s="7" t="str">
        <f t="shared" si="124"/>
        <v/>
      </c>
    </row>
    <row r="244" spans="1:54" x14ac:dyDescent="0.25">
      <c r="A244" s="2" t="str">
        <f t="shared" si="145"/>
        <v/>
      </c>
      <c r="B244" s="2" t="str">
        <f t="shared" si="146"/>
        <v/>
      </c>
      <c r="D244" s="59"/>
      <c r="E244" s="61"/>
      <c r="F244" s="18" t="str">
        <f t="shared" si="165"/>
        <v/>
      </c>
      <c r="G244" s="19" t="str">
        <f>IF(D244="","",VLOOKUP(D244,'Flota Variable'!$D$4:$I$35,4,0))</f>
        <v/>
      </c>
      <c r="H244" s="54"/>
      <c r="I244" s="19" t="str">
        <f>IF(D244="","",VLOOKUP(D244,'Flota Variable'!$D$4:$I$35,6,0))</f>
        <v/>
      </c>
      <c r="J244" s="54"/>
      <c r="L244" s="2">
        <v>242</v>
      </c>
      <c r="M244" s="2">
        <f t="shared" si="148"/>
        <v>11</v>
      </c>
      <c r="N244" s="2">
        <f t="shared" si="149"/>
        <v>24</v>
      </c>
      <c r="O244" s="2">
        <f t="shared" si="150"/>
        <v>1124</v>
      </c>
      <c r="P244" s="43" t="str">
        <f t="shared" si="151"/>
        <v/>
      </c>
      <c r="Q244" s="44" t="str">
        <f t="shared" si="152"/>
        <v/>
      </c>
      <c r="R244" s="41" t="str">
        <f t="shared" si="153"/>
        <v/>
      </c>
      <c r="S244" s="41" t="str">
        <f t="shared" si="154"/>
        <v/>
      </c>
      <c r="U244" s="2" t="str">
        <f t="shared" si="155"/>
        <v/>
      </c>
      <c r="V244" s="2" t="str">
        <f t="shared" si="156"/>
        <v/>
      </c>
      <c r="W244" s="2" t="str">
        <f t="shared" si="157"/>
        <v/>
      </c>
      <c r="X244" s="2" t="str">
        <f t="shared" si="158"/>
        <v/>
      </c>
      <c r="Y244" s="2" t="str">
        <f t="shared" si="159"/>
        <v/>
      </c>
      <c r="Z244" s="41" t="str">
        <f t="shared" si="160"/>
        <v/>
      </c>
      <c r="AA244" s="41" t="str">
        <f t="shared" si="161"/>
        <v/>
      </c>
      <c r="AB244" s="41" t="str">
        <f t="shared" si="125"/>
        <v/>
      </c>
      <c r="AC244" s="40" t="str">
        <f t="shared" si="126"/>
        <v/>
      </c>
      <c r="AD244" s="41" t="str">
        <f t="shared" si="127"/>
        <v/>
      </c>
      <c r="AF244" s="2" t="str">
        <f t="shared" si="164"/>
        <v/>
      </c>
      <c r="AG244" s="2" t="str">
        <f t="shared" si="128"/>
        <v/>
      </c>
      <c r="AH244" s="2" t="str">
        <f t="shared" si="129"/>
        <v/>
      </c>
      <c r="AI244" s="2" t="str">
        <f t="shared" si="130"/>
        <v/>
      </c>
      <c r="AJ244" s="2" t="str">
        <f t="shared" si="131"/>
        <v/>
      </c>
      <c r="AK244" s="41" t="str">
        <f t="shared" si="162"/>
        <v/>
      </c>
      <c r="AL244" s="41" t="str">
        <f t="shared" si="163"/>
        <v/>
      </c>
      <c r="AM244" s="41" t="str">
        <f t="shared" si="132"/>
        <v/>
      </c>
      <c r="AN244" s="41" t="str">
        <f t="shared" si="133"/>
        <v/>
      </c>
      <c r="AO244" s="41" t="str">
        <f t="shared" si="134"/>
        <v/>
      </c>
      <c r="AQ244" s="2" t="str">
        <f t="shared" si="135"/>
        <v/>
      </c>
      <c r="AR244" s="3" t="str">
        <f t="shared" si="136"/>
        <v/>
      </c>
      <c r="AS244" s="3" t="str">
        <f t="shared" si="137"/>
        <v/>
      </c>
      <c r="AT244" s="3" t="str">
        <f t="shared" si="138"/>
        <v/>
      </c>
      <c r="AU244" s="3" t="str">
        <f t="shared" si="139"/>
        <v/>
      </c>
      <c r="AV244" s="3" t="str">
        <f t="shared" si="140"/>
        <v/>
      </c>
      <c r="AW244" s="3" t="str">
        <f t="shared" si="141"/>
        <v/>
      </c>
      <c r="AX244" s="3" t="str">
        <f t="shared" si="142"/>
        <v/>
      </c>
      <c r="AY244" s="3" t="str">
        <f t="shared" si="143"/>
        <v/>
      </c>
      <c r="AZ244" s="3" t="str">
        <f t="shared" si="144"/>
        <v/>
      </c>
      <c r="BB244" s="7" t="str">
        <f t="shared" si="124"/>
        <v/>
      </c>
    </row>
    <row r="245" spans="1:54" x14ac:dyDescent="0.25">
      <c r="A245" s="2" t="str">
        <f t="shared" si="145"/>
        <v/>
      </c>
      <c r="B245" s="2" t="str">
        <f t="shared" si="146"/>
        <v/>
      </c>
      <c r="D245" s="59"/>
      <c r="E245" s="61"/>
      <c r="F245" s="18" t="str">
        <f t="shared" si="165"/>
        <v/>
      </c>
      <c r="G245" s="19" t="str">
        <f>IF(D245="","",VLOOKUP(D245,'Flota Variable'!$D$4:$I$35,4,0))</f>
        <v/>
      </c>
      <c r="H245" s="54"/>
      <c r="I245" s="19" t="str">
        <f>IF(D245="","",VLOOKUP(D245,'Flota Variable'!$D$4:$I$35,6,0))</f>
        <v/>
      </c>
      <c r="J245" s="54"/>
      <c r="L245" s="2">
        <v>243</v>
      </c>
      <c r="M245" s="2">
        <f t="shared" si="148"/>
        <v>12</v>
      </c>
      <c r="N245" s="2">
        <f t="shared" si="149"/>
        <v>3</v>
      </c>
      <c r="O245" s="2">
        <f t="shared" si="150"/>
        <v>1203</v>
      </c>
      <c r="P245" s="43" t="str">
        <f t="shared" si="151"/>
        <v/>
      </c>
      <c r="Q245" s="44" t="str">
        <f t="shared" si="152"/>
        <v/>
      </c>
      <c r="R245" s="41" t="str">
        <f t="shared" si="153"/>
        <v/>
      </c>
      <c r="S245" s="41" t="str">
        <f t="shared" si="154"/>
        <v/>
      </c>
      <c r="U245" s="2" t="str">
        <f t="shared" si="155"/>
        <v/>
      </c>
      <c r="V245" s="2" t="str">
        <f t="shared" si="156"/>
        <v/>
      </c>
      <c r="W245" s="2" t="str">
        <f t="shared" si="157"/>
        <v/>
      </c>
      <c r="X245" s="2" t="str">
        <f t="shared" si="158"/>
        <v/>
      </c>
      <c r="Y245" s="2" t="str">
        <f t="shared" si="159"/>
        <v/>
      </c>
      <c r="Z245" s="41" t="str">
        <f t="shared" si="160"/>
        <v/>
      </c>
      <c r="AA245" s="41" t="str">
        <f t="shared" si="161"/>
        <v/>
      </c>
      <c r="AB245" s="41" t="str">
        <f t="shared" si="125"/>
        <v/>
      </c>
      <c r="AC245" s="40" t="str">
        <f t="shared" si="126"/>
        <v/>
      </c>
      <c r="AD245" s="41" t="str">
        <f t="shared" si="127"/>
        <v/>
      </c>
      <c r="AF245" s="2" t="str">
        <f t="shared" si="164"/>
        <v/>
      </c>
      <c r="AG245" s="2" t="str">
        <f t="shared" si="128"/>
        <v/>
      </c>
      <c r="AH245" s="2" t="str">
        <f t="shared" si="129"/>
        <v/>
      </c>
      <c r="AI245" s="2" t="str">
        <f t="shared" si="130"/>
        <v/>
      </c>
      <c r="AJ245" s="2" t="str">
        <f t="shared" si="131"/>
        <v/>
      </c>
      <c r="AK245" s="41" t="str">
        <f t="shared" si="162"/>
        <v/>
      </c>
      <c r="AL245" s="41" t="str">
        <f t="shared" si="163"/>
        <v/>
      </c>
      <c r="AM245" s="41" t="str">
        <f t="shared" si="132"/>
        <v/>
      </c>
      <c r="AN245" s="41" t="str">
        <f t="shared" si="133"/>
        <v/>
      </c>
      <c r="AO245" s="41" t="str">
        <f t="shared" si="134"/>
        <v/>
      </c>
      <c r="AQ245" s="2" t="str">
        <f t="shared" si="135"/>
        <v/>
      </c>
      <c r="AR245" s="3" t="str">
        <f t="shared" si="136"/>
        <v/>
      </c>
      <c r="AS245" s="3" t="str">
        <f t="shared" si="137"/>
        <v/>
      </c>
      <c r="AT245" s="3" t="str">
        <f t="shared" si="138"/>
        <v/>
      </c>
      <c r="AU245" s="3" t="str">
        <f t="shared" si="139"/>
        <v/>
      </c>
      <c r="AV245" s="3" t="str">
        <f t="shared" si="140"/>
        <v/>
      </c>
      <c r="AW245" s="3" t="str">
        <f t="shared" si="141"/>
        <v/>
      </c>
      <c r="AX245" s="3" t="str">
        <f t="shared" si="142"/>
        <v/>
      </c>
      <c r="AY245" s="3" t="str">
        <f t="shared" si="143"/>
        <v/>
      </c>
      <c r="AZ245" s="3" t="str">
        <f t="shared" si="144"/>
        <v/>
      </c>
      <c r="BB245" s="7" t="str">
        <f t="shared" si="124"/>
        <v/>
      </c>
    </row>
    <row r="246" spans="1:54" x14ac:dyDescent="0.25">
      <c r="A246" s="2" t="str">
        <f t="shared" si="145"/>
        <v/>
      </c>
      <c r="B246" s="2" t="str">
        <f t="shared" si="146"/>
        <v/>
      </c>
      <c r="D246" s="59"/>
      <c r="E246" s="61"/>
      <c r="F246" s="18" t="str">
        <f t="shared" si="165"/>
        <v/>
      </c>
      <c r="G246" s="19" t="str">
        <f>IF(D246="","",VLOOKUP(D246,'Flota Variable'!$D$4:$I$35,4,0))</f>
        <v/>
      </c>
      <c r="H246" s="54"/>
      <c r="I246" s="19" t="str">
        <f>IF(D246="","",VLOOKUP(D246,'Flota Variable'!$D$4:$I$35,6,0))</f>
        <v/>
      </c>
      <c r="J246" s="54"/>
      <c r="L246" s="2">
        <v>244</v>
      </c>
      <c r="M246" s="2">
        <f t="shared" si="148"/>
        <v>12</v>
      </c>
      <c r="N246" s="2">
        <f t="shared" si="149"/>
        <v>4</v>
      </c>
      <c r="O246" s="2">
        <f t="shared" si="150"/>
        <v>1204</v>
      </c>
      <c r="P246" s="43" t="str">
        <f t="shared" si="151"/>
        <v/>
      </c>
      <c r="Q246" s="44" t="str">
        <f t="shared" si="152"/>
        <v/>
      </c>
      <c r="R246" s="41" t="str">
        <f t="shared" si="153"/>
        <v/>
      </c>
      <c r="S246" s="41" t="str">
        <f t="shared" si="154"/>
        <v/>
      </c>
      <c r="U246" s="2" t="str">
        <f t="shared" si="155"/>
        <v/>
      </c>
      <c r="V246" s="2" t="str">
        <f t="shared" si="156"/>
        <v/>
      </c>
      <c r="W246" s="2" t="str">
        <f t="shared" si="157"/>
        <v/>
      </c>
      <c r="X246" s="2" t="str">
        <f t="shared" si="158"/>
        <v/>
      </c>
      <c r="Y246" s="2" t="str">
        <f t="shared" si="159"/>
        <v/>
      </c>
      <c r="Z246" s="41" t="str">
        <f t="shared" si="160"/>
        <v/>
      </c>
      <c r="AA246" s="41" t="str">
        <f t="shared" si="161"/>
        <v/>
      </c>
      <c r="AB246" s="41" t="str">
        <f t="shared" si="125"/>
        <v/>
      </c>
      <c r="AC246" s="40" t="str">
        <f t="shared" si="126"/>
        <v/>
      </c>
      <c r="AD246" s="41" t="str">
        <f t="shared" si="127"/>
        <v/>
      </c>
      <c r="AF246" s="2" t="str">
        <f t="shared" si="164"/>
        <v/>
      </c>
      <c r="AG246" s="2" t="str">
        <f t="shared" si="128"/>
        <v/>
      </c>
      <c r="AH246" s="2" t="str">
        <f t="shared" si="129"/>
        <v/>
      </c>
      <c r="AI246" s="2" t="str">
        <f t="shared" si="130"/>
        <v/>
      </c>
      <c r="AJ246" s="2" t="str">
        <f t="shared" si="131"/>
        <v/>
      </c>
      <c r="AK246" s="41" t="str">
        <f t="shared" si="162"/>
        <v/>
      </c>
      <c r="AL246" s="41" t="str">
        <f t="shared" si="163"/>
        <v/>
      </c>
      <c r="AM246" s="41" t="str">
        <f t="shared" si="132"/>
        <v/>
      </c>
      <c r="AN246" s="41" t="str">
        <f t="shared" si="133"/>
        <v/>
      </c>
      <c r="AO246" s="41" t="str">
        <f t="shared" si="134"/>
        <v/>
      </c>
      <c r="AQ246" s="2" t="str">
        <f t="shared" si="135"/>
        <v/>
      </c>
      <c r="AR246" s="3" t="str">
        <f t="shared" si="136"/>
        <v/>
      </c>
      <c r="AS246" s="3" t="str">
        <f t="shared" si="137"/>
        <v/>
      </c>
      <c r="AT246" s="3" t="str">
        <f t="shared" si="138"/>
        <v/>
      </c>
      <c r="AU246" s="3" t="str">
        <f t="shared" si="139"/>
        <v/>
      </c>
      <c r="AV246" s="3" t="str">
        <f t="shared" si="140"/>
        <v/>
      </c>
      <c r="AW246" s="3" t="str">
        <f t="shared" si="141"/>
        <v/>
      </c>
      <c r="AX246" s="3" t="str">
        <f t="shared" si="142"/>
        <v/>
      </c>
      <c r="AY246" s="3" t="str">
        <f t="shared" si="143"/>
        <v/>
      </c>
      <c r="AZ246" s="3" t="str">
        <f t="shared" si="144"/>
        <v/>
      </c>
      <c r="BB246" s="7" t="str">
        <f t="shared" si="124"/>
        <v/>
      </c>
    </row>
    <row r="247" spans="1:54" x14ac:dyDescent="0.25">
      <c r="A247" s="2" t="str">
        <f t="shared" si="145"/>
        <v/>
      </c>
      <c r="B247" s="2" t="str">
        <f t="shared" si="146"/>
        <v/>
      </c>
      <c r="D247" s="59"/>
      <c r="E247" s="61"/>
      <c r="F247" s="18" t="str">
        <f t="shared" si="165"/>
        <v/>
      </c>
      <c r="G247" s="19" t="str">
        <f>IF(D247="","",VLOOKUP(D247,'Flota Variable'!$D$4:$I$35,4,0))</f>
        <v/>
      </c>
      <c r="H247" s="54"/>
      <c r="I247" s="19" t="str">
        <f>IF(D247="","",VLOOKUP(D247,'Flota Variable'!$D$4:$I$35,6,0))</f>
        <v/>
      </c>
      <c r="J247" s="54"/>
      <c r="L247" s="2">
        <v>245</v>
      </c>
      <c r="M247" s="2">
        <f t="shared" si="148"/>
        <v>12</v>
      </c>
      <c r="N247" s="2">
        <f t="shared" si="149"/>
        <v>5</v>
      </c>
      <c r="O247" s="2">
        <f t="shared" si="150"/>
        <v>1205</v>
      </c>
      <c r="P247" s="43" t="str">
        <f t="shared" si="151"/>
        <v/>
      </c>
      <c r="Q247" s="44" t="str">
        <f t="shared" si="152"/>
        <v/>
      </c>
      <c r="R247" s="41" t="str">
        <f t="shared" si="153"/>
        <v/>
      </c>
      <c r="S247" s="41" t="str">
        <f t="shared" si="154"/>
        <v/>
      </c>
      <c r="U247" s="2" t="str">
        <f t="shared" si="155"/>
        <v/>
      </c>
      <c r="V247" s="2" t="str">
        <f t="shared" si="156"/>
        <v/>
      </c>
      <c r="W247" s="2" t="str">
        <f t="shared" si="157"/>
        <v/>
      </c>
      <c r="X247" s="2" t="str">
        <f t="shared" si="158"/>
        <v/>
      </c>
      <c r="Y247" s="2" t="str">
        <f t="shared" si="159"/>
        <v/>
      </c>
      <c r="Z247" s="41" t="str">
        <f t="shared" si="160"/>
        <v/>
      </c>
      <c r="AA247" s="41" t="str">
        <f t="shared" si="161"/>
        <v/>
      </c>
      <c r="AB247" s="41" t="str">
        <f t="shared" si="125"/>
        <v/>
      </c>
      <c r="AC247" s="40" t="str">
        <f t="shared" si="126"/>
        <v/>
      </c>
      <c r="AD247" s="41" t="str">
        <f t="shared" si="127"/>
        <v/>
      </c>
      <c r="AF247" s="2" t="str">
        <f t="shared" si="164"/>
        <v/>
      </c>
      <c r="AG247" s="2" t="str">
        <f t="shared" si="128"/>
        <v/>
      </c>
      <c r="AH247" s="2" t="str">
        <f t="shared" si="129"/>
        <v/>
      </c>
      <c r="AI247" s="2" t="str">
        <f t="shared" si="130"/>
        <v/>
      </c>
      <c r="AJ247" s="2" t="str">
        <f t="shared" si="131"/>
        <v/>
      </c>
      <c r="AK247" s="41" t="str">
        <f t="shared" si="162"/>
        <v/>
      </c>
      <c r="AL247" s="41" t="str">
        <f t="shared" si="163"/>
        <v/>
      </c>
      <c r="AM247" s="41" t="str">
        <f t="shared" si="132"/>
        <v/>
      </c>
      <c r="AN247" s="41" t="str">
        <f t="shared" si="133"/>
        <v/>
      </c>
      <c r="AO247" s="41" t="str">
        <f t="shared" si="134"/>
        <v/>
      </c>
      <c r="AQ247" s="2" t="str">
        <f t="shared" si="135"/>
        <v/>
      </c>
      <c r="AR247" s="3" t="str">
        <f t="shared" si="136"/>
        <v/>
      </c>
      <c r="AS247" s="3" t="str">
        <f t="shared" si="137"/>
        <v/>
      </c>
      <c r="AT247" s="3" t="str">
        <f t="shared" si="138"/>
        <v/>
      </c>
      <c r="AU247" s="3" t="str">
        <f t="shared" si="139"/>
        <v/>
      </c>
      <c r="AV247" s="3" t="str">
        <f t="shared" si="140"/>
        <v/>
      </c>
      <c r="AW247" s="3" t="str">
        <f t="shared" si="141"/>
        <v/>
      </c>
      <c r="AX247" s="3" t="str">
        <f t="shared" si="142"/>
        <v/>
      </c>
      <c r="AY247" s="3" t="str">
        <f t="shared" si="143"/>
        <v/>
      </c>
      <c r="AZ247" s="3" t="str">
        <f t="shared" si="144"/>
        <v/>
      </c>
      <c r="BB247" s="7" t="str">
        <f t="shared" si="124"/>
        <v/>
      </c>
    </row>
    <row r="248" spans="1:54" x14ac:dyDescent="0.25">
      <c r="A248" s="2" t="str">
        <f t="shared" si="145"/>
        <v/>
      </c>
      <c r="B248" s="2" t="str">
        <f t="shared" si="146"/>
        <v/>
      </c>
      <c r="D248" s="59"/>
      <c r="E248" s="61"/>
      <c r="F248" s="18" t="str">
        <f t="shared" si="165"/>
        <v/>
      </c>
      <c r="G248" s="19" t="str">
        <f>IF(D248="","",VLOOKUP(D248,'Flota Variable'!$D$4:$I$35,4,0))</f>
        <v/>
      </c>
      <c r="H248" s="54"/>
      <c r="I248" s="19" t="str">
        <f>IF(D248="","",VLOOKUP(D248,'Flota Variable'!$D$4:$I$35,6,0))</f>
        <v/>
      </c>
      <c r="J248" s="54"/>
      <c r="L248" s="2">
        <v>246</v>
      </c>
      <c r="M248" s="2">
        <f t="shared" si="148"/>
        <v>12</v>
      </c>
      <c r="N248" s="2">
        <f t="shared" si="149"/>
        <v>6</v>
      </c>
      <c r="O248" s="2">
        <f t="shared" si="150"/>
        <v>1206</v>
      </c>
      <c r="P248" s="43" t="str">
        <f t="shared" si="151"/>
        <v/>
      </c>
      <c r="Q248" s="44" t="str">
        <f t="shared" si="152"/>
        <v/>
      </c>
      <c r="R248" s="41" t="str">
        <f t="shared" si="153"/>
        <v/>
      </c>
      <c r="S248" s="41" t="str">
        <f t="shared" si="154"/>
        <v/>
      </c>
      <c r="U248" s="2" t="str">
        <f t="shared" si="155"/>
        <v/>
      </c>
      <c r="V248" s="2" t="str">
        <f t="shared" si="156"/>
        <v/>
      </c>
      <c r="W248" s="2" t="str">
        <f t="shared" si="157"/>
        <v/>
      </c>
      <c r="X248" s="2" t="str">
        <f t="shared" si="158"/>
        <v/>
      </c>
      <c r="Y248" s="2" t="str">
        <f t="shared" si="159"/>
        <v/>
      </c>
      <c r="Z248" s="41" t="str">
        <f t="shared" si="160"/>
        <v/>
      </c>
      <c r="AA248" s="41" t="str">
        <f t="shared" si="161"/>
        <v/>
      </c>
      <c r="AB248" s="41" t="str">
        <f t="shared" si="125"/>
        <v/>
      </c>
      <c r="AC248" s="40" t="str">
        <f t="shared" si="126"/>
        <v/>
      </c>
      <c r="AD248" s="41" t="str">
        <f t="shared" si="127"/>
        <v/>
      </c>
      <c r="AF248" s="2" t="str">
        <f t="shared" si="164"/>
        <v/>
      </c>
      <c r="AG248" s="2" t="str">
        <f t="shared" si="128"/>
        <v/>
      </c>
      <c r="AH248" s="2" t="str">
        <f t="shared" si="129"/>
        <v/>
      </c>
      <c r="AI248" s="2" t="str">
        <f t="shared" si="130"/>
        <v/>
      </c>
      <c r="AJ248" s="2" t="str">
        <f t="shared" si="131"/>
        <v/>
      </c>
      <c r="AK248" s="41" t="str">
        <f t="shared" si="162"/>
        <v/>
      </c>
      <c r="AL248" s="41" t="str">
        <f t="shared" si="163"/>
        <v/>
      </c>
      <c r="AM248" s="41" t="str">
        <f t="shared" si="132"/>
        <v/>
      </c>
      <c r="AN248" s="41" t="str">
        <f t="shared" si="133"/>
        <v/>
      </c>
      <c r="AO248" s="41" t="str">
        <f t="shared" si="134"/>
        <v/>
      </c>
      <c r="AQ248" s="2" t="str">
        <f t="shared" si="135"/>
        <v/>
      </c>
      <c r="AR248" s="3" t="str">
        <f t="shared" si="136"/>
        <v/>
      </c>
      <c r="AS248" s="3" t="str">
        <f t="shared" si="137"/>
        <v/>
      </c>
      <c r="AT248" s="3" t="str">
        <f t="shared" si="138"/>
        <v/>
      </c>
      <c r="AU248" s="3" t="str">
        <f t="shared" si="139"/>
        <v/>
      </c>
      <c r="AV248" s="3" t="str">
        <f t="shared" si="140"/>
        <v/>
      </c>
      <c r="AW248" s="3" t="str">
        <f t="shared" si="141"/>
        <v/>
      </c>
      <c r="AX248" s="3" t="str">
        <f t="shared" si="142"/>
        <v/>
      </c>
      <c r="AY248" s="3" t="str">
        <f t="shared" si="143"/>
        <v/>
      </c>
      <c r="AZ248" s="3" t="str">
        <f t="shared" si="144"/>
        <v/>
      </c>
      <c r="BB248" s="7" t="str">
        <f t="shared" si="124"/>
        <v/>
      </c>
    </row>
    <row r="249" spans="1:54" x14ac:dyDescent="0.25">
      <c r="A249" s="2" t="str">
        <f t="shared" si="145"/>
        <v/>
      </c>
      <c r="B249" s="2" t="str">
        <f t="shared" si="146"/>
        <v/>
      </c>
      <c r="D249" s="59"/>
      <c r="E249" s="61"/>
      <c r="F249" s="18" t="str">
        <f t="shared" si="165"/>
        <v/>
      </c>
      <c r="G249" s="19" t="str">
        <f>IF(D249="","",VLOOKUP(D249,'Flota Variable'!$D$4:$I$35,4,0))</f>
        <v/>
      </c>
      <c r="H249" s="54"/>
      <c r="I249" s="19" t="str">
        <f>IF(D249="","",VLOOKUP(D249,'Flota Variable'!$D$4:$I$35,6,0))</f>
        <v/>
      </c>
      <c r="J249" s="54"/>
      <c r="L249" s="2">
        <v>247</v>
      </c>
      <c r="M249" s="2">
        <f t="shared" si="148"/>
        <v>12</v>
      </c>
      <c r="N249" s="2">
        <f t="shared" si="149"/>
        <v>7</v>
      </c>
      <c r="O249" s="2">
        <f t="shared" si="150"/>
        <v>1207</v>
      </c>
      <c r="P249" s="43" t="str">
        <f t="shared" si="151"/>
        <v/>
      </c>
      <c r="Q249" s="44" t="str">
        <f t="shared" si="152"/>
        <v/>
      </c>
      <c r="R249" s="41" t="str">
        <f t="shared" si="153"/>
        <v/>
      </c>
      <c r="S249" s="41" t="str">
        <f t="shared" si="154"/>
        <v/>
      </c>
      <c r="U249" s="2" t="str">
        <f t="shared" si="155"/>
        <v/>
      </c>
      <c r="V249" s="2" t="str">
        <f t="shared" si="156"/>
        <v/>
      </c>
      <c r="W249" s="2" t="str">
        <f t="shared" si="157"/>
        <v/>
      </c>
      <c r="X249" s="2" t="str">
        <f t="shared" si="158"/>
        <v/>
      </c>
      <c r="Y249" s="2" t="str">
        <f t="shared" si="159"/>
        <v/>
      </c>
      <c r="Z249" s="41" t="str">
        <f t="shared" si="160"/>
        <v/>
      </c>
      <c r="AA249" s="41" t="str">
        <f t="shared" si="161"/>
        <v/>
      </c>
      <c r="AB249" s="41" t="str">
        <f t="shared" si="125"/>
        <v/>
      </c>
      <c r="AC249" s="40" t="str">
        <f t="shared" si="126"/>
        <v/>
      </c>
      <c r="AD249" s="41" t="str">
        <f t="shared" si="127"/>
        <v/>
      </c>
      <c r="AF249" s="2" t="str">
        <f t="shared" si="164"/>
        <v/>
      </c>
      <c r="AG249" s="2" t="str">
        <f t="shared" si="128"/>
        <v/>
      </c>
      <c r="AH249" s="2" t="str">
        <f t="shared" si="129"/>
        <v/>
      </c>
      <c r="AI249" s="2" t="str">
        <f t="shared" si="130"/>
        <v/>
      </c>
      <c r="AJ249" s="2" t="str">
        <f t="shared" si="131"/>
        <v/>
      </c>
      <c r="AK249" s="41" t="str">
        <f t="shared" si="162"/>
        <v/>
      </c>
      <c r="AL249" s="41" t="str">
        <f t="shared" si="163"/>
        <v/>
      </c>
      <c r="AM249" s="41" t="str">
        <f t="shared" si="132"/>
        <v/>
      </c>
      <c r="AN249" s="41" t="str">
        <f t="shared" si="133"/>
        <v/>
      </c>
      <c r="AO249" s="41" t="str">
        <f t="shared" si="134"/>
        <v/>
      </c>
      <c r="AQ249" s="2" t="str">
        <f t="shared" si="135"/>
        <v/>
      </c>
      <c r="AR249" s="3" t="str">
        <f t="shared" si="136"/>
        <v/>
      </c>
      <c r="AS249" s="3" t="str">
        <f t="shared" si="137"/>
        <v/>
      </c>
      <c r="AT249" s="3" t="str">
        <f t="shared" si="138"/>
        <v/>
      </c>
      <c r="AU249" s="3" t="str">
        <f t="shared" si="139"/>
        <v/>
      </c>
      <c r="AV249" s="3" t="str">
        <f t="shared" si="140"/>
        <v/>
      </c>
      <c r="AW249" s="3" t="str">
        <f t="shared" si="141"/>
        <v/>
      </c>
      <c r="AX249" s="3" t="str">
        <f t="shared" si="142"/>
        <v/>
      </c>
      <c r="AY249" s="3" t="str">
        <f t="shared" si="143"/>
        <v/>
      </c>
      <c r="AZ249" s="3" t="str">
        <f t="shared" si="144"/>
        <v/>
      </c>
      <c r="BB249" s="7" t="str">
        <f t="shared" si="124"/>
        <v/>
      </c>
    </row>
    <row r="250" spans="1:54" x14ac:dyDescent="0.25">
      <c r="A250" s="2" t="str">
        <f t="shared" si="145"/>
        <v/>
      </c>
      <c r="B250" s="2" t="str">
        <f t="shared" si="146"/>
        <v/>
      </c>
      <c r="D250" s="59"/>
      <c r="E250" s="61"/>
      <c r="F250" s="18" t="str">
        <f t="shared" si="165"/>
        <v/>
      </c>
      <c r="G250" s="19" t="str">
        <f>IF(D250="","",VLOOKUP(D250,'Flota Variable'!$D$4:$I$35,4,0))</f>
        <v/>
      </c>
      <c r="H250" s="54"/>
      <c r="I250" s="19" t="str">
        <f>IF(D250="","",VLOOKUP(D250,'Flota Variable'!$D$4:$I$35,6,0))</f>
        <v/>
      </c>
      <c r="J250" s="54"/>
      <c r="L250" s="2">
        <v>248</v>
      </c>
      <c r="M250" s="2">
        <f t="shared" si="148"/>
        <v>12</v>
      </c>
      <c r="N250" s="2">
        <f t="shared" si="149"/>
        <v>8</v>
      </c>
      <c r="O250" s="2">
        <f t="shared" si="150"/>
        <v>1208</v>
      </c>
      <c r="P250" s="43" t="str">
        <f t="shared" si="151"/>
        <v/>
      </c>
      <c r="Q250" s="44" t="str">
        <f t="shared" si="152"/>
        <v/>
      </c>
      <c r="R250" s="41" t="str">
        <f t="shared" si="153"/>
        <v/>
      </c>
      <c r="S250" s="41" t="str">
        <f t="shared" si="154"/>
        <v/>
      </c>
      <c r="U250" s="2" t="str">
        <f t="shared" si="155"/>
        <v/>
      </c>
      <c r="V250" s="2" t="str">
        <f t="shared" si="156"/>
        <v/>
      </c>
      <c r="W250" s="2" t="str">
        <f t="shared" si="157"/>
        <v/>
      </c>
      <c r="X250" s="2" t="str">
        <f t="shared" si="158"/>
        <v/>
      </c>
      <c r="Y250" s="2" t="str">
        <f t="shared" si="159"/>
        <v/>
      </c>
      <c r="Z250" s="41" t="str">
        <f t="shared" si="160"/>
        <v/>
      </c>
      <c r="AA250" s="41" t="str">
        <f t="shared" si="161"/>
        <v/>
      </c>
      <c r="AB250" s="41" t="str">
        <f t="shared" si="125"/>
        <v/>
      </c>
      <c r="AC250" s="40" t="str">
        <f t="shared" si="126"/>
        <v/>
      </c>
      <c r="AD250" s="41" t="str">
        <f t="shared" si="127"/>
        <v/>
      </c>
      <c r="AF250" s="2" t="str">
        <f t="shared" si="164"/>
        <v/>
      </c>
      <c r="AG250" s="2" t="str">
        <f t="shared" si="128"/>
        <v/>
      </c>
      <c r="AH250" s="2" t="str">
        <f t="shared" si="129"/>
        <v/>
      </c>
      <c r="AI250" s="2" t="str">
        <f t="shared" si="130"/>
        <v/>
      </c>
      <c r="AJ250" s="2" t="str">
        <f t="shared" si="131"/>
        <v/>
      </c>
      <c r="AK250" s="41" t="str">
        <f t="shared" si="162"/>
        <v/>
      </c>
      <c r="AL250" s="41" t="str">
        <f t="shared" si="163"/>
        <v/>
      </c>
      <c r="AM250" s="41" t="str">
        <f t="shared" si="132"/>
        <v/>
      </c>
      <c r="AN250" s="41" t="str">
        <f t="shared" si="133"/>
        <v/>
      </c>
      <c r="AO250" s="41" t="str">
        <f t="shared" si="134"/>
        <v/>
      </c>
      <c r="AQ250" s="2" t="str">
        <f t="shared" si="135"/>
        <v/>
      </c>
      <c r="AR250" s="3" t="str">
        <f t="shared" si="136"/>
        <v/>
      </c>
      <c r="AS250" s="3" t="str">
        <f t="shared" si="137"/>
        <v/>
      </c>
      <c r="AT250" s="3" t="str">
        <f t="shared" si="138"/>
        <v/>
      </c>
      <c r="AU250" s="3" t="str">
        <f t="shared" si="139"/>
        <v/>
      </c>
      <c r="AV250" s="3" t="str">
        <f t="shared" si="140"/>
        <v/>
      </c>
      <c r="AW250" s="3" t="str">
        <f t="shared" si="141"/>
        <v/>
      </c>
      <c r="AX250" s="3" t="str">
        <f t="shared" si="142"/>
        <v/>
      </c>
      <c r="AY250" s="3" t="str">
        <f t="shared" si="143"/>
        <v/>
      </c>
      <c r="AZ250" s="3" t="str">
        <f t="shared" si="144"/>
        <v/>
      </c>
      <c r="BB250" s="7" t="str">
        <f t="shared" si="124"/>
        <v/>
      </c>
    </row>
    <row r="251" spans="1:54" x14ac:dyDescent="0.25">
      <c r="A251" s="2" t="str">
        <f t="shared" si="145"/>
        <v/>
      </c>
      <c r="B251" s="2" t="str">
        <f t="shared" si="146"/>
        <v/>
      </c>
      <c r="D251" s="59"/>
      <c r="E251" s="61"/>
      <c r="F251" s="18" t="str">
        <f t="shared" si="165"/>
        <v/>
      </c>
      <c r="G251" s="19" t="str">
        <f>IF(D251="","",VLOOKUP(D251,'Flota Variable'!$D$4:$I$35,4,0))</f>
        <v/>
      </c>
      <c r="H251" s="54"/>
      <c r="I251" s="19" t="str">
        <f>IF(D251="","",VLOOKUP(D251,'Flota Variable'!$D$4:$I$35,6,0))</f>
        <v/>
      </c>
      <c r="J251" s="54"/>
      <c r="L251" s="2">
        <v>249</v>
      </c>
      <c r="M251" s="2">
        <f t="shared" si="148"/>
        <v>12</v>
      </c>
      <c r="N251" s="2">
        <f t="shared" si="149"/>
        <v>9</v>
      </c>
      <c r="O251" s="2">
        <f t="shared" si="150"/>
        <v>1209</v>
      </c>
      <c r="P251" s="43" t="str">
        <f t="shared" si="151"/>
        <v/>
      </c>
      <c r="Q251" s="44" t="str">
        <f t="shared" si="152"/>
        <v/>
      </c>
      <c r="R251" s="41" t="str">
        <f t="shared" si="153"/>
        <v/>
      </c>
      <c r="S251" s="41" t="str">
        <f t="shared" si="154"/>
        <v/>
      </c>
      <c r="U251" s="2" t="str">
        <f t="shared" si="155"/>
        <v/>
      </c>
      <c r="V251" s="2" t="str">
        <f t="shared" si="156"/>
        <v/>
      </c>
      <c r="W251" s="2" t="str">
        <f t="shared" si="157"/>
        <v/>
      </c>
      <c r="X251" s="2" t="str">
        <f t="shared" si="158"/>
        <v/>
      </c>
      <c r="Y251" s="2" t="str">
        <f t="shared" si="159"/>
        <v/>
      </c>
      <c r="Z251" s="41" t="str">
        <f t="shared" si="160"/>
        <v/>
      </c>
      <c r="AA251" s="41" t="str">
        <f t="shared" si="161"/>
        <v/>
      </c>
      <c r="AB251" s="41" t="str">
        <f t="shared" si="125"/>
        <v/>
      </c>
      <c r="AC251" s="40" t="str">
        <f t="shared" si="126"/>
        <v/>
      </c>
      <c r="AD251" s="41" t="str">
        <f t="shared" si="127"/>
        <v/>
      </c>
      <c r="AF251" s="2" t="str">
        <f t="shared" si="164"/>
        <v/>
      </c>
      <c r="AG251" s="2" t="str">
        <f t="shared" si="128"/>
        <v/>
      </c>
      <c r="AH251" s="2" t="str">
        <f t="shared" si="129"/>
        <v/>
      </c>
      <c r="AI251" s="2" t="str">
        <f t="shared" si="130"/>
        <v/>
      </c>
      <c r="AJ251" s="2" t="str">
        <f t="shared" si="131"/>
        <v/>
      </c>
      <c r="AK251" s="41" t="str">
        <f t="shared" si="162"/>
        <v/>
      </c>
      <c r="AL251" s="41" t="str">
        <f t="shared" si="163"/>
        <v/>
      </c>
      <c r="AM251" s="41" t="str">
        <f t="shared" si="132"/>
        <v/>
      </c>
      <c r="AN251" s="41" t="str">
        <f t="shared" si="133"/>
        <v/>
      </c>
      <c r="AO251" s="41" t="str">
        <f t="shared" si="134"/>
        <v/>
      </c>
      <c r="AQ251" s="2" t="str">
        <f t="shared" si="135"/>
        <v/>
      </c>
      <c r="AR251" s="3" t="str">
        <f t="shared" si="136"/>
        <v/>
      </c>
      <c r="AS251" s="3" t="str">
        <f t="shared" si="137"/>
        <v/>
      </c>
      <c r="AT251" s="3" t="str">
        <f t="shared" si="138"/>
        <v/>
      </c>
      <c r="AU251" s="3" t="str">
        <f t="shared" si="139"/>
        <v/>
      </c>
      <c r="AV251" s="3" t="str">
        <f t="shared" si="140"/>
        <v/>
      </c>
      <c r="AW251" s="3" t="str">
        <f t="shared" si="141"/>
        <v/>
      </c>
      <c r="AX251" s="3" t="str">
        <f t="shared" si="142"/>
        <v/>
      </c>
      <c r="AY251" s="3" t="str">
        <f t="shared" si="143"/>
        <v/>
      </c>
      <c r="AZ251" s="3" t="str">
        <f t="shared" si="144"/>
        <v/>
      </c>
      <c r="BB251" s="7" t="str">
        <f t="shared" si="124"/>
        <v/>
      </c>
    </row>
    <row r="252" spans="1:54" x14ac:dyDescent="0.25">
      <c r="A252" s="2" t="str">
        <f t="shared" si="145"/>
        <v/>
      </c>
      <c r="B252" s="2" t="str">
        <f t="shared" si="146"/>
        <v/>
      </c>
      <c r="D252" s="59"/>
      <c r="E252" s="61"/>
      <c r="F252" s="18" t="str">
        <f t="shared" si="165"/>
        <v/>
      </c>
      <c r="G252" s="19" t="str">
        <f>IF(D252="","",VLOOKUP(D252,'Flota Variable'!$D$4:$I$35,4,0))</f>
        <v/>
      </c>
      <c r="H252" s="54"/>
      <c r="I252" s="19" t="str">
        <f>IF(D252="","",VLOOKUP(D252,'Flota Variable'!$D$4:$I$35,6,0))</f>
        <v/>
      </c>
      <c r="J252" s="54"/>
      <c r="L252" s="2">
        <v>250</v>
      </c>
      <c r="M252" s="2">
        <f t="shared" si="148"/>
        <v>12</v>
      </c>
      <c r="N252" s="2">
        <f t="shared" si="149"/>
        <v>10</v>
      </c>
      <c r="O252" s="2">
        <f t="shared" si="150"/>
        <v>1210</v>
      </c>
      <c r="P252" s="43" t="str">
        <f t="shared" si="151"/>
        <v/>
      </c>
      <c r="Q252" s="44" t="str">
        <f t="shared" si="152"/>
        <v/>
      </c>
      <c r="R252" s="41" t="str">
        <f t="shared" si="153"/>
        <v/>
      </c>
      <c r="S252" s="41" t="str">
        <f t="shared" si="154"/>
        <v/>
      </c>
      <c r="U252" s="2" t="str">
        <f t="shared" si="155"/>
        <v/>
      </c>
      <c r="V252" s="2" t="str">
        <f t="shared" si="156"/>
        <v/>
      </c>
      <c r="W252" s="2" t="str">
        <f t="shared" si="157"/>
        <v/>
      </c>
      <c r="X252" s="2" t="str">
        <f t="shared" si="158"/>
        <v/>
      </c>
      <c r="Y252" s="2" t="str">
        <f t="shared" si="159"/>
        <v/>
      </c>
      <c r="Z252" s="41" t="str">
        <f t="shared" si="160"/>
        <v/>
      </c>
      <c r="AA252" s="41" t="str">
        <f t="shared" si="161"/>
        <v/>
      </c>
      <c r="AB252" s="41" t="str">
        <f t="shared" si="125"/>
        <v/>
      </c>
      <c r="AC252" s="40" t="str">
        <f t="shared" si="126"/>
        <v/>
      </c>
      <c r="AD252" s="41" t="str">
        <f t="shared" si="127"/>
        <v/>
      </c>
      <c r="AF252" s="2" t="str">
        <f t="shared" si="164"/>
        <v/>
      </c>
      <c r="AG252" s="2" t="str">
        <f t="shared" si="128"/>
        <v/>
      </c>
      <c r="AH252" s="2" t="str">
        <f t="shared" si="129"/>
        <v/>
      </c>
      <c r="AI252" s="2" t="str">
        <f t="shared" si="130"/>
        <v/>
      </c>
      <c r="AJ252" s="2" t="str">
        <f t="shared" si="131"/>
        <v/>
      </c>
      <c r="AK252" s="41" t="str">
        <f t="shared" si="162"/>
        <v/>
      </c>
      <c r="AL252" s="41" t="str">
        <f t="shared" si="163"/>
        <v/>
      </c>
      <c r="AM252" s="41" t="str">
        <f t="shared" si="132"/>
        <v/>
      </c>
      <c r="AN252" s="41" t="str">
        <f t="shared" si="133"/>
        <v/>
      </c>
      <c r="AO252" s="41" t="str">
        <f t="shared" si="134"/>
        <v/>
      </c>
      <c r="AQ252" s="2" t="str">
        <f t="shared" si="135"/>
        <v/>
      </c>
      <c r="AR252" s="3" t="str">
        <f t="shared" si="136"/>
        <v/>
      </c>
      <c r="AS252" s="3" t="str">
        <f t="shared" si="137"/>
        <v/>
      </c>
      <c r="AT252" s="3" t="str">
        <f t="shared" si="138"/>
        <v/>
      </c>
      <c r="AU252" s="3" t="str">
        <f t="shared" si="139"/>
        <v/>
      </c>
      <c r="AV252" s="3" t="str">
        <f t="shared" si="140"/>
        <v/>
      </c>
      <c r="AW252" s="3" t="str">
        <f t="shared" si="141"/>
        <v/>
      </c>
      <c r="AX252" s="3" t="str">
        <f t="shared" si="142"/>
        <v/>
      </c>
      <c r="AY252" s="3" t="str">
        <f t="shared" si="143"/>
        <v/>
      </c>
      <c r="AZ252" s="3" t="str">
        <f t="shared" si="144"/>
        <v/>
      </c>
      <c r="BB252" s="7" t="str">
        <f t="shared" si="124"/>
        <v/>
      </c>
    </row>
    <row r="253" spans="1:54" x14ac:dyDescent="0.25">
      <c r="A253" s="2" t="str">
        <f t="shared" si="145"/>
        <v/>
      </c>
      <c r="B253" s="2" t="str">
        <f t="shared" si="146"/>
        <v/>
      </c>
      <c r="D253" s="59"/>
      <c r="E253" s="61"/>
      <c r="F253" s="18" t="str">
        <f t="shared" si="165"/>
        <v/>
      </c>
      <c r="G253" s="19" t="str">
        <f>IF(D253="","",VLOOKUP(D253,'Flota Variable'!$D$4:$I$35,4,0))</f>
        <v/>
      </c>
      <c r="H253" s="54"/>
      <c r="I253" s="19" t="str">
        <f>IF(D253="","",VLOOKUP(D253,'Flota Variable'!$D$4:$I$35,6,0))</f>
        <v/>
      </c>
      <c r="J253" s="54"/>
      <c r="L253" s="2">
        <v>251</v>
      </c>
      <c r="M253" s="2">
        <f t="shared" si="148"/>
        <v>12</v>
      </c>
      <c r="N253" s="2">
        <f t="shared" si="149"/>
        <v>11</v>
      </c>
      <c r="O253" s="2">
        <f t="shared" si="150"/>
        <v>1211</v>
      </c>
      <c r="P253" s="43" t="str">
        <f t="shared" si="151"/>
        <v/>
      </c>
      <c r="Q253" s="44" t="str">
        <f t="shared" si="152"/>
        <v/>
      </c>
      <c r="R253" s="41" t="str">
        <f t="shared" si="153"/>
        <v/>
      </c>
      <c r="S253" s="41" t="str">
        <f t="shared" si="154"/>
        <v/>
      </c>
      <c r="U253" s="2" t="str">
        <f t="shared" si="155"/>
        <v/>
      </c>
      <c r="V253" s="2" t="str">
        <f t="shared" si="156"/>
        <v/>
      </c>
      <c r="W253" s="2" t="str">
        <f t="shared" si="157"/>
        <v/>
      </c>
      <c r="X253" s="2" t="str">
        <f t="shared" si="158"/>
        <v/>
      </c>
      <c r="Y253" s="2" t="str">
        <f t="shared" si="159"/>
        <v/>
      </c>
      <c r="Z253" s="41" t="str">
        <f t="shared" si="160"/>
        <v/>
      </c>
      <c r="AA253" s="41" t="str">
        <f t="shared" si="161"/>
        <v/>
      </c>
      <c r="AB253" s="41" t="str">
        <f t="shared" si="125"/>
        <v/>
      </c>
      <c r="AC253" s="40" t="str">
        <f t="shared" si="126"/>
        <v/>
      </c>
      <c r="AD253" s="41" t="str">
        <f t="shared" si="127"/>
        <v/>
      </c>
      <c r="AF253" s="2" t="str">
        <f t="shared" si="164"/>
        <v/>
      </c>
      <c r="AG253" s="2" t="str">
        <f t="shared" si="128"/>
        <v/>
      </c>
      <c r="AH253" s="2" t="str">
        <f t="shared" si="129"/>
        <v/>
      </c>
      <c r="AI253" s="2" t="str">
        <f t="shared" si="130"/>
        <v/>
      </c>
      <c r="AJ253" s="2" t="str">
        <f t="shared" si="131"/>
        <v/>
      </c>
      <c r="AK253" s="41" t="str">
        <f t="shared" si="162"/>
        <v/>
      </c>
      <c r="AL253" s="41" t="str">
        <f t="shared" si="163"/>
        <v/>
      </c>
      <c r="AM253" s="41" t="str">
        <f t="shared" si="132"/>
        <v/>
      </c>
      <c r="AN253" s="41" t="str">
        <f t="shared" si="133"/>
        <v/>
      </c>
      <c r="AO253" s="41" t="str">
        <f t="shared" si="134"/>
        <v/>
      </c>
      <c r="AQ253" s="2" t="str">
        <f t="shared" si="135"/>
        <v/>
      </c>
      <c r="AR253" s="3" t="str">
        <f t="shared" si="136"/>
        <v/>
      </c>
      <c r="AS253" s="3" t="str">
        <f t="shared" si="137"/>
        <v/>
      </c>
      <c r="AT253" s="3" t="str">
        <f t="shared" si="138"/>
        <v/>
      </c>
      <c r="AU253" s="3" t="str">
        <f t="shared" si="139"/>
        <v/>
      </c>
      <c r="AV253" s="3" t="str">
        <f t="shared" si="140"/>
        <v/>
      </c>
      <c r="AW253" s="3" t="str">
        <f t="shared" si="141"/>
        <v/>
      </c>
      <c r="AX253" s="3" t="str">
        <f t="shared" si="142"/>
        <v/>
      </c>
      <c r="AY253" s="3" t="str">
        <f t="shared" si="143"/>
        <v/>
      </c>
      <c r="AZ253" s="3" t="str">
        <f t="shared" si="144"/>
        <v/>
      </c>
      <c r="BB253" s="7" t="str">
        <f t="shared" si="124"/>
        <v/>
      </c>
    </row>
    <row r="254" spans="1:54" x14ac:dyDescent="0.25">
      <c r="A254" s="2" t="str">
        <f t="shared" si="145"/>
        <v/>
      </c>
      <c r="B254" s="2" t="str">
        <f t="shared" si="146"/>
        <v/>
      </c>
      <c r="D254" s="59"/>
      <c r="E254" s="61"/>
      <c r="F254" s="18" t="str">
        <f t="shared" si="165"/>
        <v/>
      </c>
      <c r="G254" s="19" t="str">
        <f>IF(D254="","",VLOOKUP(D254,'Flota Variable'!$D$4:$I$35,4,0))</f>
        <v/>
      </c>
      <c r="H254" s="54"/>
      <c r="I254" s="19" t="str">
        <f>IF(D254="","",VLOOKUP(D254,'Flota Variable'!$D$4:$I$35,6,0))</f>
        <v/>
      </c>
      <c r="J254" s="54"/>
      <c r="L254" s="2">
        <v>252</v>
      </c>
      <c r="M254" s="2">
        <f t="shared" si="148"/>
        <v>12</v>
      </c>
      <c r="N254" s="2">
        <f t="shared" si="149"/>
        <v>12</v>
      </c>
      <c r="O254" s="2">
        <f t="shared" si="150"/>
        <v>1212</v>
      </c>
      <c r="P254" s="43" t="str">
        <f t="shared" si="151"/>
        <v/>
      </c>
      <c r="Q254" s="44" t="str">
        <f t="shared" si="152"/>
        <v/>
      </c>
      <c r="R254" s="41" t="str">
        <f t="shared" si="153"/>
        <v/>
      </c>
      <c r="S254" s="41" t="str">
        <f t="shared" si="154"/>
        <v/>
      </c>
      <c r="U254" s="2" t="str">
        <f t="shared" si="155"/>
        <v/>
      </c>
      <c r="V254" s="2" t="str">
        <f t="shared" si="156"/>
        <v/>
      </c>
      <c r="W254" s="2" t="str">
        <f t="shared" si="157"/>
        <v/>
      </c>
      <c r="X254" s="2" t="str">
        <f t="shared" si="158"/>
        <v/>
      </c>
      <c r="Y254" s="2" t="str">
        <f t="shared" si="159"/>
        <v/>
      </c>
      <c r="Z254" s="41" t="str">
        <f t="shared" si="160"/>
        <v/>
      </c>
      <c r="AA254" s="41" t="str">
        <f t="shared" si="161"/>
        <v/>
      </c>
      <c r="AB254" s="41" t="str">
        <f t="shared" si="125"/>
        <v/>
      </c>
      <c r="AC254" s="40" t="str">
        <f t="shared" si="126"/>
        <v/>
      </c>
      <c r="AD254" s="41" t="str">
        <f t="shared" si="127"/>
        <v/>
      </c>
      <c r="AF254" s="2" t="str">
        <f t="shared" si="164"/>
        <v/>
      </c>
      <c r="AG254" s="2" t="str">
        <f t="shared" si="128"/>
        <v/>
      </c>
      <c r="AH254" s="2" t="str">
        <f t="shared" si="129"/>
        <v/>
      </c>
      <c r="AI254" s="2" t="str">
        <f t="shared" si="130"/>
        <v/>
      </c>
      <c r="AJ254" s="2" t="str">
        <f t="shared" si="131"/>
        <v/>
      </c>
      <c r="AK254" s="41" t="str">
        <f t="shared" si="162"/>
        <v/>
      </c>
      <c r="AL254" s="41" t="str">
        <f t="shared" si="163"/>
        <v/>
      </c>
      <c r="AM254" s="41" t="str">
        <f t="shared" si="132"/>
        <v/>
      </c>
      <c r="AN254" s="41" t="str">
        <f t="shared" si="133"/>
        <v/>
      </c>
      <c r="AO254" s="41" t="str">
        <f t="shared" si="134"/>
        <v/>
      </c>
      <c r="AQ254" s="2" t="str">
        <f t="shared" si="135"/>
        <v/>
      </c>
      <c r="AR254" s="3" t="str">
        <f t="shared" si="136"/>
        <v/>
      </c>
      <c r="AS254" s="3" t="str">
        <f t="shared" si="137"/>
        <v/>
      </c>
      <c r="AT254" s="3" t="str">
        <f t="shared" si="138"/>
        <v/>
      </c>
      <c r="AU254" s="3" t="str">
        <f t="shared" si="139"/>
        <v/>
      </c>
      <c r="AV254" s="3" t="str">
        <f t="shared" si="140"/>
        <v/>
      </c>
      <c r="AW254" s="3" t="str">
        <f t="shared" si="141"/>
        <v/>
      </c>
      <c r="AX254" s="3" t="str">
        <f t="shared" si="142"/>
        <v/>
      </c>
      <c r="AY254" s="3" t="str">
        <f t="shared" si="143"/>
        <v/>
      </c>
      <c r="AZ254" s="3" t="str">
        <f t="shared" si="144"/>
        <v/>
      </c>
      <c r="BB254" s="7" t="str">
        <f t="shared" si="124"/>
        <v/>
      </c>
    </row>
    <row r="255" spans="1:54" x14ac:dyDescent="0.25">
      <c r="A255" s="2" t="str">
        <f t="shared" si="145"/>
        <v/>
      </c>
      <c r="B255" s="2" t="str">
        <f t="shared" si="146"/>
        <v/>
      </c>
      <c r="D255" s="59"/>
      <c r="E255" s="61"/>
      <c r="F255" s="18" t="str">
        <f t="shared" si="165"/>
        <v/>
      </c>
      <c r="G255" s="19" t="str">
        <f>IF(D255="","",VLOOKUP(D255,'Flota Variable'!$D$4:$I$35,4,0))</f>
        <v/>
      </c>
      <c r="H255" s="54"/>
      <c r="I255" s="19" t="str">
        <f>IF(D255="","",VLOOKUP(D255,'Flota Variable'!$D$4:$I$35,6,0))</f>
        <v/>
      </c>
      <c r="J255" s="54"/>
      <c r="L255" s="2">
        <v>253</v>
      </c>
      <c r="M255" s="2">
        <f t="shared" si="148"/>
        <v>12</v>
      </c>
      <c r="N255" s="2">
        <f t="shared" si="149"/>
        <v>13</v>
      </c>
      <c r="O255" s="2">
        <f t="shared" si="150"/>
        <v>1213</v>
      </c>
      <c r="P255" s="43" t="str">
        <f t="shared" si="151"/>
        <v/>
      </c>
      <c r="Q255" s="44" t="str">
        <f t="shared" si="152"/>
        <v/>
      </c>
      <c r="R255" s="41" t="str">
        <f t="shared" si="153"/>
        <v/>
      </c>
      <c r="S255" s="41" t="str">
        <f t="shared" si="154"/>
        <v/>
      </c>
      <c r="U255" s="2" t="str">
        <f t="shared" si="155"/>
        <v/>
      </c>
      <c r="V255" s="2" t="str">
        <f t="shared" si="156"/>
        <v/>
      </c>
      <c r="W255" s="2" t="str">
        <f t="shared" si="157"/>
        <v/>
      </c>
      <c r="X255" s="2" t="str">
        <f t="shared" si="158"/>
        <v/>
      </c>
      <c r="Y255" s="2" t="str">
        <f t="shared" si="159"/>
        <v/>
      </c>
      <c r="Z255" s="41" t="str">
        <f t="shared" si="160"/>
        <v/>
      </c>
      <c r="AA255" s="41" t="str">
        <f t="shared" si="161"/>
        <v/>
      </c>
      <c r="AB255" s="41" t="str">
        <f t="shared" si="125"/>
        <v/>
      </c>
      <c r="AC255" s="40" t="str">
        <f t="shared" si="126"/>
        <v/>
      </c>
      <c r="AD255" s="41" t="str">
        <f t="shared" si="127"/>
        <v/>
      </c>
      <c r="AF255" s="2" t="str">
        <f t="shared" si="164"/>
        <v/>
      </c>
      <c r="AG255" s="2" t="str">
        <f t="shared" si="128"/>
        <v/>
      </c>
      <c r="AH255" s="2" t="str">
        <f t="shared" si="129"/>
        <v/>
      </c>
      <c r="AI255" s="2" t="str">
        <f t="shared" si="130"/>
        <v/>
      </c>
      <c r="AJ255" s="2" t="str">
        <f t="shared" si="131"/>
        <v/>
      </c>
      <c r="AK255" s="41" t="str">
        <f t="shared" si="162"/>
        <v/>
      </c>
      <c r="AL255" s="41" t="str">
        <f t="shared" si="163"/>
        <v/>
      </c>
      <c r="AM255" s="41" t="str">
        <f t="shared" si="132"/>
        <v/>
      </c>
      <c r="AN255" s="41" t="str">
        <f t="shared" si="133"/>
        <v/>
      </c>
      <c r="AO255" s="41" t="str">
        <f t="shared" si="134"/>
        <v/>
      </c>
      <c r="AQ255" s="2" t="str">
        <f t="shared" si="135"/>
        <v/>
      </c>
      <c r="AR255" s="3" t="str">
        <f t="shared" si="136"/>
        <v/>
      </c>
      <c r="AS255" s="3" t="str">
        <f t="shared" si="137"/>
        <v/>
      </c>
      <c r="AT255" s="3" t="str">
        <f t="shared" si="138"/>
        <v/>
      </c>
      <c r="AU255" s="3" t="str">
        <f t="shared" si="139"/>
        <v/>
      </c>
      <c r="AV255" s="3" t="str">
        <f t="shared" si="140"/>
        <v/>
      </c>
      <c r="AW255" s="3" t="str">
        <f t="shared" si="141"/>
        <v/>
      </c>
      <c r="AX255" s="3" t="str">
        <f t="shared" si="142"/>
        <v/>
      </c>
      <c r="AY255" s="3" t="str">
        <f t="shared" si="143"/>
        <v/>
      </c>
      <c r="AZ255" s="3" t="str">
        <f t="shared" si="144"/>
        <v/>
      </c>
      <c r="BB255" s="7" t="str">
        <f t="shared" si="124"/>
        <v/>
      </c>
    </row>
    <row r="256" spans="1:54" x14ac:dyDescent="0.25">
      <c r="A256" s="2" t="str">
        <f t="shared" si="145"/>
        <v/>
      </c>
      <c r="B256" s="2" t="str">
        <f t="shared" si="146"/>
        <v/>
      </c>
      <c r="D256" s="59"/>
      <c r="E256" s="61"/>
      <c r="F256" s="18" t="str">
        <f t="shared" si="165"/>
        <v/>
      </c>
      <c r="G256" s="19" t="str">
        <f>IF(D256="","",VLOOKUP(D256,'Flota Variable'!$D$4:$I$35,4,0))</f>
        <v/>
      </c>
      <c r="H256" s="54"/>
      <c r="I256" s="19" t="str">
        <f>IF(D256="","",VLOOKUP(D256,'Flota Variable'!$D$4:$I$35,6,0))</f>
        <v/>
      </c>
      <c r="J256" s="54"/>
      <c r="L256" s="2">
        <v>254</v>
      </c>
      <c r="M256" s="2">
        <f t="shared" si="148"/>
        <v>12</v>
      </c>
      <c r="N256" s="2">
        <f t="shared" si="149"/>
        <v>14</v>
      </c>
      <c r="O256" s="2">
        <f t="shared" si="150"/>
        <v>1214</v>
      </c>
      <c r="P256" s="43" t="str">
        <f t="shared" si="151"/>
        <v/>
      </c>
      <c r="Q256" s="44" t="str">
        <f t="shared" si="152"/>
        <v/>
      </c>
      <c r="R256" s="41" t="str">
        <f t="shared" si="153"/>
        <v/>
      </c>
      <c r="S256" s="41" t="str">
        <f t="shared" si="154"/>
        <v/>
      </c>
      <c r="U256" s="2" t="str">
        <f t="shared" si="155"/>
        <v/>
      </c>
      <c r="V256" s="2" t="str">
        <f t="shared" si="156"/>
        <v/>
      </c>
      <c r="W256" s="2" t="str">
        <f t="shared" si="157"/>
        <v/>
      </c>
      <c r="X256" s="2" t="str">
        <f t="shared" si="158"/>
        <v/>
      </c>
      <c r="Y256" s="2" t="str">
        <f t="shared" si="159"/>
        <v/>
      </c>
      <c r="Z256" s="41" t="str">
        <f t="shared" si="160"/>
        <v/>
      </c>
      <c r="AA256" s="41" t="str">
        <f t="shared" si="161"/>
        <v/>
      </c>
      <c r="AB256" s="41" t="str">
        <f t="shared" si="125"/>
        <v/>
      </c>
      <c r="AC256" s="40" t="str">
        <f t="shared" si="126"/>
        <v/>
      </c>
      <c r="AD256" s="41" t="str">
        <f t="shared" si="127"/>
        <v/>
      </c>
      <c r="AF256" s="2" t="str">
        <f t="shared" si="164"/>
        <v/>
      </c>
      <c r="AG256" s="2" t="str">
        <f t="shared" si="128"/>
        <v/>
      </c>
      <c r="AH256" s="2" t="str">
        <f t="shared" si="129"/>
        <v/>
      </c>
      <c r="AI256" s="2" t="str">
        <f t="shared" si="130"/>
        <v/>
      </c>
      <c r="AJ256" s="2" t="str">
        <f t="shared" si="131"/>
        <v/>
      </c>
      <c r="AK256" s="41" t="str">
        <f t="shared" si="162"/>
        <v/>
      </c>
      <c r="AL256" s="41" t="str">
        <f t="shared" si="163"/>
        <v/>
      </c>
      <c r="AM256" s="41" t="str">
        <f t="shared" si="132"/>
        <v/>
      </c>
      <c r="AN256" s="41" t="str">
        <f t="shared" si="133"/>
        <v/>
      </c>
      <c r="AO256" s="41" t="str">
        <f t="shared" si="134"/>
        <v/>
      </c>
      <c r="AQ256" s="2" t="str">
        <f t="shared" si="135"/>
        <v/>
      </c>
      <c r="AR256" s="3" t="str">
        <f t="shared" si="136"/>
        <v/>
      </c>
      <c r="AS256" s="3" t="str">
        <f t="shared" si="137"/>
        <v/>
      </c>
      <c r="AT256" s="3" t="str">
        <f t="shared" si="138"/>
        <v/>
      </c>
      <c r="AU256" s="3" t="str">
        <f t="shared" si="139"/>
        <v/>
      </c>
      <c r="AV256" s="3" t="str">
        <f t="shared" si="140"/>
        <v/>
      </c>
      <c r="AW256" s="3" t="str">
        <f t="shared" si="141"/>
        <v/>
      </c>
      <c r="AX256" s="3" t="str">
        <f t="shared" si="142"/>
        <v/>
      </c>
      <c r="AY256" s="3" t="str">
        <f t="shared" si="143"/>
        <v/>
      </c>
      <c r="AZ256" s="3" t="str">
        <f t="shared" si="144"/>
        <v/>
      </c>
      <c r="BB256" s="7" t="str">
        <f t="shared" si="124"/>
        <v/>
      </c>
    </row>
    <row r="257" spans="1:54" x14ac:dyDescent="0.25">
      <c r="A257" s="2" t="str">
        <f t="shared" si="145"/>
        <v/>
      </c>
      <c r="B257" s="2" t="str">
        <f t="shared" si="146"/>
        <v/>
      </c>
      <c r="D257" s="59"/>
      <c r="E257" s="61"/>
      <c r="F257" s="18" t="str">
        <f t="shared" si="165"/>
        <v/>
      </c>
      <c r="G257" s="19" t="str">
        <f>IF(D257="","",VLOOKUP(D257,'Flota Variable'!$D$4:$I$35,4,0))</f>
        <v/>
      </c>
      <c r="H257" s="54"/>
      <c r="I257" s="19" t="str">
        <f>IF(D257="","",VLOOKUP(D257,'Flota Variable'!$D$4:$I$35,6,0))</f>
        <v/>
      </c>
      <c r="J257" s="54"/>
      <c r="L257" s="2">
        <v>255</v>
      </c>
      <c r="M257" s="2">
        <f t="shared" si="148"/>
        <v>12</v>
      </c>
      <c r="N257" s="2">
        <f t="shared" si="149"/>
        <v>15</v>
      </c>
      <c r="O257" s="2">
        <f t="shared" si="150"/>
        <v>1215</v>
      </c>
      <c r="P257" s="43" t="str">
        <f t="shared" si="151"/>
        <v/>
      </c>
      <c r="Q257" s="44" t="str">
        <f t="shared" si="152"/>
        <v/>
      </c>
      <c r="R257" s="41" t="str">
        <f t="shared" si="153"/>
        <v/>
      </c>
      <c r="S257" s="41" t="str">
        <f t="shared" si="154"/>
        <v/>
      </c>
      <c r="U257" s="2" t="str">
        <f t="shared" si="155"/>
        <v/>
      </c>
      <c r="V257" s="2" t="str">
        <f t="shared" si="156"/>
        <v/>
      </c>
      <c r="W257" s="2" t="str">
        <f t="shared" si="157"/>
        <v/>
      </c>
      <c r="X257" s="2" t="str">
        <f t="shared" si="158"/>
        <v/>
      </c>
      <c r="Y257" s="2" t="str">
        <f t="shared" si="159"/>
        <v/>
      </c>
      <c r="Z257" s="41" t="str">
        <f t="shared" si="160"/>
        <v/>
      </c>
      <c r="AA257" s="41" t="str">
        <f t="shared" si="161"/>
        <v/>
      </c>
      <c r="AB257" s="41" t="str">
        <f t="shared" si="125"/>
        <v/>
      </c>
      <c r="AC257" s="40" t="str">
        <f t="shared" si="126"/>
        <v/>
      </c>
      <c r="AD257" s="41" t="str">
        <f t="shared" si="127"/>
        <v/>
      </c>
      <c r="AF257" s="2" t="str">
        <f t="shared" si="164"/>
        <v/>
      </c>
      <c r="AG257" s="2" t="str">
        <f t="shared" si="128"/>
        <v/>
      </c>
      <c r="AH257" s="2" t="str">
        <f t="shared" si="129"/>
        <v/>
      </c>
      <c r="AI257" s="2" t="str">
        <f t="shared" si="130"/>
        <v/>
      </c>
      <c r="AJ257" s="2" t="str">
        <f t="shared" si="131"/>
        <v/>
      </c>
      <c r="AK257" s="41" t="str">
        <f t="shared" si="162"/>
        <v/>
      </c>
      <c r="AL257" s="41" t="str">
        <f t="shared" si="163"/>
        <v/>
      </c>
      <c r="AM257" s="41" t="str">
        <f t="shared" si="132"/>
        <v/>
      </c>
      <c r="AN257" s="41" t="str">
        <f t="shared" si="133"/>
        <v/>
      </c>
      <c r="AO257" s="41" t="str">
        <f t="shared" si="134"/>
        <v/>
      </c>
      <c r="AQ257" s="2" t="str">
        <f t="shared" si="135"/>
        <v/>
      </c>
      <c r="AR257" s="3" t="str">
        <f t="shared" si="136"/>
        <v/>
      </c>
      <c r="AS257" s="3" t="str">
        <f t="shared" si="137"/>
        <v/>
      </c>
      <c r="AT257" s="3" t="str">
        <f t="shared" si="138"/>
        <v/>
      </c>
      <c r="AU257" s="3" t="str">
        <f t="shared" si="139"/>
        <v/>
      </c>
      <c r="AV257" s="3" t="str">
        <f t="shared" si="140"/>
        <v/>
      </c>
      <c r="AW257" s="3" t="str">
        <f t="shared" si="141"/>
        <v/>
      </c>
      <c r="AX257" s="3" t="str">
        <f t="shared" si="142"/>
        <v/>
      </c>
      <c r="AY257" s="3" t="str">
        <f t="shared" si="143"/>
        <v/>
      </c>
      <c r="AZ257" s="3" t="str">
        <f t="shared" si="144"/>
        <v/>
      </c>
      <c r="BB257" s="7" t="str">
        <f t="shared" si="124"/>
        <v/>
      </c>
    </row>
    <row r="258" spans="1:54" x14ac:dyDescent="0.25">
      <c r="A258" s="2" t="str">
        <f t="shared" si="145"/>
        <v/>
      </c>
      <c r="B258" s="2" t="str">
        <f t="shared" si="146"/>
        <v/>
      </c>
      <c r="D258" s="59"/>
      <c r="E258" s="61"/>
      <c r="F258" s="18" t="str">
        <f t="shared" si="165"/>
        <v/>
      </c>
      <c r="G258" s="19" t="str">
        <f>IF(D258="","",VLOOKUP(D258,'Flota Variable'!$D$4:$I$35,4,0))</f>
        <v/>
      </c>
      <c r="H258" s="54"/>
      <c r="I258" s="19" t="str">
        <f>IF(D258="","",VLOOKUP(D258,'Flota Variable'!$D$4:$I$35,6,0))</f>
        <v/>
      </c>
      <c r="J258" s="54"/>
      <c r="L258" s="2">
        <v>256</v>
      </c>
      <c r="M258" s="2">
        <f t="shared" si="148"/>
        <v>12</v>
      </c>
      <c r="N258" s="2">
        <f t="shared" si="149"/>
        <v>16</v>
      </c>
      <c r="O258" s="2">
        <f t="shared" si="150"/>
        <v>1216</v>
      </c>
      <c r="P258" s="43" t="str">
        <f t="shared" si="151"/>
        <v/>
      </c>
      <c r="Q258" s="44" t="str">
        <f t="shared" si="152"/>
        <v/>
      </c>
      <c r="R258" s="41" t="str">
        <f t="shared" si="153"/>
        <v/>
      </c>
      <c r="S258" s="41" t="str">
        <f t="shared" si="154"/>
        <v/>
      </c>
      <c r="U258" s="2" t="str">
        <f t="shared" si="155"/>
        <v/>
      </c>
      <c r="V258" s="2" t="str">
        <f t="shared" si="156"/>
        <v/>
      </c>
      <c r="W258" s="2" t="str">
        <f t="shared" si="157"/>
        <v/>
      </c>
      <c r="X258" s="2" t="str">
        <f t="shared" si="158"/>
        <v/>
      </c>
      <c r="Y258" s="2" t="str">
        <f t="shared" si="159"/>
        <v/>
      </c>
      <c r="Z258" s="41" t="str">
        <f t="shared" si="160"/>
        <v/>
      </c>
      <c r="AA258" s="41" t="str">
        <f t="shared" si="161"/>
        <v/>
      </c>
      <c r="AB258" s="41" t="str">
        <f t="shared" si="125"/>
        <v/>
      </c>
      <c r="AC258" s="40" t="str">
        <f t="shared" si="126"/>
        <v/>
      </c>
      <c r="AD258" s="41" t="str">
        <f t="shared" si="127"/>
        <v/>
      </c>
      <c r="AF258" s="2" t="str">
        <f t="shared" si="164"/>
        <v/>
      </c>
      <c r="AG258" s="2" t="str">
        <f t="shared" si="128"/>
        <v/>
      </c>
      <c r="AH258" s="2" t="str">
        <f t="shared" si="129"/>
        <v/>
      </c>
      <c r="AI258" s="2" t="str">
        <f t="shared" si="130"/>
        <v/>
      </c>
      <c r="AJ258" s="2" t="str">
        <f t="shared" si="131"/>
        <v/>
      </c>
      <c r="AK258" s="41" t="str">
        <f t="shared" si="162"/>
        <v/>
      </c>
      <c r="AL258" s="41" t="str">
        <f t="shared" si="163"/>
        <v/>
      </c>
      <c r="AM258" s="41" t="str">
        <f t="shared" si="132"/>
        <v/>
      </c>
      <c r="AN258" s="41" t="str">
        <f t="shared" si="133"/>
        <v/>
      </c>
      <c r="AO258" s="41" t="str">
        <f t="shared" si="134"/>
        <v/>
      </c>
      <c r="AQ258" s="2" t="str">
        <f t="shared" si="135"/>
        <v/>
      </c>
      <c r="AR258" s="3" t="str">
        <f t="shared" si="136"/>
        <v/>
      </c>
      <c r="AS258" s="3" t="str">
        <f t="shared" si="137"/>
        <v/>
      </c>
      <c r="AT258" s="3" t="str">
        <f t="shared" si="138"/>
        <v/>
      </c>
      <c r="AU258" s="3" t="str">
        <f t="shared" si="139"/>
        <v/>
      </c>
      <c r="AV258" s="3" t="str">
        <f t="shared" si="140"/>
        <v/>
      </c>
      <c r="AW258" s="3" t="str">
        <f t="shared" si="141"/>
        <v/>
      </c>
      <c r="AX258" s="3" t="str">
        <f t="shared" si="142"/>
        <v/>
      </c>
      <c r="AY258" s="3" t="str">
        <f t="shared" si="143"/>
        <v/>
      </c>
      <c r="AZ258" s="3" t="str">
        <f t="shared" si="144"/>
        <v/>
      </c>
      <c r="BB258" s="7" t="str">
        <f t="shared" ref="BB258:BB321" si="166">IF(AR258="","","="&amp;""""&amp;AR258&amp;""""&amp;","&amp;"="&amp;""""&amp;AS258&amp;""""&amp;","&amp;"="&amp;""""&amp;AT258&amp;""""&amp;","&amp;"="&amp;""""&amp;AU258&amp;""""&amp;","&amp;"="&amp;""""&amp;AV258&amp;""""&amp;","&amp;"="&amp;""""&amp;AW258&amp;""""&amp;","&amp;"="&amp;""""&amp;AY258&amp;""""&amp;","&amp;"="&amp;""""&amp;AZ258&amp;""""&amp;","&amp;"="&amp;""""&amp;AX258&amp;""""&amp;",")</f>
        <v/>
      </c>
    </row>
    <row r="259" spans="1:54" x14ac:dyDescent="0.25">
      <c r="A259" s="2" t="str">
        <f t="shared" si="145"/>
        <v/>
      </c>
      <c r="B259" s="2" t="str">
        <f t="shared" si="146"/>
        <v/>
      </c>
      <c r="D259" s="59"/>
      <c r="E259" s="61"/>
      <c r="F259" s="18" t="str">
        <f t="shared" si="165"/>
        <v/>
      </c>
      <c r="G259" s="19" t="str">
        <f>IF(D259="","",VLOOKUP(D259,'Flota Variable'!$D$4:$I$35,4,0))</f>
        <v/>
      </c>
      <c r="H259" s="54"/>
      <c r="I259" s="19" t="str">
        <f>IF(D259="","",VLOOKUP(D259,'Flota Variable'!$D$4:$I$35,6,0))</f>
        <v/>
      </c>
      <c r="J259" s="54"/>
      <c r="L259" s="2">
        <v>257</v>
      </c>
      <c r="M259" s="2">
        <f t="shared" si="148"/>
        <v>12</v>
      </c>
      <c r="N259" s="2">
        <f t="shared" si="149"/>
        <v>17</v>
      </c>
      <c r="O259" s="2">
        <f t="shared" si="150"/>
        <v>1217</v>
      </c>
      <c r="P259" s="43" t="str">
        <f t="shared" si="151"/>
        <v/>
      </c>
      <c r="Q259" s="44" t="str">
        <f t="shared" si="152"/>
        <v/>
      </c>
      <c r="R259" s="41" t="str">
        <f t="shared" si="153"/>
        <v/>
      </c>
      <c r="S259" s="41" t="str">
        <f t="shared" si="154"/>
        <v/>
      </c>
      <c r="U259" s="2" t="str">
        <f t="shared" si="155"/>
        <v/>
      </c>
      <c r="V259" s="2" t="str">
        <f t="shared" si="156"/>
        <v/>
      </c>
      <c r="W259" s="2" t="str">
        <f t="shared" si="157"/>
        <v/>
      </c>
      <c r="X259" s="2" t="str">
        <f t="shared" si="158"/>
        <v/>
      </c>
      <c r="Y259" s="2" t="str">
        <f t="shared" si="159"/>
        <v/>
      </c>
      <c r="Z259" s="41" t="str">
        <f t="shared" si="160"/>
        <v/>
      </c>
      <c r="AA259" s="41" t="str">
        <f t="shared" si="161"/>
        <v/>
      </c>
      <c r="AB259" s="41" t="str">
        <f t="shared" ref="AB259:AB322" si="167">IF(V259="","",H259)</f>
        <v/>
      </c>
      <c r="AC259" s="40" t="str">
        <f t="shared" ref="AC259:AC322" si="168">IF(V259="","",AB259-$X$1)</f>
        <v/>
      </c>
      <c r="AD259" s="41" t="str">
        <f t="shared" ref="AD259:AD322" si="169">AB259</f>
        <v/>
      </c>
      <c r="AF259" s="2" t="str">
        <f t="shared" si="164"/>
        <v/>
      </c>
      <c r="AG259" s="2" t="str">
        <f t="shared" ref="AG259:AG322" si="170">IF(L259&lt;=$V$1,D259,"")</f>
        <v/>
      </c>
      <c r="AH259" s="2" t="str">
        <f t="shared" ref="AH259:AH322" si="171">IF(V259="","",2)</f>
        <v/>
      </c>
      <c r="AI259" s="2" t="str">
        <f t="shared" ref="AI259:AI322" si="172">IF(V259="","",I259)</f>
        <v/>
      </c>
      <c r="AJ259" s="2" t="str">
        <f t="shared" ref="AJ259:AJ322" si="173">IF(V259="","",G259)</f>
        <v/>
      </c>
      <c r="AK259" s="41" t="str">
        <f t="shared" si="162"/>
        <v/>
      </c>
      <c r="AL259" s="41" t="str">
        <f t="shared" si="163"/>
        <v/>
      </c>
      <c r="AM259" s="41" t="str">
        <f t="shared" ref="AM259:AM322" si="174">IF(V259="","",J259)</f>
        <v/>
      </c>
      <c r="AN259" s="41" t="str">
        <f t="shared" ref="AN259:AN322" si="175">IF(V259="","",AM259-$X$1)</f>
        <v/>
      </c>
      <c r="AO259" s="41" t="str">
        <f t="shared" ref="AO259:AO322" si="176">AM259</f>
        <v/>
      </c>
      <c r="AQ259" s="2" t="str">
        <f t="shared" ref="AQ259:AQ322" si="177">IF(L259&lt;=$AG$1,L259,"")</f>
        <v/>
      </c>
      <c r="AR259" s="3" t="str">
        <f t="shared" ref="AR259:AR322" si="178">IFERROR(VLOOKUP(AQ259,$U$3:$AD$398,2,0),VLOOKUP(AQ259,$AF$3:$AO$398,2,0))</f>
        <v/>
      </c>
      <c r="AS259" s="3" t="str">
        <f t="shared" ref="AS259:AS322" si="179">IFERROR(VLOOKUP(AQ259,$U$3:$AD$398,3,0),VLOOKUP(AQ259,$AF$3:$AO$398,3,0))</f>
        <v/>
      </c>
      <c r="AT259" s="3" t="str">
        <f t="shared" ref="AT259:AT322" si="180">IFERROR(VLOOKUP(AQ259,$U$3:$AD$398,4,0),VLOOKUP(AQ259,$AF$3:$AO$398,4,0))</f>
        <v/>
      </c>
      <c r="AU259" s="3" t="str">
        <f t="shared" ref="AU259:AU322" si="181">IFERROR(VLOOKUP(AQ259,$U$3:$AD$398,5,0),VLOOKUP(AQ259,$AF$3:$AO$398,5,0))</f>
        <v/>
      </c>
      <c r="AV259" s="3" t="str">
        <f t="shared" ref="AV259:AV322" si="182">TEXT(IFERROR(VLOOKUP(AQ259,$U$3:$AD$398,6,0),VLOOKUP(AQ259,$AF$3:$AO$398,6,0)),"hh:mm")</f>
        <v/>
      </c>
      <c r="AW259" s="3" t="str">
        <f t="shared" ref="AW259:AW322" si="183">IF(IFERROR(VLOOKUP(AQ259,$U$3:$AD$398,7,0),VLOOKUP(AQ259,$AF$3:$AO$398,7,0))="40:00","40:00",TEXT(IFERROR(VLOOKUP(AQ259,$U$3:$AD$398,7,0),VLOOKUP(AQ259,$AF$3:$AO$398,7,0)),"hh:mm"))</f>
        <v/>
      </c>
      <c r="AX259" s="3" t="str">
        <f t="shared" ref="AX259:AX322" si="184">TEXT(IFERROR(VLOOKUP(AQ259,$U$3:$AD$398,10,0),VLOOKUP(AQ259,$AF$3:$AO$398,10,0)),"hh:mm")</f>
        <v/>
      </c>
      <c r="AY259" s="3" t="str">
        <f t="shared" ref="AY259:AY322" si="185">TEXT(IFERROR(VLOOKUP(AQ259,$U$3:$AD$398,8,0),VLOOKUP(AQ259,$AF$3:$AO$398,8,0)),"hh:mm")</f>
        <v/>
      </c>
      <c r="AZ259" s="3" t="str">
        <f t="shared" ref="AZ259:AZ322" si="186">TEXT(IFERROR(VLOOKUP(AQ259,$U$3:$AD$398,9,0),VLOOKUP(AQ259,$AF$3:$AO$398,9,0)),"hh:mm")</f>
        <v/>
      </c>
      <c r="BB259" s="7" t="str">
        <f t="shared" si="166"/>
        <v/>
      </c>
    </row>
    <row r="260" spans="1:54" x14ac:dyDescent="0.25">
      <c r="A260" s="2" t="str">
        <f t="shared" ref="A260:A323" si="187">IF(D260="","",IF(D260&lt;&gt;D259,A259+1,A259))</f>
        <v/>
      </c>
      <c r="B260" s="2" t="str">
        <f t="shared" ref="B260:B323" si="188">IF(E260="","",A260*100+IF(E260&lt;3,3,E260))</f>
        <v/>
      </c>
      <c r="D260" s="59"/>
      <c r="E260" s="61"/>
      <c r="F260" s="18" t="str">
        <f t="shared" si="165"/>
        <v/>
      </c>
      <c r="G260" s="19" t="str">
        <f>IF(D260="","",VLOOKUP(D260,'Flota Variable'!$D$4:$I$35,4,0))</f>
        <v/>
      </c>
      <c r="H260" s="54"/>
      <c r="I260" s="19" t="str">
        <f>IF(D260="","",VLOOKUP(D260,'Flota Variable'!$D$4:$I$35,6,0))</f>
        <v/>
      </c>
      <c r="J260" s="54"/>
      <c r="L260" s="2">
        <v>258</v>
      </c>
      <c r="M260" s="2">
        <f t="shared" ref="M260:M323" si="189">ROUNDUP(L260/22,0)</f>
        <v>12</v>
      </c>
      <c r="N260" s="2">
        <f t="shared" ref="N260:N323" si="190">IF(M260&lt;&gt;M259,3,N259+1)</f>
        <v>18</v>
      </c>
      <c r="O260" s="2">
        <f t="shared" ref="O260:O323" si="191">M260*100+N260</f>
        <v>1218</v>
      </c>
      <c r="P260" s="43" t="str">
        <f t="shared" ref="P260:P323" si="192">IFERROR(VLOOKUP(M260,$A$3:$D$402,4,0)&amp;"_"&amp;N260,"")</f>
        <v/>
      </c>
      <c r="Q260" s="44" t="str">
        <f t="shared" ref="Q260:Q323" si="193">IF(P260="","",IFERROR(VLOOKUP(O260,$B$3:$J$402,7,0),Q259))</f>
        <v/>
      </c>
      <c r="R260" s="41" t="str">
        <f t="shared" ref="R260:R323" si="194">IF(P260="","",IFERROR(VLOOKUP(O260,$B$3:$J$402,9,0),R259))</f>
        <v/>
      </c>
      <c r="S260" s="41" t="str">
        <f t="shared" ref="S260:S323" si="195">IFERROR(R260+Q260,"")</f>
        <v/>
      </c>
      <c r="U260" s="2" t="str">
        <f t="shared" ref="U260:U323" si="196">IF(V260="","",U259+1)</f>
        <v/>
      </c>
      <c r="V260" s="2" t="str">
        <f t="shared" ref="V260:V323" si="197">IF(L260&lt;=$V$1,D260,"")</f>
        <v/>
      </c>
      <c r="W260" s="2" t="str">
        <f t="shared" ref="W260:W323" si="198">IF(V260="","",1)</f>
        <v/>
      </c>
      <c r="X260" s="2" t="str">
        <f t="shared" ref="X260:X323" si="199">IF(V260="","",G260)</f>
        <v/>
      </c>
      <c r="Y260" s="2" t="str">
        <f t="shared" ref="Y260:Y323" si="200">IF(V260="","",I260)</f>
        <v/>
      </c>
      <c r="Z260" s="41" t="str">
        <f t="shared" ref="Z260:Z323" si="201">IF(V260="","",E260*$W$1)</f>
        <v/>
      </c>
      <c r="AA260" s="41" t="str">
        <f t="shared" ref="AA260:AA323" si="202">IF(AND(Z261="",Z260&lt;&gt;""),"40:00",Z261)</f>
        <v/>
      </c>
      <c r="AB260" s="41" t="str">
        <f t="shared" si="167"/>
        <v/>
      </c>
      <c r="AC260" s="40" t="str">
        <f t="shared" si="168"/>
        <v/>
      </c>
      <c r="AD260" s="41" t="str">
        <f t="shared" si="169"/>
        <v/>
      </c>
      <c r="AF260" s="2" t="str">
        <f t="shared" si="164"/>
        <v/>
      </c>
      <c r="AG260" s="2" t="str">
        <f t="shared" si="170"/>
        <v/>
      </c>
      <c r="AH260" s="2" t="str">
        <f t="shared" si="171"/>
        <v/>
      </c>
      <c r="AI260" s="2" t="str">
        <f t="shared" si="172"/>
        <v/>
      </c>
      <c r="AJ260" s="2" t="str">
        <f t="shared" si="173"/>
        <v/>
      </c>
      <c r="AK260" s="41" t="str">
        <f t="shared" ref="AK260:AK323" si="203">IF(V260="","",Z260+AB260)</f>
        <v/>
      </c>
      <c r="AL260" s="41" t="str">
        <f t="shared" ref="AL260:AL323" si="204">IF(AND(AK261="",AK260&lt;&gt;""),"40:00",AK261)</f>
        <v/>
      </c>
      <c r="AM260" s="41" t="str">
        <f t="shared" si="174"/>
        <v/>
      </c>
      <c r="AN260" s="41" t="str">
        <f t="shared" si="175"/>
        <v/>
      </c>
      <c r="AO260" s="41" t="str">
        <f t="shared" si="176"/>
        <v/>
      </c>
      <c r="AQ260" s="2" t="str">
        <f t="shared" si="177"/>
        <v/>
      </c>
      <c r="AR260" s="3" t="str">
        <f t="shared" si="178"/>
        <v/>
      </c>
      <c r="AS260" s="3" t="str">
        <f t="shared" si="179"/>
        <v/>
      </c>
      <c r="AT260" s="3" t="str">
        <f t="shared" si="180"/>
        <v/>
      </c>
      <c r="AU260" s="3" t="str">
        <f t="shared" si="181"/>
        <v/>
      </c>
      <c r="AV260" s="3" t="str">
        <f t="shared" si="182"/>
        <v/>
      </c>
      <c r="AW260" s="3" t="str">
        <f t="shared" si="183"/>
        <v/>
      </c>
      <c r="AX260" s="3" t="str">
        <f t="shared" si="184"/>
        <v/>
      </c>
      <c r="AY260" s="3" t="str">
        <f t="shared" si="185"/>
        <v/>
      </c>
      <c r="AZ260" s="3" t="str">
        <f t="shared" si="186"/>
        <v/>
      </c>
      <c r="BB260" s="7" t="str">
        <f t="shared" si="166"/>
        <v/>
      </c>
    </row>
    <row r="261" spans="1:54" x14ac:dyDescent="0.25">
      <c r="A261" s="2" t="str">
        <f t="shared" si="187"/>
        <v/>
      </c>
      <c r="B261" s="2" t="str">
        <f t="shared" si="188"/>
        <v/>
      </c>
      <c r="D261" s="59"/>
      <c r="E261" s="61"/>
      <c r="F261" s="18" t="str">
        <f t="shared" si="165"/>
        <v/>
      </c>
      <c r="G261" s="19" t="str">
        <f>IF(D261="","",VLOOKUP(D261,'Flota Variable'!$D$4:$I$35,4,0))</f>
        <v/>
      </c>
      <c r="H261" s="54"/>
      <c r="I261" s="19" t="str">
        <f>IF(D261="","",VLOOKUP(D261,'Flota Variable'!$D$4:$I$35,6,0))</f>
        <v/>
      </c>
      <c r="J261" s="54"/>
      <c r="L261" s="2">
        <v>259</v>
      </c>
      <c r="M261" s="2">
        <f t="shared" si="189"/>
        <v>12</v>
      </c>
      <c r="N261" s="2">
        <f t="shared" si="190"/>
        <v>19</v>
      </c>
      <c r="O261" s="2">
        <f t="shared" si="191"/>
        <v>1219</v>
      </c>
      <c r="P261" s="43" t="str">
        <f t="shared" si="192"/>
        <v/>
      </c>
      <c r="Q261" s="44" t="str">
        <f t="shared" si="193"/>
        <v/>
      </c>
      <c r="R261" s="41" t="str">
        <f t="shared" si="194"/>
        <v/>
      </c>
      <c r="S261" s="41" t="str">
        <f t="shared" si="195"/>
        <v/>
      </c>
      <c r="U261" s="2" t="str">
        <f t="shared" si="196"/>
        <v/>
      </c>
      <c r="V261" s="2" t="str">
        <f t="shared" si="197"/>
        <v/>
      </c>
      <c r="W261" s="2" t="str">
        <f t="shared" si="198"/>
        <v/>
      </c>
      <c r="X261" s="2" t="str">
        <f t="shared" si="199"/>
        <v/>
      </c>
      <c r="Y261" s="2" t="str">
        <f t="shared" si="200"/>
        <v/>
      </c>
      <c r="Z261" s="41" t="str">
        <f t="shared" si="201"/>
        <v/>
      </c>
      <c r="AA261" s="41" t="str">
        <f t="shared" si="202"/>
        <v/>
      </c>
      <c r="AB261" s="41" t="str">
        <f t="shared" si="167"/>
        <v/>
      </c>
      <c r="AC261" s="40" t="str">
        <f t="shared" si="168"/>
        <v/>
      </c>
      <c r="AD261" s="41" t="str">
        <f t="shared" si="169"/>
        <v/>
      </c>
      <c r="AF261" s="2" t="str">
        <f t="shared" ref="AF261:AF324" si="205">IF(AG261="","",AF260+1)</f>
        <v/>
      </c>
      <c r="AG261" s="2" t="str">
        <f t="shared" si="170"/>
        <v/>
      </c>
      <c r="AH261" s="2" t="str">
        <f t="shared" si="171"/>
        <v/>
      </c>
      <c r="AI261" s="2" t="str">
        <f t="shared" si="172"/>
        <v/>
      </c>
      <c r="AJ261" s="2" t="str">
        <f t="shared" si="173"/>
        <v/>
      </c>
      <c r="AK261" s="41" t="str">
        <f t="shared" si="203"/>
        <v/>
      </c>
      <c r="AL261" s="41" t="str">
        <f t="shared" si="204"/>
        <v/>
      </c>
      <c r="AM261" s="41" t="str">
        <f t="shared" si="174"/>
        <v/>
      </c>
      <c r="AN261" s="41" t="str">
        <f t="shared" si="175"/>
        <v/>
      </c>
      <c r="AO261" s="41" t="str">
        <f t="shared" si="176"/>
        <v/>
      </c>
      <c r="AQ261" s="2" t="str">
        <f t="shared" si="177"/>
        <v/>
      </c>
      <c r="AR261" s="3" t="str">
        <f t="shared" si="178"/>
        <v/>
      </c>
      <c r="AS261" s="3" t="str">
        <f t="shared" si="179"/>
        <v/>
      </c>
      <c r="AT261" s="3" t="str">
        <f t="shared" si="180"/>
        <v/>
      </c>
      <c r="AU261" s="3" t="str">
        <f t="shared" si="181"/>
        <v/>
      </c>
      <c r="AV261" s="3" t="str">
        <f t="shared" si="182"/>
        <v/>
      </c>
      <c r="AW261" s="3" t="str">
        <f t="shared" si="183"/>
        <v/>
      </c>
      <c r="AX261" s="3" t="str">
        <f t="shared" si="184"/>
        <v/>
      </c>
      <c r="AY261" s="3" t="str">
        <f t="shared" si="185"/>
        <v/>
      </c>
      <c r="AZ261" s="3" t="str">
        <f t="shared" si="186"/>
        <v/>
      </c>
      <c r="BB261" s="7" t="str">
        <f t="shared" si="166"/>
        <v/>
      </c>
    </row>
    <row r="262" spans="1:54" x14ac:dyDescent="0.25">
      <c r="A262" s="2" t="str">
        <f t="shared" si="187"/>
        <v/>
      </c>
      <c r="B262" s="2" t="str">
        <f t="shared" si="188"/>
        <v/>
      </c>
      <c r="D262" s="59"/>
      <c r="E262" s="61"/>
      <c r="F262" s="18" t="str">
        <f t="shared" si="165"/>
        <v/>
      </c>
      <c r="G262" s="19" t="str">
        <f>IF(D262="","",VLOOKUP(D262,'Flota Variable'!$D$4:$I$35,4,0))</f>
        <v/>
      </c>
      <c r="H262" s="54"/>
      <c r="I262" s="19" t="str">
        <f>IF(D262="","",VLOOKUP(D262,'Flota Variable'!$D$4:$I$35,6,0))</f>
        <v/>
      </c>
      <c r="J262" s="54"/>
      <c r="L262" s="2">
        <v>260</v>
      </c>
      <c r="M262" s="2">
        <f t="shared" si="189"/>
        <v>12</v>
      </c>
      <c r="N262" s="2">
        <f t="shared" si="190"/>
        <v>20</v>
      </c>
      <c r="O262" s="2">
        <f t="shared" si="191"/>
        <v>1220</v>
      </c>
      <c r="P262" s="43" t="str">
        <f t="shared" si="192"/>
        <v/>
      </c>
      <c r="Q262" s="44" t="str">
        <f t="shared" si="193"/>
        <v/>
      </c>
      <c r="R262" s="41" t="str">
        <f t="shared" si="194"/>
        <v/>
      </c>
      <c r="S262" s="41" t="str">
        <f t="shared" si="195"/>
        <v/>
      </c>
      <c r="U262" s="2" t="str">
        <f t="shared" si="196"/>
        <v/>
      </c>
      <c r="V262" s="2" t="str">
        <f t="shared" si="197"/>
        <v/>
      </c>
      <c r="W262" s="2" t="str">
        <f t="shared" si="198"/>
        <v/>
      </c>
      <c r="X262" s="2" t="str">
        <f t="shared" si="199"/>
        <v/>
      </c>
      <c r="Y262" s="2" t="str">
        <f t="shared" si="200"/>
        <v/>
      </c>
      <c r="Z262" s="41" t="str">
        <f t="shared" si="201"/>
        <v/>
      </c>
      <c r="AA262" s="41" t="str">
        <f t="shared" si="202"/>
        <v/>
      </c>
      <c r="AB262" s="41" t="str">
        <f t="shared" si="167"/>
        <v/>
      </c>
      <c r="AC262" s="40" t="str">
        <f t="shared" si="168"/>
        <v/>
      </c>
      <c r="AD262" s="41" t="str">
        <f t="shared" si="169"/>
        <v/>
      </c>
      <c r="AF262" s="2" t="str">
        <f t="shared" si="205"/>
        <v/>
      </c>
      <c r="AG262" s="2" t="str">
        <f t="shared" si="170"/>
        <v/>
      </c>
      <c r="AH262" s="2" t="str">
        <f t="shared" si="171"/>
        <v/>
      </c>
      <c r="AI262" s="2" t="str">
        <f t="shared" si="172"/>
        <v/>
      </c>
      <c r="AJ262" s="2" t="str">
        <f t="shared" si="173"/>
        <v/>
      </c>
      <c r="AK262" s="41" t="str">
        <f t="shared" si="203"/>
        <v/>
      </c>
      <c r="AL262" s="41" t="str">
        <f t="shared" si="204"/>
        <v/>
      </c>
      <c r="AM262" s="41" t="str">
        <f t="shared" si="174"/>
        <v/>
      </c>
      <c r="AN262" s="41" t="str">
        <f t="shared" si="175"/>
        <v/>
      </c>
      <c r="AO262" s="41" t="str">
        <f t="shared" si="176"/>
        <v/>
      </c>
      <c r="AQ262" s="2" t="str">
        <f t="shared" si="177"/>
        <v/>
      </c>
      <c r="AR262" s="3" t="str">
        <f t="shared" si="178"/>
        <v/>
      </c>
      <c r="AS262" s="3" t="str">
        <f t="shared" si="179"/>
        <v/>
      </c>
      <c r="AT262" s="3" t="str">
        <f t="shared" si="180"/>
        <v/>
      </c>
      <c r="AU262" s="3" t="str">
        <f t="shared" si="181"/>
        <v/>
      </c>
      <c r="AV262" s="3" t="str">
        <f t="shared" si="182"/>
        <v/>
      </c>
      <c r="AW262" s="3" t="str">
        <f t="shared" si="183"/>
        <v/>
      </c>
      <c r="AX262" s="3" t="str">
        <f t="shared" si="184"/>
        <v/>
      </c>
      <c r="AY262" s="3" t="str">
        <f t="shared" si="185"/>
        <v/>
      </c>
      <c r="AZ262" s="3" t="str">
        <f t="shared" si="186"/>
        <v/>
      </c>
      <c r="BB262" s="7" t="str">
        <f t="shared" si="166"/>
        <v/>
      </c>
    </row>
    <row r="263" spans="1:54" x14ac:dyDescent="0.25">
      <c r="A263" s="2" t="str">
        <f t="shared" si="187"/>
        <v/>
      </c>
      <c r="B263" s="2" t="str">
        <f t="shared" si="188"/>
        <v/>
      </c>
      <c r="D263" s="59"/>
      <c r="E263" s="61"/>
      <c r="F263" s="18" t="str">
        <f t="shared" si="165"/>
        <v/>
      </c>
      <c r="G263" s="19" t="str">
        <f>IF(D263="","",VLOOKUP(D263,'Flota Variable'!$D$4:$I$35,4,0))</f>
        <v/>
      </c>
      <c r="H263" s="54"/>
      <c r="I263" s="19" t="str">
        <f>IF(D263="","",VLOOKUP(D263,'Flota Variable'!$D$4:$I$35,6,0))</f>
        <v/>
      </c>
      <c r="J263" s="54"/>
      <c r="L263" s="2">
        <v>261</v>
      </c>
      <c r="M263" s="2">
        <f t="shared" si="189"/>
        <v>12</v>
      </c>
      <c r="N263" s="2">
        <f t="shared" si="190"/>
        <v>21</v>
      </c>
      <c r="O263" s="2">
        <f t="shared" si="191"/>
        <v>1221</v>
      </c>
      <c r="P263" s="43" t="str">
        <f t="shared" si="192"/>
        <v/>
      </c>
      <c r="Q263" s="44" t="str">
        <f t="shared" si="193"/>
        <v/>
      </c>
      <c r="R263" s="41" t="str">
        <f t="shared" si="194"/>
        <v/>
      </c>
      <c r="S263" s="41" t="str">
        <f t="shared" si="195"/>
        <v/>
      </c>
      <c r="U263" s="2" t="str">
        <f t="shared" si="196"/>
        <v/>
      </c>
      <c r="V263" s="2" t="str">
        <f t="shared" si="197"/>
        <v/>
      </c>
      <c r="W263" s="2" t="str">
        <f t="shared" si="198"/>
        <v/>
      </c>
      <c r="X263" s="2" t="str">
        <f t="shared" si="199"/>
        <v/>
      </c>
      <c r="Y263" s="2" t="str">
        <f t="shared" si="200"/>
        <v/>
      </c>
      <c r="Z263" s="41" t="str">
        <f t="shared" si="201"/>
        <v/>
      </c>
      <c r="AA263" s="41" t="str">
        <f t="shared" si="202"/>
        <v/>
      </c>
      <c r="AB263" s="41" t="str">
        <f t="shared" si="167"/>
        <v/>
      </c>
      <c r="AC263" s="40" t="str">
        <f t="shared" si="168"/>
        <v/>
      </c>
      <c r="AD263" s="41" t="str">
        <f t="shared" si="169"/>
        <v/>
      </c>
      <c r="AF263" s="2" t="str">
        <f t="shared" si="205"/>
        <v/>
      </c>
      <c r="AG263" s="2" t="str">
        <f t="shared" si="170"/>
        <v/>
      </c>
      <c r="AH263" s="2" t="str">
        <f t="shared" si="171"/>
        <v/>
      </c>
      <c r="AI263" s="2" t="str">
        <f t="shared" si="172"/>
        <v/>
      </c>
      <c r="AJ263" s="2" t="str">
        <f t="shared" si="173"/>
        <v/>
      </c>
      <c r="AK263" s="41" t="str">
        <f t="shared" si="203"/>
        <v/>
      </c>
      <c r="AL263" s="41" t="str">
        <f t="shared" si="204"/>
        <v/>
      </c>
      <c r="AM263" s="41" t="str">
        <f t="shared" si="174"/>
        <v/>
      </c>
      <c r="AN263" s="41" t="str">
        <f t="shared" si="175"/>
        <v/>
      </c>
      <c r="AO263" s="41" t="str">
        <f t="shared" si="176"/>
        <v/>
      </c>
      <c r="AQ263" s="2" t="str">
        <f t="shared" si="177"/>
        <v/>
      </c>
      <c r="AR263" s="3" t="str">
        <f t="shared" si="178"/>
        <v/>
      </c>
      <c r="AS263" s="3" t="str">
        <f t="shared" si="179"/>
        <v/>
      </c>
      <c r="AT263" s="3" t="str">
        <f t="shared" si="180"/>
        <v/>
      </c>
      <c r="AU263" s="3" t="str">
        <f t="shared" si="181"/>
        <v/>
      </c>
      <c r="AV263" s="3" t="str">
        <f t="shared" si="182"/>
        <v/>
      </c>
      <c r="AW263" s="3" t="str">
        <f t="shared" si="183"/>
        <v/>
      </c>
      <c r="AX263" s="3" t="str">
        <f t="shared" si="184"/>
        <v/>
      </c>
      <c r="AY263" s="3" t="str">
        <f t="shared" si="185"/>
        <v/>
      </c>
      <c r="AZ263" s="3" t="str">
        <f t="shared" si="186"/>
        <v/>
      </c>
      <c r="BB263" s="7" t="str">
        <f t="shared" si="166"/>
        <v/>
      </c>
    </row>
    <row r="264" spans="1:54" x14ac:dyDescent="0.25">
      <c r="A264" s="2" t="str">
        <f t="shared" si="187"/>
        <v/>
      </c>
      <c r="B264" s="2" t="str">
        <f t="shared" si="188"/>
        <v/>
      </c>
      <c r="D264" s="59"/>
      <c r="E264" s="61"/>
      <c r="F264" s="18" t="str">
        <f t="shared" si="165"/>
        <v/>
      </c>
      <c r="G264" s="19" t="str">
        <f>IF(D264="","",VLOOKUP(D264,'Flota Variable'!$D$4:$I$35,4,0))</f>
        <v/>
      </c>
      <c r="H264" s="54"/>
      <c r="I264" s="19" t="str">
        <f>IF(D264="","",VLOOKUP(D264,'Flota Variable'!$D$4:$I$35,6,0))</f>
        <v/>
      </c>
      <c r="J264" s="54"/>
      <c r="L264" s="2">
        <v>262</v>
      </c>
      <c r="M264" s="2">
        <f t="shared" si="189"/>
        <v>12</v>
      </c>
      <c r="N264" s="2">
        <f t="shared" si="190"/>
        <v>22</v>
      </c>
      <c r="O264" s="2">
        <f t="shared" si="191"/>
        <v>1222</v>
      </c>
      <c r="P264" s="43" t="str">
        <f t="shared" si="192"/>
        <v/>
      </c>
      <c r="Q264" s="44" t="str">
        <f t="shared" si="193"/>
        <v/>
      </c>
      <c r="R264" s="41" t="str">
        <f t="shared" si="194"/>
        <v/>
      </c>
      <c r="S264" s="41" t="str">
        <f t="shared" si="195"/>
        <v/>
      </c>
      <c r="U264" s="2" t="str">
        <f t="shared" si="196"/>
        <v/>
      </c>
      <c r="V264" s="2" t="str">
        <f t="shared" si="197"/>
        <v/>
      </c>
      <c r="W264" s="2" t="str">
        <f t="shared" si="198"/>
        <v/>
      </c>
      <c r="X264" s="2" t="str">
        <f t="shared" si="199"/>
        <v/>
      </c>
      <c r="Y264" s="2" t="str">
        <f t="shared" si="200"/>
        <v/>
      </c>
      <c r="Z264" s="41" t="str">
        <f t="shared" si="201"/>
        <v/>
      </c>
      <c r="AA264" s="41" t="str">
        <f t="shared" si="202"/>
        <v/>
      </c>
      <c r="AB264" s="41" t="str">
        <f t="shared" si="167"/>
        <v/>
      </c>
      <c r="AC264" s="40" t="str">
        <f t="shared" si="168"/>
        <v/>
      </c>
      <c r="AD264" s="41" t="str">
        <f t="shared" si="169"/>
        <v/>
      </c>
      <c r="AF264" s="2" t="str">
        <f t="shared" si="205"/>
        <v/>
      </c>
      <c r="AG264" s="2" t="str">
        <f t="shared" si="170"/>
        <v/>
      </c>
      <c r="AH264" s="2" t="str">
        <f t="shared" si="171"/>
        <v/>
      </c>
      <c r="AI264" s="2" t="str">
        <f t="shared" si="172"/>
        <v/>
      </c>
      <c r="AJ264" s="2" t="str">
        <f t="shared" si="173"/>
        <v/>
      </c>
      <c r="AK264" s="41" t="str">
        <f t="shared" si="203"/>
        <v/>
      </c>
      <c r="AL264" s="41" t="str">
        <f t="shared" si="204"/>
        <v/>
      </c>
      <c r="AM264" s="41" t="str">
        <f t="shared" si="174"/>
        <v/>
      </c>
      <c r="AN264" s="41" t="str">
        <f t="shared" si="175"/>
        <v/>
      </c>
      <c r="AO264" s="41" t="str">
        <f t="shared" si="176"/>
        <v/>
      </c>
      <c r="AQ264" s="2" t="str">
        <f t="shared" si="177"/>
        <v/>
      </c>
      <c r="AR264" s="3" t="str">
        <f t="shared" si="178"/>
        <v/>
      </c>
      <c r="AS264" s="3" t="str">
        <f t="shared" si="179"/>
        <v/>
      </c>
      <c r="AT264" s="3" t="str">
        <f t="shared" si="180"/>
        <v/>
      </c>
      <c r="AU264" s="3" t="str">
        <f t="shared" si="181"/>
        <v/>
      </c>
      <c r="AV264" s="3" t="str">
        <f t="shared" si="182"/>
        <v/>
      </c>
      <c r="AW264" s="3" t="str">
        <f t="shared" si="183"/>
        <v/>
      </c>
      <c r="AX264" s="3" t="str">
        <f t="shared" si="184"/>
        <v/>
      </c>
      <c r="AY264" s="3" t="str">
        <f t="shared" si="185"/>
        <v/>
      </c>
      <c r="AZ264" s="3" t="str">
        <f t="shared" si="186"/>
        <v/>
      </c>
      <c r="BB264" s="7" t="str">
        <f t="shared" si="166"/>
        <v/>
      </c>
    </row>
    <row r="265" spans="1:54" x14ac:dyDescent="0.25">
      <c r="A265" s="2" t="str">
        <f t="shared" si="187"/>
        <v/>
      </c>
      <c r="B265" s="2" t="str">
        <f t="shared" si="188"/>
        <v/>
      </c>
      <c r="D265" s="59"/>
      <c r="E265" s="61"/>
      <c r="F265" s="18" t="str">
        <f t="shared" si="165"/>
        <v/>
      </c>
      <c r="G265" s="19" t="str">
        <f>IF(D265="","",VLOOKUP(D265,'Flota Variable'!$D$4:$I$35,4,0))</f>
        <v/>
      </c>
      <c r="H265" s="54"/>
      <c r="I265" s="19" t="str">
        <f>IF(D265="","",VLOOKUP(D265,'Flota Variable'!$D$4:$I$35,6,0))</f>
        <v/>
      </c>
      <c r="J265" s="54"/>
      <c r="L265" s="2">
        <v>263</v>
      </c>
      <c r="M265" s="2">
        <f t="shared" si="189"/>
        <v>12</v>
      </c>
      <c r="N265" s="2">
        <f t="shared" si="190"/>
        <v>23</v>
      </c>
      <c r="O265" s="2">
        <f t="shared" si="191"/>
        <v>1223</v>
      </c>
      <c r="P265" s="43" t="str">
        <f t="shared" si="192"/>
        <v/>
      </c>
      <c r="Q265" s="44" t="str">
        <f t="shared" si="193"/>
        <v/>
      </c>
      <c r="R265" s="41" t="str">
        <f t="shared" si="194"/>
        <v/>
      </c>
      <c r="S265" s="41" t="str">
        <f t="shared" si="195"/>
        <v/>
      </c>
      <c r="U265" s="2" t="str">
        <f t="shared" si="196"/>
        <v/>
      </c>
      <c r="V265" s="2" t="str">
        <f t="shared" si="197"/>
        <v/>
      </c>
      <c r="W265" s="2" t="str">
        <f t="shared" si="198"/>
        <v/>
      </c>
      <c r="X265" s="2" t="str">
        <f t="shared" si="199"/>
        <v/>
      </c>
      <c r="Y265" s="2" t="str">
        <f t="shared" si="200"/>
        <v/>
      </c>
      <c r="Z265" s="41" t="str">
        <f t="shared" si="201"/>
        <v/>
      </c>
      <c r="AA265" s="41" t="str">
        <f t="shared" si="202"/>
        <v/>
      </c>
      <c r="AB265" s="41" t="str">
        <f t="shared" si="167"/>
        <v/>
      </c>
      <c r="AC265" s="40" t="str">
        <f t="shared" si="168"/>
        <v/>
      </c>
      <c r="AD265" s="41" t="str">
        <f t="shared" si="169"/>
        <v/>
      </c>
      <c r="AF265" s="2" t="str">
        <f t="shared" si="205"/>
        <v/>
      </c>
      <c r="AG265" s="2" t="str">
        <f t="shared" si="170"/>
        <v/>
      </c>
      <c r="AH265" s="2" t="str">
        <f t="shared" si="171"/>
        <v/>
      </c>
      <c r="AI265" s="2" t="str">
        <f t="shared" si="172"/>
        <v/>
      </c>
      <c r="AJ265" s="2" t="str">
        <f t="shared" si="173"/>
        <v/>
      </c>
      <c r="AK265" s="41" t="str">
        <f t="shared" si="203"/>
        <v/>
      </c>
      <c r="AL265" s="41" t="str">
        <f t="shared" si="204"/>
        <v/>
      </c>
      <c r="AM265" s="41" t="str">
        <f t="shared" si="174"/>
        <v/>
      </c>
      <c r="AN265" s="41" t="str">
        <f t="shared" si="175"/>
        <v/>
      </c>
      <c r="AO265" s="41" t="str">
        <f t="shared" si="176"/>
        <v/>
      </c>
      <c r="AQ265" s="2" t="str">
        <f t="shared" si="177"/>
        <v/>
      </c>
      <c r="AR265" s="3" t="str">
        <f t="shared" si="178"/>
        <v/>
      </c>
      <c r="AS265" s="3" t="str">
        <f t="shared" si="179"/>
        <v/>
      </c>
      <c r="AT265" s="3" t="str">
        <f t="shared" si="180"/>
        <v/>
      </c>
      <c r="AU265" s="3" t="str">
        <f t="shared" si="181"/>
        <v/>
      </c>
      <c r="AV265" s="3" t="str">
        <f t="shared" si="182"/>
        <v/>
      </c>
      <c r="AW265" s="3" t="str">
        <f t="shared" si="183"/>
        <v/>
      </c>
      <c r="AX265" s="3" t="str">
        <f t="shared" si="184"/>
        <v/>
      </c>
      <c r="AY265" s="3" t="str">
        <f t="shared" si="185"/>
        <v/>
      </c>
      <c r="AZ265" s="3" t="str">
        <f t="shared" si="186"/>
        <v/>
      </c>
      <c r="BB265" s="7" t="str">
        <f t="shared" si="166"/>
        <v/>
      </c>
    </row>
    <row r="266" spans="1:54" x14ac:dyDescent="0.25">
      <c r="A266" s="2" t="str">
        <f t="shared" si="187"/>
        <v/>
      </c>
      <c r="B266" s="2" t="str">
        <f t="shared" si="188"/>
        <v/>
      </c>
      <c r="D266" s="59"/>
      <c r="E266" s="61"/>
      <c r="F266" s="18" t="str">
        <f t="shared" si="165"/>
        <v/>
      </c>
      <c r="G266" s="19" t="str">
        <f>IF(D266="","",VLOOKUP(D266,'Flota Variable'!$D$4:$I$35,4,0))</f>
        <v/>
      </c>
      <c r="H266" s="54"/>
      <c r="I266" s="19" t="str">
        <f>IF(D266="","",VLOOKUP(D266,'Flota Variable'!$D$4:$I$35,6,0))</f>
        <v/>
      </c>
      <c r="J266" s="54"/>
      <c r="L266" s="2">
        <v>264</v>
      </c>
      <c r="M266" s="2">
        <f t="shared" si="189"/>
        <v>12</v>
      </c>
      <c r="N266" s="2">
        <f t="shared" si="190"/>
        <v>24</v>
      </c>
      <c r="O266" s="2">
        <f t="shared" si="191"/>
        <v>1224</v>
      </c>
      <c r="P266" s="43" t="str">
        <f t="shared" si="192"/>
        <v/>
      </c>
      <c r="Q266" s="44" t="str">
        <f t="shared" si="193"/>
        <v/>
      </c>
      <c r="R266" s="41" t="str">
        <f t="shared" si="194"/>
        <v/>
      </c>
      <c r="S266" s="41" t="str">
        <f t="shared" si="195"/>
        <v/>
      </c>
      <c r="U266" s="2" t="str">
        <f t="shared" si="196"/>
        <v/>
      </c>
      <c r="V266" s="2" t="str">
        <f t="shared" si="197"/>
        <v/>
      </c>
      <c r="W266" s="2" t="str">
        <f t="shared" si="198"/>
        <v/>
      </c>
      <c r="X266" s="2" t="str">
        <f t="shared" si="199"/>
        <v/>
      </c>
      <c r="Y266" s="2" t="str">
        <f t="shared" si="200"/>
        <v/>
      </c>
      <c r="Z266" s="41" t="str">
        <f t="shared" si="201"/>
        <v/>
      </c>
      <c r="AA266" s="41" t="str">
        <f t="shared" si="202"/>
        <v/>
      </c>
      <c r="AB266" s="41" t="str">
        <f t="shared" si="167"/>
        <v/>
      </c>
      <c r="AC266" s="40" t="str">
        <f t="shared" si="168"/>
        <v/>
      </c>
      <c r="AD266" s="41" t="str">
        <f t="shared" si="169"/>
        <v/>
      </c>
      <c r="AF266" s="2" t="str">
        <f t="shared" si="205"/>
        <v/>
      </c>
      <c r="AG266" s="2" t="str">
        <f t="shared" si="170"/>
        <v/>
      </c>
      <c r="AH266" s="2" t="str">
        <f t="shared" si="171"/>
        <v/>
      </c>
      <c r="AI266" s="2" t="str">
        <f t="shared" si="172"/>
        <v/>
      </c>
      <c r="AJ266" s="2" t="str">
        <f t="shared" si="173"/>
        <v/>
      </c>
      <c r="AK266" s="41" t="str">
        <f t="shared" si="203"/>
        <v/>
      </c>
      <c r="AL266" s="41" t="str">
        <f t="shared" si="204"/>
        <v/>
      </c>
      <c r="AM266" s="41" t="str">
        <f t="shared" si="174"/>
        <v/>
      </c>
      <c r="AN266" s="41" t="str">
        <f t="shared" si="175"/>
        <v/>
      </c>
      <c r="AO266" s="41" t="str">
        <f t="shared" si="176"/>
        <v/>
      </c>
      <c r="AQ266" s="2" t="str">
        <f t="shared" si="177"/>
        <v/>
      </c>
      <c r="AR266" s="3" t="str">
        <f t="shared" si="178"/>
        <v/>
      </c>
      <c r="AS266" s="3" t="str">
        <f t="shared" si="179"/>
        <v/>
      </c>
      <c r="AT266" s="3" t="str">
        <f t="shared" si="180"/>
        <v/>
      </c>
      <c r="AU266" s="3" t="str">
        <f t="shared" si="181"/>
        <v/>
      </c>
      <c r="AV266" s="3" t="str">
        <f t="shared" si="182"/>
        <v/>
      </c>
      <c r="AW266" s="3" t="str">
        <f t="shared" si="183"/>
        <v/>
      </c>
      <c r="AX266" s="3" t="str">
        <f t="shared" si="184"/>
        <v/>
      </c>
      <c r="AY266" s="3" t="str">
        <f t="shared" si="185"/>
        <v/>
      </c>
      <c r="AZ266" s="3" t="str">
        <f t="shared" si="186"/>
        <v/>
      </c>
      <c r="BB266" s="7" t="str">
        <f t="shared" si="166"/>
        <v/>
      </c>
    </row>
    <row r="267" spans="1:54" x14ac:dyDescent="0.25">
      <c r="A267" s="2" t="str">
        <f t="shared" si="187"/>
        <v/>
      </c>
      <c r="B267" s="2" t="str">
        <f t="shared" si="188"/>
        <v/>
      </c>
      <c r="D267" s="59"/>
      <c r="E267" s="61"/>
      <c r="F267" s="18" t="str">
        <f t="shared" ref="F267:F330" si="206">IF(D267="","",H267+J267)</f>
        <v/>
      </c>
      <c r="G267" s="19" t="str">
        <f>IF(D267="","",VLOOKUP(D267,'Flota Variable'!$D$4:$I$35,4,0))</f>
        <v/>
      </c>
      <c r="H267" s="54"/>
      <c r="I267" s="19" t="str">
        <f>IF(D267="","",VLOOKUP(D267,'Flota Variable'!$D$4:$I$35,6,0))</f>
        <v/>
      </c>
      <c r="J267" s="54"/>
      <c r="L267" s="2">
        <v>265</v>
      </c>
      <c r="M267" s="2">
        <f t="shared" si="189"/>
        <v>13</v>
      </c>
      <c r="N267" s="2">
        <f t="shared" si="190"/>
        <v>3</v>
      </c>
      <c r="O267" s="2">
        <f t="shared" si="191"/>
        <v>1303</v>
      </c>
      <c r="P267" s="43" t="str">
        <f t="shared" si="192"/>
        <v/>
      </c>
      <c r="Q267" s="44" t="str">
        <f t="shared" si="193"/>
        <v/>
      </c>
      <c r="R267" s="41" t="str">
        <f t="shared" si="194"/>
        <v/>
      </c>
      <c r="S267" s="41" t="str">
        <f t="shared" si="195"/>
        <v/>
      </c>
      <c r="U267" s="2" t="str">
        <f t="shared" si="196"/>
        <v/>
      </c>
      <c r="V267" s="2" t="str">
        <f t="shared" si="197"/>
        <v/>
      </c>
      <c r="W267" s="2" t="str">
        <f t="shared" si="198"/>
        <v/>
      </c>
      <c r="X267" s="2" t="str">
        <f t="shared" si="199"/>
        <v/>
      </c>
      <c r="Y267" s="2" t="str">
        <f t="shared" si="200"/>
        <v/>
      </c>
      <c r="Z267" s="41" t="str">
        <f t="shared" si="201"/>
        <v/>
      </c>
      <c r="AA267" s="41" t="str">
        <f t="shared" si="202"/>
        <v/>
      </c>
      <c r="AB267" s="41" t="str">
        <f t="shared" si="167"/>
        <v/>
      </c>
      <c r="AC267" s="40" t="str">
        <f t="shared" si="168"/>
        <v/>
      </c>
      <c r="AD267" s="41" t="str">
        <f t="shared" si="169"/>
        <v/>
      </c>
      <c r="AF267" s="2" t="str">
        <f t="shared" si="205"/>
        <v/>
      </c>
      <c r="AG267" s="2" t="str">
        <f t="shared" si="170"/>
        <v/>
      </c>
      <c r="AH267" s="2" t="str">
        <f t="shared" si="171"/>
        <v/>
      </c>
      <c r="AI267" s="2" t="str">
        <f t="shared" si="172"/>
        <v/>
      </c>
      <c r="AJ267" s="2" t="str">
        <f t="shared" si="173"/>
        <v/>
      </c>
      <c r="AK267" s="41" t="str">
        <f t="shared" si="203"/>
        <v/>
      </c>
      <c r="AL267" s="41" t="str">
        <f t="shared" si="204"/>
        <v/>
      </c>
      <c r="AM267" s="41" t="str">
        <f t="shared" si="174"/>
        <v/>
      </c>
      <c r="AN267" s="41" t="str">
        <f t="shared" si="175"/>
        <v/>
      </c>
      <c r="AO267" s="41" t="str">
        <f t="shared" si="176"/>
        <v/>
      </c>
      <c r="AQ267" s="2" t="str">
        <f t="shared" si="177"/>
        <v/>
      </c>
      <c r="AR267" s="3" t="str">
        <f t="shared" si="178"/>
        <v/>
      </c>
      <c r="AS267" s="3" t="str">
        <f t="shared" si="179"/>
        <v/>
      </c>
      <c r="AT267" s="3" t="str">
        <f t="shared" si="180"/>
        <v/>
      </c>
      <c r="AU267" s="3" t="str">
        <f t="shared" si="181"/>
        <v/>
      </c>
      <c r="AV267" s="3" t="str">
        <f t="shared" si="182"/>
        <v/>
      </c>
      <c r="AW267" s="3" t="str">
        <f t="shared" si="183"/>
        <v/>
      </c>
      <c r="AX267" s="3" t="str">
        <f t="shared" si="184"/>
        <v/>
      </c>
      <c r="AY267" s="3" t="str">
        <f t="shared" si="185"/>
        <v/>
      </c>
      <c r="AZ267" s="3" t="str">
        <f t="shared" si="186"/>
        <v/>
      </c>
      <c r="BB267" s="7" t="str">
        <f t="shared" si="166"/>
        <v/>
      </c>
    </row>
    <row r="268" spans="1:54" x14ac:dyDescent="0.25">
      <c r="A268" s="2" t="str">
        <f t="shared" si="187"/>
        <v/>
      </c>
      <c r="B268" s="2" t="str">
        <f t="shared" si="188"/>
        <v/>
      </c>
      <c r="D268" s="59"/>
      <c r="E268" s="61"/>
      <c r="F268" s="18" t="str">
        <f t="shared" si="206"/>
        <v/>
      </c>
      <c r="G268" s="19" t="str">
        <f>IF(D268="","",VLOOKUP(D268,'Flota Variable'!$D$4:$I$35,4,0))</f>
        <v/>
      </c>
      <c r="H268" s="54"/>
      <c r="I268" s="19" t="str">
        <f>IF(D268="","",VLOOKUP(D268,'Flota Variable'!$D$4:$I$35,6,0))</f>
        <v/>
      </c>
      <c r="J268" s="54"/>
      <c r="L268" s="2">
        <v>266</v>
      </c>
      <c r="M268" s="2">
        <f t="shared" si="189"/>
        <v>13</v>
      </c>
      <c r="N268" s="2">
        <f t="shared" si="190"/>
        <v>4</v>
      </c>
      <c r="O268" s="2">
        <f t="shared" si="191"/>
        <v>1304</v>
      </c>
      <c r="P268" s="43" t="str">
        <f t="shared" si="192"/>
        <v/>
      </c>
      <c r="Q268" s="44" t="str">
        <f t="shared" si="193"/>
        <v/>
      </c>
      <c r="R268" s="41" t="str">
        <f t="shared" si="194"/>
        <v/>
      </c>
      <c r="S268" s="41" t="str">
        <f t="shared" si="195"/>
        <v/>
      </c>
      <c r="U268" s="2" t="str">
        <f t="shared" si="196"/>
        <v/>
      </c>
      <c r="V268" s="2" t="str">
        <f t="shared" si="197"/>
        <v/>
      </c>
      <c r="W268" s="2" t="str">
        <f t="shared" si="198"/>
        <v/>
      </c>
      <c r="X268" s="2" t="str">
        <f t="shared" si="199"/>
        <v/>
      </c>
      <c r="Y268" s="2" t="str">
        <f t="shared" si="200"/>
        <v/>
      </c>
      <c r="Z268" s="41" t="str">
        <f t="shared" si="201"/>
        <v/>
      </c>
      <c r="AA268" s="41" t="str">
        <f t="shared" si="202"/>
        <v/>
      </c>
      <c r="AB268" s="41" t="str">
        <f t="shared" si="167"/>
        <v/>
      </c>
      <c r="AC268" s="40" t="str">
        <f t="shared" si="168"/>
        <v/>
      </c>
      <c r="AD268" s="41" t="str">
        <f t="shared" si="169"/>
        <v/>
      </c>
      <c r="AF268" s="2" t="str">
        <f t="shared" si="205"/>
        <v/>
      </c>
      <c r="AG268" s="2" t="str">
        <f t="shared" si="170"/>
        <v/>
      </c>
      <c r="AH268" s="2" t="str">
        <f t="shared" si="171"/>
        <v/>
      </c>
      <c r="AI268" s="2" t="str">
        <f t="shared" si="172"/>
        <v/>
      </c>
      <c r="AJ268" s="2" t="str">
        <f t="shared" si="173"/>
        <v/>
      </c>
      <c r="AK268" s="41" t="str">
        <f t="shared" si="203"/>
        <v/>
      </c>
      <c r="AL268" s="41" t="str">
        <f t="shared" si="204"/>
        <v/>
      </c>
      <c r="AM268" s="41" t="str">
        <f t="shared" si="174"/>
        <v/>
      </c>
      <c r="AN268" s="41" t="str">
        <f t="shared" si="175"/>
        <v/>
      </c>
      <c r="AO268" s="41" t="str">
        <f t="shared" si="176"/>
        <v/>
      </c>
      <c r="AQ268" s="2" t="str">
        <f t="shared" si="177"/>
        <v/>
      </c>
      <c r="AR268" s="3" t="str">
        <f t="shared" si="178"/>
        <v/>
      </c>
      <c r="AS268" s="3" t="str">
        <f t="shared" si="179"/>
        <v/>
      </c>
      <c r="AT268" s="3" t="str">
        <f t="shared" si="180"/>
        <v/>
      </c>
      <c r="AU268" s="3" t="str">
        <f t="shared" si="181"/>
        <v/>
      </c>
      <c r="AV268" s="3" t="str">
        <f t="shared" si="182"/>
        <v/>
      </c>
      <c r="AW268" s="3" t="str">
        <f t="shared" si="183"/>
        <v/>
      </c>
      <c r="AX268" s="3" t="str">
        <f t="shared" si="184"/>
        <v/>
      </c>
      <c r="AY268" s="3" t="str">
        <f t="shared" si="185"/>
        <v/>
      </c>
      <c r="AZ268" s="3" t="str">
        <f t="shared" si="186"/>
        <v/>
      </c>
      <c r="BB268" s="7" t="str">
        <f t="shared" si="166"/>
        <v/>
      </c>
    </row>
    <row r="269" spans="1:54" x14ac:dyDescent="0.25">
      <c r="A269" s="2" t="str">
        <f t="shared" si="187"/>
        <v/>
      </c>
      <c r="B269" s="2" t="str">
        <f t="shared" si="188"/>
        <v/>
      </c>
      <c r="D269" s="59"/>
      <c r="E269" s="61"/>
      <c r="F269" s="18" t="str">
        <f t="shared" si="206"/>
        <v/>
      </c>
      <c r="G269" s="19" t="str">
        <f>IF(D269="","",VLOOKUP(D269,'Flota Variable'!$D$4:$I$35,4,0))</f>
        <v/>
      </c>
      <c r="H269" s="54"/>
      <c r="I269" s="19" t="str">
        <f>IF(D269="","",VLOOKUP(D269,'Flota Variable'!$D$4:$I$35,6,0))</f>
        <v/>
      </c>
      <c r="J269" s="54"/>
      <c r="L269" s="2">
        <v>267</v>
      </c>
      <c r="M269" s="2">
        <f t="shared" si="189"/>
        <v>13</v>
      </c>
      <c r="N269" s="2">
        <f t="shared" si="190"/>
        <v>5</v>
      </c>
      <c r="O269" s="2">
        <f t="shared" si="191"/>
        <v>1305</v>
      </c>
      <c r="P269" s="43" t="str">
        <f t="shared" si="192"/>
        <v/>
      </c>
      <c r="Q269" s="44" t="str">
        <f t="shared" si="193"/>
        <v/>
      </c>
      <c r="R269" s="41" t="str">
        <f t="shared" si="194"/>
        <v/>
      </c>
      <c r="S269" s="41" t="str">
        <f t="shared" si="195"/>
        <v/>
      </c>
      <c r="U269" s="2" t="str">
        <f t="shared" si="196"/>
        <v/>
      </c>
      <c r="V269" s="2" t="str">
        <f t="shared" si="197"/>
        <v/>
      </c>
      <c r="W269" s="2" t="str">
        <f t="shared" si="198"/>
        <v/>
      </c>
      <c r="X269" s="2" t="str">
        <f t="shared" si="199"/>
        <v/>
      </c>
      <c r="Y269" s="2" t="str">
        <f t="shared" si="200"/>
        <v/>
      </c>
      <c r="Z269" s="41" t="str">
        <f t="shared" si="201"/>
        <v/>
      </c>
      <c r="AA269" s="41" t="str">
        <f t="shared" si="202"/>
        <v/>
      </c>
      <c r="AB269" s="41" t="str">
        <f t="shared" si="167"/>
        <v/>
      </c>
      <c r="AC269" s="40" t="str">
        <f t="shared" si="168"/>
        <v/>
      </c>
      <c r="AD269" s="41" t="str">
        <f t="shared" si="169"/>
        <v/>
      </c>
      <c r="AF269" s="2" t="str">
        <f t="shared" si="205"/>
        <v/>
      </c>
      <c r="AG269" s="2" t="str">
        <f t="shared" si="170"/>
        <v/>
      </c>
      <c r="AH269" s="2" t="str">
        <f t="shared" si="171"/>
        <v/>
      </c>
      <c r="AI269" s="2" t="str">
        <f t="shared" si="172"/>
        <v/>
      </c>
      <c r="AJ269" s="2" t="str">
        <f t="shared" si="173"/>
        <v/>
      </c>
      <c r="AK269" s="41" t="str">
        <f t="shared" si="203"/>
        <v/>
      </c>
      <c r="AL269" s="41" t="str">
        <f t="shared" si="204"/>
        <v/>
      </c>
      <c r="AM269" s="41" t="str">
        <f t="shared" si="174"/>
        <v/>
      </c>
      <c r="AN269" s="41" t="str">
        <f t="shared" si="175"/>
        <v/>
      </c>
      <c r="AO269" s="41" t="str">
        <f t="shared" si="176"/>
        <v/>
      </c>
      <c r="AQ269" s="2" t="str">
        <f t="shared" si="177"/>
        <v/>
      </c>
      <c r="AR269" s="3" t="str">
        <f t="shared" si="178"/>
        <v/>
      </c>
      <c r="AS269" s="3" t="str">
        <f t="shared" si="179"/>
        <v/>
      </c>
      <c r="AT269" s="3" t="str">
        <f t="shared" si="180"/>
        <v/>
      </c>
      <c r="AU269" s="3" t="str">
        <f t="shared" si="181"/>
        <v/>
      </c>
      <c r="AV269" s="3" t="str">
        <f t="shared" si="182"/>
        <v/>
      </c>
      <c r="AW269" s="3" t="str">
        <f t="shared" si="183"/>
        <v/>
      </c>
      <c r="AX269" s="3" t="str">
        <f t="shared" si="184"/>
        <v/>
      </c>
      <c r="AY269" s="3" t="str">
        <f t="shared" si="185"/>
        <v/>
      </c>
      <c r="AZ269" s="3" t="str">
        <f t="shared" si="186"/>
        <v/>
      </c>
      <c r="BB269" s="7" t="str">
        <f t="shared" si="166"/>
        <v/>
      </c>
    </row>
    <row r="270" spans="1:54" x14ac:dyDescent="0.25">
      <c r="A270" s="2" t="str">
        <f t="shared" si="187"/>
        <v/>
      </c>
      <c r="B270" s="2" t="str">
        <f t="shared" si="188"/>
        <v/>
      </c>
      <c r="D270" s="59"/>
      <c r="E270" s="61"/>
      <c r="F270" s="18" t="str">
        <f t="shared" si="206"/>
        <v/>
      </c>
      <c r="G270" s="19" t="str">
        <f>IF(D270="","",VLOOKUP(D270,'Flota Variable'!$D$4:$I$35,4,0))</f>
        <v/>
      </c>
      <c r="H270" s="54"/>
      <c r="I270" s="19" t="str">
        <f>IF(D270="","",VLOOKUP(D270,'Flota Variable'!$D$4:$I$35,6,0))</f>
        <v/>
      </c>
      <c r="J270" s="54"/>
      <c r="L270" s="2">
        <v>268</v>
      </c>
      <c r="M270" s="2">
        <f t="shared" si="189"/>
        <v>13</v>
      </c>
      <c r="N270" s="2">
        <f t="shared" si="190"/>
        <v>6</v>
      </c>
      <c r="O270" s="2">
        <f t="shared" si="191"/>
        <v>1306</v>
      </c>
      <c r="P270" s="43" t="str">
        <f t="shared" si="192"/>
        <v/>
      </c>
      <c r="Q270" s="44" t="str">
        <f t="shared" si="193"/>
        <v/>
      </c>
      <c r="R270" s="41" t="str">
        <f t="shared" si="194"/>
        <v/>
      </c>
      <c r="S270" s="41" t="str">
        <f t="shared" si="195"/>
        <v/>
      </c>
      <c r="U270" s="2" t="str">
        <f t="shared" si="196"/>
        <v/>
      </c>
      <c r="V270" s="2" t="str">
        <f t="shared" si="197"/>
        <v/>
      </c>
      <c r="W270" s="2" t="str">
        <f t="shared" si="198"/>
        <v/>
      </c>
      <c r="X270" s="2" t="str">
        <f t="shared" si="199"/>
        <v/>
      </c>
      <c r="Y270" s="2" t="str">
        <f t="shared" si="200"/>
        <v/>
      </c>
      <c r="Z270" s="41" t="str">
        <f t="shared" si="201"/>
        <v/>
      </c>
      <c r="AA270" s="41" t="str">
        <f t="shared" si="202"/>
        <v/>
      </c>
      <c r="AB270" s="41" t="str">
        <f t="shared" si="167"/>
        <v/>
      </c>
      <c r="AC270" s="40" t="str">
        <f t="shared" si="168"/>
        <v/>
      </c>
      <c r="AD270" s="41" t="str">
        <f t="shared" si="169"/>
        <v/>
      </c>
      <c r="AF270" s="2" t="str">
        <f t="shared" si="205"/>
        <v/>
      </c>
      <c r="AG270" s="2" t="str">
        <f t="shared" si="170"/>
        <v/>
      </c>
      <c r="AH270" s="2" t="str">
        <f t="shared" si="171"/>
        <v/>
      </c>
      <c r="AI270" s="2" t="str">
        <f t="shared" si="172"/>
        <v/>
      </c>
      <c r="AJ270" s="2" t="str">
        <f t="shared" si="173"/>
        <v/>
      </c>
      <c r="AK270" s="41" t="str">
        <f t="shared" si="203"/>
        <v/>
      </c>
      <c r="AL270" s="41" t="str">
        <f t="shared" si="204"/>
        <v/>
      </c>
      <c r="AM270" s="41" t="str">
        <f t="shared" si="174"/>
        <v/>
      </c>
      <c r="AN270" s="41" t="str">
        <f t="shared" si="175"/>
        <v/>
      </c>
      <c r="AO270" s="41" t="str">
        <f t="shared" si="176"/>
        <v/>
      </c>
      <c r="AQ270" s="2" t="str">
        <f t="shared" si="177"/>
        <v/>
      </c>
      <c r="AR270" s="3" t="str">
        <f t="shared" si="178"/>
        <v/>
      </c>
      <c r="AS270" s="3" t="str">
        <f t="shared" si="179"/>
        <v/>
      </c>
      <c r="AT270" s="3" t="str">
        <f t="shared" si="180"/>
        <v/>
      </c>
      <c r="AU270" s="3" t="str">
        <f t="shared" si="181"/>
        <v/>
      </c>
      <c r="AV270" s="3" t="str">
        <f t="shared" si="182"/>
        <v/>
      </c>
      <c r="AW270" s="3" t="str">
        <f t="shared" si="183"/>
        <v/>
      </c>
      <c r="AX270" s="3" t="str">
        <f t="shared" si="184"/>
        <v/>
      </c>
      <c r="AY270" s="3" t="str">
        <f t="shared" si="185"/>
        <v/>
      </c>
      <c r="AZ270" s="3" t="str">
        <f t="shared" si="186"/>
        <v/>
      </c>
      <c r="BB270" s="7" t="str">
        <f t="shared" si="166"/>
        <v/>
      </c>
    </row>
    <row r="271" spans="1:54" x14ac:dyDescent="0.25">
      <c r="A271" s="2" t="str">
        <f t="shared" si="187"/>
        <v/>
      </c>
      <c r="B271" s="2" t="str">
        <f t="shared" si="188"/>
        <v/>
      </c>
      <c r="D271" s="59"/>
      <c r="E271" s="61"/>
      <c r="F271" s="18" t="str">
        <f t="shared" si="206"/>
        <v/>
      </c>
      <c r="G271" s="19" t="str">
        <f>IF(D271="","",VLOOKUP(D271,'Flota Variable'!$D$4:$I$35,4,0))</f>
        <v/>
      </c>
      <c r="H271" s="54"/>
      <c r="I271" s="19" t="str">
        <f>IF(D271="","",VLOOKUP(D271,'Flota Variable'!$D$4:$I$35,6,0))</f>
        <v/>
      </c>
      <c r="J271" s="54"/>
      <c r="L271" s="2">
        <v>269</v>
      </c>
      <c r="M271" s="2">
        <f t="shared" si="189"/>
        <v>13</v>
      </c>
      <c r="N271" s="2">
        <f t="shared" si="190"/>
        <v>7</v>
      </c>
      <c r="O271" s="2">
        <f t="shared" si="191"/>
        <v>1307</v>
      </c>
      <c r="P271" s="43" t="str">
        <f t="shared" si="192"/>
        <v/>
      </c>
      <c r="Q271" s="44" t="str">
        <f t="shared" si="193"/>
        <v/>
      </c>
      <c r="R271" s="41" t="str">
        <f t="shared" si="194"/>
        <v/>
      </c>
      <c r="S271" s="41" t="str">
        <f t="shared" si="195"/>
        <v/>
      </c>
      <c r="U271" s="2" t="str">
        <f t="shared" si="196"/>
        <v/>
      </c>
      <c r="V271" s="2" t="str">
        <f t="shared" si="197"/>
        <v/>
      </c>
      <c r="W271" s="2" t="str">
        <f t="shared" si="198"/>
        <v/>
      </c>
      <c r="X271" s="2" t="str">
        <f t="shared" si="199"/>
        <v/>
      </c>
      <c r="Y271" s="2" t="str">
        <f t="shared" si="200"/>
        <v/>
      </c>
      <c r="Z271" s="41" t="str">
        <f t="shared" si="201"/>
        <v/>
      </c>
      <c r="AA271" s="41" t="str">
        <f t="shared" si="202"/>
        <v/>
      </c>
      <c r="AB271" s="41" t="str">
        <f t="shared" si="167"/>
        <v/>
      </c>
      <c r="AC271" s="40" t="str">
        <f t="shared" si="168"/>
        <v/>
      </c>
      <c r="AD271" s="41" t="str">
        <f t="shared" si="169"/>
        <v/>
      </c>
      <c r="AF271" s="2" t="str">
        <f t="shared" si="205"/>
        <v/>
      </c>
      <c r="AG271" s="2" t="str">
        <f t="shared" si="170"/>
        <v/>
      </c>
      <c r="AH271" s="2" t="str">
        <f t="shared" si="171"/>
        <v/>
      </c>
      <c r="AI271" s="2" t="str">
        <f t="shared" si="172"/>
        <v/>
      </c>
      <c r="AJ271" s="2" t="str">
        <f t="shared" si="173"/>
        <v/>
      </c>
      <c r="AK271" s="41" t="str">
        <f t="shared" si="203"/>
        <v/>
      </c>
      <c r="AL271" s="41" t="str">
        <f t="shared" si="204"/>
        <v/>
      </c>
      <c r="AM271" s="41" t="str">
        <f t="shared" si="174"/>
        <v/>
      </c>
      <c r="AN271" s="41" t="str">
        <f t="shared" si="175"/>
        <v/>
      </c>
      <c r="AO271" s="41" t="str">
        <f t="shared" si="176"/>
        <v/>
      </c>
      <c r="AQ271" s="2" t="str">
        <f t="shared" si="177"/>
        <v/>
      </c>
      <c r="AR271" s="3" t="str">
        <f t="shared" si="178"/>
        <v/>
      </c>
      <c r="AS271" s="3" t="str">
        <f t="shared" si="179"/>
        <v/>
      </c>
      <c r="AT271" s="3" t="str">
        <f t="shared" si="180"/>
        <v/>
      </c>
      <c r="AU271" s="3" t="str">
        <f t="shared" si="181"/>
        <v/>
      </c>
      <c r="AV271" s="3" t="str">
        <f t="shared" si="182"/>
        <v/>
      </c>
      <c r="AW271" s="3" t="str">
        <f t="shared" si="183"/>
        <v/>
      </c>
      <c r="AX271" s="3" t="str">
        <f t="shared" si="184"/>
        <v/>
      </c>
      <c r="AY271" s="3" t="str">
        <f t="shared" si="185"/>
        <v/>
      </c>
      <c r="AZ271" s="3" t="str">
        <f t="shared" si="186"/>
        <v/>
      </c>
      <c r="BB271" s="7" t="str">
        <f t="shared" si="166"/>
        <v/>
      </c>
    </row>
    <row r="272" spans="1:54" x14ac:dyDescent="0.25">
      <c r="A272" s="2" t="str">
        <f t="shared" si="187"/>
        <v/>
      </c>
      <c r="B272" s="2" t="str">
        <f t="shared" si="188"/>
        <v/>
      </c>
      <c r="D272" s="59"/>
      <c r="E272" s="61"/>
      <c r="F272" s="18" t="str">
        <f t="shared" si="206"/>
        <v/>
      </c>
      <c r="G272" s="19" t="str">
        <f>IF(D272="","",VLOOKUP(D272,'Flota Variable'!$D$4:$I$35,4,0))</f>
        <v/>
      </c>
      <c r="H272" s="54"/>
      <c r="I272" s="19" t="str">
        <f>IF(D272="","",VLOOKUP(D272,'Flota Variable'!$D$4:$I$35,6,0))</f>
        <v/>
      </c>
      <c r="J272" s="54"/>
      <c r="L272" s="2">
        <v>270</v>
      </c>
      <c r="M272" s="2">
        <f t="shared" si="189"/>
        <v>13</v>
      </c>
      <c r="N272" s="2">
        <f t="shared" si="190"/>
        <v>8</v>
      </c>
      <c r="O272" s="2">
        <f t="shared" si="191"/>
        <v>1308</v>
      </c>
      <c r="P272" s="43" t="str">
        <f t="shared" si="192"/>
        <v/>
      </c>
      <c r="Q272" s="44" t="str">
        <f t="shared" si="193"/>
        <v/>
      </c>
      <c r="R272" s="41" t="str">
        <f t="shared" si="194"/>
        <v/>
      </c>
      <c r="S272" s="41" t="str">
        <f t="shared" si="195"/>
        <v/>
      </c>
      <c r="U272" s="2" t="str">
        <f t="shared" si="196"/>
        <v/>
      </c>
      <c r="V272" s="2" t="str">
        <f t="shared" si="197"/>
        <v/>
      </c>
      <c r="W272" s="2" t="str">
        <f t="shared" si="198"/>
        <v/>
      </c>
      <c r="X272" s="2" t="str">
        <f t="shared" si="199"/>
        <v/>
      </c>
      <c r="Y272" s="2" t="str">
        <f t="shared" si="200"/>
        <v/>
      </c>
      <c r="Z272" s="41" t="str">
        <f t="shared" si="201"/>
        <v/>
      </c>
      <c r="AA272" s="41" t="str">
        <f t="shared" si="202"/>
        <v/>
      </c>
      <c r="AB272" s="41" t="str">
        <f t="shared" si="167"/>
        <v/>
      </c>
      <c r="AC272" s="40" t="str">
        <f t="shared" si="168"/>
        <v/>
      </c>
      <c r="AD272" s="41" t="str">
        <f t="shared" si="169"/>
        <v/>
      </c>
      <c r="AF272" s="2" t="str">
        <f t="shared" si="205"/>
        <v/>
      </c>
      <c r="AG272" s="2" t="str">
        <f t="shared" si="170"/>
        <v/>
      </c>
      <c r="AH272" s="2" t="str">
        <f t="shared" si="171"/>
        <v/>
      </c>
      <c r="AI272" s="2" t="str">
        <f t="shared" si="172"/>
        <v/>
      </c>
      <c r="AJ272" s="2" t="str">
        <f t="shared" si="173"/>
        <v/>
      </c>
      <c r="AK272" s="41" t="str">
        <f t="shared" si="203"/>
        <v/>
      </c>
      <c r="AL272" s="41" t="str">
        <f t="shared" si="204"/>
        <v/>
      </c>
      <c r="AM272" s="41" t="str">
        <f t="shared" si="174"/>
        <v/>
      </c>
      <c r="AN272" s="41" t="str">
        <f t="shared" si="175"/>
        <v/>
      </c>
      <c r="AO272" s="41" t="str">
        <f t="shared" si="176"/>
        <v/>
      </c>
      <c r="AQ272" s="2" t="str">
        <f t="shared" si="177"/>
        <v/>
      </c>
      <c r="AR272" s="3" t="str">
        <f t="shared" si="178"/>
        <v/>
      </c>
      <c r="AS272" s="3" t="str">
        <f t="shared" si="179"/>
        <v/>
      </c>
      <c r="AT272" s="3" t="str">
        <f t="shared" si="180"/>
        <v/>
      </c>
      <c r="AU272" s="3" t="str">
        <f t="shared" si="181"/>
        <v/>
      </c>
      <c r="AV272" s="3" t="str">
        <f t="shared" si="182"/>
        <v/>
      </c>
      <c r="AW272" s="3" t="str">
        <f t="shared" si="183"/>
        <v/>
      </c>
      <c r="AX272" s="3" t="str">
        <f t="shared" si="184"/>
        <v/>
      </c>
      <c r="AY272" s="3" t="str">
        <f t="shared" si="185"/>
        <v/>
      </c>
      <c r="AZ272" s="3" t="str">
        <f t="shared" si="186"/>
        <v/>
      </c>
      <c r="BB272" s="7" t="str">
        <f t="shared" si="166"/>
        <v/>
      </c>
    </row>
    <row r="273" spans="1:54" x14ac:dyDescent="0.25">
      <c r="A273" s="2" t="str">
        <f t="shared" si="187"/>
        <v/>
      </c>
      <c r="B273" s="2" t="str">
        <f t="shared" si="188"/>
        <v/>
      </c>
      <c r="D273" s="59"/>
      <c r="E273" s="61"/>
      <c r="F273" s="18" t="str">
        <f t="shared" si="206"/>
        <v/>
      </c>
      <c r="G273" s="19" t="str">
        <f>IF(D273="","",VLOOKUP(D273,'Flota Variable'!$D$4:$I$35,4,0))</f>
        <v/>
      </c>
      <c r="H273" s="54"/>
      <c r="I273" s="19" t="str">
        <f>IF(D273="","",VLOOKUP(D273,'Flota Variable'!$D$4:$I$35,6,0))</f>
        <v/>
      </c>
      <c r="J273" s="54"/>
      <c r="L273" s="2">
        <v>271</v>
      </c>
      <c r="M273" s="2">
        <f t="shared" si="189"/>
        <v>13</v>
      </c>
      <c r="N273" s="2">
        <f t="shared" si="190"/>
        <v>9</v>
      </c>
      <c r="O273" s="2">
        <f t="shared" si="191"/>
        <v>1309</v>
      </c>
      <c r="P273" s="43" t="str">
        <f t="shared" si="192"/>
        <v/>
      </c>
      <c r="Q273" s="44" t="str">
        <f t="shared" si="193"/>
        <v/>
      </c>
      <c r="R273" s="41" t="str">
        <f t="shared" si="194"/>
        <v/>
      </c>
      <c r="S273" s="41" t="str">
        <f t="shared" si="195"/>
        <v/>
      </c>
      <c r="U273" s="2" t="str">
        <f t="shared" si="196"/>
        <v/>
      </c>
      <c r="V273" s="2" t="str">
        <f t="shared" si="197"/>
        <v/>
      </c>
      <c r="W273" s="2" t="str">
        <f t="shared" si="198"/>
        <v/>
      </c>
      <c r="X273" s="2" t="str">
        <f t="shared" si="199"/>
        <v/>
      </c>
      <c r="Y273" s="2" t="str">
        <f t="shared" si="200"/>
        <v/>
      </c>
      <c r="Z273" s="41" t="str">
        <f t="shared" si="201"/>
        <v/>
      </c>
      <c r="AA273" s="41" t="str">
        <f t="shared" si="202"/>
        <v/>
      </c>
      <c r="AB273" s="41" t="str">
        <f t="shared" si="167"/>
        <v/>
      </c>
      <c r="AC273" s="40" t="str">
        <f t="shared" si="168"/>
        <v/>
      </c>
      <c r="AD273" s="41" t="str">
        <f t="shared" si="169"/>
        <v/>
      </c>
      <c r="AF273" s="2" t="str">
        <f t="shared" si="205"/>
        <v/>
      </c>
      <c r="AG273" s="2" t="str">
        <f t="shared" si="170"/>
        <v/>
      </c>
      <c r="AH273" s="2" t="str">
        <f t="shared" si="171"/>
        <v/>
      </c>
      <c r="AI273" s="2" t="str">
        <f t="shared" si="172"/>
        <v/>
      </c>
      <c r="AJ273" s="2" t="str">
        <f t="shared" si="173"/>
        <v/>
      </c>
      <c r="AK273" s="41" t="str">
        <f t="shared" si="203"/>
        <v/>
      </c>
      <c r="AL273" s="41" t="str">
        <f t="shared" si="204"/>
        <v/>
      </c>
      <c r="AM273" s="41" t="str">
        <f t="shared" si="174"/>
        <v/>
      </c>
      <c r="AN273" s="41" t="str">
        <f t="shared" si="175"/>
        <v/>
      </c>
      <c r="AO273" s="41" t="str">
        <f t="shared" si="176"/>
        <v/>
      </c>
      <c r="AQ273" s="2" t="str">
        <f t="shared" si="177"/>
        <v/>
      </c>
      <c r="AR273" s="3" t="str">
        <f t="shared" si="178"/>
        <v/>
      </c>
      <c r="AS273" s="3" t="str">
        <f t="shared" si="179"/>
        <v/>
      </c>
      <c r="AT273" s="3" t="str">
        <f t="shared" si="180"/>
        <v/>
      </c>
      <c r="AU273" s="3" t="str">
        <f t="shared" si="181"/>
        <v/>
      </c>
      <c r="AV273" s="3" t="str">
        <f t="shared" si="182"/>
        <v/>
      </c>
      <c r="AW273" s="3" t="str">
        <f t="shared" si="183"/>
        <v/>
      </c>
      <c r="AX273" s="3" t="str">
        <f t="shared" si="184"/>
        <v/>
      </c>
      <c r="AY273" s="3" t="str">
        <f t="shared" si="185"/>
        <v/>
      </c>
      <c r="AZ273" s="3" t="str">
        <f t="shared" si="186"/>
        <v/>
      </c>
      <c r="BB273" s="7" t="str">
        <f t="shared" si="166"/>
        <v/>
      </c>
    </row>
    <row r="274" spans="1:54" x14ac:dyDescent="0.25">
      <c r="A274" s="2" t="str">
        <f t="shared" si="187"/>
        <v/>
      </c>
      <c r="B274" s="2" t="str">
        <f t="shared" si="188"/>
        <v/>
      </c>
      <c r="D274" s="59"/>
      <c r="E274" s="61"/>
      <c r="F274" s="18" t="str">
        <f t="shared" si="206"/>
        <v/>
      </c>
      <c r="G274" s="19" t="str">
        <f>IF(D274="","",VLOOKUP(D274,'Flota Variable'!$D$4:$I$35,4,0))</f>
        <v/>
      </c>
      <c r="H274" s="54"/>
      <c r="I274" s="19" t="str">
        <f>IF(D274="","",VLOOKUP(D274,'Flota Variable'!$D$4:$I$35,6,0))</f>
        <v/>
      </c>
      <c r="J274" s="54"/>
      <c r="L274" s="2">
        <v>272</v>
      </c>
      <c r="M274" s="2">
        <f t="shared" si="189"/>
        <v>13</v>
      </c>
      <c r="N274" s="2">
        <f t="shared" si="190"/>
        <v>10</v>
      </c>
      <c r="O274" s="2">
        <f t="shared" si="191"/>
        <v>1310</v>
      </c>
      <c r="P274" s="43" t="str">
        <f t="shared" si="192"/>
        <v/>
      </c>
      <c r="Q274" s="44" t="str">
        <f t="shared" si="193"/>
        <v/>
      </c>
      <c r="R274" s="41" t="str">
        <f t="shared" si="194"/>
        <v/>
      </c>
      <c r="S274" s="41" t="str">
        <f t="shared" si="195"/>
        <v/>
      </c>
      <c r="U274" s="2" t="str">
        <f t="shared" si="196"/>
        <v/>
      </c>
      <c r="V274" s="2" t="str">
        <f t="shared" si="197"/>
        <v/>
      </c>
      <c r="W274" s="2" t="str">
        <f t="shared" si="198"/>
        <v/>
      </c>
      <c r="X274" s="2" t="str">
        <f t="shared" si="199"/>
        <v/>
      </c>
      <c r="Y274" s="2" t="str">
        <f t="shared" si="200"/>
        <v/>
      </c>
      <c r="Z274" s="41" t="str">
        <f t="shared" si="201"/>
        <v/>
      </c>
      <c r="AA274" s="41" t="str">
        <f t="shared" si="202"/>
        <v/>
      </c>
      <c r="AB274" s="41" t="str">
        <f t="shared" si="167"/>
        <v/>
      </c>
      <c r="AC274" s="40" t="str">
        <f t="shared" si="168"/>
        <v/>
      </c>
      <c r="AD274" s="41" t="str">
        <f t="shared" si="169"/>
        <v/>
      </c>
      <c r="AF274" s="2" t="str">
        <f t="shared" si="205"/>
        <v/>
      </c>
      <c r="AG274" s="2" t="str">
        <f t="shared" si="170"/>
        <v/>
      </c>
      <c r="AH274" s="2" t="str">
        <f t="shared" si="171"/>
        <v/>
      </c>
      <c r="AI274" s="2" t="str">
        <f t="shared" si="172"/>
        <v/>
      </c>
      <c r="AJ274" s="2" t="str">
        <f t="shared" si="173"/>
        <v/>
      </c>
      <c r="AK274" s="41" t="str">
        <f t="shared" si="203"/>
        <v/>
      </c>
      <c r="AL274" s="41" t="str">
        <f t="shared" si="204"/>
        <v/>
      </c>
      <c r="AM274" s="41" t="str">
        <f t="shared" si="174"/>
        <v/>
      </c>
      <c r="AN274" s="41" t="str">
        <f t="shared" si="175"/>
        <v/>
      </c>
      <c r="AO274" s="41" t="str">
        <f t="shared" si="176"/>
        <v/>
      </c>
      <c r="AQ274" s="2" t="str">
        <f t="shared" si="177"/>
        <v/>
      </c>
      <c r="AR274" s="3" t="str">
        <f t="shared" si="178"/>
        <v/>
      </c>
      <c r="AS274" s="3" t="str">
        <f t="shared" si="179"/>
        <v/>
      </c>
      <c r="AT274" s="3" t="str">
        <f t="shared" si="180"/>
        <v/>
      </c>
      <c r="AU274" s="3" t="str">
        <f t="shared" si="181"/>
        <v/>
      </c>
      <c r="AV274" s="3" t="str">
        <f t="shared" si="182"/>
        <v/>
      </c>
      <c r="AW274" s="3" t="str">
        <f t="shared" si="183"/>
        <v/>
      </c>
      <c r="AX274" s="3" t="str">
        <f t="shared" si="184"/>
        <v/>
      </c>
      <c r="AY274" s="3" t="str">
        <f t="shared" si="185"/>
        <v/>
      </c>
      <c r="AZ274" s="3" t="str">
        <f t="shared" si="186"/>
        <v/>
      </c>
      <c r="BB274" s="7" t="str">
        <f t="shared" si="166"/>
        <v/>
      </c>
    </row>
    <row r="275" spans="1:54" x14ac:dyDescent="0.25">
      <c r="A275" s="2" t="str">
        <f t="shared" si="187"/>
        <v/>
      </c>
      <c r="B275" s="2" t="str">
        <f t="shared" si="188"/>
        <v/>
      </c>
      <c r="D275" s="59"/>
      <c r="E275" s="61"/>
      <c r="F275" s="18" t="str">
        <f t="shared" si="206"/>
        <v/>
      </c>
      <c r="G275" s="19" t="str">
        <f>IF(D275="","",VLOOKUP(D275,'Flota Variable'!$D$4:$I$35,4,0))</f>
        <v/>
      </c>
      <c r="H275" s="54"/>
      <c r="I275" s="19" t="str">
        <f>IF(D275="","",VLOOKUP(D275,'Flota Variable'!$D$4:$I$35,6,0))</f>
        <v/>
      </c>
      <c r="J275" s="54"/>
      <c r="L275" s="2">
        <v>273</v>
      </c>
      <c r="M275" s="2">
        <f t="shared" si="189"/>
        <v>13</v>
      </c>
      <c r="N275" s="2">
        <f t="shared" si="190"/>
        <v>11</v>
      </c>
      <c r="O275" s="2">
        <f t="shared" si="191"/>
        <v>1311</v>
      </c>
      <c r="P275" s="43" t="str">
        <f t="shared" si="192"/>
        <v/>
      </c>
      <c r="Q275" s="44" t="str">
        <f t="shared" si="193"/>
        <v/>
      </c>
      <c r="R275" s="41" t="str">
        <f t="shared" si="194"/>
        <v/>
      </c>
      <c r="S275" s="41" t="str">
        <f t="shared" si="195"/>
        <v/>
      </c>
      <c r="U275" s="2" t="str">
        <f t="shared" si="196"/>
        <v/>
      </c>
      <c r="V275" s="2" t="str">
        <f t="shared" si="197"/>
        <v/>
      </c>
      <c r="W275" s="2" t="str">
        <f t="shared" si="198"/>
        <v/>
      </c>
      <c r="X275" s="2" t="str">
        <f t="shared" si="199"/>
        <v/>
      </c>
      <c r="Y275" s="2" t="str">
        <f t="shared" si="200"/>
        <v/>
      </c>
      <c r="Z275" s="41" t="str">
        <f t="shared" si="201"/>
        <v/>
      </c>
      <c r="AA275" s="41" t="str">
        <f t="shared" si="202"/>
        <v/>
      </c>
      <c r="AB275" s="41" t="str">
        <f t="shared" si="167"/>
        <v/>
      </c>
      <c r="AC275" s="40" t="str">
        <f t="shared" si="168"/>
        <v/>
      </c>
      <c r="AD275" s="41" t="str">
        <f t="shared" si="169"/>
        <v/>
      </c>
      <c r="AF275" s="2" t="str">
        <f t="shared" si="205"/>
        <v/>
      </c>
      <c r="AG275" s="2" t="str">
        <f t="shared" si="170"/>
        <v/>
      </c>
      <c r="AH275" s="2" t="str">
        <f t="shared" si="171"/>
        <v/>
      </c>
      <c r="AI275" s="2" t="str">
        <f t="shared" si="172"/>
        <v/>
      </c>
      <c r="AJ275" s="2" t="str">
        <f t="shared" si="173"/>
        <v/>
      </c>
      <c r="AK275" s="41" t="str">
        <f t="shared" si="203"/>
        <v/>
      </c>
      <c r="AL275" s="41" t="str">
        <f t="shared" si="204"/>
        <v/>
      </c>
      <c r="AM275" s="41" t="str">
        <f t="shared" si="174"/>
        <v/>
      </c>
      <c r="AN275" s="41" t="str">
        <f t="shared" si="175"/>
        <v/>
      </c>
      <c r="AO275" s="41" t="str">
        <f t="shared" si="176"/>
        <v/>
      </c>
      <c r="AQ275" s="2" t="str">
        <f t="shared" si="177"/>
        <v/>
      </c>
      <c r="AR275" s="3" t="str">
        <f t="shared" si="178"/>
        <v/>
      </c>
      <c r="AS275" s="3" t="str">
        <f t="shared" si="179"/>
        <v/>
      </c>
      <c r="AT275" s="3" t="str">
        <f t="shared" si="180"/>
        <v/>
      </c>
      <c r="AU275" s="3" t="str">
        <f t="shared" si="181"/>
        <v/>
      </c>
      <c r="AV275" s="3" t="str">
        <f t="shared" si="182"/>
        <v/>
      </c>
      <c r="AW275" s="3" t="str">
        <f t="shared" si="183"/>
        <v/>
      </c>
      <c r="AX275" s="3" t="str">
        <f t="shared" si="184"/>
        <v/>
      </c>
      <c r="AY275" s="3" t="str">
        <f t="shared" si="185"/>
        <v/>
      </c>
      <c r="AZ275" s="3" t="str">
        <f t="shared" si="186"/>
        <v/>
      </c>
      <c r="BB275" s="7" t="str">
        <f t="shared" si="166"/>
        <v/>
      </c>
    </row>
    <row r="276" spans="1:54" x14ac:dyDescent="0.25">
      <c r="A276" s="2" t="str">
        <f t="shared" si="187"/>
        <v/>
      </c>
      <c r="B276" s="2" t="str">
        <f t="shared" si="188"/>
        <v/>
      </c>
      <c r="D276" s="59"/>
      <c r="E276" s="61"/>
      <c r="F276" s="18" t="str">
        <f t="shared" si="206"/>
        <v/>
      </c>
      <c r="G276" s="19" t="str">
        <f>IF(D276="","",VLOOKUP(D276,'Flota Variable'!$D$4:$I$35,4,0))</f>
        <v/>
      </c>
      <c r="H276" s="54"/>
      <c r="I276" s="19" t="str">
        <f>IF(D276="","",VLOOKUP(D276,'Flota Variable'!$D$4:$I$35,6,0))</f>
        <v/>
      </c>
      <c r="J276" s="54"/>
      <c r="L276" s="2">
        <v>274</v>
      </c>
      <c r="M276" s="2">
        <f t="shared" si="189"/>
        <v>13</v>
      </c>
      <c r="N276" s="2">
        <f t="shared" si="190"/>
        <v>12</v>
      </c>
      <c r="O276" s="2">
        <f t="shared" si="191"/>
        <v>1312</v>
      </c>
      <c r="P276" s="43" t="str">
        <f t="shared" si="192"/>
        <v/>
      </c>
      <c r="Q276" s="44" t="str">
        <f t="shared" si="193"/>
        <v/>
      </c>
      <c r="R276" s="41" t="str">
        <f t="shared" si="194"/>
        <v/>
      </c>
      <c r="S276" s="41" t="str">
        <f t="shared" si="195"/>
        <v/>
      </c>
      <c r="U276" s="2" t="str">
        <f t="shared" si="196"/>
        <v/>
      </c>
      <c r="V276" s="2" t="str">
        <f t="shared" si="197"/>
        <v/>
      </c>
      <c r="W276" s="2" t="str">
        <f t="shared" si="198"/>
        <v/>
      </c>
      <c r="X276" s="2" t="str">
        <f t="shared" si="199"/>
        <v/>
      </c>
      <c r="Y276" s="2" t="str">
        <f t="shared" si="200"/>
        <v/>
      </c>
      <c r="Z276" s="41" t="str">
        <f t="shared" si="201"/>
        <v/>
      </c>
      <c r="AA276" s="41" t="str">
        <f t="shared" si="202"/>
        <v/>
      </c>
      <c r="AB276" s="41" t="str">
        <f t="shared" si="167"/>
        <v/>
      </c>
      <c r="AC276" s="40" t="str">
        <f t="shared" si="168"/>
        <v/>
      </c>
      <c r="AD276" s="41" t="str">
        <f t="shared" si="169"/>
        <v/>
      </c>
      <c r="AF276" s="2" t="str">
        <f t="shared" si="205"/>
        <v/>
      </c>
      <c r="AG276" s="2" t="str">
        <f t="shared" si="170"/>
        <v/>
      </c>
      <c r="AH276" s="2" t="str">
        <f t="shared" si="171"/>
        <v/>
      </c>
      <c r="AI276" s="2" t="str">
        <f t="shared" si="172"/>
        <v/>
      </c>
      <c r="AJ276" s="2" t="str">
        <f t="shared" si="173"/>
        <v/>
      </c>
      <c r="AK276" s="41" t="str">
        <f t="shared" si="203"/>
        <v/>
      </c>
      <c r="AL276" s="41" t="str">
        <f t="shared" si="204"/>
        <v/>
      </c>
      <c r="AM276" s="41" t="str">
        <f t="shared" si="174"/>
        <v/>
      </c>
      <c r="AN276" s="41" t="str">
        <f t="shared" si="175"/>
        <v/>
      </c>
      <c r="AO276" s="41" t="str">
        <f t="shared" si="176"/>
        <v/>
      </c>
      <c r="AQ276" s="2" t="str">
        <f t="shared" si="177"/>
        <v/>
      </c>
      <c r="AR276" s="3" t="str">
        <f t="shared" si="178"/>
        <v/>
      </c>
      <c r="AS276" s="3" t="str">
        <f t="shared" si="179"/>
        <v/>
      </c>
      <c r="AT276" s="3" t="str">
        <f t="shared" si="180"/>
        <v/>
      </c>
      <c r="AU276" s="3" t="str">
        <f t="shared" si="181"/>
        <v/>
      </c>
      <c r="AV276" s="3" t="str">
        <f t="shared" si="182"/>
        <v/>
      </c>
      <c r="AW276" s="3" t="str">
        <f t="shared" si="183"/>
        <v/>
      </c>
      <c r="AX276" s="3" t="str">
        <f t="shared" si="184"/>
        <v/>
      </c>
      <c r="AY276" s="3" t="str">
        <f t="shared" si="185"/>
        <v/>
      </c>
      <c r="AZ276" s="3" t="str">
        <f t="shared" si="186"/>
        <v/>
      </c>
      <c r="BB276" s="7" t="str">
        <f t="shared" si="166"/>
        <v/>
      </c>
    </row>
    <row r="277" spans="1:54" x14ac:dyDescent="0.25">
      <c r="A277" s="2" t="str">
        <f t="shared" si="187"/>
        <v/>
      </c>
      <c r="B277" s="2" t="str">
        <f t="shared" si="188"/>
        <v/>
      </c>
      <c r="D277" s="59"/>
      <c r="E277" s="61"/>
      <c r="F277" s="18" t="str">
        <f t="shared" si="206"/>
        <v/>
      </c>
      <c r="G277" s="19" t="str">
        <f>IF(D277="","",VLOOKUP(D277,'Flota Variable'!$D$4:$I$35,4,0))</f>
        <v/>
      </c>
      <c r="H277" s="54"/>
      <c r="I277" s="19" t="str">
        <f>IF(D277="","",VLOOKUP(D277,'Flota Variable'!$D$4:$I$35,6,0))</f>
        <v/>
      </c>
      <c r="J277" s="54"/>
      <c r="L277" s="2">
        <v>275</v>
      </c>
      <c r="M277" s="2">
        <f t="shared" si="189"/>
        <v>13</v>
      </c>
      <c r="N277" s="2">
        <f t="shared" si="190"/>
        <v>13</v>
      </c>
      <c r="O277" s="2">
        <f t="shared" si="191"/>
        <v>1313</v>
      </c>
      <c r="P277" s="43" t="str">
        <f t="shared" si="192"/>
        <v/>
      </c>
      <c r="Q277" s="44" t="str">
        <f t="shared" si="193"/>
        <v/>
      </c>
      <c r="R277" s="41" t="str">
        <f t="shared" si="194"/>
        <v/>
      </c>
      <c r="S277" s="41" t="str">
        <f t="shared" si="195"/>
        <v/>
      </c>
      <c r="U277" s="2" t="str">
        <f t="shared" si="196"/>
        <v/>
      </c>
      <c r="V277" s="2" t="str">
        <f t="shared" si="197"/>
        <v/>
      </c>
      <c r="W277" s="2" t="str">
        <f t="shared" si="198"/>
        <v/>
      </c>
      <c r="X277" s="2" t="str">
        <f t="shared" si="199"/>
        <v/>
      </c>
      <c r="Y277" s="2" t="str">
        <f t="shared" si="200"/>
        <v/>
      </c>
      <c r="Z277" s="41" t="str">
        <f t="shared" si="201"/>
        <v/>
      </c>
      <c r="AA277" s="41" t="str">
        <f t="shared" si="202"/>
        <v/>
      </c>
      <c r="AB277" s="41" t="str">
        <f t="shared" si="167"/>
        <v/>
      </c>
      <c r="AC277" s="40" t="str">
        <f t="shared" si="168"/>
        <v/>
      </c>
      <c r="AD277" s="41" t="str">
        <f t="shared" si="169"/>
        <v/>
      </c>
      <c r="AF277" s="2" t="str">
        <f t="shared" si="205"/>
        <v/>
      </c>
      <c r="AG277" s="2" t="str">
        <f t="shared" si="170"/>
        <v/>
      </c>
      <c r="AH277" s="2" t="str">
        <f t="shared" si="171"/>
        <v/>
      </c>
      <c r="AI277" s="2" t="str">
        <f t="shared" si="172"/>
        <v/>
      </c>
      <c r="AJ277" s="2" t="str">
        <f t="shared" si="173"/>
        <v/>
      </c>
      <c r="AK277" s="41" t="str">
        <f t="shared" si="203"/>
        <v/>
      </c>
      <c r="AL277" s="41" t="str">
        <f t="shared" si="204"/>
        <v/>
      </c>
      <c r="AM277" s="41" t="str">
        <f t="shared" si="174"/>
        <v/>
      </c>
      <c r="AN277" s="41" t="str">
        <f t="shared" si="175"/>
        <v/>
      </c>
      <c r="AO277" s="41" t="str">
        <f t="shared" si="176"/>
        <v/>
      </c>
      <c r="AQ277" s="2" t="str">
        <f t="shared" si="177"/>
        <v/>
      </c>
      <c r="AR277" s="3" t="str">
        <f t="shared" si="178"/>
        <v/>
      </c>
      <c r="AS277" s="3" t="str">
        <f t="shared" si="179"/>
        <v/>
      </c>
      <c r="AT277" s="3" t="str">
        <f t="shared" si="180"/>
        <v/>
      </c>
      <c r="AU277" s="3" t="str">
        <f t="shared" si="181"/>
        <v/>
      </c>
      <c r="AV277" s="3" t="str">
        <f t="shared" si="182"/>
        <v/>
      </c>
      <c r="AW277" s="3" t="str">
        <f t="shared" si="183"/>
        <v/>
      </c>
      <c r="AX277" s="3" t="str">
        <f t="shared" si="184"/>
        <v/>
      </c>
      <c r="AY277" s="3" t="str">
        <f t="shared" si="185"/>
        <v/>
      </c>
      <c r="AZ277" s="3" t="str">
        <f t="shared" si="186"/>
        <v/>
      </c>
      <c r="BB277" s="7" t="str">
        <f t="shared" si="166"/>
        <v/>
      </c>
    </row>
    <row r="278" spans="1:54" x14ac:dyDescent="0.25">
      <c r="A278" s="2" t="str">
        <f t="shared" si="187"/>
        <v/>
      </c>
      <c r="B278" s="2" t="str">
        <f t="shared" si="188"/>
        <v/>
      </c>
      <c r="D278" s="59"/>
      <c r="E278" s="61"/>
      <c r="F278" s="18" t="str">
        <f t="shared" si="206"/>
        <v/>
      </c>
      <c r="G278" s="19" t="str">
        <f>IF(D278="","",VLOOKUP(D278,'Flota Variable'!$D$4:$I$35,4,0))</f>
        <v/>
      </c>
      <c r="H278" s="54"/>
      <c r="I278" s="19" t="str">
        <f>IF(D278="","",VLOOKUP(D278,'Flota Variable'!$D$4:$I$35,6,0))</f>
        <v/>
      </c>
      <c r="J278" s="54"/>
      <c r="L278" s="2">
        <v>276</v>
      </c>
      <c r="M278" s="2">
        <f t="shared" si="189"/>
        <v>13</v>
      </c>
      <c r="N278" s="2">
        <f t="shared" si="190"/>
        <v>14</v>
      </c>
      <c r="O278" s="2">
        <f t="shared" si="191"/>
        <v>1314</v>
      </c>
      <c r="P278" s="43" t="str">
        <f t="shared" si="192"/>
        <v/>
      </c>
      <c r="Q278" s="44" t="str">
        <f t="shared" si="193"/>
        <v/>
      </c>
      <c r="R278" s="41" t="str">
        <f t="shared" si="194"/>
        <v/>
      </c>
      <c r="S278" s="41" t="str">
        <f t="shared" si="195"/>
        <v/>
      </c>
      <c r="U278" s="2" t="str">
        <f t="shared" si="196"/>
        <v/>
      </c>
      <c r="V278" s="2" t="str">
        <f t="shared" si="197"/>
        <v/>
      </c>
      <c r="W278" s="2" t="str">
        <f t="shared" si="198"/>
        <v/>
      </c>
      <c r="X278" s="2" t="str">
        <f t="shared" si="199"/>
        <v/>
      </c>
      <c r="Y278" s="2" t="str">
        <f t="shared" si="200"/>
        <v/>
      </c>
      <c r="Z278" s="41" t="str">
        <f t="shared" si="201"/>
        <v/>
      </c>
      <c r="AA278" s="41" t="str">
        <f t="shared" si="202"/>
        <v/>
      </c>
      <c r="AB278" s="41" t="str">
        <f t="shared" si="167"/>
        <v/>
      </c>
      <c r="AC278" s="40" t="str">
        <f t="shared" si="168"/>
        <v/>
      </c>
      <c r="AD278" s="41" t="str">
        <f t="shared" si="169"/>
        <v/>
      </c>
      <c r="AF278" s="2" t="str">
        <f t="shared" si="205"/>
        <v/>
      </c>
      <c r="AG278" s="2" t="str">
        <f t="shared" si="170"/>
        <v/>
      </c>
      <c r="AH278" s="2" t="str">
        <f t="shared" si="171"/>
        <v/>
      </c>
      <c r="AI278" s="2" t="str">
        <f t="shared" si="172"/>
        <v/>
      </c>
      <c r="AJ278" s="2" t="str">
        <f t="shared" si="173"/>
        <v/>
      </c>
      <c r="AK278" s="41" t="str">
        <f t="shared" si="203"/>
        <v/>
      </c>
      <c r="AL278" s="41" t="str">
        <f t="shared" si="204"/>
        <v/>
      </c>
      <c r="AM278" s="41" t="str">
        <f t="shared" si="174"/>
        <v/>
      </c>
      <c r="AN278" s="41" t="str">
        <f t="shared" si="175"/>
        <v/>
      </c>
      <c r="AO278" s="41" t="str">
        <f t="shared" si="176"/>
        <v/>
      </c>
      <c r="AQ278" s="2" t="str">
        <f t="shared" si="177"/>
        <v/>
      </c>
      <c r="AR278" s="3" t="str">
        <f t="shared" si="178"/>
        <v/>
      </c>
      <c r="AS278" s="3" t="str">
        <f t="shared" si="179"/>
        <v/>
      </c>
      <c r="AT278" s="3" t="str">
        <f t="shared" si="180"/>
        <v/>
      </c>
      <c r="AU278" s="3" t="str">
        <f t="shared" si="181"/>
        <v/>
      </c>
      <c r="AV278" s="3" t="str">
        <f t="shared" si="182"/>
        <v/>
      </c>
      <c r="AW278" s="3" t="str">
        <f t="shared" si="183"/>
        <v/>
      </c>
      <c r="AX278" s="3" t="str">
        <f t="shared" si="184"/>
        <v/>
      </c>
      <c r="AY278" s="3" t="str">
        <f t="shared" si="185"/>
        <v/>
      </c>
      <c r="AZ278" s="3" t="str">
        <f t="shared" si="186"/>
        <v/>
      </c>
      <c r="BB278" s="7" t="str">
        <f t="shared" si="166"/>
        <v/>
      </c>
    </row>
    <row r="279" spans="1:54" x14ac:dyDescent="0.25">
      <c r="A279" s="2" t="str">
        <f t="shared" si="187"/>
        <v/>
      </c>
      <c r="B279" s="2" t="str">
        <f t="shared" si="188"/>
        <v/>
      </c>
      <c r="D279" s="59"/>
      <c r="E279" s="61"/>
      <c r="F279" s="18" t="str">
        <f t="shared" si="206"/>
        <v/>
      </c>
      <c r="G279" s="19" t="str">
        <f>IF(D279="","",VLOOKUP(D279,'Flota Variable'!$D$4:$I$35,4,0))</f>
        <v/>
      </c>
      <c r="H279" s="54"/>
      <c r="I279" s="19" t="str">
        <f>IF(D279="","",VLOOKUP(D279,'Flota Variable'!$D$4:$I$35,6,0))</f>
        <v/>
      </c>
      <c r="J279" s="54"/>
      <c r="L279" s="2">
        <v>277</v>
      </c>
      <c r="M279" s="2">
        <f t="shared" si="189"/>
        <v>13</v>
      </c>
      <c r="N279" s="2">
        <f t="shared" si="190"/>
        <v>15</v>
      </c>
      <c r="O279" s="2">
        <f t="shared" si="191"/>
        <v>1315</v>
      </c>
      <c r="P279" s="43" t="str">
        <f t="shared" si="192"/>
        <v/>
      </c>
      <c r="Q279" s="44" t="str">
        <f t="shared" si="193"/>
        <v/>
      </c>
      <c r="R279" s="41" t="str">
        <f t="shared" si="194"/>
        <v/>
      </c>
      <c r="S279" s="41" t="str">
        <f t="shared" si="195"/>
        <v/>
      </c>
      <c r="U279" s="2" t="str">
        <f t="shared" si="196"/>
        <v/>
      </c>
      <c r="V279" s="2" t="str">
        <f t="shared" si="197"/>
        <v/>
      </c>
      <c r="W279" s="2" t="str">
        <f t="shared" si="198"/>
        <v/>
      </c>
      <c r="X279" s="2" t="str">
        <f t="shared" si="199"/>
        <v/>
      </c>
      <c r="Y279" s="2" t="str">
        <f t="shared" si="200"/>
        <v/>
      </c>
      <c r="Z279" s="41" t="str">
        <f t="shared" si="201"/>
        <v/>
      </c>
      <c r="AA279" s="41" t="str">
        <f t="shared" si="202"/>
        <v/>
      </c>
      <c r="AB279" s="41" t="str">
        <f t="shared" si="167"/>
        <v/>
      </c>
      <c r="AC279" s="40" t="str">
        <f t="shared" si="168"/>
        <v/>
      </c>
      <c r="AD279" s="41" t="str">
        <f t="shared" si="169"/>
        <v/>
      </c>
      <c r="AF279" s="2" t="str">
        <f t="shared" si="205"/>
        <v/>
      </c>
      <c r="AG279" s="2" t="str">
        <f t="shared" si="170"/>
        <v/>
      </c>
      <c r="AH279" s="2" t="str">
        <f t="shared" si="171"/>
        <v/>
      </c>
      <c r="AI279" s="2" t="str">
        <f t="shared" si="172"/>
        <v/>
      </c>
      <c r="AJ279" s="2" t="str">
        <f t="shared" si="173"/>
        <v/>
      </c>
      <c r="AK279" s="41" t="str">
        <f t="shared" si="203"/>
        <v/>
      </c>
      <c r="AL279" s="41" t="str">
        <f t="shared" si="204"/>
        <v/>
      </c>
      <c r="AM279" s="41" t="str">
        <f t="shared" si="174"/>
        <v/>
      </c>
      <c r="AN279" s="41" t="str">
        <f t="shared" si="175"/>
        <v/>
      </c>
      <c r="AO279" s="41" t="str">
        <f t="shared" si="176"/>
        <v/>
      </c>
      <c r="AQ279" s="2" t="str">
        <f t="shared" si="177"/>
        <v/>
      </c>
      <c r="AR279" s="3" t="str">
        <f t="shared" si="178"/>
        <v/>
      </c>
      <c r="AS279" s="3" t="str">
        <f t="shared" si="179"/>
        <v/>
      </c>
      <c r="AT279" s="3" t="str">
        <f t="shared" si="180"/>
        <v/>
      </c>
      <c r="AU279" s="3" t="str">
        <f t="shared" si="181"/>
        <v/>
      </c>
      <c r="AV279" s="3" t="str">
        <f t="shared" si="182"/>
        <v/>
      </c>
      <c r="AW279" s="3" t="str">
        <f t="shared" si="183"/>
        <v/>
      </c>
      <c r="AX279" s="3" t="str">
        <f t="shared" si="184"/>
        <v/>
      </c>
      <c r="AY279" s="3" t="str">
        <f t="shared" si="185"/>
        <v/>
      </c>
      <c r="AZ279" s="3" t="str">
        <f t="shared" si="186"/>
        <v/>
      </c>
      <c r="BB279" s="7" t="str">
        <f t="shared" si="166"/>
        <v/>
      </c>
    </row>
    <row r="280" spans="1:54" x14ac:dyDescent="0.25">
      <c r="A280" s="2" t="str">
        <f t="shared" si="187"/>
        <v/>
      </c>
      <c r="B280" s="2" t="str">
        <f t="shared" si="188"/>
        <v/>
      </c>
      <c r="D280" s="59"/>
      <c r="E280" s="61"/>
      <c r="F280" s="18" t="str">
        <f t="shared" si="206"/>
        <v/>
      </c>
      <c r="G280" s="19" t="str">
        <f>IF(D280="","",VLOOKUP(D280,'Flota Variable'!$D$4:$I$35,4,0))</f>
        <v/>
      </c>
      <c r="H280" s="54"/>
      <c r="I280" s="19" t="str">
        <f>IF(D280="","",VLOOKUP(D280,'Flota Variable'!$D$4:$I$35,6,0))</f>
        <v/>
      </c>
      <c r="J280" s="54"/>
      <c r="L280" s="2">
        <v>278</v>
      </c>
      <c r="M280" s="2">
        <f t="shared" si="189"/>
        <v>13</v>
      </c>
      <c r="N280" s="2">
        <f t="shared" si="190"/>
        <v>16</v>
      </c>
      <c r="O280" s="2">
        <f t="shared" si="191"/>
        <v>1316</v>
      </c>
      <c r="P280" s="43" t="str">
        <f t="shared" si="192"/>
        <v/>
      </c>
      <c r="Q280" s="44" t="str">
        <f t="shared" si="193"/>
        <v/>
      </c>
      <c r="R280" s="41" t="str">
        <f t="shared" si="194"/>
        <v/>
      </c>
      <c r="S280" s="41" t="str">
        <f t="shared" si="195"/>
        <v/>
      </c>
      <c r="U280" s="2" t="str">
        <f t="shared" si="196"/>
        <v/>
      </c>
      <c r="V280" s="2" t="str">
        <f t="shared" si="197"/>
        <v/>
      </c>
      <c r="W280" s="2" t="str">
        <f t="shared" si="198"/>
        <v/>
      </c>
      <c r="X280" s="2" t="str">
        <f t="shared" si="199"/>
        <v/>
      </c>
      <c r="Y280" s="2" t="str">
        <f t="shared" si="200"/>
        <v/>
      </c>
      <c r="Z280" s="41" t="str">
        <f t="shared" si="201"/>
        <v/>
      </c>
      <c r="AA280" s="41" t="str">
        <f t="shared" si="202"/>
        <v/>
      </c>
      <c r="AB280" s="41" t="str">
        <f t="shared" si="167"/>
        <v/>
      </c>
      <c r="AC280" s="40" t="str">
        <f t="shared" si="168"/>
        <v/>
      </c>
      <c r="AD280" s="41" t="str">
        <f t="shared" si="169"/>
        <v/>
      </c>
      <c r="AF280" s="2" t="str">
        <f t="shared" si="205"/>
        <v/>
      </c>
      <c r="AG280" s="2" t="str">
        <f t="shared" si="170"/>
        <v/>
      </c>
      <c r="AH280" s="2" t="str">
        <f t="shared" si="171"/>
        <v/>
      </c>
      <c r="AI280" s="2" t="str">
        <f t="shared" si="172"/>
        <v/>
      </c>
      <c r="AJ280" s="2" t="str">
        <f t="shared" si="173"/>
        <v/>
      </c>
      <c r="AK280" s="41" t="str">
        <f t="shared" si="203"/>
        <v/>
      </c>
      <c r="AL280" s="41" t="str">
        <f t="shared" si="204"/>
        <v/>
      </c>
      <c r="AM280" s="41" t="str">
        <f t="shared" si="174"/>
        <v/>
      </c>
      <c r="AN280" s="41" t="str">
        <f t="shared" si="175"/>
        <v/>
      </c>
      <c r="AO280" s="41" t="str">
        <f t="shared" si="176"/>
        <v/>
      </c>
      <c r="AQ280" s="2" t="str">
        <f t="shared" si="177"/>
        <v/>
      </c>
      <c r="AR280" s="3" t="str">
        <f t="shared" si="178"/>
        <v/>
      </c>
      <c r="AS280" s="3" t="str">
        <f t="shared" si="179"/>
        <v/>
      </c>
      <c r="AT280" s="3" t="str">
        <f t="shared" si="180"/>
        <v/>
      </c>
      <c r="AU280" s="3" t="str">
        <f t="shared" si="181"/>
        <v/>
      </c>
      <c r="AV280" s="3" t="str">
        <f t="shared" si="182"/>
        <v/>
      </c>
      <c r="AW280" s="3" t="str">
        <f t="shared" si="183"/>
        <v/>
      </c>
      <c r="AX280" s="3" t="str">
        <f t="shared" si="184"/>
        <v/>
      </c>
      <c r="AY280" s="3" t="str">
        <f t="shared" si="185"/>
        <v/>
      </c>
      <c r="AZ280" s="3" t="str">
        <f t="shared" si="186"/>
        <v/>
      </c>
      <c r="BB280" s="7" t="str">
        <f t="shared" si="166"/>
        <v/>
      </c>
    </row>
    <row r="281" spans="1:54" x14ac:dyDescent="0.25">
      <c r="A281" s="2" t="str">
        <f t="shared" si="187"/>
        <v/>
      </c>
      <c r="B281" s="2" t="str">
        <f t="shared" si="188"/>
        <v/>
      </c>
      <c r="D281" s="59"/>
      <c r="E281" s="61"/>
      <c r="F281" s="18" t="str">
        <f t="shared" si="206"/>
        <v/>
      </c>
      <c r="G281" s="19" t="str">
        <f>IF(D281="","",VLOOKUP(D281,'Flota Variable'!$D$4:$I$35,4,0))</f>
        <v/>
      </c>
      <c r="H281" s="54"/>
      <c r="I281" s="19" t="str">
        <f>IF(D281="","",VLOOKUP(D281,'Flota Variable'!$D$4:$I$35,6,0))</f>
        <v/>
      </c>
      <c r="J281" s="54"/>
      <c r="L281" s="2">
        <v>279</v>
      </c>
      <c r="M281" s="2">
        <f t="shared" si="189"/>
        <v>13</v>
      </c>
      <c r="N281" s="2">
        <f t="shared" si="190"/>
        <v>17</v>
      </c>
      <c r="O281" s="2">
        <f t="shared" si="191"/>
        <v>1317</v>
      </c>
      <c r="P281" s="43" t="str">
        <f t="shared" si="192"/>
        <v/>
      </c>
      <c r="Q281" s="44" t="str">
        <f t="shared" si="193"/>
        <v/>
      </c>
      <c r="R281" s="41" t="str">
        <f t="shared" si="194"/>
        <v/>
      </c>
      <c r="S281" s="41" t="str">
        <f t="shared" si="195"/>
        <v/>
      </c>
      <c r="U281" s="2" t="str">
        <f t="shared" si="196"/>
        <v/>
      </c>
      <c r="V281" s="2" t="str">
        <f t="shared" si="197"/>
        <v/>
      </c>
      <c r="W281" s="2" t="str">
        <f t="shared" si="198"/>
        <v/>
      </c>
      <c r="X281" s="2" t="str">
        <f t="shared" si="199"/>
        <v/>
      </c>
      <c r="Y281" s="2" t="str">
        <f t="shared" si="200"/>
        <v/>
      </c>
      <c r="Z281" s="41" t="str">
        <f t="shared" si="201"/>
        <v/>
      </c>
      <c r="AA281" s="41" t="str">
        <f t="shared" si="202"/>
        <v/>
      </c>
      <c r="AB281" s="41" t="str">
        <f t="shared" si="167"/>
        <v/>
      </c>
      <c r="AC281" s="40" t="str">
        <f t="shared" si="168"/>
        <v/>
      </c>
      <c r="AD281" s="41" t="str">
        <f t="shared" si="169"/>
        <v/>
      </c>
      <c r="AF281" s="2" t="str">
        <f t="shared" si="205"/>
        <v/>
      </c>
      <c r="AG281" s="2" t="str">
        <f t="shared" si="170"/>
        <v/>
      </c>
      <c r="AH281" s="2" t="str">
        <f t="shared" si="171"/>
        <v/>
      </c>
      <c r="AI281" s="2" t="str">
        <f t="shared" si="172"/>
        <v/>
      </c>
      <c r="AJ281" s="2" t="str">
        <f t="shared" si="173"/>
        <v/>
      </c>
      <c r="AK281" s="41" t="str">
        <f t="shared" si="203"/>
        <v/>
      </c>
      <c r="AL281" s="41" t="str">
        <f t="shared" si="204"/>
        <v/>
      </c>
      <c r="AM281" s="41" t="str">
        <f t="shared" si="174"/>
        <v/>
      </c>
      <c r="AN281" s="41" t="str">
        <f t="shared" si="175"/>
        <v/>
      </c>
      <c r="AO281" s="41" t="str">
        <f t="shared" si="176"/>
        <v/>
      </c>
      <c r="AQ281" s="2" t="str">
        <f t="shared" si="177"/>
        <v/>
      </c>
      <c r="AR281" s="3" t="str">
        <f t="shared" si="178"/>
        <v/>
      </c>
      <c r="AS281" s="3" t="str">
        <f t="shared" si="179"/>
        <v/>
      </c>
      <c r="AT281" s="3" t="str">
        <f t="shared" si="180"/>
        <v/>
      </c>
      <c r="AU281" s="3" t="str">
        <f t="shared" si="181"/>
        <v/>
      </c>
      <c r="AV281" s="3" t="str">
        <f t="shared" si="182"/>
        <v/>
      </c>
      <c r="AW281" s="3" t="str">
        <f t="shared" si="183"/>
        <v/>
      </c>
      <c r="AX281" s="3" t="str">
        <f t="shared" si="184"/>
        <v/>
      </c>
      <c r="AY281" s="3" t="str">
        <f t="shared" si="185"/>
        <v/>
      </c>
      <c r="AZ281" s="3" t="str">
        <f t="shared" si="186"/>
        <v/>
      </c>
      <c r="BB281" s="7" t="str">
        <f t="shared" si="166"/>
        <v/>
      </c>
    </row>
    <row r="282" spans="1:54" x14ac:dyDescent="0.25">
      <c r="A282" s="2" t="str">
        <f t="shared" si="187"/>
        <v/>
      </c>
      <c r="B282" s="2" t="str">
        <f t="shared" si="188"/>
        <v/>
      </c>
      <c r="D282" s="59"/>
      <c r="E282" s="61"/>
      <c r="F282" s="18" t="str">
        <f t="shared" si="206"/>
        <v/>
      </c>
      <c r="G282" s="19" t="str">
        <f>IF(D282="","",VLOOKUP(D282,'Flota Variable'!$D$4:$I$35,4,0))</f>
        <v/>
      </c>
      <c r="H282" s="54"/>
      <c r="I282" s="19" t="str">
        <f>IF(D282="","",VLOOKUP(D282,'Flota Variable'!$D$4:$I$35,6,0))</f>
        <v/>
      </c>
      <c r="J282" s="54"/>
      <c r="L282" s="2">
        <v>280</v>
      </c>
      <c r="M282" s="2">
        <f t="shared" si="189"/>
        <v>13</v>
      </c>
      <c r="N282" s="2">
        <f t="shared" si="190"/>
        <v>18</v>
      </c>
      <c r="O282" s="2">
        <f t="shared" si="191"/>
        <v>1318</v>
      </c>
      <c r="P282" s="43" t="str">
        <f t="shared" si="192"/>
        <v/>
      </c>
      <c r="Q282" s="44" t="str">
        <f t="shared" si="193"/>
        <v/>
      </c>
      <c r="R282" s="41" t="str">
        <f t="shared" si="194"/>
        <v/>
      </c>
      <c r="S282" s="41" t="str">
        <f t="shared" si="195"/>
        <v/>
      </c>
      <c r="U282" s="2" t="str">
        <f t="shared" si="196"/>
        <v/>
      </c>
      <c r="V282" s="2" t="str">
        <f t="shared" si="197"/>
        <v/>
      </c>
      <c r="W282" s="2" t="str">
        <f t="shared" si="198"/>
        <v/>
      </c>
      <c r="X282" s="2" t="str">
        <f t="shared" si="199"/>
        <v/>
      </c>
      <c r="Y282" s="2" t="str">
        <f t="shared" si="200"/>
        <v/>
      </c>
      <c r="Z282" s="41" t="str">
        <f t="shared" si="201"/>
        <v/>
      </c>
      <c r="AA282" s="41" t="str">
        <f t="shared" si="202"/>
        <v/>
      </c>
      <c r="AB282" s="41" t="str">
        <f t="shared" si="167"/>
        <v/>
      </c>
      <c r="AC282" s="40" t="str">
        <f t="shared" si="168"/>
        <v/>
      </c>
      <c r="AD282" s="41" t="str">
        <f t="shared" si="169"/>
        <v/>
      </c>
      <c r="AF282" s="2" t="str">
        <f t="shared" si="205"/>
        <v/>
      </c>
      <c r="AG282" s="2" t="str">
        <f t="shared" si="170"/>
        <v/>
      </c>
      <c r="AH282" s="2" t="str">
        <f t="shared" si="171"/>
        <v/>
      </c>
      <c r="AI282" s="2" t="str">
        <f t="shared" si="172"/>
        <v/>
      </c>
      <c r="AJ282" s="2" t="str">
        <f t="shared" si="173"/>
        <v/>
      </c>
      <c r="AK282" s="41" t="str">
        <f t="shared" si="203"/>
        <v/>
      </c>
      <c r="AL282" s="41" t="str">
        <f t="shared" si="204"/>
        <v/>
      </c>
      <c r="AM282" s="41" t="str">
        <f t="shared" si="174"/>
        <v/>
      </c>
      <c r="AN282" s="41" t="str">
        <f t="shared" si="175"/>
        <v/>
      </c>
      <c r="AO282" s="41" t="str">
        <f t="shared" si="176"/>
        <v/>
      </c>
      <c r="AQ282" s="2" t="str">
        <f t="shared" si="177"/>
        <v/>
      </c>
      <c r="AR282" s="3" t="str">
        <f t="shared" si="178"/>
        <v/>
      </c>
      <c r="AS282" s="3" t="str">
        <f t="shared" si="179"/>
        <v/>
      </c>
      <c r="AT282" s="3" t="str">
        <f t="shared" si="180"/>
        <v/>
      </c>
      <c r="AU282" s="3" t="str">
        <f t="shared" si="181"/>
        <v/>
      </c>
      <c r="AV282" s="3" t="str">
        <f t="shared" si="182"/>
        <v/>
      </c>
      <c r="AW282" s="3" t="str">
        <f t="shared" si="183"/>
        <v/>
      </c>
      <c r="AX282" s="3" t="str">
        <f t="shared" si="184"/>
        <v/>
      </c>
      <c r="AY282" s="3" t="str">
        <f t="shared" si="185"/>
        <v/>
      </c>
      <c r="AZ282" s="3" t="str">
        <f t="shared" si="186"/>
        <v/>
      </c>
      <c r="BB282" s="7" t="str">
        <f t="shared" si="166"/>
        <v/>
      </c>
    </row>
    <row r="283" spans="1:54" x14ac:dyDescent="0.25">
      <c r="A283" s="2" t="str">
        <f t="shared" si="187"/>
        <v/>
      </c>
      <c r="B283" s="2" t="str">
        <f t="shared" si="188"/>
        <v/>
      </c>
      <c r="D283" s="59"/>
      <c r="E283" s="61"/>
      <c r="F283" s="18" t="str">
        <f t="shared" si="206"/>
        <v/>
      </c>
      <c r="G283" s="19" t="str">
        <f>IF(D283="","",VLOOKUP(D283,'Flota Variable'!$D$4:$I$35,4,0))</f>
        <v/>
      </c>
      <c r="H283" s="54"/>
      <c r="I283" s="19" t="str">
        <f>IF(D283="","",VLOOKUP(D283,'Flota Variable'!$D$4:$I$35,6,0))</f>
        <v/>
      </c>
      <c r="J283" s="54"/>
      <c r="L283" s="2">
        <v>281</v>
      </c>
      <c r="M283" s="2">
        <f t="shared" si="189"/>
        <v>13</v>
      </c>
      <c r="N283" s="2">
        <f t="shared" si="190"/>
        <v>19</v>
      </c>
      <c r="O283" s="2">
        <f t="shared" si="191"/>
        <v>1319</v>
      </c>
      <c r="P283" s="43" t="str">
        <f t="shared" si="192"/>
        <v/>
      </c>
      <c r="Q283" s="44" t="str">
        <f t="shared" si="193"/>
        <v/>
      </c>
      <c r="R283" s="41" t="str">
        <f t="shared" si="194"/>
        <v/>
      </c>
      <c r="S283" s="41" t="str">
        <f t="shared" si="195"/>
        <v/>
      </c>
      <c r="U283" s="2" t="str">
        <f t="shared" si="196"/>
        <v/>
      </c>
      <c r="V283" s="2" t="str">
        <f t="shared" si="197"/>
        <v/>
      </c>
      <c r="W283" s="2" t="str">
        <f t="shared" si="198"/>
        <v/>
      </c>
      <c r="X283" s="2" t="str">
        <f t="shared" si="199"/>
        <v/>
      </c>
      <c r="Y283" s="2" t="str">
        <f t="shared" si="200"/>
        <v/>
      </c>
      <c r="Z283" s="41" t="str">
        <f t="shared" si="201"/>
        <v/>
      </c>
      <c r="AA283" s="41" t="str">
        <f t="shared" si="202"/>
        <v/>
      </c>
      <c r="AB283" s="41" t="str">
        <f t="shared" si="167"/>
        <v/>
      </c>
      <c r="AC283" s="40" t="str">
        <f t="shared" si="168"/>
        <v/>
      </c>
      <c r="AD283" s="41" t="str">
        <f t="shared" si="169"/>
        <v/>
      </c>
      <c r="AF283" s="2" t="str">
        <f t="shared" si="205"/>
        <v/>
      </c>
      <c r="AG283" s="2" t="str">
        <f t="shared" si="170"/>
        <v/>
      </c>
      <c r="AH283" s="2" t="str">
        <f t="shared" si="171"/>
        <v/>
      </c>
      <c r="AI283" s="2" t="str">
        <f t="shared" si="172"/>
        <v/>
      </c>
      <c r="AJ283" s="2" t="str">
        <f t="shared" si="173"/>
        <v/>
      </c>
      <c r="AK283" s="41" t="str">
        <f t="shared" si="203"/>
        <v/>
      </c>
      <c r="AL283" s="41" t="str">
        <f t="shared" si="204"/>
        <v/>
      </c>
      <c r="AM283" s="41" t="str">
        <f t="shared" si="174"/>
        <v/>
      </c>
      <c r="AN283" s="41" t="str">
        <f t="shared" si="175"/>
        <v/>
      </c>
      <c r="AO283" s="41" t="str">
        <f t="shared" si="176"/>
        <v/>
      </c>
      <c r="AQ283" s="2" t="str">
        <f t="shared" si="177"/>
        <v/>
      </c>
      <c r="AR283" s="3" t="str">
        <f t="shared" si="178"/>
        <v/>
      </c>
      <c r="AS283" s="3" t="str">
        <f t="shared" si="179"/>
        <v/>
      </c>
      <c r="AT283" s="3" t="str">
        <f t="shared" si="180"/>
        <v/>
      </c>
      <c r="AU283" s="3" t="str">
        <f t="shared" si="181"/>
        <v/>
      </c>
      <c r="AV283" s="3" t="str">
        <f t="shared" si="182"/>
        <v/>
      </c>
      <c r="AW283" s="3" t="str">
        <f t="shared" si="183"/>
        <v/>
      </c>
      <c r="AX283" s="3" t="str">
        <f t="shared" si="184"/>
        <v/>
      </c>
      <c r="AY283" s="3" t="str">
        <f t="shared" si="185"/>
        <v/>
      </c>
      <c r="AZ283" s="3" t="str">
        <f t="shared" si="186"/>
        <v/>
      </c>
      <c r="BB283" s="7" t="str">
        <f t="shared" si="166"/>
        <v/>
      </c>
    </row>
    <row r="284" spans="1:54" x14ac:dyDescent="0.25">
      <c r="A284" s="2" t="str">
        <f t="shared" si="187"/>
        <v/>
      </c>
      <c r="B284" s="2" t="str">
        <f t="shared" si="188"/>
        <v/>
      </c>
      <c r="D284" s="59"/>
      <c r="E284" s="61"/>
      <c r="F284" s="18" t="str">
        <f t="shared" si="206"/>
        <v/>
      </c>
      <c r="G284" s="19" t="str">
        <f>IF(D284="","",VLOOKUP(D284,'Flota Variable'!$D$4:$I$35,4,0))</f>
        <v/>
      </c>
      <c r="H284" s="54"/>
      <c r="I284" s="19" t="str">
        <f>IF(D284="","",VLOOKUP(D284,'Flota Variable'!$D$4:$I$35,6,0))</f>
        <v/>
      </c>
      <c r="J284" s="54"/>
      <c r="L284" s="2">
        <v>282</v>
      </c>
      <c r="M284" s="2">
        <f t="shared" si="189"/>
        <v>13</v>
      </c>
      <c r="N284" s="2">
        <f t="shared" si="190"/>
        <v>20</v>
      </c>
      <c r="O284" s="2">
        <f t="shared" si="191"/>
        <v>1320</v>
      </c>
      <c r="P284" s="43" t="str">
        <f t="shared" si="192"/>
        <v/>
      </c>
      <c r="Q284" s="44" t="str">
        <f t="shared" si="193"/>
        <v/>
      </c>
      <c r="R284" s="41" t="str">
        <f t="shared" si="194"/>
        <v/>
      </c>
      <c r="S284" s="41" t="str">
        <f t="shared" si="195"/>
        <v/>
      </c>
      <c r="U284" s="2" t="str">
        <f t="shared" si="196"/>
        <v/>
      </c>
      <c r="V284" s="2" t="str">
        <f t="shared" si="197"/>
        <v/>
      </c>
      <c r="W284" s="2" t="str">
        <f t="shared" si="198"/>
        <v/>
      </c>
      <c r="X284" s="2" t="str">
        <f t="shared" si="199"/>
        <v/>
      </c>
      <c r="Y284" s="2" t="str">
        <f t="shared" si="200"/>
        <v/>
      </c>
      <c r="Z284" s="41" t="str">
        <f t="shared" si="201"/>
        <v/>
      </c>
      <c r="AA284" s="41" t="str">
        <f t="shared" si="202"/>
        <v/>
      </c>
      <c r="AB284" s="41" t="str">
        <f t="shared" si="167"/>
        <v/>
      </c>
      <c r="AC284" s="40" t="str">
        <f t="shared" si="168"/>
        <v/>
      </c>
      <c r="AD284" s="41" t="str">
        <f t="shared" si="169"/>
        <v/>
      </c>
      <c r="AF284" s="2" t="str">
        <f t="shared" si="205"/>
        <v/>
      </c>
      <c r="AG284" s="2" t="str">
        <f t="shared" si="170"/>
        <v/>
      </c>
      <c r="AH284" s="2" t="str">
        <f t="shared" si="171"/>
        <v/>
      </c>
      <c r="AI284" s="2" t="str">
        <f t="shared" si="172"/>
        <v/>
      </c>
      <c r="AJ284" s="2" t="str">
        <f t="shared" si="173"/>
        <v/>
      </c>
      <c r="AK284" s="41" t="str">
        <f t="shared" si="203"/>
        <v/>
      </c>
      <c r="AL284" s="41" t="str">
        <f t="shared" si="204"/>
        <v/>
      </c>
      <c r="AM284" s="41" t="str">
        <f t="shared" si="174"/>
        <v/>
      </c>
      <c r="AN284" s="41" t="str">
        <f t="shared" si="175"/>
        <v/>
      </c>
      <c r="AO284" s="41" t="str">
        <f t="shared" si="176"/>
        <v/>
      </c>
      <c r="AQ284" s="2" t="str">
        <f t="shared" si="177"/>
        <v/>
      </c>
      <c r="AR284" s="3" t="str">
        <f t="shared" si="178"/>
        <v/>
      </c>
      <c r="AS284" s="3" t="str">
        <f t="shared" si="179"/>
        <v/>
      </c>
      <c r="AT284" s="3" t="str">
        <f t="shared" si="180"/>
        <v/>
      </c>
      <c r="AU284" s="3" t="str">
        <f t="shared" si="181"/>
        <v/>
      </c>
      <c r="AV284" s="3" t="str">
        <f t="shared" si="182"/>
        <v/>
      </c>
      <c r="AW284" s="3" t="str">
        <f t="shared" si="183"/>
        <v/>
      </c>
      <c r="AX284" s="3" t="str">
        <f t="shared" si="184"/>
        <v/>
      </c>
      <c r="AY284" s="3" t="str">
        <f t="shared" si="185"/>
        <v/>
      </c>
      <c r="AZ284" s="3" t="str">
        <f t="shared" si="186"/>
        <v/>
      </c>
      <c r="BB284" s="7" t="str">
        <f t="shared" si="166"/>
        <v/>
      </c>
    </row>
    <row r="285" spans="1:54" x14ac:dyDescent="0.25">
      <c r="A285" s="2" t="str">
        <f t="shared" si="187"/>
        <v/>
      </c>
      <c r="B285" s="2" t="str">
        <f t="shared" si="188"/>
        <v/>
      </c>
      <c r="D285" s="59"/>
      <c r="E285" s="61"/>
      <c r="F285" s="18" t="str">
        <f t="shared" si="206"/>
        <v/>
      </c>
      <c r="G285" s="19" t="str">
        <f>IF(D285="","",VLOOKUP(D285,'Flota Variable'!$D$4:$I$35,4,0))</f>
        <v/>
      </c>
      <c r="H285" s="54"/>
      <c r="I285" s="19" t="str">
        <f>IF(D285="","",VLOOKUP(D285,'Flota Variable'!$D$4:$I$35,6,0))</f>
        <v/>
      </c>
      <c r="J285" s="54"/>
      <c r="L285" s="2">
        <v>283</v>
      </c>
      <c r="M285" s="2">
        <f t="shared" si="189"/>
        <v>13</v>
      </c>
      <c r="N285" s="2">
        <f t="shared" si="190"/>
        <v>21</v>
      </c>
      <c r="O285" s="2">
        <f t="shared" si="191"/>
        <v>1321</v>
      </c>
      <c r="P285" s="43" t="str">
        <f t="shared" si="192"/>
        <v/>
      </c>
      <c r="Q285" s="44" t="str">
        <f t="shared" si="193"/>
        <v/>
      </c>
      <c r="R285" s="41" t="str">
        <f t="shared" si="194"/>
        <v/>
      </c>
      <c r="S285" s="41" t="str">
        <f t="shared" si="195"/>
        <v/>
      </c>
      <c r="U285" s="2" t="str">
        <f t="shared" si="196"/>
        <v/>
      </c>
      <c r="V285" s="2" t="str">
        <f t="shared" si="197"/>
        <v/>
      </c>
      <c r="W285" s="2" t="str">
        <f t="shared" si="198"/>
        <v/>
      </c>
      <c r="X285" s="2" t="str">
        <f t="shared" si="199"/>
        <v/>
      </c>
      <c r="Y285" s="2" t="str">
        <f t="shared" si="200"/>
        <v/>
      </c>
      <c r="Z285" s="41" t="str">
        <f t="shared" si="201"/>
        <v/>
      </c>
      <c r="AA285" s="41" t="str">
        <f t="shared" si="202"/>
        <v/>
      </c>
      <c r="AB285" s="41" t="str">
        <f t="shared" si="167"/>
        <v/>
      </c>
      <c r="AC285" s="40" t="str">
        <f t="shared" si="168"/>
        <v/>
      </c>
      <c r="AD285" s="41" t="str">
        <f t="shared" si="169"/>
        <v/>
      </c>
      <c r="AF285" s="2" t="str">
        <f t="shared" si="205"/>
        <v/>
      </c>
      <c r="AG285" s="2" t="str">
        <f t="shared" si="170"/>
        <v/>
      </c>
      <c r="AH285" s="2" t="str">
        <f t="shared" si="171"/>
        <v/>
      </c>
      <c r="AI285" s="2" t="str">
        <f t="shared" si="172"/>
        <v/>
      </c>
      <c r="AJ285" s="2" t="str">
        <f t="shared" si="173"/>
        <v/>
      </c>
      <c r="AK285" s="41" t="str">
        <f t="shared" si="203"/>
        <v/>
      </c>
      <c r="AL285" s="41" t="str">
        <f t="shared" si="204"/>
        <v/>
      </c>
      <c r="AM285" s="41" t="str">
        <f t="shared" si="174"/>
        <v/>
      </c>
      <c r="AN285" s="41" t="str">
        <f t="shared" si="175"/>
        <v/>
      </c>
      <c r="AO285" s="41" t="str">
        <f t="shared" si="176"/>
        <v/>
      </c>
      <c r="AQ285" s="2" t="str">
        <f t="shared" si="177"/>
        <v/>
      </c>
      <c r="AR285" s="3" t="str">
        <f t="shared" si="178"/>
        <v/>
      </c>
      <c r="AS285" s="3" t="str">
        <f t="shared" si="179"/>
        <v/>
      </c>
      <c r="AT285" s="3" t="str">
        <f t="shared" si="180"/>
        <v/>
      </c>
      <c r="AU285" s="3" t="str">
        <f t="shared" si="181"/>
        <v/>
      </c>
      <c r="AV285" s="3" t="str">
        <f t="shared" si="182"/>
        <v/>
      </c>
      <c r="AW285" s="3" t="str">
        <f t="shared" si="183"/>
        <v/>
      </c>
      <c r="AX285" s="3" t="str">
        <f t="shared" si="184"/>
        <v/>
      </c>
      <c r="AY285" s="3" t="str">
        <f t="shared" si="185"/>
        <v/>
      </c>
      <c r="AZ285" s="3" t="str">
        <f t="shared" si="186"/>
        <v/>
      </c>
      <c r="BB285" s="7" t="str">
        <f t="shared" si="166"/>
        <v/>
      </c>
    </row>
    <row r="286" spans="1:54" x14ac:dyDescent="0.25">
      <c r="A286" s="2" t="str">
        <f t="shared" si="187"/>
        <v/>
      </c>
      <c r="B286" s="2" t="str">
        <f t="shared" si="188"/>
        <v/>
      </c>
      <c r="D286" s="59"/>
      <c r="E286" s="61"/>
      <c r="F286" s="18" t="str">
        <f t="shared" si="206"/>
        <v/>
      </c>
      <c r="G286" s="19" t="str">
        <f>IF(D286="","",VLOOKUP(D286,'Flota Variable'!$D$4:$I$35,4,0))</f>
        <v/>
      </c>
      <c r="H286" s="54"/>
      <c r="I286" s="19" t="str">
        <f>IF(D286="","",VLOOKUP(D286,'Flota Variable'!$D$4:$I$35,6,0))</f>
        <v/>
      </c>
      <c r="J286" s="54"/>
      <c r="L286" s="2">
        <v>284</v>
      </c>
      <c r="M286" s="2">
        <f t="shared" si="189"/>
        <v>13</v>
      </c>
      <c r="N286" s="2">
        <f t="shared" si="190"/>
        <v>22</v>
      </c>
      <c r="O286" s="2">
        <f t="shared" si="191"/>
        <v>1322</v>
      </c>
      <c r="P286" s="43" t="str">
        <f t="shared" si="192"/>
        <v/>
      </c>
      <c r="Q286" s="44" t="str">
        <f t="shared" si="193"/>
        <v/>
      </c>
      <c r="R286" s="41" t="str">
        <f t="shared" si="194"/>
        <v/>
      </c>
      <c r="S286" s="41" t="str">
        <f t="shared" si="195"/>
        <v/>
      </c>
      <c r="U286" s="2" t="str">
        <f t="shared" si="196"/>
        <v/>
      </c>
      <c r="V286" s="2" t="str">
        <f t="shared" si="197"/>
        <v/>
      </c>
      <c r="W286" s="2" t="str">
        <f t="shared" si="198"/>
        <v/>
      </c>
      <c r="X286" s="2" t="str">
        <f t="shared" si="199"/>
        <v/>
      </c>
      <c r="Y286" s="2" t="str">
        <f t="shared" si="200"/>
        <v/>
      </c>
      <c r="Z286" s="41" t="str">
        <f t="shared" si="201"/>
        <v/>
      </c>
      <c r="AA286" s="41" t="str">
        <f t="shared" si="202"/>
        <v/>
      </c>
      <c r="AB286" s="41" t="str">
        <f t="shared" si="167"/>
        <v/>
      </c>
      <c r="AC286" s="40" t="str">
        <f t="shared" si="168"/>
        <v/>
      </c>
      <c r="AD286" s="41" t="str">
        <f t="shared" si="169"/>
        <v/>
      </c>
      <c r="AF286" s="2" t="str">
        <f t="shared" si="205"/>
        <v/>
      </c>
      <c r="AG286" s="2" t="str">
        <f t="shared" si="170"/>
        <v/>
      </c>
      <c r="AH286" s="2" t="str">
        <f t="shared" si="171"/>
        <v/>
      </c>
      <c r="AI286" s="2" t="str">
        <f t="shared" si="172"/>
        <v/>
      </c>
      <c r="AJ286" s="2" t="str">
        <f t="shared" si="173"/>
        <v/>
      </c>
      <c r="AK286" s="41" t="str">
        <f t="shared" si="203"/>
        <v/>
      </c>
      <c r="AL286" s="41" t="str">
        <f t="shared" si="204"/>
        <v/>
      </c>
      <c r="AM286" s="41" t="str">
        <f t="shared" si="174"/>
        <v/>
      </c>
      <c r="AN286" s="41" t="str">
        <f t="shared" si="175"/>
        <v/>
      </c>
      <c r="AO286" s="41" t="str">
        <f t="shared" si="176"/>
        <v/>
      </c>
      <c r="AQ286" s="2" t="str">
        <f t="shared" si="177"/>
        <v/>
      </c>
      <c r="AR286" s="3" t="str">
        <f t="shared" si="178"/>
        <v/>
      </c>
      <c r="AS286" s="3" t="str">
        <f t="shared" si="179"/>
        <v/>
      </c>
      <c r="AT286" s="3" t="str">
        <f t="shared" si="180"/>
        <v/>
      </c>
      <c r="AU286" s="3" t="str">
        <f t="shared" si="181"/>
        <v/>
      </c>
      <c r="AV286" s="3" t="str">
        <f t="shared" si="182"/>
        <v/>
      </c>
      <c r="AW286" s="3" t="str">
        <f t="shared" si="183"/>
        <v/>
      </c>
      <c r="AX286" s="3" t="str">
        <f t="shared" si="184"/>
        <v/>
      </c>
      <c r="AY286" s="3" t="str">
        <f t="shared" si="185"/>
        <v/>
      </c>
      <c r="AZ286" s="3" t="str">
        <f t="shared" si="186"/>
        <v/>
      </c>
      <c r="BB286" s="7" t="str">
        <f t="shared" si="166"/>
        <v/>
      </c>
    </row>
    <row r="287" spans="1:54" x14ac:dyDescent="0.25">
      <c r="A287" s="2" t="str">
        <f t="shared" si="187"/>
        <v/>
      </c>
      <c r="B287" s="2" t="str">
        <f t="shared" si="188"/>
        <v/>
      </c>
      <c r="D287" s="59"/>
      <c r="E287" s="61"/>
      <c r="F287" s="18" t="str">
        <f t="shared" si="206"/>
        <v/>
      </c>
      <c r="G287" s="19" t="str">
        <f>IF(D287="","",VLOOKUP(D287,'Flota Variable'!$D$4:$I$35,4,0))</f>
        <v/>
      </c>
      <c r="H287" s="54"/>
      <c r="I287" s="19" t="str">
        <f>IF(D287="","",VLOOKUP(D287,'Flota Variable'!$D$4:$I$35,6,0))</f>
        <v/>
      </c>
      <c r="J287" s="54"/>
      <c r="L287" s="2">
        <v>285</v>
      </c>
      <c r="M287" s="2">
        <f t="shared" si="189"/>
        <v>13</v>
      </c>
      <c r="N287" s="2">
        <f t="shared" si="190"/>
        <v>23</v>
      </c>
      <c r="O287" s="2">
        <f t="shared" si="191"/>
        <v>1323</v>
      </c>
      <c r="P287" s="43" t="str">
        <f t="shared" si="192"/>
        <v/>
      </c>
      <c r="Q287" s="44" t="str">
        <f t="shared" si="193"/>
        <v/>
      </c>
      <c r="R287" s="41" t="str">
        <f t="shared" si="194"/>
        <v/>
      </c>
      <c r="S287" s="41" t="str">
        <f t="shared" si="195"/>
        <v/>
      </c>
      <c r="U287" s="2" t="str">
        <f t="shared" si="196"/>
        <v/>
      </c>
      <c r="V287" s="2" t="str">
        <f t="shared" si="197"/>
        <v/>
      </c>
      <c r="W287" s="2" t="str">
        <f t="shared" si="198"/>
        <v/>
      </c>
      <c r="X287" s="2" t="str">
        <f t="shared" si="199"/>
        <v/>
      </c>
      <c r="Y287" s="2" t="str">
        <f t="shared" si="200"/>
        <v/>
      </c>
      <c r="Z287" s="41" t="str">
        <f t="shared" si="201"/>
        <v/>
      </c>
      <c r="AA287" s="41" t="str">
        <f t="shared" si="202"/>
        <v/>
      </c>
      <c r="AB287" s="41" t="str">
        <f t="shared" si="167"/>
        <v/>
      </c>
      <c r="AC287" s="40" t="str">
        <f t="shared" si="168"/>
        <v/>
      </c>
      <c r="AD287" s="41" t="str">
        <f t="shared" si="169"/>
        <v/>
      </c>
      <c r="AF287" s="2" t="str">
        <f t="shared" si="205"/>
        <v/>
      </c>
      <c r="AG287" s="2" t="str">
        <f t="shared" si="170"/>
        <v/>
      </c>
      <c r="AH287" s="2" t="str">
        <f t="shared" si="171"/>
        <v/>
      </c>
      <c r="AI287" s="2" t="str">
        <f t="shared" si="172"/>
        <v/>
      </c>
      <c r="AJ287" s="2" t="str">
        <f t="shared" si="173"/>
        <v/>
      </c>
      <c r="AK287" s="41" t="str">
        <f t="shared" si="203"/>
        <v/>
      </c>
      <c r="AL287" s="41" t="str">
        <f t="shared" si="204"/>
        <v/>
      </c>
      <c r="AM287" s="41" t="str">
        <f t="shared" si="174"/>
        <v/>
      </c>
      <c r="AN287" s="41" t="str">
        <f t="shared" si="175"/>
        <v/>
      </c>
      <c r="AO287" s="41" t="str">
        <f t="shared" si="176"/>
        <v/>
      </c>
      <c r="AQ287" s="2" t="str">
        <f t="shared" si="177"/>
        <v/>
      </c>
      <c r="AR287" s="3" t="str">
        <f t="shared" si="178"/>
        <v/>
      </c>
      <c r="AS287" s="3" t="str">
        <f t="shared" si="179"/>
        <v/>
      </c>
      <c r="AT287" s="3" t="str">
        <f t="shared" si="180"/>
        <v/>
      </c>
      <c r="AU287" s="3" t="str">
        <f t="shared" si="181"/>
        <v/>
      </c>
      <c r="AV287" s="3" t="str">
        <f t="shared" si="182"/>
        <v/>
      </c>
      <c r="AW287" s="3" t="str">
        <f t="shared" si="183"/>
        <v/>
      </c>
      <c r="AX287" s="3" t="str">
        <f t="shared" si="184"/>
        <v/>
      </c>
      <c r="AY287" s="3" t="str">
        <f t="shared" si="185"/>
        <v/>
      </c>
      <c r="AZ287" s="3" t="str">
        <f t="shared" si="186"/>
        <v/>
      </c>
      <c r="BB287" s="7" t="str">
        <f t="shared" si="166"/>
        <v/>
      </c>
    </row>
    <row r="288" spans="1:54" x14ac:dyDescent="0.25">
      <c r="A288" s="2" t="str">
        <f t="shared" si="187"/>
        <v/>
      </c>
      <c r="B288" s="2" t="str">
        <f t="shared" si="188"/>
        <v/>
      </c>
      <c r="D288" s="59"/>
      <c r="E288" s="61"/>
      <c r="F288" s="18" t="str">
        <f t="shared" si="206"/>
        <v/>
      </c>
      <c r="G288" s="19" t="str">
        <f>IF(D288="","",VLOOKUP(D288,'Flota Variable'!$D$4:$I$35,4,0))</f>
        <v/>
      </c>
      <c r="H288" s="54"/>
      <c r="I288" s="19" t="str">
        <f>IF(D288="","",VLOOKUP(D288,'Flota Variable'!$D$4:$I$35,6,0))</f>
        <v/>
      </c>
      <c r="J288" s="54"/>
      <c r="L288" s="2">
        <v>286</v>
      </c>
      <c r="M288" s="2">
        <f t="shared" si="189"/>
        <v>13</v>
      </c>
      <c r="N288" s="2">
        <f t="shared" si="190"/>
        <v>24</v>
      </c>
      <c r="O288" s="2">
        <f t="shared" si="191"/>
        <v>1324</v>
      </c>
      <c r="P288" s="43" t="str">
        <f t="shared" si="192"/>
        <v/>
      </c>
      <c r="Q288" s="44" t="str">
        <f t="shared" si="193"/>
        <v/>
      </c>
      <c r="R288" s="41" t="str">
        <f t="shared" si="194"/>
        <v/>
      </c>
      <c r="S288" s="41" t="str">
        <f t="shared" si="195"/>
        <v/>
      </c>
      <c r="U288" s="2" t="str">
        <f t="shared" si="196"/>
        <v/>
      </c>
      <c r="V288" s="2" t="str">
        <f t="shared" si="197"/>
        <v/>
      </c>
      <c r="W288" s="2" t="str">
        <f t="shared" si="198"/>
        <v/>
      </c>
      <c r="X288" s="2" t="str">
        <f t="shared" si="199"/>
        <v/>
      </c>
      <c r="Y288" s="2" t="str">
        <f t="shared" si="200"/>
        <v/>
      </c>
      <c r="Z288" s="41" t="str">
        <f t="shared" si="201"/>
        <v/>
      </c>
      <c r="AA288" s="41" t="str">
        <f t="shared" si="202"/>
        <v/>
      </c>
      <c r="AB288" s="41" t="str">
        <f t="shared" si="167"/>
        <v/>
      </c>
      <c r="AC288" s="40" t="str">
        <f t="shared" si="168"/>
        <v/>
      </c>
      <c r="AD288" s="41" t="str">
        <f t="shared" si="169"/>
        <v/>
      </c>
      <c r="AF288" s="2" t="str">
        <f t="shared" si="205"/>
        <v/>
      </c>
      <c r="AG288" s="2" t="str">
        <f t="shared" si="170"/>
        <v/>
      </c>
      <c r="AH288" s="2" t="str">
        <f t="shared" si="171"/>
        <v/>
      </c>
      <c r="AI288" s="2" t="str">
        <f t="shared" si="172"/>
        <v/>
      </c>
      <c r="AJ288" s="2" t="str">
        <f t="shared" si="173"/>
        <v/>
      </c>
      <c r="AK288" s="41" t="str">
        <f t="shared" si="203"/>
        <v/>
      </c>
      <c r="AL288" s="41" t="str">
        <f t="shared" si="204"/>
        <v/>
      </c>
      <c r="AM288" s="41" t="str">
        <f t="shared" si="174"/>
        <v/>
      </c>
      <c r="AN288" s="41" t="str">
        <f t="shared" si="175"/>
        <v/>
      </c>
      <c r="AO288" s="41" t="str">
        <f t="shared" si="176"/>
        <v/>
      </c>
      <c r="AQ288" s="2" t="str">
        <f t="shared" si="177"/>
        <v/>
      </c>
      <c r="AR288" s="3" t="str">
        <f t="shared" si="178"/>
        <v/>
      </c>
      <c r="AS288" s="3" t="str">
        <f t="shared" si="179"/>
        <v/>
      </c>
      <c r="AT288" s="3" t="str">
        <f t="shared" si="180"/>
        <v/>
      </c>
      <c r="AU288" s="3" t="str">
        <f t="shared" si="181"/>
        <v/>
      </c>
      <c r="AV288" s="3" t="str">
        <f t="shared" si="182"/>
        <v/>
      </c>
      <c r="AW288" s="3" t="str">
        <f t="shared" si="183"/>
        <v/>
      </c>
      <c r="AX288" s="3" t="str">
        <f t="shared" si="184"/>
        <v/>
      </c>
      <c r="AY288" s="3" t="str">
        <f t="shared" si="185"/>
        <v/>
      </c>
      <c r="AZ288" s="3" t="str">
        <f t="shared" si="186"/>
        <v/>
      </c>
      <c r="BB288" s="7" t="str">
        <f t="shared" si="166"/>
        <v/>
      </c>
    </row>
    <row r="289" spans="1:54" x14ac:dyDescent="0.25">
      <c r="A289" s="2" t="str">
        <f t="shared" si="187"/>
        <v/>
      </c>
      <c r="B289" s="2" t="str">
        <f t="shared" si="188"/>
        <v/>
      </c>
      <c r="D289" s="59"/>
      <c r="E289" s="61"/>
      <c r="F289" s="18" t="str">
        <f t="shared" si="206"/>
        <v/>
      </c>
      <c r="G289" s="19" t="str">
        <f>IF(D289="","",VLOOKUP(D289,'Flota Variable'!$D$4:$I$35,4,0))</f>
        <v/>
      </c>
      <c r="H289" s="54"/>
      <c r="I289" s="19" t="str">
        <f>IF(D289="","",VLOOKUP(D289,'Flota Variable'!$D$4:$I$35,6,0))</f>
        <v/>
      </c>
      <c r="J289" s="54"/>
      <c r="L289" s="2">
        <v>287</v>
      </c>
      <c r="M289" s="2">
        <f t="shared" si="189"/>
        <v>14</v>
      </c>
      <c r="N289" s="2">
        <f t="shared" si="190"/>
        <v>3</v>
      </c>
      <c r="O289" s="2">
        <f t="shared" si="191"/>
        <v>1403</v>
      </c>
      <c r="P289" s="43" t="str">
        <f t="shared" si="192"/>
        <v/>
      </c>
      <c r="Q289" s="44" t="str">
        <f t="shared" si="193"/>
        <v/>
      </c>
      <c r="R289" s="41" t="str">
        <f t="shared" si="194"/>
        <v/>
      </c>
      <c r="S289" s="41" t="str">
        <f t="shared" si="195"/>
        <v/>
      </c>
      <c r="U289" s="2" t="str">
        <f t="shared" si="196"/>
        <v/>
      </c>
      <c r="V289" s="2" t="str">
        <f t="shared" si="197"/>
        <v/>
      </c>
      <c r="W289" s="2" t="str">
        <f t="shared" si="198"/>
        <v/>
      </c>
      <c r="X289" s="2" t="str">
        <f t="shared" si="199"/>
        <v/>
      </c>
      <c r="Y289" s="2" t="str">
        <f t="shared" si="200"/>
        <v/>
      </c>
      <c r="Z289" s="41" t="str">
        <f t="shared" si="201"/>
        <v/>
      </c>
      <c r="AA289" s="41" t="str">
        <f t="shared" si="202"/>
        <v/>
      </c>
      <c r="AB289" s="41" t="str">
        <f t="shared" si="167"/>
        <v/>
      </c>
      <c r="AC289" s="40" t="str">
        <f t="shared" si="168"/>
        <v/>
      </c>
      <c r="AD289" s="41" t="str">
        <f t="shared" si="169"/>
        <v/>
      </c>
      <c r="AF289" s="2" t="str">
        <f t="shared" si="205"/>
        <v/>
      </c>
      <c r="AG289" s="2" t="str">
        <f t="shared" si="170"/>
        <v/>
      </c>
      <c r="AH289" s="2" t="str">
        <f t="shared" si="171"/>
        <v/>
      </c>
      <c r="AI289" s="2" t="str">
        <f t="shared" si="172"/>
        <v/>
      </c>
      <c r="AJ289" s="2" t="str">
        <f t="shared" si="173"/>
        <v/>
      </c>
      <c r="AK289" s="41" t="str">
        <f t="shared" si="203"/>
        <v/>
      </c>
      <c r="AL289" s="41" t="str">
        <f t="shared" si="204"/>
        <v/>
      </c>
      <c r="AM289" s="41" t="str">
        <f t="shared" si="174"/>
        <v/>
      </c>
      <c r="AN289" s="41" t="str">
        <f t="shared" si="175"/>
        <v/>
      </c>
      <c r="AO289" s="41" t="str">
        <f t="shared" si="176"/>
        <v/>
      </c>
      <c r="AQ289" s="2" t="str">
        <f t="shared" si="177"/>
        <v/>
      </c>
      <c r="AR289" s="3" t="str">
        <f t="shared" si="178"/>
        <v/>
      </c>
      <c r="AS289" s="3" t="str">
        <f t="shared" si="179"/>
        <v/>
      </c>
      <c r="AT289" s="3" t="str">
        <f t="shared" si="180"/>
        <v/>
      </c>
      <c r="AU289" s="3" t="str">
        <f t="shared" si="181"/>
        <v/>
      </c>
      <c r="AV289" s="3" t="str">
        <f t="shared" si="182"/>
        <v/>
      </c>
      <c r="AW289" s="3" t="str">
        <f t="shared" si="183"/>
        <v/>
      </c>
      <c r="AX289" s="3" t="str">
        <f t="shared" si="184"/>
        <v/>
      </c>
      <c r="AY289" s="3" t="str">
        <f t="shared" si="185"/>
        <v/>
      </c>
      <c r="AZ289" s="3" t="str">
        <f t="shared" si="186"/>
        <v/>
      </c>
      <c r="BB289" s="7" t="str">
        <f t="shared" si="166"/>
        <v/>
      </c>
    </row>
    <row r="290" spans="1:54" x14ac:dyDescent="0.25">
      <c r="A290" s="2" t="str">
        <f t="shared" si="187"/>
        <v/>
      </c>
      <c r="B290" s="2" t="str">
        <f t="shared" si="188"/>
        <v/>
      </c>
      <c r="D290" s="59"/>
      <c r="E290" s="61"/>
      <c r="F290" s="18" t="str">
        <f t="shared" si="206"/>
        <v/>
      </c>
      <c r="G290" s="19" t="str">
        <f>IF(D290="","",VLOOKUP(D290,'Flota Variable'!$D$4:$I$35,4,0))</f>
        <v/>
      </c>
      <c r="H290" s="54"/>
      <c r="I290" s="19" t="str">
        <f>IF(D290="","",VLOOKUP(D290,'Flota Variable'!$D$4:$I$35,6,0))</f>
        <v/>
      </c>
      <c r="J290" s="54"/>
      <c r="L290" s="2">
        <v>288</v>
      </c>
      <c r="M290" s="2">
        <f t="shared" si="189"/>
        <v>14</v>
      </c>
      <c r="N290" s="2">
        <f t="shared" si="190"/>
        <v>4</v>
      </c>
      <c r="O290" s="2">
        <f t="shared" si="191"/>
        <v>1404</v>
      </c>
      <c r="P290" s="43" t="str">
        <f t="shared" si="192"/>
        <v/>
      </c>
      <c r="Q290" s="44" t="str">
        <f t="shared" si="193"/>
        <v/>
      </c>
      <c r="R290" s="41" t="str">
        <f t="shared" si="194"/>
        <v/>
      </c>
      <c r="S290" s="41" t="str">
        <f t="shared" si="195"/>
        <v/>
      </c>
      <c r="U290" s="2" t="str">
        <f t="shared" si="196"/>
        <v/>
      </c>
      <c r="V290" s="2" t="str">
        <f t="shared" si="197"/>
        <v/>
      </c>
      <c r="W290" s="2" t="str">
        <f t="shared" si="198"/>
        <v/>
      </c>
      <c r="X290" s="2" t="str">
        <f t="shared" si="199"/>
        <v/>
      </c>
      <c r="Y290" s="2" t="str">
        <f t="shared" si="200"/>
        <v/>
      </c>
      <c r="Z290" s="41" t="str">
        <f t="shared" si="201"/>
        <v/>
      </c>
      <c r="AA290" s="41" t="str">
        <f t="shared" si="202"/>
        <v/>
      </c>
      <c r="AB290" s="41" t="str">
        <f t="shared" si="167"/>
        <v/>
      </c>
      <c r="AC290" s="40" t="str">
        <f t="shared" si="168"/>
        <v/>
      </c>
      <c r="AD290" s="41" t="str">
        <f t="shared" si="169"/>
        <v/>
      </c>
      <c r="AF290" s="2" t="str">
        <f t="shared" si="205"/>
        <v/>
      </c>
      <c r="AG290" s="2" t="str">
        <f t="shared" si="170"/>
        <v/>
      </c>
      <c r="AH290" s="2" t="str">
        <f t="shared" si="171"/>
        <v/>
      </c>
      <c r="AI290" s="2" t="str">
        <f t="shared" si="172"/>
        <v/>
      </c>
      <c r="AJ290" s="2" t="str">
        <f t="shared" si="173"/>
        <v/>
      </c>
      <c r="AK290" s="41" t="str">
        <f t="shared" si="203"/>
        <v/>
      </c>
      <c r="AL290" s="41" t="str">
        <f t="shared" si="204"/>
        <v/>
      </c>
      <c r="AM290" s="41" t="str">
        <f t="shared" si="174"/>
        <v/>
      </c>
      <c r="AN290" s="41" t="str">
        <f t="shared" si="175"/>
        <v/>
      </c>
      <c r="AO290" s="41" t="str">
        <f t="shared" si="176"/>
        <v/>
      </c>
      <c r="AQ290" s="2" t="str">
        <f t="shared" si="177"/>
        <v/>
      </c>
      <c r="AR290" s="3" t="str">
        <f t="shared" si="178"/>
        <v/>
      </c>
      <c r="AS290" s="3" t="str">
        <f t="shared" si="179"/>
        <v/>
      </c>
      <c r="AT290" s="3" t="str">
        <f t="shared" si="180"/>
        <v/>
      </c>
      <c r="AU290" s="3" t="str">
        <f t="shared" si="181"/>
        <v/>
      </c>
      <c r="AV290" s="3" t="str">
        <f t="shared" si="182"/>
        <v/>
      </c>
      <c r="AW290" s="3" t="str">
        <f t="shared" si="183"/>
        <v/>
      </c>
      <c r="AX290" s="3" t="str">
        <f t="shared" si="184"/>
        <v/>
      </c>
      <c r="AY290" s="3" t="str">
        <f t="shared" si="185"/>
        <v/>
      </c>
      <c r="AZ290" s="3" t="str">
        <f t="shared" si="186"/>
        <v/>
      </c>
      <c r="BB290" s="7" t="str">
        <f t="shared" si="166"/>
        <v/>
      </c>
    </row>
    <row r="291" spans="1:54" x14ac:dyDescent="0.25">
      <c r="A291" s="2" t="str">
        <f t="shared" si="187"/>
        <v/>
      </c>
      <c r="B291" s="2" t="str">
        <f t="shared" si="188"/>
        <v/>
      </c>
      <c r="D291" s="59"/>
      <c r="E291" s="61"/>
      <c r="F291" s="18" t="str">
        <f t="shared" si="206"/>
        <v/>
      </c>
      <c r="G291" s="19" t="str">
        <f>IF(D291="","",VLOOKUP(D291,'Flota Variable'!$D$4:$I$35,4,0))</f>
        <v/>
      </c>
      <c r="H291" s="54"/>
      <c r="I291" s="19" t="str">
        <f>IF(D291="","",VLOOKUP(D291,'Flota Variable'!$D$4:$I$35,6,0))</f>
        <v/>
      </c>
      <c r="J291" s="54"/>
      <c r="L291" s="2">
        <v>289</v>
      </c>
      <c r="M291" s="2">
        <f t="shared" si="189"/>
        <v>14</v>
      </c>
      <c r="N291" s="2">
        <f t="shared" si="190"/>
        <v>5</v>
      </c>
      <c r="O291" s="2">
        <f t="shared" si="191"/>
        <v>1405</v>
      </c>
      <c r="P291" s="43" t="str">
        <f t="shared" si="192"/>
        <v/>
      </c>
      <c r="Q291" s="44" t="str">
        <f t="shared" si="193"/>
        <v/>
      </c>
      <c r="R291" s="41" t="str">
        <f t="shared" si="194"/>
        <v/>
      </c>
      <c r="S291" s="41" t="str">
        <f t="shared" si="195"/>
        <v/>
      </c>
      <c r="U291" s="2" t="str">
        <f t="shared" si="196"/>
        <v/>
      </c>
      <c r="V291" s="2" t="str">
        <f t="shared" si="197"/>
        <v/>
      </c>
      <c r="W291" s="2" t="str">
        <f t="shared" si="198"/>
        <v/>
      </c>
      <c r="X291" s="2" t="str">
        <f t="shared" si="199"/>
        <v/>
      </c>
      <c r="Y291" s="2" t="str">
        <f t="shared" si="200"/>
        <v/>
      </c>
      <c r="Z291" s="41" t="str">
        <f t="shared" si="201"/>
        <v/>
      </c>
      <c r="AA291" s="41" t="str">
        <f t="shared" si="202"/>
        <v/>
      </c>
      <c r="AB291" s="41" t="str">
        <f t="shared" si="167"/>
        <v/>
      </c>
      <c r="AC291" s="40" t="str">
        <f t="shared" si="168"/>
        <v/>
      </c>
      <c r="AD291" s="41" t="str">
        <f t="shared" si="169"/>
        <v/>
      </c>
      <c r="AF291" s="2" t="str">
        <f t="shared" si="205"/>
        <v/>
      </c>
      <c r="AG291" s="2" t="str">
        <f t="shared" si="170"/>
        <v/>
      </c>
      <c r="AH291" s="2" t="str">
        <f t="shared" si="171"/>
        <v/>
      </c>
      <c r="AI291" s="2" t="str">
        <f t="shared" si="172"/>
        <v/>
      </c>
      <c r="AJ291" s="2" t="str">
        <f t="shared" si="173"/>
        <v/>
      </c>
      <c r="AK291" s="41" t="str">
        <f t="shared" si="203"/>
        <v/>
      </c>
      <c r="AL291" s="41" t="str">
        <f t="shared" si="204"/>
        <v/>
      </c>
      <c r="AM291" s="41" t="str">
        <f t="shared" si="174"/>
        <v/>
      </c>
      <c r="AN291" s="41" t="str">
        <f t="shared" si="175"/>
        <v/>
      </c>
      <c r="AO291" s="41" t="str">
        <f t="shared" si="176"/>
        <v/>
      </c>
      <c r="AQ291" s="2" t="str">
        <f t="shared" si="177"/>
        <v/>
      </c>
      <c r="AR291" s="3" t="str">
        <f t="shared" si="178"/>
        <v/>
      </c>
      <c r="AS291" s="3" t="str">
        <f t="shared" si="179"/>
        <v/>
      </c>
      <c r="AT291" s="3" t="str">
        <f t="shared" si="180"/>
        <v/>
      </c>
      <c r="AU291" s="3" t="str">
        <f t="shared" si="181"/>
        <v/>
      </c>
      <c r="AV291" s="3" t="str">
        <f t="shared" si="182"/>
        <v/>
      </c>
      <c r="AW291" s="3" t="str">
        <f t="shared" si="183"/>
        <v/>
      </c>
      <c r="AX291" s="3" t="str">
        <f t="shared" si="184"/>
        <v/>
      </c>
      <c r="AY291" s="3" t="str">
        <f t="shared" si="185"/>
        <v/>
      </c>
      <c r="AZ291" s="3" t="str">
        <f t="shared" si="186"/>
        <v/>
      </c>
      <c r="BB291" s="7" t="str">
        <f t="shared" si="166"/>
        <v/>
      </c>
    </row>
    <row r="292" spans="1:54" x14ac:dyDescent="0.25">
      <c r="A292" s="2" t="str">
        <f t="shared" si="187"/>
        <v/>
      </c>
      <c r="B292" s="2" t="str">
        <f t="shared" si="188"/>
        <v/>
      </c>
      <c r="D292" s="59"/>
      <c r="E292" s="61"/>
      <c r="F292" s="18" t="str">
        <f t="shared" si="206"/>
        <v/>
      </c>
      <c r="G292" s="19" t="str">
        <f>IF(D292="","",VLOOKUP(D292,'Flota Variable'!$D$4:$I$35,4,0))</f>
        <v/>
      </c>
      <c r="H292" s="54"/>
      <c r="I292" s="19" t="str">
        <f>IF(D292="","",VLOOKUP(D292,'Flota Variable'!$D$4:$I$35,6,0))</f>
        <v/>
      </c>
      <c r="J292" s="54"/>
      <c r="L292" s="2">
        <v>290</v>
      </c>
      <c r="M292" s="2">
        <f t="shared" si="189"/>
        <v>14</v>
      </c>
      <c r="N292" s="2">
        <f t="shared" si="190"/>
        <v>6</v>
      </c>
      <c r="O292" s="2">
        <f t="shared" si="191"/>
        <v>1406</v>
      </c>
      <c r="P292" s="43" t="str">
        <f t="shared" si="192"/>
        <v/>
      </c>
      <c r="Q292" s="44" t="str">
        <f t="shared" si="193"/>
        <v/>
      </c>
      <c r="R292" s="41" t="str">
        <f t="shared" si="194"/>
        <v/>
      </c>
      <c r="S292" s="41" t="str">
        <f t="shared" si="195"/>
        <v/>
      </c>
      <c r="U292" s="2" t="str">
        <f t="shared" si="196"/>
        <v/>
      </c>
      <c r="V292" s="2" t="str">
        <f t="shared" si="197"/>
        <v/>
      </c>
      <c r="W292" s="2" t="str">
        <f t="shared" si="198"/>
        <v/>
      </c>
      <c r="X292" s="2" t="str">
        <f t="shared" si="199"/>
        <v/>
      </c>
      <c r="Y292" s="2" t="str">
        <f t="shared" si="200"/>
        <v/>
      </c>
      <c r="Z292" s="41" t="str">
        <f t="shared" si="201"/>
        <v/>
      </c>
      <c r="AA292" s="41" t="str">
        <f t="shared" si="202"/>
        <v/>
      </c>
      <c r="AB292" s="41" t="str">
        <f t="shared" si="167"/>
        <v/>
      </c>
      <c r="AC292" s="40" t="str">
        <f t="shared" si="168"/>
        <v/>
      </c>
      <c r="AD292" s="41" t="str">
        <f t="shared" si="169"/>
        <v/>
      </c>
      <c r="AF292" s="2" t="str">
        <f t="shared" si="205"/>
        <v/>
      </c>
      <c r="AG292" s="2" t="str">
        <f t="shared" si="170"/>
        <v/>
      </c>
      <c r="AH292" s="2" t="str">
        <f t="shared" si="171"/>
        <v/>
      </c>
      <c r="AI292" s="2" t="str">
        <f t="shared" si="172"/>
        <v/>
      </c>
      <c r="AJ292" s="2" t="str">
        <f t="shared" si="173"/>
        <v/>
      </c>
      <c r="AK292" s="41" t="str">
        <f t="shared" si="203"/>
        <v/>
      </c>
      <c r="AL292" s="41" t="str">
        <f t="shared" si="204"/>
        <v/>
      </c>
      <c r="AM292" s="41" t="str">
        <f t="shared" si="174"/>
        <v/>
      </c>
      <c r="AN292" s="41" t="str">
        <f t="shared" si="175"/>
        <v/>
      </c>
      <c r="AO292" s="41" t="str">
        <f t="shared" si="176"/>
        <v/>
      </c>
      <c r="AQ292" s="2" t="str">
        <f t="shared" si="177"/>
        <v/>
      </c>
      <c r="AR292" s="3" t="str">
        <f t="shared" si="178"/>
        <v/>
      </c>
      <c r="AS292" s="3" t="str">
        <f t="shared" si="179"/>
        <v/>
      </c>
      <c r="AT292" s="3" t="str">
        <f t="shared" si="180"/>
        <v/>
      </c>
      <c r="AU292" s="3" t="str">
        <f t="shared" si="181"/>
        <v/>
      </c>
      <c r="AV292" s="3" t="str">
        <f t="shared" si="182"/>
        <v/>
      </c>
      <c r="AW292" s="3" t="str">
        <f t="shared" si="183"/>
        <v/>
      </c>
      <c r="AX292" s="3" t="str">
        <f t="shared" si="184"/>
        <v/>
      </c>
      <c r="AY292" s="3" t="str">
        <f t="shared" si="185"/>
        <v/>
      </c>
      <c r="AZ292" s="3" t="str">
        <f t="shared" si="186"/>
        <v/>
      </c>
      <c r="BB292" s="7" t="str">
        <f t="shared" si="166"/>
        <v/>
      </c>
    </row>
    <row r="293" spans="1:54" x14ac:dyDescent="0.25">
      <c r="A293" s="2" t="str">
        <f t="shared" si="187"/>
        <v/>
      </c>
      <c r="B293" s="2" t="str">
        <f t="shared" si="188"/>
        <v/>
      </c>
      <c r="D293" s="59"/>
      <c r="E293" s="61"/>
      <c r="F293" s="18" t="str">
        <f t="shared" si="206"/>
        <v/>
      </c>
      <c r="G293" s="19" t="str">
        <f>IF(D293="","",VLOOKUP(D293,'Flota Variable'!$D$4:$I$35,4,0))</f>
        <v/>
      </c>
      <c r="H293" s="54"/>
      <c r="I293" s="19" t="str">
        <f>IF(D293="","",VLOOKUP(D293,'Flota Variable'!$D$4:$I$35,6,0))</f>
        <v/>
      </c>
      <c r="J293" s="54"/>
      <c r="L293" s="2">
        <v>291</v>
      </c>
      <c r="M293" s="2">
        <f t="shared" si="189"/>
        <v>14</v>
      </c>
      <c r="N293" s="2">
        <f t="shared" si="190"/>
        <v>7</v>
      </c>
      <c r="O293" s="2">
        <f t="shared" si="191"/>
        <v>1407</v>
      </c>
      <c r="P293" s="43" t="str">
        <f t="shared" si="192"/>
        <v/>
      </c>
      <c r="Q293" s="44" t="str">
        <f t="shared" si="193"/>
        <v/>
      </c>
      <c r="R293" s="41" t="str">
        <f t="shared" si="194"/>
        <v/>
      </c>
      <c r="S293" s="41" t="str">
        <f t="shared" si="195"/>
        <v/>
      </c>
      <c r="U293" s="2" t="str">
        <f t="shared" si="196"/>
        <v/>
      </c>
      <c r="V293" s="2" t="str">
        <f t="shared" si="197"/>
        <v/>
      </c>
      <c r="W293" s="2" t="str">
        <f t="shared" si="198"/>
        <v/>
      </c>
      <c r="X293" s="2" t="str">
        <f t="shared" si="199"/>
        <v/>
      </c>
      <c r="Y293" s="2" t="str">
        <f t="shared" si="200"/>
        <v/>
      </c>
      <c r="Z293" s="41" t="str">
        <f t="shared" si="201"/>
        <v/>
      </c>
      <c r="AA293" s="41" t="str">
        <f t="shared" si="202"/>
        <v/>
      </c>
      <c r="AB293" s="41" t="str">
        <f t="shared" si="167"/>
        <v/>
      </c>
      <c r="AC293" s="40" t="str">
        <f t="shared" si="168"/>
        <v/>
      </c>
      <c r="AD293" s="41" t="str">
        <f t="shared" si="169"/>
        <v/>
      </c>
      <c r="AF293" s="2" t="str">
        <f t="shared" si="205"/>
        <v/>
      </c>
      <c r="AG293" s="2" t="str">
        <f t="shared" si="170"/>
        <v/>
      </c>
      <c r="AH293" s="2" t="str">
        <f t="shared" si="171"/>
        <v/>
      </c>
      <c r="AI293" s="2" t="str">
        <f t="shared" si="172"/>
        <v/>
      </c>
      <c r="AJ293" s="2" t="str">
        <f t="shared" si="173"/>
        <v/>
      </c>
      <c r="AK293" s="41" t="str">
        <f t="shared" si="203"/>
        <v/>
      </c>
      <c r="AL293" s="41" t="str">
        <f t="shared" si="204"/>
        <v/>
      </c>
      <c r="AM293" s="41" t="str">
        <f t="shared" si="174"/>
        <v/>
      </c>
      <c r="AN293" s="41" t="str">
        <f t="shared" si="175"/>
        <v/>
      </c>
      <c r="AO293" s="41" t="str">
        <f t="shared" si="176"/>
        <v/>
      </c>
      <c r="AQ293" s="2" t="str">
        <f t="shared" si="177"/>
        <v/>
      </c>
      <c r="AR293" s="3" t="str">
        <f t="shared" si="178"/>
        <v/>
      </c>
      <c r="AS293" s="3" t="str">
        <f t="shared" si="179"/>
        <v/>
      </c>
      <c r="AT293" s="3" t="str">
        <f t="shared" si="180"/>
        <v/>
      </c>
      <c r="AU293" s="3" t="str">
        <f t="shared" si="181"/>
        <v/>
      </c>
      <c r="AV293" s="3" t="str">
        <f t="shared" si="182"/>
        <v/>
      </c>
      <c r="AW293" s="3" t="str">
        <f t="shared" si="183"/>
        <v/>
      </c>
      <c r="AX293" s="3" t="str">
        <f t="shared" si="184"/>
        <v/>
      </c>
      <c r="AY293" s="3" t="str">
        <f t="shared" si="185"/>
        <v/>
      </c>
      <c r="AZ293" s="3" t="str">
        <f t="shared" si="186"/>
        <v/>
      </c>
      <c r="BB293" s="7" t="str">
        <f t="shared" si="166"/>
        <v/>
      </c>
    </row>
    <row r="294" spans="1:54" x14ac:dyDescent="0.25">
      <c r="A294" s="2" t="str">
        <f t="shared" si="187"/>
        <v/>
      </c>
      <c r="B294" s="2" t="str">
        <f t="shared" si="188"/>
        <v/>
      </c>
      <c r="D294" s="59"/>
      <c r="E294" s="61"/>
      <c r="F294" s="18" t="str">
        <f t="shared" si="206"/>
        <v/>
      </c>
      <c r="G294" s="19" t="str">
        <f>IF(D294="","",VLOOKUP(D294,'Flota Variable'!$D$4:$I$35,4,0))</f>
        <v/>
      </c>
      <c r="H294" s="54"/>
      <c r="I294" s="19" t="str">
        <f>IF(D294="","",VLOOKUP(D294,'Flota Variable'!$D$4:$I$35,6,0))</f>
        <v/>
      </c>
      <c r="J294" s="54"/>
      <c r="L294" s="2">
        <v>292</v>
      </c>
      <c r="M294" s="2">
        <f t="shared" si="189"/>
        <v>14</v>
      </c>
      <c r="N294" s="2">
        <f t="shared" si="190"/>
        <v>8</v>
      </c>
      <c r="O294" s="2">
        <f t="shared" si="191"/>
        <v>1408</v>
      </c>
      <c r="P294" s="43" t="str">
        <f t="shared" si="192"/>
        <v/>
      </c>
      <c r="Q294" s="44" t="str">
        <f t="shared" si="193"/>
        <v/>
      </c>
      <c r="R294" s="41" t="str">
        <f t="shared" si="194"/>
        <v/>
      </c>
      <c r="S294" s="41" t="str">
        <f t="shared" si="195"/>
        <v/>
      </c>
      <c r="U294" s="2" t="str">
        <f t="shared" si="196"/>
        <v/>
      </c>
      <c r="V294" s="2" t="str">
        <f t="shared" si="197"/>
        <v/>
      </c>
      <c r="W294" s="2" t="str">
        <f t="shared" si="198"/>
        <v/>
      </c>
      <c r="X294" s="2" t="str">
        <f t="shared" si="199"/>
        <v/>
      </c>
      <c r="Y294" s="2" t="str">
        <f t="shared" si="200"/>
        <v/>
      </c>
      <c r="Z294" s="41" t="str">
        <f t="shared" si="201"/>
        <v/>
      </c>
      <c r="AA294" s="41" t="str">
        <f t="shared" si="202"/>
        <v/>
      </c>
      <c r="AB294" s="41" t="str">
        <f t="shared" si="167"/>
        <v/>
      </c>
      <c r="AC294" s="40" t="str">
        <f t="shared" si="168"/>
        <v/>
      </c>
      <c r="AD294" s="41" t="str">
        <f t="shared" si="169"/>
        <v/>
      </c>
      <c r="AF294" s="2" t="str">
        <f t="shared" si="205"/>
        <v/>
      </c>
      <c r="AG294" s="2" t="str">
        <f t="shared" si="170"/>
        <v/>
      </c>
      <c r="AH294" s="2" t="str">
        <f t="shared" si="171"/>
        <v/>
      </c>
      <c r="AI294" s="2" t="str">
        <f t="shared" si="172"/>
        <v/>
      </c>
      <c r="AJ294" s="2" t="str">
        <f t="shared" si="173"/>
        <v/>
      </c>
      <c r="AK294" s="41" t="str">
        <f t="shared" si="203"/>
        <v/>
      </c>
      <c r="AL294" s="41" t="str">
        <f t="shared" si="204"/>
        <v/>
      </c>
      <c r="AM294" s="41" t="str">
        <f t="shared" si="174"/>
        <v/>
      </c>
      <c r="AN294" s="41" t="str">
        <f t="shared" si="175"/>
        <v/>
      </c>
      <c r="AO294" s="41" t="str">
        <f t="shared" si="176"/>
        <v/>
      </c>
      <c r="AQ294" s="2" t="str">
        <f t="shared" si="177"/>
        <v/>
      </c>
      <c r="AR294" s="3" t="str">
        <f t="shared" si="178"/>
        <v/>
      </c>
      <c r="AS294" s="3" t="str">
        <f t="shared" si="179"/>
        <v/>
      </c>
      <c r="AT294" s="3" t="str">
        <f t="shared" si="180"/>
        <v/>
      </c>
      <c r="AU294" s="3" t="str">
        <f t="shared" si="181"/>
        <v/>
      </c>
      <c r="AV294" s="3" t="str">
        <f t="shared" si="182"/>
        <v/>
      </c>
      <c r="AW294" s="3" t="str">
        <f t="shared" si="183"/>
        <v/>
      </c>
      <c r="AX294" s="3" t="str">
        <f t="shared" si="184"/>
        <v/>
      </c>
      <c r="AY294" s="3" t="str">
        <f t="shared" si="185"/>
        <v/>
      </c>
      <c r="AZ294" s="3" t="str">
        <f t="shared" si="186"/>
        <v/>
      </c>
      <c r="BB294" s="7" t="str">
        <f t="shared" si="166"/>
        <v/>
      </c>
    </row>
    <row r="295" spans="1:54" x14ac:dyDescent="0.25">
      <c r="A295" s="2" t="str">
        <f t="shared" si="187"/>
        <v/>
      </c>
      <c r="B295" s="2" t="str">
        <f t="shared" si="188"/>
        <v/>
      </c>
      <c r="D295" s="59"/>
      <c r="E295" s="61"/>
      <c r="F295" s="18" t="str">
        <f t="shared" si="206"/>
        <v/>
      </c>
      <c r="G295" s="19" t="str">
        <f>IF(D295="","",VLOOKUP(D295,'Flota Variable'!$D$4:$I$35,4,0))</f>
        <v/>
      </c>
      <c r="H295" s="54"/>
      <c r="I295" s="19" t="str">
        <f>IF(D295="","",VLOOKUP(D295,'Flota Variable'!$D$4:$I$35,6,0))</f>
        <v/>
      </c>
      <c r="J295" s="54"/>
      <c r="L295" s="2">
        <v>293</v>
      </c>
      <c r="M295" s="2">
        <f t="shared" si="189"/>
        <v>14</v>
      </c>
      <c r="N295" s="2">
        <f t="shared" si="190"/>
        <v>9</v>
      </c>
      <c r="O295" s="2">
        <f t="shared" si="191"/>
        <v>1409</v>
      </c>
      <c r="P295" s="43" t="str">
        <f t="shared" si="192"/>
        <v/>
      </c>
      <c r="Q295" s="44" t="str">
        <f t="shared" si="193"/>
        <v/>
      </c>
      <c r="R295" s="41" t="str">
        <f t="shared" si="194"/>
        <v/>
      </c>
      <c r="S295" s="41" t="str">
        <f t="shared" si="195"/>
        <v/>
      </c>
      <c r="U295" s="2" t="str">
        <f t="shared" si="196"/>
        <v/>
      </c>
      <c r="V295" s="2" t="str">
        <f t="shared" si="197"/>
        <v/>
      </c>
      <c r="W295" s="2" t="str">
        <f t="shared" si="198"/>
        <v/>
      </c>
      <c r="X295" s="2" t="str">
        <f t="shared" si="199"/>
        <v/>
      </c>
      <c r="Y295" s="2" t="str">
        <f t="shared" si="200"/>
        <v/>
      </c>
      <c r="Z295" s="41" t="str">
        <f t="shared" si="201"/>
        <v/>
      </c>
      <c r="AA295" s="41" t="str">
        <f t="shared" si="202"/>
        <v/>
      </c>
      <c r="AB295" s="41" t="str">
        <f t="shared" si="167"/>
        <v/>
      </c>
      <c r="AC295" s="40" t="str">
        <f t="shared" si="168"/>
        <v/>
      </c>
      <c r="AD295" s="41" t="str">
        <f t="shared" si="169"/>
        <v/>
      </c>
      <c r="AF295" s="2" t="str">
        <f t="shared" si="205"/>
        <v/>
      </c>
      <c r="AG295" s="2" t="str">
        <f t="shared" si="170"/>
        <v/>
      </c>
      <c r="AH295" s="2" t="str">
        <f t="shared" si="171"/>
        <v/>
      </c>
      <c r="AI295" s="2" t="str">
        <f t="shared" si="172"/>
        <v/>
      </c>
      <c r="AJ295" s="2" t="str">
        <f t="shared" si="173"/>
        <v/>
      </c>
      <c r="AK295" s="41" t="str">
        <f t="shared" si="203"/>
        <v/>
      </c>
      <c r="AL295" s="41" t="str">
        <f t="shared" si="204"/>
        <v/>
      </c>
      <c r="AM295" s="41" t="str">
        <f t="shared" si="174"/>
        <v/>
      </c>
      <c r="AN295" s="41" t="str">
        <f t="shared" si="175"/>
        <v/>
      </c>
      <c r="AO295" s="41" t="str">
        <f t="shared" si="176"/>
        <v/>
      </c>
      <c r="AQ295" s="2" t="str">
        <f t="shared" si="177"/>
        <v/>
      </c>
      <c r="AR295" s="3" t="str">
        <f t="shared" si="178"/>
        <v/>
      </c>
      <c r="AS295" s="3" t="str">
        <f t="shared" si="179"/>
        <v/>
      </c>
      <c r="AT295" s="3" t="str">
        <f t="shared" si="180"/>
        <v/>
      </c>
      <c r="AU295" s="3" t="str">
        <f t="shared" si="181"/>
        <v/>
      </c>
      <c r="AV295" s="3" t="str">
        <f t="shared" si="182"/>
        <v/>
      </c>
      <c r="AW295" s="3" t="str">
        <f t="shared" si="183"/>
        <v/>
      </c>
      <c r="AX295" s="3" t="str">
        <f t="shared" si="184"/>
        <v/>
      </c>
      <c r="AY295" s="3" t="str">
        <f t="shared" si="185"/>
        <v/>
      </c>
      <c r="AZ295" s="3" t="str">
        <f t="shared" si="186"/>
        <v/>
      </c>
      <c r="BB295" s="7" t="str">
        <f t="shared" si="166"/>
        <v/>
      </c>
    </row>
    <row r="296" spans="1:54" x14ac:dyDescent="0.25">
      <c r="A296" s="2" t="str">
        <f t="shared" si="187"/>
        <v/>
      </c>
      <c r="B296" s="2" t="str">
        <f t="shared" si="188"/>
        <v/>
      </c>
      <c r="D296" s="59"/>
      <c r="E296" s="61"/>
      <c r="F296" s="18" t="str">
        <f t="shared" si="206"/>
        <v/>
      </c>
      <c r="G296" s="19" t="str">
        <f>IF(D296="","",VLOOKUP(D296,'Flota Variable'!$D$4:$I$35,4,0))</f>
        <v/>
      </c>
      <c r="H296" s="54"/>
      <c r="I296" s="19" t="str">
        <f>IF(D296="","",VLOOKUP(D296,'Flota Variable'!$D$4:$I$35,6,0))</f>
        <v/>
      </c>
      <c r="J296" s="54"/>
      <c r="L296" s="2">
        <v>294</v>
      </c>
      <c r="M296" s="2">
        <f t="shared" si="189"/>
        <v>14</v>
      </c>
      <c r="N296" s="2">
        <f t="shared" si="190"/>
        <v>10</v>
      </c>
      <c r="O296" s="2">
        <f t="shared" si="191"/>
        <v>1410</v>
      </c>
      <c r="P296" s="43" t="str">
        <f t="shared" si="192"/>
        <v/>
      </c>
      <c r="Q296" s="44" t="str">
        <f t="shared" si="193"/>
        <v/>
      </c>
      <c r="R296" s="41" t="str">
        <f t="shared" si="194"/>
        <v/>
      </c>
      <c r="S296" s="41" t="str">
        <f t="shared" si="195"/>
        <v/>
      </c>
      <c r="U296" s="2" t="str">
        <f t="shared" si="196"/>
        <v/>
      </c>
      <c r="V296" s="2" t="str">
        <f t="shared" si="197"/>
        <v/>
      </c>
      <c r="W296" s="2" t="str">
        <f t="shared" si="198"/>
        <v/>
      </c>
      <c r="X296" s="2" t="str">
        <f t="shared" si="199"/>
        <v/>
      </c>
      <c r="Y296" s="2" t="str">
        <f t="shared" si="200"/>
        <v/>
      </c>
      <c r="Z296" s="41" t="str">
        <f t="shared" si="201"/>
        <v/>
      </c>
      <c r="AA296" s="41" t="str">
        <f t="shared" si="202"/>
        <v/>
      </c>
      <c r="AB296" s="41" t="str">
        <f t="shared" si="167"/>
        <v/>
      </c>
      <c r="AC296" s="40" t="str">
        <f t="shared" si="168"/>
        <v/>
      </c>
      <c r="AD296" s="41" t="str">
        <f t="shared" si="169"/>
        <v/>
      </c>
      <c r="AF296" s="2" t="str">
        <f t="shared" si="205"/>
        <v/>
      </c>
      <c r="AG296" s="2" t="str">
        <f t="shared" si="170"/>
        <v/>
      </c>
      <c r="AH296" s="2" t="str">
        <f t="shared" si="171"/>
        <v/>
      </c>
      <c r="AI296" s="2" t="str">
        <f t="shared" si="172"/>
        <v/>
      </c>
      <c r="AJ296" s="2" t="str">
        <f t="shared" si="173"/>
        <v/>
      </c>
      <c r="AK296" s="41" t="str">
        <f t="shared" si="203"/>
        <v/>
      </c>
      <c r="AL296" s="41" t="str">
        <f t="shared" si="204"/>
        <v/>
      </c>
      <c r="AM296" s="41" t="str">
        <f t="shared" si="174"/>
        <v/>
      </c>
      <c r="AN296" s="41" t="str">
        <f t="shared" si="175"/>
        <v/>
      </c>
      <c r="AO296" s="41" t="str">
        <f t="shared" si="176"/>
        <v/>
      </c>
      <c r="AQ296" s="2" t="str">
        <f t="shared" si="177"/>
        <v/>
      </c>
      <c r="AR296" s="3" t="str">
        <f t="shared" si="178"/>
        <v/>
      </c>
      <c r="AS296" s="3" t="str">
        <f t="shared" si="179"/>
        <v/>
      </c>
      <c r="AT296" s="3" t="str">
        <f t="shared" si="180"/>
        <v/>
      </c>
      <c r="AU296" s="3" t="str">
        <f t="shared" si="181"/>
        <v/>
      </c>
      <c r="AV296" s="3" t="str">
        <f t="shared" si="182"/>
        <v/>
      </c>
      <c r="AW296" s="3" t="str">
        <f t="shared" si="183"/>
        <v/>
      </c>
      <c r="AX296" s="3" t="str">
        <f t="shared" si="184"/>
        <v/>
      </c>
      <c r="AY296" s="3" t="str">
        <f t="shared" si="185"/>
        <v/>
      </c>
      <c r="AZ296" s="3" t="str">
        <f t="shared" si="186"/>
        <v/>
      </c>
      <c r="BB296" s="7" t="str">
        <f t="shared" si="166"/>
        <v/>
      </c>
    </row>
    <row r="297" spans="1:54" x14ac:dyDescent="0.25">
      <c r="A297" s="2" t="str">
        <f t="shared" si="187"/>
        <v/>
      </c>
      <c r="B297" s="2" t="str">
        <f t="shared" si="188"/>
        <v/>
      </c>
      <c r="D297" s="59"/>
      <c r="E297" s="61"/>
      <c r="F297" s="18" t="str">
        <f t="shared" si="206"/>
        <v/>
      </c>
      <c r="G297" s="19" t="str">
        <f>IF(D297="","",VLOOKUP(D297,'Flota Variable'!$D$4:$I$35,4,0))</f>
        <v/>
      </c>
      <c r="H297" s="54"/>
      <c r="I297" s="19" t="str">
        <f>IF(D297="","",VLOOKUP(D297,'Flota Variable'!$D$4:$I$35,6,0))</f>
        <v/>
      </c>
      <c r="J297" s="54"/>
      <c r="L297" s="2">
        <v>295</v>
      </c>
      <c r="M297" s="2">
        <f t="shared" si="189"/>
        <v>14</v>
      </c>
      <c r="N297" s="2">
        <f t="shared" si="190"/>
        <v>11</v>
      </c>
      <c r="O297" s="2">
        <f t="shared" si="191"/>
        <v>1411</v>
      </c>
      <c r="P297" s="43" t="str">
        <f t="shared" si="192"/>
        <v/>
      </c>
      <c r="Q297" s="44" t="str">
        <f t="shared" si="193"/>
        <v/>
      </c>
      <c r="R297" s="41" t="str">
        <f t="shared" si="194"/>
        <v/>
      </c>
      <c r="S297" s="41" t="str">
        <f t="shared" si="195"/>
        <v/>
      </c>
      <c r="U297" s="2" t="str">
        <f t="shared" si="196"/>
        <v/>
      </c>
      <c r="V297" s="2" t="str">
        <f t="shared" si="197"/>
        <v/>
      </c>
      <c r="W297" s="2" t="str">
        <f t="shared" si="198"/>
        <v/>
      </c>
      <c r="X297" s="2" t="str">
        <f t="shared" si="199"/>
        <v/>
      </c>
      <c r="Y297" s="2" t="str">
        <f t="shared" si="200"/>
        <v/>
      </c>
      <c r="Z297" s="41" t="str">
        <f t="shared" si="201"/>
        <v/>
      </c>
      <c r="AA297" s="41" t="str">
        <f t="shared" si="202"/>
        <v/>
      </c>
      <c r="AB297" s="41" t="str">
        <f t="shared" si="167"/>
        <v/>
      </c>
      <c r="AC297" s="40" t="str">
        <f t="shared" si="168"/>
        <v/>
      </c>
      <c r="AD297" s="41" t="str">
        <f t="shared" si="169"/>
        <v/>
      </c>
      <c r="AF297" s="2" t="str">
        <f t="shared" si="205"/>
        <v/>
      </c>
      <c r="AG297" s="2" t="str">
        <f t="shared" si="170"/>
        <v/>
      </c>
      <c r="AH297" s="2" t="str">
        <f t="shared" si="171"/>
        <v/>
      </c>
      <c r="AI297" s="2" t="str">
        <f t="shared" si="172"/>
        <v/>
      </c>
      <c r="AJ297" s="2" t="str">
        <f t="shared" si="173"/>
        <v/>
      </c>
      <c r="AK297" s="41" t="str">
        <f t="shared" si="203"/>
        <v/>
      </c>
      <c r="AL297" s="41" t="str">
        <f t="shared" si="204"/>
        <v/>
      </c>
      <c r="AM297" s="41" t="str">
        <f t="shared" si="174"/>
        <v/>
      </c>
      <c r="AN297" s="41" t="str">
        <f t="shared" si="175"/>
        <v/>
      </c>
      <c r="AO297" s="41" t="str">
        <f t="shared" si="176"/>
        <v/>
      </c>
      <c r="AQ297" s="2" t="str">
        <f t="shared" si="177"/>
        <v/>
      </c>
      <c r="AR297" s="3" t="str">
        <f t="shared" si="178"/>
        <v/>
      </c>
      <c r="AS297" s="3" t="str">
        <f t="shared" si="179"/>
        <v/>
      </c>
      <c r="AT297" s="3" t="str">
        <f t="shared" si="180"/>
        <v/>
      </c>
      <c r="AU297" s="3" t="str">
        <f t="shared" si="181"/>
        <v/>
      </c>
      <c r="AV297" s="3" t="str">
        <f t="shared" si="182"/>
        <v/>
      </c>
      <c r="AW297" s="3" t="str">
        <f t="shared" si="183"/>
        <v/>
      </c>
      <c r="AX297" s="3" t="str">
        <f t="shared" si="184"/>
        <v/>
      </c>
      <c r="AY297" s="3" t="str">
        <f t="shared" si="185"/>
        <v/>
      </c>
      <c r="AZ297" s="3" t="str">
        <f t="shared" si="186"/>
        <v/>
      </c>
      <c r="BB297" s="7" t="str">
        <f t="shared" si="166"/>
        <v/>
      </c>
    </row>
    <row r="298" spans="1:54" x14ac:dyDescent="0.25">
      <c r="A298" s="2" t="str">
        <f t="shared" si="187"/>
        <v/>
      </c>
      <c r="B298" s="2" t="str">
        <f t="shared" si="188"/>
        <v/>
      </c>
      <c r="D298" s="59"/>
      <c r="E298" s="61"/>
      <c r="F298" s="18" t="str">
        <f t="shared" si="206"/>
        <v/>
      </c>
      <c r="G298" s="19" t="str">
        <f>IF(D298="","",VLOOKUP(D298,'Flota Variable'!$D$4:$I$35,4,0))</f>
        <v/>
      </c>
      <c r="H298" s="54"/>
      <c r="I298" s="19" t="str">
        <f>IF(D298="","",VLOOKUP(D298,'Flota Variable'!$D$4:$I$35,6,0))</f>
        <v/>
      </c>
      <c r="J298" s="54"/>
      <c r="L298" s="2">
        <v>296</v>
      </c>
      <c r="M298" s="2">
        <f t="shared" si="189"/>
        <v>14</v>
      </c>
      <c r="N298" s="2">
        <f t="shared" si="190"/>
        <v>12</v>
      </c>
      <c r="O298" s="2">
        <f t="shared" si="191"/>
        <v>1412</v>
      </c>
      <c r="P298" s="43" t="str">
        <f t="shared" si="192"/>
        <v/>
      </c>
      <c r="Q298" s="44" t="str">
        <f t="shared" si="193"/>
        <v/>
      </c>
      <c r="R298" s="41" t="str">
        <f t="shared" si="194"/>
        <v/>
      </c>
      <c r="S298" s="41" t="str">
        <f t="shared" si="195"/>
        <v/>
      </c>
      <c r="U298" s="2" t="str">
        <f t="shared" si="196"/>
        <v/>
      </c>
      <c r="V298" s="2" t="str">
        <f t="shared" si="197"/>
        <v/>
      </c>
      <c r="W298" s="2" t="str">
        <f t="shared" si="198"/>
        <v/>
      </c>
      <c r="X298" s="2" t="str">
        <f t="shared" si="199"/>
        <v/>
      </c>
      <c r="Y298" s="2" t="str">
        <f t="shared" si="200"/>
        <v/>
      </c>
      <c r="Z298" s="41" t="str">
        <f t="shared" si="201"/>
        <v/>
      </c>
      <c r="AA298" s="41" t="str">
        <f t="shared" si="202"/>
        <v/>
      </c>
      <c r="AB298" s="41" t="str">
        <f t="shared" si="167"/>
        <v/>
      </c>
      <c r="AC298" s="40" t="str">
        <f t="shared" si="168"/>
        <v/>
      </c>
      <c r="AD298" s="41" t="str">
        <f t="shared" si="169"/>
        <v/>
      </c>
      <c r="AF298" s="2" t="str">
        <f t="shared" si="205"/>
        <v/>
      </c>
      <c r="AG298" s="2" t="str">
        <f t="shared" si="170"/>
        <v/>
      </c>
      <c r="AH298" s="2" t="str">
        <f t="shared" si="171"/>
        <v/>
      </c>
      <c r="AI298" s="2" t="str">
        <f t="shared" si="172"/>
        <v/>
      </c>
      <c r="AJ298" s="2" t="str">
        <f t="shared" si="173"/>
        <v/>
      </c>
      <c r="AK298" s="41" t="str">
        <f t="shared" si="203"/>
        <v/>
      </c>
      <c r="AL298" s="41" t="str">
        <f t="shared" si="204"/>
        <v/>
      </c>
      <c r="AM298" s="41" t="str">
        <f t="shared" si="174"/>
        <v/>
      </c>
      <c r="AN298" s="41" t="str">
        <f t="shared" si="175"/>
        <v/>
      </c>
      <c r="AO298" s="41" t="str">
        <f t="shared" si="176"/>
        <v/>
      </c>
      <c r="AQ298" s="2" t="str">
        <f t="shared" si="177"/>
        <v/>
      </c>
      <c r="AR298" s="3" t="str">
        <f t="shared" si="178"/>
        <v/>
      </c>
      <c r="AS298" s="3" t="str">
        <f t="shared" si="179"/>
        <v/>
      </c>
      <c r="AT298" s="3" t="str">
        <f t="shared" si="180"/>
        <v/>
      </c>
      <c r="AU298" s="3" t="str">
        <f t="shared" si="181"/>
        <v/>
      </c>
      <c r="AV298" s="3" t="str">
        <f t="shared" si="182"/>
        <v/>
      </c>
      <c r="AW298" s="3" t="str">
        <f t="shared" si="183"/>
        <v/>
      </c>
      <c r="AX298" s="3" t="str">
        <f t="shared" si="184"/>
        <v/>
      </c>
      <c r="AY298" s="3" t="str">
        <f t="shared" si="185"/>
        <v/>
      </c>
      <c r="AZ298" s="3" t="str">
        <f t="shared" si="186"/>
        <v/>
      </c>
      <c r="BB298" s="7" t="str">
        <f t="shared" si="166"/>
        <v/>
      </c>
    </row>
    <row r="299" spans="1:54" x14ac:dyDescent="0.25">
      <c r="A299" s="2" t="str">
        <f t="shared" si="187"/>
        <v/>
      </c>
      <c r="B299" s="2" t="str">
        <f t="shared" si="188"/>
        <v/>
      </c>
      <c r="D299" s="59"/>
      <c r="E299" s="61"/>
      <c r="F299" s="18" t="str">
        <f t="shared" si="206"/>
        <v/>
      </c>
      <c r="G299" s="19" t="str">
        <f>IF(D299="","",VLOOKUP(D299,'Flota Variable'!$D$4:$I$35,4,0))</f>
        <v/>
      </c>
      <c r="H299" s="54"/>
      <c r="I299" s="19" t="str">
        <f>IF(D299="","",VLOOKUP(D299,'Flota Variable'!$D$4:$I$35,6,0))</f>
        <v/>
      </c>
      <c r="J299" s="54"/>
      <c r="L299" s="2">
        <v>297</v>
      </c>
      <c r="M299" s="2">
        <f t="shared" si="189"/>
        <v>14</v>
      </c>
      <c r="N299" s="2">
        <f t="shared" si="190"/>
        <v>13</v>
      </c>
      <c r="O299" s="2">
        <f t="shared" si="191"/>
        <v>1413</v>
      </c>
      <c r="P299" s="43" t="str">
        <f t="shared" si="192"/>
        <v/>
      </c>
      <c r="Q299" s="44" t="str">
        <f t="shared" si="193"/>
        <v/>
      </c>
      <c r="R299" s="41" t="str">
        <f t="shared" si="194"/>
        <v/>
      </c>
      <c r="S299" s="41" t="str">
        <f t="shared" si="195"/>
        <v/>
      </c>
      <c r="U299" s="2" t="str">
        <f t="shared" si="196"/>
        <v/>
      </c>
      <c r="V299" s="2" t="str">
        <f t="shared" si="197"/>
        <v/>
      </c>
      <c r="W299" s="2" t="str">
        <f t="shared" si="198"/>
        <v/>
      </c>
      <c r="X299" s="2" t="str">
        <f t="shared" si="199"/>
        <v/>
      </c>
      <c r="Y299" s="2" t="str">
        <f t="shared" si="200"/>
        <v/>
      </c>
      <c r="Z299" s="41" t="str">
        <f t="shared" si="201"/>
        <v/>
      </c>
      <c r="AA299" s="41" t="str">
        <f t="shared" si="202"/>
        <v/>
      </c>
      <c r="AB299" s="41" t="str">
        <f t="shared" si="167"/>
        <v/>
      </c>
      <c r="AC299" s="40" t="str">
        <f t="shared" si="168"/>
        <v/>
      </c>
      <c r="AD299" s="41" t="str">
        <f t="shared" si="169"/>
        <v/>
      </c>
      <c r="AF299" s="2" t="str">
        <f t="shared" si="205"/>
        <v/>
      </c>
      <c r="AG299" s="2" t="str">
        <f t="shared" si="170"/>
        <v/>
      </c>
      <c r="AH299" s="2" t="str">
        <f t="shared" si="171"/>
        <v/>
      </c>
      <c r="AI299" s="2" t="str">
        <f t="shared" si="172"/>
        <v/>
      </c>
      <c r="AJ299" s="2" t="str">
        <f t="shared" si="173"/>
        <v/>
      </c>
      <c r="AK299" s="41" t="str">
        <f t="shared" si="203"/>
        <v/>
      </c>
      <c r="AL299" s="41" t="str">
        <f t="shared" si="204"/>
        <v/>
      </c>
      <c r="AM299" s="41" t="str">
        <f t="shared" si="174"/>
        <v/>
      </c>
      <c r="AN299" s="41" t="str">
        <f t="shared" si="175"/>
        <v/>
      </c>
      <c r="AO299" s="41" t="str">
        <f t="shared" si="176"/>
        <v/>
      </c>
      <c r="AQ299" s="2" t="str">
        <f t="shared" si="177"/>
        <v/>
      </c>
      <c r="AR299" s="3" t="str">
        <f t="shared" si="178"/>
        <v/>
      </c>
      <c r="AS299" s="3" t="str">
        <f t="shared" si="179"/>
        <v/>
      </c>
      <c r="AT299" s="3" t="str">
        <f t="shared" si="180"/>
        <v/>
      </c>
      <c r="AU299" s="3" t="str">
        <f t="shared" si="181"/>
        <v/>
      </c>
      <c r="AV299" s="3" t="str">
        <f t="shared" si="182"/>
        <v/>
      </c>
      <c r="AW299" s="3" t="str">
        <f t="shared" si="183"/>
        <v/>
      </c>
      <c r="AX299" s="3" t="str">
        <f t="shared" si="184"/>
        <v/>
      </c>
      <c r="AY299" s="3" t="str">
        <f t="shared" si="185"/>
        <v/>
      </c>
      <c r="AZ299" s="3" t="str">
        <f t="shared" si="186"/>
        <v/>
      </c>
      <c r="BB299" s="7" t="str">
        <f t="shared" si="166"/>
        <v/>
      </c>
    </row>
    <row r="300" spans="1:54" x14ac:dyDescent="0.25">
      <c r="A300" s="2" t="str">
        <f t="shared" si="187"/>
        <v/>
      </c>
      <c r="B300" s="2" t="str">
        <f t="shared" si="188"/>
        <v/>
      </c>
      <c r="D300" s="59"/>
      <c r="E300" s="61"/>
      <c r="F300" s="18" t="str">
        <f t="shared" si="206"/>
        <v/>
      </c>
      <c r="G300" s="19" t="str">
        <f>IF(D300="","",VLOOKUP(D300,'Flota Variable'!$D$4:$I$35,4,0))</f>
        <v/>
      </c>
      <c r="H300" s="54"/>
      <c r="I300" s="19" t="str">
        <f>IF(D300="","",VLOOKUP(D300,'Flota Variable'!$D$4:$I$35,6,0))</f>
        <v/>
      </c>
      <c r="J300" s="54"/>
      <c r="L300" s="2">
        <v>298</v>
      </c>
      <c r="M300" s="2">
        <f t="shared" si="189"/>
        <v>14</v>
      </c>
      <c r="N300" s="2">
        <f t="shared" si="190"/>
        <v>14</v>
      </c>
      <c r="O300" s="2">
        <f t="shared" si="191"/>
        <v>1414</v>
      </c>
      <c r="P300" s="43" t="str">
        <f t="shared" si="192"/>
        <v/>
      </c>
      <c r="Q300" s="44" t="str">
        <f t="shared" si="193"/>
        <v/>
      </c>
      <c r="R300" s="41" t="str">
        <f t="shared" si="194"/>
        <v/>
      </c>
      <c r="S300" s="41" t="str">
        <f t="shared" si="195"/>
        <v/>
      </c>
      <c r="U300" s="2" t="str">
        <f t="shared" si="196"/>
        <v/>
      </c>
      <c r="V300" s="2" t="str">
        <f t="shared" si="197"/>
        <v/>
      </c>
      <c r="W300" s="2" t="str">
        <f t="shared" si="198"/>
        <v/>
      </c>
      <c r="X300" s="2" t="str">
        <f t="shared" si="199"/>
        <v/>
      </c>
      <c r="Y300" s="2" t="str">
        <f t="shared" si="200"/>
        <v/>
      </c>
      <c r="Z300" s="41" t="str">
        <f t="shared" si="201"/>
        <v/>
      </c>
      <c r="AA300" s="41" t="str">
        <f t="shared" si="202"/>
        <v/>
      </c>
      <c r="AB300" s="41" t="str">
        <f t="shared" si="167"/>
        <v/>
      </c>
      <c r="AC300" s="40" t="str">
        <f t="shared" si="168"/>
        <v/>
      </c>
      <c r="AD300" s="41" t="str">
        <f t="shared" si="169"/>
        <v/>
      </c>
      <c r="AF300" s="2" t="str">
        <f t="shared" si="205"/>
        <v/>
      </c>
      <c r="AG300" s="2" t="str">
        <f t="shared" si="170"/>
        <v/>
      </c>
      <c r="AH300" s="2" t="str">
        <f t="shared" si="171"/>
        <v/>
      </c>
      <c r="AI300" s="2" t="str">
        <f t="shared" si="172"/>
        <v/>
      </c>
      <c r="AJ300" s="2" t="str">
        <f t="shared" si="173"/>
        <v/>
      </c>
      <c r="AK300" s="41" t="str">
        <f t="shared" si="203"/>
        <v/>
      </c>
      <c r="AL300" s="41" t="str">
        <f t="shared" si="204"/>
        <v/>
      </c>
      <c r="AM300" s="41" t="str">
        <f t="shared" si="174"/>
        <v/>
      </c>
      <c r="AN300" s="41" t="str">
        <f t="shared" si="175"/>
        <v/>
      </c>
      <c r="AO300" s="41" t="str">
        <f t="shared" si="176"/>
        <v/>
      </c>
      <c r="AQ300" s="2" t="str">
        <f t="shared" si="177"/>
        <v/>
      </c>
      <c r="AR300" s="3" t="str">
        <f t="shared" si="178"/>
        <v/>
      </c>
      <c r="AS300" s="3" t="str">
        <f t="shared" si="179"/>
        <v/>
      </c>
      <c r="AT300" s="3" t="str">
        <f t="shared" si="180"/>
        <v/>
      </c>
      <c r="AU300" s="3" t="str">
        <f t="shared" si="181"/>
        <v/>
      </c>
      <c r="AV300" s="3" t="str">
        <f t="shared" si="182"/>
        <v/>
      </c>
      <c r="AW300" s="3" t="str">
        <f t="shared" si="183"/>
        <v/>
      </c>
      <c r="AX300" s="3" t="str">
        <f t="shared" si="184"/>
        <v/>
      </c>
      <c r="AY300" s="3" t="str">
        <f t="shared" si="185"/>
        <v/>
      </c>
      <c r="AZ300" s="3" t="str">
        <f t="shared" si="186"/>
        <v/>
      </c>
      <c r="BB300" s="7" t="str">
        <f t="shared" si="166"/>
        <v/>
      </c>
    </row>
    <row r="301" spans="1:54" x14ac:dyDescent="0.25">
      <c r="A301" s="2" t="str">
        <f t="shared" si="187"/>
        <v/>
      </c>
      <c r="B301" s="2" t="str">
        <f t="shared" si="188"/>
        <v/>
      </c>
      <c r="D301" s="59"/>
      <c r="E301" s="61"/>
      <c r="F301" s="18" t="str">
        <f t="shared" si="206"/>
        <v/>
      </c>
      <c r="G301" s="19" t="str">
        <f>IF(D301="","",VLOOKUP(D301,'Flota Variable'!$D$4:$I$35,4,0))</f>
        <v/>
      </c>
      <c r="H301" s="54"/>
      <c r="I301" s="19" t="str">
        <f>IF(D301="","",VLOOKUP(D301,'Flota Variable'!$D$4:$I$35,6,0))</f>
        <v/>
      </c>
      <c r="J301" s="54"/>
      <c r="L301" s="2">
        <v>299</v>
      </c>
      <c r="M301" s="2">
        <f t="shared" si="189"/>
        <v>14</v>
      </c>
      <c r="N301" s="2">
        <f t="shared" si="190"/>
        <v>15</v>
      </c>
      <c r="O301" s="2">
        <f t="shared" si="191"/>
        <v>1415</v>
      </c>
      <c r="P301" s="43" t="str">
        <f t="shared" si="192"/>
        <v/>
      </c>
      <c r="Q301" s="44" t="str">
        <f t="shared" si="193"/>
        <v/>
      </c>
      <c r="R301" s="41" t="str">
        <f t="shared" si="194"/>
        <v/>
      </c>
      <c r="S301" s="41" t="str">
        <f t="shared" si="195"/>
        <v/>
      </c>
      <c r="U301" s="2" t="str">
        <f t="shared" si="196"/>
        <v/>
      </c>
      <c r="V301" s="2" t="str">
        <f t="shared" si="197"/>
        <v/>
      </c>
      <c r="W301" s="2" t="str">
        <f t="shared" si="198"/>
        <v/>
      </c>
      <c r="X301" s="2" t="str">
        <f t="shared" si="199"/>
        <v/>
      </c>
      <c r="Y301" s="2" t="str">
        <f t="shared" si="200"/>
        <v/>
      </c>
      <c r="Z301" s="41" t="str">
        <f t="shared" si="201"/>
        <v/>
      </c>
      <c r="AA301" s="41" t="str">
        <f t="shared" si="202"/>
        <v/>
      </c>
      <c r="AB301" s="41" t="str">
        <f t="shared" si="167"/>
        <v/>
      </c>
      <c r="AC301" s="40" t="str">
        <f t="shared" si="168"/>
        <v/>
      </c>
      <c r="AD301" s="41" t="str">
        <f t="shared" si="169"/>
        <v/>
      </c>
      <c r="AF301" s="2" t="str">
        <f t="shared" si="205"/>
        <v/>
      </c>
      <c r="AG301" s="2" t="str">
        <f t="shared" si="170"/>
        <v/>
      </c>
      <c r="AH301" s="2" t="str">
        <f t="shared" si="171"/>
        <v/>
      </c>
      <c r="AI301" s="2" t="str">
        <f t="shared" si="172"/>
        <v/>
      </c>
      <c r="AJ301" s="2" t="str">
        <f t="shared" si="173"/>
        <v/>
      </c>
      <c r="AK301" s="41" t="str">
        <f t="shared" si="203"/>
        <v/>
      </c>
      <c r="AL301" s="41" t="str">
        <f t="shared" si="204"/>
        <v/>
      </c>
      <c r="AM301" s="41" t="str">
        <f t="shared" si="174"/>
        <v/>
      </c>
      <c r="AN301" s="41" t="str">
        <f t="shared" si="175"/>
        <v/>
      </c>
      <c r="AO301" s="41" t="str">
        <f t="shared" si="176"/>
        <v/>
      </c>
      <c r="AQ301" s="2" t="str">
        <f t="shared" si="177"/>
        <v/>
      </c>
      <c r="AR301" s="3" t="str">
        <f t="shared" si="178"/>
        <v/>
      </c>
      <c r="AS301" s="3" t="str">
        <f t="shared" si="179"/>
        <v/>
      </c>
      <c r="AT301" s="3" t="str">
        <f t="shared" si="180"/>
        <v/>
      </c>
      <c r="AU301" s="3" t="str">
        <f t="shared" si="181"/>
        <v/>
      </c>
      <c r="AV301" s="3" t="str">
        <f t="shared" si="182"/>
        <v/>
      </c>
      <c r="AW301" s="3" t="str">
        <f t="shared" si="183"/>
        <v/>
      </c>
      <c r="AX301" s="3" t="str">
        <f t="shared" si="184"/>
        <v/>
      </c>
      <c r="AY301" s="3" t="str">
        <f t="shared" si="185"/>
        <v/>
      </c>
      <c r="AZ301" s="3" t="str">
        <f t="shared" si="186"/>
        <v/>
      </c>
      <c r="BB301" s="7" t="str">
        <f t="shared" si="166"/>
        <v/>
      </c>
    </row>
    <row r="302" spans="1:54" x14ac:dyDescent="0.25">
      <c r="A302" s="2" t="str">
        <f t="shared" si="187"/>
        <v/>
      </c>
      <c r="B302" s="2" t="str">
        <f t="shared" si="188"/>
        <v/>
      </c>
      <c r="D302" s="59"/>
      <c r="E302" s="61"/>
      <c r="F302" s="18" t="str">
        <f t="shared" si="206"/>
        <v/>
      </c>
      <c r="G302" s="19" t="str">
        <f>IF(D302="","",VLOOKUP(D302,'Flota Variable'!$D$4:$I$35,4,0))</f>
        <v/>
      </c>
      <c r="H302" s="54"/>
      <c r="I302" s="19" t="str">
        <f>IF(D302="","",VLOOKUP(D302,'Flota Variable'!$D$4:$I$35,6,0))</f>
        <v/>
      </c>
      <c r="J302" s="54"/>
      <c r="L302" s="2">
        <v>300</v>
      </c>
      <c r="M302" s="2">
        <f t="shared" si="189"/>
        <v>14</v>
      </c>
      <c r="N302" s="2">
        <f t="shared" si="190"/>
        <v>16</v>
      </c>
      <c r="O302" s="2">
        <f t="shared" si="191"/>
        <v>1416</v>
      </c>
      <c r="P302" s="43" t="str">
        <f t="shared" si="192"/>
        <v/>
      </c>
      <c r="Q302" s="44" t="str">
        <f t="shared" si="193"/>
        <v/>
      </c>
      <c r="R302" s="41" t="str">
        <f t="shared" si="194"/>
        <v/>
      </c>
      <c r="S302" s="41" t="str">
        <f t="shared" si="195"/>
        <v/>
      </c>
      <c r="U302" s="2" t="str">
        <f t="shared" si="196"/>
        <v/>
      </c>
      <c r="V302" s="2" t="str">
        <f t="shared" si="197"/>
        <v/>
      </c>
      <c r="W302" s="2" t="str">
        <f t="shared" si="198"/>
        <v/>
      </c>
      <c r="X302" s="2" t="str">
        <f t="shared" si="199"/>
        <v/>
      </c>
      <c r="Y302" s="2" t="str">
        <f t="shared" si="200"/>
        <v/>
      </c>
      <c r="Z302" s="41" t="str">
        <f t="shared" si="201"/>
        <v/>
      </c>
      <c r="AA302" s="41" t="str">
        <f t="shared" si="202"/>
        <v/>
      </c>
      <c r="AB302" s="41" t="str">
        <f t="shared" si="167"/>
        <v/>
      </c>
      <c r="AC302" s="40" t="str">
        <f t="shared" si="168"/>
        <v/>
      </c>
      <c r="AD302" s="41" t="str">
        <f t="shared" si="169"/>
        <v/>
      </c>
      <c r="AF302" s="2" t="str">
        <f t="shared" si="205"/>
        <v/>
      </c>
      <c r="AG302" s="2" t="str">
        <f t="shared" si="170"/>
        <v/>
      </c>
      <c r="AH302" s="2" t="str">
        <f t="shared" si="171"/>
        <v/>
      </c>
      <c r="AI302" s="2" t="str">
        <f t="shared" si="172"/>
        <v/>
      </c>
      <c r="AJ302" s="2" t="str">
        <f t="shared" si="173"/>
        <v/>
      </c>
      <c r="AK302" s="41" t="str">
        <f t="shared" si="203"/>
        <v/>
      </c>
      <c r="AL302" s="41" t="str">
        <f t="shared" si="204"/>
        <v/>
      </c>
      <c r="AM302" s="41" t="str">
        <f t="shared" si="174"/>
        <v/>
      </c>
      <c r="AN302" s="41" t="str">
        <f t="shared" si="175"/>
        <v/>
      </c>
      <c r="AO302" s="41" t="str">
        <f t="shared" si="176"/>
        <v/>
      </c>
      <c r="AQ302" s="2" t="str">
        <f t="shared" si="177"/>
        <v/>
      </c>
      <c r="AR302" s="3" t="str">
        <f t="shared" si="178"/>
        <v/>
      </c>
      <c r="AS302" s="3" t="str">
        <f t="shared" si="179"/>
        <v/>
      </c>
      <c r="AT302" s="3" t="str">
        <f t="shared" si="180"/>
        <v/>
      </c>
      <c r="AU302" s="3" t="str">
        <f t="shared" si="181"/>
        <v/>
      </c>
      <c r="AV302" s="3" t="str">
        <f t="shared" si="182"/>
        <v/>
      </c>
      <c r="AW302" s="3" t="str">
        <f t="shared" si="183"/>
        <v/>
      </c>
      <c r="AX302" s="3" t="str">
        <f t="shared" si="184"/>
        <v/>
      </c>
      <c r="AY302" s="3" t="str">
        <f t="shared" si="185"/>
        <v/>
      </c>
      <c r="AZ302" s="3" t="str">
        <f t="shared" si="186"/>
        <v/>
      </c>
      <c r="BB302" s="7" t="str">
        <f t="shared" si="166"/>
        <v/>
      </c>
    </row>
    <row r="303" spans="1:54" x14ac:dyDescent="0.25">
      <c r="A303" s="2" t="str">
        <f t="shared" si="187"/>
        <v/>
      </c>
      <c r="B303" s="2" t="str">
        <f t="shared" si="188"/>
        <v/>
      </c>
      <c r="D303" s="59"/>
      <c r="E303" s="61"/>
      <c r="F303" s="18" t="str">
        <f t="shared" si="206"/>
        <v/>
      </c>
      <c r="G303" s="19" t="str">
        <f>IF(D303="","",VLOOKUP(D303,'Flota Variable'!$D$4:$I$35,4,0))</f>
        <v/>
      </c>
      <c r="H303" s="54"/>
      <c r="I303" s="19" t="str">
        <f>IF(D303="","",VLOOKUP(D303,'Flota Variable'!$D$4:$I$35,6,0))</f>
        <v/>
      </c>
      <c r="J303" s="54"/>
      <c r="L303" s="2">
        <v>301</v>
      </c>
      <c r="M303" s="2">
        <f t="shared" si="189"/>
        <v>14</v>
      </c>
      <c r="N303" s="2">
        <f t="shared" si="190"/>
        <v>17</v>
      </c>
      <c r="O303" s="2">
        <f t="shared" si="191"/>
        <v>1417</v>
      </c>
      <c r="P303" s="43" t="str">
        <f t="shared" si="192"/>
        <v/>
      </c>
      <c r="Q303" s="44" t="str">
        <f t="shared" si="193"/>
        <v/>
      </c>
      <c r="R303" s="41" t="str">
        <f t="shared" si="194"/>
        <v/>
      </c>
      <c r="S303" s="41" t="str">
        <f t="shared" si="195"/>
        <v/>
      </c>
      <c r="U303" s="2" t="str">
        <f t="shared" si="196"/>
        <v/>
      </c>
      <c r="V303" s="2" t="str">
        <f t="shared" si="197"/>
        <v/>
      </c>
      <c r="W303" s="2" t="str">
        <f t="shared" si="198"/>
        <v/>
      </c>
      <c r="X303" s="2" t="str">
        <f t="shared" si="199"/>
        <v/>
      </c>
      <c r="Y303" s="2" t="str">
        <f t="shared" si="200"/>
        <v/>
      </c>
      <c r="Z303" s="41" t="str">
        <f t="shared" si="201"/>
        <v/>
      </c>
      <c r="AA303" s="41" t="str">
        <f t="shared" si="202"/>
        <v/>
      </c>
      <c r="AB303" s="41" t="str">
        <f t="shared" si="167"/>
        <v/>
      </c>
      <c r="AC303" s="40" t="str">
        <f t="shared" si="168"/>
        <v/>
      </c>
      <c r="AD303" s="41" t="str">
        <f t="shared" si="169"/>
        <v/>
      </c>
      <c r="AF303" s="2" t="str">
        <f t="shared" si="205"/>
        <v/>
      </c>
      <c r="AG303" s="2" t="str">
        <f t="shared" si="170"/>
        <v/>
      </c>
      <c r="AH303" s="2" t="str">
        <f t="shared" si="171"/>
        <v/>
      </c>
      <c r="AI303" s="2" t="str">
        <f t="shared" si="172"/>
        <v/>
      </c>
      <c r="AJ303" s="2" t="str">
        <f t="shared" si="173"/>
        <v/>
      </c>
      <c r="AK303" s="41" t="str">
        <f t="shared" si="203"/>
        <v/>
      </c>
      <c r="AL303" s="41" t="str">
        <f t="shared" si="204"/>
        <v/>
      </c>
      <c r="AM303" s="41" t="str">
        <f t="shared" si="174"/>
        <v/>
      </c>
      <c r="AN303" s="41" t="str">
        <f t="shared" si="175"/>
        <v/>
      </c>
      <c r="AO303" s="41" t="str">
        <f t="shared" si="176"/>
        <v/>
      </c>
      <c r="AQ303" s="2" t="str">
        <f t="shared" si="177"/>
        <v/>
      </c>
      <c r="AR303" s="3" t="str">
        <f t="shared" si="178"/>
        <v/>
      </c>
      <c r="AS303" s="3" t="str">
        <f t="shared" si="179"/>
        <v/>
      </c>
      <c r="AT303" s="3" t="str">
        <f t="shared" si="180"/>
        <v/>
      </c>
      <c r="AU303" s="3" t="str">
        <f t="shared" si="181"/>
        <v/>
      </c>
      <c r="AV303" s="3" t="str">
        <f t="shared" si="182"/>
        <v/>
      </c>
      <c r="AW303" s="3" t="str">
        <f t="shared" si="183"/>
        <v/>
      </c>
      <c r="AX303" s="3" t="str">
        <f t="shared" si="184"/>
        <v/>
      </c>
      <c r="AY303" s="3" t="str">
        <f t="shared" si="185"/>
        <v/>
      </c>
      <c r="AZ303" s="3" t="str">
        <f t="shared" si="186"/>
        <v/>
      </c>
      <c r="BB303" s="7" t="str">
        <f t="shared" si="166"/>
        <v/>
      </c>
    </row>
    <row r="304" spans="1:54" x14ac:dyDescent="0.25">
      <c r="A304" s="2" t="str">
        <f t="shared" si="187"/>
        <v/>
      </c>
      <c r="B304" s="2" t="str">
        <f t="shared" si="188"/>
        <v/>
      </c>
      <c r="D304" s="59"/>
      <c r="E304" s="61"/>
      <c r="F304" s="18" t="str">
        <f t="shared" si="206"/>
        <v/>
      </c>
      <c r="G304" s="19" t="str">
        <f>IF(D304="","",VLOOKUP(D304,'Flota Variable'!$D$4:$I$35,4,0))</f>
        <v/>
      </c>
      <c r="H304" s="54"/>
      <c r="I304" s="19" t="str">
        <f>IF(D304="","",VLOOKUP(D304,'Flota Variable'!$D$4:$I$35,6,0))</f>
        <v/>
      </c>
      <c r="J304" s="54"/>
      <c r="L304" s="2">
        <v>302</v>
      </c>
      <c r="M304" s="2">
        <f t="shared" si="189"/>
        <v>14</v>
      </c>
      <c r="N304" s="2">
        <f t="shared" si="190"/>
        <v>18</v>
      </c>
      <c r="O304" s="2">
        <f t="shared" si="191"/>
        <v>1418</v>
      </c>
      <c r="P304" s="43" t="str">
        <f t="shared" si="192"/>
        <v/>
      </c>
      <c r="Q304" s="44" t="str">
        <f t="shared" si="193"/>
        <v/>
      </c>
      <c r="R304" s="41" t="str">
        <f t="shared" si="194"/>
        <v/>
      </c>
      <c r="S304" s="41" t="str">
        <f t="shared" si="195"/>
        <v/>
      </c>
      <c r="U304" s="2" t="str">
        <f t="shared" si="196"/>
        <v/>
      </c>
      <c r="V304" s="2" t="str">
        <f t="shared" si="197"/>
        <v/>
      </c>
      <c r="W304" s="2" t="str">
        <f t="shared" si="198"/>
        <v/>
      </c>
      <c r="X304" s="2" t="str">
        <f t="shared" si="199"/>
        <v/>
      </c>
      <c r="Y304" s="2" t="str">
        <f t="shared" si="200"/>
        <v/>
      </c>
      <c r="Z304" s="41" t="str">
        <f t="shared" si="201"/>
        <v/>
      </c>
      <c r="AA304" s="41" t="str">
        <f t="shared" si="202"/>
        <v/>
      </c>
      <c r="AB304" s="41" t="str">
        <f t="shared" si="167"/>
        <v/>
      </c>
      <c r="AC304" s="40" t="str">
        <f t="shared" si="168"/>
        <v/>
      </c>
      <c r="AD304" s="41" t="str">
        <f t="shared" si="169"/>
        <v/>
      </c>
      <c r="AF304" s="2" t="str">
        <f t="shared" si="205"/>
        <v/>
      </c>
      <c r="AG304" s="2" t="str">
        <f t="shared" si="170"/>
        <v/>
      </c>
      <c r="AH304" s="2" t="str">
        <f t="shared" si="171"/>
        <v/>
      </c>
      <c r="AI304" s="2" t="str">
        <f t="shared" si="172"/>
        <v/>
      </c>
      <c r="AJ304" s="2" t="str">
        <f t="shared" si="173"/>
        <v/>
      </c>
      <c r="AK304" s="41" t="str">
        <f t="shared" si="203"/>
        <v/>
      </c>
      <c r="AL304" s="41" t="str">
        <f t="shared" si="204"/>
        <v/>
      </c>
      <c r="AM304" s="41" t="str">
        <f t="shared" si="174"/>
        <v/>
      </c>
      <c r="AN304" s="41" t="str">
        <f t="shared" si="175"/>
        <v/>
      </c>
      <c r="AO304" s="41" t="str">
        <f t="shared" si="176"/>
        <v/>
      </c>
      <c r="AQ304" s="2" t="str">
        <f t="shared" si="177"/>
        <v/>
      </c>
      <c r="AR304" s="3" t="str">
        <f t="shared" si="178"/>
        <v/>
      </c>
      <c r="AS304" s="3" t="str">
        <f t="shared" si="179"/>
        <v/>
      </c>
      <c r="AT304" s="3" t="str">
        <f t="shared" si="180"/>
        <v/>
      </c>
      <c r="AU304" s="3" t="str">
        <f t="shared" si="181"/>
        <v/>
      </c>
      <c r="AV304" s="3" t="str">
        <f t="shared" si="182"/>
        <v/>
      </c>
      <c r="AW304" s="3" t="str">
        <f t="shared" si="183"/>
        <v/>
      </c>
      <c r="AX304" s="3" t="str">
        <f t="shared" si="184"/>
        <v/>
      </c>
      <c r="AY304" s="3" t="str">
        <f t="shared" si="185"/>
        <v/>
      </c>
      <c r="AZ304" s="3" t="str">
        <f t="shared" si="186"/>
        <v/>
      </c>
      <c r="BB304" s="7" t="str">
        <f t="shared" si="166"/>
        <v/>
      </c>
    </row>
    <row r="305" spans="1:54" x14ac:dyDescent="0.25">
      <c r="A305" s="2" t="str">
        <f t="shared" si="187"/>
        <v/>
      </c>
      <c r="B305" s="2" t="str">
        <f t="shared" si="188"/>
        <v/>
      </c>
      <c r="D305" s="59"/>
      <c r="E305" s="61"/>
      <c r="F305" s="18" t="str">
        <f t="shared" si="206"/>
        <v/>
      </c>
      <c r="G305" s="19" t="str">
        <f>IF(D305="","",VLOOKUP(D305,'Flota Variable'!$D$4:$I$35,4,0))</f>
        <v/>
      </c>
      <c r="H305" s="54"/>
      <c r="I305" s="19" t="str">
        <f>IF(D305="","",VLOOKUP(D305,'Flota Variable'!$D$4:$I$35,6,0))</f>
        <v/>
      </c>
      <c r="J305" s="54"/>
      <c r="L305" s="2">
        <v>303</v>
      </c>
      <c r="M305" s="2">
        <f t="shared" si="189"/>
        <v>14</v>
      </c>
      <c r="N305" s="2">
        <f t="shared" si="190"/>
        <v>19</v>
      </c>
      <c r="O305" s="2">
        <f t="shared" si="191"/>
        <v>1419</v>
      </c>
      <c r="P305" s="43" t="str">
        <f t="shared" si="192"/>
        <v/>
      </c>
      <c r="Q305" s="44" t="str">
        <f t="shared" si="193"/>
        <v/>
      </c>
      <c r="R305" s="41" t="str">
        <f t="shared" si="194"/>
        <v/>
      </c>
      <c r="S305" s="41" t="str">
        <f t="shared" si="195"/>
        <v/>
      </c>
      <c r="U305" s="2" t="str">
        <f t="shared" si="196"/>
        <v/>
      </c>
      <c r="V305" s="2" t="str">
        <f t="shared" si="197"/>
        <v/>
      </c>
      <c r="W305" s="2" t="str">
        <f t="shared" si="198"/>
        <v/>
      </c>
      <c r="X305" s="2" t="str">
        <f t="shared" si="199"/>
        <v/>
      </c>
      <c r="Y305" s="2" t="str">
        <f t="shared" si="200"/>
        <v/>
      </c>
      <c r="Z305" s="41" t="str">
        <f t="shared" si="201"/>
        <v/>
      </c>
      <c r="AA305" s="41" t="str">
        <f t="shared" si="202"/>
        <v/>
      </c>
      <c r="AB305" s="41" t="str">
        <f t="shared" si="167"/>
        <v/>
      </c>
      <c r="AC305" s="40" t="str">
        <f t="shared" si="168"/>
        <v/>
      </c>
      <c r="AD305" s="41" t="str">
        <f t="shared" si="169"/>
        <v/>
      </c>
      <c r="AF305" s="2" t="str">
        <f t="shared" si="205"/>
        <v/>
      </c>
      <c r="AG305" s="2" t="str">
        <f t="shared" si="170"/>
        <v/>
      </c>
      <c r="AH305" s="2" t="str">
        <f t="shared" si="171"/>
        <v/>
      </c>
      <c r="AI305" s="2" t="str">
        <f t="shared" si="172"/>
        <v/>
      </c>
      <c r="AJ305" s="2" t="str">
        <f t="shared" si="173"/>
        <v/>
      </c>
      <c r="AK305" s="41" t="str">
        <f t="shared" si="203"/>
        <v/>
      </c>
      <c r="AL305" s="41" t="str">
        <f t="shared" si="204"/>
        <v/>
      </c>
      <c r="AM305" s="41" t="str">
        <f t="shared" si="174"/>
        <v/>
      </c>
      <c r="AN305" s="41" t="str">
        <f t="shared" si="175"/>
        <v/>
      </c>
      <c r="AO305" s="41" t="str">
        <f t="shared" si="176"/>
        <v/>
      </c>
      <c r="AQ305" s="2" t="str">
        <f t="shared" si="177"/>
        <v/>
      </c>
      <c r="AR305" s="3" t="str">
        <f t="shared" si="178"/>
        <v/>
      </c>
      <c r="AS305" s="3" t="str">
        <f t="shared" si="179"/>
        <v/>
      </c>
      <c r="AT305" s="3" t="str">
        <f t="shared" si="180"/>
        <v/>
      </c>
      <c r="AU305" s="3" t="str">
        <f t="shared" si="181"/>
        <v/>
      </c>
      <c r="AV305" s="3" t="str">
        <f t="shared" si="182"/>
        <v/>
      </c>
      <c r="AW305" s="3" t="str">
        <f t="shared" si="183"/>
        <v/>
      </c>
      <c r="AX305" s="3" t="str">
        <f t="shared" si="184"/>
        <v/>
      </c>
      <c r="AY305" s="3" t="str">
        <f t="shared" si="185"/>
        <v/>
      </c>
      <c r="AZ305" s="3" t="str">
        <f t="shared" si="186"/>
        <v/>
      </c>
      <c r="BB305" s="7" t="str">
        <f t="shared" si="166"/>
        <v/>
      </c>
    </row>
    <row r="306" spans="1:54" x14ac:dyDescent="0.25">
      <c r="A306" s="2" t="str">
        <f t="shared" si="187"/>
        <v/>
      </c>
      <c r="B306" s="2" t="str">
        <f t="shared" si="188"/>
        <v/>
      </c>
      <c r="D306" s="59"/>
      <c r="E306" s="61"/>
      <c r="F306" s="18" t="str">
        <f t="shared" si="206"/>
        <v/>
      </c>
      <c r="G306" s="19" t="str">
        <f>IF(D306="","",VLOOKUP(D306,'Flota Variable'!$D$4:$I$35,4,0))</f>
        <v/>
      </c>
      <c r="H306" s="54"/>
      <c r="I306" s="19" t="str">
        <f>IF(D306="","",VLOOKUP(D306,'Flota Variable'!$D$4:$I$35,6,0))</f>
        <v/>
      </c>
      <c r="J306" s="54"/>
      <c r="L306" s="2">
        <v>304</v>
      </c>
      <c r="M306" s="2">
        <f t="shared" si="189"/>
        <v>14</v>
      </c>
      <c r="N306" s="2">
        <f t="shared" si="190"/>
        <v>20</v>
      </c>
      <c r="O306" s="2">
        <f t="shared" si="191"/>
        <v>1420</v>
      </c>
      <c r="P306" s="43" t="str">
        <f t="shared" si="192"/>
        <v/>
      </c>
      <c r="Q306" s="44" t="str">
        <f t="shared" si="193"/>
        <v/>
      </c>
      <c r="R306" s="41" t="str">
        <f t="shared" si="194"/>
        <v/>
      </c>
      <c r="S306" s="41" t="str">
        <f t="shared" si="195"/>
        <v/>
      </c>
      <c r="U306" s="2" t="str">
        <f t="shared" si="196"/>
        <v/>
      </c>
      <c r="V306" s="2" t="str">
        <f t="shared" si="197"/>
        <v/>
      </c>
      <c r="W306" s="2" t="str">
        <f t="shared" si="198"/>
        <v/>
      </c>
      <c r="X306" s="2" t="str">
        <f t="shared" si="199"/>
        <v/>
      </c>
      <c r="Y306" s="2" t="str">
        <f t="shared" si="200"/>
        <v/>
      </c>
      <c r="Z306" s="41" t="str">
        <f t="shared" si="201"/>
        <v/>
      </c>
      <c r="AA306" s="41" t="str">
        <f t="shared" si="202"/>
        <v/>
      </c>
      <c r="AB306" s="41" t="str">
        <f t="shared" si="167"/>
        <v/>
      </c>
      <c r="AC306" s="40" t="str">
        <f t="shared" si="168"/>
        <v/>
      </c>
      <c r="AD306" s="41" t="str">
        <f t="shared" si="169"/>
        <v/>
      </c>
      <c r="AF306" s="2" t="str">
        <f t="shared" si="205"/>
        <v/>
      </c>
      <c r="AG306" s="2" t="str">
        <f t="shared" si="170"/>
        <v/>
      </c>
      <c r="AH306" s="2" t="str">
        <f t="shared" si="171"/>
        <v/>
      </c>
      <c r="AI306" s="2" t="str">
        <f t="shared" si="172"/>
        <v/>
      </c>
      <c r="AJ306" s="2" t="str">
        <f t="shared" si="173"/>
        <v/>
      </c>
      <c r="AK306" s="41" t="str">
        <f t="shared" si="203"/>
        <v/>
      </c>
      <c r="AL306" s="41" t="str">
        <f t="shared" si="204"/>
        <v/>
      </c>
      <c r="AM306" s="41" t="str">
        <f t="shared" si="174"/>
        <v/>
      </c>
      <c r="AN306" s="41" t="str">
        <f t="shared" si="175"/>
        <v/>
      </c>
      <c r="AO306" s="41" t="str">
        <f t="shared" si="176"/>
        <v/>
      </c>
      <c r="AQ306" s="2" t="str">
        <f t="shared" si="177"/>
        <v/>
      </c>
      <c r="AR306" s="3" t="str">
        <f t="shared" si="178"/>
        <v/>
      </c>
      <c r="AS306" s="3" t="str">
        <f t="shared" si="179"/>
        <v/>
      </c>
      <c r="AT306" s="3" t="str">
        <f t="shared" si="180"/>
        <v/>
      </c>
      <c r="AU306" s="3" t="str">
        <f t="shared" si="181"/>
        <v/>
      </c>
      <c r="AV306" s="3" t="str">
        <f t="shared" si="182"/>
        <v/>
      </c>
      <c r="AW306" s="3" t="str">
        <f t="shared" si="183"/>
        <v/>
      </c>
      <c r="AX306" s="3" t="str">
        <f t="shared" si="184"/>
        <v/>
      </c>
      <c r="AY306" s="3" t="str">
        <f t="shared" si="185"/>
        <v/>
      </c>
      <c r="AZ306" s="3" t="str">
        <f t="shared" si="186"/>
        <v/>
      </c>
      <c r="BB306" s="7" t="str">
        <f t="shared" si="166"/>
        <v/>
      </c>
    </row>
    <row r="307" spans="1:54" x14ac:dyDescent="0.25">
      <c r="A307" s="2" t="str">
        <f t="shared" si="187"/>
        <v/>
      </c>
      <c r="B307" s="2" t="str">
        <f t="shared" si="188"/>
        <v/>
      </c>
      <c r="D307" s="59"/>
      <c r="E307" s="61"/>
      <c r="F307" s="18" t="str">
        <f t="shared" si="206"/>
        <v/>
      </c>
      <c r="G307" s="19" t="str">
        <f>IF(D307="","",VLOOKUP(D307,'Flota Variable'!$D$4:$I$35,4,0))</f>
        <v/>
      </c>
      <c r="H307" s="54"/>
      <c r="I307" s="19" t="str">
        <f>IF(D307="","",VLOOKUP(D307,'Flota Variable'!$D$4:$I$35,6,0))</f>
        <v/>
      </c>
      <c r="J307" s="54"/>
      <c r="L307" s="2">
        <v>305</v>
      </c>
      <c r="M307" s="2">
        <f t="shared" si="189"/>
        <v>14</v>
      </c>
      <c r="N307" s="2">
        <f t="shared" si="190"/>
        <v>21</v>
      </c>
      <c r="O307" s="2">
        <f t="shared" si="191"/>
        <v>1421</v>
      </c>
      <c r="P307" s="43" t="str">
        <f t="shared" si="192"/>
        <v/>
      </c>
      <c r="Q307" s="44" t="str">
        <f t="shared" si="193"/>
        <v/>
      </c>
      <c r="R307" s="41" t="str">
        <f t="shared" si="194"/>
        <v/>
      </c>
      <c r="S307" s="41" t="str">
        <f t="shared" si="195"/>
        <v/>
      </c>
      <c r="U307" s="2" t="str">
        <f t="shared" si="196"/>
        <v/>
      </c>
      <c r="V307" s="2" t="str">
        <f t="shared" si="197"/>
        <v/>
      </c>
      <c r="W307" s="2" t="str">
        <f t="shared" si="198"/>
        <v/>
      </c>
      <c r="X307" s="2" t="str">
        <f t="shared" si="199"/>
        <v/>
      </c>
      <c r="Y307" s="2" t="str">
        <f t="shared" si="200"/>
        <v/>
      </c>
      <c r="Z307" s="41" t="str">
        <f t="shared" si="201"/>
        <v/>
      </c>
      <c r="AA307" s="41" t="str">
        <f t="shared" si="202"/>
        <v/>
      </c>
      <c r="AB307" s="41" t="str">
        <f t="shared" si="167"/>
        <v/>
      </c>
      <c r="AC307" s="40" t="str">
        <f t="shared" si="168"/>
        <v/>
      </c>
      <c r="AD307" s="41" t="str">
        <f t="shared" si="169"/>
        <v/>
      </c>
      <c r="AF307" s="2" t="str">
        <f t="shared" si="205"/>
        <v/>
      </c>
      <c r="AG307" s="2" t="str">
        <f t="shared" si="170"/>
        <v/>
      </c>
      <c r="AH307" s="2" t="str">
        <f t="shared" si="171"/>
        <v/>
      </c>
      <c r="AI307" s="2" t="str">
        <f t="shared" si="172"/>
        <v/>
      </c>
      <c r="AJ307" s="2" t="str">
        <f t="shared" si="173"/>
        <v/>
      </c>
      <c r="AK307" s="41" t="str">
        <f t="shared" si="203"/>
        <v/>
      </c>
      <c r="AL307" s="41" t="str">
        <f t="shared" si="204"/>
        <v/>
      </c>
      <c r="AM307" s="41" t="str">
        <f t="shared" si="174"/>
        <v/>
      </c>
      <c r="AN307" s="41" t="str">
        <f t="shared" si="175"/>
        <v/>
      </c>
      <c r="AO307" s="41" t="str">
        <f t="shared" si="176"/>
        <v/>
      </c>
      <c r="AQ307" s="2" t="str">
        <f t="shared" si="177"/>
        <v/>
      </c>
      <c r="AR307" s="3" t="str">
        <f t="shared" si="178"/>
        <v/>
      </c>
      <c r="AS307" s="3" t="str">
        <f t="shared" si="179"/>
        <v/>
      </c>
      <c r="AT307" s="3" t="str">
        <f t="shared" si="180"/>
        <v/>
      </c>
      <c r="AU307" s="3" t="str">
        <f t="shared" si="181"/>
        <v/>
      </c>
      <c r="AV307" s="3" t="str">
        <f t="shared" si="182"/>
        <v/>
      </c>
      <c r="AW307" s="3" t="str">
        <f t="shared" si="183"/>
        <v/>
      </c>
      <c r="AX307" s="3" t="str">
        <f t="shared" si="184"/>
        <v/>
      </c>
      <c r="AY307" s="3" t="str">
        <f t="shared" si="185"/>
        <v/>
      </c>
      <c r="AZ307" s="3" t="str">
        <f t="shared" si="186"/>
        <v/>
      </c>
      <c r="BB307" s="7" t="str">
        <f t="shared" si="166"/>
        <v/>
      </c>
    </row>
    <row r="308" spans="1:54" x14ac:dyDescent="0.25">
      <c r="A308" s="2" t="str">
        <f t="shared" si="187"/>
        <v/>
      </c>
      <c r="B308" s="2" t="str">
        <f t="shared" si="188"/>
        <v/>
      </c>
      <c r="D308" s="59"/>
      <c r="E308" s="61"/>
      <c r="F308" s="18" t="str">
        <f t="shared" si="206"/>
        <v/>
      </c>
      <c r="G308" s="19" t="str">
        <f>IF(D308="","",VLOOKUP(D308,'Flota Variable'!$D$4:$I$35,4,0))</f>
        <v/>
      </c>
      <c r="H308" s="54"/>
      <c r="I308" s="19" t="str">
        <f>IF(D308="","",VLOOKUP(D308,'Flota Variable'!$D$4:$I$35,6,0))</f>
        <v/>
      </c>
      <c r="J308" s="54"/>
      <c r="L308" s="2">
        <v>306</v>
      </c>
      <c r="M308" s="2">
        <f t="shared" si="189"/>
        <v>14</v>
      </c>
      <c r="N308" s="2">
        <f t="shared" si="190"/>
        <v>22</v>
      </c>
      <c r="O308" s="2">
        <f t="shared" si="191"/>
        <v>1422</v>
      </c>
      <c r="P308" s="43" t="str">
        <f t="shared" si="192"/>
        <v/>
      </c>
      <c r="Q308" s="44" t="str">
        <f t="shared" si="193"/>
        <v/>
      </c>
      <c r="R308" s="41" t="str">
        <f t="shared" si="194"/>
        <v/>
      </c>
      <c r="S308" s="41" t="str">
        <f t="shared" si="195"/>
        <v/>
      </c>
      <c r="U308" s="2" t="str">
        <f t="shared" si="196"/>
        <v/>
      </c>
      <c r="V308" s="2" t="str">
        <f t="shared" si="197"/>
        <v/>
      </c>
      <c r="W308" s="2" t="str">
        <f t="shared" si="198"/>
        <v/>
      </c>
      <c r="X308" s="2" t="str">
        <f t="shared" si="199"/>
        <v/>
      </c>
      <c r="Y308" s="2" t="str">
        <f t="shared" si="200"/>
        <v/>
      </c>
      <c r="Z308" s="41" t="str">
        <f t="shared" si="201"/>
        <v/>
      </c>
      <c r="AA308" s="41" t="str">
        <f t="shared" si="202"/>
        <v/>
      </c>
      <c r="AB308" s="41" t="str">
        <f t="shared" si="167"/>
        <v/>
      </c>
      <c r="AC308" s="40" t="str">
        <f t="shared" si="168"/>
        <v/>
      </c>
      <c r="AD308" s="41" t="str">
        <f t="shared" si="169"/>
        <v/>
      </c>
      <c r="AF308" s="2" t="str">
        <f t="shared" si="205"/>
        <v/>
      </c>
      <c r="AG308" s="2" t="str">
        <f t="shared" si="170"/>
        <v/>
      </c>
      <c r="AH308" s="2" t="str">
        <f t="shared" si="171"/>
        <v/>
      </c>
      <c r="AI308" s="2" t="str">
        <f t="shared" si="172"/>
        <v/>
      </c>
      <c r="AJ308" s="2" t="str">
        <f t="shared" si="173"/>
        <v/>
      </c>
      <c r="AK308" s="41" t="str">
        <f t="shared" si="203"/>
        <v/>
      </c>
      <c r="AL308" s="41" t="str">
        <f t="shared" si="204"/>
        <v/>
      </c>
      <c r="AM308" s="41" t="str">
        <f t="shared" si="174"/>
        <v/>
      </c>
      <c r="AN308" s="41" t="str">
        <f t="shared" si="175"/>
        <v/>
      </c>
      <c r="AO308" s="41" t="str">
        <f t="shared" si="176"/>
        <v/>
      </c>
      <c r="AQ308" s="2" t="str">
        <f t="shared" si="177"/>
        <v/>
      </c>
      <c r="AR308" s="3" t="str">
        <f t="shared" si="178"/>
        <v/>
      </c>
      <c r="AS308" s="3" t="str">
        <f t="shared" si="179"/>
        <v/>
      </c>
      <c r="AT308" s="3" t="str">
        <f t="shared" si="180"/>
        <v/>
      </c>
      <c r="AU308" s="3" t="str">
        <f t="shared" si="181"/>
        <v/>
      </c>
      <c r="AV308" s="3" t="str">
        <f t="shared" si="182"/>
        <v/>
      </c>
      <c r="AW308" s="3" t="str">
        <f t="shared" si="183"/>
        <v/>
      </c>
      <c r="AX308" s="3" t="str">
        <f t="shared" si="184"/>
        <v/>
      </c>
      <c r="AY308" s="3" t="str">
        <f t="shared" si="185"/>
        <v/>
      </c>
      <c r="AZ308" s="3" t="str">
        <f t="shared" si="186"/>
        <v/>
      </c>
      <c r="BB308" s="7" t="str">
        <f t="shared" si="166"/>
        <v/>
      </c>
    </row>
    <row r="309" spans="1:54" x14ac:dyDescent="0.25">
      <c r="A309" s="2" t="str">
        <f t="shared" si="187"/>
        <v/>
      </c>
      <c r="B309" s="2" t="str">
        <f t="shared" si="188"/>
        <v/>
      </c>
      <c r="D309" s="59"/>
      <c r="E309" s="61"/>
      <c r="F309" s="18" t="str">
        <f t="shared" si="206"/>
        <v/>
      </c>
      <c r="G309" s="19" t="str">
        <f>IF(D309="","",VLOOKUP(D309,'Flota Variable'!$D$4:$I$35,4,0))</f>
        <v/>
      </c>
      <c r="H309" s="54"/>
      <c r="I309" s="19" t="str">
        <f>IF(D309="","",VLOOKUP(D309,'Flota Variable'!$D$4:$I$35,6,0))</f>
        <v/>
      </c>
      <c r="J309" s="54"/>
      <c r="L309" s="2">
        <v>307</v>
      </c>
      <c r="M309" s="2">
        <f t="shared" si="189"/>
        <v>14</v>
      </c>
      <c r="N309" s="2">
        <f t="shared" si="190"/>
        <v>23</v>
      </c>
      <c r="O309" s="2">
        <f t="shared" si="191"/>
        <v>1423</v>
      </c>
      <c r="P309" s="43" t="str">
        <f t="shared" si="192"/>
        <v/>
      </c>
      <c r="Q309" s="44" t="str">
        <f t="shared" si="193"/>
        <v/>
      </c>
      <c r="R309" s="41" t="str">
        <f t="shared" si="194"/>
        <v/>
      </c>
      <c r="S309" s="41" t="str">
        <f t="shared" si="195"/>
        <v/>
      </c>
      <c r="U309" s="2" t="str">
        <f t="shared" si="196"/>
        <v/>
      </c>
      <c r="V309" s="2" t="str">
        <f t="shared" si="197"/>
        <v/>
      </c>
      <c r="W309" s="2" t="str">
        <f t="shared" si="198"/>
        <v/>
      </c>
      <c r="X309" s="2" t="str">
        <f t="shared" si="199"/>
        <v/>
      </c>
      <c r="Y309" s="2" t="str">
        <f t="shared" si="200"/>
        <v/>
      </c>
      <c r="Z309" s="41" t="str">
        <f t="shared" si="201"/>
        <v/>
      </c>
      <c r="AA309" s="41" t="str">
        <f t="shared" si="202"/>
        <v/>
      </c>
      <c r="AB309" s="41" t="str">
        <f t="shared" si="167"/>
        <v/>
      </c>
      <c r="AC309" s="40" t="str">
        <f t="shared" si="168"/>
        <v/>
      </c>
      <c r="AD309" s="41" t="str">
        <f t="shared" si="169"/>
        <v/>
      </c>
      <c r="AF309" s="2" t="str">
        <f t="shared" si="205"/>
        <v/>
      </c>
      <c r="AG309" s="2" t="str">
        <f t="shared" si="170"/>
        <v/>
      </c>
      <c r="AH309" s="2" t="str">
        <f t="shared" si="171"/>
        <v/>
      </c>
      <c r="AI309" s="2" t="str">
        <f t="shared" si="172"/>
        <v/>
      </c>
      <c r="AJ309" s="2" t="str">
        <f t="shared" si="173"/>
        <v/>
      </c>
      <c r="AK309" s="41" t="str">
        <f t="shared" si="203"/>
        <v/>
      </c>
      <c r="AL309" s="41" t="str">
        <f t="shared" si="204"/>
        <v/>
      </c>
      <c r="AM309" s="41" t="str">
        <f t="shared" si="174"/>
        <v/>
      </c>
      <c r="AN309" s="41" t="str">
        <f t="shared" si="175"/>
        <v/>
      </c>
      <c r="AO309" s="41" t="str">
        <f t="shared" si="176"/>
        <v/>
      </c>
      <c r="AQ309" s="2" t="str">
        <f t="shared" si="177"/>
        <v/>
      </c>
      <c r="AR309" s="3" t="str">
        <f t="shared" si="178"/>
        <v/>
      </c>
      <c r="AS309" s="3" t="str">
        <f t="shared" si="179"/>
        <v/>
      </c>
      <c r="AT309" s="3" t="str">
        <f t="shared" si="180"/>
        <v/>
      </c>
      <c r="AU309" s="3" t="str">
        <f t="shared" si="181"/>
        <v/>
      </c>
      <c r="AV309" s="3" t="str">
        <f t="shared" si="182"/>
        <v/>
      </c>
      <c r="AW309" s="3" t="str">
        <f t="shared" si="183"/>
        <v/>
      </c>
      <c r="AX309" s="3" t="str">
        <f t="shared" si="184"/>
        <v/>
      </c>
      <c r="AY309" s="3" t="str">
        <f t="shared" si="185"/>
        <v/>
      </c>
      <c r="AZ309" s="3" t="str">
        <f t="shared" si="186"/>
        <v/>
      </c>
      <c r="BB309" s="7" t="str">
        <f t="shared" si="166"/>
        <v/>
      </c>
    </row>
    <row r="310" spans="1:54" x14ac:dyDescent="0.25">
      <c r="A310" s="2" t="str">
        <f t="shared" si="187"/>
        <v/>
      </c>
      <c r="B310" s="2" t="str">
        <f t="shared" si="188"/>
        <v/>
      </c>
      <c r="D310" s="59"/>
      <c r="E310" s="61"/>
      <c r="F310" s="18" t="str">
        <f t="shared" si="206"/>
        <v/>
      </c>
      <c r="G310" s="19" t="str">
        <f>IF(D310="","",VLOOKUP(D310,'Flota Variable'!$D$4:$I$35,4,0))</f>
        <v/>
      </c>
      <c r="H310" s="54"/>
      <c r="I310" s="19" t="str">
        <f>IF(D310="","",VLOOKUP(D310,'Flota Variable'!$D$4:$I$35,6,0))</f>
        <v/>
      </c>
      <c r="J310" s="54"/>
      <c r="L310" s="2">
        <v>308</v>
      </c>
      <c r="M310" s="2">
        <f t="shared" si="189"/>
        <v>14</v>
      </c>
      <c r="N310" s="2">
        <f t="shared" si="190"/>
        <v>24</v>
      </c>
      <c r="O310" s="2">
        <f t="shared" si="191"/>
        <v>1424</v>
      </c>
      <c r="P310" s="43" t="str">
        <f t="shared" si="192"/>
        <v/>
      </c>
      <c r="Q310" s="44" t="str">
        <f t="shared" si="193"/>
        <v/>
      </c>
      <c r="R310" s="41" t="str">
        <f t="shared" si="194"/>
        <v/>
      </c>
      <c r="S310" s="41" t="str">
        <f t="shared" si="195"/>
        <v/>
      </c>
      <c r="U310" s="2" t="str">
        <f t="shared" si="196"/>
        <v/>
      </c>
      <c r="V310" s="2" t="str">
        <f t="shared" si="197"/>
        <v/>
      </c>
      <c r="W310" s="2" t="str">
        <f t="shared" si="198"/>
        <v/>
      </c>
      <c r="X310" s="2" t="str">
        <f t="shared" si="199"/>
        <v/>
      </c>
      <c r="Y310" s="2" t="str">
        <f t="shared" si="200"/>
        <v/>
      </c>
      <c r="Z310" s="41" t="str">
        <f t="shared" si="201"/>
        <v/>
      </c>
      <c r="AA310" s="41" t="str">
        <f t="shared" si="202"/>
        <v/>
      </c>
      <c r="AB310" s="41" t="str">
        <f t="shared" si="167"/>
        <v/>
      </c>
      <c r="AC310" s="40" t="str">
        <f t="shared" si="168"/>
        <v/>
      </c>
      <c r="AD310" s="41" t="str">
        <f t="shared" si="169"/>
        <v/>
      </c>
      <c r="AF310" s="2" t="str">
        <f t="shared" si="205"/>
        <v/>
      </c>
      <c r="AG310" s="2" t="str">
        <f t="shared" si="170"/>
        <v/>
      </c>
      <c r="AH310" s="2" t="str">
        <f t="shared" si="171"/>
        <v/>
      </c>
      <c r="AI310" s="2" t="str">
        <f t="shared" si="172"/>
        <v/>
      </c>
      <c r="AJ310" s="2" t="str">
        <f t="shared" si="173"/>
        <v/>
      </c>
      <c r="AK310" s="41" t="str">
        <f t="shared" si="203"/>
        <v/>
      </c>
      <c r="AL310" s="41" t="str">
        <f t="shared" si="204"/>
        <v/>
      </c>
      <c r="AM310" s="41" t="str">
        <f t="shared" si="174"/>
        <v/>
      </c>
      <c r="AN310" s="41" t="str">
        <f t="shared" si="175"/>
        <v/>
      </c>
      <c r="AO310" s="41" t="str">
        <f t="shared" si="176"/>
        <v/>
      </c>
      <c r="AQ310" s="2" t="str">
        <f t="shared" si="177"/>
        <v/>
      </c>
      <c r="AR310" s="3" t="str">
        <f t="shared" si="178"/>
        <v/>
      </c>
      <c r="AS310" s="3" t="str">
        <f t="shared" si="179"/>
        <v/>
      </c>
      <c r="AT310" s="3" t="str">
        <f t="shared" si="180"/>
        <v/>
      </c>
      <c r="AU310" s="3" t="str">
        <f t="shared" si="181"/>
        <v/>
      </c>
      <c r="AV310" s="3" t="str">
        <f t="shared" si="182"/>
        <v/>
      </c>
      <c r="AW310" s="3" t="str">
        <f t="shared" si="183"/>
        <v/>
      </c>
      <c r="AX310" s="3" t="str">
        <f t="shared" si="184"/>
        <v/>
      </c>
      <c r="AY310" s="3" t="str">
        <f t="shared" si="185"/>
        <v/>
      </c>
      <c r="AZ310" s="3" t="str">
        <f t="shared" si="186"/>
        <v/>
      </c>
      <c r="BB310" s="7" t="str">
        <f t="shared" si="166"/>
        <v/>
      </c>
    </row>
    <row r="311" spans="1:54" x14ac:dyDescent="0.25">
      <c r="A311" s="2" t="str">
        <f t="shared" si="187"/>
        <v/>
      </c>
      <c r="B311" s="2" t="str">
        <f t="shared" si="188"/>
        <v/>
      </c>
      <c r="D311" s="59"/>
      <c r="E311" s="61"/>
      <c r="F311" s="18" t="str">
        <f t="shared" si="206"/>
        <v/>
      </c>
      <c r="G311" s="19" t="str">
        <f>IF(D311="","",VLOOKUP(D311,'Flota Variable'!$D$4:$I$35,4,0))</f>
        <v/>
      </c>
      <c r="H311" s="54"/>
      <c r="I311" s="19" t="str">
        <f>IF(D311="","",VLOOKUP(D311,'Flota Variable'!$D$4:$I$35,6,0))</f>
        <v/>
      </c>
      <c r="J311" s="54"/>
      <c r="L311" s="2">
        <v>309</v>
      </c>
      <c r="M311" s="2">
        <f t="shared" si="189"/>
        <v>15</v>
      </c>
      <c r="N311" s="2">
        <f t="shared" si="190"/>
        <v>3</v>
      </c>
      <c r="O311" s="2">
        <f t="shared" si="191"/>
        <v>1503</v>
      </c>
      <c r="P311" s="43" t="str">
        <f t="shared" si="192"/>
        <v/>
      </c>
      <c r="Q311" s="44" t="str">
        <f t="shared" si="193"/>
        <v/>
      </c>
      <c r="R311" s="41" t="str">
        <f t="shared" si="194"/>
        <v/>
      </c>
      <c r="S311" s="41" t="str">
        <f t="shared" si="195"/>
        <v/>
      </c>
      <c r="U311" s="2" t="str">
        <f t="shared" si="196"/>
        <v/>
      </c>
      <c r="V311" s="2" t="str">
        <f t="shared" si="197"/>
        <v/>
      </c>
      <c r="W311" s="2" t="str">
        <f t="shared" si="198"/>
        <v/>
      </c>
      <c r="X311" s="2" t="str">
        <f t="shared" si="199"/>
        <v/>
      </c>
      <c r="Y311" s="2" t="str">
        <f t="shared" si="200"/>
        <v/>
      </c>
      <c r="Z311" s="41" t="str">
        <f t="shared" si="201"/>
        <v/>
      </c>
      <c r="AA311" s="41" t="str">
        <f t="shared" si="202"/>
        <v/>
      </c>
      <c r="AB311" s="41" t="str">
        <f t="shared" si="167"/>
        <v/>
      </c>
      <c r="AC311" s="40" t="str">
        <f t="shared" si="168"/>
        <v/>
      </c>
      <c r="AD311" s="41" t="str">
        <f t="shared" si="169"/>
        <v/>
      </c>
      <c r="AF311" s="2" t="str">
        <f t="shared" si="205"/>
        <v/>
      </c>
      <c r="AG311" s="2" t="str">
        <f t="shared" si="170"/>
        <v/>
      </c>
      <c r="AH311" s="2" t="str">
        <f t="shared" si="171"/>
        <v/>
      </c>
      <c r="AI311" s="2" t="str">
        <f t="shared" si="172"/>
        <v/>
      </c>
      <c r="AJ311" s="2" t="str">
        <f t="shared" si="173"/>
        <v/>
      </c>
      <c r="AK311" s="41" t="str">
        <f t="shared" si="203"/>
        <v/>
      </c>
      <c r="AL311" s="41" t="str">
        <f t="shared" si="204"/>
        <v/>
      </c>
      <c r="AM311" s="41" t="str">
        <f t="shared" si="174"/>
        <v/>
      </c>
      <c r="AN311" s="41" t="str">
        <f t="shared" si="175"/>
        <v/>
      </c>
      <c r="AO311" s="41" t="str">
        <f t="shared" si="176"/>
        <v/>
      </c>
      <c r="AQ311" s="2" t="str">
        <f t="shared" si="177"/>
        <v/>
      </c>
      <c r="AR311" s="3" t="str">
        <f t="shared" si="178"/>
        <v/>
      </c>
      <c r="AS311" s="3" t="str">
        <f t="shared" si="179"/>
        <v/>
      </c>
      <c r="AT311" s="3" t="str">
        <f t="shared" si="180"/>
        <v/>
      </c>
      <c r="AU311" s="3" t="str">
        <f t="shared" si="181"/>
        <v/>
      </c>
      <c r="AV311" s="3" t="str">
        <f t="shared" si="182"/>
        <v/>
      </c>
      <c r="AW311" s="3" t="str">
        <f t="shared" si="183"/>
        <v/>
      </c>
      <c r="AX311" s="3" t="str">
        <f t="shared" si="184"/>
        <v/>
      </c>
      <c r="AY311" s="3" t="str">
        <f t="shared" si="185"/>
        <v/>
      </c>
      <c r="AZ311" s="3" t="str">
        <f t="shared" si="186"/>
        <v/>
      </c>
      <c r="BB311" s="7" t="str">
        <f t="shared" si="166"/>
        <v/>
      </c>
    </row>
    <row r="312" spans="1:54" x14ac:dyDescent="0.25">
      <c r="A312" s="2" t="str">
        <f t="shared" si="187"/>
        <v/>
      </c>
      <c r="B312" s="2" t="str">
        <f t="shared" si="188"/>
        <v/>
      </c>
      <c r="D312" s="59"/>
      <c r="E312" s="61"/>
      <c r="F312" s="18" t="str">
        <f t="shared" si="206"/>
        <v/>
      </c>
      <c r="G312" s="19" t="str">
        <f>IF(D312="","",VLOOKUP(D312,'Flota Variable'!$D$4:$I$35,4,0))</f>
        <v/>
      </c>
      <c r="H312" s="54"/>
      <c r="I312" s="19" t="str">
        <f>IF(D312="","",VLOOKUP(D312,'Flota Variable'!$D$4:$I$35,6,0))</f>
        <v/>
      </c>
      <c r="J312" s="54"/>
      <c r="L312" s="2">
        <v>310</v>
      </c>
      <c r="M312" s="2">
        <f t="shared" si="189"/>
        <v>15</v>
      </c>
      <c r="N312" s="2">
        <f t="shared" si="190"/>
        <v>4</v>
      </c>
      <c r="O312" s="2">
        <f t="shared" si="191"/>
        <v>1504</v>
      </c>
      <c r="P312" s="43" t="str">
        <f t="shared" si="192"/>
        <v/>
      </c>
      <c r="Q312" s="44" t="str">
        <f t="shared" si="193"/>
        <v/>
      </c>
      <c r="R312" s="41" t="str">
        <f t="shared" si="194"/>
        <v/>
      </c>
      <c r="S312" s="41" t="str">
        <f t="shared" si="195"/>
        <v/>
      </c>
      <c r="U312" s="2" t="str">
        <f t="shared" si="196"/>
        <v/>
      </c>
      <c r="V312" s="2" t="str">
        <f t="shared" si="197"/>
        <v/>
      </c>
      <c r="W312" s="2" t="str">
        <f t="shared" si="198"/>
        <v/>
      </c>
      <c r="X312" s="2" t="str">
        <f t="shared" si="199"/>
        <v/>
      </c>
      <c r="Y312" s="2" t="str">
        <f t="shared" si="200"/>
        <v/>
      </c>
      <c r="Z312" s="41" t="str">
        <f t="shared" si="201"/>
        <v/>
      </c>
      <c r="AA312" s="41" t="str">
        <f t="shared" si="202"/>
        <v/>
      </c>
      <c r="AB312" s="41" t="str">
        <f t="shared" si="167"/>
        <v/>
      </c>
      <c r="AC312" s="40" t="str">
        <f t="shared" si="168"/>
        <v/>
      </c>
      <c r="AD312" s="41" t="str">
        <f t="shared" si="169"/>
        <v/>
      </c>
      <c r="AF312" s="2" t="str">
        <f t="shared" si="205"/>
        <v/>
      </c>
      <c r="AG312" s="2" t="str">
        <f t="shared" si="170"/>
        <v/>
      </c>
      <c r="AH312" s="2" t="str">
        <f t="shared" si="171"/>
        <v/>
      </c>
      <c r="AI312" s="2" t="str">
        <f t="shared" si="172"/>
        <v/>
      </c>
      <c r="AJ312" s="2" t="str">
        <f t="shared" si="173"/>
        <v/>
      </c>
      <c r="AK312" s="41" t="str">
        <f t="shared" si="203"/>
        <v/>
      </c>
      <c r="AL312" s="41" t="str">
        <f t="shared" si="204"/>
        <v/>
      </c>
      <c r="AM312" s="41" t="str">
        <f t="shared" si="174"/>
        <v/>
      </c>
      <c r="AN312" s="41" t="str">
        <f t="shared" si="175"/>
        <v/>
      </c>
      <c r="AO312" s="41" t="str">
        <f t="shared" si="176"/>
        <v/>
      </c>
      <c r="AQ312" s="2" t="str">
        <f t="shared" si="177"/>
        <v/>
      </c>
      <c r="AR312" s="3" t="str">
        <f t="shared" si="178"/>
        <v/>
      </c>
      <c r="AS312" s="3" t="str">
        <f t="shared" si="179"/>
        <v/>
      </c>
      <c r="AT312" s="3" t="str">
        <f t="shared" si="180"/>
        <v/>
      </c>
      <c r="AU312" s="3" t="str">
        <f t="shared" si="181"/>
        <v/>
      </c>
      <c r="AV312" s="3" t="str">
        <f t="shared" si="182"/>
        <v/>
      </c>
      <c r="AW312" s="3" t="str">
        <f t="shared" si="183"/>
        <v/>
      </c>
      <c r="AX312" s="3" t="str">
        <f t="shared" si="184"/>
        <v/>
      </c>
      <c r="AY312" s="3" t="str">
        <f t="shared" si="185"/>
        <v/>
      </c>
      <c r="AZ312" s="3" t="str">
        <f t="shared" si="186"/>
        <v/>
      </c>
      <c r="BB312" s="7" t="str">
        <f t="shared" si="166"/>
        <v/>
      </c>
    </row>
    <row r="313" spans="1:54" x14ac:dyDescent="0.25">
      <c r="A313" s="2" t="str">
        <f t="shared" si="187"/>
        <v/>
      </c>
      <c r="B313" s="2" t="str">
        <f t="shared" si="188"/>
        <v/>
      </c>
      <c r="D313" s="59"/>
      <c r="E313" s="61"/>
      <c r="F313" s="18" t="str">
        <f t="shared" si="206"/>
        <v/>
      </c>
      <c r="G313" s="19" t="str">
        <f>IF(D313="","",VLOOKUP(D313,'Flota Variable'!$D$4:$I$35,4,0))</f>
        <v/>
      </c>
      <c r="H313" s="54"/>
      <c r="I313" s="19" t="str">
        <f>IF(D313="","",VLOOKUP(D313,'Flota Variable'!$D$4:$I$35,6,0))</f>
        <v/>
      </c>
      <c r="J313" s="54"/>
      <c r="L313" s="2">
        <v>311</v>
      </c>
      <c r="M313" s="2">
        <f t="shared" si="189"/>
        <v>15</v>
      </c>
      <c r="N313" s="2">
        <f t="shared" si="190"/>
        <v>5</v>
      </c>
      <c r="O313" s="2">
        <f t="shared" si="191"/>
        <v>1505</v>
      </c>
      <c r="P313" s="43" t="str">
        <f t="shared" si="192"/>
        <v/>
      </c>
      <c r="Q313" s="44" t="str">
        <f t="shared" si="193"/>
        <v/>
      </c>
      <c r="R313" s="41" t="str">
        <f t="shared" si="194"/>
        <v/>
      </c>
      <c r="S313" s="41" t="str">
        <f t="shared" si="195"/>
        <v/>
      </c>
      <c r="U313" s="2" t="str">
        <f t="shared" si="196"/>
        <v/>
      </c>
      <c r="V313" s="2" t="str">
        <f t="shared" si="197"/>
        <v/>
      </c>
      <c r="W313" s="2" t="str">
        <f t="shared" si="198"/>
        <v/>
      </c>
      <c r="X313" s="2" t="str">
        <f t="shared" si="199"/>
        <v/>
      </c>
      <c r="Y313" s="2" t="str">
        <f t="shared" si="200"/>
        <v/>
      </c>
      <c r="Z313" s="41" t="str">
        <f t="shared" si="201"/>
        <v/>
      </c>
      <c r="AA313" s="41" t="str">
        <f t="shared" si="202"/>
        <v/>
      </c>
      <c r="AB313" s="41" t="str">
        <f t="shared" si="167"/>
        <v/>
      </c>
      <c r="AC313" s="40" t="str">
        <f t="shared" si="168"/>
        <v/>
      </c>
      <c r="AD313" s="41" t="str">
        <f t="shared" si="169"/>
        <v/>
      </c>
      <c r="AF313" s="2" t="str">
        <f t="shared" si="205"/>
        <v/>
      </c>
      <c r="AG313" s="2" t="str">
        <f t="shared" si="170"/>
        <v/>
      </c>
      <c r="AH313" s="2" t="str">
        <f t="shared" si="171"/>
        <v/>
      </c>
      <c r="AI313" s="2" t="str">
        <f t="shared" si="172"/>
        <v/>
      </c>
      <c r="AJ313" s="2" t="str">
        <f t="shared" si="173"/>
        <v/>
      </c>
      <c r="AK313" s="41" t="str">
        <f t="shared" si="203"/>
        <v/>
      </c>
      <c r="AL313" s="41" t="str">
        <f t="shared" si="204"/>
        <v/>
      </c>
      <c r="AM313" s="41" t="str">
        <f t="shared" si="174"/>
        <v/>
      </c>
      <c r="AN313" s="41" t="str">
        <f t="shared" si="175"/>
        <v/>
      </c>
      <c r="AO313" s="41" t="str">
        <f t="shared" si="176"/>
        <v/>
      </c>
      <c r="AQ313" s="2" t="str">
        <f t="shared" si="177"/>
        <v/>
      </c>
      <c r="AR313" s="3" t="str">
        <f t="shared" si="178"/>
        <v/>
      </c>
      <c r="AS313" s="3" t="str">
        <f t="shared" si="179"/>
        <v/>
      </c>
      <c r="AT313" s="3" t="str">
        <f t="shared" si="180"/>
        <v/>
      </c>
      <c r="AU313" s="3" t="str">
        <f t="shared" si="181"/>
        <v/>
      </c>
      <c r="AV313" s="3" t="str">
        <f t="shared" si="182"/>
        <v/>
      </c>
      <c r="AW313" s="3" t="str">
        <f t="shared" si="183"/>
        <v/>
      </c>
      <c r="AX313" s="3" t="str">
        <f t="shared" si="184"/>
        <v/>
      </c>
      <c r="AY313" s="3" t="str">
        <f t="shared" si="185"/>
        <v/>
      </c>
      <c r="AZ313" s="3" t="str">
        <f t="shared" si="186"/>
        <v/>
      </c>
      <c r="BB313" s="7" t="str">
        <f t="shared" si="166"/>
        <v/>
      </c>
    </row>
    <row r="314" spans="1:54" x14ac:dyDescent="0.25">
      <c r="A314" s="2" t="str">
        <f t="shared" si="187"/>
        <v/>
      </c>
      <c r="B314" s="2" t="str">
        <f t="shared" si="188"/>
        <v/>
      </c>
      <c r="D314" s="59"/>
      <c r="E314" s="61"/>
      <c r="F314" s="18" t="str">
        <f t="shared" si="206"/>
        <v/>
      </c>
      <c r="G314" s="19" t="str">
        <f>IF(D314="","",VLOOKUP(D314,'Flota Variable'!$D$4:$I$35,4,0))</f>
        <v/>
      </c>
      <c r="H314" s="54"/>
      <c r="I314" s="19" t="str">
        <f>IF(D314="","",VLOOKUP(D314,'Flota Variable'!$D$4:$I$35,6,0))</f>
        <v/>
      </c>
      <c r="J314" s="54"/>
      <c r="L314" s="2">
        <v>312</v>
      </c>
      <c r="M314" s="2">
        <f t="shared" si="189"/>
        <v>15</v>
      </c>
      <c r="N314" s="2">
        <f t="shared" si="190"/>
        <v>6</v>
      </c>
      <c r="O314" s="2">
        <f t="shared" si="191"/>
        <v>1506</v>
      </c>
      <c r="P314" s="43" t="str">
        <f t="shared" si="192"/>
        <v/>
      </c>
      <c r="Q314" s="44" t="str">
        <f t="shared" si="193"/>
        <v/>
      </c>
      <c r="R314" s="41" t="str">
        <f t="shared" si="194"/>
        <v/>
      </c>
      <c r="S314" s="41" t="str">
        <f t="shared" si="195"/>
        <v/>
      </c>
      <c r="U314" s="2" t="str">
        <f t="shared" si="196"/>
        <v/>
      </c>
      <c r="V314" s="2" t="str">
        <f t="shared" si="197"/>
        <v/>
      </c>
      <c r="W314" s="2" t="str">
        <f t="shared" si="198"/>
        <v/>
      </c>
      <c r="X314" s="2" t="str">
        <f t="shared" si="199"/>
        <v/>
      </c>
      <c r="Y314" s="2" t="str">
        <f t="shared" si="200"/>
        <v/>
      </c>
      <c r="Z314" s="41" t="str">
        <f t="shared" si="201"/>
        <v/>
      </c>
      <c r="AA314" s="41" t="str">
        <f t="shared" si="202"/>
        <v/>
      </c>
      <c r="AB314" s="41" t="str">
        <f t="shared" si="167"/>
        <v/>
      </c>
      <c r="AC314" s="40" t="str">
        <f t="shared" si="168"/>
        <v/>
      </c>
      <c r="AD314" s="41" t="str">
        <f t="shared" si="169"/>
        <v/>
      </c>
      <c r="AF314" s="2" t="str">
        <f t="shared" si="205"/>
        <v/>
      </c>
      <c r="AG314" s="2" t="str">
        <f t="shared" si="170"/>
        <v/>
      </c>
      <c r="AH314" s="2" t="str">
        <f t="shared" si="171"/>
        <v/>
      </c>
      <c r="AI314" s="2" t="str">
        <f t="shared" si="172"/>
        <v/>
      </c>
      <c r="AJ314" s="2" t="str">
        <f t="shared" si="173"/>
        <v/>
      </c>
      <c r="AK314" s="41" t="str">
        <f t="shared" si="203"/>
        <v/>
      </c>
      <c r="AL314" s="41" t="str">
        <f t="shared" si="204"/>
        <v/>
      </c>
      <c r="AM314" s="41" t="str">
        <f t="shared" si="174"/>
        <v/>
      </c>
      <c r="AN314" s="41" t="str">
        <f t="shared" si="175"/>
        <v/>
      </c>
      <c r="AO314" s="41" t="str">
        <f t="shared" si="176"/>
        <v/>
      </c>
      <c r="AQ314" s="2" t="str">
        <f t="shared" si="177"/>
        <v/>
      </c>
      <c r="AR314" s="3" t="str">
        <f t="shared" si="178"/>
        <v/>
      </c>
      <c r="AS314" s="3" t="str">
        <f t="shared" si="179"/>
        <v/>
      </c>
      <c r="AT314" s="3" t="str">
        <f t="shared" si="180"/>
        <v/>
      </c>
      <c r="AU314" s="3" t="str">
        <f t="shared" si="181"/>
        <v/>
      </c>
      <c r="AV314" s="3" t="str">
        <f t="shared" si="182"/>
        <v/>
      </c>
      <c r="AW314" s="3" t="str">
        <f t="shared" si="183"/>
        <v/>
      </c>
      <c r="AX314" s="3" t="str">
        <f t="shared" si="184"/>
        <v/>
      </c>
      <c r="AY314" s="3" t="str">
        <f t="shared" si="185"/>
        <v/>
      </c>
      <c r="AZ314" s="3" t="str">
        <f t="shared" si="186"/>
        <v/>
      </c>
      <c r="BB314" s="7" t="str">
        <f t="shared" si="166"/>
        <v/>
      </c>
    </row>
    <row r="315" spans="1:54" x14ac:dyDescent="0.25">
      <c r="A315" s="2" t="str">
        <f t="shared" si="187"/>
        <v/>
      </c>
      <c r="B315" s="2" t="str">
        <f t="shared" si="188"/>
        <v/>
      </c>
      <c r="D315" s="59"/>
      <c r="E315" s="61"/>
      <c r="F315" s="18" t="str">
        <f t="shared" si="206"/>
        <v/>
      </c>
      <c r="G315" s="19" t="str">
        <f>IF(D315="","",VLOOKUP(D315,'Flota Variable'!$D$4:$I$35,4,0))</f>
        <v/>
      </c>
      <c r="H315" s="54"/>
      <c r="I315" s="19" t="str">
        <f>IF(D315="","",VLOOKUP(D315,'Flota Variable'!$D$4:$I$35,6,0))</f>
        <v/>
      </c>
      <c r="J315" s="54"/>
      <c r="L315" s="2">
        <v>313</v>
      </c>
      <c r="M315" s="2">
        <f t="shared" si="189"/>
        <v>15</v>
      </c>
      <c r="N315" s="2">
        <f t="shared" si="190"/>
        <v>7</v>
      </c>
      <c r="O315" s="2">
        <f t="shared" si="191"/>
        <v>1507</v>
      </c>
      <c r="P315" s="43" t="str">
        <f t="shared" si="192"/>
        <v/>
      </c>
      <c r="Q315" s="44" t="str">
        <f t="shared" si="193"/>
        <v/>
      </c>
      <c r="R315" s="41" t="str">
        <f t="shared" si="194"/>
        <v/>
      </c>
      <c r="S315" s="41" t="str">
        <f t="shared" si="195"/>
        <v/>
      </c>
      <c r="U315" s="2" t="str">
        <f t="shared" si="196"/>
        <v/>
      </c>
      <c r="V315" s="2" t="str">
        <f t="shared" si="197"/>
        <v/>
      </c>
      <c r="W315" s="2" t="str">
        <f t="shared" si="198"/>
        <v/>
      </c>
      <c r="X315" s="2" t="str">
        <f t="shared" si="199"/>
        <v/>
      </c>
      <c r="Y315" s="2" t="str">
        <f t="shared" si="200"/>
        <v/>
      </c>
      <c r="Z315" s="41" t="str">
        <f t="shared" si="201"/>
        <v/>
      </c>
      <c r="AA315" s="41" t="str">
        <f t="shared" si="202"/>
        <v/>
      </c>
      <c r="AB315" s="41" t="str">
        <f t="shared" si="167"/>
        <v/>
      </c>
      <c r="AC315" s="40" t="str">
        <f t="shared" si="168"/>
        <v/>
      </c>
      <c r="AD315" s="41" t="str">
        <f t="shared" si="169"/>
        <v/>
      </c>
      <c r="AF315" s="2" t="str">
        <f t="shared" si="205"/>
        <v/>
      </c>
      <c r="AG315" s="2" t="str">
        <f t="shared" si="170"/>
        <v/>
      </c>
      <c r="AH315" s="2" t="str">
        <f t="shared" si="171"/>
        <v/>
      </c>
      <c r="AI315" s="2" t="str">
        <f t="shared" si="172"/>
        <v/>
      </c>
      <c r="AJ315" s="2" t="str">
        <f t="shared" si="173"/>
        <v/>
      </c>
      <c r="AK315" s="41" t="str">
        <f t="shared" si="203"/>
        <v/>
      </c>
      <c r="AL315" s="41" t="str">
        <f t="shared" si="204"/>
        <v/>
      </c>
      <c r="AM315" s="41" t="str">
        <f t="shared" si="174"/>
        <v/>
      </c>
      <c r="AN315" s="41" t="str">
        <f t="shared" si="175"/>
        <v/>
      </c>
      <c r="AO315" s="41" t="str">
        <f t="shared" si="176"/>
        <v/>
      </c>
      <c r="AQ315" s="2" t="str">
        <f t="shared" si="177"/>
        <v/>
      </c>
      <c r="AR315" s="3" t="str">
        <f t="shared" si="178"/>
        <v/>
      </c>
      <c r="AS315" s="3" t="str">
        <f t="shared" si="179"/>
        <v/>
      </c>
      <c r="AT315" s="3" t="str">
        <f t="shared" si="180"/>
        <v/>
      </c>
      <c r="AU315" s="3" t="str">
        <f t="shared" si="181"/>
        <v/>
      </c>
      <c r="AV315" s="3" t="str">
        <f t="shared" si="182"/>
        <v/>
      </c>
      <c r="AW315" s="3" t="str">
        <f t="shared" si="183"/>
        <v/>
      </c>
      <c r="AX315" s="3" t="str">
        <f t="shared" si="184"/>
        <v/>
      </c>
      <c r="AY315" s="3" t="str">
        <f t="shared" si="185"/>
        <v/>
      </c>
      <c r="AZ315" s="3" t="str">
        <f t="shared" si="186"/>
        <v/>
      </c>
      <c r="BB315" s="7" t="str">
        <f t="shared" si="166"/>
        <v/>
      </c>
    </row>
    <row r="316" spans="1:54" x14ac:dyDescent="0.25">
      <c r="A316" s="2" t="str">
        <f t="shared" si="187"/>
        <v/>
      </c>
      <c r="B316" s="2" t="str">
        <f t="shared" si="188"/>
        <v/>
      </c>
      <c r="D316" s="59"/>
      <c r="E316" s="61"/>
      <c r="F316" s="18" t="str">
        <f t="shared" si="206"/>
        <v/>
      </c>
      <c r="G316" s="19" t="str">
        <f>IF(D316="","",VLOOKUP(D316,'Flota Variable'!$D$4:$I$35,4,0))</f>
        <v/>
      </c>
      <c r="H316" s="54"/>
      <c r="I316" s="19" t="str">
        <f>IF(D316="","",VLOOKUP(D316,'Flota Variable'!$D$4:$I$35,6,0))</f>
        <v/>
      </c>
      <c r="J316" s="54"/>
      <c r="L316" s="2">
        <v>314</v>
      </c>
      <c r="M316" s="2">
        <f t="shared" si="189"/>
        <v>15</v>
      </c>
      <c r="N316" s="2">
        <f t="shared" si="190"/>
        <v>8</v>
      </c>
      <c r="O316" s="2">
        <f t="shared" si="191"/>
        <v>1508</v>
      </c>
      <c r="P316" s="43" t="str">
        <f t="shared" si="192"/>
        <v/>
      </c>
      <c r="Q316" s="44" t="str">
        <f t="shared" si="193"/>
        <v/>
      </c>
      <c r="R316" s="41" t="str">
        <f t="shared" si="194"/>
        <v/>
      </c>
      <c r="S316" s="41" t="str">
        <f t="shared" si="195"/>
        <v/>
      </c>
      <c r="U316" s="2" t="str">
        <f t="shared" si="196"/>
        <v/>
      </c>
      <c r="V316" s="2" t="str">
        <f t="shared" si="197"/>
        <v/>
      </c>
      <c r="W316" s="2" t="str">
        <f t="shared" si="198"/>
        <v/>
      </c>
      <c r="X316" s="2" t="str">
        <f t="shared" si="199"/>
        <v/>
      </c>
      <c r="Y316" s="2" t="str">
        <f t="shared" si="200"/>
        <v/>
      </c>
      <c r="Z316" s="41" t="str">
        <f t="shared" si="201"/>
        <v/>
      </c>
      <c r="AA316" s="41" t="str">
        <f t="shared" si="202"/>
        <v/>
      </c>
      <c r="AB316" s="41" t="str">
        <f t="shared" si="167"/>
        <v/>
      </c>
      <c r="AC316" s="40" t="str">
        <f t="shared" si="168"/>
        <v/>
      </c>
      <c r="AD316" s="41" t="str">
        <f t="shared" si="169"/>
        <v/>
      </c>
      <c r="AF316" s="2" t="str">
        <f t="shared" si="205"/>
        <v/>
      </c>
      <c r="AG316" s="2" t="str">
        <f t="shared" si="170"/>
        <v/>
      </c>
      <c r="AH316" s="2" t="str">
        <f t="shared" si="171"/>
        <v/>
      </c>
      <c r="AI316" s="2" t="str">
        <f t="shared" si="172"/>
        <v/>
      </c>
      <c r="AJ316" s="2" t="str">
        <f t="shared" si="173"/>
        <v/>
      </c>
      <c r="AK316" s="41" t="str">
        <f t="shared" si="203"/>
        <v/>
      </c>
      <c r="AL316" s="41" t="str">
        <f t="shared" si="204"/>
        <v/>
      </c>
      <c r="AM316" s="41" t="str">
        <f t="shared" si="174"/>
        <v/>
      </c>
      <c r="AN316" s="41" t="str">
        <f t="shared" si="175"/>
        <v/>
      </c>
      <c r="AO316" s="41" t="str">
        <f t="shared" si="176"/>
        <v/>
      </c>
      <c r="AQ316" s="2" t="str">
        <f t="shared" si="177"/>
        <v/>
      </c>
      <c r="AR316" s="3" t="str">
        <f t="shared" si="178"/>
        <v/>
      </c>
      <c r="AS316" s="3" t="str">
        <f t="shared" si="179"/>
        <v/>
      </c>
      <c r="AT316" s="3" t="str">
        <f t="shared" si="180"/>
        <v/>
      </c>
      <c r="AU316" s="3" t="str">
        <f t="shared" si="181"/>
        <v/>
      </c>
      <c r="AV316" s="3" t="str">
        <f t="shared" si="182"/>
        <v/>
      </c>
      <c r="AW316" s="3" t="str">
        <f t="shared" si="183"/>
        <v/>
      </c>
      <c r="AX316" s="3" t="str">
        <f t="shared" si="184"/>
        <v/>
      </c>
      <c r="AY316" s="3" t="str">
        <f t="shared" si="185"/>
        <v/>
      </c>
      <c r="AZ316" s="3" t="str">
        <f t="shared" si="186"/>
        <v/>
      </c>
      <c r="BB316" s="7" t="str">
        <f t="shared" si="166"/>
        <v/>
      </c>
    </row>
    <row r="317" spans="1:54" x14ac:dyDescent="0.25">
      <c r="A317" s="2" t="str">
        <f t="shared" si="187"/>
        <v/>
      </c>
      <c r="B317" s="2" t="str">
        <f t="shared" si="188"/>
        <v/>
      </c>
      <c r="D317" s="59"/>
      <c r="E317" s="61"/>
      <c r="F317" s="18" t="str">
        <f t="shared" si="206"/>
        <v/>
      </c>
      <c r="G317" s="19" t="str">
        <f>IF(D317="","",VLOOKUP(D317,'Flota Variable'!$D$4:$I$35,4,0))</f>
        <v/>
      </c>
      <c r="H317" s="54"/>
      <c r="I317" s="19" t="str">
        <f>IF(D317="","",VLOOKUP(D317,'Flota Variable'!$D$4:$I$35,6,0))</f>
        <v/>
      </c>
      <c r="J317" s="54"/>
      <c r="L317" s="2">
        <v>315</v>
      </c>
      <c r="M317" s="2">
        <f t="shared" si="189"/>
        <v>15</v>
      </c>
      <c r="N317" s="2">
        <f t="shared" si="190"/>
        <v>9</v>
      </c>
      <c r="O317" s="2">
        <f t="shared" si="191"/>
        <v>1509</v>
      </c>
      <c r="P317" s="43" t="str">
        <f t="shared" si="192"/>
        <v/>
      </c>
      <c r="Q317" s="44" t="str">
        <f t="shared" si="193"/>
        <v/>
      </c>
      <c r="R317" s="41" t="str">
        <f t="shared" si="194"/>
        <v/>
      </c>
      <c r="S317" s="41" t="str">
        <f t="shared" si="195"/>
        <v/>
      </c>
      <c r="U317" s="2" t="str">
        <f t="shared" si="196"/>
        <v/>
      </c>
      <c r="V317" s="2" t="str">
        <f t="shared" si="197"/>
        <v/>
      </c>
      <c r="W317" s="2" t="str">
        <f t="shared" si="198"/>
        <v/>
      </c>
      <c r="X317" s="2" t="str">
        <f t="shared" si="199"/>
        <v/>
      </c>
      <c r="Y317" s="2" t="str">
        <f t="shared" si="200"/>
        <v/>
      </c>
      <c r="Z317" s="41" t="str">
        <f t="shared" si="201"/>
        <v/>
      </c>
      <c r="AA317" s="41" t="str">
        <f t="shared" si="202"/>
        <v/>
      </c>
      <c r="AB317" s="41" t="str">
        <f t="shared" si="167"/>
        <v/>
      </c>
      <c r="AC317" s="40" t="str">
        <f t="shared" si="168"/>
        <v/>
      </c>
      <c r="AD317" s="41" t="str">
        <f t="shared" si="169"/>
        <v/>
      </c>
      <c r="AF317" s="2" t="str">
        <f t="shared" si="205"/>
        <v/>
      </c>
      <c r="AG317" s="2" t="str">
        <f t="shared" si="170"/>
        <v/>
      </c>
      <c r="AH317" s="2" t="str">
        <f t="shared" si="171"/>
        <v/>
      </c>
      <c r="AI317" s="2" t="str">
        <f t="shared" si="172"/>
        <v/>
      </c>
      <c r="AJ317" s="2" t="str">
        <f t="shared" si="173"/>
        <v/>
      </c>
      <c r="AK317" s="41" t="str">
        <f t="shared" si="203"/>
        <v/>
      </c>
      <c r="AL317" s="41" t="str">
        <f t="shared" si="204"/>
        <v/>
      </c>
      <c r="AM317" s="41" t="str">
        <f t="shared" si="174"/>
        <v/>
      </c>
      <c r="AN317" s="41" t="str">
        <f t="shared" si="175"/>
        <v/>
      </c>
      <c r="AO317" s="41" t="str">
        <f t="shared" si="176"/>
        <v/>
      </c>
      <c r="AQ317" s="2" t="str">
        <f t="shared" si="177"/>
        <v/>
      </c>
      <c r="AR317" s="3" t="str">
        <f t="shared" si="178"/>
        <v/>
      </c>
      <c r="AS317" s="3" t="str">
        <f t="shared" si="179"/>
        <v/>
      </c>
      <c r="AT317" s="3" t="str">
        <f t="shared" si="180"/>
        <v/>
      </c>
      <c r="AU317" s="3" t="str">
        <f t="shared" si="181"/>
        <v/>
      </c>
      <c r="AV317" s="3" t="str">
        <f t="shared" si="182"/>
        <v/>
      </c>
      <c r="AW317" s="3" t="str">
        <f t="shared" si="183"/>
        <v/>
      </c>
      <c r="AX317" s="3" t="str">
        <f t="shared" si="184"/>
        <v/>
      </c>
      <c r="AY317" s="3" t="str">
        <f t="shared" si="185"/>
        <v/>
      </c>
      <c r="AZ317" s="3" t="str">
        <f t="shared" si="186"/>
        <v/>
      </c>
      <c r="BB317" s="7" t="str">
        <f t="shared" si="166"/>
        <v/>
      </c>
    </row>
    <row r="318" spans="1:54" x14ac:dyDescent="0.25">
      <c r="A318" s="2" t="str">
        <f t="shared" si="187"/>
        <v/>
      </c>
      <c r="B318" s="2" t="str">
        <f t="shared" si="188"/>
        <v/>
      </c>
      <c r="D318" s="59"/>
      <c r="E318" s="61"/>
      <c r="F318" s="18" t="str">
        <f t="shared" si="206"/>
        <v/>
      </c>
      <c r="G318" s="19" t="str">
        <f>IF(D318="","",VLOOKUP(D318,'Flota Variable'!$D$4:$I$35,4,0))</f>
        <v/>
      </c>
      <c r="H318" s="54"/>
      <c r="I318" s="19" t="str">
        <f>IF(D318="","",VLOOKUP(D318,'Flota Variable'!$D$4:$I$35,6,0))</f>
        <v/>
      </c>
      <c r="J318" s="54"/>
      <c r="L318" s="2">
        <v>316</v>
      </c>
      <c r="M318" s="2">
        <f t="shared" si="189"/>
        <v>15</v>
      </c>
      <c r="N318" s="2">
        <f t="shared" si="190"/>
        <v>10</v>
      </c>
      <c r="O318" s="2">
        <f t="shared" si="191"/>
        <v>1510</v>
      </c>
      <c r="P318" s="43" t="str">
        <f t="shared" si="192"/>
        <v/>
      </c>
      <c r="Q318" s="44" t="str">
        <f t="shared" si="193"/>
        <v/>
      </c>
      <c r="R318" s="41" t="str">
        <f t="shared" si="194"/>
        <v/>
      </c>
      <c r="S318" s="41" t="str">
        <f t="shared" si="195"/>
        <v/>
      </c>
      <c r="U318" s="2" t="str">
        <f t="shared" si="196"/>
        <v/>
      </c>
      <c r="V318" s="2" t="str">
        <f t="shared" si="197"/>
        <v/>
      </c>
      <c r="W318" s="2" t="str">
        <f t="shared" si="198"/>
        <v/>
      </c>
      <c r="X318" s="2" t="str">
        <f t="shared" si="199"/>
        <v/>
      </c>
      <c r="Y318" s="2" t="str">
        <f t="shared" si="200"/>
        <v/>
      </c>
      <c r="Z318" s="41" t="str">
        <f t="shared" si="201"/>
        <v/>
      </c>
      <c r="AA318" s="41" t="str">
        <f t="shared" si="202"/>
        <v/>
      </c>
      <c r="AB318" s="41" t="str">
        <f t="shared" si="167"/>
        <v/>
      </c>
      <c r="AC318" s="40" t="str">
        <f t="shared" si="168"/>
        <v/>
      </c>
      <c r="AD318" s="41" t="str">
        <f t="shared" si="169"/>
        <v/>
      </c>
      <c r="AF318" s="2" t="str">
        <f t="shared" si="205"/>
        <v/>
      </c>
      <c r="AG318" s="2" t="str">
        <f t="shared" si="170"/>
        <v/>
      </c>
      <c r="AH318" s="2" t="str">
        <f t="shared" si="171"/>
        <v/>
      </c>
      <c r="AI318" s="2" t="str">
        <f t="shared" si="172"/>
        <v/>
      </c>
      <c r="AJ318" s="2" t="str">
        <f t="shared" si="173"/>
        <v/>
      </c>
      <c r="AK318" s="41" t="str">
        <f t="shared" si="203"/>
        <v/>
      </c>
      <c r="AL318" s="41" t="str">
        <f t="shared" si="204"/>
        <v/>
      </c>
      <c r="AM318" s="41" t="str">
        <f t="shared" si="174"/>
        <v/>
      </c>
      <c r="AN318" s="41" t="str">
        <f t="shared" si="175"/>
        <v/>
      </c>
      <c r="AO318" s="41" t="str">
        <f t="shared" si="176"/>
        <v/>
      </c>
      <c r="AQ318" s="2" t="str">
        <f t="shared" si="177"/>
        <v/>
      </c>
      <c r="AR318" s="3" t="str">
        <f t="shared" si="178"/>
        <v/>
      </c>
      <c r="AS318" s="3" t="str">
        <f t="shared" si="179"/>
        <v/>
      </c>
      <c r="AT318" s="3" t="str">
        <f t="shared" si="180"/>
        <v/>
      </c>
      <c r="AU318" s="3" t="str">
        <f t="shared" si="181"/>
        <v/>
      </c>
      <c r="AV318" s="3" t="str">
        <f t="shared" si="182"/>
        <v/>
      </c>
      <c r="AW318" s="3" t="str">
        <f t="shared" si="183"/>
        <v/>
      </c>
      <c r="AX318" s="3" t="str">
        <f t="shared" si="184"/>
        <v/>
      </c>
      <c r="AY318" s="3" t="str">
        <f t="shared" si="185"/>
        <v/>
      </c>
      <c r="AZ318" s="3" t="str">
        <f t="shared" si="186"/>
        <v/>
      </c>
      <c r="BB318" s="7" t="str">
        <f t="shared" si="166"/>
        <v/>
      </c>
    </row>
    <row r="319" spans="1:54" x14ac:dyDescent="0.25">
      <c r="A319" s="2" t="str">
        <f t="shared" si="187"/>
        <v/>
      </c>
      <c r="B319" s="2" t="str">
        <f t="shared" si="188"/>
        <v/>
      </c>
      <c r="D319" s="59"/>
      <c r="E319" s="61"/>
      <c r="F319" s="18" t="str">
        <f t="shared" si="206"/>
        <v/>
      </c>
      <c r="G319" s="19" t="str">
        <f>IF(D319="","",VLOOKUP(D319,'Flota Variable'!$D$4:$I$35,4,0))</f>
        <v/>
      </c>
      <c r="H319" s="54"/>
      <c r="I319" s="19" t="str">
        <f>IF(D319="","",VLOOKUP(D319,'Flota Variable'!$D$4:$I$35,6,0))</f>
        <v/>
      </c>
      <c r="J319" s="54"/>
      <c r="L319" s="2">
        <v>317</v>
      </c>
      <c r="M319" s="2">
        <f t="shared" si="189"/>
        <v>15</v>
      </c>
      <c r="N319" s="2">
        <f t="shared" si="190"/>
        <v>11</v>
      </c>
      <c r="O319" s="2">
        <f t="shared" si="191"/>
        <v>1511</v>
      </c>
      <c r="P319" s="43" t="str">
        <f t="shared" si="192"/>
        <v/>
      </c>
      <c r="Q319" s="44" t="str">
        <f t="shared" si="193"/>
        <v/>
      </c>
      <c r="R319" s="41" t="str">
        <f t="shared" si="194"/>
        <v/>
      </c>
      <c r="S319" s="41" t="str">
        <f t="shared" si="195"/>
        <v/>
      </c>
      <c r="U319" s="2" t="str">
        <f t="shared" si="196"/>
        <v/>
      </c>
      <c r="V319" s="2" t="str">
        <f t="shared" si="197"/>
        <v/>
      </c>
      <c r="W319" s="2" t="str">
        <f t="shared" si="198"/>
        <v/>
      </c>
      <c r="X319" s="2" t="str">
        <f t="shared" si="199"/>
        <v/>
      </c>
      <c r="Y319" s="2" t="str">
        <f t="shared" si="200"/>
        <v/>
      </c>
      <c r="Z319" s="41" t="str">
        <f t="shared" si="201"/>
        <v/>
      </c>
      <c r="AA319" s="41" t="str">
        <f t="shared" si="202"/>
        <v/>
      </c>
      <c r="AB319" s="41" t="str">
        <f t="shared" si="167"/>
        <v/>
      </c>
      <c r="AC319" s="40" t="str">
        <f t="shared" si="168"/>
        <v/>
      </c>
      <c r="AD319" s="41" t="str">
        <f t="shared" si="169"/>
        <v/>
      </c>
      <c r="AF319" s="2" t="str">
        <f t="shared" si="205"/>
        <v/>
      </c>
      <c r="AG319" s="2" t="str">
        <f t="shared" si="170"/>
        <v/>
      </c>
      <c r="AH319" s="2" t="str">
        <f t="shared" si="171"/>
        <v/>
      </c>
      <c r="AI319" s="2" t="str">
        <f t="shared" si="172"/>
        <v/>
      </c>
      <c r="AJ319" s="2" t="str">
        <f t="shared" si="173"/>
        <v/>
      </c>
      <c r="AK319" s="41" t="str">
        <f t="shared" si="203"/>
        <v/>
      </c>
      <c r="AL319" s="41" t="str">
        <f t="shared" si="204"/>
        <v/>
      </c>
      <c r="AM319" s="41" t="str">
        <f t="shared" si="174"/>
        <v/>
      </c>
      <c r="AN319" s="41" t="str">
        <f t="shared" si="175"/>
        <v/>
      </c>
      <c r="AO319" s="41" t="str">
        <f t="shared" si="176"/>
        <v/>
      </c>
      <c r="AQ319" s="2" t="str">
        <f t="shared" si="177"/>
        <v/>
      </c>
      <c r="AR319" s="3" t="str">
        <f t="shared" si="178"/>
        <v/>
      </c>
      <c r="AS319" s="3" t="str">
        <f t="shared" si="179"/>
        <v/>
      </c>
      <c r="AT319" s="3" t="str">
        <f t="shared" si="180"/>
        <v/>
      </c>
      <c r="AU319" s="3" t="str">
        <f t="shared" si="181"/>
        <v/>
      </c>
      <c r="AV319" s="3" t="str">
        <f t="shared" si="182"/>
        <v/>
      </c>
      <c r="AW319" s="3" t="str">
        <f t="shared" si="183"/>
        <v/>
      </c>
      <c r="AX319" s="3" t="str">
        <f t="shared" si="184"/>
        <v/>
      </c>
      <c r="AY319" s="3" t="str">
        <f t="shared" si="185"/>
        <v/>
      </c>
      <c r="AZ319" s="3" t="str">
        <f t="shared" si="186"/>
        <v/>
      </c>
      <c r="BB319" s="7" t="str">
        <f t="shared" si="166"/>
        <v/>
      </c>
    </row>
    <row r="320" spans="1:54" x14ac:dyDescent="0.25">
      <c r="A320" s="2" t="str">
        <f t="shared" si="187"/>
        <v/>
      </c>
      <c r="B320" s="2" t="str">
        <f t="shared" si="188"/>
        <v/>
      </c>
      <c r="D320" s="59"/>
      <c r="E320" s="61"/>
      <c r="F320" s="18" t="str">
        <f t="shared" si="206"/>
        <v/>
      </c>
      <c r="G320" s="19" t="str">
        <f>IF(D320="","",VLOOKUP(D320,'Flota Variable'!$D$4:$I$35,4,0))</f>
        <v/>
      </c>
      <c r="H320" s="54"/>
      <c r="I320" s="19" t="str">
        <f>IF(D320="","",VLOOKUP(D320,'Flota Variable'!$D$4:$I$35,6,0))</f>
        <v/>
      </c>
      <c r="J320" s="54"/>
      <c r="L320" s="2">
        <v>318</v>
      </c>
      <c r="M320" s="2">
        <f t="shared" si="189"/>
        <v>15</v>
      </c>
      <c r="N320" s="2">
        <f t="shared" si="190"/>
        <v>12</v>
      </c>
      <c r="O320" s="2">
        <f t="shared" si="191"/>
        <v>1512</v>
      </c>
      <c r="P320" s="43" t="str">
        <f t="shared" si="192"/>
        <v/>
      </c>
      <c r="Q320" s="44" t="str">
        <f t="shared" si="193"/>
        <v/>
      </c>
      <c r="R320" s="41" t="str">
        <f t="shared" si="194"/>
        <v/>
      </c>
      <c r="S320" s="41" t="str">
        <f t="shared" si="195"/>
        <v/>
      </c>
      <c r="U320" s="2" t="str">
        <f t="shared" si="196"/>
        <v/>
      </c>
      <c r="V320" s="2" t="str">
        <f t="shared" si="197"/>
        <v/>
      </c>
      <c r="W320" s="2" t="str">
        <f t="shared" si="198"/>
        <v/>
      </c>
      <c r="X320" s="2" t="str">
        <f t="shared" si="199"/>
        <v/>
      </c>
      <c r="Y320" s="2" t="str">
        <f t="shared" si="200"/>
        <v/>
      </c>
      <c r="Z320" s="41" t="str">
        <f t="shared" si="201"/>
        <v/>
      </c>
      <c r="AA320" s="41" t="str">
        <f t="shared" si="202"/>
        <v/>
      </c>
      <c r="AB320" s="41" t="str">
        <f t="shared" si="167"/>
        <v/>
      </c>
      <c r="AC320" s="40" t="str">
        <f t="shared" si="168"/>
        <v/>
      </c>
      <c r="AD320" s="41" t="str">
        <f t="shared" si="169"/>
        <v/>
      </c>
      <c r="AF320" s="2" t="str">
        <f t="shared" si="205"/>
        <v/>
      </c>
      <c r="AG320" s="2" t="str">
        <f t="shared" si="170"/>
        <v/>
      </c>
      <c r="AH320" s="2" t="str">
        <f t="shared" si="171"/>
        <v/>
      </c>
      <c r="AI320" s="2" t="str">
        <f t="shared" si="172"/>
        <v/>
      </c>
      <c r="AJ320" s="2" t="str">
        <f t="shared" si="173"/>
        <v/>
      </c>
      <c r="AK320" s="41" t="str">
        <f t="shared" si="203"/>
        <v/>
      </c>
      <c r="AL320" s="41" t="str">
        <f t="shared" si="204"/>
        <v/>
      </c>
      <c r="AM320" s="41" t="str">
        <f t="shared" si="174"/>
        <v/>
      </c>
      <c r="AN320" s="41" t="str">
        <f t="shared" si="175"/>
        <v/>
      </c>
      <c r="AO320" s="41" t="str">
        <f t="shared" si="176"/>
        <v/>
      </c>
      <c r="AQ320" s="2" t="str">
        <f t="shared" si="177"/>
        <v/>
      </c>
      <c r="AR320" s="3" t="str">
        <f t="shared" si="178"/>
        <v/>
      </c>
      <c r="AS320" s="3" t="str">
        <f t="shared" si="179"/>
        <v/>
      </c>
      <c r="AT320" s="3" t="str">
        <f t="shared" si="180"/>
        <v/>
      </c>
      <c r="AU320" s="3" t="str">
        <f t="shared" si="181"/>
        <v/>
      </c>
      <c r="AV320" s="3" t="str">
        <f t="shared" si="182"/>
        <v/>
      </c>
      <c r="AW320" s="3" t="str">
        <f t="shared" si="183"/>
        <v/>
      </c>
      <c r="AX320" s="3" t="str">
        <f t="shared" si="184"/>
        <v/>
      </c>
      <c r="AY320" s="3" t="str">
        <f t="shared" si="185"/>
        <v/>
      </c>
      <c r="AZ320" s="3" t="str">
        <f t="shared" si="186"/>
        <v/>
      </c>
      <c r="BB320" s="7" t="str">
        <f t="shared" si="166"/>
        <v/>
      </c>
    </row>
    <row r="321" spans="1:54" x14ac:dyDescent="0.25">
      <c r="A321" s="2" t="str">
        <f t="shared" si="187"/>
        <v/>
      </c>
      <c r="B321" s="2" t="str">
        <f t="shared" si="188"/>
        <v/>
      </c>
      <c r="D321" s="59"/>
      <c r="E321" s="61"/>
      <c r="F321" s="18" t="str">
        <f t="shared" si="206"/>
        <v/>
      </c>
      <c r="G321" s="19" t="str">
        <f>IF(D321="","",VLOOKUP(D321,'Flota Variable'!$D$4:$I$35,4,0))</f>
        <v/>
      </c>
      <c r="H321" s="54"/>
      <c r="I321" s="19" t="str">
        <f>IF(D321="","",VLOOKUP(D321,'Flota Variable'!$D$4:$I$35,6,0))</f>
        <v/>
      </c>
      <c r="J321" s="54"/>
      <c r="L321" s="2">
        <v>319</v>
      </c>
      <c r="M321" s="2">
        <f t="shared" si="189"/>
        <v>15</v>
      </c>
      <c r="N321" s="2">
        <f t="shared" si="190"/>
        <v>13</v>
      </c>
      <c r="O321" s="2">
        <f t="shared" si="191"/>
        <v>1513</v>
      </c>
      <c r="P321" s="43" t="str">
        <f t="shared" si="192"/>
        <v/>
      </c>
      <c r="Q321" s="44" t="str">
        <f t="shared" si="193"/>
        <v/>
      </c>
      <c r="R321" s="41" t="str">
        <f t="shared" si="194"/>
        <v/>
      </c>
      <c r="S321" s="41" t="str">
        <f t="shared" si="195"/>
        <v/>
      </c>
      <c r="U321" s="2" t="str">
        <f t="shared" si="196"/>
        <v/>
      </c>
      <c r="V321" s="2" t="str">
        <f t="shared" si="197"/>
        <v/>
      </c>
      <c r="W321" s="2" t="str">
        <f t="shared" si="198"/>
        <v/>
      </c>
      <c r="X321" s="2" t="str">
        <f t="shared" si="199"/>
        <v/>
      </c>
      <c r="Y321" s="2" t="str">
        <f t="shared" si="200"/>
        <v/>
      </c>
      <c r="Z321" s="41" t="str">
        <f t="shared" si="201"/>
        <v/>
      </c>
      <c r="AA321" s="41" t="str">
        <f t="shared" si="202"/>
        <v/>
      </c>
      <c r="AB321" s="41" t="str">
        <f t="shared" si="167"/>
        <v/>
      </c>
      <c r="AC321" s="40" t="str">
        <f t="shared" si="168"/>
        <v/>
      </c>
      <c r="AD321" s="41" t="str">
        <f t="shared" si="169"/>
        <v/>
      </c>
      <c r="AF321" s="2" t="str">
        <f t="shared" si="205"/>
        <v/>
      </c>
      <c r="AG321" s="2" t="str">
        <f t="shared" si="170"/>
        <v/>
      </c>
      <c r="AH321" s="2" t="str">
        <f t="shared" si="171"/>
        <v/>
      </c>
      <c r="AI321" s="2" t="str">
        <f t="shared" si="172"/>
        <v/>
      </c>
      <c r="AJ321" s="2" t="str">
        <f t="shared" si="173"/>
        <v/>
      </c>
      <c r="AK321" s="41" t="str">
        <f t="shared" si="203"/>
        <v/>
      </c>
      <c r="AL321" s="41" t="str">
        <f t="shared" si="204"/>
        <v/>
      </c>
      <c r="AM321" s="41" t="str">
        <f t="shared" si="174"/>
        <v/>
      </c>
      <c r="AN321" s="41" t="str">
        <f t="shared" si="175"/>
        <v/>
      </c>
      <c r="AO321" s="41" t="str">
        <f t="shared" si="176"/>
        <v/>
      </c>
      <c r="AQ321" s="2" t="str">
        <f t="shared" si="177"/>
        <v/>
      </c>
      <c r="AR321" s="3" t="str">
        <f t="shared" si="178"/>
        <v/>
      </c>
      <c r="AS321" s="3" t="str">
        <f t="shared" si="179"/>
        <v/>
      </c>
      <c r="AT321" s="3" t="str">
        <f t="shared" si="180"/>
        <v/>
      </c>
      <c r="AU321" s="3" t="str">
        <f t="shared" si="181"/>
        <v/>
      </c>
      <c r="AV321" s="3" t="str">
        <f t="shared" si="182"/>
        <v/>
      </c>
      <c r="AW321" s="3" t="str">
        <f t="shared" si="183"/>
        <v/>
      </c>
      <c r="AX321" s="3" t="str">
        <f t="shared" si="184"/>
        <v/>
      </c>
      <c r="AY321" s="3" t="str">
        <f t="shared" si="185"/>
        <v/>
      </c>
      <c r="AZ321" s="3" t="str">
        <f t="shared" si="186"/>
        <v/>
      </c>
      <c r="BB321" s="7" t="str">
        <f t="shared" si="166"/>
        <v/>
      </c>
    </row>
    <row r="322" spans="1:54" x14ac:dyDescent="0.25">
      <c r="A322" s="2" t="str">
        <f t="shared" si="187"/>
        <v/>
      </c>
      <c r="B322" s="2" t="str">
        <f t="shared" si="188"/>
        <v/>
      </c>
      <c r="D322" s="59"/>
      <c r="E322" s="61"/>
      <c r="F322" s="18" t="str">
        <f t="shared" si="206"/>
        <v/>
      </c>
      <c r="G322" s="19" t="str">
        <f>IF(D322="","",VLOOKUP(D322,'Flota Variable'!$D$4:$I$35,4,0))</f>
        <v/>
      </c>
      <c r="H322" s="54"/>
      <c r="I322" s="19" t="str">
        <f>IF(D322="","",VLOOKUP(D322,'Flota Variable'!$D$4:$I$35,6,0))</f>
        <v/>
      </c>
      <c r="J322" s="54"/>
      <c r="L322" s="2">
        <v>320</v>
      </c>
      <c r="M322" s="2">
        <f t="shared" si="189"/>
        <v>15</v>
      </c>
      <c r="N322" s="2">
        <f t="shared" si="190"/>
        <v>14</v>
      </c>
      <c r="O322" s="2">
        <f t="shared" si="191"/>
        <v>1514</v>
      </c>
      <c r="P322" s="43" t="str">
        <f t="shared" si="192"/>
        <v/>
      </c>
      <c r="Q322" s="44" t="str">
        <f t="shared" si="193"/>
        <v/>
      </c>
      <c r="R322" s="41" t="str">
        <f t="shared" si="194"/>
        <v/>
      </c>
      <c r="S322" s="41" t="str">
        <f t="shared" si="195"/>
        <v/>
      </c>
      <c r="U322" s="2" t="str">
        <f t="shared" si="196"/>
        <v/>
      </c>
      <c r="V322" s="2" t="str">
        <f t="shared" si="197"/>
        <v/>
      </c>
      <c r="W322" s="2" t="str">
        <f t="shared" si="198"/>
        <v/>
      </c>
      <c r="X322" s="2" t="str">
        <f t="shared" si="199"/>
        <v/>
      </c>
      <c r="Y322" s="2" t="str">
        <f t="shared" si="200"/>
        <v/>
      </c>
      <c r="Z322" s="41" t="str">
        <f t="shared" si="201"/>
        <v/>
      </c>
      <c r="AA322" s="41" t="str">
        <f t="shared" si="202"/>
        <v/>
      </c>
      <c r="AB322" s="41" t="str">
        <f t="shared" si="167"/>
        <v/>
      </c>
      <c r="AC322" s="40" t="str">
        <f t="shared" si="168"/>
        <v/>
      </c>
      <c r="AD322" s="41" t="str">
        <f t="shared" si="169"/>
        <v/>
      </c>
      <c r="AF322" s="2" t="str">
        <f t="shared" si="205"/>
        <v/>
      </c>
      <c r="AG322" s="2" t="str">
        <f t="shared" si="170"/>
        <v/>
      </c>
      <c r="AH322" s="2" t="str">
        <f t="shared" si="171"/>
        <v/>
      </c>
      <c r="AI322" s="2" t="str">
        <f t="shared" si="172"/>
        <v/>
      </c>
      <c r="AJ322" s="2" t="str">
        <f t="shared" si="173"/>
        <v/>
      </c>
      <c r="AK322" s="41" t="str">
        <f t="shared" si="203"/>
        <v/>
      </c>
      <c r="AL322" s="41" t="str">
        <f t="shared" si="204"/>
        <v/>
      </c>
      <c r="AM322" s="41" t="str">
        <f t="shared" si="174"/>
        <v/>
      </c>
      <c r="AN322" s="41" t="str">
        <f t="shared" si="175"/>
        <v/>
      </c>
      <c r="AO322" s="41" t="str">
        <f t="shared" si="176"/>
        <v/>
      </c>
      <c r="AQ322" s="2" t="str">
        <f t="shared" si="177"/>
        <v/>
      </c>
      <c r="AR322" s="3" t="str">
        <f t="shared" si="178"/>
        <v/>
      </c>
      <c r="AS322" s="3" t="str">
        <f t="shared" si="179"/>
        <v/>
      </c>
      <c r="AT322" s="3" t="str">
        <f t="shared" si="180"/>
        <v/>
      </c>
      <c r="AU322" s="3" t="str">
        <f t="shared" si="181"/>
        <v/>
      </c>
      <c r="AV322" s="3" t="str">
        <f t="shared" si="182"/>
        <v/>
      </c>
      <c r="AW322" s="3" t="str">
        <f t="shared" si="183"/>
        <v/>
      </c>
      <c r="AX322" s="3" t="str">
        <f t="shared" si="184"/>
        <v/>
      </c>
      <c r="AY322" s="3" t="str">
        <f t="shared" si="185"/>
        <v/>
      </c>
      <c r="AZ322" s="3" t="str">
        <f t="shared" si="186"/>
        <v/>
      </c>
      <c r="BB322" s="7" t="str">
        <f t="shared" ref="BB322:BB385" si="207">IF(AR322="","","="&amp;""""&amp;AR322&amp;""""&amp;","&amp;"="&amp;""""&amp;AS322&amp;""""&amp;","&amp;"="&amp;""""&amp;AT322&amp;""""&amp;","&amp;"="&amp;""""&amp;AU322&amp;""""&amp;","&amp;"="&amp;""""&amp;AV322&amp;""""&amp;","&amp;"="&amp;""""&amp;AW322&amp;""""&amp;","&amp;"="&amp;""""&amp;AY322&amp;""""&amp;","&amp;"="&amp;""""&amp;AZ322&amp;""""&amp;","&amp;"="&amp;""""&amp;AX322&amp;""""&amp;",")</f>
        <v/>
      </c>
    </row>
    <row r="323" spans="1:54" x14ac:dyDescent="0.25">
      <c r="A323" s="2" t="str">
        <f t="shared" si="187"/>
        <v/>
      </c>
      <c r="B323" s="2" t="str">
        <f t="shared" si="188"/>
        <v/>
      </c>
      <c r="D323" s="59"/>
      <c r="E323" s="61"/>
      <c r="F323" s="18" t="str">
        <f t="shared" si="206"/>
        <v/>
      </c>
      <c r="G323" s="19" t="str">
        <f>IF(D323="","",VLOOKUP(D323,'Flota Variable'!$D$4:$I$35,4,0))</f>
        <v/>
      </c>
      <c r="H323" s="54"/>
      <c r="I323" s="19" t="str">
        <f>IF(D323="","",VLOOKUP(D323,'Flota Variable'!$D$4:$I$35,6,0))</f>
        <v/>
      </c>
      <c r="J323" s="54"/>
      <c r="L323" s="2">
        <v>321</v>
      </c>
      <c r="M323" s="2">
        <f t="shared" si="189"/>
        <v>15</v>
      </c>
      <c r="N323" s="2">
        <f t="shared" si="190"/>
        <v>15</v>
      </c>
      <c r="O323" s="2">
        <f t="shared" si="191"/>
        <v>1515</v>
      </c>
      <c r="P323" s="43" t="str">
        <f t="shared" si="192"/>
        <v/>
      </c>
      <c r="Q323" s="44" t="str">
        <f t="shared" si="193"/>
        <v/>
      </c>
      <c r="R323" s="41" t="str">
        <f t="shared" si="194"/>
        <v/>
      </c>
      <c r="S323" s="41" t="str">
        <f t="shared" si="195"/>
        <v/>
      </c>
      <c r="U323" s="2" t="str">
        <f t="shared" si="196"/>
        <v/>
      </c>
      <c r="V323" s="2" t="str">
        <f t="shared" si="197"/>
        <v/>
      </c>
      <c r="W323" s="2" t="str">
        <f t="shared" si="198"/>
        <v/>
      </c>
      <c r="X323" s="2" t="str">
        <f t="shared" si="199"/>
        <v/>
      </c>
      <c r="Y323" s="2" t="str">
        <f t="shared" si="200"/>
        <v/>
      </c>
      <c r="Z323" s="41" t="str">
        <f t="shared" si="201"/>
        <v/>
      </c>
      <c r="AA323" s="41" t="str">
        <f t="shared" si="202"/>
        <v/>
      </c>
      <c r="AB323" s="41" t="str">
        <f t="shared" ref="AB323:AB386" si="208">IF(V323="","",H323)</f>
        <v/>
      </c>
      <c r="AC323" s="40" t="str">
        <f t="shared" ref="AC323:AC386" si="209">IF(V323="","",AB323-$X$1)</f>
        <v/>
      </c>
      <c r="AD323" s="41" t="str">
        <f t="shared" ref="AD323:AD386" si="210">AB323</f>
        <v/>
      </c>
      <c r="AF323" s="2" t="str">
        <f t="shared" si="205"/>
        <v/>
      </c>
      <c r="AG323" s="2" t="str">
        <f t="shared" ref="AG323:AG386" si="211">IF(L323&lt;=$V$1,D323,"")</f>
        <v/>
      </c>
      <c r="AH323" s="2" t="str">
        <f t="shared" ref="AH323:AH386" si="212">IF(V323="","",2)</f>
        <v/>
      </c>
      <c r="AI323" s="2" t="str">
        <f t="shared" ref="AI323:AI386" si="213">IF(V323="","",I323)</f>
        <v/>
      </c>
      <c r="AJ323" s="2" t="str">
        <f t="shared" ref="AJ323:AJ386" si="214">IF(V323="","",G323)</f>
        <v/>
      </c>
      <c r="AK323" s="41" t="str">
        <f t="shared" si="203"/>
        <v/>
      </c>
      <c r="AL323" s="41" t="str">
        <f t="shared" si="204"/>
        <v/>
      </c>
      <c r="AM323" s="41" t="str">
        <f t="shared" ref="AM323:AM386" si="215">IF(V323="","",J323)</f>
        <v/>
      </c>
      <c r="AN323" s="41" t="str">
        <f t="shared" ref="AN323:AN386" si="216">IF(V323="","",AM323-$X$1)</f>
        <v/>
      </c>
      <c r="AO323" s="41" t="str">
        <f t="shared" ref="AO323:AO386" si="217">AM323</f>
        <v/>
      </c>
      <c r="AQ323" s="2" t="str">
        <f t="shared" ref="AQ323:AQ386" si="218">IF(L323&lt;=$AG$1,L323,"")</f>
        <v/>
      </c>
      <c r="AR323" s="3" t="str">
        <f t="shared" ref="AR323:AR386" si="219">IFERROR(VLOOKUP(AQ323,$U$3:$AD$398,2,0),VLOOKUP(AQ323,$AF$3:$AO$398,2,0))</f>
        <v/>
      </c>
      <c r="AS323" s="3" t="str">
        <f t="shared" ref="AS323:AS386" si="220">IFERROR(VLOOKUP(AQ323,$U$3:$AD$398,3,0),VLOOKUP(AQ323,$AF$3:$AO$398,3,0))</f>
        <v/>
      </c>
      <c r="AT323" s="3" t="str">
        <f t="shared" ref="AT323:AT386" si="221">IFERROR(VLOOKUP(AQ323,$U$3:$AD$398,4,0),VLOOKUP(AQ323,$AF$3:$AO$398,4,0))</f>
        <v/>
      </c>
      <c r="AU323" s="3" t="str">
        <f t="shared" ref="AU323:AU386" si="222">IFERROR(VLOOKUP(AQ323,$U$3:$AD$398,5,0),VLOOKUP(AQ323,$AF$3:$AO$398,5,0))</f>
        <v/>
      </c>
      <c r="AV323" s="3" t="str">
        <f t="shared" ref="AV323:AV386" si="223">TEXT(IFERROR(VLOOKUP(AQ323,$U$3:$AD$398,6,0),VLOOKUP(AQ323,$AF$3:$AO$398,6,0)),"hh:mm")</f>
        <v/>
      </c>
      <c r="AW323" s="3" t="str">
        <f t="shared" ref="AW323:AW386" si="224">IF(IFERROR(VLOOKUP(AQ323,$U$3:$AD$398,7,0),VLOOKUP(AQ323,$AF$3:$AO$398,7,0))="40:00","40:00",TEXT(IFERROR(VLOOKUP(AQ323,$U$3:$AD$398,7,0),VLOOKUP(AQ323,$AF$3:$AO$398,7,0)),"hh:mm"))</f>
        <v/>
      </c>
      <c r="AX323" s="3" t="str">
        <f t="shared" ref="AX323:AX386" si="225">TEXT(IFERROR(VLOOKUP(AQ323,$U$3:$AD$398,10,0),VLOOKUP(AQ323,$AF$3:$AO$398,10,0)),"hh:mm")</f>
        <v/>
      </c>
      <c r="AY323" s="3" t="str">
        <f t="shared" ref="AY323:AY386" si="226">TEXT(IFERROR(VLOOKUP(AQ323,$U$3:$AD$398,8,0),VLOOKUP(AQ323,$AF$3:$AO$398,8,0)),"hh:mm")</f>
        <v/>
      </c>
      <c r="AZ323" s="3" t="str">
        <f t="shared" ref="AZ323:AZ386" si="227">TEXT(IFERROR(VLOOKUP(AQ323,$U$3:$AD$398,9,0),VLOOKUP(AQ323,$AF$3:$AO$398,9,0)),"hh:mm")</f>
        <v/>
      </c>
      <c r="BB323" s="7" t="str">
        <f t="shared" si="207"/>
        <v/>
      </c>
    </row>
    <row r="324" spans="1:54" x14ac:dyDescent="0.25">
      <c r="A324" s="2" t="str">
        <f t="shared" ref="A324:A387" si="228">IF(D324="","",IF(D324&lt;&gt;D323,A323+1,A323))</f>
        <v/>
      </c>
      <c r="B324" s="2" t="str">
        <f t="shared" ref="B324:B387" si="229">IF(E324="","",A324*100+IF(E324&lt;3,3,E324))</f>
        <v/>
      </c>
      <c r="D324" s="59"/>
      <c r="E324" s="61"/>
      <c r="F324" s="18" t="str">
        <f t="shared" si="206"/>
        <v/>
      </c>
      <c r="G324" s="19" t="str">
        <f>IF(D324="","",VLOOKUP(D324,'Flota Variable'!$D$4:$I$35,4,0))</f>
        <v/>
      </c>
      <c r="H324" s="54"/>
      <c r="I324" s="19" t="str">
        <f>IF(D324="","",VLOOKUP(D324,'Flota Variable'!$D$4:$I$35,6,0))</f>
        <v/>
      </c>
      <c r="J324" s="54"/>
      <c r="L324" s="2">
        <v>322</v>
      </c>
      <c r="M324" s="2">
        <f t="shared" ref="M324:M387" si="230">ROUNDUP(L324/22,0)</f>
        <v>15</v>
      </c>
      <c r="N324" s="2">
        <f t="shared" ref="N324:N387" si="231">IF(M324&lt;&gt;M323,3,N323+1)</f>
        <v>16</v>
      </c>
      <c r="O324" s="2">
        <f t="shared" ref="O324:O387" si="232">M324*100+N324</f>
        <v>1516</v>
      </c>
      <c r="P324" s="43" t="str">
        <f t="shared" ref="P324:P387" si="233">IFERROR(VLOOKUP(M324,$A$3:$D$402,4,0)&amp;"_"&amp;N324,"")</f>
        <v/>
      </c>
      <c r="Q324" s="44" t="str">
        <f t="shared" ref="Q324:Q387" si="234">IF(P324="","",IFERROR(VLOOKUP(O324,$B$3:$J$402,7,0),Q323))</f>
        <v/>
      </c>
      <c r="R324" s="41" t="str">
        <f t="shared" ref="R324:R387" si="235">IF(P324="","",IFERROR(VLOOKUP(O324,$B$3:$J$402,9,0),R323))</f>
        <v/>
      </c>
      <c r="S324" s="41" t="str">
        <f t="shared" ref="S324:S387" si="236">IFERROR(R324+Q324,"")</f>
        <v/>
      </c>
      <c r="U324" s="2" t="str">
        <f t="shared" ref="U324:U387" si="237">IF(V324="","",U323+1)</f>
        <v/>
      </c>
      <c r="V324" s="2" t="str">
        <f t="shared" ref="V324:V387" si="238">IF(L324&lt;=$V$1,D324,"")</f>
        <v/>
      </c>
      <c r="W324" s="2" t="str">
        <f t="shared" ref="W324:W387" si="239">IF(V324="","",1)</f>
        <v/>
      </c>
      <c r="X324" s="2" t="str">
        <f t="shared" ref="X324:X387" si="240">IF(V324="","",G324)</f>
        <v/>
      </c>
      <c r="Y324" s="2" t="str">
        <f t="shared" ref="Y324:Y387" si="241">IF(V324="","",I324)</f>
        <v/>
      </c>
      <c r="Z324" s="41" t="str">
        <f t="shared" ref="Z324:Z387" si="242">IF(V324="","",E324*$W$1)</f>
        <v/>
      </c>
      <c r="AA324" s="41" t="str">
        <f t="shared" ref="AA324:AA387" si="243">IF(AND(Z325="",Z324&lt;&gt;""),"40:00",Z325)</f>
        <v/>
      </c>
      <c r="AB324" s="41" t="str">
        <f t="shared" si="208"/>
        <v/>
      </c>
      <c r="AC324" s="40" t="str">
        <f t="shared" si="209"/>
        <v/>
      </c>
      <c r="AD324" s="41" t="str">
        <f t="shared" si="210"/>
        <v/>
      </c>
      <c r="AF324" s="2" t="str">
        <f t="shared" si="205"/>
        <v/>
      </c>
      <c r="AG324" s="2" t="str">
        <f t="shared" si="211"/>
        <v/>
      </c>
      <c r="AH324" s="2" t="str">
        <f t="shared" si="212"/>
        <v/>
      </c>
      <c r="AI324" s="2" t="str">
        <f t="shared" si="213"/>
        <v/>
      </c>
      <c r="AJ324" s="2" t="str">
        <f t="shared" si="214"/>
        <v/>
      </c>
      <c r="AK324" s="41" t="str">
        <f t="shared" ref="AK324:AK387" si="244">IF(V324="","",Z324+AB324)</f>
        <v/>
      </c>
      <c r="AL324" s="41" t="str">
        <f t="shared" ref="AL324:AL387" si="245">IF(AND(AK325="",AK324&lt;&gt;""),"40:00",AK325)</f>
        <v/>
      </c>
      <c r="AM324" s="41" t="str">
        <f t="shared" si="215"/>
        <v/>
      </c>
      <c r="AN324" s="41" t="str">
        <f t="shared" si="216"/>
        <v/>
      </c>
      <c r="AO324" s="41" t="str">
        <f t="shared" si="217"/>
        <v/>
      </c>
      <c r="AQ324" s="2" t="str">
        <f t="shared" si="218"/>
        <v/>
      </c>
      <c r="AR324" s="3" t="str">
        <f t="shared" si="219"/>
        <v/>
      </c>
      <c r="AS324" s="3" t="str">
        <f t="shared" si="220"/>
        <v/>
      </c>
      <c r="AT324" s="3" t="str">
        <f t="shared" si="221"/>
        <v/>
      </c>
      <c r="AU324" s="3" t="str">
        <f t="shared" si="222"/>
        <v/>
      </c>
      <c r="AV324" s="3" t="str">
        <f t="shared" si="223"/>
        <v/>
      </c>
      <c r="AW324" s="3" t="str">
        <f t="shared" si="224"/>
        <v/>
      </c>
      <c r="AX324" s="3" t="str">
        <f t="shared" si="225"/>
        <v/>
      </c>
      <c r="AY324" s="3" t="str">
        <f t="shared" si="226"/>
        <v/>
      </c>
      <c r="AZ324" s="3" t="str">
        <f t="shared" si="227"/>
        <v/>
      </c>
      <c r="BB324" s="7" t="str">
        <f t="shared" si="207"/>
        <v/>
      </c>
    </row>
    <row r="325" spans="1:54" x14ac:dyDescent="0.25">
      <c r="A325" s="2" t="str">
        <f t="shared" si="228"/>
        <v/>
      </c>
      <c r="B325" s="2" t="str">
        <f t="shared" si="229"/>
        <v/>
      </c>
      <c r="D325" s="59"/>
      <c r="E325" s="61"/>
      <c r="F325" s="18" t="str">
        <f t="shared" si="206"/>
        <v/>
      </c>
      <c r="G325" s="19" t="str">
        <f>IF(D325="","",VLOOKUP(D325,'Flota Variable'!$D$4:$I$35,4,0))</f>
        <v/>
      </c>
      <c r="H325" s="54"/>
      <c r="I325" s="19" t="str">
        <f>IF(D325="","",VLOOKUP(D325,'Flota Variable'!$D$4:$I$35,6,0))</f>
        <v/>
      </c>
      <c r="J325" s="54"/>
      <c r="L325" s="2">
        <v>323</v>
      </c>
      <c r="M325" s="2">
        <f t="shared" si="230"/>
        <v>15</v>
      </c>
      <c r="N325" s="2">
        <f t="shared" si="231"/>
        <v>17</v>
      </c>
      <c r="O325" s="2">
        <f t="shared" si="232"/>
        <v>1517</v>
      </c>
      <c r="P325" s="43" t="str">
        <f t="shared" si="233"/>
        <v/>
      </c>
      <c r="Q325" s="44" t="str">
        <f t="shared" si="234"/>
        <v/>
      </c>
      <c r="R325" s="41" t="str">
        <f t="shared" si="235"/>
        <v/>
      </c>
      <c r="S325" s="41" t="str">
        <f t="shared" si="236"/>
        <v/>
      </c>
      <c r="U325" s="2" t="str">
        <f t="shared" si="237"/>
        <v/>
      </c>
      <c r="V325" s="2" t="str">
        <f t="shared" si="238"/>
        <v/>
      </c>
      <c r="W325" s="2" t="str">
        <f t="shared" si="239"/>
        <v/>
      </c>
      <c r="X325" s="2" t="str">
        <f t="shared" si="240"/>
        <v/>
      </c>
      <c r="Y325" s="2" t="str">
        <f t="shared" si="241"/>
        <v/>
      </c>
      <c r="Z325" s="41" t="str">
        <f t="shared" si="242"/>
        <v/>
      </c>
      <c r="AA325" s="41" t="str">
        <f t="shared" si="243"/>
        <v/>
      </c>
      <c r="AB325" s="41" t="str">
        <f t="shared" si="208"/>
        <v/>
      </c>
      <c r="AC325" s="40" t="str">
        <f t="shared" si="209"/>
        <v/>
      </c>
      <c r="AD325" s="41" t="str">
        <f t="shared" si="210"/>
        <v/>
      </c>
      <c r="AF325" s="2" t="str">
        <f t="shared" ref="AF325:AF388" si="246">IF(AG325="","",AF324+1)</f>
        <v/>
      </c>
      <c r="AG325" s="2" t="str">
        <f t="shared" si="211"/>
        <v/>
      </c>
      <c r="AH325" s="2" t="str">
        <f t="shared" si="212"/>
        <v/>
      </c>
      <c r="AI325" s="2" t="str">
        <f t="shared" si="213"/>
        <v/>
      </c>
      <c r="AJ325" s="2" t="str">
        <f t="shared" si="214"/>
        <v/>
      </c>
      <c r="AK325" s="41" t="str">
        <f t="shared" si="244"/>
        <v/>
      </c>
      <c r="AL325" s="41" t="str">
        <f t="shared" si="245"/>
        <v/>
      </c>
      <c r="AM325" s="41" t="str">
        <f t="shared" si="215"/>
        <v/>
      </c>
      <c r="AN325" s="41" t="str">
        <f t="shared" si="216"/>
        <v/>
      </c>
      <c r="AO325" s="41" t="str">
        <f t="shared" si="217"/>
        <v/>
      </c>
      <c r="AQ325" s="2" t="str">
        <f t="shared" si="218"/>
        <v/>
      </c>
      <c r="AR325" s="3" t="str">
        <f t="shared" si="219"/>
        <v/>
      </c>
      <c r="AS325" s="3" t="str">
        <f t="shared" si="220"/>
        <v/>
      </c>
      <c r="AT325" s="3" t="str">
        <f t="shared" si="221"/>
        <v/>
      </c>
      <c r="AU325" s="3" t="str">
        <f t="shared" si="222"/>
        <v/>
      </c>
      <c r="AV325" s="3" t="str">
        <f t="shared" si="223"/>
        <v/>
      </c>
      <c r="AW325" s="3" t="str">
        <f t="shared" si="224"/>
        <v/>
      </c>
      <c r="AX325" s="3" t="str">
        <f t="shared" si="225"/>
        <v/>
      </c>
      <c r="AY325" s="3" t="str">
        <f t="shared" si="226"/>
        <v/>
      </c>
      <c r="AZ325" s="3" t="str">
        <f t="shared" si="227"/>
        <v/>
      </c>
      <c r="BB325" s="7" t="str">
        <f t="shared" si="207"/>
        <v/>
      </c>
    </row>
    <row r="326" spans="1:54" x14ac:dyDescent="0.25">
      <c r="A326" s="2" t="str">
        <f t="shared" si="228"/>
        <v/>
      </c>
      <c r="B326" s="2" t="str">
        <f t="shared" si="229"/>
        <v/>
      </c>
      <c r="D326" s="59"/>
      <c r="E326" s="61"/>
      <c r="F326" s="18" t="str">
        <f t="shared" si="206"/>
        <v/>
      </c>
      <c r="G326" s="19" t="str">
        <f>IF(D326="","",VLOOKUP(D326,'Flota Variable'!$D$4:$I$35,4,0))</f>
        <v/>
      </c>
      <c r="H326" s="54"/>
      <c r="I326" s="19" t="str">
        <f>IF(D326="","",VLOOKUP(D326,'Flota Variable'!$D$4:$I$35,6,0))</f>
        <v/>
      </c>
      <c r="J326" s="54"/>
      <c r="L326" s="2">
        <v>324</v>
      </c>
      <c r="M326" s="2">
        <f t="shared" si="230"/>
        <v>15</v>
      </c>
      <c r="N326" s="2">
        <f t="shared" si="231"/>
        <v>18</v>
      </c>
      <c r="O326" s="2">
        <f t="shared" si="232"/>
        <v>1518</v>
      </c>
      <c r="P326" s="43" t="str">
        <f t="shared" si="233"/>
        <v/>
      </c>
      <c r="Q326" s="44" t="str">
        <f t="shared" si="234"/>
        <v/>
      </c>
      <c r="R326" s="41" t="str">
        <f t="shared" si="235"/>
        <v/>
      </c>
      <c r="S326" s="41" t="str">
        <f t="shared" si="236"/>
        <v/>
      </c>
      <c r="U326" s="2" t="str">
        <f t="shared" si="237"/>
        <v/>
      </c>
      <c r="V326" s="2" t="str">
        <f t="shared" si="238"/>
        <v/>
      </c>
      <c r="W326" s="2" t="str">
        <f t="shared" si="239"/>
        <v/>
      </c>
      <c r="X326" s="2" t="str">
        <f t="shared" si="240"/>
        <v/>
      </c>
      <c r="Y326" s="2" t="str">
        <f t="shared" si="241"/>
        <v/>
      </c>
      <c r="Z326" s="41" t="str">
        <f t="shared" si="242"/>
        <v/>
      </c>
      <c r="AA326" s="41" t="str">
        <f t="shared" si="243"/>
        <v/>
      </c>
      <c r="AB326" s="41" t="str">
        <f t="shared" si="208"/>
        <v/>
      </c>
      <c r="AC326" s="40" t="str">
        <f t="shared" si="209"/>
        <v/>
      </c>
      <c r="AD326" s="41" t="str">
        <f t="shared" si="210"/>
        <v/>
      </c>
      <c r="AF326" s="2" t="str">
        <f t="shared" si="246"/>
        <v/>
      </c>
      <c r="AG326" s="2" t="str">
        <f t="shared" si="211"/>
        <v/>
      </c>
      <c r="AH326" s="2" t="str">
        <f t="shared" si="212"/>
        <v/>
      </c>
      <c r="AI326" s="2" t="str">
        <f t="shared" si="213"/>
        <v/>
      </c>
      <c r="AJ326" s="2" t="str">
        <f t="shared" si="214"/>
        <v/>
      </c>
      <c r="AK326" s="41" t="str">
        <f t="shared" si="244"/>
        <v/>
      </c>
      <c r="AL326" s="41" t="str">
        <f t="shared" si="245"/>
        <v/>
      </c>
      <c r="AM326" s="41" t="str">
        <f t="shared" si="215"/>
        <v/>
      </c>
      <c r="AN326" s="41" t="str">
        <f t="shared" si="216"/>
        <v/>
      </c>
      <c r="AO326" s="41" t="str">
        <f t="shared" si="217"/>
        <v/>
      </c>
      <c r="AQ326" s="2" t="str">
        <f t="shared" si="218"/>
        <v/>
      </c>
      <c r="AR326" s="3" t="str">
        <f t="shared" si="219"/>
        <v/>
      </c>
      <c r="AS326" s="3" t="str">
        <f t="shared" si="220"/>
        <v/>
      </c>
      <c r="AT326" s="3" t="str">
        <f t="shared" si="221"/>
        <v/>
      </c>
      <c r="AU326" s="3" t="str">
        <f t="shared" si="222"/>
        <v/>
      </c>
      <c r="AV326" s="3" t="str">
        <f t="shared" si="223"/>
        <v/>
      </c>
      <c r="AW326" s="3" t="str">
        <f t="shared" si="224"/>
        <v/>
      </c>
      <c r="AX326" s="3" t="str">
        <f t="shared" si="225"/>
        <v/>
      </c>
      <c r="AY326" s="3" t="str">
        <f t="shared" si="226"/>
        <v/>
      </c>
      <c r="AZ326" s="3" t="str">
        <f t="shared" si="227"/>
        <v/>
      </c>
      <c r="BB326" s="7" t="str">
        <f t="shared" si="207"/>
        <v/>
      </c>
    </row>
    <row r="327" spans="1:54" x14ac:dyDescent="0.25">
      <c r="A327" s="2" t="str">
        <f t="shared" si="228"/>
        <v/>
      </c>
      <c r="B327" s="2" t="str">
        <f t="shared" si="229"/>
        <v/>
      </c>
      <c r="D327" s="59"/>
      <c r="E327" s="61"/>
      <c r="F327" s="18" t="str">
        <f t="shared" si="206"/>
        <v/>
      </c>
      <c r="G327" s="19" t="str">
        <f>IF(D327="","",VLOOKUP(D327,'Flota Variable'!$D$4:$I$35,4,0))</f>
        <v/>
      </c>
      <c r="H327" s="54"/>
      <c r="I327" s="19" t="str">
        <f>IF(D327="","",VLOOKUP(D327,'Flota Variable'!$D$4:$I$35,6,0))</f>
        <v/>
      </c>
      <c r="J327" s="54"/>
      <c r="L327" s="2">
        <v>325</v>
      </c>
      <c r="M327" s="2">
        <f t="shared" si="230"/>
        <v>15</v>
      </c>
      <c r="N327" s="2">
        <f t="shared" si="231"/>
        <v>19</v>
      </c>
      <c r="O327" s="2">
        <f t="shared" si="232"/>
        <v>1519</v>
      </c>
      <c r="P327" s="43" t="str">
        <f t="shared" si="233"/>
        <v/>
      </c>
      <c r="Q327" s="44" t="str">
        <f t="shared" si="234"/>
        <v/>
      </c>
      <c r="R327" s="41" t="str">
        <f t="shared" si="235"/>
        <v/>
      </c>
      <c r="S327" s="41" t="str">
        <f t="shared" si="236"/>
        <v/>
      </c>
      <c r="U327" s="2" t="str">
        <f t="shared" si="237"/>
        <v/>
      </c>
      <c r="V327" s="2" t="str">
        <f t="shared" si="238"/>
        <v/>
      </c>
      <c r="W327" s="2" t="str">
        <f t="shared" si="239"/>
        <v/>
      </c>
      <c r="X327" s="2" t="str">
        <f t="shared" si="240"/>
        <v/>
      </c>
      <c r="Y327" s="2" t="str">
        <f t="shared" si="241"/>
        <v/>
      </c>
      <c r="Z327" s="41" t="str">
        <f t="shared" si="242"/>
        <v/>
      </c>
      <c r="AA327" s="41" t="str">
        <f t="shared" si="243"/>
        <v/>
      </c>
      <c r="AB327" s="41" t="str">
        <f t="shared" si="208"/>
        <v/>
      </c>
      <c r="AC327" s="40" t="str">
        <f t="shared" si="209"/>
        <v/>
      </c>
      <c r="AD327" s="41" t="str">
        <f t="shared" si="210"/>
        <v/>
      </c>
      <c r="AF327" s="2" t="str">
        <f t="shared" si="246"/>
        <v/>
      </c>
      <c r="AG327" s="2" t="str">
        <f t="shared" si="211"/>
        <v/>
      </c>
      <c r="AH327" s="2" t="str">
        <f t="shared" si="212"/>
        <v/>
      </c>
      <c r="AI327" s="2" t="str">
        <f t="shared" si="213"/>
        <v/>
      </c>
      <c r="AJ327" s="2" t="str">
        <f t="shared" si="214"/>
        <v/>
      </c>
      <c r="AK327" s="41" t="str">
        <f t="shared" si="244"/>
        <v/>
      </c>
      <c r="AL327" s="41" t="str">
        <f t="shared" si="245"/>
        <v/>
      </c>
      <c r="AM327" s="41" t="str">
        <f t="shared" si="215"/>
        <v/>
      </c>
      <c r="AN327" s="41" t="str">
        <f t="shared" si="216"/>
        <v/>
      </c>
      <c r="AO327" s="41" t="str">
        <f t="shared" si="217"/>
        <v/>
      </c>
      <c r="AQ327" s="2" t="str">
        <f t="shared" si="218"/>
        <v/>
      </c>
      <c r="AR327" s="3" t="str">
        <f t="shared" si="219"/>
        <v/>
      </c>
      <c r="AS327" s="3" t="str">
        <f t="shared" si="220"/>
        <v/>
      </c>
      <c r="AT327" s="3" t="str">
        <f t="shared" si="221"/>
        <v/>
      </c>
      <c r="AU327" s="3" t="str">
        <f t="shared" si="222"/>
        <v/>
      </c>
      <c r="AV327" s="3" t="str">
        <f t="shared" si="223"/>
        <v/>
      </c>
      <c r="AW327" s="3" t="str">
        <f t="shared" si="224"/>
        <v/>
      </c>
      <c r="AX327" s="3" t="str">
        <f t="shared" si="225"/>
        <v/>
      </c>
      <c r="AY327" s="3" t="str">
        <f t="shared" si="226"/>
        <v/>
      </c>
      <c r="AZ327" s="3" t="str">
        <f t="shared" si="227"/>
        <v/>
      </c>
      <c r="BB327" s="7" t="str">
        <f t="shared" si="207"/>
        <v/>
      </c>
    </row>
    <row r="328" spans="1:54" x14ac:dyDescent="0.25">
      <c r="A328" s="2" t="str">
        <f t="shared" si="228"/>
        <v/>
      </c>
      <c r="B328" s="2" t="str">
        <f t="shared" si="229"/>
        <v/>
      </c>
      <c r="D328" s="59"/>
      <c r="E328" s="61"/>
      <c r="F328" s="18" t="str">
        <f t="shared" si="206"/>
        <v/>
      </c>
      <c r="G328" s="19" t="str">
        <f>IF(D328="","",VLOOKUP(D328,'Flota Variable'!$D$4:$I$35,4,0))</f>
        <v/>
      </c>
      <c r="H328" s="54"/>
      <c r="I328" s="19" t="str">
        <f>IF(D328="","",VLOOKUP(D328,'Flota Variable'!$D$4:$I$35,6,0))</f>
        <v/>
      </c>
      <c r="J328" s="54"/>
      <c r="L328" s="2">
        <v>326</v>
      </c>
      <c r="M328" s="2">
        <f t="shared" si="230"/>
        <v>15</v>
      </c>
      <c r="N328" s="2">
        <f t="shared" si="231"/>
        <v>20</v>
      </c>
      <c r="O328" s="2">
        <f t="shared" si="232"/>
        <v>1520</v>
      </c>
      <c r="P328" s="43" t="str">
        <f t="shared" si="233"/>
        <v/>
      </c>
      <c r="Q328" s="44" t="str">
        <f t="shared" si="234"/>
        <v/>
      </c>
      <c r="R328" s="41" t="str">
        <f t="shared" si="235"/>
        <v/>
      </c>
      <c r="S328" s="41" t="str">
        <f t="shared" si="236"/>
        <v/>
      </c>
      <c r="U328" s="2" t="str">
        <f t="shared" si="237"/>
        <v/>
      </c>
      <c r="V328" s="2" t="str">
        <f t="shared" si="238"/>
        <v/>
      </c>
      <c r="W328" s="2" t="str">
        <f t="shared" si="239"/>
        <v/>
      </c>
      <c r="X328" s="2" t="str">
        <f t="shared" si="240"/>
        <v/>
      </c>
      <c r="Y328" s="2" t="str">
        <f t="shared" si="241"/>
        <v/>
      </c>
      <c r="Z328" s="41" t="str">
        <f t="shared" si="242"/>
        <v/>
      </c>
      <c r="AA328" s="41" t="str">
        <f t="shared" si="243"/>
        <v/>
      </c>
      <c r="AB328" s="41" t="str">
        <f t="shared" si="208"/>
        <v/>
      </c>
      <c r="AC328" s="40" t="str">
        <f t="shared" si="209"/>
        <v/>
      </c>
      <c r="AD328" s="41" t="str">
        <f t="shared" si="210"/>
        <v/>
      </c>
      <c r="AF328" s="2" t="str">
        <f t="shared" si="246"/>
        <v/>
      </c>
      <c r="AG328" s="2" t="str">
        <f t="shared" si="211"/>
        <v/>
      </c>
      <c r="AH328" s="2" t="str">
        <f t="shared" si="212"/>
        <v/>
      </c>
      <c r="AI328" s="2" t="str">
        <f t="shared" si="213"/>
        <v/>
      </c>
      <c r="AJ328" s="2" t="str">
        <f t="shared" si="214"/>
        <v/>
      </c>
      <c r="AK328" s="41" t="str">
        <f t="shared" si="244"/>
        <v/>
      </c>
      <c r="AL328" s="41" t="str">
        <f t="shared" si="245"/>
        <v/>
      </c>
      <c r="AM328" s="41" t="str">
        <f t="shared" si="215"/>
        <v/>
      </c>
      <c r="AN328" s="41" t="str">
        <f t="shared" si="216"/>
        <v/>
      </c>
      <c r="AO328" s="41" t="str">
        <f t="shared" si="217"/>
        <v/>
      </c>
      <c r="AQ328" s="2" t="str">
        <f t="shared" si="218"/>
        <v/>
      </c>
      <c r="AR328" s="3" t="str">
        <f t="shared" si="219"/>
        <v/>
      </c>
      <c r="AS328" s="3" t="str">
        <f t="shared" si="220"/>
        <v/>
      </c>
      <c r="AT328" s="3" t="str">
        <f t="shared" si="221"/>
        <v/>
      </c>
      <c r="AU328" s="3" t="str">
        <f t="shared" si="222"/>
        <v/>
      </c>
      <c r="AV328" s="3" t="str">
        <f t="shared" si="223"/>
        <v/>
      </c>
      <c r="AW328" s="3" t="str">
        <f t="shared" si="224"/>
        <v/>
      </c>
      <c r="AX328" s="3" t="str">
        <f t="shared" si="225"/>
        <v/>
      </c>
      <c r="AY328" s="3" t="str">
        <f t="shared" si="226"/>
        <v/>
      </c>
      <c r="AZ328" s="3" t="str">
        <f t="shared" si="227"/>
        <v/>
      </c>
      <c r="BB328" s="7" t="str">
        <f t="shared" si="207"/>
        <v/>
      </c>
    </row>
    <row r="329" spans="1:54" x14ac:dyDescent="0.25">
      <c r="A329" s="2" t="str">
        <f t="shared" si="228"/>
        <v/>
      </c>
      <c r="B329" s="2" t="str">
        <f t="shared" si="229"/>
        <v/>
      </c>
      <c r="D329" s="59"/>
      <c r="E329" s="61"/>
      <c r="F329" s="18" t="str">
        <f t="shared" si="206"/>
        <v/>
      </c>
      <c r="G329" s="19" t="str">
        <f>IF(D329="","",VLOOKUP(D329,'Flota Variable'!$D$4:$I$35,4,0))</f>
        <v/>
      </c>
      <c r="H329" s="54"/>
      <c r="I329" s="19" t="str">
        <f>IF(D329="","",VLOOKUP(D329,'Flota Variable'!$D$4:$I$35,6,0))</f>
        <v/>
      </c>
      <c r="J329" s="54"/>
      <c r="L329" s="2">
        <v>327</v>
      </c>
      <c r="M329" s="2">
        <f t="shared" si="230"/>
        <v>15</v>
      </c>
      <c r="N329" s="2">
        <f t="shared" si="231"/>
        <v>21</v>
      </c>
      <c r="O329" s="2">
        <f t="shared" si="232"/>
        <v>1521</v>
      </c>
      <c r="P329" s="43" t="str">
        <f t="shared" si="233"/>
        <v/>
      </c>
      <c r="Q329" s="44" t="str">
        <f t="shared" si="234"/>
        <v/>
      </c>
      <c r="R329" s="41" t="str">
        <f t="shared" si="235"/>
        <v/>
      </c>
      <c r="S329" s="41" t="str">
        <f t="shared" si="236"/>
        <v/>
      </c>
      <c r="U329" s="2" t="str">
        <f t="shared" si="237"/>
        <v/>
      </c>
      <c r="V329" s="2" t="str">
        <f t="shared" si="238"/>
        <v/>
      </c>
      <c r="W329" s="2" t="str">
        <f t="shared" si="239"/>
        <v/>
      </c>
      <c r="X329" s="2" t="str">
        <f t="shared" si="240"/>
        <v/>
      </c>
      <c r="Y329" s="2" t="str">
        <f t="shared" si="241"/>
        <v/>
      </c>
      <c r="Z329" s="41" t="str">
        <f t="shared" si="242"/>
        <v/>
      </c>
      <c r="AA329" s="41" t="str">
        <f t="shared" si="243"/>
        <v/>
      </c>
      <c r="AB329" s="41" t="str">
        <f t="shared" si="208"/>
        <v/>
      </c>
      <c r="AC329" s="40" t="str">
        <f t="shared" si="209"/>
        <v/>
      </c>
      <c r="AD329" s="41" t="str">
        <f t="shared" si="210"/>
        <v/>
      </c>
      <c r="AF329" s="2" t="str">
        <f t="shared" si="246"/>
        <v/>
      </c>
      <c r="AG329" s="2" t="str">
        <f t="shared" si="211"/>
        <v/>
      </c>
      <c r="AH329" s="2" t="str">
        <f t="shared" si="212"/>
        <v/>
      </c>
      <c r="AI329" s="2" t="str">
        <f t="shared" si="213"/>
        <v/>
      </c>
      <c r="AJ329" s="2" t="str">
        <f t="shared" si="214"/>
        <v/>
      </c>
      <c r="AK329" s="41" t="str">
        <f t="shared" si="244"/>
        <v/>
      </c>
      <c r="AL329" s="41" t="str">
        <f t="shared" si="245"/>
        <v/>
      </c>
      <c r="AM329" s="41" t="str">
        <f t="shared" si="215"/>
        <v/>
      </c>
      <c r="AN329" s="41" t="str">
        <f t="shared" si="216"/>
        <v/>
      </c>
      <c r="AO329" s="41" t="str">
        <f t="shared" si="217"/>
        <v/>
      </c>
      <c r="AQ329" s="2" t="str">
        <f t="shared" si="218"/>
        <v/>
      </c>
      <c r="AR329" s="3" t="str">
        <f t="shared" si="219"/>
        <v/>
      </c>
      <c r="AS329" s="3" t="str">
        <f t="shared" si="220"/>
        <v/>
      </c>
      <c r="AT329" s="3" t="str">
        <f t="shared" si="221"/>
        <v/>
      </c>
      <c r="AU329" s="3" t="str">
        <f t="shared" si="222"/>
        <v/>
      </c>
      <c r="AV329" s="3" t="str">
        <f t="shared" si="223"/>
        <v/>
      </c>
      <c r="AW329" s="3" t="str">
        <f t="shared" si="224"/>
        <v/>
      </c>
      <c r="AX329" s="3" t="str">
        <f t="shared" si="225"/>
        <v/>
      </c>
      <c r="AY329" s="3" t="str">
        <f t="shared" si="226"/>
        <v/>
      </c>
      <c r="AZ329" s="3" t="str">
        <f t="shared" si="227"/>
        <v/>
      </c>
      <c r="BB329" s="7" t="str">
        <f t="shared" si="207"/>
        <v/>
      </c>
    </row>
    <row r="330" spans="1:54" x14ac:dyDescent="0.25">
      <c r="A330" s="2" t="str">
        <f t="shared" si="228"/>
        <v/>
      </c>
      <c r="B330" s="2" t="str">
        <f t="shared" si="229"/>
        <v/>
      </c>
      <c r="D330" s="59"/>
      <c r="E330" s="61"/>
      <c r="F330" s="18" t="str">
        <f t="shared" si="206"/>
        <v/>
      </c>
      <c r="G330" s="19" t="str">
        <f>IF(D330="","",VLOOKUP(D330,'Flota Variable'!$D$4:$I$35,4,0))</f>
        <v/>
      </c>
      <c r="H330" s="54"/>
      <c r="I330" s="19" t="str">
        <f>IF(D330="","",VLOOKUP(D330,'Flota Variable'!$D$4:$I$35,6,0))</f>
        <v/>
      </c>
      <c r="J330" s="54"/>
      <c r="L330" s="2">
        <v>328</v>
      </c>
      <c r="M330" s="2">
        <f t="shared" si="230"/>
        <v>15</v>
      </c>
      <c r="N330" s="2">
        <f t="shared" si="231"/>
        <v>22</v>
      </c>
      <c r="O330" s="2">
        <f t="shared" si="232"/>
        <v>1522</v>
      </c>
      <c r="P330" s="43" t="str">
        <f t="shared" si="233"/>
        <v/>
      </c>
      <c r="Q330" s="44" t="str">
        <f t="shared" si="234"/>
        <v/>
      </c>
      <c r="R330" s="41" t="str">
        <f t="shared" si="235"/>
        <v/>
      </c>
      <c r="S330" s="41" t="str">
        <f t="shared" si="236"/>
        <v/>
      </c>
      <c r="U330" s="2" t="str">
        <f t="shared" si="237"/>
        <v/>
      </c>
      <c r="V330" s="2" t="str">
        <f t="shared" si="238"/>
        <v/>
      </c>
      <c r="W330" s="2" t="str">
        <f t="shared" si="239"/>
        <v/>
      </c>
      <c r="X330" s="2" t="str">
        <f t="shared" si="240"/>
        <v/>
      </c>
      <c r="Y330" s="2" t="str">
        <f t="shared" si="241"/>
        <v/>
      </c>
      <c r="Z330" s="41" t="str">
        <f t="shared" si="242"/>
        <v/>
      </c>
      <c r="AA330" s="41" t="str">
        <f t="shared" si="243"/>
        <v/>
      </c>
      <c r="AB330" s="41" t="str">
        <f t="shared" si="208"/>
        <v/>
      </c>
      <c r="AC330" s="40" t="str">
        <f t="shared" si="209"/>
        <v/>
      </c>
      <c r="AD330" s="41" t="str">
        <f t="shared" si="210"/>
        <v/>
      </c>
      <c r="AF330" s="2" t="str">
        <f t="shared" si="246"/>
        <v/>
      </c>
      <c r="AG330" s="2" t="str">
        <f t="shared" si="211"/>
        <v/>
      </c>
      <c r="AH330" s="2" t="str">
        <f t="shared" si="212"/>
        <v/>
      </c>
      <c r="AI330" s="2" t="str">
        <f t="shared" si="213"/>
        <v/>
      </c>
      <c r="AJ330" s="2" t="str">
        <f t="shared" si="214"/>
        <v/>
      </c>
      <c r="AK330" s="41" t="str">
        <f t="shared" si="244"/>
        <v/>
      </c>
      <c r="AL330" s="41" t="str">
        <f t="shared" si="245"/>
        <v/>
      </c>
      <c r="AM330" s="41" t="str">
        <f t="shared" si="215"/>
        <v/>
      </c>
      <c r="AN330" s="41" t="str">
        <f t="shared" si="216"/>
        <v/>
      </c>
      <c r="AO330" s="41" t="str">
        <f t="shared" si="217"/>
        <v/>
      </c>
      <c r="AQ330" s="2" t="str">
        <f t="shared" si="218"/>
        <v/>
      </c>
      <c r="AR330" s="3" t="str">
        <f t="shared" si="219"/>
        <v/>
      </c>
      <c r="AS330" s="3" t="str">
        <f t="shared" si="220"/>
        <v/>
      </c>
      <c r="AT330" s="3" t="str">
        <f t="shared" si="221"/>
        <v/>
      </c>
      <c r="AU330" s="3" t="str">
        <f t="shared" si="222"/>
        <v/>
      </c>
      <c r="AV330" s="3" t="str">
        <f t="shared" si="223"/>
        <v/>
      </c>
      <c r="AW330" s="3" t="str">
        <f t="shared" si="224"/>
        <v/>
      </c>
      <c r="AX330" s="3" t="str">
        <f t="shared" si="225"/>
        <v/>
      </c>
      <c r="AY330" s="3" t="str">
        <f t="shared" si="226"/>
        <v/>
      </c>
      <c r="AZ330" s="3" t="str">
        <f t="shared" si="227"/>
        <v/>
      </c>
      <c r="BB330" s="7" t="str">
        <f t="shared" si="207"/>
        <v/>
      </c>
    </row>
    <row r="331" spans="1:54" x14ac:dyDescent="0.25">
      <c r="A331" s="2" t="str">
        <f t="shared" si="228"/>
        <v/>
      </c>
      <c r="B331" s="2" t="str">
        <f t="shared" si="229"/>
        <v/>
      </c>
      <c r="D331" s="59"/>
      <c r="E331" s="61"/>
      <c r="F331" s="18" t="str">
        <f t="shared" ref="F331:F394" si="247">IF(D331="","",H331+J331)</f>
        <v/>
      </c>
      <c r="G331" s="19" t="str">
        <f>IF(D331="","",VLOOKUP(D331,'Flota Variable'!$D$4:$I$35,4,0))</f>
        <v/>
      </c>
      <c r="H331" s="54"/>
      <c r="I331" s="19" t="str">
        <f>IF(D331="","",VLOOKUP(D331,'Flota Variable'!$D$4:$I$35,6,0))</f>
        <v/>
      </c>
      <c r="J331" s="54"/>
      <c r="L331" s="2">
        <v>329</v>
      </c>
      <c r="M331" s="2">
        <f t="shared" si="230"/>
        <v>15</v>
      </c>
      <c r="N331" s="2">
        <f t="shared" si="231"/>
        <v>23</v>
      </c>
      <c r="O331" s="2">
        <f t="shared" si="232"/>
        <v>1523</v>
      </c>
      <c r="P331" s="43" t="str">
        <f t="shared" si="233"/>
        <v/>
      </c>
      <c r="Q331" s="44" t="str">
        <f t="shared" si="234"/>
        <v/>
      </c>
      <c r="R331" s="41" t="str">
        <f t="shared" si="235"/>
        <v/>
      </c>
      <c r="S331" s="41" t="str">
        <f t="shared" si="236"/>
        <v/>
      </c>
      <c r="U331" s="2" t="str">
        <f t="shared" si="237"/>
        <v/>
      </c>
      <c r="V331" s="2" t="str">
        <f t="shared" si="238"/>
        <v/>
      </c>
      <c r="W331" s="2" t="str">
        <f t="shared" si="239"/>
        <v/>
      </c>
      <c r="X331" s="2" t="str">
        <f t="shared" si="240"/>
        <v/>
      </c>
      <c r="Y331" s="2" t="str">
        <f t="shared" si="241"/>
        <v/>
      </c>
      <c r="Z331" s="41" t="str">
        <f t="shared" si="242"/>
        <v/>
      </c>
      <c r="AA331" s="41" t="str">
        <f t="shared" si="243"/>
        <v/>
      </c>
      <c r="AB331" s="41" t="str">
        <f t="shared" si="208"/>
        <v/>
      </c>
      <c r="AC331" s="40" t="str">
        <f t="shared" si="209"/>
        <v/>
      </c>
      <c r="AD331" s="41" t="str">
        <f t="shared" si="210"/>
        <v/>
      </c>
      <c r="AF331" s="2" t="str">
        <f t="shared" si="246"/>
        <v/>
      </c>
      <c r="AG331" s="2" t="str">
        <f t="shared" si="211"/>
        <v/>
      </c>
      <c r="AH331" s="2" t="str">
        <f t="shared" si="212"/>
        <v/>
      </c>
      <c r="AI331" s="2" t="str">
        <f t="shared" si="213"/>
        <v/>
      </c>
      <c r="AJ331" s="2" t="str">
        <f t="shared" si="214"/>
        <v/>
      </c>
      <c r="AK331" s="41" t="str">
        <f t="shared" si="244"/>
        <v/>
      </c>
      <c r="AL331" s="41" t="str">
        <f t="shared" si="245"/>
        <v/>
      </c>
      <c r="AM331" s="41" t="str">
        <f t="shared" si="215"/>
        <v/>
      </c>
      <c r="AN331" s="41" t="str">
        <f t="shared" si="216"/>
        <v/>
      </c>
      <c r="AO331" s="41" t="str">
        <f t="shared" si="217"/>
        <v/>
      </c>
      <c r="AQ331" s="2" t="str">
        <f t="shared" si="218"/>
        <v/>
      </c>
      <c r="AR331" s="3" t="str">
        <f t="shared" si="219"/>
        <v/>
      </c>
      <c r="AS331" s="3" t="str">
        <f t="shared" si="220"/>
        <v/>
      </c>
      <c r="AT331" s="3" t="str">
        <f t="shared" si="221"/>
        <v/>
      </c>
      <c r="AU331" s="3" t="str">
        <f t="shared" si="222"/>
        <v/>
      </c>
      <c r="AV331" s="3" t="str">
        <f t="shared" si="223"/>
        <v/>
      </c>
      <c r="AW331" s="3" t="str">
        <f t="shared" si="224"/>
        <v/>
      </c>
      <c r="AX331" s="3" t="str">
        <f t="shared" si="225"/>
        <v/>
      </c>
      <c r="AY331" s="3" t="str">
        <f t="shared" si="226"/>
        <v/>
      </c>
      <c r="AZ331" s="3" t="str">
        <f t="shared" si="227"/>
        <v/>
      </c>
      <c r="BB331" s="7" t="str">
        <f t="shared" si="207"/>
        <v/>
      </c>
    </row>
    <row r="332" spans="1:54" x14ac:dyDescent="0.25">
      <c r="A332" s="2" t="str">
        <f t="shared" si="228"/>
        <v/>
      </c>
      <c r="B332" s="2" t="str">
        <f t="shared" si="229"/>
        <v/>
      </c>
      <c r="D332" s="59"/>
      <c r="E332" s="61"/>
      <c r="F332" s="18" t="str">
        <f t="shared" si="247"/>
        <v/>
      </c>
      <c r="G332" s="19" t="str">
        <f>IF(D332="","",VLOOKUP(D332,'Flota Variable'!$D$4:$I$35,4,0))</f>
        <v/>
      </c>
      <c r="H332" s="54"/>
      <c r="I332" s="19" t="str">
        <f>IF(D332="","",VLOOKUP(D332,'Flota Variable'!$D$4:$I$35,6,0))</f>
        <v/>
      </c>
      <c r="J332" s="54"/>
      <c r="L332" s="2">
        <v>330</v>
      </c>
      <c r="M332" s="2">
        <f t="shared" si="230"/>
        <v>15</v>
      </c>
      <c r="N332" s="2">
        <f t="shared" si="231"/>
        <v>24</v>
      </c>
      <c r="O332" s="2">
        <f t="shared" si="232"/>
        <v>1524</v>
      </c>
      <c r="P332" s="43" t="str">
        <f t="shared" si="233"/>
        <v/>
      </c>
      <c r="Q332" s="44" t="str">
        <f t="shared" si="234"/>
        <v/>
      </c>
      <c r="R332" s="41" t="str">
        <f t="shared" si="235"/>
        <v/>
      </c>
      <c r="S332" s="41" t="str">
        <f t="shared" si="236"/>
        <v/>
      </c>
      <c r="U332" s="2" t="str">
        <f t="shared" si="237"/>
        <v/>
      </c>
      <c r="V332" s="2" t="str">
        <f t="shared" si="238"/>
        <v/>
      </c>
      <c r="W332" s="2" t="str">
        <f t="shared" si="239"/>
        <v/>
      </c>
      <c r="X332" s="2" t="str">
        <f t="shared" si="240"/>
        <v/>
      </c>
      <c r="Y332" s="2" t="str">
        <f t="shared" si="241"/>
        <v/>
      </c>
      <c r="Z332" s="41" t="str">
        <f t="shared" si="242"/>
        <v/>
      </c>
      <c r="AA332" s="41" t="str">
        <f t="shared" si="243"/>
        <v/>
      </c>
      <c r="AB332" s="41" t="str">
        <f t="shared" si="208"/>
        <v/>
      </c>
      <c r="AC332" s="40" t="str">
        <f t="shared" si="209"/>
        <v/>
      </c>
      <c r="AD332" s="41" t="str">
        <f t="shared" si="210"/>
        <v/>
      </c>
      <c r="AF332" s="2" t="str">
        <f t="shared" si="246"/>
        <v/>
      </c>
      <c r="AG332" s="2" t="str">
        <f t="shared" si="211"/>
        <v/>
      </c>
      <c r="AH332" s="2" t="str">
        <f t="shared" si="212"/>
        <v/>
      </c>
      <c r="AI332" s="2" t="str">
        <f t="shared" si="213"/>
        <v/>
      </c>
      <c r="AJ332" s="2" t="str">
        <f t="shared" si="214"/>
        <v/>
      </c>
      <c r="AK332" s="41" t="str">
        <f t="shared" si="244"/>
        <v/>
      </c>
      <c r="AL332" s="41" t="str">
        <f t="shared" si="245"/>
        <v/>
      </c>
      <c r="AM332" s="41" t="str">
        <f t="shared" si="215"/>
        <v/>
      </c>
      <c r="AN332" s="41" t="str">
        <f t="shared" si="216"/>
        <v/>
      </c>
      <c r="AO332" s="41" t="str">
        <f t="shared" si="217"/>
        <v/>
      </c>
      <c r="AQ332" s="2" t="str">
        <f t="shared" si="218"/>
        <v/>
      </c>
      <c r="AR332" s="3" t="str">
        <f t="shared" si="219"/>
        <v/>
      </c>
      <c r="AS332" s="3" t="str">
        <f t="shared" si="220"/>
        <v/>
      </c>
      <c r="AT332" s="3" t="str">
        <f t="shared" si="221"/>
        <v/>
      </c>
      <c r="AU332" s="3" t="str">
        <f t="shared" si="222"/>
        <v/>
      </c>
      <c r="AV332" s="3" t="str">
        <f t="shared" si="223"/>
        <v/>
      </c>
      <c r="AW332" s="3" t="str">
        <f t="shared" si="224"/>
        <v/>
      </c>
      <c r="AX332" s="3" t="str">
        <f t="shared" si="225"/>
        <v/>
      </c>
      <c r="AY332" s="3" t="str">
        <f t="shared" si="226"/>
        <v/>
      </c>
      <c r="AZ332" s="3" t="str">
        <f t="shared" si="227"/>
        <v/>
      </c>
      <c r="BB332" s="7" t="str">
        <f t="shared" si="207"/>
        <v/>
      </c>
    </row>
    <row r="333" spans="1:54" x14ac:dyDescent="0.25">
      <c r="A333" s="2" t="str">
        <f t="shared" si="228"/>
        <v/>
      </c>
      <c r="B333" s="2" t="str">
        <f t="shared" si="229"/>
        <v/>
      </c>
      <c r="D333" s="59"/>
      <c r="E333" s="61"/>
      <c r="F333" s="18" t="str">
        <f t="shared" si="247"/>
        <v/>
      </c>
      <c r="G333" s="19" t="str">
        <f>IF(D333="","",VLOOKUP(D333,'Flota Variable'!$D$4:$I$35,4,0))</f>
        <v/>
      </c>
      <c r="H333" s="54"/>
      <c r="I333" s="19" t="str">
        <f>IF(D333="","",VLOOKUP(D333,'Flota Variable'!$D$4:$I$35,6,0))</f>
        <v/>
      </c>
      <c r="J333" s="54"/>
      <c r="L333" s="2">
        <v>331</v>
      </c>
      <c r="M333" s="2">
        <f t="shared" si="230"/>
        <v>16</v>
      </c>
      <c r="N333" s="2">
        <f t="shared" si="231"/>
        <v>3</v>
      </c>
      <c r="O333" s="2">
        <f t="shared" si="232"/>
        <v>1603</v>
      </c>
      <c r="P333" s="43" t="str">
        <f t="shared" si="233"/>
        <v/>
      </c>
      <c r="Q333" s="44" t="str">
        <f t="shared" si="234"/>
        <v/>
      </c>
      <c r="R333" s="41" t="str">
        <f t="shared" si="235"/>
        <v/>
      </c>
      <c r="S333" s="41" t="str">
        <f t="shared" si="236"/>
        <v/>
      </c>
      <c r="U333" s="2" t="str">
        <f t="shared" si="237"/>
        <v/>
      </c>
      <c r="V333" s="2" t="str">
        <f t="shared" si="238"/>
        <v/>
      </c>
      <c r="W333" s="2" t="str">
        <f t="shared" si="239"/>
        <v/>
      </c>
      <c r="X333" s="2" t="str">
        <f t="shared" si="240"/>
        <v/>
      </c>
      <c r="Y333" s="2" t="str">
        <f t="shared" si="241"/>
        <v/>
      </c>
      <c r="Z333" s="41" t="str">
        <f t="shared" si="242"/>
        <v/>
      </c>
      <c r="AA333" s="41" t="str">
        <f t="shared" si="243"/>
        <v/>
      </c>
      <c r="AB333" s="41" t="str">
        <f t="shared" si="208"/>
        <v/>
      </c>
      <c r="AC333" s="40" t="str">
        <f t="shared" si="209"/>
        <v/>
      </c>
      <c r="AD333" s="41" t="str">
        <f t="shared" si="210"/>
        <v/>
      </c>
      <c r="AF333" s="2" t="str">
        <f t="shared" si="246"/>
        <v/>
      </c>
      <c r="AG333" s="2" t="str">
        <f t="shared" si="211"/>
        <v/>
      </c>
      <c r="AH333" s="2" t="str">
        <f t="shared" si="212"/>
        <v/>
      </c>
      <c r="AI333" s="2" t="str">
        <f t="shared" si="213"/>
        <v/>
      </c>
      <c r="AJ333" s="2" t="str">
        <f t="shared" si="214"/>
        <v/>
      </c>
      <c r="AK333" s="41" t="str">
        <f t="shared" si="244"/>
        <v/>
      </c>
      <c r="AL333" s="41" t="str">
        <f t="shared" si="245"/>
        <v/>
      </c>
      <c r="AM333" s="41" t="str">
        <f t="shared" si="215"/>
        <v/>
      </c>
      <c r="AN333" s="41" t="str">
        <f t="shared" si="216"/>
        <v/>
      </c>
      <c r="AO333" s="41" t="str">
        <f t="shared" si="217"/>
        <v/>
      </c>
      <c r="AQ333" s="2" t="str">
        <f t="shared" si="218"/>
        <v/>
      </c>
      <c r="AR333" s="3" t="str">
        <f t="shared" si="219"/>
        <v/>
      </c>
      <c r="AS333" s="3" t="str">
        <f t="shared" si="220"/>
        <v/>
      </c>
      <c r="AT333" s="3" t="str">
        <f t="shared" si="221"/>
        <v/>
      </c>
      <c r="AU333" s="3" t="str">
        <f t="shared" si="222"/>
        <v/>
      </c>
      <c r="AV333" s="3" t="str">
        <f t="shared" si="223"/>
        <v/>
      </c>
      <c r="AW333" s="3" t="str">
        <f t="shared" si="224"/>
        <v/>
      </c>
      <c r="AX333" s="3" t="str">
        <f t="shared" si="225"/>
        <v/>
      </c>
      <c r="AY333" s="3" t="str">
        <f t="shared" si="226"/>
        <v/>
      </c>
      <c r="AZ333" s="3" t="str">
        <f t="shared" si="227"/>
        <v/>
      </c>
      <c r="BB333" s="7" t="str">
        <f t="shared" si="207"/>
        <v/>
      </c>
    </row>
    <row r="334" spans="1:54" x14ac:dyDescent="0.25">
      <c r="A334" s="2" t="str">
        <f t="shared" si="228"/>
        <v/>
      </c>
      <c r="B334" s="2" t="str">
        <f t="shared" si="229"/>
        <v/>
      </c>
      <c r="D334" s="59"/>
      <c r="E334" s="61"/>
      <c r="F334" s="18" t="str">
        <f t="shared" si="247"/>
        <v/>
      </c>
      <c r="G334" s="19" t="str">
        <f>IF(D334="","",VLOOKUP(D334,'Flota Variable'!$D$4:$I$35,4,0))</f>
        <v/>
      </c>
      <c r="H334" s="54"/>
      <c r="I334" s="19" t="str">
        <f>IF(D334="","",VLOOKUP(D334,'Flota Variable'!$D$4:$I$35,6,0))</f>
        <v/>
      </c>
      <c r="J334" s="54"/>
      <c r="L334" s="2">
        <v>332</v>
      </c>
      <c r="M334" s="2">
        <f t="shared" si="230"/>
        <v>16</v>
      </c>
      <c r="N334" s="2">
        <f t="shared" si="231"/>
        <v>4</v>
      </c>
      <c r="O334" s="2">
        <f t="shared" si="232"/>
        <v>1604</v>
      </c>
      <c r="P334" s="43" t="str">
        <f t="shared" si="233"/>
        <v/>
      </c>
      <c r="Q334" s="44" t="str">
        <f t="shared" si="234"/>
        <v/>
      </c>
      <c r="R334" s="41" t="str">
        <f t="shared" si="235"/>
        <v/>
      </c>
      <c r="S334" s="41" t="str">
        <f t="shared" si="236"/>
        <v/>
      </c>
      <c r="U334" s="2" t="str">
        <f t="shared" si="237"/>
        <v/>
      </c>
      <c r="V334" s="2" t="str">
        <f t="shared" si="238"/>
        <v/>
      </c>
      <c r="W334" s="2" t="str">
        <f t="shared" si="239"/>
        <v/>
      </c>
      <c r="X334" s="2" t="str">
        <f t="shared" si="240"/>
        <v/>
      </c>
      <c r="Y334" s="2" t="str">
        <f t="shared" si="241"/>
        <v/>
      </c>
      <c r="Z334" s="41" t="str">
        <f t="shared" si="242"/>
        <v/>
      </c>
      <c r="AA334" s="41" t="str">
        <f t="shared" si="243"/>
        <v/>
      </c>
      <c r="AB334" s="41" t="str">
        <f t="shared" si="208"/>
        <v/>
      </c>
      <c r="AC334" s="40" t="str">
        <f t="shared" si="209"/>
        <v/>
      </c>
      <c r="AD334" s="41" t="str">
        <f t="shared" si="210"/>
        <v/>
      </c>
      <c r="AF334" s="2" t="str">
        <f t="shared" si="246"/>
        <v/>
      </c>
      <c r="AG334" s="2" t="str">
        <f t="shared" si="211"/>
        <v/>
      </c>
      <c r="AH334" s="2" t="str">
        <f t="shared" si="212"/>
        <v/>
      </c>
      <c r="AI334" s="2" t="str">
        <f t="shared" si="213"/>
        <v/>
      </c>
      <c r="AJ334" s="2" t="str">
        <f t="shared" si="214"/>
        <v/>
      </c>
      <c r="AK334" s="41" t="str">
        <f t="shared" si="244"/>
        <v/>
      </c>
      <c r="AL334" s="41" t="str">
        <f t="shared" si="245"/>
        <v/>
      </c>
      <c r="AM334" s="41" t="str">
        <f t="shared" si="215"/>
        <v/>
      </c>
      <c r="AN334" s="41" t="str">
        <f t="shared" si="216"/>
        <v/>
      </c>
      <c r="AO334" s="41" t="str">
        <f t="shared" si="217"/>
        <v/>
      </c>
      <c r="AQ334" s="2" t="str">
        <f t="shared" si="218"/>
        <v/>
      </c>
      <c r="AR334" s="3" t="str">
        <f t="shared" si="219"/>
        <v/>
      </c>
      <c r="AS334" s="3" t="str">
        <f t="shared" si="220"/>
        <v/>
      </c>
      <c r="AT334" s="3" t="str">
        <f t="shared" si="221"/>
        <v/>
      </c>
      <c r="AU334" s="3" t="str">
        <f t="shared" si="222"/>
        <v/>
      </c>
      <c r="AV334" s="3" t="str">
        <f t="shared" si="223"/>
        <v/>
      </c>
      <c r="AW334" s="3" t="str">
        <f t="shared" si="224"/>
        <v/>
      </c>
      <c r="AX334" s="3" t="str">
        <f t="shared" si="225"/>
        <v/>
      </c>
      <c r="AY334" s="3" t="str">
        <f t="shared" si="226"/>
        <v/>
      </c>
      <c r="AZ334" s="3" t="str">
        <f t="shared" si="227"/>
        <v/>
      </c>
      <c r="BB334" s="7" t="str">
        <f t="shared" si="207"/>
        <v/>
      </c>
    </row>
    <row r="335" spans="1:54" x14ac:dyDescent="0.25">
      <c r="A335" s="2" t="str">
        <f t="shared" si="228"/>
        <v/>
      </c>
      <c r="B335" s="2" t="str">
        <f t="shared" si="229"/>
        <v/>
      </c>
      <c r="D335" s="59"/>
      <c r="E335" s="61"/>
      <c r="F335" s="18" t="str">
        <f t="shared" si="247"/>
        <v/>
      </c>
      <c r="G335" s="19" t="str">
        <f>IF(D335="","",VLOOKUP(D335,'Flota Variable'!$D$4:$I$35,4,0))</f>
        <v/>
      </c>
      <c r="H335" s="54"/>
      <c r="I335" s="19" t="str">
        <f>IF(D335="","",VLOOKUP(D335,'Flota Variable'!$D$4:$I$35,6,0))</f>
        <v/>
      </c>
      <c r="J335" s="54"/>
      <c r="L335" s="2">
        <v>333</v>
      </c>
      <c r="M335" s="2">
        <f t="shared" si="230"/>
        <v>16</v>
      </c>
      <c r="N335" s="2">
        <f t="shared" si="231"/>
        <v>5</v>
      </c>
      <c r="O335" s="2">
        <f t="shared" si="232"/>
        <v>1605</v>
      </c>
      <c r="P335" s="43" t="str">
        <f t="shared" si="233"/>
        <v/>
      </c>
      <c r="Q335" s="44" t="str">
        <f t="shared" si="234"/>
        <v/>
      </c>
      <c r="R335" s="41" t="str">
        <f t="shared" si="235"/>
        <v/>
      </c>
      <c r="S335" s="41" t="str">
        <f t="shared" si="236"/>
        <v/>
      </c>
      <c r="U335" s="2" t="str">
        <f t="shared" si="237"/>
        <v/>
      </c>
      <c r="V335" s="2" t="str">
        <f t="shared" si="238"/>
        <v/>
      </c>
      <c r="W335" s="2" t="str">
        <f t="shared" si="239"/>
        <v/>
      </c>
      <c r="X335" s="2" t="str">
        <f t="shared" si="240"/>
        <v/>
      </c>
      <c r="Y335" s="2" t="str">
        <f t="shared" si="241"/>
        <v/>
      </c>
      <c r="Z335" s="41" t="str">
        <f t="shared" si="242"/>
        <v/>
      </c>
      <c r="AA335" s="41" t="str">
        <f t="shared" si="243"/>
        <v/>
      </c>
      <c r="AB335" s="41" t="str">
        <f t="shared" si="208"/>
        <v/>
      </c>
      <c r="AC335" s="40" t="str">
        <f t="shared" si="209"/>
        <v/>
      </c>
      <c r="AD335" s="41" t="str">
        <f t="shared" si="210"/>
        <v/>
      </c>
      <c r="AF335" s="2" t="str">
        <f t="shared" si="246"/>
        <v/>
      </c>
      <c r="AG335" s="2" t="str">
        <f t="shared" si="211"/>
        <v/>
      </c>
      <c r="AH335" s="2" t="str">
        <f t="shared" si="212"/>
        <v/>
      </c>
      <c r="AI335" s="2" t="str">
        <f t="shared" si="213"/>
        <v/>
      </c>
      <c r="AJ335" s="2" t="str">
        <f t="shared" si="214"/>
        <v/>
      </c>
      <c r="AK335" s="41" t="str">
        <f t="shared" si="244"/>
        <v/>
      </c>
      <c r="AL335" s="41" t="str">
        <f t="shared" si="245"/>
        <v/>
      </c>
      <c r="AM335" s="41" t="str">
        <f t="shared" si="215"/>
        <v/>
      </c>
      <c r="AN335" s="41" t="str">
        <f t="shared" si="216"/>
        <v/>
      </c>
      <c r="AO335" s="41" t="str">
        <f t="shared" si="217"/>
        <v/>
      </c>
      <c r="AQ335" s="2" t="str">
        <f t="shared" si="218"/>
        <v/>
      </c>
      <c r="AR335" s="3" t="str">
        <f t="shared" si="219"/>
        <v/>
      </c>
      <c r="AS335" s="3" t="str">
        <f t="shared" si="220"/>
        <v/>
      </c>
      <c r="AT335" s="3" t="str">
        <f t="shared" si="221"/>
        <v/>
      </c>
      <c r="AU335" s="3" t="str">
        <f t="shared" si="222"/>
        <v/>
      </c>
      <c r="AV335" s="3" t="str">
        <f t="shared" si="223"/>
        <v/>
      </c>
      <c r="AW335" s="3" t="str">
        <f t="shared" si="224"/>
        <v/>
      </c>
      <c r="AX335" s="3" t="str">
        <f t="shared" si="225"/>
        <v/>
      </c>
      <c r="AY335" s="3" t="str">
        <f t="shared" si="226"/>
        <v/>
      </c>
      <c r="AZ335" s="3" t="str">
        <f t="shared" si="227"/>
        <v/>
      </c>
      <c r="BB335" s="7" t="str">
        <f t="shared" si="207"/>
        <v/>
      </c>
    </row>
    <row r="336" spans="1:54" x14ac:dyDescent="0.25">
      <c r="A336" s="2" t="str">
        <f t="shared" si="228"/>
        <v/>
      </c>
      <c r="B336" s="2" t="str">
        <f t="shared" si="229"/>
        <v/>
      </c>
      <c r="D336" s="59"/>
      <c r="E336" s="61"/>
      <c r="F336" s="18" t="str">
        <f t="shared" si="247"/>
        <v/>
      </c>
      <c r="G336" s="19" t="str">
        <f>IF(D336="","",VLOOKUP(D336,'Flota Variable'!$D$4:$I$35,4,0))</f>
        <v/>
      </c>
      <c r="H336" s="54"/>
      <c r="I336" s="19" t="str">
        <f>IF(D336="","",VLOOKUP(D336,'Flota Variable'!$D$4:$I$35,6,0))</f>
        <v/>
      </c>
      <c r="J336" s="54"/>
      <c r="L336" s="2">
        <v>334</v>
      </c>
      <c r="M336" s="2">
        <f t="shared" si="230"/>
        <v>16</v>
      </c>
      <c r="N336" s="2">
        <f t="shared" si="231"/>
        <v>6</v>
      </c>
      <c r="O336" s="2">
        <f t="shared" si="232"/>
        <v>1606</v>
      </c>
      <c r="P336" s="43" t="str">
        <f t="shared" si="233"/>
        <v/>
      </c>
      <c r="Q336" s="44" t="str">
        <f t="shared" si="234"/>
        <v/>
      </c>
      <c r="R336" s="41" t="str">
        <f t="shared" si="235"/>
        <v/>
      </c>
      <c r="S336" s="41" t="str">
        <f t="shared" si="236"/>
        <v/>
      </c>
      <c r="U336" s="2" t="str">
        <f t="shared" si="237"/>
        <v/>
      </c>
      <c r="V336" s="2" t="str">
        <f t="shared" si="238"/>
        <v/>
      </c>
      <c r="W336" s="2" t="str">
        <f t="shared" si="239"/>
        <v/>
      </c>
      <c r="X336" s="2" t="str">
        <f t="shared" si="240"/>
        <v/>
      </c>
      <c r="Y336" s="2" t="str">
        <f t="shared" si="241"/>
        <v/>
      </c>
      <c r="Z336" s="41" t="str">
        <f t="shared" si="242"/>
        <v/>
      </c>
      <c r="AA336" s="41" t="str">
        <f t="shared" si="243"/>
        <v/>
      </c>
      <c r="AB336" s="41" t="str">
        <f t="shared" si="208"/>
        <v/>
      </c>
      <c r="AC336" s="40" t="str">
        <f t="shared" si="209"/>
        <v/>
      </c>
      <c r="AD336" s="41" t="str">
        <f t="shared" si="210"/>
        <v/>
      </c>
      <c r="AF336" s="2" t="str">
        <f t="shared" si="246"/>
        <v/>
      </c>
      <c r="AG336" s="2" t="str">
        <f t="shared" si="211"/>
        <v/>
      </c>
      <c r="AH336" s="2" t="str">
        <f t="shared" si="212"/>
        <v/>
      </c>
      <c r="AI336" s="2" t="str">
        <f t="shared" si="213"/>
        <v/>
      </c>
      <c r="AJ336" s="2" t="str">
        <f t="shared" si="214"/>
        <v/>
      </c>
      <c r="AK336" s="41" t="str">
        <f t="shared" si="244"/>
        <v/>
      </c>
      <c r="AL336" s="41" t="str">
        <f t="shared" si="245"/>
        <v/>
      </c>
      <c r="AM336" s="41" t="str">
        <f t="shared" si="215"/>
        <v/>
      </c>
      <c r="AN336" s="41" t="str">
        <f t="shared" si="216"/>
        <v/>
      </c>
      <c r="AO336" s="41" t="str">
        <f t="shared" si="217"/>
        <v/>
      </c>
      <c r="AQ336" s="2" t="str">
        <f t="shared" si="218"/>
        <v/>
      </c>
      <c r="AR336" s="3" t="str">
        <f t="shared" si="219"/>
        <v/>
      </c>
      <c r="AS336" s="3" t="str">
        <f t="shared" si="220"/>
        <v/>
      </c>
      <c r="AT336" s="3" t="str">
        <f t="shared" si="221"/>
        <v/>
      </c>
      <c r="AU336" s="3" t="str">
        <f t="shared" si="222"/>
        <v/>
      </c>
      <c r="AV336" s="3" t="str">
        <f t="shared" si="223"/>
        <v/>
      </c>
      <c r="AW336" s="3" t="str">
        <f t="shared" si="224"/>
        <v/>
      </c>
      <c r="AX336" s="3" t="str">
        <f t="shared" si="225"/>
        <v/>
      </c>
      <c r="AY336" s="3" t="str">
        <f t="shared" si="226"/>
        <v/>
      </c>
      <c r="AZ336" s="3" t="str">
        <f t="shared" si="227"/>
        <v/>
      </c>
      <c r="BB336" s="7" t="str">
        <f t="shared" si="207"/>
        <v/>
      </c>
    </row>
    <row r="337" spans="1:54" x14ac:dyDescent="0.25">
      <c r="A337" s="2" t="str">
        <f t="shared" si="228"/>
        <v/>
      </c>
      <c r="B337" s="2" t="str">
        <f t="shared" si="229"/>
        <v/>
      </c>
      <c r="D337" s="59"/>
      <c r="E337" s="61"/>
      <c r="F337" s="18" t="str">
        <f t="shared" si="247"/>
        <v/>
      </c>
      <c r="G337" s="19" t="str">
        <f>IF(D337="","",VLOOKUP(D337,'Flota Variable'!$D$4:$I$35,4,0))</f>
        <v/>
      </c>
      <c r="H337" s="54"/>
      <c r="I337" s="19" t="str">
        <f>IF(D337="","",VLOOKUP(D337,'Flota Variable'!$D$4:$I$35,6,0))</f>
        <v/>
      </c>
      <c r="J337" s="54"/>
      <c r="L337" s="2">
        <v>335</v>
      </c>
      <c r="M337" s="2">
        <f t="shared" si="230"/>
        <v>16</v>
      </c>
      <c r="N337" s="2">
        <f t="shared" si="231"/>
        <v>7</v>
      </c>
      <c r="O337" s="2">
        <f t="shared" si="232"/>
        <v>1607</v>
      </c>
      <c r="P337" s="43" t="str">
        <f t="shared" si="233"/>
        <v/>
      </c>
      <c r="Q337" s="44" t="str">
        <f t="shared" si="234"/>
        <v/>
      </c>
      <c r="R337" s="41" t="str">
        <f t="shared" si="235"/>
        <v/>
      </c>
      <c r="S337" s="41" t="str">
        <f t="shared" si="236"/>
        <v/>
      </c>
      <c r="U337" s="2" t="str">
        <f t="shared" si="237"/>
        <v/>
      </c>
      <c r="V337" s="2" t="str">
        <f t="shared" si="238"/>
        <v/>
      </c>
      <c r="W337" s="2" t="str">
        <f t="shared" si="239"/>
        <v/>
      </c>
      <c r="X337" s="2" t="str">
        <f t="shared" si="240"/>
        <v/>
      </c>
      <c r="Y337" s="2" t="str">
        <f t="shared" si="241"/>
        <v/>
      </c>
      <c r="Z337" s="41" t="str">
        <f t="shared" si="242"/>
        <v/>
      </c>
      <c r="AA337" s="41" t="str">
        <f t="shared" si="243"/>
        <v/>
      </c>
      <c r="AB337" s="41" t="str">
        <f t="shared" si="208"/>
        <v/>
      </c>
      <c r="AC337" s="40" t="str">
        <f t="shared" si="209"/>
        <v/>
      </c>
      <c r="AD337" s="41" t="str">
        <f t="shared" si="210"/>
        <v/>
      </c>
      <c r="AF337" s="2" t="str">
        <f t="shared" si="246"/>
        <v/>
      </c>
      <c r="AG337" s="2" t="str">
        <f t="shared" si="211"/>
        <v/>
      </c>
      <c r="AH337" s="2" t="str">
        <f t="shared" si="212"/>
        <v/>
      </c>
      <c r="AI337" s="2" t="str">
        <f t="shared" si="213"/>
        <v/>
      </c>
      <c r="AJ337" s="2" t="str">
        <f t="shared" si="214"/>
        <v/>
      </c>
      <c r="AK337" s="41" t="str">
        <f t="shared" si="244"/>
        <v/>
      </c>
      <c r="AL337" s="41" t="str">
        <f t="shared" si="245"/>
        <v/>
      </c>
      <c r="AM337" s="41" t="str">
        <f t="shared" si="215"/>
        <v/>
      </c>
      <c r="AN337" s="41" t="str">
        <f t="shared" si="216"/>
        <v/>
      </c>
      <c r="AO337" s="41" t="str">
        <f t="shared" si="217"/>
        <v/>
      </c>
      <c r="AQ337" s="2" t="str">
        <f t="shared" si="218"/>
        <v/>
      </c>
      <c r="AR337" s="3" t="str">
        <f t="shared" si="219"/>
        <v/>
      </c>
      <c r="AS337" s="3" t="str">
        <f t="shared" si="220"/>
        <v/>
      </c>
      <c r="AT337" s="3" t="str">
        <f t="shared" si="221"/>
        <v/>
      </c>
      <c r="AU337" s="3" t="str">
        <f t="shared" si="222"/>
        <v/>
      </c>
      <c r="AV337" s="3" t="str">
        <f t="shared" si="223"/>
        <v/>
      </c>
      <c r="AW337" s="3" t="str">
        <f t="shared" si="224"/>
        <v/>
      </c>
      <c r="AX337" s="3" t="str">
        <f t="shared" si="225"/>
        <v/>
      </c>
      <c r="AY337" s="3" t="str">
        <f t="shared" si="226"/>
        <v/>
      </c>
      <c r="AZ337" s="3" t="str">
        <f t="shared" si="227"/>
        <v/>
      </c>
      <c r="BB337" s="7" t="str">
        <f t="shared" si="207"/>
        <v/>
      </c>
    </row>
    <row r="338" spans="1:54" x14ac:dyDescent="0.25">
      <c r="A338" s="2" t="str">
        <f t="shared" si="228"/>
        <v/>
      </c>
      <c r="B338" s="2" t="str">
        <f t="shared" si="229"/>
        <v/>
      </c>
      <c r="D338" s="59"/>
      <c r="E338" s="61"/>
      <c r="F338" s="18" t="str">
        <f t="shared" si="247"/>
        <v/>
      </c>
      <c r="G338" s="19" t="str">
        <f>IF(D338="","",VLOOKUP(D338,'Flota Variable'!$D$4:$I$35,4,0))</f>
        <v/>
      </c>
      <c r="H338" s="54"/>
      <c r="I338" s="19" t="str">
        <f>IF(D338="","",VLOOKUP(D338,'Flota Variable'!$D$4:$I$35,6,0))</f>
        <v/>
      </c>
      <c r="J338" s="54"/>
      <c r="L338" s="2">
        <v>336</v>
      </c>
      <c r="M338" s="2">
        <f t="shared" si="230"/>
        <v>16</v>
      </c>
      <c r="N338" s="2">
        <f t="shared" si="231"/>
        <v>8</v>
      </c>
      <c r="O338" s="2">
        <f t="shared" si="232"/>
        <v>1608</v>
      </c>
      <c r="P338" s="43" t="str">
        <f t="shared" si="233"/>
        <v/>
      </c>
      <c r="Q338" s="44" t="str">
        <f t="shared" si="234"/>
        <v/>
      </c>
      <c r="R338" s="41" t="str">
        <f t="shared" si="235"/>
        <v/>
      </c>
      <c r="S338" s="41" t="str">
        <f t="shared" si="236"/>
        <v/>
      </c>
      <c r="U338" s="2" t="str">
        <f t="shared" si="237"/>
        <v/>
      </c>
      <c r="V338" s="2" t="str">
        <f t="shared" si="238"/>
        <v/>
      </c>
      <c r="W338" s="2" t="str">
        <f t="shared" si="239"/>
        <v/>
      </c>
      <c r="X338" s="2" t="str">
        <f t="shared" si="240"/>
        <v/>
      </c>
      <c r="Y338" s="2" t="str">
        <f t="shared" si="241"/>
        <v/>
      </c>
      <c r="Z338" s="41" t="str">
        <f t="shared" si="242"/>
        <v/>
      </c>
      <c r="AA338" s="41" t="str">
        <f t="shared" si="243"/>
        <v/>
      </c>
      <c r="AB338" s="41" t="str">
        <f t="shared" si="208"/>
        <v/>
      </c>
      <c r="AC338" s="40" t="str">
        <f t="shared" si="209"/>
        <v/>
      </c>
      <c r="AD338" s="41" t="str">
        <f t="shared" si="210"/>
        <v/>
      </c>
      <c r="AF338" s="2" t="str">
        <f t="shared" si="246"/>
        <v/>
      </c>
      <c r="AG338" s="2" t="str">
        <f t="shared" si="211"/>
        <v/>
      </c>
      <c r="AH338" s="2" t="str">
        <f t="shared" si="212"/>
        <v/>
      </c>
      <c r="AI338" s="2" t="str">
        <f t="shared" si="213"/>
        <v/>
      </c>
      <c r="AJ338" s="2" t="str">
        <f t="shared" si="214"/>
        <v/>
      </c>
      <c r="AK338" s="41" t="str">
        <f t="shared" si="244"/>
        <v/>
      </c>
      <c r="AL338" s="41" t="str">
        <f t="shared" si="245"/>
        <v/>
      </c>
      <c r="AM338" s="41" t="str">
        <f t="shared" si="215"/>
        <v/>
      </c>
      <c r="AN338" s="41" t="str">
        <f t="shared" si="216"/>
        <v/>
      </c>
      <c r="AO338" s="41" t="str">
        <f t="shared" si="217"/>
        <v/>
      </c>
      <c r="AQ338" s="2" t="str">
        <f t="shared" si="218"/>
        <v/>
      </c>
      <c r="AR338" s="3" t="str">
        <f t="shared" si="219"/>
        <v/>
      </c>
      <c r="AS338" s="3" t="str">
        <f t="shared" si="220"/>
        <v/>
      </c>
      <c r="AT338" s="3" t="str">
        <f t="shared" si="221"/>
        <v/>
      </c>
      <c r="AU338" s="3" t="str">
        <f t="shared" si="222"/>
        <v/>
      </c>
      <c r="AV338" s="3" t="str">
        <f t="shared" si="223"/>
        <v/>
      </c>
      <c r="AW338" s="3" t="str">
        <f t="shared" si="224"/>
        <v/>
      </c>
      <c r="AX338" s="3" t="str">
        <f t="shared" si="225"/>
        <v/>
      </c>
      <c r="AY338" s="3" t="str">
        <f t="shared" si="226"/>
        <v/>
      </c>
      <c r="AZ338" s="3" t="str">
        <f t="shared" si="227"/>
        <v/>
      </c>
      <c r="BB338" s="7" t="str">
        <f t="shared" si="207"/>
        <v/>
      </c>
    </row>
    <row r="339" spans="1:54" x14ac:dyDescent="0.25">
      <c r="A339" s="2" t="str">
        <f t="shared" si="228"/>
        <v/>
      </c>
      <c r="B339" s="2" t="str">
        <f t="shared" si="229"/>
        <v/>
      </c>
      <c r="D339" s="59"/>
      <c r="E339" s="61"/>
      <c r="F339" s="18" t="str">
        <f t="shared" si="247"/>
        <v/>
      </c>
      <c r="G339" s="19" t="str">
        <f>IF(D339="","",VLOOKUP(D339,'Flota Variable'!$D$4:$I$35,4,0))</f>
        <v/>
      </c>
      <c r="H339" s="54"/>
      <c r="I339" s="19" t="str">
        <f>IF(D339="","",VLOOKUP(D339,'Flota Variable'!$D$4:$I$35,6,0))</f>
        <v/>
      </c>
      <c r="J339" s="54"/>
      <c r="L339" s="2">
        <v>337</v>
      </c>
      <c r="M339" s="2">
        <f t="shared" si="230"/>
        <v>16</v>
      </c>
      <c r="N339" s="2">
        <f t="shared" si="231"/>
        <v>9</v>
      </c>
      <c r="O339" s="2">
        <f t="shared" si="232"/>
        <v>1609</v>
      </c>
      <c r="P339" s="43" t="str">
        <f t="shared" si="233"/>
        <v/>
      </c>
      <c r="Q339" s="44" t="str">
        <f t="shared" si="234"/>
        <v/>
      </c>
      <c r="R339" s="41" t="str">
        <f t="shared" si="235"/>
        <v/>
      </c>
      <c r="S339" s="41" t="str">
        <f t="shared" si="236"/>
        <v/>
      </c>
      <c r="U339" s="2" t="str">
        <f t="shared" si="237"/>
        <v/>
      </c>
      <c r="V339" s="2" t="str">
        <f t="shared" si="238"/>
        <v/>
      </c>
      <c r="W339" s="2" t="str">
        <f t="shared" si="239"/>
        <v/>
      </c>
      <c r="X339" s="2" t="str">
        <f t="shared" si="240"/>
        <v/>
      </c>
      <c r="Y339" s="2" t="str">
        <f t="shared" si="241"/>
        <v/>
      </c>
      <c r="Z339" s="41" t="str">
        <f t="shared" si="242"/>
        <v/>
      </c>
      <c r="AA339" s="41" t="str">
        <f t="shared" si="243"/>
        <v/>
      </c>
      <c r="AB339" s="41" t="str">
        <f t="shared" si="208"/>
        <v/>
      </c>
      <c r="AC339" s="40" t="str">
        <f t="shared" si="209"/>
        <v/>
      </c>
      <c r="AD339" s="41" t="str">
        <f t="shared" si="210"/>
        <v/>
      </c>
      <c r="AF339" s="2" t="str">
        <f t="shared" si="246"/>
        <v/>
      </c>
      <c r="AG339" s="2" t="str">
        <f t="shared" si="211"/>
        <v/>
      </c>
      <c r="AH339" s="2" t="str">
        <f t="shared" si="212"/>
        <v/>
      </c>
      <c r="AI339" s="2" t="str">
        <f t="shared" si="213"/>
        <v/>
      </c>
      <c r="AJ339" s="2" t="str">
        <f t="shared" si="214"/>
        <v/>
      </c>
      <c r="AK339" s="41" t="str">
        <f t="shared" si="244"/>
        <v/>
      </c>
      <c r="AL339" s="41" t="str">
        <f t="shared" si="245"/>
        <v/>
      </c>
      <c r="AM339" s="41" t="str">
        <f t="shared" si="215"/>
        <v/>
      </c>
      <c r="AN339" s="41" t="str">
        <f t="shared" si="216"/>
        <v/>
      </c>
      <c r="AO339" s="41" t="str">
        <f t="shared" si="217"/>
        <v/>
      </c>
      <c r="AQ339" s="2" t="str">
        <f t="shared" si="218"/>
        <v/>
      </c>
      <c r="AR339" s="3" t="str">
        <f t="shared" si="219"/>
        <v/>
      </c>
      <c r="AS339" s="3" t="str">
        <f t="shared" si="220"/>
        <v/>
      </c>
      <c r="AT339" s="3" t="str">
        <f t="shared" si="221"/>
        <v/>
      </c>
      <c r="AU339" s="3" t="str">
        <f t="shared" si="222"/>
        <v/>
      </c>
      <c r="AV339" s="3" t="str">
        <f t="shared" si="223"/>
        <v/>
      </c>
      <c r="AW339" s="3" t="str">
        <f t="shared" si="224"/>
        <v/>
      </c>
      <c r="AX339" s="3" t="str">
        <f t="shared" si="225"/>
        <v/>
      </c>
      <c r="AY339" s="3" t="str">
        <f t="shared" si="226"/>
        <v/>
      </c>
      <c r="AZ339" s="3" t="str">
        <f t="shared" si="227"/>
        <v/>
      </c>
      <c r="BB339" s="7" t="str">
        <f t="shared" si="207"/>
        <v/>
      </c>
    </row>
    <row r="340" spans="1:54" x14ac:dyDescent="0.25">
      <c r="A340" s="2" t="str">
        <f t="shared" si="228"/>
        <v/>
      </c>
      <c r="B340" s="2" t="str">
        <f t="shared" si="229"/>
        <v/>
      </c>
      <c r="D340" s="59"/>
      <c r="E340" s="61"/>
      <c r="F340" s="18" t="str">
        <f t="shared" si="247"/>
        <v/>
      </c>
      <c r="G340" s="19" t="str">
        <f>IF(D340="","",VLOOKUP(D340,'Flota Variable'!$D$4:$I$35,4,0))</f>
        <v/>
      </c>
      <c r="H340" s="54"/>
      <c r="I340" s="19" t="str">
        <f>IF(D340="","",VLOOKUP(D340,'Flota Variable'!$D$4:$I$35,6,0))</f>
        <v/>
      </c>
      <c r="J340" s="54"/>
      <c r="L340" s="2">
        <v>338</v>
      </c>
      <c r="M340" s="2">
        <f t="shared" si="230"/>
        <v>16</v>
      </c>
      <c r="N340" s="2">
        <f t="shared" si="231"/>
        <v>10</v>
      </c>
      <c r="O340" s="2">
        <f t="shared" si="232"/>
        <v>1610</v>
      </c>
      <c r="P340" s="43" t="str">
        <f t="shared" si="233"/>
        <v/>
      </c>
      <c r="Q340" s="44" t="str">
        <f t="shared" si="234"/>
        <v/>
      </c>
      <c r="R340" s="41" t="str">
        <f t="shared" si="235"/>
        <v/>
      </c>
      <c r="S340" s="41" t="str">
        <f t="shared" si="236"/>
        <v/>
      </c>
      <c r="U340" s="2" t="str">
        <f t="shared" si="237"/>
        <v/>
      </c>
      <c r="V340" s="2" t="str">
        <f t="shared" si="238"/>
        <v/>
      </c>
      <c r="W340" s="2" t="str">
        <f t="shared" si="239"/>
        <v/>
      </c>
      <c r="X340" s="2" t="str">
        <f t="shared" si="240"/>
        <v/>
      </c>
      <c r="Y340" s="2" t="str">
        <f t="shared" si="241"/>
        <v/>
      </c>
      <c r="Z340" s="41" t="str">
        <f t="shared" si="242"/>
        <v/>
      </c>
      <c r="AA340" s="41" t="str">
        <f t="shared" si="243"/>
        <v/>
      </c>
      <c r="AB340" s="41" t="str">
        <f t="shared" si="208"/>
        <v/>
      </c>
      <c r="AC340" s="40" t="str">
        <f t="shared" si="209"/>
        <v/>
      </c>
      <c r="AD340" s="41" t="str">
        <f t="shared" si="210"/>
        <v/>
      </c>
      <c r="AF340" s="2" t="str">
        <f t="shared" si="246"/>
        <v/>
      </c>
      <c r="AG340" s="2" t="str">
        <f t="shared" si="211"/>
        <v/>
      </c>
      <c r="AH340" s="2" t="str">
        <f t="shared" si="212"/>
        <v/>
      </c>
      <c r="AI340" s="2" t="str">
        <f t="shared" si="213"/>
        <v/>
      </c>
      <c r="AJ340" s="2" t="str">
        <f t="shared" si="214"/>
        <v/>
      </c>
      <c r="AK340" s="41" t="str">
        <f t="shared" si="244"/>
        <v/>
      </c>
      <c r="AL340" s="41" t="str">
        <f t="shared" si="245"/>
        <v/>
      </c>
      <c r="AM340" s="41" t="str">
        <f t="shared" si="215"/>
        <v/>
      </c>
      <c r="AN340" s="41" t="str">
        <f t="shared" si="216"/>
        <v/>
      </c>
      <c r="AO340" s="41" t="str">
        <f t="shared" si="217"/>
        <v/>
      </c>
      <c r="AQ340" s="2" t="str">
        <f t="shared" si="218"/>
        <v/>
      </c>
      <c r="AR340" s="3" t="str">
        <f t="shared" si="219"/>
        <v/>
      </c>
      <c r="AS340" s="3" t="str">
        <f t="shared" si="220"/>
        <v/>
      </c>
      <c r="AT340" s="3" t="str">
        <f t="shared" si="221"/>
        <v/>
      </c>
      <c r="AU340" s="3" t="str">
        <f t="shared" si="222"/>
        <v/>
      </c>
      <c r="AV340" s="3" t="str">
        <f t="shared" si="223"/>
        <v/>
      </c>
      <c r="AW340" s="3" t="str">
        <f t="shared" si="224"/>
        <v/>
      </c>
      <c r="AX340" s="3" t="str">
        <f t="shared" si="225"/>
        <v/>
      </c>
      <c r="AY340" s="3" t="str">
        <f t="shared" si="226"/>
        <v/>
      </c>
      <c r="AZ340" s="3" t="str">
        <f t="shared" si="227"/>
        <v/>
      </c>
      <c r="BB340" s="7" t="str">
        <f t="shared" si="207"/>
        <v/>
      </c>
    </row>
    <row r="341" spans="1:54" x14ac:dyDescent="0.25">
      <c r="A341" s="2" t="str">
        <f t="shared" si="228"/>
        <v/>
      </c>
      <c r="B341" s="2" t="str">
        <f t="shared" si="229"/>
        <v/>
      </c>
      <c r="D341" s="59"/>
      <c r="E341" s="61"/>
      <c r="F341" s="18" t="str">
        <f t="shared" si="247"/>
        <v/>
      </c>
      <c r="G341" s="19" t="str">
        <f>IF(D341="","",VLOOKUP(D341,'Flota Variable'!$D$4:$I$35,4,0))</f>
        <v/>
      </c>
      <c r="H341" s="54"/>
      <c r="I341" s="19" t="str">
        <f>IF(D341="","",VLOOKUP(D341,'Flota Variable'!$D$4:$I$35,6,0))</f>
        <v/>
      </c>
      <c r="J341" s="54"/>
      <c r="L341" s="2">
        <v>339</v>
      </c>
      <c r="M341" s="2">
        <f t="shared" si="230"/>
        <v>16</v>
      </c>
      <c r="N341" s="2">
        <f t="shared" si="231"/>
        <v>11</v>
      </c>
      <c r="O341" s="2">
        <f t="shared" si="232"/>
        <v>1611</v>
      </c>
      <c r="P341" s="43" t="str">
        <f t="shared" si="233"/>
        <v/>
      </c>
      <c r="Q341" s="44" t="str">
        <f t="shared" si="234"/>
        <v/>
      </c>
      <c r="R341" s="41" t="str">
        <f t="shared" si="235"/>
        <v/>
      </c>
      <c r="S341" s="41" t="str">
        <f t="shared" si="236"/>
        <v/>
      </c>
      <c r="U341" s="2" t="str">
        <f t="shared" si="237"/>
        <v/>
      </c>
      <c r="V341" s="2" t="str">
        <f t="shared" si="238"/>
        <v/>
      </c>
      <c r="W341" s="2" t="str">
        <f t="shared" si="239"/>
        <v/>
      </c>
      <c r="X341" s="2" t="str">
        <f t="shared" si="240"/>
        <v/>
      </c>
      <c r="Y341" s="2" t="str">
        <f t="shared" si="241"/>
        <v/>
      </c>
      <c r="Z341" s="41" t="str">
        <f t="shared" si="242"/>
        <v/>
      </c>
      <c r="AA341" s="41" t="str">
        <f t="shared" si="243"/>
        <v/>
      </c>
      <c r="AB341" s="41" t="str">
        <f t="shared" si="208"/>
        <v/>
      </c>
      <c r="AC341" s="40" t="str">
        <f t="shared" si="209"/>
        <v/>
      </c>
      <c r="AD341" s="41" t="str">
        <f t="shared" si="210"/>
        <v/>
      </c>
      <c r="AF341" s="2" t="str">
        <f t="shared" si="246"/>
        <v/>
      </c>
      <c r="AG341" s="2" t="str">
        <f t="shared" si="211"/>
        <v/>
      </c>
      <c r="AH341" s="2" t="str">
        <f t="shared" si="212"/>
        <v/>
      </c>
      <c r="AI341" s="2" t="str">
        <f t="shared" si="213"/>
        <v/>
      </c>
      <c r="AJ341" s="2" t="str">
        <f t="shared" si="214"/>
        <v/>
      </c>
      <c r="AK341" s="41" t="str">
        <f t="shared" si="244"/>
        <v/>
      </c>
      <c r="AL341" s="41" t="str">
        <f t="shared" si="245"/>
        <v/>
      </c>
      <c r="AM341" s="41" t="str">
        <f t="shared" si="215"/>
        <v/>
      </c>
      <c r="AN341" s="41" t="str">
        <f t="shared" si="216"/>
        <v/>
      </c>
      <c r="AO341" s="41" t="str">
        <f t="shared" si="217"/>
        <v/>
      </c>
      <c r="AQ341" s="2" t="str">
        <f t="shared" si="218"/>
        <v/>
      </c>
      <c r="AR341" s="3" t="str">
        <f t="shared" si="219"/>
        <v/>
      </c>
      <c r="AS341" s="3" t="str">
        <f t="shared" si="220"/>
        <v/>
      </c>
      <c r="AT341" s="3" t="str">
        <f t="shared" si="221"/>
        <v/>
      </c>
      <c r="AU341" s="3" t="str">
        <f t="shared" si="222"/>
        <v/>
      </c>
      <c r="AV341" s="3" t="str">
        <f t="shared" si="223"/>
        <v/>
      </c>
      <c r="AW341" s="3" t="str">
        <f t="shared" si="224"/>
        <v/>
      </c>
      <c r="AX341" s="3" t="str">
        <f t="shared" si="225"/>
        <v/>
      </c>
      <c r="AY341" s="3" t="str">
        <f t="shared" si="226"/>
        <v/>
      </c>
      <c r="AZ341" s="3" t="str">
        <f t="shared" si="227"/>
        <v/>
      </c>
      <c r="BB341" s="7" t="str">
        <f t="shared" si="207"/>
        <v/>
      </c>
    </row>
    <row r="342" spans="1:54" x14ac:dyDescent="0.25">
      <c r="A342" s="2" t="str">
        <f t="shared" si="228"/>
        <v/>
      </c>
      <c r="B342" s="2" t="str">
        <f t="shared" si="229"/>
        <v/>
      </c>
      <c r="D342" s="59"/>
      <c r="E342" s="61"/>
      <c r="F342" s="18" t="str">
        <f t="shared" si="247"/>
        <v/>
      </c>
      <c r="G342" s="19" t="str">
        <f>IF(D342="","",VLOOKUP(D342,'Flota Variable'!$D$4:$I$35,4,0))</f>
        <v/>
      </c>
      <c r="H342" s="54"/>
      <c r="I342" s="19" t="str">
        <f>IF(D342="","",VLOOKUP(D342,'Flota Variable'!$D$4:$I$35,6,0))</f>
        <v/>
      </c>
      <c r="J342" s="54"/>
      <c r="L342" s="2">
        <v>340</v>
      </c>
      <c r="M342" s="2">
        <f t="shared" si="230"/>
        <v>16</v>
      </c>
      <c r="N342" s="2">
        <f t="shared" si="231"/>
        <v>12</v>
      </c>
      <c r="O342" s="2">
        <f t="shared" si="232"/>
        <v>1612</v>
      </c>
      <c r="P342" s="43" t="str">
        <f t="shared" si="233"/>
        <v/>
      </c>
      <c r="Q342" s="44" t="str">
        <f t="shared" si="234"/>
        <v/>
      </c>
      <c r="R342" s="41" t="str">
        <f t="shared" si="235"/>
        <v/>
      </c>
      <c r="S342" s="41" t="str">
        <f t="shared" si="236"/>
        <v/>
      </c>
      <c r="U342" s="2" t="str">
        <f t="shared" si="237"/>
        <v/>
      </c>
      <c r="V342" s="2" t="str">
        <f t="shared" si="238"/>
        <v/>
      </c>
      <c r="W342" s="2" t="str">
        <f t="shared" si="239"/>
        <v/>
      </c>
      <c r="X342" s="2" t="str">
        <f t="shared" si="240"/>
        <v/>
      </c>
      <c r="Y342" s="2" t="str">
        <f t="shared" si="241"/>
        <v/>
      </c>
      <c r="Z342" s="41" t="str">
        <f t="shared" si="242"/>
        <v/>
      </c>
      <c r="AA342" s="41" t="str">
        <f t="shared" si="243"/>
        <v/>
      </c>
      <c r="AB342" s="41" t="str">
        <f t="shared" si="208"/>
        <v/>
      </c>
      <c r="AC342" s="40" t="str">
        <f t="shared" si="209"/>
        <v/>
      </c>
      <c r="AD342" s="41" t="str">
        <f t="shared" si="210"/>
        <v/>
      </c>
      <c r="AF342" s="2" t="str">
        <f t="shared" si="246"/>
        <v/>
      </c>
      <c r="AG342" s="2" t="str">
        <f t="shared" si="211"/>
        <v/>
      </c>
      <c r="AH342" s="2" t="str">
        <f t="shared" si="212"/>
        <v/>
      </c>
      <c r="AI342" s="2" t="str">
        <f t="shared" si="213"/>
        <v/>
      </c>
      <c r="AJ342" s="2" t="str">
        <f t="shared" si="214"/>
        <v/>
      </c>
      <c r="AK342" s="41" t="str">
        <f t="shared" si="244"/>
        <v/>
      </c>
      <c r="AL342" s="41" t="str">
        <f t="shared" si="245"/>
        <v/>
      </c>
      <c r="AM342" s="41" t="str">
        <f t="shared" si="215"/>
        <v/>
      </c>
      <c r="AN342" s="41" t="str">
        <f t="shared" si="216"/>
        <v/>
      </c>
      <c r="AO342" s="41" t="str">
        <f t="shared" si="217"/>
        <v/>
      </c>
      <c r="AQ342" s="2" t="str">
        <f t="shared" si="218"/>
        <v/>
      </c>
      <c r="AR342" s="3" t="str">
        <f t="shared" si="219"/>
        <v/>
      </c>
      <c r="AS342" s="3" t="str">
        <f t="shared" si="220"/>
        <v/>
      </c>
      <c r="AT342" s="3" t="str">
        <f t="shared" si="221"/>
        <v/>
      </c>
      <c r="AU342" s="3" t="str">
        <f t="shared" si="222"/>
        <v/>
      </c>
      <c r="AV342" s="3" t="str">
        <f t="shared" si="223"/>
        <v/>
      </c>
      <c r="AW342" s="3" t="str">
        <f t="shared" si="224"/>
        <v/>
      </c>
      <c r="AX342" s="3" t="str">
        <f t="shared" si="225"/>
        <v/>
      </c>
      <c r="AY342" s="3" t="str">
        <f t="shared" si="226"/>
        <v/>
      </c>
      <c r="AZ342" s="3" t="str">
        <f t="shared" si="227"/>
        <v/>
      </c>
      <c r="BB342" s="7" t="str">
        <f t="shared" si="207"/>
        <v/>
      </c>
    </row>
    <row r="343" spans="1:54" x14ac:dyDescent="0.25">
      <c r="A343" s="2" t="str">
        <f t="shared" si="228"/>
        <v/>
      </c>
      <c r="B343" s="2" t="str">
        <f t="shared" si="229"/>
        <v/>
      </c>
      <c r="D343" s="59"/>
      <c r="E343" s="61"/>
      <c r="F343" s="18" t="str">
        <f t="shared" si="247"/>
        <v/>
      </c>
      <c r="G343" s="19" t="str">
        <f>IF(D343="","",VLOOKUP(D343,'Flota Variable'!$D$4:$I$35,4,0))</f>
        <v/>
      </c>
      <c r="H343" s="54"/>
      <c r="I343" s="19" t="str">
        <f>IF(D343="","",VLOOKUP(D343,'Flota Variable'!$D$4:$I$35,6,0))</f>
        <v/>
      </c>
      <c r="J343" s="54"/>
      <c r="L343" s="2">
        <v>341</v>
      </c>
      <c r="M343" s="2">
        <f t="shared" si="230"/>
        <v>16</v>
      </c>
      <c r="N343" s="2">
        <f t="shared" si="231"/>
        <v>13</v>
      </c>
      <c r="O343" s="2">
        <f t="shared" si="232"/>
        <v>1613</v>
      </c>
      <c r="P343" s="43" t="str">
        <f t="shared" si="233"/>
        <v/>
      </c>
      <c r="Q343" s="44" t="str">
        <f t="shared" si="234"/>
        <v/>
      </c>
      <c r="R343" s="41" t="str">
        <f t="shared" si="235"/>
        <v/>
      </c>
      <c r="S343" s="41" t="str">
        <f t="shared" si="236"/>
        <v/>
      </c>
      <c r="U343" s="2" t="str">
        <f t="shared" si="237"/>
        <v/>
      </c>
      <c r="V343" s="2" t="str">
        <f t="shared" si="238"/>
        <v/>
      </c>
      <c r="W343" s="2" t="str">
        <f t="shared" si="239"/>
        <v/>
      </c>
      <c r="X343" s="2" t="str">
        <f t="shared" si="240"/>
        <v/>
      </c>
      <c r="Y343" s="2" t="str">
        <f t="shared" si="241"/>
        <v/>
      </c>
      <c r="Z343" s="41" t="str">
        <f t="shared" si="242"/>
        <v/>
      </c>
      <c r="AA343" s="41" t="str">
        <f t="shared" si="243"/>
        <v/>
      </c>
      <c r="AB343" s="41" t="str">
        <f t="shared" si="208"/>
        <v/>
      </c>
      <c r="AC343" s="40" t="str">
        <f t="shared" si="209"/>
        <v/>
      </c>
      <c r="AD343" s="41" t="str">
        <f t="shared" si="210"/>
        <v/>
      </c>
      <c r="AF343" s="2" t="str">
        <f t="shared" si="246"/>
        <v/>
      </c>
      <c r="AG343" s="2" t="str">
        <f t="shared" si="211"/>
        <v/>
      </c>
      <c r="AH343" s="2" t="str">
        <f t="shared" si="212"/>
        <v/>
      </c>
      <c r="AI343" s="2" t="str">
        <f t="shared" si="213"/>
        <v/>
      </c>
      <c r="AJ343" s="2" t="str">
        <f t="shared" si="214"/>
        <v/>
      </c>
      <c r="AK343" s="41" t="str">
        <f t="shared" si="244"/>
        <v/>
      </c>
      <c r="AL343" s="41" t="str">
        <f t="shared" si="245"/>
        <v/>
      </c>
      <c r="AM343" s="41" t="str">
        <f t="shared" si="215"/>
        <v/>
      </c>
      <c r="AN343" s="41" t="str">
        <f t="shared" si="216"/>
        <v/>
      </c>
      <c r="AO343" s="41" t="str">
        <f t="shared" si="217"/>
        <v/>
      </c>
      <c r="AQ343" s="2" t="str">
        <f t="shared" si="218"/>
        <v/>
      </c>
      <c r="AR343" s="3" t="str">
        <f t="shared" si="219"/>
        <v/>
      </c>
      <c r="AS343" s="3" t="str">
        <f t="shared" si="220"/>
        <v/>
      </c>
      <c r="AT343" s="3" t="str">
        <f t="shared" si="221"/>
        <v/>
      </c>
      <c r="AU343" s="3" t="str">
        <f t="shared" si="222"/>
        <v/>
      </c>
      <c r="AV343" s="3" t="str">
        <f t="shared" si="223"/>
        <v/>
      </c>
      <c r="AW343" s="3" t="str">
        <f t="shared" si="224"/>
        <v/>
      </c>
      <c r="AX343" s="3" t="str">
        <f t="shared" si="225"/>
        <v/>
      </c>
      <c r="AY343" s="3" t="str">
        <f t="shared" si="226"/>
        <v/>
      </c>
      <c r="AZ343" s="3" t="str">
        <f t="shared" si="227"/>
        <v/>
      </c>
      <c r="BB343" s="7" t="str">
        <f t="shared" si="207"/>
        <v/>
      </c>
    </row>
    <row r="344" spans="1:54" x14ac:dyDescent="0.25">
      <c r="A344" s="2" t="str">
        <f t="shared" si="228"/>
        <v/>
      </c>
      <c r="B344" s="2" t="str">
        <f t="shared" si="229"/>
        <v/>
      </c>
      <c r="D344" s="59"/>
      <c r="E344" s="61"/>
      <c r="F344" s="18" t="str">
        <f t="shared" si="247"/>
        <v/>
      </c>
      <c r="G344" s="19" t="str">
        <f>IF(D344="","",VLOOKUP(D344,'Flota Variable'!$D$4:$I$35,4,0))</f>
        <v/>
      </c>
      <c r="H344" s="54"/>
      <c r="I344" s="19" t="str">
        <f>IF(D344="","",VLOOKUP(D344,'Flota Variable'!$D$4:$I$35,6,0))</f>
        <v/>
      </c>
      <c r="J344" s="54"/>
      <c r="L344" s="2">
        <v>342</v>
      </c>
      <c r="M344" s="2">
        <f t="shared" si="230"/>
        <v>16</v>
      </c>
      <c r="N344" s="2">
        <f t="shared" si="231"/>
        <v>14</v>
      </c>
      <c r="O344" s="2">
        <f t="shared" si="232"/>
        <v>1614</v>
      </c>
      <c r="P344" s="43" t="str">
        <f t="shared" si="233"/>
        <v/>
      </c>
      <c r="Q344" s="44" t="str">
        <f t="shared" si="234"/>
        <v/>
      </c>
      <c r="R344" s="41" t="str">
        <f t="shared" si="235"/>
        <v/>
      </c>
      <c r="S344" s="41" t="str">
        <f t="shared" si="236"/>
        <v/>
      </c>
      <c r="U344" s="2" t="str">
        <f t="shared" si="237"/>
        <v/>
      </c>
      <c r="V344" s="2" t="str">
        <f t="shared" si="238"/>
        <v/>
      </c>
      <c r="W344" s="2" t="str">
        <f t="shared" si="239"/>
        <v/>
      </c>
      <c r="X344" s="2" t="str">
        <f t="shared" si="240"/>
        <v/>
      </c>
      <c r="Y344" s="2" t="str">
        <f t="shared" si="241"/>
        <v/>
      </c>
      <c r="Z344" s="41" t="str">
        <f t="shared" si="242"/>
        <v/>
      </c>
      <c r="AA344" s="41" t="str">
        <f t="shared" si="243"/>
        <v/>
      </c>
      <c r="AB344" s="41" t="str">
        <f t="shared" si="208"/>
        <v/>
      </c>
      <c r="AC344" s="40" t="str">
        <f t="shared" si="209"/>
        <v/>
      </c>
      <c r="AD344" s="41" t="str">
        <f t="shared" si="210"/>
        <v/>
      </c>
      <c r="AF344" s="2" t="str">
        <f t="shared" si="246"/>
        <v/>
      </c>
      <c r="AG344" s="2" t="str">
        <f t="shared" si="211"/>
        <v/>
      </c>
      <c r="AH344" s="2" t="str">
        <f t="shared" si="212"/>
        <v/>
      </c>
      <c r="AI344" s="2" t="str">
        <f t="shared" si="213"/>
        <v/>
      </c>
      <c r="AJ344" s="2" t="str">
        <f t="shared" si="214"/>
        <v/>
      </c>
      <c r="AK344" s="41" t="str">
        <f t="shared" si="244"/>
        <v/>
      </c>
      <c r="AL344" s="41" t="str">
        <f t="shared" si="245"/>
        <v/>
      </c>
      <c r="AM344" s="41" t="str">
        <f t="shared" si="215"/>
        <v/>
      </c>
      <c r="AN344" s="41" t="str">
        <f t="shared" si="216"/>
        <v/>
      </c>
      <c r="AO344" s="41" t="str">
        <f t="shared" si="217"/>
        <v/>
      </c>
      <c r="AQ344" s="2" t="str">
        <f t="shared" si="218"/>
        <v/>
      </c>
      <c r="AR344" s="3" t="str">
        <f t="shared" si="219"/>
        <v/>
      </c>
      <c r="AS344" s="3" t="str">
        <f t="shared" si="220"/>
        <v/>
      </c>
      <c r="AT344" s="3" t="str">
        <f t="shared" si="221"/>
        <v/>
      </c>
      <c r="AU344" s="3" t="str">
        <f t="shared" si="222"/>
        <v/>
      </c>
      <c r="AV344" s="3" t="str">
        <f t="shared" si="223"/>
        <v/>
      </c>
      <c r="AW344" s="3" t="str">
        <f t="shared" si="224"/>
        <v/>
      </c>
      <c r="AX344" s="3" t="str">
        <f t="shared" si="225"/>
        <v/>
      </c>
      <c r="AY344" s="3" t="str">
        <f t="shared" si="226"/>
        <v/>
      </c>
      <c r="AZ344" s="3" t="str">
        <f t="shared" si="227"/>
        <v/>
      </c>
      <c r="BB344" s="7" t="str">
        <f t="shared" si="207"/>
        <v/>
      </c>
    </row>
    <row r="345" spans="1:54" x14ac:dyDescent="0.25">
      <c r="A345" s="2" t="str">
        <f t="shared" si="228"/>
        <v/>
      </c>
      <c r="B345" s="2" t="str">
        <f t="shared" si="229"/>
        <v/>
      </c>
      <c r="D345" s="59"/>
      <c r="E345" s="61"/>
      <c r="F345" s="18" t="str">
        <f t="shared" si="247"/>
        <v/>
      </c>
      <c r="G345" s="19" t="str">
        <f>IF(D345="","",VLOOKUP(D345,'Flota Variable'!$D$4:$I$35,4,0))</f>
        <v/>
      </c>
      <c r="H345" s="54"/>
      <c r="I345" s="19" t="str">
        <f>IF(D345="","",VLOOKUP(D345,'Flota Variable'!$D$4:$I$35,6,0))</f>
        <v/>
      </c>
      <c r="J345" s="54"/>
      <c r="L345" s="2">
        <v>343</v>
      </c>
      <c r="M345" s="2">
        <f t="shared" si="230"/>
        <v>16</v>
      </c>
      <c r="N345" s="2">
        <f t="shared" si="231"/>
        <v>15</v>
      </c>
      <c r="O345" s="2">
        <f t="shared" si="232"/>
        <v>1615</v>
      </c>
      <c r="P345" s="43" t="str">
        <f t="shared" si="233"/>
        <v/>
      </c>
      <c r="Q345" s="44" t="str">
        <f t="shared" si="234"/>
        <v/>
      </c>
      <c r="R345" s="41" t="str">
        <f t="shared" si="235"/>
        <v/>
      </c>
      <c r="S345" s="41" t="str">
        <f t="shared" si="236"/>
        <v/>
      </c>
      <c r="U345" s="2" t="str">
        <f t="shared" si="237"/>
        <v/>
      </c>
      <c r="V345" s="2" t="str">
        <f t="shared" si="238"/>
        <v/>
      </c>
      <c r="W345" s="2" t="str">
        <f t="shared" si="239"/>
        <v/>
      </c>
      <c r="X345" s="2" t="str">
        <f t="shared" si="240"/>
        <v/>
      </c>
      <c r="Y345" s="2" t="str">
        <f t="shared" si="241"/>
        <v/>
      </c>
      <c r="Z345" s="41" t="str">
        <f t="shared" si="242"/>
        <v/>
      </c>
      <c r="AA345" s="41" t="str">
        <f t="shared" si="243"/>
        <v/>
      </c>
      <c r="AB345" s="41" t="str">
        <f t="shared" si="208"/>
        <v/>
      </c>
      <c r="AC345" s="40" t="str">
        <f t="shared" si="209"/>
        <v/>
      </c>
      <c r="AD345" s="41" t="str">
        <f t="shared" si="210"/>
        <v/>
      </c>
      <c r="AF345" s="2" t="str">
        <f t="shared" si="246"/>
        <v/>
      </c>
      <c r="AG345" s="2" t="str">
        <f t="shared" si="211"/>
        <v/>
      </c>
      <c r="AH345" s="2" t="str">
        <f t="shared" si="212"/>
        <v/>
      </c>
      <c r="AI345" s="2" t="str">
        <f t="shared" si="213"/>
        <v/>
      </c>
      <c r="AJ345" s="2" t="str">
        <f t="shared" si="214"/>
        <v/>
      </c>
      <c r="AK345" s="41" t="str">
        <f t="shared" si="244"/>
        <v/>
      </c>
      <c r="AL345" s="41" t="str">
        <f t="shared" si="245"/>
        <v/>
      </c>
      <c r="AM345" s="41" t="str">
        <f t="shared" si="215"/>
        <v/>
      </c>
      <c r="AN345" s="41" t="str">
        <f t="shared" si="216"/>
        <v/>
      </c>
      <c r="AO345" s="41" t="str">
        <f t="shared" si="217"/>
        <v/>
      </c>
      <c r="AQ345" s="2" t="str">
        <f t="shared" si="218"/>
        <v/>
      </c>
      <c r="AR345" s="3" t="str">
        <f t="shared" si="219"/>
        <v/>
      </c>
      <c r="AS345" s="3" t="str">
        <f t="shared" si="220"/>
        <v/>
      </c>
      <c r="AT345" s="3" t="str">
        <f t="shared" si="221"/>
        <v/>
      </c>
      <c r="AU345" s="3" t="str">
        <f t="shared" si="222"/>
        <v/>
      </c>
      <c r="AV345" s="3" t="str">
        <f t="shared" si="223"/>
        <v/>
      </c>
      <c r="AW345" s="3" t="str">
        <f t="shared" si="224"/>
        <v/>
      </c>
      <c r="AX345" s="3" t="str">
        <f t="shared" si="225"/>
        <v/>
      </c>
      <c r="AY345" s="3" t="str">
        <f t="shared" si="226"/>
        <v/>
      </c>
      <c r="AZ345" s="3" t="str">
        <f t="shared" si="227"/>
        <v/>
      </c>
      <c r="BB345" s="7" t="str">
        <f t="shared" si="207"/>
        <v/>
      </c>
    </row>
    <row r="346" spans="1:54" x14ac:dyDescent="0.25">
      <c r="A346" s="2" t="str">
        <f t="shared" si="228"/>
        <v/>
      </c>
      <c r="B346" s="2" t="str">
        <f t="shared" si="229"/>
        <v/>
      </c>
      <c r="D346" s="59"/>
      <c r="E346" s="61"/>
      <c r="F346" s="18" t="str">
        <f t="shared" si="247"/>
        <v/>
      </c>
      <c r="G346" s="19" t="str">
        <f>IF(D346="","",VLOOKUP(D346,'Flota Variable'!$D$4:$I$35,4,0))</f>
        <v/>
      </c>
      <c r="H346" s="54"/>
      <c r="I346" s="19" t="str">
        <f>IF(D346="","",VLOOKUP(D346,'Flota Variable'!$D$4:$I$35,6,0))</f>
        <v/>
      </c>
      <c r="J346" s="54"/>
      <c r="L346" s="2">
        <v>344</v>
      </c>
      <c r="M346" s="2">
        <f t="shared" si="230"/>
        <v>16</v>
      </c>
      <c r="N346" s="2">
        <f t="shared" si="231"/>
        <v>16</v>
      </c>
      <c r="O346" s="2">
        <f t="shared" si="232"/>
        <v>1616</v>
      </c>
      <c r="P346" s="43" t="str">
        <f t="shared" si="233"/>
        <v/>
      </c>
      <c r="Q346" s="44" t="str">
        <f t="shared" si="234"/>
        <v/>
      </c>
      <c r="R346" s="41" t="str">
        <f t="shared" si="235"/>
        <v/>
      </c>
      <c r="S346" s="41" t="str">
        <f t="shared" si="236"/>
        <v/>
      </c>
      <c r="U346" s="2" t="str">
        <f t="shared" si="237"/>
        <v/>
      </c>
      <c r="V346" s="2" t="str">
        <f t="shared" si="238"/>
        <v/>
      </c>
      <c r="W346" s="2" t="str">
        <f t="shared" si="239"/>
        <v/>
      </c>
      <c r="X346" s="2" t="str">
        <f t="shared" si="240"/>
        <v/>
      </c>
      <c r="Y346" s="2" t="str">
        <f t="shared" si="241"/>
        <v/>
      </c>
      <c r="Z346" s="41" t="str">
        <f t="shared" si="242"/>
        <v/>
      </c>
      <c r="AA346" s="41" t="str">
        <f t="shared" si="243"/>
        <v/>
      </c>
      <c r="AB346" s="41" t="str">
        <f t="shared" si="208"/>
        <v/>
      </c>
      <c r="AC346" s="40" t="str">
        <f t="shared" si="209"/>
        <v/>
      </c>
      <c r="AD346" s="41" t="str">
        <f t="shared" si="210"/>
        <v/>
      </c>
      <c r="AF346" s="2" t="str">
        <f t="shared" si="246"/>
        <v/>
      </c>
      <c r="AG346" s="2" t="str">
        <f t="shared" si="211"/>
        <v/>
      </c>
      <c r="AH346" s="2" t="str">
        <f t="shared" si="212"/>
        <v/>
      </c>
      <c r="AI346" s="2" t="str">
        <f t="shared" si="213"/>
        <v/>
      </c>
      <c r="AJ346" s="2" t="str">
        <f t="shared" si="214"/>
        <v/>
      </c>
      <c r="AK346" s="41" t="str">
        <f t="shared" si="244"/>
        <v/>
      </c>
      <c r="AL346" s="41" t="str">
        <f t="shared" si="245"/>
        <v/>
      </c>
      <c r="AM346" s="41" t="str">
        <f t="shared" si="215"/>
        <v/>
      </c>
      <c r="AN346" s="41" t="str">
        <f t="shared" si="216"/>
        <v/>
      </c>
      <c r="AO346" s="41" t="str">
        <f t="shared" si="217"/>
        <v/>
      </c>
      <c r="AQ346" s="2" t="str">
        <f t="shared" si="218"/>
        <v/>
      </c>
      <c r="AR346" s="3" t="str">
        <f t="shared" si="219"/>
        <v/>
      </c>
      <c r="AS346" s="3" t="str">
        <f t="shared" si="220"/>
        <v/>
      </c>
      <c r="AT346" s="3" t="str">
        <f t="shared" si="221"/>
        <v/>
      </c>
      <c r="AU346" s="3" t="str">
        <f t="shared" si="222"/>
        <v/>
      </c>
      <c r="AV346" s="3" t="str">
        <f t="shared" si="223"/>
        <v/>
      </c>
      <c r="AW346" s="3" t="str">
        <f t="shared" si="224"/>
        <v/>
      </c>
      <c r="AX346" s="3" t="str">
        <f t="shared" si="225"/>
        <v/>
      </c>
      <c r="AY346" s="3" t="str">
        <f t="shared" si="226"/>
        <v/>
      </c>
      <c r="AZ346" s="3" t="str">
        <f t="shared" si="227"/>
        <v/>
      </c>
      <c r="BB346" s="7" t="str">
        <f t="shared" si="207"/>
        <v/>
      </c>
    </row>
    <row r="347" spans="1:54" x14ac:dyDescent="0.25">
      <c r="A347" s="2" t="str">
        <f t="shared" si="228"/>
        <v/>
      </c>
      <c r="B347" s="2" t="str">
        <f t="shared" si="229"/>
        <v/>
      </c>
      <c r="D347" s="59"/>
      <c r="E347" s="61"/>
      <c r="F347" s="18" t="str">
        <f t="shared" si="247"/>
        <v/>
      </c>
      <c r="G347" s="19" t="str">
        <f>IF(D347="","",VLOOKUP(D347,'Flota Variable'!$D$4:$I$35,4,0))</f>
        <v/>
      </c>
      <c r="H347" s="54"/>
      <c r="I347" s="19" t="str">
        <f>IF(D347="","",VLOOKUP(D347,'Flota Variable'!$D$4:$I$35,6,0))</f>
        <v/>
      </c>
      <c r="J347" s="54"/>
      <c r="L347" s="2">
        <v>345</v>
      </c>
      <c r="M347" s="2">
        <f t="shared" si="230"/>
        <v>16</v>
      </c>
      <c r="N347" s="2">
        <f t="shared" si="231"/>
        <v>17</v>
      </c>
      <c r="O347" s="2">
        <f t="shared" si="232"/>
        <v>1617</v>
      </c>
      <c r="P347" s="43" t="str">
        <f t="shared" si="233"/>
        <v/>
      </c>
      <c r="Q347" s="44" t="str">
        <f t="shared" si="234"/>
        <v/>
      </c>
      <c r="R347" s="41" t="str">
        <f t="shared" si="235"/>
        <v/>
      </c>
      <c r="S347" s="41" t="str">
        <f t="shared" si="236"/>
        <v/>
      </c>
      <c r="U347" s="2" t="str">
        <f t="shared" si="237"/>
        <v/>
      </c>
      <c r="V347" s="2" t="str">
        <f t="shared" si="238"/>
        <v/>
      </c>
      <c r="W347" s="2" t="str">
        <f t="shared" si="239"/>
        <v/>
      </c>
      <c r="X347" s="2" t="str">
        <f t="shared" si="240"/>
        <v/>
      </c>
      <c r="Y347" s="2" t="str">
        <f t="shared" si="241"/>
        <v/>
      </c>
      <c r="Z347" s="41" t="str">
        <f t="shared" si="242"/>
        <v/>
      </c>
      <c r="AA347" s="41" t="str">
        <f t="shared" si="243"/>
        <v/>
      </c>
      <c r="AB347" s="41" t="str">
        <f t="shared" si="208"/>
        <v/>
      </c>
      <c r="AC347" s="40" t="str">
        <f t="shared" si="209"/>
        <v/>
      </c>
      <c r="AD347" s="41" t="str">
        <f t="shared" si="210"/>
        <v/>
      </c>
      <c r="AF347" s="2" t="str">
        <f t="shared" si="246"/>
        <v/>
      </c>
      <c r="AG347" s="2" t="str">
        <f t="shared" si="211"/>
        <v/>
      </c>
      <c r="AH347" s="2" t="str">
        <f t="shared" si="212"/>
        <v/>
      </c>
      <c r="AI347" s="2" t="str">
        <f t="shared" si="213"/>
        <v/>
      </c>
      <c r="AJ347" s="2" t="str">
        <f t="shared" si="214"/>
        <v/>
      </c>
      <c r="AK347" s="41" t="str">
        <f t="shared" si="244"/>
        <v/>
      </c>
      <c r="AL347" s="41" t="str">
        <f t="shared" si="245"/>
        <v/>
      </c>
      <c r="AM347" s="41" t="str">
        <f t="shared" si="215"/>
        <v/>
      </c>
      <c r="AN347" s="41" t="str">
        <f t="shared" si="216"/>
        <v/>
      </c>
      <c r="AO347" s="41" t="str">
        <f t="shared" si="217"/>
        <v/>
      </c>
      <c r="AQ347" s="2" t="str">
        <f t="shared" si="218"/>
        <v/>
      </c>
      <c r="AR347" s="3" t="str">
        <f t="shared" si="219"/>
        <v/>
      </c>
      <c r="AS347" s="3" t="str">
        <f t="shared" si="220"/>
        <v/>
      </c>
      <c r="AT347" s="3" t="str">
        <f t="shared" si="221"/>
        <v/>
      </c>
      <c r="AU347" s="3" t="str">
        <f t="shared" si="222"/>
        <v/>
      </c>
      <c r="AV347" s="3" t="str">
        <f t="shared" si="223"/>
        <v/>
      </c>
      <c r="AW347" s="3" t="str">
        <f t="shared" si="224"/>
        <v/>
      </c>
      <c r="AX347" s="3" t="str">
        <f t="shared" si="225"/>
        <v/>
      </c>
      <c r="AY347" s="3" t="str">
        <f t="shared" si="226"/>
        <v/>
      </c>
      <c r="AZ347" s="3" t="str">
        <f t="shared" si="227"/>
        <v/>
      </c>
      <c r="BB347" s="7" t="str">
        <f t="shared" si="207"/>
        <v/>
      </c>
    </row>
    <row r="348" spans="1:54" x14ac:dyDescent="0.25">
      <c r="A348" s="2" t="str">
        <f t="shared" si="228"/>
        <v/>
      </c>
      <c r="B348" s="2" t="str">
        <f t="shared" si="229"/>
        <v/>
      </c>
      <c r="D348" s="59"/>
      <c r="E348" s="61"/>
      <c r="F348" s="18" t="str">
        <f t="shared" si="247"/>
        <v/>
      </c>
      <c r="G348" s="19" t="str">
        <f>IF(D348="","",VLOOKUP(D348,'Flota Variable'!$D$4:$I$35,4,0))</f>
        <v/>
      </c>
      <c r="H348" s="54"/>
      <c r="I348" s="19" t="str">
        <f>IF(D348="","",VLOOKUP(D348,'Flota Variable'!$D$4:$I$35,6,0))</f>
        <v/>
      </c>
      <c r="J348" s="54"/>
      <c r="L348" s="2">
        <v>346</v>
      </c>
      <c r="M348" s="2">
        <f t="shared" si="230"/>
        <v>16</v>
      </c>
      <c r="N348" s="2">
        <f t="shared" si="231"/>
        <v>18</v>
      </c>
      <c r="O348" s="2">
        <f t="shared" si="232"/>
        <v>1618</v>
      </c>
      <c r="P348" s="43" t="str">
        <f t="shared" si="233"/>
        <v/>
      </c>
      <c r="Q348" s="44" t="str">
        <f t="shared" si="234"/>
        <v/>
      </c>
      <c r="R348" s="41" t="str">
        <f t="shared" si="235"/>
        <v/>
      </c>
      <c r="S348" s="41" t="str">
        <f t="shared" si="236"/>
        <v/>
      </c>
      <c r="U348" s="2" t="str">
        <f t="shared" si="237"/>
        <v/>
      </c>
      <c r="V348" s="2" t="str">
        <f t="shared" si="238"/>
        <v/>
      </c>
      <c r="W348" s="2" t="str">
        <f t="shared" si="239"/>
        <v/>
      </c>
      <c r="X348" s="2" t="str">
        <f t="shared" si="240"/>
        <v/>
      </c>
      <c r="Y348" s="2" t="str">
        <f t="shared" si="241"/>
        <v/>
      </c>
      <c r="Z348" s="41" t="str">
        <f t="shared" si="242"/>
        <v/>
      </c>
      <c r="AA348" s="41" t="str">
        <f t="shared" si="243"/>
        <v/>
      </c>
      <c r="AB348" s="41" t="str">
        <f t="shared" si="208"/>
        <v/>
      </c>
      <c r="AC348" s="40" t="str">
        <f t="shared" si="209"/>
        <v/>
      </c>
      <c r="AD348" s="41" t="str">
        <f t="shared" si="210"/>
        <v/>
      </c>
      <c r="AF348" s="2" t="str">
        <f t="shared" si="246"/>
        <v/>
      </c>
      <c r="AG348" s="2" t="str">
        <f t="shared" si="211"/>
        <v/>
      </c>
      <c r="AH348" s="2" t="str">
        <f t="shared" si="212"/>
        <v/>
      </c>
      <c r="AI348" s="2" t="str">
        <f t="shared" si="213"/>
        <v/>
      </c>
      <c r="AJ348" s="2" t="str">
        <f t="shared" si="214"/>
        <v/>
      </c>
      <c r="AK348" s="41" t="str">
        <f t="shared" si="244"/>
        <v/>
      </c>
      <c r="AL348" s="41" t="str">
        <f t="shared" si="245"/>
        <v/>
      </c>
      <c r="AM348" s="41" t="str">
        <f t="shared" si="215"/>
        <v/>
      </c>
      <c r="AN348" s="41" t="str">
        <f t="shared" si="216"/>
        <v/>
      </c>
      <c r="AO348" s="41" t="str">
        <f t="shared" si="217"/>
        <v/>
      </c>
      <c r="AQ348" s="2" t="str">
        <f t="shared" si="218"/>
        <v/>
      </c>
      <c r="AR348" s="3" t="str">
        <f t="shared" si="219"/>
        <v/>
      </c>
      <c r="AS348" s="3" t="str">
        <f t="shared" si="220"/>
        <v/>
      </c>
      <c r="AT348" s="3" t="str">
        <f t="shared" si="221"/>
        <v/>
      </c>
      <c r="AU348" s="3" t="str">
        <f t="shared" si="222"/>
        <v/>
      </c>
      <c r="AV348" s="3" t="str">
        <f t="shared" si="223"/>
        <v/>
      </c>
      <c r="AW348" s="3" t="str">
        <f t="shared" si="224"/>
        <v/>
      </c>
      <c r="AX348" s="3" t="str">
        <f t="shared" si="225"/>
        <v/>
      </c>
      <c r="AY348" s="3" t="str">
        <f t="shared" si="226"/>
        <v/>
      </c>
      <c r="AZ348" s="3" t="str">
        <f t="shared" si="227"/>
        <v/>
      </c>
      <c r="BB348" s="7" t="str">
        <f t="shared" si="207"/>
        <v/>
      </c>
    </row>
    <row r="349" spans="1:54" x14ac:dyDescent="0.25">
      <c r="A349" s="2" t="str">
        <f t="shared" si="228"/>
        <v/>
      </c>
      <c r="B349" s="2" t="str">
        <f t="shared" si="229"/>
        <v/>
      </c>
      <c r="D349" s="59"/>
      <c r="E349" s="61"/>
      <c r="F349" s="18" t="str">
        <f t="shared" si="247"/>
        <v/>
      </c>
      <c r="G349" s="19" t="str">
        <f>IF(D349="","",VLOOKUP(D349,'Flota Variable'!$D$4:$I$35,4,0))</f>
        <v/>
      </c>
      <c r="H349" s="54"/>
      <c r="I349" s="19" t="str">
        <f>IF(D349="","",VLOOKUP(D349,'Flota Variable'!$D$4:$I$35,6,0))</f>
        <v/>
      </c>
      <c r="J349" s="54"/>
      <c r="L349" s="2">
        <v>347</v>
      </c>
      <c r="M349" s="2">
        <f t="shared" si="230"/>
        <v>16</v>
      </c>
      <c r="N349" s="2">
        <f t="shared" si="231"/>
        <v>19</v>
      </c>
      <c r="O349" s="2">
        <f t="shared" si="232"/>
        <v>1619</v>
      </c>
      <c r="P349" s="43" t="str">
        <f t="shared" si="233"/>
        <v/>
      </c>
      <c r="Q349" s="44" t="str">
        <f t="shared" si="234"/>
        <v/>
      </c>
      <c r="R349" s="41" t="str">
        <f t="shared" si="235"/>
        <v/>
      </c>
      <c r="S349" s="41" t="str">
        <f t="shared" si="236"/>
        <v/>
      </c>
      <c r="U349" s="2" t="str">
        <f t="shared" si="237"/>
        <v/>
      </c>
      <c r="V349" s="2" t="str">
        <f t="shared" si="238"/>
        <v/>
      </c>
      <c r="W349" s="2" t="str">
        <f t="shared" si="239"/>
        <v/>
      </c>
      <c r="X349" s="2" t="str">
        <f t="shared" si="240"/>
        <v/>
      </c>
      <c r="Y349" s="2" t="str">
        <f t="shared" si="241"/>
        <v/>
      </c>
      <c r="Z349" s="41" t="str">
        <f t="shared" si="242"/>
        <v/>
      </c>
      <c r="AA349" s="41" t="str">
        <f t="shared" si="243"/>
        <v/>
      </c>
      <c r="AB349" s="41" t="str">
        <f t="shared" si="208"/>
        <v/>
      </c>
      <c r="AC349" s="40" t="str">
        <f t="shared" si="209"/>
        <v/>
      </c>
      <c r="AD349" s="41" t="str">
        <f t="shared" si="210"/>
        <v/>
      </c>
      <c r="AF349" s="2" t="str">
        <f t="shared" si="246"/>
        <v/>
      </c>
      <c r="AG349" s="2" t="str">
        <f t="shared" si="211"/>
        <v/>
      </c>
      <c r="AH349" s="2" t="str">
        <f t="shared" si="212"/>
        <v/>
      </c>
      <c r="AI349" s="2" t="str">
        <f t="shared" si="213"/>
        <v/>
      </c>
      <c r="AJ349" s="2" t="str">
        <f t="shared" si="214"/>
        <v/>
      </c>
      <c r="AK349" s="41" t="str">
        <f t="shared" si="244"/>
        <v/>
      </c>
      <c r="AL349" s="41" t="str">
        <f t="shared" si="245"/>
        <v/>
      </c>
      <c r="AM349" s="41" t="str">
        <f t="shared" si="215"/>
        <v/>
      </c>
      <c r="AN349" s="41" t="str">
        <f t="shared" si="216"/>
        <v/>
      </c>
      <c r="AO349" s="41" t="str">
        <f t="shared" si="217"/>
        <v/>
      </c>
      <c r="AQ349" s="2" t="str">
        <f t="shared" si="218"/>
        <v/>
      </c>
      <c r="AR349" s="3" t="str">
        <f t="shared" si="219"/>
        <v/>
      </c>
      <c r="AS349" s="3" t="str">
        <f t="shared" si="220"/>
        <v/>
      </c>
      <c r="AT349" s="3" t="str">
        <f t="shared" si="221"/>
        <v/>
      </c>
      <c r="AU349" s="3" t="str">
        <f t="shared" si="222"/>
        <v/>
      </c>
      <c r="AV349" s="3" t="str">
        <f t="shared" si="223"/>
        <v/>
      </c>
      <c r="AW349" s="3" t="str">
        <f t="shared" si="224"/>
        <v/>
      </c>
      <c r="AX349" s="3" t="str">
        <f t="shared" si="225"/>
        <v/>
      </c>
      <c r="AY349" s="3" t="str">
        <f t="shared" si="226"/>
        <v/>
      </c>
      <c r="AZ349" s="3" t="str">
        <f t="shared" si="227"/>
        <v/>
      </c>
      <c r="BB349" s="7" t="str">
        <f t="shared" si="207"/>
        <v/>
      </c>
    </row>
    <row r="350" spans="1:54" x14ac:dyDescent="0.25">
      <c r="A350" s="2" t="str">
        <f t="shared" si="228"/>
        <v/>
      </c>
      <c r="B350" s="2" t="str">
        <f t="shared" si="229"/>
        <v/>
      </c>
      <c r="D350" s="59"/>
      <c r="E350" s="61"/>
      <c r="F350" s="18" t="str">
        <f t="shared" si="247"/>
        <v/>
      </c>
      <c r="G350" s="19" t="str">
        <f>IF(D350="","",VLOOKUP(D350,'Flota Variable'!$D$4:$I$35,4,0))</f>
        <v/>
      </c>
      <c r="H350" s="54"/>
      <c r="I350" s="19" t="str">
        <f>IF(D350="","",VLOOKUP(D350,'Flota Variable'!$D$4:$I$35,6,0))</f>
        <v/>
      </c>
      <c r="J350" s="54"/>
      <c r="L350" s="2">
        <v>348</v>
      </c>
      <c r="M350" s="2">
        <f t="shared" si="230"/>
        <v>16</v>
      </c>
      <c r="N350" s="2">
        <f t="shared" si="231"/>
        <v>20</v>
      </c>
      <c r="O350" s="2">
        <f t="shared" si="232"/>
        <v>1620</v>
      </c>
      <c r="P350" s="43" t="str">
        <f t="shared" si="233"/>
        <v/>
      </c>
      <c r="Q350" s="44" t="str">
        <f t="shared" si="234"/>
        <v/>
      </c>
      <c r="R350" s="41" t="str">
        <f t="shared" si="235"/>
        <v/>
      </c>
      <c r="S350" s="41" t="str">
        <f t="shared" si="236"/>
        <v/>
      </c>
      <c r="U350" s="2" t="str">
        <f t="shared" si="237"/>
        <v/>
      </c>
      <c r="V350" s="2" t="str">
        <f t="shared" si="238"/>
        <v/>
      </c>
      <c r="W350" s="2" t="str">
        <f t="shared" si="239"/>
        <v/>
      </c>
      <c r="X350" s="2" t="str">
        <f t="shared" si="240"/>
        <v/>
      </c>
      <c r="Y350" s="2" t="str">
        <f t="shared" si="241"/>
        <v/>
      </c>
      <c r="Z350" s="41" t="str">
        <f t="shared" si="242"/>
        <v/>
      </c>
      <c r="AA350" s="41" t="str">
        <f t="shared" si="243"/>
        <v/>
      </c>
      <c r="AB350" s="41" t="str">
        <f t="shared" si="208"/>
        <v/>
      </c>
      <c r="AC350" s="40" t="str">
        <f t="shared" si="209"/>
        <v/>
      </c>
      <c r="AD350" s="41" t="str">
        <f t="shared" si="210"/>
        <v/>
      </c>
      <c r="AF350" s="2" t="str">
        <f t="shared" si="246"/>
        <v/>
      </c>
      <c r="AG350" s="2" t="str">
        <f t="shared" si="211"/>
        <v/>
      </c>
      <c r="AH350" s="2" t="str">
        <f t="shared" si="212"/>
        <v/>
      </c>
      <c r="AI350" s="2" t="str">
        <f t="shared" si="213"/>
        <v/>
      </c>
      <c r="AJ350" s="2" t="str">
        <f t="shared" si="214"/>
        <v/>
      </c>
      <c r="AK350" s="41" t="str">
        <f t="shared" si="244"/>
        <v/>
      </c>
      <c r="AL350" s="41" t="str">
        <f t="shared" si="245"/>
        <v/>
      </c>
      <c r="AM350" s="41" t="str">
        <f t="shared" si="215"/>
        <v/>
      </c>
      <c r="AN350" s="41" t="str">
        <f t="shared" si="216"/>
        <v/>
      </c>
      <c r="AO350" s="41" t="str">
        <f t="shared" si="217"/>
        <v/>
      </c>
      <c r="AQ350" s="2" t="str">
        <f t="shared" si="218"/>
        <v/>
      </c>
      <c r="AR350" s="3" t="str">
        <f t="shared" si="219"/>
        <v/>
      </c>
      <c r="AS350" s="3" t="str">
        <f t="shared" si="220"/>
        <v/>
      </c>
      <c r="AT350" s="3" t="str">
        <f t="shared" si="221"/>
        <v/>
      </c>
      <c r="AU350" s="3" t="str">
        <f t="shared" si="222"/>
        <v/>
      </c>
      <c r="AV350" s="3" t="str">
        <f t="shared" si="223"/>
        <v/>
      </c>
      <c r="AW350" s="3" t="str">
        <f t="shared" si="224"/>
        <v/>
      </c>
      <c r="AX350" s="3" t="str">
        <f t="shared" si="225"/>
        <v/>
      </c>
      <c r="AY350" s="3" t="str">
        <f t="shared" si="226"/>
        <v/>
      </c>
      <c r="AZ350" s="3" t="str">
        <f t="shared" si="227"/>
        <v/>
      </c>
      <c r="BB350" s="7" t="str">
        <f t="shared" si="207"/>
        <v/>
      </c>
    </row>
    <row r="351" spans="1:54" x14ac:dyDescent="0.25">
      <c r="A351" s="2" t="str">
        <f t="shared" si="228"/>
        <v/>
      </c>
      <c r="B351" s="2" t="str">
        <f t="shared" si="229"/>
        <v/>
      </c>
      <c r="D351" s="59"/>
      <c r="E351" s="61"/>
      <c r="F351" s="18" t="str">
        <f t="shared" si="247"/>
        <v/>
      </c>
      <c r="G351" s="19" t="str">
        <f>IF(D351="","",VLOOKUP(D351,'Flota Variable'!$D$4:$I$35,4,0))</f>
        <v/>
      </c>
      <c r="H351" s="54"/>
      <c r="I351" s="19" t="str">
        <f>IF(D351="","",VLOOKUP(D351,'Flota Variable'!$D$4:$I$35,6,0))</f>
        <v/>
      </c>
      <c r="J351" s="54"/>
      <c r="L351" s="2">
        <v>349</v>
      </c>
      <c r="M351" s="2">
        <f t="shared" si="230"/>
        <v>16</v>
      </c>
      <c r="N351" s="2">
        <f t="shared" si="231"/>
        <v>21</v>
      </c>
      <c r="O351" s="2">
        <f t="shared" si="232"/>
        <v>1621</v>
      </c>
      <c r="P351" s="43" t="str">
        <f t="shared" si="233"/>
        <v/>
      </c>
      <c r="Q351" s="44" t="str">
        <f t="shared" si="234"/>
        <v/>
      </c>
      <c r="R351" s="41" t="str">
        <f t="shared" si="235"/>
        <v/>
      </c>
      <c r="S351" s="41" t="str">
        <f t="shared" si="236"/>
        <v/>
      </c>
      <c r="U351" s="2" t="str">
        <f t="shared" si="237"/>
        <v/>
      </c>
      <c r="V351" s="2" t="str">
        <f t="shared" si="238"/>
        <v/>
      </c>
      <c r="W351" s="2" t="str">
        <f t="shared" si="239"/>
        <v/>
      </c>
      <c r="X351" s="2" t="str">
        <f t="shared" si="240"/>
        <v/>
      </c>
      <c r="Y351" s="2" t="str">
        <f t="shared" si="241"/>
        <v/>
      </c>
      <c r="Z351" s="41" t="str">
        <f t="shared" si="242"/>
        <v/>
      </c>
      <c r="AA351" s="41" t="str">
        <f t="shared" si="243"/>
        <v/>
      </c>
      <c r="AB351" s="41" t="str">
        <f t="shared" si="208"/>
        <v/>
      </c>
      <c r="AC351" s="40" t="str">
        <f t="shared" si="209"/>
        <v/>
      </c>
      <c r="AD351" s="41" t="str">
        <f t="shared" si="210"/>
        <v/>
      </c>
      <c r="AF351" s="2" t="str">
        <f t="shared" si="246"/>
        <v/>
      </c>
      <c r="AG351" s="2" t="str">
        <f t="shared" si="211"/>
        <v/>
      </c>
      <c r="AH351" s="2" t="str">
        <f t="shared" si="212"/>
        <v/>
      </c>
      <c r="AI351" s="2" t="str">
        <f t="shared" si="213"/>
        <v/>
      </c>
      <c r="AJ351" s="2" t="str">
        <f t="shared" si="214"/>
        <v/>
      </c>
      <c r="AK351" s="41" t="str">
        <f t="shared" si="244"/>
        <v/>
      </c>
      <c r="AL351" s="41" t="str">
        <f t="shared" si="245"/>
        <v/>
      </c>
      <c r="AM351" s="41" t="str">
        <f t="shared" si="215"/>
        <v/>
      </c>
      <c r="AN351" s="41" t="str">
        <f t="shared" si="216"/>
        <v/>
      </c>
      <c r="AO351" s="41" t="str">
        <f t="shared" si="217"/>
        <v/>
      </c>
      <c r="AQ351" s="2" t="str">
        <f t="shared" si="218"/>
        <v/>
      </c>
      <c r="AR351" s="3" t="str">
        <f t="shared" si="219"/>
        <v/>
      </c>
      <c r="AS351" s="3" t="str">
        <f t="shared" si="220"/>
        <v/>
      </c>
      <c r="AT351" s="3" t="str">
        <f t="shared" si="221"/>
        <v/>
      </c>
      <c r="AU351" s="3" t="str">
        <f t="shared" si="222"/>
        <v/>
      </c>
      <c r="AV351" s="3" t="str">
        <f t="shared" si="223"/>
        <v/>
      </c>
      <c r="AW351" s="3" t="str">
        <f t="shared" si="224"/>
        <v/>
      </c>
      <c r="AX351" s="3" t="str">
        <f t="shared" si="225"/>
        <v/>
      </c>
      <c r="AY351" s="3" t="str">
        <f t="shared" si="226"/>
        <v/>
      </c>
      <c r="AZ351" s="3" t="str">
        <f t="shared" si="227"/>
        <v/>
      </c>
      <c r="BB351" s="7" t="str">
        <f t="shared" si="207"/>
        <v/>
      </c>
    </row>
    <row r="352" spans="1:54" x14ac:dyDescent="0.25">
      <c r="A352" s="2" t="str">
        <f t="shared" si="228"/>
        <v/>
      </c>
      <c r="B352" s="2" t="str">
        <f t="shared" si="229"/>
        <v/>
      </c>
      <c r="D352" s="59"/>
      <c r="E352" s="61"/>
      <c r="F352" s="18" t="str">
        <f t="shared" si="247"/>
        <v/>
      </c>
      <c r="G352" s="19" t="str">
        <f>IF(D352="","",VLOOKUP(D352,'Flota Variable'!$D$4:$I$35,4,0))</f>
        <v/>
      </c>
      <c r="H352" s="54"/>
      <c r="I352" s="19" t="str">
        <f>IF(D352="","",VLOOKUP(D352,'Flota Variable'!$D$4:$I$35,6,0))</f>
        <v/>
      </c>
      <c r="J352" s="54"/>
      <c r="L352" s="2">
        <v>350</v>
      </c>
      <c r="M352" s="2">
        <f t="shared" si="230"/>
        <v>16</v>
      </c>
      <c r="N352" s="2">
        <f t="shared" si="231"/>
        <v>22</v>
      </c>
      <c r="O352" s="2">
        <f t="shared" si="232"/>
        <v>1622</v>
      </c>
      <c r="P352" s="43" t="str">
        <f t="shared" si="233"/>
        <v/>
      </c>
      <c r="Q352" s="44" t="str">
        <f t="shared" si="234"/>
        <v/>
      </c>
      <c r="R352" s="41" t="str">
        <f t="shared" si="235"/>
        <v/>
      </c>
      <c r="S352" s="41" t="str">
        <f t="shared" si="236"/>
        <v/>
      </c>
      <c r="U352" s="2" t="str">
        <f t="shared" si="237"/>
        <v/>
      </c>
      <c r="V352" s="2" t="str">
        <f t="shared" si="238"/>
        <v/>
      </c>
      <c r="W352" s="2" t="str">
        <f t="shared" si="239"/>
        <v/>
      </c>
      <c r="X352" s="2" t="str">
        <f t="shared" si="240"/>
        <v/>
      </c>
      <c r="Y352" s="2" t="str">
        <f t="shared" si="241"/>
        <v/>
      </c>
      <c r="Z352" s="41" t="str">
        <f t="shared" si="242"/>
        <v/>
      </c>
      <c r="AA352" s="41" t="str">
        <f t="shared" si="243"/>
        <v/>
      </c>
      <c r="AB352" s="41" t="str">
        <f t="shared" si="208"/>
        <v/>
      </c>
      <c r="AC352" s="40" t="str">
        <f t="shared" si="209"/>
        <v/>
      </c>
      <c r="AD352" s="41" t="str">
        <f t="shared" si="210"/>
        <v/>
      </c>
      <c r="AF352" s="2" t="str">
        <f t="shared" si="246"/>
        <v/>
      </c>
      <c r="AG352" s="2" t="str">
        <f t="shared" si="211"/>
        <v/>
      </c>
      <c r="AH352" s="2" t="str">
        <f t="shared" si="212"/>
        <v/>
      </c>
      <c r="AI352" s="2" t="str">
        <f t="shared" si="213"/>
        <v/>
      </c>
      <c r="AJ352" s="2" t="str">
        <f t="shared" si="214"/>
        <v/>
      </c>
      <c r="AK352" s="41" t="str">
        <f t="shared" si="244"/>
        <v/>
      </c>
      <c r="AL352" s="41" t="str">
        <f t="shared" si="245"/>
        <v/>
      </c>
      <c r="AM352" s="41" t="str">
        <f t="shared" si="215"/>
        <v/>
      </c>
      <c r="AN352" s="41" t="str">
        <f t="shared" si="216"/>
        <v/>
      </c>
      <c r="AO352" s="41" t="str">
        <f t="shared" si="217"/>
        <v/>
      </c>
      <c r="AQ352" s="2" t="str">
        <f t="shared" si="218"/>
        <v/>
      </c>
      <c r="AR352" s="3" t="str">
        <f t="shared" si="219"/>
        <v/>
      </c>
      <c r="AS352" s="3" t="str">
        <f t="shared" si="220"/>
        <v/>
      </c>
      <c r="AT352" s="3" t="str">
        <f t="shared" si="221"/>
        <v/>
      </c>
      <c r="AU352" s="3" t="str">
        <f t="shared" si="222"/>
        <v/>
      </c>
      <c r="AV352" s="3" t="str">
        <f t="shared" si="223"/>
        <v/>
      </c>
      <c r="AW352" s="3" t="str">
        <f t="shared" si="224"/>
        <v/>
      </c>
      <c r="AX352" s="3" t="str">
        <f t="shared" si="225"/>
        <v/>
      </c>
      <c r="AY352" s="3" t="str">
        <f t="shared" si="226"/>
        <v/>
      </c>
      <c r="AZ352" s="3" t="str">
        <f t="shared" si="227"/>
        <v/>
      </c>
      <c r="BB352" s="7" t="str">
        <f t="shared" si="207"/>
        <v/>
      </c>
    </row>
    <row r="353" spans="1:54" x14ac:dyDescent="0.25">
      <c r="A353" s="2" t="str">
        <f t="shared" si="228"/>
        <v/>
      </c>
      <c r="B353" s="2" t="str">
        <f t="shared" si="229"/>
        <v/>
      </c>
      <c r="D353" s="59"/>
      <c r="E353" s="61"/>
      <c r="F353" s="18" t="str">
        <f t="shared" si="247"/>
        <v/>
      </c>
      <c r="G353" s="19" t="str">
        <f>IF(D353="","",VLOOKUP(D353,'Flota Variable'!$D$4:$I$35,4,0))</f>
        <v/>
      </c>
      <c r="H353" s="54"/>
      <c r="I353" s="19" t="str">
        <f>IF(D353="","",VLOOKUP(D353,'Flota Variable'!$D$4:$I$35,6,0))</f>
        <v/>
      </c>
      <c r="J353" s="54"/>
      <c r="L353" s="2">
        <v>351</v>
      </c>
      <c r="M353" s="2">
        <f t="shared" si="230"/>
        <v>16</v>
      </c>
      <c r="N353" s="2">
        <f t="shared" si="231"/>
        <v>23</v>
      </c>
      <c r="O353" s="2">
        <f t="shared" si="232"/>
        <v>1623</v>
      </c>
      <c r="P353" s="43" t="str">
        <f t="shared" si="233"/>
        <v/>
      </c>
      <c r="Q353" s="44" t="str">
        <f t="shared" si="234"/>
        <v/>
      </c>
      <c r="R353" s="41" t="str">
        <f t="shared" si="235"/>
        <v/>
      </c>
      <c r="S353" s="41" t="str">
        <f t="shared" si="236"/>
        <v/>
      </c>
      <c r="U353" s="2" t="str">
        <f t="shared" si="237"/>
        <v/>
      </c>
      <c r="V353" s="2" t="str">
        <f t="shared" si="238"/>
        <v/>
      </c>
      <c r="W353" s="2" t="str">
        <f t="shared" si="239"/>
        <v/>
      </c>
      <c r="X353" s="2" t="str">
        <f t="shared" si="240"/>
        <v/>
      </c>
      <c r="Y353" s="2" t="str">
        <f t="shared" si="241"/>
        <v/>
      </c>
      <c r="Z353" s="41" t="str">
        <f t="shared" si="242"/>
        <v/>
      </c>
      <c r="AA353" s="41" t="str">
        <f t="shared" si="243"/>
        <v/>
      </c>
      <c r="AB353" s="41" t="str">
        <f t="shared" si="208"/>
        <v/>
      </c>
      <c r="AC353" s="40" t="str">
        <f t="shared" si="209"/>
        <v/>
      </c>
      <c r="AD353" s="41" t="str">
        <f t="shared" si="210"/>
        <v/>
      </c>
      <c r="AF353" s="2" t="str">
        <f t="shared" si="246"/>
        <v/>
      </c>
      <c r="AG353" s="2" t="str">
        <f t="shared" si="211"/>
        <v/>
      </c>
      <c r="AH353" s="2" t="str">
        <f t="shared" si="212"/>
        <v/>
      </c>
      <c r="AI353" s="2" t="str">
        <f t="shared" si="213"/>
        <v/>
      </c>
      <c r="AJ353" s="2" t="str">
        <f t="shared" si="214"/>
        <v/>
      </c>
      <c r="AK353" s="41" t="str">
        <f t="shared" si="244"/>
        <v/>
      </c>
      <c r="AL353" s="41" t="str">
        <f t="shared" si="245"/>
        <v/>
      </c>
      <c r="AM353" s="41" t="str">
        <f t="shared" si="215"/>
        <v/>
      </c>
      <c r="AN353" s="41" t="str">
        <f t="shared" si="216"/>
        <v/>
      </c>
      <c r="AO353" s="41" t="str">
        <f t="shared" si="217"/>
        <v/>
      </c>
      <c r="AQ353" s="2" t="str">
        <f t="shared" si="218"/>
        <v/>
      </c>
      <c r="AR353" s="3" t="str">
        <f t="shared" si="219"/>
        <v/>
      </c>
      <c r="AS353" s="3" t="str">
        <f t="shared" si="220"/>
        <v/>
      </c>
      <c r="AT353" s="3" t="str">
        <f t="shared" si="221"/>
        <v/>
      </c>
      <c r="AU353" s="3" t="str">
        <f t="shared" si="222"/>
        <v/>
      </c>
      <c r="AV353" s="3" t="str">
        <f t="shared" si="223"/>
        <v/>
      </c>
      <c r="AW353" s="3" t="str">
        <f t="shared" si="224"/>
        <v/>
      </c>
      <c r="AX353" s="3" t="str">
        <f t="shared" si="225"/>
        <v/>
      </c>
      <c r="AY353" s="3" t="str">
        <f t="shared" si="226"/>
        <v/>
      </c>
      <c r="AZ353" s="3" t="str">
        <f t="shared" si="227"/>
        <v/>
      </c>
      <c r="BB353" s="7" t="str">
        <f t="shared" si="207"/>
        <v/>
      </c>
    </row>
    <row r="354" spans="1:54" x14ac:dyDescent="0.25">
      <c r="A354" s="2" t="str">
        <f t="shared" si="228"/>
        <v/>
      </c>
      <c r="B354" s="2" t="str">
        <f t="shared" si="229"/>
        <v/>
      </c>
      <c r="D354" s="59"/>
      <c r="E354" s="61"/>
      <c r="F354" s="18" t="str">
        <f t="shared" si="247"/>
        <v/>
      </c>
      <c r="G354" s="19" t="str">
        <f>IF(D354="","",VLOOKUP(D354,'Flota Variable'!$D$4:$I$35,4,0))</f>
        <v/>
      </c>
      <c r="H354" s="54"/>
      <c r="I354" s="19" t="str">
        <f>IF(D354="","",VLOOKUP(D354,'Flota Variable'!$D$4:$I$35,6,0))</f>
        <v/>
      </c>
      <c r="J354" s="54"/>
      <c r="L354" s="2">
        <v>352</v>
      </c>
      <c r="M354" s="2">
        <f t="shared" si="230"/>
        <v>16</v>
      </c>
      <c r="N354" s="2">
        <f t="shared" si="231"/>
        <v>24</v>
      </c>
      <c r="O354" s="2">
        <f t="shared" si="232"/>
        <v>1624</v>
      </c>
      <c r="P354" s="43" t="str">
        <f t="shared" si="233"/>
        <v/>
      </c>
      <c r="Q354" s="44" t="str">
        <f t="shared" si="234"/>
        <v/>
      </c>
      <c r="R354" s="41" t="str">
        <f t="shared" si="235"/>
        <v/>
      </c>
      <c r="S354" s="41" t="str">
        <f t="shared" si="236"/>
        <v/>
      </c>
      <c r="U354" s="2" t="str">
        <f t="shared" si="237"/>
        <v/>
      </c>
      <c r="V354" s="2" t="str">
        <f t="shared" si="238"/>
        <v/>
      </c>
      <c r="W354" s="2" t="str">
        <f t="shared" si="239"/>
        <v/>
      </c>
      <c r="X354" s="2" t="str">
        <f t="shared" si="240"/>
        <v/>
      </c>
      <c r="Y354" s="2" t="str">
        <f t="shared" si="241"/>
        <v/>
      </c>
      <c r="Z354" s="41" t="str">
        <f t="shared" si="242"/>
        <v/>
      </c>
      <c r="AA354" s="41" t="str">
        <f t="shared" si="243"/>
        <v/>
      </c>
      <c r="AB354" s="41" t="str">
        <f t="shared" si="208"/>
        <v/>
      </c>
      <c r="AC354" s="40" t="str">
        <f t="shared" si="209"/>
        <v/>
      </c>
      <c r="AD354" s="41" t="str">
        <f t="shared" si="210"/>
        <v/>
      </c>
      <c r="AF354" s="2" t="str">
        <f t="shared" si="246"/>
        <v/>
      </c>
      <c r="AG354" s="2" t="str">
        <f t="shared" si="211"/>
        <v/>
      </c>
      <c r="AH354" s="2" t="str">
        <f t="shared" si="212"/>
        <v/>
      </c>
      <c r="AI354" s="2" t="str">
        <f t="shared" si="213"/>
        <v/>
      </c>
      <c r="AJ354" s="2" t="str">
        <f t="shared" si="214"/>
        <v/>
      </c>
      <c r="AK354" s="41" t="str">
        <f t="shared" si="244"/>
        <v/>
      </c>
      <c r="AL354" s="41" t="str">
        <f t="shared" si="245"/>
        <v/>
      </c>
      <c r="AM354" s="41" t="str">
        <f t="shared" si="215"/>
        <v/>
      </c>
      <c r="AN354" s="41" t="str">
        <f t="shared" si="216"/>
        <v/>
      </c>
      <c r="AO354" s="41" t="str">
        <f t="shared" si="217"/>
        <v/>
      </c>
      <c r="AQ354" s="2" t="str">
        <f t="shared" si="218"/>
        <v/>
      </c>
      <c r="AR354" s="3" t="str">
        <f t="shared" si="219"/>
        <v/>
      </c>
      <c r="AS354" s="3" t="str">
        <f t="shared" si="220"/>
        <v/>
      </c>
      <c r="AT354" s="3" t="str">
        <f t="shared" si="221"/>
        <v/>
      </c>
      <c r="AU354" s="3" t="str">
        <f t="shared" si="222"/>
        <v/>
      </c>
      <c r="AV354" s="3" t="str">
        <f t="shared" si="223"/>
        <v/>
      </c>
      <c r="AW354" s="3" t="str">
        <f t="shared" si="224"/>
        <v/>
      </c>
      <c r="AX354" s="3" t="str">
        <f t="shared" si="225"/>
        <v/>
      </c>
      <c r="AY354" s="3" t="str">
        <f t="shared" si="226"/>
        <v/>
      </c>
      <c r="AZ354" s="3" t="str">
        <f t="shared" si="227"/>
        <v/>
      </c>
      <c r="BB354" s="7" t="str">
        <f t="shared" si="207"/>
        <v/>
      </c>
    </row>
    <row r="355" spans="1:54" x14ac:dyDescent="0.25">
      <c r="A355" s="2" t="str">
        <f t="shared" si="228"/>
        <v/>
      </c>
      <c r="B355" s="2" t="str">
        <f t="shared" si="229"/>
        <v/>
      </c>
      <c r="D355" s="59"/>
      <c r="E355" s="61"/>
      <c r="F355" s="18" t="str">
        <f t="shared" si="247"/>
        <v/>
      </c>
      <c r="G355" s="19" t="str">
        <f>IF(D355="","",VLOOKUP(D355,'Flota Variable'!$D$4:$I$35,4,0))</f>
        <v/>
      </c>
      <c r="H355" s="54"/>
      <c r="I355" s="19" t="str">
        <f>IF(D355="","",VLOOKUP(D355,'Flota Variable'!$D$4:$I$35,6,0))</f>
        <v/>
      </c>
      <c r="J355" s="54"/>
      <c r="L355" s="2">
        <v>353</v>
      </c>
      <c r="M355" s="2">
        <f t="shared" si="230"/>
        <v>17</v>
      </c>
      <c r="N355" s="2">
        <f t="shared" si="231"/>
        <v>3</v>
      </c>
      <c r="O355" s="2">
        <f t="shared" si="232"/>
        <v>1703</v>
      </c>
      <c r="P355" s="43" t="str">
        <f t="shared" si="233"/>
        <v/>
      </c>
      <c r="Q355" s="44" t="str">
        <f t="shared" si="234"/>
        <v/>
      </c>
      <c r="R355" s="41" t="str">
        <f t="shared" si="235"/>
        <v/>
      </c>
      <c r="S355" s="41" t="str">
        <f t="shared" si="236"/>
        <v/>
      </c>
      <c r="U355" s="2" t="str">
        <f t="shared" si="237"/>
        <v/>
      </c>
      <c r="V355" s="2" t="str">
        <f t="shared" si="238"/>
        <v/>
      </c>
      <c r="W355" s="2" t="str">
        <f t="shared" si="239"/>
        <v/>
      </c>
      <c r="X355" s="2" t="str">
        <f t="shared" si="240"/>
        <v/>
      </c>
      <c r="Y355" s="2" t="str">
        <f t="shared" si="241"/>
        <v/>
      </c>
      <c r="Z355" s="41" t="str">
        <f t="shared" si="242"/>
        <v/>
      </c>
      <c r="AA355" s="41" t="str">
        <f t="shared" si="243"/>
        <v/>
      </c>
      <c r="AB355" s="41" t="str">
        <f t="shared" si="208"/>
        <v/>
      </c>
      <c r="AC355" s="40" t="str">
        <f t="shared" si="209"/>
        <v/>
      </c>
      <c r="AD355" s="41" t="str">
        <f t="shared" si="210"/>
        <v/>
      </c>
      <c r="AF355" s="2" t="str">
        <f t="shared" si="246"/>
        <v/>
      </c>
      <c r="AG355" s="2" t="str">
        <f t="shared" si="211"/>
        <v/>
      </c>
      <c r="AH355" s="2" t="str">
        <f t="shared" si="212"/>
        <v/>
      </c>
      <c r="AI355" s="2" t="str">
        <f t="shared" si="213"/>
        <v/>
      </c>
      <c r="AJ355" s="2" t="str">
        <f t="shared" si="214"/>
        <v/>
      </c>
      <c r="AK355" s="41" t="str">
        <f t="shared" si="244"/>
        <v/>
      </c>
      <c r="AL355" s="41" t="str">
        <f t="shared" si="245"/>
        <v/>
      </c>
      <c r="AM355" s="41" t="str">
        <f t="shared" si="215"/>
        <v/>
      </c>
      <c r="AN355" s="41" t="str">
        <f t="shared" si="216"/>
        <v/>
      </c>
      <c r="AO355" s="41" t="str">
        <f t="shared" si="217"/>
        <v/>
      </c>
      <c r="AQ355" s="2" t="str">
        <f t="shared" si="218"/>
        <v/>
      </c>
      <c r="AR355" s="3" t="str">
        <f t="shared" si="219"/>
        <v/>
      </c>
      <c r="AS355" s="3" t="str">
        <f t="shared" si="220"/>
        <v/>
      </c>
      <c r="AT355" s="3" t="str">
        <f t="shared" si="221"/>
        <v/>
      </c>
      <c r="AU355" s="3" t="str">
        <f t="shared" si="222"/>
        <v/>
      </c>
      <c r="AV355" s="3" t="str">
        <f t="shared" si="223"/>
        <v/>
      </c>
      <c r="AW355" s="3" t="str">
        <f t="shared" si="224"/>
        <v/>
      </c>
      <c r="AX355" s="3" t="str">
        <f t="shared" si="225"/>
        <v/>
      </c>
      <c r="AY355" s="3" t="str">
        <f t="shared" si="226"/>
        <v/>
      </c>
      <c r="AZ355" s="3" t="str">
        <f t="shared" si="227"/>
        <v/>
      </c>
      <c r="BB355" s="7" t="str">
        <f t="shared" si="207"/>
        <v/>
      </c>
    </row>
    <row r="356" spans="1:54" x14ac:dyDescent="0.25">
      <c r="A356" s="2" t="str">
        <f t="shared" si="228"/>
        <v/>
      </c>
      <c r="B356" s="2" t="str">
        <f t="shared" si="229"/>
        <v/>
      </c>
      <c r="D356" s="59"/>
      <c r="E356" s="61"/>
      <c r="F356" s="18" t="str">
        <f t="shared" si="247"/>
        <v/>
      </c>
      <c r="G356" s="19" t="str">
        <f>IF(D356="","",VLOOKUP(D356,'Flota Variable'!$D$4:$I$35,4,0))</f>
        <v/>
      </c>
      <c r="H356" s="54"/>
      <c r="I356" s="19" t="str">
        <f>IF(D356="","",VLOOKUP(D356,'Flota Variable'!$D$4:$I$35,6,0))</f>
        <v/>
      </c>
      <c r="J356" s="54"/>
      <c r="L356" s="2">
        <v>354</v>
      </c>
      <c r="M356" s="2">
        <f t="shared" si="230"/>
        <v>17</v>
      </c>
      <c r="N356" s="2">
        <f t="shared" si="231"/>
        <v>4</v>
      </c>
      <c r="O356" s="2">
        <f t="shared" si="232"/>
        <v>1704</v>
      </c>
      <c r="P356" s="43" t="str">
        <f t="shared" si="233"/>
        <v/>
      </c>
      <c r="Q356" s="44" t="str">
        <f t="shared" si="234"/>
        <v/>
      </c>
      <c r="R356" s="41" t="str">
        <f t="shared" si="235"/>
        <v/>
      </c>
      <c r="S356" s="41" t="str">
        <f t="shared" si="236"/>
        <v/>
      </c>
      <c r="U356" s="2" t="str">
        <f t="shared" si="237"/>
        <v/>
      </c>
      <c r="V356" s="2" t="str">
        <f t="shared" si="238"/>
        <v/>
      </c>
      <c r="W356" s="2" t="str">
        <f t="shared" si="239"/>
        <v/>
      </c>
      <c r="X356" s="2" t="str">
        <f t="shared" si="240"/>
        <v/>
      </c>
      <c r="Y356" s="2" t="str">
        <f t="shared" si="241"/>
        <v/>
      </c>
      <c r="Z356" s="41" t="str">
        <f t="shared" si="242"/>
        <v/>
      </c>
      <c r="AA356" s="41" t="str">
        <f t="shared" si="243"/>
        <v/>
      </c>
      <c r="AB356" s="41" t="str">
        <f t="shared" si="208"/>
        <v/>
      </c>
      <c r="AC356" s="40" t="str">
        <f t="shared" si="209"/>
        <v/>
      </c>
      <c r="AD356" s="41" t="str">
        <f t="shared" si="210"/>
        <v/>
      </c>
      <c r="AF356" s="2" t="str">
        <f t="shared" si="246"/>
        <v/>
      </c>
      <c r="AG356" s="2" t="str">
        <f t="shared" si="211"/>
        <v/>
      </c>
      <c r="AH356" s="2" t="str">
        <f t="shared" si="212"/>
        <v/>
      </c>
      <c r="AI356" s="2" t="str">
        <f t="shared" si="213"/>
        <v/>
      </c>
      <c r="AJ356" s="2" t="str">
        <f t="shared" si="214"/>
        <v/>
      </c>
      <c r="AK356" s="41" t="str">
        <f t="shared" si="244"/>
        <v/>
      </c>
      <c r="AL356" s="41" t="str">
        <f t="shared" si="245"/>
        <v/>
      </c>
      <c r="AM356" s="41" t="str">
        <f t="shared" si="215"/>
        <v/>
      </c>
      <c r="AN356" s="41" t="str">
        <f t="shared" si="216"/>
        <v/>
      </c>
      <c r="AO356" s="41" t="str">
        <f t="shared" si="217"/>
        <v/>
      </c>
      <c r="AQ356" s="2" t="str">
        <f t="shared" si="218"/>
        <v/>
      </c>
      <c r="AR356" s="3" t="str">
        <f t="shared" si="219"/>
        <v/>
      </c>
      <c r="AS356" s="3" t="str">
        <f t="shared" si="220"/>
        <v/>
      </c>
      <c r="AT356" s="3" t="str">
        <f t="shared" si="221"/>
        <v/>
      </c>
      <c r="AU356" s="3" t="str">
        <f t="shared" si="222"/>
        <v/>
      </c>
      <c r="AV356" s="3" t="str">
        <f t="shared" si="223"/>
        <v/>
      </c>
      <c r="AW356" s="3" t="str">
        <f t="shared" si="224"/>
        <v/>
      </c>
      <c r="AX356" s="3" t="str">
        <f t="shared" si="225"/>
        <v/>
      </c>
      <c r="AY356" s="3" t="str">
        <f t="shared" si="226"/>
        <v/>
      </c>
      <c r="AZ356" s="3" t="str">
        <f t="shared" si="227"/>
        <v/>
      </c>
      <c r="BB356" s="7" t="str">
        <f t="shared" si="207"/>
        <v/>
      </c>
    </row>
    <row r="357" spans="1:54" x14ac:dyDescent="0.25">
      <c r="A357" s="2" t="str">
        <f t="shared" si="228"/>
        <v/>
      </c>
      <c r="B357" s="2" t="str">
        <f t="shared" si="229"/>
        <v/>
      </c>
      <c r="D357" s="59"/>
      <c r="E357" s="61"/>
      <c r="F357" s="18" t="str">
        <f t="shared" si="247"/>
        <v/>
      </c>
      <c r="G357" s="19" t="str">
        <f>IF(D357="","",VLOOKUP(D357,'Flota Variable'!$D$4:$I$35,4,0))</f>
        <v/>
      </c>
      <c r="H357" s="54"/>
      <c r="I357" s="19" t="str">
        <f>IF(D357="","",VLOOKUP(D357,'Flota Variable'!$D$4:$I$35,6,0))</f>
        <v/>
      </c>
      <c r="J357" s="54"/>
      <c r="L357" s="2">
        <v>355</v>
      </c>
      <c r="M357" s="2">
        <f t="shared" si="230"/>
        <v>17</v>
      </c>
      <c r="N357" s="2">
        <f t="shared" si="231"/>
        <v>5</v>
      </c>
      <c r="O357" s="2">
        <f t="shared" si="232"/>
        <v>1705</v>
      </c>
      <c r="P357" s="43" t="str">
        <f t="shared" si="233"/>
        <v/>
      </c>
      <c r="Q357" s="44" t="str">
        <f t="shared" si="234"/>
        <v/>
      </c>
      <c r="R357" s="41" t="str">
        <f t="shared" si="235"/>
        <v/>
      </c>
      <c r="S357" s="41" t="str">
        <f t="shared" si="236"/>
        <v/>
      </c>
      <c r="U357" s="2" t="str">
        <f t="shared" si="237"/>
        <v/>
      </c>
      <c r="V357" s="2" t="str">
        <f t="shared" si="238"/>
        <v/>
      </c>
      <c r="W357" s="2" t="str">
        <f t="shared" si="239"/>
        <v/>
      </c>
      <c r="X357" s="2" t="str">
        <f t="shared" si="240"/>
        <v/>
      </c>
      <c r="Y357" s="2" t="str">
        <f t="shared" si="241"/>
        <v/>
      </c>
      <c r="Z357" s="41" t="str">
        <f t="shared" si="242"/>
        <v/>
      </c>
      <c r="AA357" s="41" t="str">
        <f t="shared" si="243"/>
        <v/>
      </c>
      <c r="AB357" s="41" t="str">
        <f t="shared" si="208"/>
        <v/>
      </c>
      <c r="AC357" s="40" t="str">
        <f t="shared" si="209"/>
        <v/>
      </c>
      <c r="AD357" s="41" t="str">
        <f t="shared" si="210"/>
        <v/>
      </c>
      <c r="AF357" s="2" t="str">
        <f t="shared" si="246"/>
        <v/>
      </c>
      <c r="AG357" s="2" t="str">
        <f t="shared" si="211"/>
        <v/>
      </c>
      <c r="AH357" s="2" t="str">
        <f t="shared" si="212"/>
        <v/>
      </c>
      <c r="AI357" s="2" t="str">
        <f t="shared" si="213"/>
        <v/>
      </c>
      <c r="AJ357" s="2" t="str">
        <f t="shared" si="214"/>
        <v/>
      </c>
      <c r="AK357" s="41" t="str">
        <f t="shared" si="244"/>
        <v/>
      </c>
      <c r="AL357" s="41" t="str">
        <f t="shared" si="245"/>
        <v/>
      </c>
      <c r="AM357" s="41" t="str">
        <f t="shared" si="215"/>
        <v/>
      </c>
      <c r="AN357" s="41" t="str">
        <f t="shared" si="216"/>
        <v/>
      </c>
      <c r="AO357" s="41" t="str">
        <f t="shared" si="217"/>
        <v/>
      </c>
      <c r="AQ357" s="2" t="str">
        <f t="shared" si="218"/>
        <v/>
      </c>
      <c r="AR357" s="3" t="str">
        <f t="shared" si="219"/>
        <v/>
      </c>
      <c r="AS357" s="3" t="str">
        <f t="shared" si="220"/>
        <v/>
      </c>
      <c r="AT357" s="3" t="str">
        <f t="shared" si="221"/>
        <v/>
      </c>
      <c r="AU357" s="3" t="str">
        <f t="shared" si="222"/>
        <v/>
      </c>
      <c r="AV357" s="3" t="str">
        <f t="shared" si="223"/>
        <v/>
      </c>
      <c r="AW357" s="3" t="str">
        <f t="shared" si="224"/>
        <v/>
      </c>
      <c r="AX357" s="3" t="str">
        <f t="shared" si="225"/>
        <v/>
      </c>
      <c r="AY357" s="3" t="str">
        <f t="shared" si="226"/>
        <v/>
      </c>
      <c r="AZ357" s="3" t="str">
        <f t="shared" si="227"/>
        <v/>
      </c>
      <c r="BB357" s="7" t="str">
        <f t="shared" si="207"/>
        <v/>
      </c>
    </row>
    <row r="358" spans="1:54" x14ac:dyDescent="0.25">
      <c r="A358" s="2" t="str">
        <f t="shared" si="228"/>
        <v/>
      </c>
      <c r="B358" s="2" t="str">
        <f t="shared" si="229"/>
        <v/>
      </c>
      <c r="D358" s="59"/>
      <c r="E358" s="61"/>
      <c r="F358" s="18" t="str">
        <f t="shared" si="247"/>
        <v/>
      </c>
      <c r="G358" s="19" t="str">
        <f>IF(D358="","",VLOOKUP(D358,'Flota Variable'!$D$4:$I$35,4,0))</f>
        <v/>
      </c>
      <c r="H358" s="54"/>
      <c r="I358" s="19" t="str">
        <f>IF(D358="","",VLOOKUP(D358,'Flota Variable'!$D$4:$I$35,6,0))</f>
        <v/>
      </c>
      <c r="J358" s="54"/>
      <c r="L358" s="2">
        <v>356</v>
      </c>
      <c r="M358" s="2">
        <f t="shared" si="230"/>
        <v>17</v>
      </c>
      <c r="N358" s="2">
        <f t="shared" si="231"/>
        <v>6</v>
      </c>
      <c r="O358" s="2">
        <f t="shared" si="232"/>
        <v>1706</v>
      </c>
      <c r="P358" s="43" t="str">
        <f t="shared" si="233"/>
        <v/>
      </c>
      <c r="Q358" s="44" t="str">
        <f t="shared" si="234"/>
        <v/>
      </c>
      <c r="R358" s="41" t="str">
        <f t="shared" si="235"/>
        <v/>
      </c>
      <c r="S358" s="41" t="str">
        <f t="shared" si="236"/>
        <v/>
      </c>
      <c r="U358" s="2" t="str">
        <f t="shared" si="237"/>
        <v/>
      </c>
      <c r="V358" s="2" t="str">
        <f t="shared" si="238"/>
        <v/>
      </c>
      <c r="W358" s="2" t="str">
        <f t="shared" si="239"/>
        <v/>
      </c>
      <c r="X358" s="2" t="str">
        <f t="shared" si="240"/>
        <v/>
      </c>
      <c r="Y358" s="2" t="str">
        <f t="shared" si="241"/>
        <v/>
      </c>
      <c r="Z358" s="41" t="str">
        <f t="shared" si="242"/>
        <v/>
      </c>
      <c r="AA358" s="41" t="str">
        <f t="shared" si="243"/>
        <v/>
      </c>
      <c r="AB358" s="41" t="str">
        <f t="shared" si="208"/>
        <v/>
      </c>
      <c r="AC358" s="40" t="str">
        <f t="shared" si="209"/>
        <v/>
      </c>
      <c r="AD358" s="41" t="str">
        <f t="shared" si="210"/>
        <v/>
      </c>
      <c r="AF358" s="2" t="str">
        <f t="shared" si="246"/>
        <v/>
      </c>
      <c r="AG358" s="2" t="str">
        <f t="shared" si="211"/>
        <v/>
      </c>
      <c r="AH358" s="2" t="str">
        <f t="shared" si="212"/>
        <v/>
      </c>
      <c r="AI358" s="2" t="str">
        <f t="shared" si="213"/>
        <v/>
      </c>
      <c r="AJ358" s="2" t="str">
        <f t="shared" si="214"/>
        <v/>
      </c>
      <c r="AK358" s="41" t="str">
        <f t="shared" si="244"/>
        <v/>
      </c>
      <c r="AL358" s="41" t="str">
        <f t="shared" si="245"/>
        <v/>
      </c>
      <c r="AM358" s="41" t="str">
        <f t="shared" si="215"/>
        <v/>
      </c>
      <c r="AN358" s="41" t="str">
        <f t="shared" si="216"/>
        <v/>
      </c>
      <c r="AO358" s="41" t="str">
        <f t="shared" si="217"/>
        <v/>
      </c>
      <c r="AQ358" s="2" t="str">
        <f t="shared" si="218"/>
        <v/>
      </c>
      <c r="AR358" s="3" t="str">
        <f t="shared" si="219"/>
        <v/>
      </c>
      <c r="AS358" s="3" t="str">
        <f t="shared" si="220"/>
        <v/>
      </c>
      <c r="AT358" s="3" t="str">
        <f t="shared" si="221"/>
        <v/>
      </c>
      <c r="AU358" s="3" t="str">
        <f t="shared" si="222"/>
        <v/>
      </c>
      <c r="AV358" s="3" t="str">
        <f t="shared" si="223"/>
        <v/>
      </c>
      <c r="AW358" s="3" t="str">
        <f t="shared" si="224"/>
        <v/>
      </c>
      <c r="AX358" s="3" t="str">
        <f t="shared" si="225"/>
        <v/>
      </c>
      <c r="AY358" s="3" t="str">
        <f t="shared" si="226"/>
        <v/>
      </c>
      <c r="AZ358" s="3" t="str">
        <f t="shared" si="227"/>
        <v/>
      </c>
      <c r="BB358" s="7" t="str">
        <f t="shared" si="207"/>
        <v/>
      </c>
    </row>
    <row r="359" spans="1:54" x14ac:dyDescent="0.25">
      <c r="A359" s="2" t="str">
        <f t="shared" si="228"/>
        <v/>
      </c>
      <c r="B359" s="2" t="str">
        <f t="shared" si="229"/>
        <v/>
      </c>
      <c r="D359" s="59"/>
      <c r="E359" s="61"/>
      <c r="F359" s="18" t="str">
        <f t="shared" si="247"/>
        <v/>
      </c>
      <c r="G359" s="19" t="str">
        <f>IF(D359="","",VLOOKUP(D359,'Flota Variable'!$D$4:$I$35,4,0))</f>
        <v/>
      </c>
      <c r="H359" s="54"/>
      <c r="I359" s="19" t="str">
        <f>IF(D359="","",VLOOKUP(D359,'Flota Variable'!$D$4:$I$35,6,0))</f>
        <v/>
      </c>
      <c r="J359" s="54"/>
      <c r="L359" s="2">
        <v>357</v>
      </c>
      <c r="M359" s="2">
        <f t="shared" si="230"/>
        <v>17</v>
      </c>
      <c r="N359" s="2">
        <f t="shared" si="231"/>
        <v>7</v>
      </c>
      <c r="O359" s="2">
        <f t="shared" si="232"/>
        <v>1707</v>
      </c>
      <c r="P359" s="43" t="str">
        <f t="shared" si="233"/>
        <v/>
      </c>
      <c r="Q359" s="44" t="str">
        <f t="shared" si="234"/>
        <v/>
      </c>
      <c r="R359" s="41" t="str">
        <f t="shared" si="235"/>
        <v/>
      </c>
      <c r="S359" s="41" t="str">
        <f t="shared" si="236"/>
        <v/>
      </c>
      <c r="U359" s="2" t="str">
        <f t="shared" si="237"/>
        <v/>
      </c>
      <c r="V359" s="2" t="str">
        <f t="shared" si="238"/>
        <v/>
      </c>
      <c r="W359" s="2" t="str">
        <f t="shared" si="239"/>
        <v/>
      </c>
      <c r="X359" s="2" t="str">
        <f t="shared" si="240"/>
        <v/>
      </c>
      <c r="Y359" s="2" t="str">
        <f t="shared" si="241"/>
        <v/>
      </c>
      <c r="Z359" s="41" t="str">
        <f t="shared" si="242"/>
        <v/>
      </c>
      <c r="AA359" s="41" t="str">
        <f t="shared" si="243"/>
        <v/>
      </c>
      <c r="AB359" s="41" t="str">
        <f t="shared" si="208"/>
        <v/>
      </c>
      <c r="AC359" s="40" t="str">
        <f t="shared" si="209"/>
        <v/>
      </c>
      <c r="AD359" s="41" t="str">
        <f t="shared" si="210"/>
        <v/>
      </c>
      <c r="AF359" s="2" t="str">
        <f t="shared" si="246"/>
        <v/>
      </c>
      <c r="AG359" s="2" t="str">
        <f t="shared" si="211"/>
        <v/>
      </c>
      <c r="AH359" s="2" t="str">
        <f t="shared" si="212"/>
        <v/>
      </c>
      <c r="AI359" s="2" t="str">
        <f t="shared" si="213"/>
        <v/>
      </c>
      <c r="AJ359" s="2" t="str">
        <f t="shared" si="214"/>
        <v/>
      </c>
      <c r="AK359" s="41" t="str">
        <f t="shared" si="244"/>
        <v/>
      </c>
      <c r="AL359" s="41" t="str">
        <f t="shared" si="245"/>
        <v/>
      </c>
      <c r="AM359" s="41" t="str">
        <f t="shared" si="215"/>
        <v/>
      </c>
      <c r="AN359" s="41" t="str">
        <f t="shared" si="216"/>
        <v/>
      </c>
      <c r="AO359" s="41" t="str">
        <f t="shared" si="217"/>
        <v/>
      </c>
      <c r="AQ359" s="2" t="str">
        <f t="shared" si="218"/>
        <v/>
      </c>
      <c r="AR359" s="3" t="str">
        <f t="shared" si="219"/>
        <v/>
      </c>
      <c r="AS359" s="3" t="str">
        <f t="shared" si="220"/>
        <v/>
      </c>
      <c r="AT359" s="3" t="str">
        <f t="shared" si="221"/>
        <v/>
      </c>
      <c r="AU359" s="3" t="str">
        <f t="shared" si="222"/>
        <v/>
      </c>
      <c r="AV359" s="3" t="str">
        <f t="shared" si="223"/>
        <v/>
      </c>
      <c r="AW359" s="3" t="str">
        <f t="shared" si="224"/>
        <v/>
      </c>
      <c r="AX359" s="3" t="str">
        <f t="shared" si="225"/>
        <v/>
      </c>
      <c r="AY359" s="3" t="str">
        <f t="shared" si="226"/>
        <v/>
      </c>
      <c r="AZ359" s="3" t="str">
        <f t="shared" si="227"/>
        <v/>
      </c>
      <c r="BB359" s="7" t="str">
        <f t="shared" si="207"/>
        <v/>
      </c>
    </row>
    <row r="360" spans="1:54" x14ac:dyDescent="0.25">
      <c r="A360" s="2" t="str">
        <f t="shared" si="228"/>
        <v/>
      </c>
      <c r="B360" s="2" t="str">
        <f t="shared" si="229"/>
        <v/>
      </c>
      <c r="D360" s="59"/>
      <c r="E360" s="61"/>
      <c r="F360" s="18" t="str">
        <f t="shared" si="247"/>
        <v/>
      </c>
      <c r="G360" s="19" t="str">
        <f>IF(D360="","",VLOOKUP(D360,'Flota Variable'!$D$4:$I$35,4,0))</f>
        <v/>
      </c>
      <c r="H360" s="54"/>
      <c r="I360" s="19" t="str">
        <f>IF(D360="","",VLOOKUP(D360,'Flota Variable'!$D$4:$I$35,6,0))</f>
        <v/>
      </c>
      <c r="J360" s="54"/>
      <c r="L360" s="2">
        <v>358</v>
      </c>
      <c r="M360" s="2">
        <f t="shared" si="230"/>
        <v>17</v>
      </c>
      <c r="N360" s="2">
        <f t="shared" si="231"/>
        <v>8</v>
      </c>
      <c r="O360" s="2">
        <f t="shared" si="232"/>
        <v>1708</v>
      </c>
      <c r="P360" s="43" t="str">
        <f t="shared" si="233"/>
        <v/>
      </c>
      <c r="Q360" s="44" t="str">
        <f t="shared" si="234"/>
        <v/>
      </c>
      <c r="R360" s="41" t="str">
        <f t="shared" si="235"/>
        <v/>
      </c>
      <c r="S360" s="41" t="str">
        <f t="shared" si="236"/>
        <v/>
      </c>
      <c r="U360" s="2" t="str">
        <f t="shared" si="237"/>
        <v/>
      </c>
      <c r="V360" s="2" t="str">
        <f t="shared" si="238"/>
        <v/>
      </c>
      <c r="W360" s="2" t="str">
        <f t="shared" si="239"/>
        <v/>
      </c>
      <c r="X360" s="2" t="str">
        <f t="shared" si="240"/>
        <v/>
      </c>
      <c r="Y360" s="2" t="str">
        <f t="shared" si="241"/>
        <v/>
      </c>
      <c r="Z360" s="41" t="str">
        <f t="shared" si="242"/>
        <v/>
      </c>
      <c r="AA360" s="41" t="str">
        <f t="shared" si="243"/>
        <v/>
      </c>
      <c r="AB360" s="41" t="str">
        <f t="shared" si="208"/>
        <v/>
      </c>
      <c r="AC360" s="40" t="str">
        <f t="shared" si="209"/>
        <v/>
      </c>
      <c r="AD360" s="41" t="str">
        <f t="shared" si="210"/>
        <v/>
      </c>
      <c r="AF360" s="2" t="str">
        <f t="shared" si="246"/>
        <v/>
      </c>
      <c r="AG360" s="2" t="str">
        <f t="shared" si="211"/>
        <v/>
      </c>
      <c r="AH360" s="2" t="str">
        <f t="shared" si="212"/>
        <v/>
      </c>
      <c r="AI360" s="2" t="str">
        <f t="shared" si="213"/>
        <v/>
      </c>
      <c r="AJ360" s="2" t="str">
        <f t="shared" si="214"/>
        <v/>
      </c>
      <c r="AK360" s="41" t="str">
        <f t="shared" si="244"/>
        <v/>
      </c>
      <c r="AL360" s="41" t="str">
        <f t="shared" si="245"/>
        <v/>
      </c>
      <c r="AM360" s="41" t="str">
        <f t="shared" si="215"/>
        <v/>
      </c>
      <c r="AN360" s="41" t="str">
        <f t="shared" si="216"/>
        <v/>
      </c>
      <c r="AO360" s="41" t="str">
        <f t="shared" si="217"/>
        <v/>
      </c>
      <c r="AQ360" s="2" t="str">
        <f t="shared" si="218"/>
        <v/>
      </c>
      <c r="AR360" s="3" t="str">
        <f t="shared" si="219"/>
        <v/>
      </c>
      <c r="AS360" s="3" t="str">
        <f t="shared" si="220"/>
        <v/>
      </c>
      <c r="AT360" s="3" t="str">
        <f t="shared" si="221"/>
        <v/>
      </c>
      <c r="AU360" s="3" t="str">
        <f t="shared" si="222"/>
        <v/>
      </c>
      <c r="AV360" s="3" t="str">
        <f t="shared" si="223"/>
        <v/>
      </c>
      <c r="AW360" s="3" t="str">
        <f t="shared" si="224"/>
        <v/>
      </c>
      <c r="AX360" s="3" t="str">
        <f t="shared" si="225"/>
        <v/>
      </c>
      <c r="AY360" s="3" t="str">
        <f t="shared" si="226"/>
        <v/>
      </c>
      <c r="AZ360" s="3" t="str">
        <f t="shared" si="227"/>
        <v/>
      </c>
      <c r="BB360" s="7" t="str">
        <f t="shared" si="207"/>
        <v/>
      </c>
    </row>
    <row r="361" spans="1:54" x14ac:dyDescent="0.25">
      <c r="A361" s="2" t="str">
        <f t="shared" si="228"/>
        <v/>
      </c>
      <c r="B361" s="2" t="str">
        <f t="shared" si="229"/>
        <v/>
      </c>
      <c r="D361" s="59"/>
      <c r="E361" s="61"/>
      <c r="F361" s="18" t="str">
        <f t="shared" si="247"/>
        <v/>
      </c>
      <c r="G361" s="19" t="str">
        <f>IF(D361="","",VLOOKUP(D361,'Flota Variable'!$D$4:$I$35,4,0))</f>
        <v/>
      </c>
      <c r="H361" s="54"/>
      <c r="I361" s="19" t="str">
        <f>IF(D361="","",VLOOKUP(D361,'Flota Variable'!$D$4:$I$35,6,0))</f>
        <v/>
      </c>
      <c r="J361" s="54"/>
      <c r="L361" s="2">
        <v>359</v>
      </c>
      <c r="M361" s="2">
        <f t="shared" si="230"/>
        <v>17</v>
      </c>
      <c r="N361" s="2">
        <f t="shared" si="231"/>
        <v>9</v>
      </c>
      <c r="O361" s="2">
        <f t="shared" si="232"/>
        <v>1709</v>
      </c>
      <c r="P361" s="43" t="str">
        <f t="shared" si="233"/>
        <v/>
      </c>
      <c r="Q361" s="44" t="str">
        <f t="shared" si="234"/>
        <v/>
      </c>
      <c r="R361" s="41" t="str">
        <f t="shared" si="235"/>
        <v/>
      </c>
      <c r="S361" s="41" t="str">
        <f t="shared" si="236"/>
        <v/>
      </c>
      <c r="U361" s="2" t="str">
        <f t="shared" si="237"/>
        <v/>
      </c>
      <c r="V361" s="2" t="str">
        <f t="shared" si="238"/>
        <v/>
      </c>
      <c r="W361" s="2" t="str">
        <f t="shared" si="239"/>
        <v/>
      </c>
      <c r="X361" s="2" t="str">
        <f t="shared" si="240"/>
        <v/>
      </c>
      <c r="Y361" s="2" t="str">
        <f t="shared" si="241"/>
        <v/>
      </c>
      <c r="Z361" s="41" t="str">
        <f t="shared" si="242"/>
        <v/>
      </c>
      <c r="AA361" s="41" t="str">
        <f t="shared" si="243"/>
        <v/>
      </c>
      <c r="AB361" s="41" t="str">
        <f t="shared" si="208"/>
        <v/>
      </c>
      <c r="AC361" s="40" t="str">
        <f t="shared" si="209"/>
        <v/>
      </c>
      <c r="AD361" s="41" t="str">
        <f t="shared" si="210"/>
        <v/>
      </c>
      <c r="AF361" s="2" t="str">
        <f t="shared" si="246"/>
        <v/>
      </c>
      <c r="AG361" s="2" t="str">
        <f t="shared" si="211"/>
        <v/>
      </c>
      <c r="AH361" s="2" t="str">
        <f t="shared" si="212"/>
        <v/>
      </c>
      <c r="AI361" s="2" t="str">
        <f t="shared" si="213"/>
        <v/>
      </c>
      <c r="AJ361" s="2" t="str">
        <f t="shared" si="214"/>
        <v/>
      </c>
      <c r="AK361" s="41" t="str">
        <f t="shared" si="244"/>
        <v/>
      </c>
      <c r="AL361" s="41" t="str">
        <f t="shared" si="245"/>
        <v/>
      </c>
      <c r="AM361" s="41" t="str">
        <f t="shared" si="215"/>
        <v/>
      </c>
      <c r="AN361" s="41" t="str">
        <f t="shared" si="216"/>
        <v/>
      </c>
      <c r="AO361" s="41" t="str">
        <f t="shared" si="217"/>
        <v/>
      </c>
      <c r="AQ361" s="2" t="str">
        <f t="shared" si="218"/>
        <v/>
      </c>
      <c r="AR361" s="3" t="str">
        <f t="shared" si="219"/>
        <v/>
      </c>
      <c r="AS361" s="3" t="str">
        <f t="shared" si="220"/>
        <v/>
      </c>
      <c r="AT361" s="3" t="str">
        <f t="shared" si="221"/>
        <v/>
      </c>
      <c r="AU361" s="3" t="str">
        <f t="shared" si="222"/>
        <v/>
      </c>
      <c r="AV361" s="3" t="str">
        <f t="shared" si="223"/>
        <v/>
      </c>
      <c r="AW361" s="3" t="str">
        <f t="shared" si="224"/>
        <v/>
      </c>
      <c r="AX361" s="3" t="str">
        <f t="shared" si="225"/>
        <v/>
      </c>
      <c r="AY361" s="3" t="str">
        <f t="shared" si="226"/>
        <v/>
      </c>
      <c r="AZ361" s="3" t="str">
        <f t="shared" si="227"/>
        <v/>
      </c>
      <c r="BB361" s="7" t="str">
        <f t="shared" si="207"/>
        <v/>
      </c>
    </row>
    <row r="362" spans="1:54" x14ac:dyDescent="0.25">
      <c r="A362" s="2" t="str">
        <f t="shared" si="228"/>
        <v/>
      </c>
      <c r="B362" s="2" t="str">
        <f t="shared" si="229"/>
        <v/>
      </c>
      <c r="D362" s="59"/>
      <c r="E362" s="61"/>
      <c r="F362" s="18" t="str">
        <f t="shared" si="247"/>
        <v/>
      </c>
      <c r="G362" s="19" t="str">
        <f>IF(D362="","",VLOOKUP(D362,'Flota Variable'!$D$4:$I$35,4,0))</f>
        <v/>
      </c>
      <c r="H362" s="54"/>
      <c r="I362" s="19" t="str">
        <f>IF(D362="","",VLOOKUP(D362,'Flota Variable'!$D$4:$I$35,6,0))</f>
        <v/>
      </c>
      <c r="J362" s="54"/>
      <c r="L362" s="2">
        <v>360</v>
      </c>
      <c r="M362" s="2">
        <f t="shared" si="230"/>
        <v>17</v>
      </c>
      <c r="N362" s="2">
        <f t="shared" si="231"/>
        <v>10</v>
      </c>
      <c r="O362" s="2">
        <f t="shared" si="232"/>
        <v>1710</v>
      </c>
      <c r="P362" s="43" t="str">
        <f t="shared" si="233"/>
        <v/>
      </c>
      <c r="Q362" s="44" t="str">
        <f t="shared" si="234"/>
        <v/>
      </c>
      <c r="R362" s="41" t="str">
        <f t="shared" si="235"/>
        <v/>
      </c>
      <c r="S362" s="41" t="str">
        <f t="shared" si="236"/>
        <v/>
      </c>
      <c r="U362" s="2" t="str">
        <f t="shared" si="237"/>
        <v/>
      </c>
      <c r="V362" s="2" t="str">
        <f t="shared" si="238"/>
        <v/>
      </c>
      <c r="W362" s="2" t="str">
        <f t="shared" si="239"/>
        <v/>
      </c>
      <c r="X362" s="2" t="str">
        <f t="shared" si="240"/>
        <v/>
      </c>
      <c r="Y362" s="2" t="str">
        <f t="shared" si="241"/>
        <v/>
      </c>
      <c r="Z362" s="41" t="str">
        <f t="shared" si="242"/>
        <v/>
      </c>
      <c r="AA362" s="41" t="str">
        <f t="shared" si="243"/>
        <v/>
      </c>
      <c r="AB362" s="41" t="str">
        <f t="shared" si="208"/>
        <v/>
      </c>
      <c r="AC362" s="40" t="str">
        <f t="shared" si="209"/>
        <v/>
      </c>
      <c r="AD362" s="41" t="str">
        <f t="shared" si="210"/>
        <v/>
      </c>
      <c r="AF362" s="2" t="str">
        <f t="shared" si="246"/>
        <v/>
      </c>
      <c r="AG362" s="2" t="str">
        <f t="shared" si="211"/>
        <v/>
      </c>
      <c r="AH362" s="2" t="str">
        <f t="shared" si="212"/>
        <v/>
      </c>
      <c r="AI362" s="2" t="str">
        <f t="shared" si="213"/>
        <v/>
      </c>
      <c r="AJ362" s="2" t="str">
        <f t="shared" si="214"/>
        <v/>
      </c>
      <c r="AK362" s="41" t="str">
        <f t="shared" si="244"/>
        <v/>
      </c>
      <c r="AL362" s="41" t="str">
        <f t="shared" si="245"/>
        <v/>
      </c>
      <c r="AM362" s="41" t="str">
        <f t="shared" si="215"/>
        <v/>
      </c>
      <c r="AN362" s="41" t="str">
        <f t="shared" si="216"/>
        <v/>
      </c>
      <c r="AO362" s="41" t="str">
        <f t="shared" si="217"/>
        <v/>
      </c>
      <c r="AQ362" s="2" t="str">
        <f t="shared" si="218"/>
        <v/>
      </c>
      <c r="AR362" s="3" t="str">
        <f t="shared" si="219"/>
        <v/>
      </c>
      <c r="AS362" s="3" t="str">
        <f t="shared" si="220"/>
        <v/>
      </c>
      <c r="AT362" s="3" t="str">
        <f t="shared" si="221"/>
        <v/>
      </c>
      <c r="AU362" s="3" t="str">
        <f t="shared" si="222"/>
        <v/>
      </c>
      <c r="AV362" s="3" t="str">
        <f t="shared" si="223"/>
        <v/>
      </c>
      <c r="AW362" s="3" t="str">
        <f t="shared" si="224"/>
        <v/>
      </c>
      <c r="AX362" s="3" t="str">
        <f t="shared" si="225"/>
        <v/>
      </c>
      <c r="AY362" s="3" t="str">
        <f t="shared" si="226"/>
        <v/>
      </c>
      <c r="AZ362" s="3" t="str">
        <f t="shared" si="227"/>
        <v/>
      </c>
      <c r="BB362" s="7" t="str">
        <f t="shared" si="207"/>
        <v/>
      </c>
    </row>
    <row r="363" spans="1:54" x14ac:dyDescent="0.25">
      <c r="A363" s="2" t="str">
        <f t="shared" si="228"/>
        <v/>
      </c>
      <c r="B363" s="2" t="str">
        <f t="shared" si="229"/>
        <v/>
      </c>
      <c r="D363" s="59"/>
      <c r="E363" s="61"/>
      <c r="F363" s="18" t="str">
        <f t="shared" si="247"/>
        <v/>
      </c>
      <c r="G363" s="19" t="str">
        <f>IF(D363="","",VLOOKUP(D363,'Flota Variable'!$D$4:$I$35,4,0))</f>
        <v/>
      </c>
      <c r="H363" s="54"/>
      <c r="I363" s="19" t="str">
        <f>IF(D363="","",VLOOKUP(D363,'Flota Variable'!$D$4:$I$35,6,0))</f>
        <v/>
      </c>
      <c r="J363" s="54"/>
      <c r="L363" s="2">
        <v>361</v>
      </c>
      <c r="M363" s="2">
        <f t="shared" si="230"/>
        <v>17</v>
      </c>
      <c r="N363" s="2">
        <f t="shared" si="231"/>
        <v>11</v>
      </c>
      <c r="O363" s="2">
        <f t="shared" si="232"/>
        <v>1711</v>
      </c>
      <c r="P363" s="43" t="str">
        <f t="shared" si="233"/>
        <v/>
      </c>
      <c r="Q363" s="44" t="str">
        <f t="shared" si="234"/>
        <v/>
      </c>
      <c r="R363" s="41" t="str">
        <f t="shared" si="235"/>
        <v/>
      </c>
      <c r="S363" s="41" t="str">
        <f t="shared" si="236"/>
        <v/>
      </c>
      <c r="U363" s="2" t="str">
        <f t="shared" si="237"/>
        <v/>
      </c>
      <c r="V363" s="2" t="str">
        <f t="shared" si="238"/>
        <v/>
      </c>
      <c r="W363" s="2" t="str">
        <f t="shared" si="239"/>
        <v/>
      </c>
      <c r="X363" s="2" t="str">
        <f t="shared" si="240"/>
        <v/>
      </c>
      <c r="Y363" s="2" t="str">
        <f t="shared" si="241"/>
        <v/>
      </c>
      <c r="Z363" s="41" t="str">
        <f t="shared" si="242"/>
        <v/>
      </c>
      <c r="AA363" s="41" t="str">
        <f t="shared" si="243"/>
        <v/>
      </c>
      <c r="AB363" s="41" t="str">
        <f t="shared" si="208"/>
        <v/>
      </c>
      <c r="AC363" s="40" t="str">
        <f t="shared" si="209"/>
        <v/>
      </c>
      <c r="AD363" s="41" t="str">
        <f t="shared" si="210"/>
        <v/>
      </c>
      <c r="AF363" s="2" t="str">
        <f t="shared" si="246"/>
        <v/>
      </c>
      <c r="AG363" s="2" t="str">
        <f t="shared" si="211"/>
        <v/>
      </c>
      <c r="AH363" s="2" t="str">
        <f t="shared" si="212"/>
        <v/>
      </c>
      <c r="AI363" s="2" t="str">
        <f t="shared" si="213"/>
        <v/>
      </c>
      <c r="AJ363" s="2" t="str">
        <f t="shared" si="214"/>
        <v/>
      </c>
      <c r="AK363" s="41" t="str">
        <f t="shared" si="244"/>
        <v/>
      </c>
      <c r="AL363" s="41" t="str">
        <f t="shared" si="245"/>
        <v/>
      </c>
      <c r="AM363" s="41" t="str">
        <f t="shared" si="215"/>
        <v/>
      </c>
      <c r="AN363" s="41" t="str">
        <f t="shared" si="216"/>
        <v/>
      </c>
      <c r="AO363" s="41" t="str">
        <f t="shared" si="217"/>
        <v/>
      </c>
      <c r="AQ363" s="2" t="str">
        <f t="shared" si="218"/>
        <v/>
      </c>
      <c r="AR363" s="3" t="str">
        <f t="shared" si="219"/>
        <v/>
      </c>
      <c r="AS363" s="3" t="str">
        <f t="shared" si="220"/>
        <v/>
      </c>
      <c r="AT363" s="3" t="str">
        <f t="shared" si="221"/>
        <v/>
      </c>
      <c r="AU363" s="3" t="str">
        <f t="shared" si="222"/>
        <v/>
      </c>
      <c r="AV363" s="3" t="str">
        <f t="shared" si="223"/>
        <v/>
      </c>
      <c r="AW363" s="3" t="str">
        <f t="shared" si="224"/>
        <v/>
      </c>
      <c r="AX363" s="3" t="str">
        <f t="shared" si="225"/>
        <v/>
      </c>
      <c r="AY363" s="3" t="str">
        <f t="shared" si="226"/>
        <v/>
      </c>
      <c r="AZ363" s="3" t="str">
        <f t="shared" si="227"/>
        <v/>
      </c>
      <c r="BB363" s="7" t="str">
        <f t="shared" si="207"/>
        <v/>
      </c>
    </row>
    <row r="364" spans="1:54" x14ac:dyDescent="0.25">
      <c r="A364" s="2" t="str">
        <f t="shared" si="228"/>
        <v/>
      </c>
      <c r="B364" s="2" t="str">
        <f t="shared" si="229"/>
        <v/>
      </c>
      <c r="D364" s="59"/>
      <c r="E364" s="61"/>
      <c r="F364" s="18" t="str">
        <f t="shared" si="247"/>
        <v/>
      </c>
      <c r="G364" s="19" t="str">
        <f>IF(D364="","",VLOOKUP(D364,'Flota Variable'!$D$4:$I$35,4,0))</f>
        <v/>
      </c>
      <c r="H364" s="54"/>
      <c r="I364" s="19" t="str">
        <f>IF(D364="","",VLOOKUP(D364,'Flota Variable'!$D$4:$I$35,6,0))</f>
        <v/>
      </c>
      <c r="J364" s="54"/>
      <c r="L364" s="2">
        <v>362</v>
      </c>
      <c r="M364" s="2">
        <f t="shared" si="230"/>
        <v>17</v>
      </c>
      <c r="N364" s="2">
        <f t="shared" si="231"/>
        <v>12</v>
      </c>
      <c r="O364" s="2">
        <f t="shared" si="232"/>
        <v>1712</v>
      </c>
      <c r="P364" s="43" t="str">
        <f t="shared" si="233"/>
        <v/>
      </c>
      <c r="Q364" s="44" t="str">
        <f t="shared" si="234"/>
        <v/>
      </c>
      <c r="R364" s="41" t="str">
        <f t="shared" si="235"/>
        <v/>
      </c>
      <c r="S364" s="41" t="str">
        <f t="shared" si="236"/>
        <v/>
      </c>
      <c r="U364" s="2" t="str">
        <f t="shared" si="237"/>
        <v/>
      </c>
      <c r="V364" s="2" t="str">
        <f t="shared" si="238"/>
        <v/>
      </c>
      <c r="W364" s="2" t="str">
        <f t="shared" si="239"/>
        <v/>
      </c>
      <c r="X364" s="2" t="str">
        <f t="shared" si="240"/>
        <v/>
      </c>
      <c r="Y364" s="2" t="str">
        <f t="shared" si="241"/>
        <v/>
      </c>
      <c r="Z364" s="41" t="str">
        <f t="shared" si="242"/>
        <v/>
      </c>
      <c r="AA364" s="41" t="str">
        <f t="shared" si="243"/>
        <v/>
      </c>
      <c r="AB364" s="41" t="str">
        <f t="shared" si="208"/>
        <v/>
      </c>
      <c r="AC364" s="40" t="str">
        <f t="shared" si="209"/>
        <v/>
      </c>
      <c r="AD364" s="41" t="str">
        <f t="shared" si="210"/>
        <v/>
      </c>
      <c r="AF364" s="2" t="str">
        <f t="shared" si="246"/>
        <v/>
      </c>
      <c r="AG364" s="2" t="str">
        <f t="shared" si="211"/>
        <v/>
      </c>
      <c r="AH364" s="2" t="str">
        <f t="shared" si="212"/>
        <v/>
      </c>
      <c r="AI364" s="2" t="str">
        <f t="shared" si="213"/>
        <v/>
      </c>
      <c r="AJ364" s="2" t="str">
        <f t="shared" si="214"/>
        <v/>
      </c>
      <c r="AK364" s="41" t="str">
        <f t="shared" si="244"/>
        <v/>
      </c>
      <c r="AL364" s="41" t="str">
        <f t="shared" si="245"/>
        <v/>
      </c>
      <c r="AM364" s="41" t="str">
        <f t="shared" si="215"/>
        <v/>
      </c>
      <c r="AN364" s="41" t="str">
        <f t="shared" si="216"/>
        <v/>
      </c>
      <c r="AO364" s="41" t="str">
        <f t="shared" si="217"/>
        <v/>
      </c>
      <c r="AQ364" s="2" t="str">
        <f t="shared" si="218"/>
        <v/>
      </c>
      <c r="AR364" s="3" t="str">
        <f t="shared" si="219"/>
        <v/>
      </c>
      <c r="AS364" s="3" t="str">
        <f t="shared" si="220"/>
        <v/>
      </c>
      <c r="AT364" s="3" t="str">
        <f t="shared" si="221"/>
        <v/>
      </c>
      <c r="AU364" s="3" t="str">
        <f t="shared" si="222"/>
        <v/>
      </c>
      <c r="AV364" s="3" t="str">
        <f t="shared" si="223"/>
        <v/>
      </c>
      <c r="AW364" s="3" t="str">
        <f t="shared" si="224"/>
        <v/>
      </c>
      <c r="AX364" s="3" t="str">
        <f t="shared" si="225"/>
        <v/>
      </c>
      <c r="AY364" s="3" t="str">
        <f t="shared" si="226"/>
        <v/>
      </c>
      <c r="AZ364" s="3" t="str">
        <f t="shared" si="227"/>
        <v/>
      </c>
      <c r="BB364" s="7" t="str">
        <f t="shared" si="207"/>
        <v/>
      </c>
    </row>
    <row r="365" spans="1:54" x14ac:dyDescent="0.25">
      <c r="A365" s="2" t="str">
        <f t="shared" si="228"/>
        <v/>
      </c>
      <c r="B365" s="2" t="str">
        <f t="shared" si="229"/>
        <v/>
      </c>
      <c r="D365" s="59"/>
      <c r="E365" s="61"/>
      <c r="F365" s="18" t="str">
        <f t="shared" si="247"/>
        <v/>
      </c>
      <c r="G365" s="19" t="str">
        <f>IF(D365="","",VLOOKUP(D365,'Flota Variable'!$D$4:$I$35,4,0))</f>
        <v/>
      </c>
      <c r="H365" s="54"/>
      <c r="I365" s="19" t="str">
        <f>IF(D365="","",VLOOKUP(D365,'Flota Variable'!$D$4:$I$35,6,0))</f>
        <v/>
      </c>
      <c r="J365" s="54"/>
      <c r="L365" s="2">
        <v>363</v>
      </c>
      <c r="M365" s="2">
        <f t="shared" si="230"/>
        <v>17</v>
      </c>
      <c r="N365" s="2">
        <f t="shared" si="231"/>
        <v>13</v>
      </c>
      <c r="O365" s="2">
        <f t="shared" si="232"/>
        <v>1713</v>
      </c>
      <c r="P365" s="43" t="str">
        <f t="shared" si="233"/>
        <v/>
      </c>
      <c r="Q365" s="44" t="str">
        <f t="shared" si="234"/>
        <v/>
      </c>
      <c r="R365" s="41" t="str">
        <f t="shared" si="235"/>
        <v/>
      </c>
      <c r="S365" s="41" t="str">
        <f t="shared" si="236"/>
        <v/>
      </c>
      <c r="U365" s="2" t="str">
        <f t="shared" si="237"/>
        <v/>
      </c>
      <c r="V365" s="2" t="str">
        <f t="shared" si="238"/>
        <v/>
      </c>
      <c r="W365" s="2" t="str">
        <f t="shared" si="239"/>
        <v/>
      </c>
      <c r="X365" s="2" t="str">
        <f t="shared" si="240"/>
        <v/>
      </c>
      <c r="Y365" s="2" t="str">
        <f t="shared" si="241"/>
        <v/>
      </c>
      <c r="Z365" s="41" t="str">
        <f t="shared" si="242"/>
        <v/>
      </c>
      <c r="AA365" s="41" t="str">
        <f t="shared" si="243"/>
        <v/>
      </c>
      <c r="AB365" s="41" t="str">
        <f t="shared" si="208"/>
        <v/>
      </c>
      <c r="AC365" s="40" t="str">
        <f t="shared" si="209"/>
        <v/>
      </c>
      <c r="AD365" s="41" t="str">
        <f t="shared" si="210"/>
        <v/>
      </c>
      <c r="AF365" s="2" t="str">
        <f t="shared" si="246"/>
        <v/>
      </c>
      <c r="AG365" s="2" t="str">
        <f t="shared" si="211"/>
        <v/>
      </c>
      <c r="AH365" s="2" t="str">
        <f t="shared" si="212"/>
        <v/>
      </c>
      <c r="AI365" s="2" t="str">
        <f t="shared" si="213"/>
        <v/>
      </c>
      <c r="AJ365" s="2" t="str">
        <f t="shared" si="214"/>
        <v/>
      </c>
      <c r="AK365" s="41" t="str">
        <f t="shared" si="244"/>
        <v/>
      </c>
      <c r="AL365" s="41" t="str">
        <f t="shared" si="245"/>
        <v/>
      </c>
      <c r="AM365" s="41" t="str">
        <f t="shared" si="215"/>
        <v/>
      </c>
      <c r="AN365" s="41" t="str">
        <f t="shared" si="216"/>
        <v/>
      </c>
      <c r="AO365" s="41" t="str">
        <f t="shared" si="217"/>
        <v/>
      </c>
      <c r="AQ365" s="2" t="str">
        <f t="shared" si="218"/>
        <v/>
      </c>
      <c r="AR365" s="3" t="str">
        <f t="shared" si="219"/>
        <v/>
      </c>
      <c r="AS365" s="3" t="str">
        <f t="shared" si="220"/>
        <v/>
      </c>
      <c r="AT365" s="3" t="str">
        <f t="shared" si="221"/>
        <v/>
      </c>
      <c r="AU365" s="3" t="str">
        <f t="shared" si="222"/>
        <v/>
      </c>
      <c r="AV365" s="3" t="str">
        <f t="shared" si="223"/>
        <v/>
      </c>
      <c r="AW365" s="3" t="str">
        <f t="shared" si="224"/>
        <v/>
      </c>
      <c r="AX365" s="3" t="str">
        <f t="shared" si="225"/>
        <v/>
      </c>
      <c r="AY365" s="3" t="str">
        <f t="shared" si="226"/>
        <v/>
      </c>
      <c r="AZ365" s="3" t="str">
        <f t="shared" si="227"/>
        <v/>
      </c>
      <c r="BB365" s="7" t="str">
        <f t="shared" si="207"/>
        <v/>
      </c>
    </row>
    <row r="366" spans="1:54" x14ac:dyDescent="0.25">
      <c r="A366" s="2" t="str">
        <f t="shared" si="228"/>
        <v/>
      </c>
      <c r="B366" s="2" t="str">
        <f t="shared" si="229"/>
        <v/>
      </c>
      <c r="D366" s="59"/>
      <c r="E366" s="61"/>
      <c r="F366" s="18" t="str">
        <f t="shared" si="247"/>
        <v/>
      </c>
      <c r="G366" s="19" t="str">
        <f>IF(D366="","",VLOOKUP(D366,'Flota Variable'!$D$4:$I$35,4,0))</f>
        <v/>
      </c>
      <c r="H366" s="54"/>
      <c r="I366" s="19" t="str">
        <f>IF(D366="","",VLOOKUP(D366,'Flota Variable'!$D$4:$I$35,6,0))</f>
        <v/>
      </c>
      <c r="J366" s="54"/>
      <c r="L366" s="2">
        <v>364</v>
      </c>
      <c r="M366" s="2">
        <f t="shared" si="230"/>
        <v>17</v>
      </c>
      <c r="N366" s="2">
        <f t="shared" si="231"/>
        <v>14</v>
      </c>
      <c r="O366" s="2">
        <f t="shared" si="232"/>
        <v>1714</v>
      </c>
      <c r="P366" s="43" t="str">
        <f t="shared" si="233"/>
        <v/>
      </c>
      <c r="Q366" s="44" t="str">
        <f t="shared" si="234"/>
        <v/>
      </c>
      <c r="R366" s="41" t="str">
        <f t="shared" si="235"/>
        <v/>
      </c>
      <c r="S366" s="41" t="str">
        <f t="shared" si="236"/>
        <v/>
      </c>
      <c r="U366" s="2" t="str">
        <f t="shared" si="237"/>
        <v/>
      </c>
      <c r="V366" s="2" t="str">
        <f t="shared" si="238"/>
        <v/>
      </c>
      <c r="W366" s="2" t="str">
        <f t="shared" si="239"/>
        <v/>
      </c>
      <c r="X366" s="2" t="str">
        <f t="shared" si="240"/>
        <v/>
      </c>
      <c r="Y366" s="2" t="str">
        <f t="shared" si="241"/>
        <v/>
      </c>
      <c r="Z366" s="41" t="str">
        <f t="shared" si="242"/>
        <v/>
      </c>
      <c r="AA366" s="41" t="str">
        <f t="shared" si="243"/>
        <v/>
      </c>
      <c r="AB366" s="41" t="str">
        <f t="shared" si="208"/>
        <v/>
      </c>
      <c r="AC366" s="40" t="str">
        <f t="shared" si="209"/>
        <v/>
      </c>
      <c r="AD366" s="41" t="str">
        <f t="shared" si="210"/>
        <v/>
      </c>
      <c r="AF366" s="2" t="str">
        <f t="shared" si="246"/>
        <v/>
      </c>
      <c r="AG366" s="2" t="str">
        <f t="shared" si="211"/>
        <v/>
      </c>
      <c r="AH366" s="2" t="str">
        <f t="shared" si="212"/>
        <v/>
      </c>
      <c r="AI366" s="2" t="str">
        <f t="shared" si="213"/>
        <v/>
      </c>
      <c r="AJ366" s="2" t="str">
        <f t="shared" si="214"/>
        <v/>
      </c>
      <c r="AK366" s="41" t="str">
        <f t="shared" si="244"/>
        <v/>
      </c>
      <c r="AL366" s="41" t="str">
        <f t="shared" si="245"/>
        <v/>
      </c>
      <c r="AM366" s="41" t="str">
        <f t="shared" si="215"/>
        <v/>
      </c>
      <c r="AN366" s="41" t="str">
        <f t="shared" si="216"/>
        <v/>
      </c>
      <c r="AO366" s="41" t="str">
        <f t="shared" si="217"/>
        <v/>
      </c>
      <c r="AQ366" s="2" t="str">
        <f t="shared" si="218"/>
        <v/>
      </c>
      <c r="AR366" s="3" t="str">
        <f t="shared" si="219"/>
        <v/>
      </c>
      <c r="AS366" s="3" t="str">
        <f t="shared" si="220"/>
        <v/>
      </c>
      <c r="AT366" s="3" t="str">
        <f t="shared" si="221"/>
        <v/>
      </c>
      <c r="AU366" s="3" t="str">
        <f t="shared" si="222"/>
        <v/>
      </c>
      <c r="AV366" s="3" t="str">
        <f t="shared" si="223"/>
        <v/>
      </c>
      <c r="AW366" s="3" t="str">
        <f t="shared" si="224"/>
        <v/>
      </c>
      <c r="AX366" s="3" t="str">
        <f t="shared" si="225"/>
        <v/>
      </c>
      <c r="AY366" s="3" t="str">
        <f t="shared" si="226"/>
        <v/>
      </c>
      <c r="AZ366" s="3" t="str">
        <f t="shared" si="227"/>
        <v/>
      </c>
      <c r="BB366" s="7" t="str">
        <f t="shared" si="207"/>
        <v/>
      </c>
    </row>
    <row r="367" spans="1:54" x14ac:dyDescent="0.25">
      <c r="A367" s="2" t="str">
        <f t="shared" si="228"/>
        <v/>
      </c>
      <c r="B367" s="2" t="str">
        <f t="shared" si="229"/>
        <v/>
      </c>
      <c r="D367" s="59"/>
      <c r="E367" s="61"/>
      <c r="F367" s="18" t="str">
        <f t="shared" si="247"/>
        <v/>
      </c>
      <c r="G367" s="19" t="str">
        <f>IF(D367="","",VLOOKUP(D367,'Flota Variable'!$D$4:$I$35,4,0))</f>
        <v/>
      </c>
      <c r="H367" s="54"/>
      <c r="I367" s="19" t="str">
        <f>IF(D367="","",VLOOKUP(D367,'Flota Variable'!$D$4:$I$35,6,0))</f>
        <v/>
      </c>
      <c r="J367" s="54"/>
      <c r="L367" s="2">
        <v>365</v>
      </c>
      <c r="M367" s="2">
        <f t="shared" si="230"/>
        <v>17</v>
      </c>
      <c r="N367" s="2">
        <f t="shared" si="231"/>
        <v>15</v>
      </c>
      <c r="O367" s="2">
        <f t="shared" si="232"/>
        <v>1715</v>
      </c>
      <c r="P367" s="43" t="str">
        <f t="shared" si="233"/>
        <v/>
      </c>
      <c r="Q367" s="44" t="str">
        <f t="shared" si="234"/>
        <v/>
      </c>
      <c r="R367" s="41" t="str">
        <f t="shared" si="235"/>
        <v/>
      </c>
      <c r="S367" s="41" t="str">
        <f t="shared" si="236"/>
        <v/>
      </c>
      <c r="U367" s="2" t="str">
        <f t="shared" si="237"/>
        <v/>
      </c>
      <c r="V367" s="2" t="str">
        <f t="shared" si="238"/>
        <v/>
      </c>
      <c r="W367" s="2" t="str">
        <f t="shared" si="239"/>
        <v/>
      </c>
      <c r="X367" s="2" t="str">
        <f t="shared" si="240"/>
        <v/>
      </c>
      <c r="Y367" s="2" t="str">
        <f t="shared" si="241"/>
        <v/>
      </c>
      <c r="Z367" s="41" t="str">
        <f t="shared" si="242"/>
        <v/>
      </c>
      <c r="AA367" s="41" t="str">
        <f t="shared" si="243"/>
        <v/>
      </c>
      <c r="AB367" s="41" t="str">
        <f t="shared" si="208"/>
        <v/>
      </c>
      <c r="AC367" s="40" t="str">
        <f t="shared" si="209"/>
        <v/>
      </c>
      <c r="AD367" s="41" t="str">
        <f t="shared" si="210"/>
        <v/>
      </c>
      <c r="AF367" s="2" t="str">
        <f t="shared" si="246"/>
        <v/>
      </c>
      <c r="AG367" s="2" t="str">
        <f t="shared" si="211"/>
        <v/>
      </c>
      <c r="AH367" s="2" t="str">
        <f t="shared" si="212"/>
        <v/>
      </c>
      <c r="AI367" s="2" t="str">
        <f t="shared" si="213"/>
        <v/>
      </c>
      <c r="AJ367" s="2" t="str">
        <f t="shared" si="214"/>
        <v/>
      </c>
      <c r="AK367" s="41" t="str">
        <f t="shared" si="244"/>
        <v/>
      </c>
      <c r="AL367" s="41" t="str">
        <f t="shared" si="245"/>
        <v/>
      </c>
      <c r="AM367" s="41" t="str">
        <f t="shared" si="215"/>
        <v/>
      </c>
      <c r="AN367" s="41" t="str">
        <f t="shared" si="216"/>
        <v/>
      </c>
      <c r="AO367" s="41" t="str">
        <f t="shared" si="217"/>
        <v/>
      </c>
      <c r="AQ367" s="2" t="str">
        <f t="shared" si="218"/>
        <v/>
      </c>
      <c r="AR367" s="3" t="str">
        <f t="shared" si="219"/>
        <v/>
      </c>
      <c r="AS367" s="3" t="str">
        <f t="shared" si="220"/>
        <v/>
      </c>
      <c r="AT367" s="3" t="str">
        <f t="shared" si="221"/>
        <v/>
      </c>
      <c r="AU367" s="3" t="str">
        <f t="shared" si="222"/>
        <v/>
      </c>
      <c r="AV367" s="3" t="str">
        <f t="shared" si="223"/>
        <v/>
      </c>
      <c r="AW367" s="3" t="str">
        <f t="shared" si="224"/>
        <v/>
      </c>
      <c r="AX367" s="3" t="str">
        <f t="shared" si="225"/>
        <v/>
      </c>
      <c r="AY367" s="3" t="str">
        <f t="shared" si="226"/>
        <v/>
      </c>
      <c r="AZ367" s="3" t="str">
        <f t="shared" si="227"/>
        <v/>
      </c>
      <c r="BB367" s="7" t="str">
        <f t="shared" si="207"/>
        <v/>
      </c>
    </row>
    <row r="368" spans="1:54" x14ac:dyDescent="0.25">
      <c r="A368" s="2" t="str">
        <f t="shared" si="228"/>
        <v/>
      </c>
      <c r="B368" s="2" t="str">
        <f t="shared" si="229"/>
        <v/>
      </c>
      <c r="D368" s="59"/>
      <c r="E368" s="61"/>
      <c r="F368" s="18" t="str">
        <f t="shared" si="247"/>
        <v/>
      </c>
      <c r="G368" s="19" t="str">
        <f>IF(D368="","",VLOOKUP(D368,'Flota Variable'!$D$4:$I$35,4,0))</f>
        <v/>
      </c>
      <c r="H368" s="54"/>
      <c r="I368" s="19" t="str">
        <f>IF(D368="","",VLOOKUP(D368,'Flota Variable'!$D$4:$I$35,6,0))</f>
        <v/>
      </c>
      <c r="J368" s="54"/>
      <c r="L368" s="2">
        <v>366</v>
      </c>
      <c r="M368" s="2">
        <f t="shared" si="230"/>
        <v>17</v>
      </c>
      <c r="N368" s="2">
        <f t="shared" si="231"/>
        <v>16</v>
      </c>
      <c r="O368" s="2">
        <f t="shared" si="232"/>
        <v>1716</v>
      </c>
      <c r="P368" s="43" t="str">
        <f t="shared" si="233"/>
        <v/>
      </c>
      <c r="Q368" s="44" t="str">
        <f t="shared" si="234"/>
        <v/>
      </c>
      <c r="R368" s="41" t="str">
        <f t="shared" si="235"/>
        <v/>
      </c>
      <c r="S368" s="41" t="str">
        <f t="shared" si="236"/>
        <v/>
      </c>
      <c r="U368" s="2" t="str">
        <f t="shared" si="237"/>
        <v/>
      </c>
      <c r="V368" s="2" t="str">
        <f t="shared" si="238"/>
        <v/>
      </c>
      <c r="W368" s="2" t="str">
        <f t="shared" si="239"/>
        <v/>
      </c>
      <c r="X368" s="2" t="str">
        <f t="shared" si="240"/>
        <v/>
      </c>
      <c r="Y368" s="2" t="str">
        <f t="shared" si="241"/>
        <v/>
      </c>
      <c r="Z368" s="41" t="str">
        <f t="shared" si="242"/>
        <v/>
      </c>
      <c r="AA368" s="41" t="str">
        <f t="shared" si="243"/>
        <v/>
      </c>
      <c r="AB368" s="41" t="str">
        <f t="shared" si="208"/>
        <v/>
      </c>
      <c r="AC368" s="40" t="str">
        <f t="shared" si="209"/>
        <v/>
      </c>
      <c r="AD368" s="41" t="str">
        <f t="shared" si="210"/>
        <v/>
      </c>
      <c r="AF368" s="2" t="str">
        <f t="shared" si="246"/>
        <v/>
      </c>
      <c r="AG368" s="2" t="str">
        <f t="shared" si="211"/>
        <v/>
      </c>
      <c r="AH368" s="2" t="str">
        <f t="shared" si="212"/>
        <v/>
      </c>
      <c r="AI368" s="2" t="str">
        <f t="shared" si="213"/>
        <v/>
      </c>
      <c r="AJ368" s="2" t="str">
        <f t="shared" si="214"/>
        <v/>
      </c>
      <c r="AK368" s="41" t="str">
        <f t="shared" si="244"/>
        <v/>
      </c>
      <c r="AL368" s="41" t="str">
        <f t="shared" si="245"/>
        <v/>
      </c>
      <c r="AM368" s="41" t="str">
        <f t="shared" si="215"/>
        <v/>
      </c>
      <c r="AN368" s="41" t="str">
        <f t="shared" si="216"/>
        <v/>
      </c>
      <c r="AO368" s="41" t="str">
        <f t="shared" si="217"/>
        <v/>
      </c>
      <c r="AQ368" s="2" t="str">
        <f t="shared" si="218"/>
        <v/>
      </c>
      <c r="AR368" s="3" t="str">
        <f t="shared" si="219"/>
        <v/>
      </c>
      <c r="AS368" s="3" t="str">
        <f t="shared" si="220"/>
        <v/>
      </c>
      <c r="AT368" s="3" t="str">
        <f t="shared" si="221"/>
        <v/>
      </c>
      <c r="AU368" s="3" t="str">
        <f t="shared" si="222"/>
        <v/>
      </c>
      <c r="AV368" s="3" t="str">
        <f t="shared" si="223"/>
        <v/>
      </c>
      <c r="AW368" s="3" t="str">
        <f t="shared" si="224"/>
        <v/>
      </c>
      <c r="AX368" s="3" t="str">
        <f t="shared" si="225"/>
        <v/>
      </c>
      <c r="AY368" s="3" t="str">
        <f t="shared" si="226"/>
        <v/>
      </c>
      <c r="AZ368" s="3" t="str">
        <f t="shared" si="227"/>
        <v/>
      </c>
      <c r="BB368" s="7" t="str">
        <f t="shared" si="207"/>
        <v/>
      </c>
    </row>
    <row r="369" spans="1:54" x14ac:dyDescent="0.25">
      <c r="A369" s="2" t="str">
        <f t="shared" si="228"/>
        <v/>
      </c>
      <c r="B369" s="2" t="str">
        <f t="shared" si="229"/>
        <v/>
      </c>
      <c r="D369" s="59"/>
      <c r="E369" s="61"/>
      <c r="F369" s="18" t="str">
        <f t="shared" si="247"/>
        <v/>
      </c>
      <c r="G369" s="19" t="str">
        <f>IF(D369="","",VLOOKUP(D369,'Flota Variable'!$D$4:$I$35,4,0))</f>
        <v/>
      </c>
      <c r="H369" s="54"/>
      <c r="I369" s="19" t="str">
        <f>IF(D369="","",VLOOKUP(D369,'Flota Variable'!$D$4:$I$35,6,0))</f>
        <v/>
      </c>
      <c r="J369" s="54"/>
      <c r="L369" s="2">
        <v>367</v>
      </c>
      <c r="M369" s="2">
        <f t="shared" si="230"/>
        <v>17</v>
      </c>
      <c r="N369" s="2">
        <f t="shared" si="231"/>
        <v>17</v>
      </c>
      <c r="O369" s="2">
        <f t="shared" si="232"/>
        <v>1717</v>
      </c>
      <c r="P369" s="43" t="str">
        <f t="shared" si="233"/>
        <v/>
      </c>
      <c r="Q369" s="44" t="str">
        <f t="shared" si="234"/>
        <v/>
      </c>
      <c r="R369" s="41" t="str">
        <f t="shared" si="235"/>
        <v/>
      </c>
      <c r="S369" s="41" t="str">
        <f t="shared" si="236"/>
        <v/>
      </c>
      <c r="U369" s="2" t="str">
        <f t="shared" si="237"/>
        <v/>
      </c>
      <c r="V369" s="2" t="str">
        <f t="shared" si="238"/>
        <v/>
      </c>
      <c r="W369" s="2" t="str">
        <f t="shared" si="239"/>
        <v/>
      </c>
      <c r="X369" s="2" t="str">
        <f t="shared" si="240"/>
        <v/>
      </c>
      <c r="Y369" s="2" t="str">
        <f t="shared" si="241"/>
        <v/>
      </c>
      <c r="Z369" s="41" t="str">
        <f t="shared" si="242"/>
        <v/>
      </c>
      <c r="AA369" s="41" t="str">
        <f t="shared" si="243"/>
        <v/>
      </c>
      <c r="AB369" s="41" t="str">
        <f t="shared" si="208"/>
        <v/>
      </c>
      <c r="AC369" s="40" t="str">
        <f t="shared" si="209"/>
        <v/>
      </c>
      <c r="AD369" s="41" t="str">
        <f t="shared" si="210"/>
        <v/>
      </c>
      <c r="AF369" s="2" t="str">
        <f t="shared" si="246"/>
        <v/>
      </c>
      <c r="AG369" s="2" t="str">
        <f t="shared" si="211"/>
        <v/>
      </c>
      <c r="AH369" s="2" t="str">
        <f t="shared" si="212"/>
        <v/>
      </c>
      <c r="AI369" s="2" t="str">
        <f t="shared" si="213"/>
        <v/>
      </c>
      <c r="AJ369" s="2" t="str">
        <f t="shared" si="214"/>
        <v/>
      </c>
      <c r="AK369" s="41" t="str">
        <f t="shared" si="244"/>
        <v/>
      </c>
      <c r="AL369" s="41" t="str">
        <f t="shared" si="245"/>
        <v/>
      </c>
      <c r="AM369" s="41" t="str">
        <f t="shared" si="215"/>
        <v/>
      </c>
      <c r="AN369" s="41" t="str">
        <f t="shared" si="216"/>
        <v/>
      </c>
      <c r="AO369" s="41" t="str">
        <f t="shared" si="217"/>
        <v/>
      </c>
      <c r="AQ369" s="2" t="str">
        <f t="shared" si="218"/>
        <v/>
      </c>
      <c r="AR369" s="3" t="str">
        <f t="shared" si="219"/>
        <v/>
      </c>
      <c r="AS369" s="3" t="str">
        <f t="shared" si="220"/>
        <v/>
      </c>
      <c r="AT369" s="3" t="str">
        <f t="shared" si="221"/>
        <v/>
      </c>
      <c r="AU369" s="3" t="str">
        <f t="shared" si="222"/>
        <v/>
      </c>
      <c r="AV369" s="3" t="str">
        <f t="shared" si="223"/>
        <v/>
      </c>
      <c r="AW369" s="3" t="str">
        <f t="shared" si="224"/>
        <v/>
      </c>
      <c r="AX369" s="3" t="str">
        <f t="shared" si="225"/>
        <v/>
      </c>
      <c r="AY369" s="3" t="str">
        <f t="shared" si="226"/>
        <v/>
      </c>
      <c r="AZ369" s="3" t="str">
        <f t="shared" si="227"/>
        <v/>
      </c>
      <c r="BB369" s="7" t="str">
        <f t="shared" si="207"/>
        <v/>
      </c>
    </row>
    <row r="370" spans="1:54" x14ac:dyDescent="0.25">
      <c r="A370" s="2" t="str">
        <f t="shared" si="228"/>
        <v/>
      </c>
      <c r="B370" s="2" t="str">
        <f t="shared" si="229"/>
        <v/>
      </c>
      <c r="D370" s="59"/>
      <c r="E370" s="61"/>
      <c r="F370" s="18" t="str">
        <f t="shared" si="247"/>
        <v/>
      </c>
      <c r="G370" s="19" t="str">
        <f>IF(D370="","",VLOOKUP(D370,'Flota Variable'!$D$4:$I$35,4,0))</f>
        <v/>
      </c>
      <c r="H370" s="54"/>
      <c r="I370" s="19" t="str">
        <f>IF(D370="","",VLOOKUP(D370,'Flota Variable'!$D$4:$I$35,6,0))</f>
        <v/>
      </c>
      <c r="J370" s="54"/>
      <c r="L370" s="2">
        <v>368</v>
      </c>
      <c r="M370" s="2">
        <f t="shared" si="230"/>
        <v>17</v>
      </c>
      <c r="N370" s="2">
        <f t="shared" si="231"/>
        <v>18</v>
      </c>
      <c r="O370" s="2">
        <f t="shared" si="232"/>
        <v>1718</v>
      </c>
      <c r="P370" s="43" t="str">
        <f t="shared" si="233"/>
        <v/>
      </c>
      <c r="Q370" s="44" t="str">
        <f t="shared" si="234"/>
        <v/>
      </c>
      <c r="R370" s="41" t="str">
        <f t="shared" si="235"/>
        <v/>
      </c>
      <c r="S370" s="41" t="str">
        <f t="shared" si="236"/>
        <v/>
      </c>
      <c r="U370" s="2" t="str">
        <f t="shared" si="237"/>
        <v/>
      </c>
      <c r="V370" s="2" t="str">
        <f t="shared" si="238"/>
        <v/>
      </c>
      <c r="W370" s="2" t="str">
        <f t="shared" si="239"/>
        <v/>
      </c>
      <c r="X370" s="2" t="str">
        <f t="shared" si="240"/>
        <v/>
      </c>
      <c r="Y370" s="2" t="str">
        <f t="shared" si="241"/>
        <v/>
      </c>
      <c r="Z370" s="41" t="str">
        <f t="shared" si="242"/>
        <v/>
      </c>
      <c r="AA370" s="41" t="str">
        <f t="shared" si="243"/>
        <v/>
      </c>
      <c r="AB370" s="41" t="str">
        <f t="shared" si="208"/>
        <v/>
      </c>
      <c r="AC370" s="40" t="str">
        <f t="shared" si="209"/>
        <v/>
      </c>
      <c r="AD370" s="41" t="str">
        <f t="shared" si="210"/>
        <v/>
      </c>
      <c r="AF370" s="2" t="str">
        <f t="shared" si="246"/>
        <v/>
      </c>
      <c r="AG370" s="2" t="str">
        <f t="shared" si="211"/>
        <v/>
      </c>
      <c r="AH370" s="2" t="str">
        <f t="shared" si="212"/>
        <v/>
      </c>
      <c r="AI370" s="2" t="str">
        <f t="shared" si="213"/>
        <v/>
      </c>
      <c r="AJ370" s="2" t="str">
        <f t="shared" si="214"/>
        <v/>
      </c>
      <c r="AK370" s="41" t="str">
        <f t="shared" si="244"/>
        <v/>
      </c>
      <c r="AL370" s="41" t="str">
        <f t="shared" si="245"/>
        <v/>
      </c>
      <c r="AM370" s="41" t="str">
        <f t="shared" si="215"/>
        <v/>
      </c>
      <c r="AN370" s="41" t="str">
        <f t="shared" si="216"/>
        <v/>
      </c>
      <c r="AO370" s="41" t="str">
        <f t="shared" si="217"/>
        <v/>
      </c>
      <c r="AQ370" s="2" t="str">
        <f t="shared" si="218"/>
        <v/>
      </c>
      <c r="AR370" s="3" t="str">
        <f t="shared" si="219"/>
        <v/>
      </c>
      <c r="AS370" s="3" t="str">
        <f t="shared" si="220"/>
        <v/>
      </c>
      <c r="AT370" s="3" t="str">
        <f t="shared" si="221"/>
        <v/>
      </c>
      <c r="AU370" s="3" t="str">
        <f t="shared" si="222"/>
        <v/>
      </c>
      <c r="AV370" s="3" t="str">
        <f t="shared" si="223"/>
        <v/>
      </c>
      <c r="AW370" s="3" t="str">
        <f t="shared" si="224"/>
        <v/>
      </c>
      <c r="AX370" s="3" t="str">
        <f t="shared" si="225"/>
        <v/>
      </c>
      <c r="AY370" s="3" t="str">
        <f t="shared" si="226"/>
        <v/>
      </c>
      <c r="AZ370" s="3" t="str">
        <f t="shared" si="227"/>
        <v/>
      </c>
      <c r="BB370" s="7" t="str">
        <f t="shared" si="207"/>
        <v/>
      </c>
    </row>
    <row r="371" spans="1:54" x14ac:dyDescent="0.25">
      <c r="A371" s="2" t="str">
        <f t="shared" si="228"/>
        <v/>
      </c>
      <c r="B371" s="2" t="str">
        <f t="shared" si="229"/>
        <v/>
      </c>
      <c r="D371" s="59"/>
      <c r="E371" s="61"/>
      <c r="F371" s="18" t="str">
        <f t="shared" si="247"/>
        <v/>
      </c>
      <c r="G371" s="19" t="str">
        <f>IF(D371="","",VLOOKUP(D371,'Flota Variable'!$D$4:$I$35,4,0))</f>
        <v/>
      </c>
      <c r="H371" s="54"/>
      <c r="I371" s="19" t="str">
        <f>IF(D371="","",VLOOKUP(D371,'Flota Variable'!$D$4:$I$35,6,0))</f>
        <v/>
      </c>
      <c r="J371" s="54"/>
      <c r="L371" s="2">
        <v>369</v>
      </c>
      <c r="M371" s="2">
        <f t="shared" si="230"/>
        <v>17</v>
      </c>
      <c r="N371" s="2">
        <f t="shared" si="231"/>
        <v>19</v>
      </c>
      <c r="O371" s="2">
        <f t="shared" si="232"/>
        <v>1719</v>
      </c>
      <c r="P371" s="43" t="str">
        <f t="shared" si="233"/>
        <v/>
      </c>
      <c r="Q371" s="44" t="str">
        <f t="shared" si="234"/>
        <v/>
      </c>
      <c r="R371" s="41" t="str">
        <f t="shared" si="235"/>
        <v/>
      </c>
      <c r="S371" s="41" t="str">
        <f t="shared" si="236"/>
        <v/>
      </c>
      <c r="U371" s="2" t="str">
        <f t="shared" si="237"/>
        <v/>
      </c>
      <c r="V371" s="2" t="str">
        <f t="shared" si="238"/>
        <v/>
      </c>
      <c r="W371" s="2" t="str">
        <f t="shared" si="239"/>
        <v/>
      </c>
      <c r="X371" s="2" t="str">
        <f t="shared" si="240"/>
        <v/>
      </c>
      <c r="Y371" s="2" t="str">
        <f t="shared" si="241"/>
        <v/>
      </c>
      <c r="Z371" s="41" t="str">
        <f t="shared" si="242"/>
        <v/>
      </c>
      <c r="AA371" s="41" t="str">
        <f t="shared" si="243"/>
        <v/>
      </c>
      <c r="AB371" s="41" t="str">
        <f t="shared" si="208"/>
        <v/>
      </c>
      <c r="AC371" s="40" t="str">
        <f t="shared" si="209"/>
        <v/>
      </c>
      <c r="AD371" s="41" t="str">
        <f t="shared" si="210"/>
        <v/>
      </c>
      <c r="AF371" s="2" t="str">
        <f t="shared" si="246"/>
        <v/>
      </c>
      <c r="AG371" s="2" t="str">
        <f t="shared" si="211"/>
        <v/>
      </c>
      <c r="AH371" s="2" t="str">
        <f t="shared" si="212"/>
        <v/>
      </c>
      <c r="AI371" s="2" t="str">
        <f t="shared" si="213"/>
        <v/>
      </c>
      <c r="AJ371" s="2" t="str">
        <f t="shared" si="214"/>
        <v/>
      </c>
      <c r="AK371" s="41" t="str">
        <f t="shared" si="244"/>
        <v/>
      </c>
      <c r="AL371" s="41" t="str">
        <f t="shared" si="245"/>
        <v/>
      </c>
      <c r="AM371" s="41" t="str">
        <f t="shared" si="215"/>
        <v/>
      </c>
      <c r="AN371" s="41" t="str">
        <f t="shared" si="216"/>
        <v/>
      </c>
      <c r="AO371" s="41" t="str">
        <f t="shared" si="217"/>
        <v/>
      </c>
      <c r="AQ371" s="2" t="str">
        <f t="shared" si="218"/>
        <v/>
      </c>
      <c r="AR371" s="3" t="str">
        <f t="shared" si="219"/>
        <v/>
      </c>
      <c r="AS371" s="3" t="str">
        <f t="shared" si="220"/>
        <v/>
      </c>
      <c r="AT371" s="3" t="str">
        <f t="shared" si="221"/>
        <v/>
      </c>
      <c r="AU371" s="3" t="str">
        <f t="shared" si="222"/>
        <v/>
      </c>
      <c r="AV371" s="3" t="str">
        <f t="shared" si="223"/>
        <v/>
      </c>
      <c r="AW371" s="3" t="str">
        <f t="shared" si="224"/>
        <v/>
      </c>
      <c r="AX371" s="3" t="str">
        <f t="shared" si="225"/>
        <v/>
      </c>
      <c r="AY371" s="3" t="str">
        <f t="shared" si="226"/>
        <v/>
      </c>
      <c r="AZ371" s="3" t="str">
        <f t="shared" si="227"/>
        <v/>
      </c>
      <c r="BB371" s="7" t="str">
        <f t="shared" si="207"/>
        <v/>
      </c>
    </row>
    <row r="372" spans="1:54" x14ac:dyDescent="0.25">
      <c r="A372" s="2" t="str">
        <f t="shared" si="228"/>
        <v/>
      </c>
      <c r="B372" s="2" t="str">
        <f t="shared" si="229"/>
        <v/>
      </c>
      <c r="D372" s="59"/>
      <c r="E372" s="61"/>
      <c r="F372" s="18" t="str">
        <f t="shared" si="247"/>
        <v/>
      </c>
      <c r="G372" s="19" t="str">
        <f>IF(D372="","",VLOOKUP(D372,'Flota Variable'!$D$4:$I$35,4,0))</f>
        <v/>
      </c>
      <c r="H372" s="54"/>
      <c r="I372" s="19" t="str">
        <f>IF(D372="","",VLOOKUP(D372,'Flota Variable'!$D$4:$I$35,6,0))</f>
        <v/>
      </c>
      <c r="J372" s="54"/>
      <c r="L372" s="2">
        <v>370</v>
      </c>
      <c r="M372" s="2">
        <f t="shared" si="230"/>
        <v>17</v>
      </c>
      <c r="N372" s="2">
        <f t="shared" si="231"/>
        <v>20</v>
      </c>
      <c r="O372" s="2">
        <f t="shared" si="232"/>
        <v>1720</v>
      </c>
      <c r="P372" s="43" t="str">
        <f t="shared" si="233"/>
        <v/>
      </c>
      <c r="Q372" s="44" t="str">
        <f t="shared" si="234"/>
        <v/>
      </c>
      <c r="R372" s="41" t="str">
        <f t="shared" si="235"/>
        <v/>
      </c>
      <c r="S372" s="41" t="str">
        <f t="shared" si="236"/>
        <v/>
      </c>
      <c r="U372" s="2" t="str">
        <f t="shared" si="237"/>
        <v/>
      </c>
      <c r="V372" s="2" t="str">
        <f t="shared" si="238"/>
        <v/>
      </c>
      <c r="W372" s="2" t="str">
        <f t="shared" si="239"/>
        <v/>
      </c>
      <c r="X372" s="2" t="str">
        <f t="shared" si="240"/>
        <v/>
      </c>
      <c r="Y372" s="2" t="str">
        <f t="shared" si="241"/>
        <v/>
      </c>
      <c r="Z372" s="41" t="str">
        <f t="shared" si="242"/>
        <v/>
      </c>
      <c r="AA372" s="41" t="str">
        <f t="shared" si="243"/>
        <v/>
      </c>
      <c r="AB372" s="41" t="str">
        <f t="shared" si="208"/>
        <v/>
      </c>
      <c r="AC372" s="40" t="str">
        <f t="shared" si="209"/>
        <v/>
      </c>
      <c r="AD372" s="41" t="str">
        <f t="shared" si="210"/>
        <v/>
      </c>
      <c r="AF372" s="2" t="str">
        <f t="shared" si="246"/>
        <v/>
      </c>
      <c r="AG372" s="2" t="str">
        <f t="shared" si="211"/>
        <v/>
      </c>
      <c r="AH372" s="2" t="str">
        <f t="shared" si="212"/>
        <v/>
      </c>
      <c r="AI372" s="2" t="str">
        <f t="shared" si="213"/>
        <v/>
      </c>
      <c r="AJ372" s="2" t="str">
        <f t="shared" si="214"/>
        <v/>
      </c>
      <c r="AK372" s="41" t="str">
        <f t="shared" si="244"/>
        <v/>
      </c>
      <c r="AL372" s="41" t="str">
        <f t="shared" si="245"/>
        <v/>
      </c>
      <c r="AM372" s="41" t="str">
        <f t="shared" si="215"/>
        <v/>
      </c>
      <c r="AN372" s="41" t="str">
        <f t="shared" si="216"/>
        <v/>
      </c>
      <c r="AO372" s="41" t="str">
        <f t="shared" si="217"/>
        <v/>
      </c>
      <c r="AQ372" s="2" t="str">
        <f t="shared" si="218"/>
        <v/>
      </c>
      <c r="AR372" s="3" t="str">
        <f t="shared" si="219"/>
        <v/>
      </c>
      <c r="AS372" s="3" t="str">
        <f t="shared" si="220"/>
        <v/>
      </c>
      <c r="AT372" s="3" t="str">
        <f t="shared" si="221"/>
        <v/>
      </c>
      <c r="AU372" s="3" t="str">
        <f t="shared" si="222"/>
        <v/>
      </c>
      <c r="AV372" s="3" t="str">
        <f t="shared" si="223"/>
        <v/>
      </c>
      <c r="AW372" s="3" t="str">
        <f t="shared" si="224"/>
        <v/>
      </c>
      <c r="AX372" s="3" t="str">
        <f t="shared" si="225"/>
        <v/>
      </c>
      <c r="AY372" s="3" t="str">
        <f t="shared" si="226"/>
        <v/>
      </c>
      <c r="AZ372" s="3" t="str">
        <f t="shared" si="227"/>
        <v/>
      </c>
      <c r="BB372" s="7" t="str">
        <f t="shared" si="207"/>
        <v/>
      </c>
    </row>
    <row r="373" spans="1:54" x14ac:dyDescent="0.25">
      <c r="A373" s="2" t="str">
        <f t="shared" si="228"/>
        <v/>
      </c>
      <c r="B373" s="2" t="str">
        <f t="shared" si="229"/>
        <v/>
      </c>
      <c r="D373" s="59"/>
      <c r="E373" s="61"/>
      <c r="F373" s="18" t="str">
        <f t="shared" si="247"/>
        <v/>
      </c>
      <c r="G373" s="19" t="str">
        <f>IF(D373="","",VLOOKUP(D373,'Flota Variable'!$D$4:$I$35,4,0))</f>
        <v/>
      </c>
      <c r="H373" s="54"/>
      <c r="I373" s="19" t="str">
        <f>IF(D373="","",VLOOKUP(D373,'Flota Variable'!$D$4:$I$35,6,0))</f>
        <v/>
      </c>
      <c r="J373" s="54"/>
      <c r="L373" s="2">
        <v>371</v>
      </c>
      <c r="M373" s="2">
        <f t="shared" si="230"/>
        <v>17</v>
      </c>
      <c r="N373" s="2">
        <f t="shared" si="231"/>
        <v>21</v>
      </c>
      <c r="O373" s="2">
        <f t="shared" si="232"/>
        <v>1721</v>
      </c>
      <c r="P373" s="43" t="str">
        <f t="shared" si="233"/>
        <v/>
      </c>
      <c r="Q373" s="44" t="str">
        <f t="shared" si="234"/>
        <v/>
      </c>
      <c r="R373" s="41" t="str">
        <f t="shared" si="235"/>
        <v/>
      </c>
      <c r="S373" s="41" t="str">
        <f t="shared" si="236"/>
        <v/>
      </c>
      <c r="U373" s="2" t="str">
        <f t="shared" si="237"/>
        <v/>
      </c>
      <c r="V373" s="2" t="str">
        <f t="shared" si="238"/>
        <v/>
      </c>
      <c r="W373" s="2" t="str">
        <f t="shared" si="239"/>
        <v/>
      </c>
      <c r="X373" s="2" t="str">
        <f t="shared" si="240"/>
        <v/>
      </c>
      <c r="Y373" s="2" t="str">
        <f t="shared" si="241"/>
        <v/>
      </c>
      <c r="Z373" s="41" t="str">
        <f t="shared" si="242"/>
        <v/>
      </c>
      <c r="AA373" s="41" t="str">
        <f t="shared" si="243"/>
        <v/>
      </c>
      <c r="AB373" s="41" t="str">
        <f t="shared" si="208"/>
        <v/>
      </c>
      <c r="AC373" s="40" t="str">
        <f t="shared" si="209"/>
        <v/>
      </c>
      <c r="AD373" s="41" t="str">
        <f t="shared" si="210"/>
        <v/>
      </c>
      <c r="AF373" s="2" t="str">
        <f t="shared" si="246"/>
        <v/>
      </c>
      <c r="AG373" s="2" t="str">
        <f t="shared" si="211"/>
        <v/>
      </c>
      <c r="AH373" s="2" t="str">
        <f t="shared" si="212"/>
        <v/>
      </c>
      <c r="AI373" s="2" t="str">
        <f t="shared" si="213"/>
        <v/>
      </c>
      <c r="AJ373" s="2" t="str">
        <f t="shared" si="214"/>
        <v/>
      </c>
      <c r="AK373" s="41" t="str">
        <f t="shared" si="244"/>
        <v/>
      </c>
      <c r="AL373" s="41" t="str">
        <f t="shared" si="245"/>
        <v/>
      </c>
      <c r="AM373" s="41" t="str">
        <f t="shared" si="215"/>
        <v/>
      </c>
      <c r="AN373" s="41" t="str">
        <f t="shared" si="216"/>
        <v/>
      </c>
      <c r="AO373" s="41" t="str">
        <f t="shared" si="217"/>
        <v/>
      </c>
      <c r="AQ373" s="2" t="str">
        <f t="shared" si="218"/>
        <v/>
      </c>
      <c r="AR373" s="3" t="str">
        <f t="shared" si="219"/>
        <v/>
      </c>
      <c r="AS373" s="3" t="str">
        <f t="shared" si="220"/>
        <v/>
      </c>
      <c r="AT373" s="3" t="str">
        <f t="shared" si="221"/>
        <v/>
      </c>
      <c r="AU373" s="3" t="str">
        <f t="shared" si="222"/>
        <v/>
      </c>
      <c r="AV373" s="3" t="str">
        <f t="shared" si="223"/>
        <v/>
      </c>
      <c r="AW373" s="3" t="str">
        <f t="shared" si="224"/>
        <v/>
      </c>
      <c r="AX373" s="3" t="str">
        <f t="shared" si="225"/>
        <v/>
      </c>
      <c r="AY373" s="3" t="str">
        <f t="shared" si="226"/>
        <v/>
      </c>
      <c r="AZ373" s="3" t="str">
        <f t="shared" si="227"/>
        <v/>
      </c>
      <c r="BB373" s="7" t="str">
        <f t="shared" si="207"/>
        <v/>
      </c>
    </row>
    <row r="374" spans="1:54" x14ac:dyDescent="0.25">
      <c r="A374" s="2" t="str">
        <f t="shared" si="228"/>
        <v/>
      </c>
      <c r="B374" s="2" t="str">
        <f t="shared" si="229"/>
        <v/>
      </c>
      <c r="D374" s="59"/>
      <c r="E374" s="61"/>
      <c r="F374" s="18" t="str">
        <f t="shared" si="247"/>
        <v/>
      </c>
      <c r="G374" s="19" t="str">
        <f>IF(D374="","",VLOOKUP(D374,'Flota Variable'!$D$4:$I$35,4,0))</f>
        <v/>
      </c>
      <c r="H374" s="54"/>
      <c r="I374" s="19" t="str">
        <f>IF(D374="","",VLOOKUP(D374,'Flota Variable'!$D$4:$I$35,6,0))</f>
        <v/>
      </c>
      <c r="J374" s="54"/>
      <c r="L374" s="2">
        <v>372</v>
      </c>
      <c r="M374" s="2">
        <f t="shared" si="230"/>
        <v>17</v>
      </c>
      <c r="N374" s="2">
        <f t="shared" si="231"/>
        <v>22</v>
      </c>
      <c r="O374" s="2">
        <f t="shared" si="232"/>
        <v>1722</v>
      </c>
      <c r="P374" s="43" t="str">
        <f t="shared" si="233"/>
        <v/>
      </c>
      <c r="Q374" s="44" t="str">
        <f t="shared" si="234"/>
        <v/>
      </c>
      <c r="R374" s="41" t="str">
        <f t="shared" si="235"/>
        <v/>
      </c>
      <c r="S374" s="41" t="str">
        <f t="shared" si="236"/>
        <v/>
      </c>
      <c r="U374" s="2" t="str">
        <f t="shared" si="237"/>
        <v/>
      </c>
      <c r="V374" s="2" t="str">
        <f t="shared" si="238"/>
        <v/>
      </c>
      <c r="W374" s="2" t="str">
        <f t="shared" si="239"/>
        <v/>
      </c>
      <c r="X374" s="2" t="str">
        <f t="shared" si="240"/>
        <v/>
      </c>
      <c r="Y374" s="2" t="str">
        <f t="shared" si="241"/>
        <v/>
      </c>
      <c r="Z374" s="41" t="str">
        <f t="shared" si="242"/>
        <v/>
      </c>
      <c r="AA374" s="41" t="str">
        <f t="shared" si="243"/>
        <v/>
      </c>
      <c r="AB374" s="41" t="str">
        <f t="shared" si="208"/>
        <v/>
      </c>
      <c r="AC374" s="40" t="str">
        <f t="shared" si="209"/>
        <v/>
      </c>
      <c r="AD374" s="41" t="str">
        <f t="shared" si="210"/>
        <v/>
      </c>
      <c r="AF374" s="2" t="str">
        <f t="shared" si="246"/>
        <v/>
      </c>
      <c r="AG374" s="2" t="str">
        <f t="shared" si="211"/>
        <v/>
      </c>
      <c r="AH374" s="2" t="str">
        <f t="shared" si="212"/>
        <v/>
      </c>
      <c r="AI374" s="2" t="str">
        <f t="shared" si="213"/>
        <v/>
      </c>
      <c r="AJ374" s="2" t="str">
        <f t="shared" si="214"/>
        <v/>
      </c>
      <c r="AK374" s="41" t="str">
        <f t="shared" si="244"/>
        <v/>
      </c>
      <c r="AL374" s="41" t="str">
        <f t="shared" si="245"/>
        <v/>
      </c>
      <c r="AM374" s="41" t="str">
        <f t="shared" si="215"/>
        <v/>
      </c>
      <c r="AN374" s="41" t="str">
        <f t="shared" si="216"/>
        <v/>
      </c>
      <c r="AO374" s="41" t="str">
        <f t="shared" si="217"/>
        <v/>
      </c>
      <c r="AQ374" s="2" t="str">
        <f t="shared" si="218"/>
        <v/>
      </c>
      <c r="AR374" s="3" t="str">
        <f t="shared" si="219"/>
        <v/>
      </c>
      <c r="AS374" s="3" t="str">
        <f t="shared" si="220"/>
        <v/>
      </c>
      <c r="AT374" s="3" t="str">
        <f t="shared" si="221"/>
        <v/>
      </c>
      <c r="AU374" s="3" t="str">
        <f t="shared" si="222"/>
        <v/>
      </c>
      <c r="AV374" s="3" t="str">
        <f t="shared" si="223"/>
        <v/>
      </c>
      <c r="AW374" s="3" t="str">
        <f t="shared" si="224"/>
        <v/>
      </c>
      <c r="AX374" s="3" t="str">
        <f t="shared" si="225"/>
        <v/>
      </c>
      <c r="AY374" s="3" t="str">
        <f t="shared" si="226"/>
        <v/>
      </c>
      <c r="AZ374" s="3" t="str">
        <f t="shared" si="227"/>
        <v/>
      </c>
      <c r="BB374" s="7" t="str">
        <f t="shared" si="207"/>
        <v/>
      </c>
    </row>
    <row r="375" spans="1:54" x14ac:dyDescent="0.25">
      <c r="A375" s="2" t="str">
        <f t="shared" si="228"/>
        <v/>
      </c>
      <c r="B375" s="2" t="str">
        <f t="shared" si="229"/>
        <v/>
      </c>
      <c r="D375" s="59"/>
      <c r="E375" s="61"/>
      <c r="F375" s="18" t="str">
        <f t="shared" si="247"/>
        <v/>
      </c>
      <c r="G375" s="19" t="str">
        <f>IF(D375="","",VLOOKUP(D375,'Flota Variable'!$D$4:$I$35,4,0))</f>
        <v/>
      </c>
      <c r="H375" s="54"/>
      <c r="I375" s="19" t="str">
        <f>IF(D375="","",VLOOKUP(D375,'Flota Variable'!$D$4:$I$35,6,0))</f>
        <v/>
      </c>
      <c r="J375" s="54"/>
      <c r="L375" s="2">
        <v>373</v>
      </c>
      <c r="M375" s="2">
        <f t="shared" si="230"/>
        <v>17</v>
      </c>
      <c r="N375" s="2">
        <f t="shared" si="231"/>
        <v>23</v>
      </c>
      <c r="O375" s="2">
        <f t="shared" si="232"/>
        <v>1723</v>
      </c>
      <c r="P375" s="43" t="str">
        <f t="shared" si="233"/>
        <v/>
      </c>
      <c r="Q375" s="44" t="str">
        <f t="shared" si="234"/>
        <v/>
      </c>
      <c r="R375" s="41" t="str">
        <f t="shared" si="235"/>
        <v/>
      </c>
      <c r="S375" s="41" t="str">
        <f t="shared" si="236"/>
        <v/>
      </c>
      <c r="U375" s="2" t="str">
        <f t="shared" si="237"/>
        <v/>
      </c>
      <c r="V375" s="2" t="str">
        <f t="shared" si="238"/>
        <v/>
      </c>
      <c r="W375" s="2" t="str">
        <f t="shared" si="239"/>
        <v/>
      </c>
      <c r="X375" s="2" t="str">
        <f t="shared" si="240"/>
        <v/>
      </c>
      <c r="Y375" s="2" t="str">
        <f t="shared" si="241"/>
        <v/>
      </c>
      <c r="Z375" s="41" t="str">
        <f t="shared" si="242"/>
        <v/>
      </c>
      <c r="AA375" s="41" t="str">
        <f t="shared" si="243"/>
        <v/>
      </c>
      <c r="AB375" s="41" t="str">
        <f t="shared" si="208"/>
        <v/>
      </c>
      <c r="AC375" s="40" t="str">
        <f t="shared" si="209"/>
        <v/>
      </c>
      <c r="AD375" s="41" t="str">
        <f t="shared" si="210"/>
        <v/>
      </c>
      <c r="AF375" s="2" t="str">
        <f t="shared" si="246"/>
        <v/>
      </c>
      <c r="AG375" s="2" t="str">
        <f t="shared" si="211"/>
        <v/>
      </c>
      <c r="AH375" s="2" t="str">
        <f t="shared" si="212"/>
        <v/>
      </c>
      <c r="AI375" s="2" t="str">
        <f t="shared" si="213"/>
        <v/>
      </c>
      <c r="AJ375" s="2" t="str">
        <f t="shared" si="214"/>
        <v/>
      </c>
      <c r="AK375" s="41" t="str">
        <f t="shared" si="244"/>
        <v/>
      </c>
      <c r="AL375" s="41" t="str">
        <f t="shared" si="245"/>
        <v/>
      </c>
      <c r="AM375" s="41" t="str">
        <f t="shared" si="215"/>
        <v/>
      </c>
      <c r="AN375" s="41" t="str">
        <f t="shared" si="216"/>
        <v/>
      </c>
      <c r="AO375" s="41" t="str">
        <f t="shared" si="217"/>
        <v/>
      </c>
      <c r="AQ375" s="2" t="str">
        <f t="shared" si="218"/>
        <v/>
      </c>
      <c r="AR375" s="3" t="str">
        <f t="shared" si="219"/>
        <v/>
      </c>
      <c r="AS375" s="3" t="str">
        <f t="shared" si="220"/>
        <v/>
      </c>
      <c r="AT375" s="3" t="str">
        <f t="shared" si="221"/>
        <v/>
      </c>
      <c r="AU375" s="3" t="str">
        <f t="shared" si="222"/>
        <v/>
      </c>
      <c r="AV375" s="3" t="str">
        <f t="shared" si="223"/>
        <v/>
      </c>
      <c r="AW375" s="3" t="str">
        <f t="shared" si="224"/>
        <v/>
      </c>
      <c r="AX375" s="3" t="str">
        <f t="shared" si="225"/>
        <v/>
      </c>
      <c r="AY375" s="3" t="str">
        <f t="shared" si="226"/>
        <v/>
      </c>
      <c r="AZ375" s="3" t="str">
        <f t="shared" si="227"/>
        <v/>
      </c>
      <c r="BB375" s="7" t="str">
        <f t="shared" si="207"/>
        <v/>
      </c>
    </row>
    <row r="376" spans="1:54" x14ac:dyDescent="0.25">
      <c r="A376" s="2" t="str">
        <f t="shared" si="228"/>
        <v/>
      </c>
      <c r="B376" s="2" t="str">
        <f t="shared" si="229"/>
        <v/>
      </c>
      <c r="D376" s="59"/>
      <c r="E376" s="61"/>
      <c r="F376" s="18" t="str">
        <f t="shared" si="247"/>
        <v/>
      </c>
      <c r="G376" s="19" t="str">
        <f>IF(D376="","",VLOOKUP(D376,'Flota Variable'!$D$4:$I$35,4,0))</f>
        <v/>
      </c>
      <c r="H376" s="54"/>
      <c r="I376" s="19" t="str">
        <f>IF(D376="","",VLOOKUP(D376,'Flota Variable'!$D$4:$I$35,6,0))</f>
        <v/>
      </c>
      <c r="J376" s="54"/>
      <c r="L376" s="2">
        <v>374</v>
      </c>
      <c r="M376" s="2">
        <f t="shared" si="230"/>
        <v>17</v>
      </c>
      <c r="N376" s="2">
        <f t="shared" si="231"/>
        <v>24</v>
      </c>
      <c r="O376" s="2">
        <f t="shared" si="232"/>
        <v>1724</v>
      </c>
      <c r="P376" s="43" t="str">
        <f t="shared" si="233"/>
        <v/>
      </c>
      <c r="Q376" s="44" t="str">
        <f t="shared" si="234"/>
        <v/>
      </c>
      <c r="R376" s="41" t="str">
        <f t="shared" si="235"/>
        <v/>
      </c>
      <c r="S376" s="41" t="str">
        <f t="shared" si="236"/>
        <v/>
      </c>
      <c r="U376" s="2" t="str">
        <f t="shared" si="237"/>
        <v/>
      </c>
      <c r="V376" s="2" t="str">
        <f t="shared" si="238"/>
        <v/>
      </c>
      <c r="W376" s="2" t="str">
        <f t="shared" si="239"/>
        <v/>
      </c>
      <c r="X376" s="2" t="str">
        <f t="shared" si="240"/>
        <v/>
      </c>
      <c r="Y376" s="2" t="str">
        <f t="shared" si="241"/>
        <v/>
      </c>
      <c r="Z376" s="41" t="str">
        <f t="shared" si="242"/>
        <v/>
      </c>
      <c r="AA376" s="41" t="str">
        <f t="shared" si="243"/>
        <v/>
      </c>
      <c r="AB376" s="41" t="str">
        <f t="shared" si="208"/>
        <v/>
      </c>
      <c r="AC376" s="40" t="str">
        <f t="shared" si="209"/>
        <v/>
      </c>
      <c r="AD376" s="41" t="str">
        <f t="shared" si="210"/>
        <v/>
      </c>
      <c r="AF376" s="2" t="str">
        <f t="shared" si="246"/>
        <v/>
      </c>
      <c r="AG376" s="2" t="str">
        <f t="shared" si="211"/>
        <v/>
      </c>
      <c r="AH376" s="2" t="str">
        <f t="shared" si="212"/>
        <v/>
      </c>
      <c r="AI376" s="2" t="str">
        <f t="shared" si="213"/>
        <v/>
      </c>
      <c r="AJ376" s="2" t="str">
        <f t="shared" si="214"/>
        <v/>
      </c>
      <c r="AK376" s="41" t="str">
        <f t="shared" si="244"/>
        <v/>
      </c>
      <c r="AL376" s="41" t="str">
        <f t="shared" si="245"/>
        <v/>
      </c>
      <c r="AM376" s="41" t="str">
        <f t="shared" si="215"/>
        <v/>
      </c>
      <c r="AN376" s="41" t="str">
        <f t="shared" si="216"/>
        <v/>
      </c>
      <c r="AO376" s="41" t="str">
        <f t="shared" si="217"/>
        <v/>
      </c>
      <c r="AQ376" s="2" t="str">
        <f t="shared" si="218"/>
        <v/>
      </c>
      <c r="AR376" s="3" t="str">
        <f t="shared" si="219"/>
        <v/>
      </c>
      <c r="AS376" s="3" t="str">
        <f t="shared" si="220"/>
        <v/>
      </c>
      <c r="AT376" s="3" t="str">
        <f t="shared" si="221"/>
        <v/>
      </c>
      <c r="AU376" s="3" t="str">
        <f t="shared" si="222"/>
        <v/>
      </c>
      <c r="AV376" s="3" t="str">
        <f t="shared" si="223"/>
        <v/>
      </c>
      <c r="AW376" s="3" t="str">
        <f t="shared" si="224"/>
        <v/>
      </c>
      <c r="AX376" s="3" t="str">
        <f t="shared" si="225"/>
        <v/>
      </c>
      <c r="AY376" s="3" t="str">
        <f t="shared" si="226"/>
        <v/>
      </c>
      <c r="AZ376" s="3" t="str">
        <f t="shared" si="227"/>
        <v/>
      </c>
      <c r="BB376" s="7" t="str">
        <f t="shared" si="207"/>
        <v/>
      </c>
    </row>
    <row r="377" spans="1:54" x14ac:dyDescent="0.25">
      <c r="A377" s="2" t="str">
        <f t="shared" si="228"/>
        <v/>
      </c>
      <c r="B377" s="2" t="str">
        <f t="shared" si="229"/>
        <v/>
      </c>
      <c r="D377" s="59"/>
      <c r="E377" s="61"/>
      <c r="F377" s="18" t="str">
        <f t="shared" si="247"/>
        <v/>
      </c>
      <c r="G377" s="19" t="str">
        <f>IF(D377="","",VLOOKUP(D377,'Flota Variable'!$D$4:$I$35,4,0))</f>
        <v/>
      </c>
      <c r="H377" s="54"/>
      <c r="I377" s="19" t="str">
        <f>IF(D377="","",VLOOKUP(D377,'Flota Variable'!$D$4:$I$35,6,0))</f>
        <v/>
      </c>
      <c r="J377" s="54"/>
      <c r="L377" s="2">
        <v>375</v>
      </c>
      <c r="M377" s="2">
        <f t="shared" si="230"/>
        <v>18</v>
      </c>
      <c r="N377" s="2">
        <f t="shared" si="231"/>
        <v>3</v>
      </c>
      <c r="O377" s="2">
        <f t="shared" si="232"/>
        <v>1803</v>
      </c>
      <c r="P377" s="43" t="str">
        <f t="shared" si="233"/>
        <v/>
      </c>
      <c r="Q377" s="44" t="str">
        <f t="shared" si="234"/>
        <v/>
      </c>
      <c r="R377" s="41" t="str">
        <f t="shared" si="235"/>
        <v/>
      </c>
      <c r="S377" s="41" t="str">
        <f t="shared" si="236"/>
        <v/>
      </c>
      <c r="U377" s="2" t="str">
        <f t="shared" si="237"/>
        <v/>
      </c>
      <c r="V377" s="2" t="str">
        <f t="shared" si="238"/>
        <v/>
      </c>
      <c r="W377" s="2" t="str">
        <f t="shared" si="239"/>
        <v/>
      </c>
      <c r="X377" s="2" t="str">
        <f t="shared" si="240"/>
        <v/>
      </c>
      <c r="Y377" s="2" t="str">
        <f t="shared" si="241"/>
        <v/>
      </c>
      <c r="Z377" s="41" t="str">
        <f t="shared" si="242"/>
        <v/>
      </c>
      <c r="AA377" s="41" t="str">
        <f t="shared" si="243"/>
        <v/>
      </c>
      <c r="AB377" s="41" t="str">
        <f t="shared" si="208"/>
        <v/>
      </c>
      <c r="AC377" s="40" t="str">
        <f t="shared" si="209"/>
        <v/>
      </c>
      <c r="AD377" s="41" t="str">
        <f t="shared" si="210"/>
        <v/>
      </c>
      <c r="AF377" s="2" t="str">
        <f t="shared" si="246"/>
        <v/>
      </c>
      <c r="AG377" s="2" t="str">
        <f t="shared" si="211"/>
        <v/>
      </c>
      <c r="AH377" s="2" t="str">
        <f t="shared" si="212"/>
        <v/>
      </c>
      <c r="AI377" s="2" t="str">
        <f t="shared" si="213"/>
        <v/>
      </c>
      <c r="AJ377" s="2" t="str">
        <f t="shared" si="214"/>
        <v/>
      </c>
      <c r="AK377" s="41" t="str">
        <f t="shared" si="244"/>
        <v/>
      </c>
      <c r="AL377" s="41" t="str">
        <f t="shared" si="245"/>
        <v/>
      </c>
      <c r="AM377" s="41" t="str">
        <f t="shared" si="215"/>
        <v/>
      </c>
      <c r="AN377" s="41" t="str">
        <f t="shared" si="216"/>
        <v/>
      </c>
      <c r="AO377" s="41" t="str">
        <f t="shared" si="217"/>
        <v/>
      </c>
      <c r="AQ377" s="2" t="str">
        <f t="shared" si="218"/>
        <v/>
      </c>
      <c r="AR377" s="3" t="str">
        <f t="shared" si="219"/>
        <v/>
      </c>
      <c r="AS377" s="3" t="str">
        <f t="shared" si="220"/>
        <v/>
      </c>
      <c r="AT377" s="3" t="str">
        <f t="shared" si="221"/>
        <v/>
      </c>
      <c r="AU377" s="3" t="str">
        <f t="shared" si="222"/>
        <v/>
      </c>
      <c r="AV377" s="3" t="str">
        <f t="shared" si="223"/>
        <v/>
      </c>
      <c r="AW377" s="3" t="str">
        <f t="shared" si="224"/>
        <v/>
      </c>
      <c r="AX377" s="3" t="str">
        <f t="shared" si="225"/>
        <v/>
      </c>
      <c r="AY377" s="3" t="str">
        <f t="shared" si="226"/>
        <v/>
      </c>
      <c r="AZ377" s="3" t="str">
        <f t="shared" si="227"/>
        <v/>
      </c>
      <c r="BB377" s="7" t="str">
        <f t="shared" si="207"/>
        <v/>
      </c>
    </row>
    <row r="378" spans="1:54" x14ac:dyDescent="0.25">
      <c r="A378" s="2" t="str">
        <f t="shared" si="228"/>
        <v/>
      </c>
      <c r="B378" s="2" t="str">
        <f t="shared" si="229"/>
        <v/>
      </c>
      <c r="D378" s="59"/>
      <c r="E378" s="61"/>
      <c r="F378" s="18" t="str">
        <f t="shared" si="247"/>
        <v/>
      </c>
      <c r="G378" s="19" t="str">
        <f>IF(D378="","",VLOOKUP(D378,'Flota Variable'!$D$4:$I$35,4,0))</f>
        <v/>
      </c>
      <c r="H378" s="54"/>
      <c r="I378" s="19" t="str">
        <f>IF(D378="","",VLOOKUP(D378,'Flota Variable'!$D$4:$I$35,6,0))</f>
        <v/>
      </c>
      <c r="J378" s="54"/>
      <c r="L378" s="2">
        <v>376</v>
      </c>
      <c r="M378" s="2">
        <f t="shared" si="230"/>
        <v>18</v>
      </c>
      <c r="N378" s="2">
        <f t="shared" si="231"/>
        <v>4</v>
      </c>
      <c r="O378" s="2">
        <f t="shared" si="232"/>
        <v>1804</v>
      </c>
      <c r="P378" s="43" t="str">
        <f t="shared" si="233"/>
        <v/>
      </c>
      <c r="Q378" s="44" t="str">
        <f t="shared" si="234"/>
        <v/>
      </c>
      <c r="R378" s="41" t="str">
        <f t="shared" si="235"/>
        <v/>
      </c>
      <c r="S378" s="41" t="str">
        <f t="shared" si="236"/>
        <v/>
      </c>
      <c r="U378" s="2" t="str">
        <f t="shared" si="237"/>
        <v/>
      </c>
      <c r="V378" s="2" t="str">
        <f t="shared" si="238"/>
        <v/>
      </c>
      <c r="W378" s="2" t="str">
        <f t="shared" si="239"/>
        <v/>
      </c>
      <c r="X378" s="2" t="str">
        <f t="shared" si="240"/>
        <v/>
      </c>
      <c r="Y378" s="2" t="str">
        <f t="shared" si="241"/>
        <v/>
      </c>
      <c r="Z378" s="41" t="str">
        <f t="shared" si="242"/>
        <v/>
      </c>
      <c r="AA378" s="41" t="str">
        <f t="shared" si="243"/>
        <v/>
      </c>
      <c r="AB378" s="41" t="str">
        <f t="shared" si="208"/>
        <v/>
      </c>
      <c r="AC378" s="40" t="str">
        <f t="shared" si="209"/>
        <v/>
      </c>
      <c r="AD378" s="41" t="str">
        <f t="shared" si="210"/>
        <v/>
      </c>
      <c r="AF378" s="2" t="str">
        <f t="shared" si="246"/>
        <v/>
      </c>
      <c r="AG378" s="2" t="str">
        <f t="shared" si="211"/>
        <v/>
      </c>
      <c r="AH378" s="2" t="str">
        <f t="shared" si="212"/>
        <v/>
      </c>
      <c r="AI378" s="2" t="str">
        <f t="shared" si="213"/>
        <v/>
      </c>
      <c r="AJ378" s="2" t="str">
        <f t="shared" si="214"/>
        <v/>
      </c>
      <c r="AK378" s="41" t="str">
        <f t="shared" si="244"/>
        <v/>
      </c>
      <c r="AL378" s="41" t="str">
        <f t="shared" si="245"/>
        <v/>
      </c>
      <c r="AM378" s="41" t="str">
        <f t="shared" si="215"/>
        <v/>
      </c>
      <c r="AN378" s="41" t="str">
        <f t="shared" si="216"/>
        <v/>
      </c>
      <c r="AO378" s="41" t="str">
        <f t="shared" si="217"/>
        <v/>
      </c>
      <c r="AQ378" s="2" t="str">
        <f t="shared" si="218"/>
        <v/>
      </c>
      <c r="AR378" s="3" t="str">
        <f t="shared" si="219"/>
        <v/>
      </c>
      <c r="AS378" s="3" t="str">
        <f t="shared" si="220"/>
        <v/>
      </c>
      <c r="AT378" s="3" t="str">
        <f t="shared" si="221"/>
        <v/>
      </c>
      <c r="AU378" s="3" t="str">
        <f t="shared" si="222"/>
        <v/>
      </c>
      <c r="AV378" s="3" t="str">
        <f t="shared" si="223"/>
        <v/>
      </c>
      <c r="AW378" s="3" t="str">
        <f t="shared" si="224"/>
        <v/>
      </c>
      <c r="AX378" s="3" t="str">
        <f t="shared" si="225"/>
        <v/>
      </c>
      <c r="AY378" s="3" t="str">
        <f t="shared" si="226"/>
        <v/>
      </c>
      <c r="AZ378" s="3" t="str">
        <f t="shared" si="227"/>
        <v/>
      </c>
      <c r="BB378" s="7" t="str">
        <f t="shared" si="207"/>
        <v/>
      </c>
    </row>
    <row r="379" spans="1:54" x14ac:dyDescent="0.25">
      <c r="A379" s="2" t="str">
        <f t="shared" si="228"/>
        <v/>
      </c>
      <c r="B379" s="2" t="str">
        <f t="shared" si="229"/>
        <v/>
      </c>
      <c r="D379" s="59"/>
      <c r="E379" s="61"/>
      <c r="F379" s="18" t="str">
        <f t="shared" si="247"/>
        <v/>
      </c>
      <c r="G379" s="19" t="str">
        <f>IF(D379="","",VLOOKUP(D379,'Flota Variable'!$D$4:$I$35,4,0))</f>
        <v/>
      </c>
      <c r="H379" s="54"/>
      <c r="I379" s="19" t="str">
        <f>IF(D379="","",VLOOKUP(D379,'Flota Variable'!$D$4:$I$35,6,0))</f>
        <v/>
      </c>
      <c r="J379" s="54"/>
      <c r="L379" s="2">
        <v>377</v>
      </c>
      <c r="M379" s="2">
        <f t="shared" si="230"/>
        <v>18</v>
      </c>
      <c r="N379" s="2">
        <f t="shared" si="231"/>
        <v>5</v>
      </c>
      <c r="O379" s="2">
        <f t="shared" si="232"/>
        <v>1805</v>
      </c>
      <c r="P379" s="43" t="str">
        <f t="shared" si="233"/>
        <v/>
      </c>
      <c r="Q379" s="44" t="str">
        <f t="shared" si="234"/>
        <v/>
      </c>
      <c r="R379" s="41" t="str">
        <f t="shared" si="235"/>
        <v/>
      </c>
      <c r="S379" s="41" t="str">
        <f t="shared" si="236"/>
        <v/>
      </c>
      <c r="U379" s="2" t="str">
        <f t="shared" si="237"/>
        <v/>
      </c>
      <c r="V379" s="2" t="str">
        <f t="shared" si="238"/>
        <v/>
      </c>
      <c r="W379" s="2" t="str">
        <f t="shared" si="239"/>
        <v/>
      </c>
      <c r="X379" s="2" t="str">
        <f t="shared" si="240"/>
        <v/>
      </c>
      <c r="Y379" s="2" t="str">
        <f t="shared" si="241"/>
        <v/>
      </c>
      <c r="Z379" s="41" t="str">
        <f t="shared" si="242"/>
        <v/>
      </c>
      <c r="AA379" s="41" t="str">
        <f t="shared" si="243"/>
        <v/>
      </c>
      <c r="AB379" s="41" t="str">
        <f t="shared" si="208"/>
        <v/>
      </c>
      <c r="AC379" s="40" t="str">
        <f t="shared" si="209"/>
        <v/>
      </c>
      <c r="AD379" s="41" t="str">
        <f t="shared" si="210"/>
        <v/>
      </c>
      <c r="AF379" s="2" t="str">
        <f t="shared" si="246"/>
        <v/>
      </c>
      <c r="AG379" s="2" t="str">
        <f t="shared" si="211"/>
        <v/>
      </c>
      <c r="AH379" s="2" t="str">
        <f t="shared" si="212"/>
        <v/>
      </c>
      <c r="AI379" s="2" t="str">
        <f t="shared" si="213"/>
        <v/>
      </c>
      <c r="AJ379" s="2" t="str">
        <f t="shared" si="214"/>
        <v/>
      </c>
      <c r="AK379" s="41" t="str">
        <f t="shared" si="244"/>
        <v/>
      </c>
      <c r="AL379" s="41" t="str">
        <f t="shared" si="245"/>
        <v/>
      </c>
      <c r="AM379" s="41" t="str">
        <f t="shared" si="215"/>
        <v/>
      </c>
      <c r="AN379" s="41" t="str">
        <f t="shared" si="216"/>
        <v/>
      </c>
      <c r="AO379" s="41" t="str">
        <f t="shared" si="217"/>
        <v/>
      </c>
      <c r="AQ379" s="2" t="str">
        <f t="shared" si="218"/>
        <v/>
      </c>
      <c r="AR379" s="3" t="str">
        <f t="shared" si="219"/>
        <v/>
      </c>
      <c r="AS379" s="3" t="str">
        <f t="shared" si="220"/>
        <v/>
      </c>
      <c r="AT379" s="3" t="str">
        <f t="shared" si="221"/>
        <v/>
      </c>
      <c r="AU379" s="3" t="str">
        <f t="shared" si="222"/>
        <v/>
      </c>
      <c r="AV379" s="3" t="str">
        <f t="shared" si="223"/>
        <v/>
      </c>
      <c r="AW379" s="3" t="str">
        <f t="shared" si="224"/>
        <v/>
      </c>
      <c r="AX379" s="3" t="str">
        <f t="shared" si="225"/>
        <v/>
      </c>
      <c r="AY379" s="3" t="str">
        <f t="shared" si="226"/>
        <v/>
      </c>
      <c r="AZ379" s="3" t="str">
        <f t="shared" si="227"/>
        <v/>
      </c>
      <c r="BB379" s="7" t="str">
        <f t="shared" si="207"/>
        <v/>
      </c>
    </row>
    <row r="380" spans="1:54" x14ac:dyDescent="0.25">
      <c r="A380" s="2" t="str">
        <f t="shared" si="228"/>
        <v/>
      </c>
      <c r="B380" s="2" t="str">
        <f t="shared" si="229"/>
        <v/>
      </c>
      <c r="D380" s="59"/>
      <c r="E380" s="61"/>
      <c r="F380" s="18" t="str">
        <f t="shared" si="247"/>
        <v/>
      </c>
      <c r="G380" s="19" t="str">
        <f>IF(D380="","",VLOOKUP(D380,'Flota Variable'!$D$4:$I$35,4,0))</f>
        <v/>
      </c>
      <c r="H380" s="54"/>
      <c r="I380" s="19" t="str">
        <f>IF(D380="","",VLOOKUP(D380,'Flota Variable'!$D$4:$I$35,6,0))</f>
        <v/>
      </c>
      <c r="J380" s="54"/>
      <c r="L380" s="2">
        <v>378</v>
      </c>
      <c r="M380" s="2">
        <f t="shared" si="230"/>
        <v>18</v>
      </c>
      <c r="N380" s="2">
        <f t="shared" si="231"/>
        <v>6</v>
      </c>
      <c r="O380" s="2">
        <f t="shared" si="232"/>
        <v>1806</v>
      </c>
      <c r="P380" s="43" t="str">
        <f t="shared" si="233"/>
        <v/>
      </c>
      <c r="Q380" s="44" t="str">
        <f t="shared" si="234"/>
        <v/>
      </c>
      <c r="R380" s="41" t="str">
        <f t="shared" si="235"/>
        <v/>
      </c>
      <c r="S380" s="41" t="str">
        <f t="shared" si="236"/>
        <v/>
      </c>
      <c r="U380" s="2" t="str">
        <f t="shared" si="237"/>
        <v/>
      </c>
      <c r="V380" s="2" t="str">
        <f t="shared" si="238"/>
        <v/>
      </c>
      <c r="W380" s="2" t="str">
        <f t="shared" si="239"/>
        <v/>
      </c>
      <c r="X380" s="2" t="str">
        <f t="shared" si="240"/>
        <v/>
      </c>
      <c r="Y380" s="2" t="str">
        <f t="shared" si="241"/>
        <v/>
      </c>
      <c r="Z380" s="41" t="str">
        <f t="shared" si="242"/>
        <v/>
      </c>
      <c r="AA380" s="41" t="str">
        <f t="shared" si="243"/>
        <v/>
      </c>
      <c r="AB380" s="41" t="str">
        <f t="shared" si="208"/>
        <v/>
      </c>
      <c r="AC380" s="40" t="str">
        <f t="shared" si="209"/>
        <v/>
      </c>
      <c r="AD380" s="41" t="str">
        <f t="shared" si="210"/>
        <v/>
      </c>
      <c r="AF380" s="2" t="str">
        <f t="shared" si="246"/>
        <v/>
      </c>
      <c r="AG380" s="2" t="str">
        <f t="shared" si="211"/>
        <v/>
      </c>
      <c r="AH380" s="2" t="str">
        <f t="shared" si="212"/>
        <v/>
      </c>
      <c r="AI380" s="2" t="str">
        <f t="shared" si="213"/>
        <v/>
      </c>
      <c r="AJ380" s="2" t="str">
        <f t="shared" si="214"/>
        <v/>
      </c>
      <c r="AK380" s="41" t="str">
        <f t="shared" si="244"/>
        <v/>
      </c>
      <c r="AL380" s="41" t="str">
        <f t="shared" si="245"/>
        <v/>
      </c>
      <c r="AM380" s="41" t="str">
        <f t="shared" si="215"/>
        <v/>
      </c>
      <c r="AN380" s="41" t="str">
        <f t="shared" si="216"/>
        <v/>
      </c>
      <c r="AO380" s="41" t="str">
        <f t="shared" si="217"/>
        <v/>
      </c>
      <c r="AQ380" s="2" t="str">
        <f t="shared" si="218"/>
        <v/>
      </c>
      <c r="AR380" s="3" t="str">
        <f t="shared" si="219"/>
        <v/>
      </c>
      <c r="AS380" s="3" t="str">
        <f t="shared" si="220"/>
        <v/>
      </c>
      <c r="AT380" s="3" t="str">
        <f t="shared" si="221"/>
        <v/>
      </c>
      <c r="AU380" s="3" t="str">
        <f t="shared" si="222"/>
        <v/>
      </c>
      <c r="AV380" s="3" t="str">
        <f t="shared" si="223"/>
        <v/>
      </c>
      <c r="AW380" s="3" t="str">
        <f t="shared" si="224"/>
        <v/>
      </c>
      <c r="AX380" s="3" t="str">
        <f t="shared" si="225"/>
        <v/>
      </c>
      <c r="AY380" s="3" t="str">
        <f t="shared" si="226"/>
        <v/>
      </c>
      <c r="AZ380" s="3" t="str">
        <f t="shared" si="227"/>
        <v/>
      </c>
      <c r="BB380" s="7" t="str">
        <f t="shared" si="207"/>
        <v/>
      </c>
    </row>
    <row r="381" spans="1:54" x14ac:dyDescent="0.25">
      <c r="A381" s="2" t="str">
        <f t="shared" si="228"/>
        <v/>
      </c>
      <c r="B381" s="2" t="str">
        <f t="shared" si="229"/>
        <v/>
      </c>
      <c r="D381" s="59"/>
      <c r="E381" s="61"/>
      <c r="F381" s="18" t="str">
        <f t="shared" si="247"/>
        <v/>
      </c>
      <c r="G381" s="19" t="str">
        <f>IF(D381="","",VLOOKUP(D381,'Flota Variable'!$D$4:$I$35,4,0))</f>
        <v/>
      </c>
      <c r="H381" s="54"/>
      <c r="I381" s="19" t="str">
        <f>IF(D381="","",VLOOKUP(D381,'Flota Variable'!$D$4:$I$35,6,0))</f>
        <v/>
      </c>
      <c r="J381" s="54"/>
      <c r="L381" s="2">
        <v>379</v>
      </c>
      <c r="M381" s="2">
        <f t="shared" si="230"/>
        <v>18</v>
      </c>
      <c r="N381" s="2">
        <f t="shared" si="231"/>
        <v>7</v>
      </c>
      <c r="O381" s="2">
        <f t="shared" si="232"/>
        <v>1807</v>
      </c>
      <c r="P381" s="43" t="str">
        <f t="shared" si="233"/>
        <v/>
      </c>
      <c r="Q381" s="44" t="str">
        <f t="shared" si="234"/>
        <v/>
      </c>
      <c r="R381" s="41" t="str">
        <f t="shared" si="235"/>
        <v/>
      </c>
      <c r="S381" s="41" t="str">
        <f t="shared" si="236"/>
        <v/>
      </c>
      <c r="U381" s="2" t="str">
        <f t="shared" si="237"/>
        <v/>
      </c>
      <c r="V381" s="2" t="str">
        <f t="shared" si="238"/>
        <v/>
      </c>
      <c r="W381" s="2" t="str">
        <f t="shared" si="239"/>
        <v/>
      </c>
      <c r="X381" s="2" t="str">
        <f t="shared" si="240"/>
        <v/>
      </c>
      <c r="Y381" s="2" t="str">
        <f t="shared" si="241"/>
        <v/>
      </c>
      <c r="Z381" s="41" t="str">
        <f t="shared" si="242"/>
        <v/>
      </c>
      <c r="AA381" s="41" t="str">
        <f t="shared" si="243"/>
        <v/>
      </c>
      <c r="AB381" s="41" t="str">
        <f t="shared" si="208"/>
        <v/>
      </c>
      <c r="AC381" s="40" t="str">
        <f t="shared" si="209"/>
        <v/>
      </c>
      <c r="AD381" s="41" t="str">
        <f t="shared" si="210"/>
        <v/>
      </c>
      <c r="AF381" s="2" t="str">
        <f t="shared" si="246"/>
        <v/>
      </c>
      <c r="AG381" s="2" t="str">
        <f t="shared" si="211"/>
        <v/>
      </c>
      <c r="AH381" s="2" t="str">
        <f t="shared" si="212"/>
        <v/>
      </c>
      <c r="AI381" s="2" t="str">
        <f t="shared" si="213"/>
        <v/>
      </c>
      <c r="AJ381" s="2" t="str">
        <f t="shared" si="214"/>
        <v/>
      </c>
      <c r="AK381" s="41" t="str">
        <f t="shared" si="244"/>
        <v/>
      </c>
      <c r="AL381" s="41" t="str">
        <f t="shared" si="245"/>
        <v/>
      </c>
      <c r="AM381" s="41" t="str">
        <f t="shared" si="215"/>
        <v/>
      </c>
      <c r="AN381" s="41" t="str">
        <f t="shared" si="216"/>
        <v/>
      </c>
      <c r="AO381" s="41" t="str">
        <f t="shared" si="217"/>
        <v/>
      </c>
      <c r="AQ381" s="2" t="str">
        <f t="shared" si="218"/>
        <v/>
      </c>
      <c r="AR381" s="3" t="str">
        <f t="shared" si="219"/>
        <v/>
      </c>
      <c r="AS381" s="3" t="str">
        <f t="shared" si="220"/>
        <v/>
      </c>
      <c r="AT381" s="3" t="str">
        <f t="shared" si="221"/>
        <v/>
      </c>
      <c r="AU381" s="3" t="str">
        <f t="shared" si="222"/>
        <v/>
      </c>
      <c r="AV381" s="3" t="str">
        <f t="shared" si="223"/>
        <v/>
      </c>
      <c r="AW381" s="3" t="str">
        <f t="shared" si="224"/>
        <v/>
      </c>
      <c r="AX381" s="3" t="str">
        <f t="shared" si="225"/>
        <v/>
      </c>
      <c r="AY381" s="3" t="str">
        <f t="shared" si="226"/>
        <v/>
      </c>
      <c r="AZ381" s="3" t="str">
        <f t="shared" si="227"/>
        <v/>
      </c>
      <c r="BB381" s="7" t="str">
        <f t="shared" si="207"/>
        <v/>
      </c>
    </row>
    <row r="382" spans="1:54" x14ac:dyDescent="0.25">
      <c r="A382" s="2" t="str">
        <f t="shared" si="228"/>
        <v/>
      </c>
      <c r="B382" s="2" t="str">
        <f t="shared" si="229"/>
        <v/>
      </c>
      <c r="D382" s="59"/>
      <c r="E382" s="61"/>
      <c r="F382" s="18" t="str">
        <f t="shared" si="247"/>
        <v/>
      </c>
      <c r="G382" s="19" t="str">
        <f>IF(D382="","",VLOOKUP(D382,'Flota Variable'!$D$4:$I$35,4,0))</f>
        <v/>
      </c>
      <c r="H382" s="54"/>
      <c r="I382" s="19" t="str">
        <f>IF(D382="","",VLOOKUP(D382,'Flota Variable'!$D$4:$I$35,6,0))</f>
        <v/>
      </c>
      <c r="J382" s="54"/>
      <c r="L382" s="2">
        <v>380</v>
      </c>
      <c r="M382" s="2">
        <f t="shared" si="230"/>
        <v>18</v>
      </c>
      <c r="N382" s="2">
        <f t="shared" si="231"/>
        <v>8</v>
      </c>
      <c r="O382" s="2">
        <f t="shared" si="232"/>
        <v>1808</v>
      </c>
      <c r="P382" s="43" t="str">
        <f t="shared" si="233"/>
        <v/>
      </c>
      <c r="Q382" s="44" t="str">
        <f t="shared" si="234"/>
        <v/>
      </c>
      <c r="R382" s="41" t="str">
        <f t="shared" si="235"/>
        <v/>
      </c>
      <c r="S382" s="41" t="str">
        <f t="shared" si="236"/>
        <v/>
      </c>
      <c r="U382" s="2" t="str">
        <f t="shared" si="237"/>
        <v/>
      </c>
      <c r="V382" s="2" t="str">
        <f t="shared" si="238"/>
        <v/>
      </c>
      <c r="W382" s="2" t="str">
        <f t="shared" si="239"/>
        <v/>
      </c>
      <c r="X382" s="2" t="str">
        <f t="shared" si="240"/>
        <v/>
      </c>
      <c r="Y382" s="2" t="str">
        <f t="shared" si="241"/>
        <v/>
      </c>
      <c r="Z382" s="41" t="str">
        <f t="shared" si="242"/>
        <v/>
      </c>
      <c r="AA382" s="41" t="str">
        <f t="shared" si="243"/>
        <v/>
      </c>
      <c r="AB382" s="41" t="str">
        <f t="shared" si="208"/>
        <v/>
      </c>
      <c r="AC382" s="40" t="str">
        <f t="shared" si="209"/>
        <v/>
      </c>
      <c r="AD382" s="41" t="str">
        <f t="shared" si="210"/>
        <v/>
      </c>
      <c r="AF382" s="2" t="str">
        <f t="shared" si="246"/>
        <v/>
      </c>
      <c r="AG382" s="2" t="str">
        <f t="shared" si="211"/>
        <v/>
      </c>
      <c r="AH382" s="2" t="str">
        <f t="shared" si="212"/>
        <v/>
      </c>
      <c r="AI382" s="2" t="str">
        <f t="shared" si="213"/>
        <v/>
      </c>
      <c r="AJ382" s="2" t="str">
        <f t="shared" si="214"/>
        <v/>
      </c>
      <c r="AK382" s="41" t="str">
        <f t="shared" si="244"/>
        <v/>
      </c>
      <c r="AL382" s="41" t="str">
        <f t="shared" si="245"/>
        <v/>
      </c>
      <c r="AM382" s="41" t="str">
        <f t="shared" si="215"/>
        <v/>
      </c>
      <c r="AN382" s="41" t="str">
        <f t="shared" si="216"/>
        <v/>
      </c>
      <c r="AO382" s="41" t="str">
        <f t="shared" si="217"/>
        <v/>
      </c>
      <c r="AQ382" s="2" t="str">
        <f t="shared" si="218"/>
        <v/>
      </c>
      <c r="AR382" s="3" t="str">
        <f t="shared" si="219"/>
        <v/>
      </c>
      <c r="AS382" s="3" t="str">
        <f t="shared" si="220"/>
        <v/>
      </c>
      <c r="AT382" s="3" t="str">
        <f t="shared" si="221"/>
        <v/>
      </c>
      <c r="AU382" s="3" t="str">
        <f t="shared" si="222"/>
        <v/>
      </c>
      <c r="AV382" s="3" t="str">
        <f t="shared" si="223"/>
        <v/>
      </c>
      <c r="AW382" s="3" t="str">
        <f t="shared" si="224"/>
        <v/>
      </c>
      <c r="AX382" s="3" t="str">
        <f t="shared" si="225"/>
        <v/>
      </c>
      <c r="AY382" s="3" t="str">
        <f t="shared" si="226"/>
        <v/>
      </c>
      <c r="AZ382" s="3" t="str">
        <f t="shared" si="227"/>
        <v/>
      </c>
      <c r="BB382" s="7" t="str">
        <f t="shared" si="207"/>
        <v/>
      </c>
    </row>
    <row r="383" spans="1:54" x14ac:dyDescent="0.25">
      <c r="A383" s="2" t="str">
        <f t="shared" si="228"/>
        <v/>
      </c>
      <c r="B383" s="2" t="str">
        <f t="shared" si="229"/>
        <v/>
      </c>
      <c r="D383" s="59"/>
      <c r="E383" s="61"/>
      <c r="F383" s="18" t="str">
        <f t="shared" si="247"/>
        <v/>
      </c>
      <c r="G383" s="19" t="str">
        <f>IF(D383="","",VLOOKUP(D383,'Flota Variable'!$D$4:$I$35,4,0))</f>
        <v/>
      </c>
      <c r="H383" s="54"/>
      <c r="I383" s="19" t="str">
        <f>IF(D383="","",VLOOKUP(D383,'Flota Variable'!$D$4:$I$35,6,0))</f>
        <v/>
      </c>
      <c r="J383" s="54"/>
      <c r="L383" s="2">
        <v>381</v>
      </c>
      <c r="M383" s="2">
        <f t="shared" si="230"/>
        <v>18</v>
      </c>
      <c r="N383" s="2">
        <f t="shared" si="231"/>
        <v>9</v>
      </c>
      <c r="O383" s="2">
        <f t="shared" si="232"/>
        <v>1809</v>
      </c>
      <c r="P383" s="43" t="str">
        <f t="shared" si="233"/>
        <v/>
      </c>
      <c r="Q383" s="44" t="str">
        <f t="shared" si="234"/>
        <v/>
      </c>
      <c r="R383" s="41" t="str">
        <f t="shared" si="235"/>
        <v/>
      </c>
      <c r="S383" s="41" t="str">
        <f t="shared" si="236"/>
        <v/>
      </c>
      <c r="U383" s="2" t="str">
        <f t="shared" si="237"/>
        <v/>
      </c>
      <c r="V383" s="2" t="str">
        <f t="shared" si="238"/>
        <v/>
      </c>
      <c r="W383" s="2" t="str">
        <f t="shared" si="239"/>
        <v/>
      </c>
      <c r="X383" s="2" t="str">
        <f t="shared" si="240"/>
        <v/>
      </c>
      <c r="Y383" s="2" t="str">
        <f t="shared" si="241"/>
        <v/>
      </c>
      <c r="Z383" s="41" t="str">
        <f t="shared" si="242"/>
        <v/>
      </c>
      <c r="AA383" s="41" t="str">
        <f t="shared" si="243"/>
        <v/>
      </c>
      <c r="AB383" s="41" t="str">
        <f t="shared" si="208"/>
        <v/>
      </c>
      <c r="AC383" s="40" t="str">
        <f t="shared" si="209"/>
        <v/>
      </c>
      <c r="AD383" s="41" t="str">
        <f t="shared" si="210"/>
        <v/>
      </c>
      <c r="AF383" s="2" t="str">
        <f t="shared" si="246"/>
        <v/>
      </c>
      <c r="AG383" s="2" t="str">
        <f t="shared" si="211"/>
        <v/>
      </c>
      <c r="AH383" s="2" t="str">
        <f t="shared" si="212"/>
        <v/>
      </c>
      <c r="AI383" s="2" t="str">
        <f t="shared" si="213"/>
        <v/>
      </c>
      <c r="AJ383" s="2" t="str">
        <f t="shared" si="214"/>
        <v/>
      </c>
      <c r="AK383" s="41" t="str">
        <f t="shared" si="244"/>
        <v/>
      </c>
      <c r="AL383" s="41" t="str">
        <f t="shared" si="245"/>
        <v/>
      </c>
      <c r="AM383" s="41" t="str">
        <f t="shared" si="215"/>
        <v/>
      </c>
      <c r="AN383" s="41" t="str">
        <f t="shared" si="216"/>
        <v/>
      </c>
      <c r="AO383" s="41" t="str">
        <f t="shared" si="217"/>
        <v/>
      </c>
      <c r="AQ383" s="2" t="str">
        <f t="shared" si="218"/>
        <v/>
      </c>
      <c r="AR383" s="3" t="str">
        <f t="shared" si="219"/>
        <v/>
      </c>
      <c r="AS383" s="3" t="str">
        <f t="shared" si="220"/>
        <v/>
      </c>
      <c r="AT383" s="3" t="str">
        <f t="shared" si="221"/>
        <v/>
      </c>
      <c r="AU383" s="3" t="str">
        <f t="shared" si="222"/>
        <v/>
      </c>
      <c r="AV383" s="3" t="str">
        <f t="shared" si="223"/>
        <v/>
      </c>
      <c r="AW383" s="3" t="str">
        <f t="shared" si="224"/>
        <v/>
      </c>
      <c r="AX383" s="3" t="str">
        <f t="shared" si="225"/>
        <v/>
      </c>
      <c r="AY383" s="3" t="str">
        <f t="shared" si="226"/>
        <v/>
      </c>
      <c r="AZ383" s="3" t="str">
        <f t="shared" si="227"/>
        <v/>
      </c>
      <c r="BB383" s="7" t="str">
        <f t="shared" si="207"/>
        <v/>
      </c>
    </row>
    <row r="384" spans="1:54" x14ac:dyDescent="0.25">
      <c r="A384" s="2" t="str">
        <f t="shared" si="228"/>
        <v/>
      </c>
      <c r="B384" s="2" t="str">
        <f t="shared" si="229"/>
        <v/>
      </c>
      <c r="D384" s="59"/>
      <c r="E384" s="61"/>
      <c r="F384" s="18" t="str">
        <f t="shared" si="247"/>
        <v/>
      </c>
      <c r="G384" s="19" t="str">
        <f>IF(D384="","",VLOOKUP(D384,'Flota Variable'!$D$4:$I$35,4,0))</f>
        <v/>
      </c>
      <c r="H384" s="54"/>
      <c r="I384" s="19" t="str">
        <f>IF(D384="","",VLOOKUP(D384,'Flota Variable'!$D$4:$I$35,6,0))</f>
        <v/>
      </c>
      <c r="J384" s="54"/>
      <c r="L384" s="2">
        <v>382</v>
      </c>
      <c r="M384" s="2">
        <f t="shared" si="230"/>
        <v>18</v>
      </c>
      <c r="N384" s="2">
        <f t="shared" si="231"/>
        <v>10</v>
      </c>
      <c r="O384" s="2">
        <f t="shared" si="232"/>
        <v>1810</v>
      </c>
      <c r="P384" s="43" t="str">
        <f t="shared" si="233"/>
        <v/>
      </c>
      <c r="Q384" s="44" t="str">
        <f t="shared" si="234"/>
        <v/>
      </c>
      <c r="R384" s="41" t="str">
        <f t="shared" si="235"/>
        <v/>
      </c>
      <c r="S384" s="41" t="str">
        <f t="shared" si="236"/>
        <v/>
      </c>
      <c r="U384" s="2" t="str">
        <f t="shared" si="237"/>
        <v/>
      </c>
      <c r="V384" s="2" t="str">
        <f t="shared" si="238"/>
        <v/>
      </c>
      <c r="W384" s="2" t="str">
        <f t="shared" si="239"/>
        <v/>
      </c>
      <c r="X384" s="2" t="str">
        <f t="shared" si="240"/>
        <v/>
      </c>
      <c r="Y384" s="2" t="str">
        <f t="shared" si="241"/>
        <v/>
      </c>
      <c r="Z384" s="41" t="str">
        <f t="shared" si="242"/>
        <v/>
      </c>
      <c r="AA384" s="41" t="str">
        <f t="shared" si="243"/>
        <v/>
      </c>
      <c r="AB384" s="41" t="str">
        <f t="shared" si="208"/>
        <v/>
      </c>
      <c r="AC384" s="40" t="str">
        <f t="shared" si="209"/>
        <v/>
      </c>
      <c r="AD384" s="41" t="str">
        <f t="shared" si="210"/>
        <v/>
      </c>
      <c r="AF384" s="2" t="str">
        <f t="shared" si="246"/>
        <v/>
      </c>
      <c r="AG384" s="2" t="str">
        <f t="shared" si="211"/>
        <v/>
      </c>
      <c r="AH384" s="2" t="str">
        <f t="shared" si="212"/>
        <v/>
      </c>
      <c r="AI384" s="2" t="str">
        <f t="shared" si="213"/>
        <v/>
      </c>
      <c r="AJ384" s="2" t="str">
        <f t="shared" si="214"/>
        <v/>
      </c>
      <c r="AK384" s="41" t="str">
        <f t="shared" si="244"/>
        <v/>
      </c>
      <c r="AL384" s="41" t="str">
        <f t="shared" si="245"/>
        <v/>
      </c>
      <c r="AM384" s="41" t="str">
        <f t="shared" si="215"/>
        <v/>
      </c>
      <c r="AN384" s="41" t="str">
        <f t="shared" si="216"/>
        <v/>
      </c>
      <c r="AO384" s="41" t="str">
        <f t="shared" si="217"/>
        <v/>
      </c>
      <c r="AQ384" s="2" t="str">
        <f t="shared" si="218"/>
        <v/>
      </c>
      <c r="AR384" s="3" t="str">
        <f t="shared" si="219"/>
        <v/>
      </c>
      <c r="AS384" s="3" t="str">
        <f t="shared" si="220"/>
        <v/>
      </c>
      <c r="AT384" s="3" t="str">
        <f t="shared" si="221"/>
        <v/>
      </c>
      <c r="AU384" s="3" t="str">
        <f t="shared" si="222"/>
        <v/>
      </c>
      <c r="AV384" s="3" t="str">
        <f t="shared" si="223"/>
        <v/>
      </c>
      <c r="AW384" s="3" t="str">
        <f t="shared" si="224"/>
        <v/>
      </c>
      <c r="AX384" s="3" t="str">
        <f t="shared" si="225"/>
        <v/>
      </c>
      <c r="AY384" s="3" t="str">
        <f t="shared" si="226"/>
        <v/>
      </c>
      <c r="AZ384" s="3" t="str">
        <f t="shared" si="227"/>
        <v/>
      </c>
      <c r="BB384" s="7" t="str">
        <f t="shared" si="207"/>
        <v/>
      </c>
    </row>
    <row r="385" spans="1:54" x14ac:dyDescent="0.25">
      <c r="A385" s="2" t="str">
        <f t="shared" si="228"/>
        <v/>
      </c>
      <c r="B385" s="2" t="str">
        <f t="shared" si="229"/>
        <v/>
      </c>
      <c r="D385" s="59"/>
      <c r="E385" s="61"/>
      <c r="F385" s="18" t="str">
        <f t="shared" si="247"/>
        <v/>
      </c>
      <c r="G385" s="19" t="str">
        <f>IF(D385="","",VLOOKUP(D385,'Flota Variable'!$D$4:$I$35,4,0))</f>
        <v/>
      </c>
      <c r="H385" s="54"/>
      <c r="I385" s="19" t="str">
        <f>IF(D385="","",VLOOKUP(D385,'Flota Variable'!$D$4:$I$35,6,0))</f>
        <v/>
      </c>
      <c r="J385" s="54"/>
      <c r="L385" s="2">
        <v>383</v>
      </c>
      <c r="M385" s="2">
        <f t="shared" si="230"/>
        <v>18</v>
      </c>
      <c r="N385" s="2">
        <f t="shared" si="231"/>
        <v>11</v>
      </c>
      <c r="O385" s="2">
        <f t="shared" si="232"/>
        <v>1811</v>
      </c>
      <c r="P385" s="43" t="str">
        <f t="shared" si="233"/>
        <v/>
      </c>
      <c r="Q385" s="44" t="str">
        <f t="shared" si="234"/>
        <v/>
      </c>
      <c r="R385" s="41" t="str">
        <f t="shared" si="235"/>
        <v/>
      </c>
      <c r="S385" s="41" t="str">
        <f t="shared" si="236"/>
        <v/>
      </c>
      <c r="U385" s="2" t="str">
        <f t="shared" si="237"/>
        <v/>
      </c>
      <c r="V385" s="2" t="str">
        <f t="shared" si="238"/>
        <v/>
      </c>
      <c r="W385" s="2" t="str">
        <f t="shared" si="239"/>
        <v/>
      </c>
      <c r="X385" s="2" t="str">
        <f t="shared" si="240"/>
        <v/>
      </c>
      <c r="Y385" s="2" t="str">
        <f t="shared" si="241"/>
        <v/>
      </c>
      <c r="Z385" s="41" t="str">
        <f t="shared" si="242"/>
        <v/>
      </c>
      <c r="AA385" s="41" t="str">
        <f t="shared" si="243"/>
        <v/>
      </c>
      <c r="AB385" s="41" t="str">
        <f t="shared" si="208"/>
        <v/>
      </c>
      <c r="AC385" s="40" t="str">
        <f t="shared" si="209"/>
        <v/>
      </c>
      <c r="AD385" s="41" t="str">
        <f t="shared" si="210"/>
        <v/>
      </c>
      <c r="AF385" s="2" t="str">
        <f t="shared" si="246"/>
        <v/>
      </c>
      <c r="AG385" s="2" t="str">
        <f t="shared" si="211"/>
        <v/>
      </c>
      <c r="AH385" s="2" t="str">
        <f t="shared" si="212"/>
        <v/>
      </c>
      <c r="AI385" s="2" t="str">
        <f t="shared" si="213"/>
        <v/>
      </c>
      <c r="AJ385" s="2" t="str">
        <f t="shared" si="214"/>
        <v/>
      </c>
      <c r="AK385" s="41" t="str">
        <f t="shared" si="244"/>
        <v/>
      </c>
      <c r="AL385" s="41" t="str">
        <f t="shared" si="245"/>
        <v/>
      </c>
      <c r="AM385" s="41" t="str">
        <f t="shared" si="215"/>
        <v/>
      </c>
      <c r="AN385" s="41" t="str">
        <f t="shared" si="216"/>
        <v/>
      </c>
      <c r="AO385" s="41" t="str">
        <f t="shared" si="217"/>
        <v/>
      </c>
      <c r="AQ385" s="2" t="str">
        <f t="shared" si="218"/>
        <v/>
      </c>
      <c r="AR385" s="3" t="str">
        <f t="shared" si="219"/>
        <v/>
      </c>
      <c r="AS385" s="3" t="str">
        <f t="shared" si="220"/>
        <v/>
      </c>
      <c r="AT385" s="3" t="str">
        <f t="shared" si="221"/>
        <v/>
      </c>
      <c r="AU385" s="3" t="str">
        <f t="shared" si="222"/>
        <v/>
      </c>
      <c r="AV385" s="3" t="str">
        <f t="shared" si="223"/>
        <v/>
      </c>
      <c r="AW385" s="3" t="str">
        <f t="shared" si="224"/>
        <v/>
      </c>
      <c r="AX385" s="3" t="str">
        <f t="shared" si="225"/>
        <v/>
      </c>
      <c r="AY385" s="3" t="str">
        <f t="shared" si="226"/>
        <v/>
      </c>
      <c r="AZ385" s="3" t="str">
        <f t="shared" si="227"/>
        <v/>
      </c>
      <c r="BB385" s="7" t="str">
        <f t="shared" si="207"/>
        <v/>
      </c>
    </row>
    <row r="386" spans="1:54" x14ac:dyDescent="0.25">
      <c r="A386" s="2" t="str">
        <f t="shared" si="228"/>
        <v/>
      </c>
      <c r="B386" s="2" t="str">
        <f t="shared" si="229"/>
        <v/>
      </c>
      <c r="D386" s="59"/>
      <c r="E386" s="61"/>
      <c r="F386" s="18" t="str">
        <f t="shared" si="247"/>
        <v/>
      </c>
      <c r="G386" s="19" t="str">
        <f>IF(D386="","",VLOOKUP(D386,'Flota Variable'!$D$4:$I$35,4,0))</f>
        <v/>
      </c>
      <c r="H386" s="54"/>
      <c r="I386" s="19" t="str">
        <f>IF(D386="","",VLOOKUP(D386,'Flota Variable'!$D$4:$I$35,6,0))</f>
        <v/>
      </c>
      <c r="J386" s="54"/>
      <c r="L386" s="2">
        <v>384</v>
      </c>
      <c r="M386" s="2">
        <f t="shared" si="230"/>
        <v>18</v>
      </c>
      <c r="N386" s="2">
        <f t="shared" si="231"/>
        <v>12</v>
      </c>
      <c r="O386" s="2">
        <f t="shared" si="232"/>
        <v>1812</v>
      </c>
      <c r="P386" s="43" t="str">
        <f t="shared" si="233"/>
        <v/>
      </c>
      <c r="Q386" s="44" t="str">
        <f t="shared" si="234"/>
        <v/>
      </c>
      <c r="R386" s="41" t="str">
        <f t="shared" si="235"/>
        <v/>
      </c>
      <c r="S386" s="41" t="str">
        <f t="shared" si="236"/>
        <v/>
      </c>
      <c r="U386" s="2" t="str">
        <f t="shared" si="237"/>
        <v/>
      </c>
      <c r="V386" s="2" t="str">
        <f t="shared" si="238"/>
        <v/>
      </c>
      <c r="W386" s="2" t="str">
        <f t="shared" si="239"/>
        <v/>
      </c>
      <c r="X386" s="2" t="str">
        <f t="shared" si="240"/>
        <v/>
      </c>
      <c r="Y386" s="2" t="str">
        <f t="shared" si="241"/>
        <v/>
      </c>
      <c r="Z386" s="41" t="str">
        <f t="shared" si="242"/>
        <v/>
      </c>
      <c r="AA386" s="41" t="str">
        <f t="shared" si="243"/>
        <v/>
      </c>
      <c r="AB386" s="41" t="str">
        <f t="shared" si="208"/>
        <v/>
      </c>
      <c r="AC386" s="40" t="str">
        <f t="shared" si="209"/>
        <v/>
      </c>
      <c r="AD386" s="41" t="str">
        <f t="shared" si="210"/>
        <v/>
      </c>
      <c r="AF386" s="2" t="str">
        <f t="shared" si="246"/>
        <v/>
      </c>
      <c r="AG386" s="2" t="str">
        <f t="shared" si="211"/>
        <v/>
      </c>
      <c r="AH386" s="2" t="str">
        <f t="shared" si="212"/>
        <v/>
      </c>
      <c r="AI386" s="2" t="str">
        <f t="shared" si="213"/>
        <v/>
      </c>
      <c r="AJ386" s="2" t="str">
        <f t="shared" si="214"/>
        <v/>
      </c>
      <c r="AK386" s="41" t="str">
        <f t="shared" si="244"/>
        <v/>
      </c>
      <c r="AL386" s="41" t="str">
        <f t="shared" si="245"/>
        <v/>
      </c>
      <c r="AM386" s="41" t="str">
        <f t="shared" si="215"/>
        <v/>
      </c>
      <c r="AN386" s="41" t="str">
        <f t="shared" si="216"/>
        <v/>
      </c>
      <c r="AO386" s="41" t="str">
        <f t="shared" si="217"/>
        <v/>
      </c>
      <c r="AQ386" s="2" t="str">
        <f t="shared" si="218"/>
        <v/>
      </c>
      <c r="AR386" s="3" t="str">
        <f t="shared" si="219"/>
        <v/>
      </c>
      <c r="AS386" s="3" t="str">
        <f t="shared" si="220"/>
        <v/>
      </c>
      <c r="AT386" s="3" t="str">
        <f t="shared" si="221"/>
        <v/>
      </c>
      <c r="AU386" s="3" t="str">
        <f t="shared" si="222"/>
        <v/>
      </c>
      <c r="AV386" s="3" t="str">
        <f t="shared" si="223"/>
        <v/>
      </c>
      <c r="AW386" s="3" t="str">
        <f t="shared" si="224"/>
        <v/>
      </c>
      <c r="AX386" s="3" t="str">
        <f t="shared" si="225"/>
        <v/>
      </c>
      <c r="AY386" s="3" t="str">
        <f t="shared" si="226"/>
        <v/>
      </c>
      <c r="AZ386" s="3" t="str">
        <f t="shared" si="227"/>
        <v/>
      </c>
      <c r="BB386" s="7" t="str">
        <f t="shared" ref="BB386:BB398" si="248">IF(AR386="","","="&amp;""""&amp;AR386&amp;""""&amp;","&amp;"="&amp;""""&amp;AS386&amp;""""&amp;","&amp;"="&amp;""""&amp;AT386&amp;""""&amp;","&amp;"="&amp;""""&amp;AU386&amp;""""&amp;","&amp;"="&amp;""""&amp;AV386&amp;""""&amp;","&amp;"="&amp;""""&amp;AW386&amp;""""&amp;","&amp;"="&amp;""""&amp;AY386&amp;""""&amp;","&amp;"="&amp;""""&amp;AZ386&amp;""""&amp;","&amp;"="&amp;""""&amp;AX386&amp;""""&amp;",")</f>
        <v/>
      </c>
    </row>
    <row r="387" spans="1:54" x14ac:dyDescent="0.25">
      <c r="A387" s="2" t="str">
        <f t="shared" si="228"/>
        <v/>
      </c>
      <c r="B387" s="2" t="str">
        <f t="shared" si="229"/>
        <v/>
      </c>
      <c r="D387" s="59"/>
      <c r="E387" s="61"/>
      <c r="F387" s="18" t="str">
        <f t="shared" si="247"/>
        <v/>
      </c>
      <c r="G387" s="19" t="str">
        <f>IF(D387="","",VLOOKUP(D387,'Flota Variable'!$D$4:$I$35,4,0))</f>
        <v/>
      </c>
      <c r="H387" s="54"/>
      <c r="I387" s="19" t="str">
        <f>IF(D387="","",VLOOKUP(D387,'Flota Variable'!$D$4:$I$35,6,0))</f>
        <v/>
      </c>
      <c r="J387" s="54"/>
      <c r="L387" s="2">
        <v>385</v>
      </c>
      <c r="M387" s="2">
        <f t="shared" si="230"/>
        <v>18</v>
      </c>
      <c r="N387" s="2">
        <f t="shared" si="231"/>
        <v>13</v>
      </c>
      <c r="O387" s="2">
        <f t="shared" si="232"/>
        <v>1813</v>
      </c>
      <c r="P387" s="43" t="str">
        <f t="shared" si="233"/>
        <v/>
      </c>
      <c r="Q387" s="44" t="str">
        <f t="shared" si="234"/>
        <v/>
      </c>
      <c r="R387" s="41" t="str">
        <f t="shared" si="235"/>
        <v/>
      </c>
      <c r="S387" s="41" t="str">
        <f t="shared" si="236"/>
        <v/>
      </c>
      <c r="U387" s="2" t="str">
        <f t="shared" si="237"/>
        <v/>
      </c>
      <c r="V387" s="2" t="str">
        <f t="shared" si="238"/>
        <v/>
      </c>
      <c r="W387" s="2" t="str">
        <f t="shared" si="239"/>
        <v/>
      </c>
      <c r="X387" s="2" t="str">
        <f t="shared" si="240"/>
        <v/>
      </c>
      <c r="Y387" s="2" t="str">
        <f t="shared" si="241"/>
        <v/>
      </c>
      <c r="Z387" s="41" t="str">
        <f t="shared" si="242"/>
        <v/>
      </c>
      <c r="AA387" s="41" t="str">
        <f t="shared" si="243"/>
        <v/>
      </c>
      <c r="AB387" s="41" t="str">
        <f t="shared" ref="AB387:AB398" si="249">IF(V387="","",H387)</f>
        <v/>
      </c>
      <c r="AC387" s="40" t="str">
        <f t="shared" ref="AC387:AC450" si="250">IF(V387="","",AB387-$X$1)</f>
        <v/>
      </c>
      <c r="AD387" s="41" t="str">
        <f t="shared" ref="AD387:AD398" si="251">AB387</f>
        <v/>
      </c>
      <c r="AF387" s="2" t="str">
        <f t="shared" si="246"/>
        <v/>
      </c>
      <c r="AG387" s="2" t="str">
        <f t="shared" ref="AG387:AG398" si="252">IF(L387&lt;=$V$1,D387,"")</f>
        <v/>
      </c>
      <c r="AH387" s="2" t="str">
        <f t="shared" ref="AH387:AH398" si="253">IF(V387="","",2)</f>
        <v/>
      </c>
      <c r="AI387" s="2" t="str">
        <f t="shared" ref="AI387:AI398" si="254">IF(V387="","",I387)</f>
        <v/>
      </c>
      <c r="AJ387" s="2" t="str">
        <f t="shared" ref="AJ387:AJ398" si="255">IF(V387="","",G387)</f>
        <v/>
      </c>
      <c r="AK387" s="41" t="str">
        <f t="shared" si="244"/>
        <v/>
      </c>
      <c r="AL387" s="41" t="str">
        <f t="shared" si="245"/>
        <v/>
      </c>
      <c r="AM387" s="41" t="str">
        <f t="shared" ref="AM387:AM398" si="256">IF(V387="","",J387)</f>
        <v/>
      </c>
      <c r="AN387" s="41" t="str">
        <f t="shared" ref="AN387:AN450" si="257">IF(V387="","",AM387-$X$1)</f>
        <v/>
      </c>
      <c r="AO387" s="41" t="str">
        <f t="shared" ref="AO387:AO398" si="258">AM387</f>
        <v/>
      </c>
      <c r="AQ387" s="2" t="str">
        <f t="shared" ref="AQ387:AQ398" si="259">IF(L387&lt;=$AG$1,L387,"")</f>
        <v/>
      </c>
      <c r="AR387" s="3" t="str">
        <f t="shared" ref="AR387:AR450" si="260">IFERROR(VLOOKUP(AQ387,$U$3:$AD$398,2,0),VLOOKUP(AQ387,$AF$3:$AO$398,2,0))</f>
        <v/>
      </c>
      <c r="AS387" s="3" t="str">
        <f t="shared" ref="AS387:AS398" si="261">IFERROR(VLOOKUP(AQ387,$U$3:$AD$398,3,0),VLOOKUP(AQ387,$AF$3:$AO$398,3,0))</f>
        <v/>
      </c>
      <c r="AT387" s="3" t="str">
        <f t="shared" ref="AT387:AT398" si="262">IFERROR(VLOOKUP(AQ387,$U$3:$AD$398,4,0),VLOOKUP(AQ387,$AF$3:$AO$398,4,0))</f>
        <v/>
      </c>
      <c r="AU387" s="3" t="str">
        <f t="shared" ref="AU387:AU398" si="263">IFERROR(VLOOKUP(AQ387,$U$3:$AD$398,5,0),VLOOKUP(AQ387,$AF$3:$AO$398,5,0))</f>
        <v/>
      </c>
      <c r="AV387" s="3" t="str">
        <f t="shared" ref="AV387:AV398" si="264">TEXT(IFERROR(VLOOKUP(AQ387,$U$3:$AD$398,6,0),VLOOKUP(AQ387,$AF$3:$AO$398,6,0)),"hh:mm")</f>
        <v/>
      </c>
      <c r="AW387" s="3" t="str">
        <f t="shared" ref="AW387:AW398" si="265">IF(IFERROR(VLOOKUP(AQ387,$U$3:$AD$398,7,0),VLOOKUP(AQ387,$AF$3:$AO$398,7,0))="40:00","40:00",TEXT(IFERROR(VLOOKUP(AQ387,$U$3:$AD$398,7,0),VLOOKUP(AQ387,$AF$3:$AO$398,7,0)),"hh:mm"))</f>
        <v/>
      </c>
      <c r="AX387" s="3" t="str">
        <f t="shared" ref="AX387:AX398" si="266">TEXT(IFERROR(VLOOKUP(AQ387,$U$3:$AD$398,10,0),VLOOKUP(AQ387,$AF$3:$AO$398,10,0)),"hh:mm")</f>
        <v/>
      </c>
      <c r="AY387" s="3" t="str">
        <f t="shared" ref="AY387:AY398" si="267">TEXT(IFERROR(VLOOKUP(AQ387,$U$3:$AD$398,8,0),VLOOKUP(AQ387,$AF$3:$AO$398,8,0)),"hh:mm")</f>
        <v/>
      </c>
      <c r="AZ387" s="3" t="str">
        <f t="shared" ref="AZ387:AZ398" si="268">TEXT(IFERROR(VLOOKUP(AQ387,$U$3:$AD$398,9,0),VLOOKUP(AQ387,$AF$3:$AO$398,9,0)),"hh:mm")</f>
        <v/>
      </c>
      <c r="BB387" s="7" t="str">
        <f t="shared" si="248"/>
        <v/>
      </c>
    </row>
    <row r="388" spans="1:54" x14ac:dyDescent="0.25">
      <c r="A388" s="2" t="str">
        <f t="shared" ref="A388:A402" si="269">IF(D388="","",IF(D388&lt;&gt;D387,A387+1,A387))</f>
        <v/>
      </c>
      <c r="B388" s="2" t="str">
        <f t="shared" ref="B388:B402" si="270">IF(E388="","",A388*100+IF(E388&lt;3,3,E388))</f>
        <v/>
      </c>
      <c r="D388" s="59"/>
      <c r="E388" s="61"/>
      <c r="F388" s="18" t="str">
        <f t="shared" si="247"/>
        <v/>
      </c>
      <c r="G388" s="19" t="str">
        <f>IF(D388="","",VLOOKUP(D388,'Flota Variable'!$D$4:$I$35,4,0))</f>
        <v/>
      </c>
      <c r="H388" s="54"/>
      <c r="I388" s="19" t="str">
        <f>IF(D388="","",VLOOKUP(D388,'Flota Variable'!$D$4:$I$35,6,0))</f>
        <v/>
      </c>
      <c r="J388" s="54"/>
      <c r="L388" s="2">
        <v>386</v>
      </c>
      <c r="M388" s="2">
        <f t="shared" ref="M388:M398" si="271">ROUNDUP(L388/22,0)</f>
        <v>18</v>
      </c>
      <c r="N388" s="2">
        <f t="shared" ref="N388:N398" si="272">IF(M388&lt;&gt;M387,3,N387+1)</f>
        <v>14</v>
      </c>
      <c r="O388" s="2">
        <f t="shared" ref="O388:O398" si="273">M388*100+N388</f>
        <v>1814</v>
      </c>
      <c r="P388" s="43" t="str">
        <f t="shared" ref="P388:P398" si="274">IFERROR(VLOOKUP(M388,$A$3:$D$402,4,0)&amp;"_"&amp;N388,"")</f>
        <v/>
      </c>
      <c r="Q388" s="44" t="str">
        <f t="shared" ref="Q388:Q398" si="275">IF(P388="","",IFERROR(VLOOKUP(O388,$B$3:$J$402,7,0),Q387))</f>
        <v/>
      </c>
      <c r="R388" s="41" t="str">
        <f t="shared" ref="R388:R398" si="276">IF(P388="","",IFERROR(VLOOKUP(O388,$B$3:$J$402,9,0),R387))</f>
        <v/>
      </c>
      <c r="S388" s="41" t="str">
        <f t="shared" ref="S388:S398" si="277">IFERROR(R388+Q388,"")</f>
        <v/>
      </c>
      <c r="U388" s="2" t="str">
        <f t="shared" ref="U388:U398" si="278">IF(V388="","",U387+1)</f>
        <v/>
      </c>
      <c r="V388" s="2" t="str">
        <f t="shared" ref="V388:V398" si="279">IF(L388&lt;=$V$1,D388,"")</f>
        <v/>
      </c>
      <c r="W388" s="2" t="str">
        <f t="shared" ref="W388:W398" si="280">IF(V388="","",1)</f>
        <v/>
      </c>
      <c r="X388" s="2" t="str">
        <f t="shared" ref="X388:X398" si="281">IF(V388="","",G388)</f>
        <v/>
      </c>
      <c r="Y388" s="2" t="str">
        <f t="shared" ref="Y388:Y398" si="282">IF(V388="","",I388)</f>
        <v/>
      </c>
      <c r="Z388" s="41" t="str">
        <f t="shared" ref="Z388:Z398" si="283">IF(V388="","",E388*$W$1)</f>
        <v/>
      </c>
      <c r="AA388" s="41" t="str">
        <f t="shared" ref="AA388:AA398" si="284">IF(AND(Z389="",Z388&lt;&gt;""),"40:00",Z389)</f>
        <v/>
      </c>
      <c r="AB388" s="41" t="str">
        <f t="shared" si="249"/>
        <v/>
      </c>
      <c r="AC388" s="40" t="str">
        <f t="shared" si="250"/>
        <v/>
      </c>
      <c r="AD388" s="41" t="str">
        <f t="shared" si="251"/>
        <v/>
      </c>
      <c r="AF388" s="2" t="str">
        <f t="shared" si="246"/>
        <v/>
      </c>
      <c r="AG388" s="2" t="str">
        <f t="shared" si="252"/>
        <v/>
      </c>
      <c r="AH388" s="2" t="str">
        <f t="shared" si="253"/>
        <v/>
      </c>
      <c r="AI388" s="2" t="str">
        <f t="shared" si="254"/>
        <v/>
      </c>
      <c r="AJ388" s="2" t="str">
        <f t="shared" si="255"/>
        <v/>
      </c>
      <c r="AK388" s="41" t="str">
        <f t="shared" ref="AK388:AK398" si="285">IF(V388="","",Z388+AB388)</f>
        <v/>
      </c>
      <c r="AL388" s="41" t="str">
        <f t="shared" ref="AL388:AL398" si="286">IF(AND(AK389="",AK388&lt;&gt;""),"40:00",AK389)</f>
        <v/>
      </c>
      <c r="AM388" s="41" t="str">
        <f t="shared" si="256"/>
        <v/>
      </c>
      <c r="AN388" s="41" t="str">
        <f t="shared" si="257"/>
        <v/>
      </c>
      <c r="AO388" s="41" t="str">
        <f t="shared" si="258"/>
        <v/>
      </c>
      <c r="AQ388" s="2" t="str">
        <f t="shared" si="259"/>
        <v/>
      </c>
      <c r="AR388" s="3" t="str">
        <f t="shared" si="260"/>
        <v/>
      </c>
      <c r="AS388" s="3" t="str">
        <f t="shared" si="261"/>
        <v/>
      </c>
      <c r="AT388" s="3" t="str">
        <f t="shared" si="262"/>
        <v/>
      </c>
      <c r="AU388" s="3" t="str">
        <f t="shared" si="263"/>
        <v/>
      </c>
      <c r="AV388" s="3" t="str">
        <f t="shared" si="264"/>
        <v/>
      </c>
      <c r="AW388" s="3" t="str">
        <f t="shared" si="265"/>
        <v/>
      </c>
      <c r="AX388" s="3" t="str">
        <f t="shared" si="266"/>
        <v/>
      </c>
      <c r="AY388" s="3" t="str">
        <f t="shared" si="267"/>
        <v/>
      </c>
      <c r="AZ388" s="3" t="str">
        <f t="shared" si="268"/>
        <v/>
      </c>
      <c r="BB388" s="7" t="str">
        <f t="shared" si="248"/>
        <v/>
      </c>
    </row>
    <row r="389" spans="1:54" x14ac:dyDescent="0.25">
      <c r="A389" s="2" t="str">
        <f t="shared" si="269"/>
        <v/>
      </c>
      <c r="B389" s="2" t="str">
        <f t="shared" si="270"/>
        <v/>
      </c>
      <c r="D389" s="59"/>
      <c r="E389" s="61"/>
      <c r="F389" s="18" t="str">
        <f t="shared" si="247"/>
        <v/>
      </c>
      <c r="G389" s="19" t="str">
        <f>IF(D389="","",VLOOKUP(D389,'Flota Variable'!$D$4:$I$35,4,0))</f>
        <v/>
      </c>
      <c r="H389" s="54"/>
      <c r="I389" s="19" t="str">
        <f>IF(D389="","",VLOOKUP(D389,'Flota Variable'!$D$4:$I$35,6,0))</f>
        <v/>
      </c>
      <c r="J389" s="54"/>
      <c r="L389" s="2">
        <v>387</v>
      </c>
      <c r="M389" s="2">
        <f t="shared" si="271"/>
        <v>18</v>
      </c>
      <c r="N389" s="2">
        <f t="shared" si="272"/>
        <v>15</v>
      </c>
      <c r="O389" s="2">
        <f t="shared" si="273"/>
        <v>1815</v>
      </c>
      <c r="P389" s="43" t="str">
        <f t="shared" si="274"/>
        <v/>
      </c>
      <c r="Q389" s="44" t="str">
        <f t="shared" si="275"/>
        <v/>
      </c>
      <c r="R389" s="41" t="str">
        <f t="shared" si="276"/>
        <v/>
      </c>
      <c r="S389" s="41" t="str">
        <f t="shared" si="277"/>
        <v/>
      </c>
      <c r="U389" s="2" t="str">
        <f t="shared" si="278"/>
        <v/>
      </c>
      <c r="V389" s="2" t="str">
        <f t="shared" si="279"/>
        <v/>
      </c>
      <c r="W389" s="2" t="str">
        <f t="shared" si="280"/>
        <v/>
      </c>
      <c r="X389" s="2" t="str">
        <f t="shared" si="281"/>
        <v/>
      </c>
      <c r="Y389" s="2" t="str">
        <f t="shared" si="282"/>
        <v/>
      </c>
      <c r="Z389" s="41" t="str">
        <f t="shared" si="283"/>
        <v/>
      </c>
      <c r="AA389" s="41" t="str">
        <f t="shared" si="284"/>
        <v/>
      </c>
      <c r="AB389" s="41" t="str">
        <f t="shared" si="249"/>
        <v/>
      </c>
      <c r="AC389" s="40" t="str">
        <f t="shared" si="250"/>
        <v/>
      </c>
      <c r="AD389" s="41" t="str">
        <f t="shared" si="251"/>
        <v/>
      </c>
      <c r="AF389" s="2" t="str">
        <f t="shared" ref="AF389:AF398" si="287">IF(AG389="","",AF388+1)</f>
        <v/>
      </c>
      <c r="AG389" s="2" t="str">
        <f t="shared" si="252"/>
        <v/>
      </c>
      <c r="AH389" s="2" t="str">
        <f t="shared" si="253"/>
        <v/>
      </c>
      <c r="AI389" s="2" t="str">
        <f t="shared" si="254"/>
        <v/>
      </c>
      <c r="AJ389" s="2" t="str">
        <f t="shared" si="255"/>
        <v/>
      </c>
      <c r="AK389" s="41" t="str">
        <f t="shared" si="285"/>
        <v/>
      </c>
      <c r="AL389" s="41" t="str">
        <f t="shared" si="286"/>
        <v/>
      </c>
      <c r="AM389" s="41" t="str">
        <f t="shared" si="256"/>
        <v/>
      </c>
      <c r="AN389" s="41" t="str">
        <f t="shared" si="257"/>
        <v/>
      </c>
      <c r="AO389" s="41" t="str">
        <f t="shared" si="258"/>
        <v/>
      </c>
      <c r="AQ389" s="2" t="str">
        <f t="shared" si="259"/>
        <v/>
      </c>
      <c r="AR389" s="3" t="str">
        <f t="shared" si="260"/>
        <v/>
      </c>
      <c r="AS389" s="3" t="str">
        <f t="shared" si="261"/>
        <v/>
      </c>
      <c r="AT389" s="3" t="str">
        <f t="shared" si="262"/>
        <v/>
      </c>
      <c r="AU389" s="3" t="str">
        <f t="shared" si="263"/>
        <v/>
      </c>
      <c r="AV389" s="3" t="str">
        <f t="shared" si="264"/>
        <v/>
      </c>
      <c r="AW389" s="3" t="str">
        <f t="shared" si="265"/>
        <v/>
      </c>
      <c r="AX389" s="3" t="str">
        <f t="shared" si="266"/>
        <v/>
      </c>
      <c r="AY389" s="3" t="str">
        <f t="shared" si="267"/>
        <v/>
      </c>
      <c r="AZ389" s="3" t="str">
        <f t="shared" si="268"/>
        <v/>
      </c>
      <c r="BB389" s="7" t="str">
        <f t="shared" si="248"/>
        <v/>
      </c>
    </row>
    <row r="390" spans="1:54" x14ac:dyDescent="0.25">
      <c r="A390" s="2" t="str">
        <f t="shared" si="269"/>
        <v/>
      </c>
      <c r="B390" s="2" t="str">
        <f t="shared" si="270"/>
        <v/>
      </c>
      <c r="D390" s="59"/>
      <c r="E390" s="61"/>
      <c r="F390" s="18" t="str">
        <f t="shared" si="247"/>
        <v/>
      </c>
      <c r="G390" s="19" t="str">
        <f>IF(D390="","",VLOOKUP(D390,'Flota Variable'!$D$4:$I$35,4,0))</f>
        <v/>
      </c>
      <c r="H390" s="54"/>
      <c r="I390" s="19" t="str">
        <f>IF(D390="","",VLOOKUP(D390,'Flota Variable'!$D$4:$I$35,6,0))</f>
        <v/>
      </c>
      <c r="J390" s="54"/>
      <c r="L390" s="2">
        <v>388</v>
      </c>
      <c r="M390" s="2">
        <f t="shared" si="271"/>
        <v>18</v>
      </c>
      <c r="N390" s="2">
        <f t="shared" si="272"/>
        <v>16</v>
      </c>
      <c r="O390" s="2">
        <f t="shared" si="273"/>
        <v>1816</v>
      </c>
      <c r="P390" s="43" t="str">
        <f t="shared" si="274"/>
        <v/>
      </c>
      <c r="Q390" s="44" t="str">
        <f t="shared" si="275"/>
        <v/>
      </c>
      <c r="R390" s="41" t="str">
        <f t="shared" si="276"/>
        <v/>
      </c>
      <c r="S390" s="41" t="str">
        <f t="shared" si="277"/>
        <v/>
      </c>
      <c r="U390" s="2" t="str">
        <f t="shared" si="278"/>
        <v/>
      </c>
      <c r="V390" s="2" t="str">
        <f t="shared" si="279"/>
        <v/>
      </c>
      <c r="W390" s="2" t="str">
        <f t="shared" si="280"/>
        <v/>
      </c>
      <c r="X390" s="2" t="str">
        <f t="shared" si="281"/>
        <v/>
      </c>
      <c r="Y390" s="2" t="str">
        <f t="shared" si="282"/>
        <v/>
      </c>
      <c r="Z390" s="41" t="str">
        <f t="shared" si="283"/>
        <v/>
      </c>
      <c r="AA390" s="41" t="str">
        <f t="shared" si="284"/>
        <v/>
      </c>
      <c r="AB390" s="41" t="str">
        <f t="shared" si="249"/>
        <v/>
      </c>
      <c r="AC390" s="40" t="str">
        <f t="shared" si="250"/>
        <v/>
      </c>
      <c r="AD390" s="41" t="str">
        <f t="shared" si="251"/>
        <v/>
      </c>
      <c r="AF390" s="2" t="str">
        <f t="shared" si="287"/>
        <v/>
      </c>
      <c r="AG390" s="2" t="str">
        <f t="shared" si="252"/>
        <v/>
      </c>
      <c r="AH390" s="2" t="str">
        <f t="shared" si="253"/>
        <v/>
      </c>
      <c r="AI390" s="2" t="str">
        <f t="shared" si="254"/>
        <v/>
      </c>
      <c r="AJ390" s="2" t="str">
        <f t="shared" si="255"/>
        <v/>
      </c>
      <c r="AK390" s="41" t="str">
        <f t="shared" si="285"/>
        <v/>
      </c>
      <c r="AL390" s="41" t="str">
        <f t="shared" si="286"/>
        <v/>
      </c>
      <c r="AM390" s="41" t="str">
        <f t="shared" si="256"/>
        <v/>
      </c>
      <c r="AN390" s="41" t="str">
        <f t="shared" si="257"/>
        <v/>
      </c>
      <c r="AO390" s="41" t="str">
        <f t="shared" si="258"/>
        <v/>
      </c>
      <c r="AQ390" s="2" t="str">
        <f t="shared" si="259"/>
        <v/>
      </c>
      <c r="AR390" s="3" t="str">
        <f t="shared" si="260"/>
        <v/>
      </c>
      <c r="AS390" s="3" t="str">
        <f t="shared" si="261"/>
        <v/>
      </c>
      <c r="AT390" s="3" t="str">
        <f t="shared" si="262"/>
        <v/>
      </c>
      <c r="AU390" s="3" t="str">
        <f t="shared" si="263"/>
        <v/>
      </c>
      <c r="AV390" s="3" t="str">
        <f t="shared" si="264"/>
        <v/>
      </c>
      <c r="AW390" s="3" t="str">
        <f t="shared" si="265"/>
        <v/>
      </c>
      <c r="AX390" s="3" t="str">
        <f t="shared" si="266"/>
        <v/>
      </c>
      <c r="AY390" s="3" t="str">
        <f t="shared" si="267"/>
        <v/>
      </c>
      <c r="AZ390" s="3" t="str">
        <f t="shared" si="268"/>
        <v/>
      </c>
      <c r="BB390" s="7" t="str">
        <f t="shared" si="248"/>
        <v/>
      </c>
    </row>
    <row r="391" spans="1:54" x14ac:dyDescent="0.25">
      <c r="A391" s="2" t="str">
        <f t="shared" si="269"/>
        <v/>
      </c>
      <c r="B391" s="2" t="str">
        <f t="shared" si="270"/>
        <v/>
      </c>
      <c r="D391" s="59"/>
      <c r="E391" s="61"/>
      <c r="F391" s="18" t="str">
        <f t="shared" si="247"/>
        <v/>
      </c>
      <c r="G391" s="19" t="str">
        <f>IF(D391="","",VLOOKUP(D391,'Flota Variable'!$D$4:$I$35,4,0))</f>
        <v/>
      </c>
      <c r="H391" s="54"/>
      <c r="I391" s="19" t="str">
        <f>IF(D391="","",VLOOKUP(D391,'Flota Variable'!$D$4:$I$35,6,0))</f>
        <v/>
      </c>
      <c r="J391" s="54"/>
      <c r="L391" s="2">
        <v>389</v>
      </c>
      <c r="M391" s="2">
        <f t="shared" si="271"/>
        <v>18</v>
      </c>
      <c r="N391" s="2">
        <f t="shared" si="272"/>
        <v>17</v>
      </c>
      <c r="O391" s="2">
        <f t="shared" si="273"/>
        <v>1817</v>
      </c>
      <c r="P391" s="43" t="str">
        <f t="shared" si="274"/>
        <v/>
      </c>
      <c r="Q391" s="44" t="str">
        <f t="shared" si="275"/>
        <v/>
      </c>
      <c r="R391" s="41" t="str">
        <f t="shared" si="276"/>
        <v/>
      </c>
      <c r="S391" s="41" t="str">
        <f t="shared" si="277"/>
        <v/>
      </c>
      <c r="U391" s="2" t="str">
        <f t="shared" si="278"/>
        <v/>
      </c>
      <c r="V391" s="2" t="str">
        <f t="shared" si="279"/>
        <v/>
      </c>
      <c r="W391" s="2" t="str">
        <f t="shared" si="280"/>
        <v/>
      </c>
      <c r="X391" s="2" t="str">
        <f t="shared" si="281"/>
        <v/>
      </c>
      <c r="Y391" s="2" t="str">
        <f t="shared" si="282"/>
        <v/>
      </c>
      <c r="Z391" s="41" t="str">
        <f t="shared" si="283"/>
        <v/>
      </c>
      <c r="AA391" s="41" t="str">
        <f t="shared" si="284"/>
        <v/>
      </c>
      <c r="AB391" s="41" t="str">
        <f t="shared" si="249"/>
        <v/>
      </c>
      <c r="AC391" s="40" t="str">
        <f t="shared" si="250"/>
        <v/>
      </c>
      <c r="AD391" s="41" t="str">
        <f t="shared" si="251"/>
        <v/>
      </c>
      <c r="AF391" s="2" t="str">
        <f t="shared" si="287"/>
        <v/>
      </c>
      <c r="AG391" s="2" t="str">
        <f t="shared" si="252"/>
        <v/>
      </c>
      <c r="AH391" s="2" t="str">
        <f t="shared" si="253"/>
        <v/>
      </c>
      <c r="AI391" s="2" t="str">
        <f t="shared" si="254"/>
        <v/>
      </c>
      <c r="AJ391" s="2" t="str">
        <f t="shared" si="255"/>
        <v/>
      </c>
      <c r="AK391" s="41" t="str">
        <f t="shared" si="285"/>
        <v/>
      </c>
      <c r="AL391" s="41" t="str">
        <f t="shared" si="286"/>
        <v/>
      </c>
      <c r="AM391" s="41" t="str">
        <f t="shared" si="256"/>
        <v/>
      </c>
      <c r="AN391" s="41" t="str">
        <f t="shared" si="257"/>
        <v/>
      </c>
      <c r="AO391" s="41" t="str">
        <f t="shared" si="258"/>
        <v/>
      </c>
      <c r="AQ391" s="2" t="str">
        <f t="shared" si="259"/>
        <v/>
      </c>
      <c r="AR391" s="3" t="str">
        <f t="shared" si="260"/>
        <v/>
      </c>
      <c r="AS391" s="3" t="str">
        <f t="shared" si="261"/>
        <v/>
      </c>
      <c r="AT391" s="3" t="str">
        <f t="shared" si="262"/>
        <v/>
      </c>
      <c r="AU391" s="3" t="str">
        <f t="shared" si="263"/>
        <v/>
      </c>
      <c r="AV391" s="3" t="str">
        <f t="shared" si="264"/>
        <v/>
      </c>
      <c r="AW391" s="3" t="str">
        <f t="shared" si="265"/>
        <v/>
      </c>
      <c r="AX391" s="3" t="str">
        <f t="shared" si="266"/>
        <v/>
      </c>
      <c r="AY391" s="3" t="str">
        <f t="shared" si="267"/>
        <v/>
      </c>
      <c r="AZ391" s="3" t="str">
        <f t="shared" si="268"/>
        <v/>
      </c>
      <c r="BB391" s="7" t="str">
        <f t="shared" si="248"/>
        <v/>
      </c>
    </row>
    <row r="392" spans="1:54" x14ac:dyDescent="0.25">
      <c r="A392" s="2" t="str">
        <f t="shared" si="269"/>
        <v/>
      </c>
      <c r="B392" s="2" t="str">
        <f t="shared" si="270"/>
        <v/>
      </c>
      <c r="D392" s="59"/>
      <c r="E392" s="61"/>
      <c r="F392" s="18" t="str">
        <f t="shared" si="247"/>
        <v/>
      </c>
      <c r="G392" s="19" t="str">
        <f>IF(D392="","",VLOOKUP(D392,'Flota Variable'!$D$4:$I$35,4,0))</f>
        <v/>
      </c>
      <c r="H392" s="54"/>
      <c r="I392" s="19" t="str">
        <f>IF(D392="","",VLOOKUP(D392,'Flota Variable'!$D$4:$I$35,6,0))</f>
        <v/>
      </c>
      <c r="J392" s="54"/>
      <c r="L392" s="2">
        <v>390</v>
      </c>
      <c r="M392" s="2">
        <f t="shared" si="271"/>
        <v>18</v>
      </c>
      <c r="N392" s="2">
        <f t="shared" si="272"/>
        <v>18</v>
      </c>
      <c r="O392" s="2">
        <f t="shared" si="273"/>
        <v>1818</v>
      </c>
      <c r="P392" s="43" t="str">
        <f t="shared" si="274"/>
        <v/>
      </c>
      <c r="Q392" s="44" t="str">
        <f t="shared" si="275"/>
        <v/>
      </c>
      <c r="R392" s="41" t="str">
        <f t="shared" si="276"/>
        <v/>
      </c>
      <c r="S392" s="41" t="str">
        <f t="shared" si="277"/>
        <v/>
      </c>
      <c r="U392" s="2" t="str">
        <f t="shared" si="278"/>
        <v/>
      </c>
      <c r="V392" s="2" t="str">
        <f t="shared" si="279"/>
        <v/>
      </c>
      <c r="W392" s="2" t="str">
        <f t="shared" si="280"/>
        <v/>
      </c>
      <c r="X392" s="2" t="str">
        <f t="shared" si="281"/>
        <v/>
      </c>
      <c r="Y392" s="2" t="str">
        <f t="shared" si="282"/>
        <v/>
      </c>
      <c r="Z392" s="41" t="str">
        <f t="shared" si="283"/>
        <v/>
      </c>
      <c r="AA392" s="41" t="str">
        <f t="shared" si="284"/>
        <v/>
      </c>
      <c r="AB392" s="41" t="str">
        <f t="shared" si="249"/>
        <v/>
      </c>
      <c r="AC392" s="40" t="str">
        <f t="shared" si="250"/>
        <v/>
      </c>
      <c r="AD392" s="41" t="str">
        <f t="shared" si="251"/>
        <v/>
      </c>
      <c r="AF392" s="2" t="str">
        <f t="shared" si="287"/>
        <v/>
      </c>
      <c r="AG392" s="2" t="str">
        <f t="shared" si="252"/>
        <v/>
      </c>
      <c r="AH392" s="2" t="str">
        <f t="shared" si="253"/>
        <v/>
      </c>
      <c r="AI392" s="2" t="str">
        <f t="shared" si="254"/>
        <v/>
      </c>
      <c r="AJ392" s="2" t="str">
        <f t="shared" si="255"/>
        <v/>
      </c>
      <c r="AK392" s="41" t="str">
        <f t="shared" si="285"/>
        <v/>
      </c>
      <c r="AL392" s="41" t="str">
        <f t="shared" si="286"/>
        <v/>
      </c>
      <c r="AM392" s="41" t="str">
        <f t="shared" si="256"/>
        <v/>
      </c>
      <c r="AN392" s="41" t="str">
        <f t="shared" si="257"/>
        <v/>
      </c>
      <c r="AO392" s="41" t="str">
        <f t="shared" si="258"/>
        <v/>
      </c>
      <c r="AQ392" s="2" t="str">
        <f t="shared" si="259"/>
        <v/>
      </c>
      <c r="AR392" s="3" t="str">
        <f t="shared" si="260"/>
        <v/>
      </c>
      <c r="AS392" s="3" t="str">
        <f t="shared" si="261"/>
        <v/>
      </c>
      <c r="AT392" s="3" t="str">
        <f t="shared" si="262"/>
        <v/>
      </c>
      <c r="AU392" s="3" t="str">
        <f t="shared" si="263"/>
        <v/>
      </c>
      <c r="AV392" s="3" t="str">
        <f t="shared" si="264"/>
        <v/>
      </c>
      <c r="AW392" s="3" t="str">
        <f t="shared" si="265"/>
        <v/>
      </c>
      <c r="AX392" s="3" t="str">
        <f t="shared" si="266"/>
        <v/>
      </c>
      <c r="AY392" s="3" t="str">
        <f t="shared" si="267"/>
        <v/>
      </c>
      <c r="AZ392" s="3" t="str">
        <f t="shared" si="268"/>
        <v/>
      </c>
      <c r="BB392" s="7" t="str">
        <f t="shared" si="248"/>
        <v/>
      </c>
    </row>
    <row r="393" spans="1:54" x14ac:dyDescent="0.25">
      <c r="A393" s="2" t="str">
        <f t="shared" si="269"/>
        <v/>
      </c>
      <c r="B393" s="2" t="str">
        <f t="shared" si="270"/>
        <v/>
      </c>
      <c r="D393" s="59"/>
      <c r="E393" s="61"/>
      <c r="F393" s="18" t="str">
        <f t="shared" si="247"/>
        <v/>
      </c>
      <c r="G393" s="19" t="str">
        <f>IF(D393="","",VLOOKUP(D393,'Flota Variable'!$D$4:$I$35,4,0))</f>
        <v/>
      </c>
      <c r="H393" s="54"/>
      <c r="I393" s="19" t="str">
        <f>IF(D393="","",VLOOKUP(D393,'Flota Variable'!$D$4:$I$35,6,0))</f>
        <v/>
      </c>
      <c r="J393" s="54"/>
      <c r="L393" s="2">
        <v>391</v>
      </c>
      <c r="M393" s="2">
        <f t="shared" si="271"/>
        <v>18</v>
      </c>
      <c r="N393" s="2">
        <f t="shared" si="272"/>
        <v>19</v>
      </c>
      <c r="O393" s="2">
        <f t="shared" si="273"/>
        <v>1819</v>
      </c>
      <c r="P393" s="43" t="str">
        <f t="shared" si="274"/>
        <v/>
      </c>
      <c r="Q393" s="44" t="str">
        <f t="shared" si="275"/>
        <v/>
      </c>
      <c r="R393" s="41" t="str">
        <f t="shared" si="276"/>
        <v/>
      </c>
      <c r="S393" s="41" t="str">
        <f t="shared" si="277"/>
        <v/>
      </c>
      <c r="U393" s="2" t="str">
        <f t="shared" si="278"/>
        <v/>
      </c>
      <c r="V393" s="2" t="str">
        <f t="shared" si="279"/>
        <v/>
      </c>
      <c r="W393" s="2" t="str">
        <f t="shared" si="280"/>
        <v/>
      </c>
      <c r="X393" s="2" t="str">
        <f t="shared" si="281"/>
        <v/>
      </c>
      <c r="Y393" s="2" t="str">
        <f t="shared" si="282"/>
        <v/>
      </c>
      <c r="Z393" s="41" t="str">
        <f t="shared" si="283"/>
        <v/>
      </c>
      <c r="AA393" s="41" t="str">
        <f t="shared" si="284"/>
        <v/>
      </c>
      <c r="AB393" s="41" t="str">
        <f t="shared" si="249"/>
        <v/>
      </c>
      <c r="AC393" s="40" t="str">
        <f t="shared" si="250"/>
        <v/>
      </c>
      <c r="AD393" s="41" t="str">
        <f t="shared" si="251"/>
        <v/>
      </c>
      <c r="AF393" s="2" t="str">
        <f t="shared" si="287"/>
        <v/>
      </c>
      <c r="AG393" s="2" t="str">
        <f t="shared" si="252"/>
        <v/>
      </c>
      <c r="AH393" s="2" t="str">
        <f t="shared" si="253"/>
        <v/>
      </c>
      <c r="AI393" s="2" t="str">
        <f t="shared" si="254"/>
        <v/>
      </c>
      <c r="AJ393" s="2" t="str">
        <f t="shared" si="255"/>
        <v/>
      </c>
      <c r="AK393" s="41" t="str">
        <f t="shared" si="285"/>
        <v/>
      </c>
      <c r="AL393" s="41" t="str">
        <f t="shared" si="286"/>
        <v/>
      </c>
      <c r="AM393" s="41" t="str">
        <f t="shared" si="256"/>
        <v/>
      </c>
      <c r="AN393" s="41" t="str">
        <f t="shared" si="257"/>
        <v/>
      </c>
      <c r="AO393" s="41" t="str">
        <f t="shared" si="258"/>
        <v/>
      </c>
      <c r="AQ393" s="2" t="str">
        <f t="shared" si="259"/>
        <v/>
      </c>
      <c r="AR393" s="3" t="str">
        <f t="shared" si="260"/>
        <v/>
      </c>
      <c r="AS393" s="3" t="str">
        <f t="shared" si="261"/>
        <v/>
      </c>
      <c r="AT393" s="3" t="str">
        <f t="shared" si="262"/>
        <v/>
      </c>
      <c r="AU393" s="3" t="str">
        <f t="shared" si="263"/>
        <v/>
      </c>
      <c r="AV393" s="3" t="str">
        <f t="shared" si="264"/>
        <v/>
      </c>
      <c r="AW393" s="3" t="str">
        <f t="shared" si="265"/>
        <v/>
      </c>
      <c r="AX393" s="3" t="str">
        <f t="shared" si="266"/>
        <v/>
      </c>
      <c r="AY393" s="3" t="str">
        <f t="shared" si="267"/>
        <v/>
      </c>
      <c r="AZ393" s="3" t="str">
        <f t="shared" si="268"/>
        <v/>
      </c>
      <c r="BB393" s="7" t="str">
        <f t="shared" si="248"/>
        <v/>
      </c>
    </row>
    <row r="394" spans="1:54" x14ac:dyDescent="0.25">
      <c r="A394" s="2" t="str">
        <f t="shared" si="269"/>
        <v/>
      </c>
      <c r="B394" s="2" t="str">
        <f t="shared" si="270"/>
        <v/>
      </c>
      <c r="D394" s="59"/>
      <c r="E394" s="61"/>
      <c r="F394" s="18" t="str">
        <f t="shared" si="247"/>
        <v/>
      </c>
      <c r="G394" s="19" t="str">
        <f>IF(D394="","",VLOOKUP(D394,'Flota Variable'!$D$4:$I$35,4,0))</f>
        <v/>
      </c>
      <c r="H394" s="54"/>
      <c r="I394" s="19" t="str">
        <f>IF(D394="","",VLOOKUP(D394,'Flota Variable'!$D$4:$I$35,6,0))</f>
        <v/>
      </c>
      <c r="J394" s="54"/>
      <c r="L394" s="2">
        <v>392</v>
      </c>
      <c r="M394" s="2">
        <f t="shared" si="271"/>
        <v>18</v>
      </c>
      <c r="N394" s="2">
        <f t="shared" si="272"/>
        <v>20</v>
      </c>
      <c r="O394" s="2">
        <f t="shared" si="273"/>
        <v>1820</v>
      </c>
      <c r="P394" s="43" t="str">
        <f t="shared" si="274"/>
        <v/>
      </c>
      <c r="Q394" s="44" t="str">
        <f t="shared" si="275"/>
        <v/>
      </c>
      <c r="R394" s="41" t="str">
        <f t="shared" si="276"/>
        <v/>
      </c>
      <c r="S394" s="41" t="str">
        <f t="shared" si="277"/>
        <v/>
      </c>
      <c r="U394" s="2" t="str">
        <f t="shared" si="278"/>
        <v/>
      </c>
      <c r="V394" s="2" t="str">
        <f t="shared" si="279"/>
        <v/>
      </c>
      <c r="W394" s="2" t="str">
        <f t="shared" si="280"/>
        <v/>
      </c>
      <c r="X394" s="2" t="str">
        <f t="shared" si="281"/>
        <v/>
      </c>
      <c r="Y394" s="2" t="str">
        <f t="shared" si="282"/>
        <v/>
      </c>
      <c r="Z394" s="41" t="str">
        <f t="shared" si="283"/>
        <v/>
      </c>
      <c r="AA394" s="41" t="str">
        <f t="shared" si="284"/>
        <v/>
      </c>
      <c r="AB394" s="41" t="str">
        <f t="shared" si="249"/>
        <v/>
      </c>
      <c r="AC394" s="40" t="str">
        <f t="shared" si="250"/>
        <v/>
      </c>
      <c r="AD394" s="41" t="str">
        <f t="shared" si="251"/>
        <v/>
      </c>
      <c r="AF394" s="2" t="str">
        <f t="shared" si="287"/>
        <v/>
      </c>
      <c r="AG394" s="2" t="str">
        <f t="shared" si="252"/>
        <v/>
      </c>
      <c r="AH394" s="2" t="str">
        <f t="shared" si="253"/>
        <v/>
      </c>
      <c r="AI394" s="2" t="str">
        <f t="shared" si="254"/>
        <v/>
      </c>
      <c r="AJ394" s="2" t="str">
        <f t="shared" si="255"/>
        <v/>
      </c>
      <c r="AK394" s="41" t="str">
        <f t="shared" si="285"/>
        <v/>
      </c>
      <c r="AL394" s="41" t="str">
        <f t="shared" si="286"/>
        <v/>
      </c>
      <c r="AM394" s="41" t="str">
        <f t="shared" si="256"/>
        <v/>
      </c>
      <c r="AN394" s="41" t="str">
        <f t="shared" si="257"/>
        <v/>
      </c>
      <c r="AO394" s="41" t="str">
        <f t="shared" si="258"/>
        <v/>
      </c>
      <c r="AQ394" s="2" t="str">
        <f t="shared" si="259"/>
        <v/>
      </c>
      <c r="AR394" s="3" t="str">
        <f t="shared" si="260"/>
        <v/>
      </c>
      <c r="AS394" s="3" t="str">
        <f t="shared" si="261"/>
        <v/>
      </c>
      <c r="AT394" s="3" t="str">
        <f t="shared" si="262"/>
        <v/>
      </c>
      <c r="AU394" s="3" t="str">
        <f t="shared" si="263"/>
        <v/>
      </c>
      <c r="AV394" s="3" t="str">
        <f t="shared" si="264"/>
        <v/>
      </c>
      <c r="AW394" s="3" t="str">
        <f t="shared" si="265"/>
        <v/>
      </c>
      <c r="AX394" s="3" t="str">
        <f t="shared" si="266"/>
        <v/>
      </c>
      <c r="AY394" s="3" t="str">
        <f t="shared" si="267"/>
        <v/>
      </c>
      <c r="AZ394" s="3" t="str">
        <f t="shared" si="268"/>
        <v/>
      </c>
      <c r="BB394" s="7" t="str">
        <f t="shared" si="248"/>
        <v/>
      </c>
    </row>
    <row r="395" spans="1:54" x14ac:dyDescent="0.25">
      <c r="A395" s="2" t="str">
        <f t="shared" si="269"/>
        <v/>
      </c>
      <c r="B395" s="2" t="str">
        <f t="shared" si="270"/>
        <v/>
      </c>
      <c r="D395" s="59"/>
      <c r="E395" s="61"/>
      <c r="F395" s="18" t="str">
        <f t="shared" ref="F395:F402" si="288">IF(D395="","",H395+J395)</f>
        <v/>
      </c>
      <c r="G395" s="19" t="str">
        <f>IF(D395="","",VLOOKUP(D395,'Flota Variable'!$D$4:$I$35,4,0))</f>
        <v/>
      </c>
      <c r="H395" s="54"/>
      <c r="I395" s="19" t="str">
        <f>IF(D395="","",VLOOKUP(D395,'Flota Variable'!$D$4:$I$35,6,0))</f>
        <v/>
      </c>
      <c r="J395" s="54"/>
      <c r="L395" s="2">
        <v>393</v>
      </c>
      <c r="M395" s="2">
        <f t="shared" si="271"/>
        <v>18</v>
      </c>
      <c r="N395" s="2">
        <f t="shared" si="272"/>
        <v>21</v>
      </c>
      <c r="O395" s="2">
        <f t="shared" si="273"/>
        <v>1821</v>
      </c>
      <c r="P395" s="43" t="str">
        <f t="shared" si="274"/>
        <v/>
      </c>
      <c r="Q395" s="44" t="str">
        <f t="shared" si="275"/>
        <v/>
      </c>
      <c r="R395" s="41" t="str">
        <f t="shared" si="276"/>
        <v/>
      </c>
      <c r="S395" s="41" t="str">
        <f t="shared" si="277"/>
        <v/>
      </c>
      <c r="U395" s="2" t="str">
        <f t="shared" si="278"/>
        <v/>
      </c>
      <c r="V395" s="2" t="str">
        <f t="shared" si="279"/>
        <v/>
      </c>
      <c r="W395" s="2" t="str">
        <f t="shared" si="280"/>
        <v/>
      </c>
      <c r="X395" s="2" t="str">
        <f t="shared" si="281"/>
        <v/>
      </c>
      <c r="Y395" s="2" t="str">
        <f t="shared" si="282"/>
        <v/>
      </c>
      <c r="Z395" s="41" t="str">
        <f t="shared" si="283"/>
        <v/>
      </c>
      <c r="AA395" s="41" t="str">
        <f t="shared" si="284"/>
        <v/>
      </c>
      <c r="AB395" s="41" t="str">
        <f t="shared" si="249"/>
        <v/>
      </c>
      <c r="AC395" s="40" t="str">
        <f t="shared" si="250"/>
        <v/>
      </c>
      <c r="AD395" s="41" t="str">
        <f t="shared" si="251"/>
        <v/>
      </c>
      <c r="AF395" s="2" t="str">
        <f t="shared" si="287"/>
        <v/>
      </c>
      <c r="AG395" s="2" t="str">
        <f t="shared" si="252"/>
        <v/>
      </c>
      <c r="AH395" s="2" t="str">
        <f t="shared" si="253"/>
        <v/>
      </c>
      <c r="AI395" s="2" t="str">
        <f t="shared" si="254"/>
        <v/>
      </c>
      <c r="AJ395" s="2" t="str">
        <f t="shared" si="255"/>
        <v/>
      </c>
      <c r="AK395" s="41" t="str">
        <f t="shared" si="285"/>
        <v/>
      </c>
      <c r="AL395" s="41" t="str">
        <f t="shared" si="286"/>
        <v/>
      </c>
      <c r="AM395" s="41" t="str">
        <f t="shared" si="256"/>
        <v/>
      </c>
      <c r="AN395" s="41" t="str">
        <f t="shared" si="257"/>
        <v/>
      </c>
      <c r="AO395" s="41" t="str">
        <f t="shared" si="258"/>
        <v/>
      </c>
      <c r="AQ395" s="2" t="str">
        <f t="shared" si="259"/>
        <v/>
      </c>
      <c r="AR395" s="3" t="str">
        <f t="shared" si="260"/>
        <v/>
      </c>
      <c r="AS395" s="3" t="str">
        <f t="shared" si="261"/>
        <v/>
      </c>
      <c r="AT395" s="3" t="str">
        <f t="shared" si="262"/>
        <v/>
      </c>
      <c r="AU395" s="3" t="str">
        <f t="shared" si="263"/>
        <v/>
      </c>
      <c r="AV395" s="3" t="str">
        <f t="shared" si="264"/>
        <v/>
      </c>
      <c r="AW395" s="3" t="str">
        <f t="shared" si="265"/>
        <v/>
      </c>
      <c r="AX395" s="3" t="str">
        <f t="shared" si="266"/>
        <v/>
      </c>
      <c r="AY395" s="3" t="str">
        <f t="shared" si="267"/>
        <v/>
      </c>
      <c r="AZ395" s="3" t="str">
        <f t="shared" si="268"/>
        <v/>
      </c>
      <c r="BB395" s="7" t="str">
        <f t="shared" si="248"/>
        <v/>
      </c>
    </row>
    <row r="396" spans="1:54" x14ac:dyDescent="0.25">
      <c r="A396" s="2" t="str">
        <f t="shared" si="269"/>
        <v/>
      </c>
      <c r="B396" s="2" t="str">
        <f t="shared" si="270"/>
        <v/>
      </c>
      <c r="D396" s="59"/>
      <c r="E396" s="61"/>
      <c r="F396" s="18" t="str">
        <f t="shared" si="288"/>
        <v/>
      </c>
      <c r="G396" s="19" t="str">
        <f>IF(D396="","",VLOOKUP(D396,'Flota Variable'!$D$4:$I$35,4,0))</f>
        <v/>
      </c>
      <c r="H396" s="54"/>
      <c r="I396" s="19" t="str">
        <f>IF(D396="","",VLOOKUP(D396,'Flota Variable'!$D$4:$I$35,6,0))</f>
        <v/>
      </c>
      <c r="J396" s="54"/>
      <c r="L396" s="2">
        <v>394</v>
      </c>
      <c r="M396" s="2">
        <f t="shared" si="271"/>
        <v>18</v>
      </c>
      <c r="N396" s="2">
        <f t="shared" si="272"/>
        <v>22</v>
      </c>
      <c r="O396" s="2">
        <f t="shared" si="273"/>
        <v>1822</v>
      </c>
      <c r="P396" s="43" t="str">
        <f t="shared" si="274"/>
        <v/>
      </c>
      <c r="Q396" s="44" t="str">
        <f t="shared" si="275"/>
        <v/>
      </c>
      <c r="R396" s="41" t="str">
        <f t="shared" si="276"/>
        <v/>
      </c>
      <c r="S396" s="41" t="str">
        <f t="shared" si="277"/>
        <v/>
      </c>
      <c r="U396" s="2" t="str">
        <f t="shared" si="278"/>
        <v/>
      </c>
      <c r="V396" s="2" t="str">
        <f t="shared" si="279"/>
        <v/>
      </c>
      <c r="W396" s="2" t="str">
        <f t="shared" si="280"/>
        <v/>
      </c>
      <c r="X396" s="2" t="str">
        <f t="shared" si="281"/>
        <v/>
      </c>
      <c r="Y396" s="2" t="str">
        <f t="shared" si="282"/>
        <v/>
      </c>
      <c r="Z396" s="41" t="str">
        <f t="shared" si="283"/>
        <v/>
      </c>
      <c r="AA396" s="41" t="str">
        <f t="shared" si="284"/>
        <v/>
      </c>
      <c r="AB396" s="41" t="str">
        <f t="shared" si="249"/>
        <v/>
      </c>
      <c r="AC396" s="40" t="str">
        <f t="shared" si="250"/>
        <v/>
      </c>
      <c r="AD396" s="41" t="str">
        <f t="shared" si="251"/>
        <v/>
      </c>
      <c r="AF396" s="2" t="str">
        <f t="shared" si="287"/>
        <v/>
      </c>
      <c r="AG396" s="2" t="str">
        <f t="shared" si="252"/>
        <v/>
      </c>
      <c r="AH396" s="2" t="str">
        <f t="shared" si="253"/>
        <v/>
      </c>
      <c r="AI396" s="2" t="str">
        <f t="shared" si="254"/>
        <v/>
      </c>
      <c r="AJ396" s="2" t="str">
        <f t="shared" si="255"/>
        <v/>
      </c>
      <c r="AK396" s="41" t="str">
        <f t="shared" si="285"/>
        <v/>
      </c>
      <c r="AL396" s="41" t="str">
        <f t="shared" si="286"/>
        <v/>
      </c>
      <c r="AM396" s="41" t="str">
        <f t="shared" si="256"/>
        <v/>
      </c>
      <c r="AN396" s="41" t="str">
        <f t="shared" si="257"/>
        <v/>
      </c>
      <c r="AO396" s="41" t="str">
        <f t="shared" si="258"/>
        <v/>
      </c>
      <c r="AQ396" s="2" t="str">
        <f t="shared" si="259"/>
        <v/>
      </c>
      <c r="AR396" s="3" t="str">
        <f t="shared" si="260"/>
        <v/>
      </c>
      <c r="AS396" s="3" t="str">
        <f t="shared" si="261"/>
        <v/>
      </c>
      <c r="AT396" s="3" t="str">
        <f t="shared" si="262"/>
        <v/>
      </c>
      <c r="AU396" s="3" t="str">
        <f t="shared" si="263"/>
        <v/>
      </c>
      <c r="AV396" s="3" t="str">
        <f t="shared" si="264"/>
        <v/>
      </c>
      <c r="AW396" s="3" t="str">
        <f t="shared" si="265"/>
        <v/>
      </c>
      <c r="AX396" s="3" t="str">
        <f t="shared" si="266"/>
        <v/>
      </c>
      <c r="AY396" s="3" t="str">
        <f t="shared" si="267"/>
        <v/>
      </c>
      <c r="AZ396" s="3" t="str">
        <f t="shared" si="268"/>
        <v/>
      </c>
      <c r="BB396" s="7" t="str">
        <f t="shared" si="248"/>
        <v/>
      </c>
    </row>
    <row r="397" spans="1:54" x14ac:dyDescent="0.25">
      <c r="A397" s="2" t="str">
        <f t="shared" si="269"/>
        <v/>
      </c>
      <c r="B397" s="2" t="str">
        <f t="shared" si="270"/>
        <v/>
      </c>
      <c r="D397" s="59"/>
      <c r="E397" s="61"/>
      <c r="F397" s="18" t="str">
        <f t="shared" si="288"/>
        <v/>
      </c>
      <c r="G397" s="19" t="str">
        <f>IF(D397="","",VLOOKUP(D397,'Flota Variable'!$D$4:$I$35,4,0))</f>
        <v/>
      </c>
      <c r="H397" s="54"/>
      <c r="I397" s="19" t="str">
        <f>IF(D397="","",VLOOKUP(D397,'Flota Variable'!$D$4:$I$35,6,0))</f>
        <v/>
      </c>
      <c r="J397" s="54"/>
      <c r="L397" s="2">
        <v>395</v>
      </c>
      <c r="M397" s="2">
        <f t="shared" si="271"/>
        <v>18</v>
      </c>
      <c r="N397" s="2">
        <f t="shared" si="272"/>
        <v>23</v>
      </c>
      <c r="O397" s="2">
        <f t="shared" si="273"/>
        <v>1823</v>
      </c>
      <c r="P397" s="43" t="str">
        <f t="shared" si="274"/>
        <v/>
      </c>
      <c r="Q397" s="44" t="str">
        <f t="shared" si="275"/>
        <v/>
      </c>
      <c r="R397" s="41" t="str">
        <f t="shared" si="276"/>
        <v/>
      </c>
      <c r="S397" s="41" t="str">
        <f t="shared" si="277"/>
        <v/>
      </c>
      <c r="U397" s="2" t="str">
        <f t="shared" si="278"/>
        <v/>
      </c>
      <c r="V397" s="2" t="str">
        <f t="shared" si="279"/>
        <v/>
      </c>
      <c r="W397" s="2" t="str">
        <f t="shared" si="280"/>
        <v/>
      </c>
      <c r="X397" s="2" t="str">
        <f t="shared" si="281"/>
        <v/>
      </c>
      <c r="Y397" s="2" t="str">
        <f t="shared" si="282"/>
        <v/>
      </c>
      <c r="Z397" s="41" t="str">
        <f t="shared" si="283"/>
        <v/>
      </c>
      <c r="AA397" s="41" t="str">
        <f t="shared" si="284"/>
        <v/>
      </c>
      <c r="AB397" s="41" t="str">
        <f t="shared" si="249"/>
        <v/>
      </c>
      <c r="AC397" s="40" t="str">
        <f t="shared" si="250"/>
        <v/>
      </c>
      <c r="AD397" s="41" t="str">
        <f t="shared" si="251"/>
        <v/>
      </c>
      <c r="AF397" s="2" t="str">
        <f t="shared" si="287"/>
        <v/>
      </c>
      <c r="AG397" s="2" t="str">
        <f t="shared" si="252"/>
        <v/>
      </c>
      <c r="AH397" s="2" t="str">
        <f t="shared" si="253"/>
        <v/>
      </c>
      <c r="AI397" s="2" t="str">
        <f t="shared" si="254"/>
        <v/>
      </c>
      <c r="AJ397" s="2" t="str">
        <f t="shared" si="255"/>
        <v/>
      </c>
      <c r="AK397" s="41" t="str">
        <f t="shared" si="285"/>
        <v/>
      </c>
      <c r="AL397" s="41" t="str">
        <f t="shared" si="286"/>
        <v/>
      </c>
      <c r="AM397" s="41" t="str">
        <f t="shared" si="256"/>
        <v/>
      </c>
      <c r="AN397" s="41" t="str">
        <f t="shared" si="257"/>
        <v/>
      </c>
      <c r="AO397" s="41" t="str">
        <f t="shared" si="258"/>
        <v/>
      </c>
      <c r="AQ397" s="2" t="str">
        <f t="shared" si="259"/>
        <v/>
      </c>
      <c r="AR397" s="3" t="str">
        <f t="shared" si="260"/>
        <v/>
      </c>
      <c r="AS397" s="3" t="str">
        <f t="shared" si="261"/>
        <v/>
      </c>
      <c r="AT397" s="3" t="str">
        <f t="shared" si="262"/>
        <v/>
      </c>
      <c r="AU397" s="3" t="str">
        <f t="shared" si="263"/>
        <v/>
      </c>
      <c r="AV397" s="3" t="str">
        <f t="shared" si="264"/>
        <v/>
      </c>
      <c r="AW397" s="3" t="str">
        <f t="shared" si="265"/>
        <v/>
      </c>
      <c r="AX397" s="3" t="str">
        <f t="shared" si="266"/>
        <v/>
      </c>
      <c r="AY397" s="3" t="str">
        <f t="shared" si="267"/>
        <v/>
      </c>
      <c r="AZ397" s="3" t="str">
        <f t="shared" si="268"/>
        <v/>
      </c>
      <c r="BB397" s="7" t="str">
        <f t="shared" si="248"/>
        <v/>
      </c>
    </row>
    <row r="398" spans="1:54" x14ac:dyDescent="0.25">
      <c r="A398" s="2" t="str">
        <f t="shared" si="269"/>
        <v/>
      </c>
      <c r="B398" s="2" t="str">
        <f t="shared" si="270"/>
        <v/>
      </c>
      <c r="D398" s="59"/>
      <c r="E398" s="61"/>
      <c r="F398" s="18" t="str">
        <f t="shared" si="288"/>
        <v/>
      </c>
      <c r="G398" s="19" t="str">
        <f>IF(D398="","",VLOOKUP(D398,'Flota Variable'!$D$4:$I$35,4,0))</f>
        <v/>
      </c>
      <c r="H398" s="54"/>
      <c r="I398" s="19" t="str">
        <f>IF(D398="","",VLOOKUP(D398,'Flota Variable'!$D$4:$I$35,6,0))</f>
        <v/>
      </c>
      <c r="J398" s="54"/>
      <c r="L398" s="2">
        <v>396</v>
      </c>
      <c r="M398" s="2">
        <f t="shared" si="271"/>
        <v>18</v>
      </c>
      <c r="N398" s="2">
        <f t="shared" si="272"/>
        <v>24</v>
      </c>
      <c r="O398" s="2">
        <f t="shared" si="273"/>
        <v>1824</v>
      </c>
      <c r="P398" s="43" t="str">
        <f t="shared" si="274"/>
        <v/>
      </c>
      <c r="Q398" s="44" t="str">
        <f t="shared" si="275"/>
        <v/>
      </c>
      <c r="R398" s="41" t="str">
        <f t="shared" si="276"/>
        <v/>
      </c>
      <c r="S398" s="41" t="str">
        <f t="shared" si="277"/>
        <v/>
      </c>
      <c r="U398" s="2" t="str">
        <f t="shared" si="278"/>
        <v/>
      </c>
      <c r="V398" s="2" t="str">
        <f t="shared" si="279"/>
        <v/>
      </c>
      <c r="W398" s="2" t="str">
        <f t="shared" si="280"/>
        <v/>
      </c>
      <c r="X398" s="2" t="str">
        <f t="shared" si="281"/>
        <v/>
      </c>
      <c r="Y398" s="2" t="str">
        <f t="shared" si="282"/>
        <v/>
      </c>
      <c r="Z398" s="41" t="str">
        <f t="shared" si="283"/>
        <v/>
      </c>
      <c r="AA398" s="41">
        <f t="shared" si="284"/>
        <v>0</v>
      </c>
      <c r="AB398" s="41" t="str">
        <f t="shared" si="249"/>
        <v/>
      </c>
      <c r="AC398" s="40" t="str">
        <f t="shared" si="250"/>
        <v/>
      </c>
      <c r="AD398" s="41" t="str">
        <f t="shared" si="251"/>
        <v/>
      </c>
      <c r="AF398" s="2" t="str">
        <f t="shared" si="287"/>
        <v/>
      </c>
      <c r="AG398" s="2" t="str">
        <f t="shared" si="252"/>
        <v/>
      </c>
      <c r="AH398" s="2" t="str">
        <f t="shared" si="253"/>
        <v/>
      </c>
      <c r="AI398" s="2" t="str">
        <f t="shared" si="254"/>
        <v/>
      </c>
      <c r="AJ398" s="2" t="str">
        <f t="shared" si="255"/>
        <v/>
      </c>
      <c r="AK398" s="41" t="str">
        <f t="shared" si="285"/>
        <v/>
      </c>
      <c r="AL398" s="41">
        <f t="shared" si="286"/>
        <v>0</v>
      </c>
      <c r="AM398" s="41" t="str">
        <f t="shared" si="256"/>
        <v/>
      </c>
      <c r="AN398" s="41" t="str">
        <f t="shared" si="257"/>
        <v/>
      </c>
      <c r="AO398" s="41" t="str">
        <f t="shared" si="258"/>
        <v/>
      </c>
      <c r="AQ398" s="2" t="str">
        <f t="shared" si="259"/>
        <v/>
      </c>
      <c r="AR398" s="3" t="str">
        <f t="shared" si="260"/>
        <v/>
      </c>
      <c r="AS398" s="3" t="str">
        <f t="shared" si="261"/>
        <v/>
      </c>
      <c r="AT398" s="3" t="str">
        <f t="shared" si="262"/>
        <v/>
      </c>
      <c r="AU398" s="3" t="str">
        <f t="shared" si="263"/>
        <v/>
      </c>
      <c r="AV398" s="3" t="str">
        <f t="shared" si="264"/>
        <v/>
      </c>
      <c r="AW398" s="3" t="str">
        <f t="shared" si="265"/>
        <v/>
      </c>
      <c r="AX398" s="3" t="str">
        <f t="shared" si="266"/>
        <v/>
      </c>
      <c r="AY398" s="3" t="str">
        <f t="shared" si="267"/>
        <v/>
      </c>
      <c r="AZ398" s="3" t="str">
        <f t="shared" si="268"/>
        <v/>
      </c>
      <c r="BB398" s="7" t="str">
        <f t="shared" si="248"/>
        <v/>
      </c>
    </row>
    <row r="399" spans="1:54" s="50" customFormat="1" x14ac:dyDescent="0.25">
      <c r="A399" s="2" t="str">
        <f t="shared" si="269"/>
        <v/>
      </c>
      <c r="B399" s="2" t="str">
        <f t="shared" si="270"/>
        <v/>
      </c>
      <c r="C399" s="21"/>
      <c r="D399" s="59"/>
      <c r="E399" s="61"/>
      <c r="F399" s="18" t="str">
        <f t="shared" si="288"/>
        <v/>
      </c>
      <c r="G399" s="19" t="str">
        <f>IF(D399="","",VLOOKUP(D399,'Flota Variable'!$D$4:$I$35,4,0))</f>
        <v/>
      </c>
      <c r="H399" s="54"/>
      <c r="I399" s="19" t="str">
        <f>IF(D399="","",VLOOKUP(D399,'Flota Variable'!$D$4:$I$35,6,0))</f>
        <v/>
      </c>
      <c r="J399" s="54"/>
      <c r="K399" s="2"/>
      <c r="L399" s="2"/>
      <c r="M399" s="2"/>
      <c r="N399" s="2"/>
      <c r="O399" s="2"/>
      <c r="P399" s="2"/>
      <c r="Q399" s="41"/>
      <c r="R399" s="41"/>
      <c r="S399" s="41"/>
      <c r="T399" s="41"/>
      <c r="U399" s="2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6"/>
      <c r="AL399" s="46"/>
      <c r="AM399" s="47"/>
      <c r="AN399" s="47"/>
      <c r="AO399" s="47"/>
      <c r="AP399" s="45"/>
      <c r="AQ399" s="45"/>
      <c r="AR399" s="46"/>
      <c r="AS399" s="46"/>
      <c r="AT399" s="46"/>
      <c r="AU399" s="46"/>
      <c r="AV399" s="46"/>
      <c r="AW399" s="46"/>
      <c r="AX399" s="46"/>
      <c r="AY399" s="46"/>
      <c r="AZ399" s="46"/>
      <c r="BB399" s="45"/>
    </row>
    <row r="400" spans="1:54" s="50" customFormat="1" x14ac:dyDescent="0.25">
      <c r="A400" s="2" t="str">
        <f t="shared" si="269"/>
        <v/>
      </c>
      <c r="B400" s="2" t="str">
        <f t="shared" si="270"/>
        <v/>
      </c>
      <c r="C400" s="21"/>
      <c r="D400" s="59"/>
      <c r="E400" s="61"/>
      <c r="F400" s="18" t="str">
        <f t="shared" si="288"/>
        <v/>
      </c>
      <c r="G400" s="19" t="str">
        <f>IF(D400="","",VLOOKUP(D400,'Flota Variable'!$D$4:$I$35,4,0))</f>
        <v/>
      </c>
      <c r="H400" s="54"/>
      <c r="I400" s="19" t="str">
        <f>IF(D400="","",VLOOKUP(D400,'Flota Variable'!$D$4:$I$35,6,0))</f>
        <v/>
      </c>
      <c r="J400" s="54"/>
      <c r="K400" s="2"/>
      <c r="L400" s="2"/>
      <c r="M400" s="2"/>
      <c r="N400" s="2"/>
      <c r="O400" s="2"/>
      <c r="P400" s="2"/>
      <c r="Q400" s="41"/>
      <c r="R400" s="41"/>
      <c r="S400" s="41"/>
      <c r="T400" s="41"/>
      <c r="U400" s="2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6"/>
      <c r="AL400" s="46"/>
      <c r="AM400" s="47"/>
      <c r="AN400" s="47"/>
      <c r="AO400" s="47"/>
      <c r="AP400" s="45"/>
      <c r="AQ400" s="45"/>
      <c r="AR400" s="46"/>
      <c r="AS400" s="46"/>
      <c r="AT400" s="46"/>
      <c r="AU400" s="46"/>
      <c r="AV400" s="46"/>
      <c r="AW400" s="46"/>
      <c r="AX400" s="46"/>
      <c r="AY400" s="46"/>
      <c r="AZ400" s="46"/>
      <c r="BB400" s="45"/>
    </row>
    <row r="401" spans="1:54" s="50" customFormat="1" x14ac:dyDescent="0.25">
      <c r="A401" s="2" t="str">
        <f t="shared" si="269"/>
        <v/>
      </c>
      <c r="B401" s="2" t="str">
        <f t="shared" si="270"/>
        <v/>
      </c>
      <c r="C401" s="21"/>
      <c r="D401" s="59"/>
      <c r="E401" s="61"/>
      <c r="F401" s="18" t="str">
        <f t="shared" si="288"/>
        <v/>
      </c>
      <c r="G401" s="19" t="str">
        <f>IF(D401="","",VLOOKUP(D401,'Flota Variable'!$D$4:$I$35,4,0))</f>
        <v/>
      </c>
      <c r="H401" s="54"/>
      <c r="I401" s="19" t="str">
        <f>IF(D401="","",VLOOKUP(D401,'Flota Variable'!$D$4:$I$35,6,0))</f>
        <v/>
      </c>
      <c r="J401" s="54"/>
      <c r="K401" s="2"/>
      <c r="L401" s="2"/>
      <c r="M401" s="2"/>
      <c r="N401" s="2"/>
      <c r="O401" s="2"/>
      <c r="P401" s="2"/>
      <c r="Q401" s="41"/>
      <c r="R401" s="41"/>
      <c r="S401" s="41"/>
      <c r="T401" s="41"/>
      <c r="U401" s="2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6"/>
      <c r="AL401" s="46"/>
      <c r="AM401" s="47"/>
      <c r="AN401" s="47"/>
      <c r="AO401" s="47"/>
      <c r="AP401" s="45"/>
      <c r="AQ401" s="45"/>
      <c r="AR401" s="46"/>
      <c r="AS401" s="46"/>
      <c r="AT401" s="46"/>
      <c r="AU401" s="46"/>
      <c r="AV401" s="46"/>
      <c r="AW401" s="46"/>
      <c r="AX401" s="46"/>
      <c r="AY401" s="46"/>
      <c r="AZ401" s="46"/>
      <c r="BB401" s="45"/>
    </row>
    <row r="402" spans="1:54" s="50" customFormat="1" x14ac:dyDescent="0.25">
      <c r="A402" s="2" t="str">
        <f t="shared" si="269"/>
        <v/>
      </c>
      <c r="B402" s="2" t="str">
        <f t="shared" si="270"/>
        <v/>
      </c>
      <c r="C402" s="21"/>
      <c r="D402" s="59"/>
      <c r="E402" s="61"/>
      <c r="F402" s="18" t="str">
        <f t="shared" si="288"/>
        <v/>
      </c>
      <c r="G402" s="19" t="str">
        <f>IF(D402="","",VLOOKUP(D402,'Flota Variable'!$D$4:$I$35,4,0))</f>
        <v/>
      </c>
      <c r="H402" s="54"/>
      <c r="I402" s="19" t="str">
        <f>IF(D402="","",VLOOKUP(D402,'Flota Variable'!$D$4:$I$35,6,0))</f>
        <v/>
      </c>
      <c r="J402" s="54"/>
      <c r="K402" s="2"/>
      <c r="L402" s="2"/>
      <c r="M402" s="2"/>
      <c r="N402" s="2"/>
      <c r="O402" s="2"/>
      <c r="P402" s="2"/>
      <c r="Q402" s="41"/>
      <c r="R402" s="41"/>
      <c r="S402" s="41"/>
      <c r="T402" s="41"/>
      <c r="U402" s="2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6"/>
      <c r="AL402" s="46"/>
      <c r="AM402" s="47"/>
      <c r="AN402" s="47"/>
      <c r="AO402" s="47"/>
      <c r="AP402" s="45"/>
      <c r="AQ402" s="45"/>
      <c r="AR402" s="46"/>
      <c r="AS402" s="46"/>
      <c r="AT402" s="46"/>
      <c r="AU402" s="46"/>
      <c r="AV402" s="46"/>
      <c r="AW402" s="46"/>
      <c r="AX402" s="46"/>
      <c r="AY402" s="46"/>
      <c r="AZ402" s="46"/>
      <c r="BB402" s="45"/>
    </row>
    <row r="403" spans="1:54" s="51" customFormat="1" x14ac:dyDescent="0.25">
      <c r="A403" s="38"/>
      <c r="B403" s="38"/>
      <c r="E403" s="62"/>
      <c r="F403" s="39"/>
      <c r="G403" s="38"/>
      <c r="H403" s="55"/>
      <c r="I403" s="38"/>
      <c r="J403" s="55"/>
      <c r="K403" s="38"/>
      <c r="L403" s="38"/>
      <c r="M403" s="38"/>
      <c r="N403" s="38"/>
      <c r="O403" s="38"/>
      <c r="P403" s="38"/>
      <c r="Q403" s="48"/>
      <c r="R403" s="48"/>
      <c r="S403" s="48"/>
      <c r="T403" s="4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49"/>
      <c r="AL403" s="49"/>
      <c r="AM403" s="48"/>
      <c r="AN403" s="48"/>
      <c r="AO403" s="48"/>
      <c r="AP403" s="38"/>
      <c r="AQ403" s="38"/>
      <c r="AR403" s="49"/>
      <c r="AS403" s="49"/>
      <c r="AT403" s="49"/>
      <c r="AU403" s="49"/>
      <c r="AV403" s="49"/>
      <c r="AW403" s="49"/>
      <c r="AX403" s="49"/>
      <c r="AY403" s="49"/>
      <c r="AZ403" s="49"/>
      <c r="BB403" s="38"/>
    </row>
  </sheetData>
  <sheetProtection algorithmName="SHA-512" hashValue="cKLwjyGY5bnNNAE7YTwcCMte6MyOZso5hPik2nNFpQQqVYON8Tvwuy80+/gREIbDjkSefo8PU+a2hkITucfWWw==" saltValue="40GaT0AmmwwsUjECATk8sA==" spinCount="100000" selectLockedCells="1"/>
  <dataValidations disablePrompts="1" count="1">
    <dataValidation type="list" allowBlank="1" showInputMessage="1" showErrorMessage="1" sqref="D3:D402" xr:uid="{00000000-0002-0000-0100-000000000000}">
      <formula1>RUTAS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C00000"/>
  </sheetPr>
  <dimension ref="A1:F177"/>
  <sheetViews>
    <sheetView workbookViewId="0">
      <selection activeCell="F9" sqref="F9"/>
    </sheetView>
  </sheetViews>
  <sheetFormatPr baseColWidth="10" defaultRowHeight="15" x14ac:dyDescent="0.25"/>
  <cols>
    <col min="1" max="1" width="16.28515625" customWidth="1"/>
    <col min="2" max="2" width="21" bestFit="1" customWidth="1"/>
    <col min="3" max="3" width="24.140625" bestFit="1" customWidth="1"/>
    <col min="5" max="5" width="32" bestFit="1" customWidth="1"/>
    <col min="6" max="6" width="13.42578125" bestFit="1" customWidth="1"/>
    <col min="9" max="9" width="24.140625" bestFit="1" customWidth="1"/>
    <col min="10" max="10" width="13.42578125" bestFit="1" customWidth="1"/>
  </cols>
  <sheetData>
    <row r="1" spans="1:6" x14ac:dyDescent="0.25">
      <c r="A1" s="13" t="s">
        <v>43</v>
      </c>
      <c r="B1" s="13" t="s">
        <v>22</v>
      </c>
      <c r="C1" s="13" t="s">
        <v>23</v>
      </c>
      <c r="D1" s="13" t="s">
        <v>24</v>
      </c>
      <c r="E1" s="13" t="s">
        <v>41</v>
      </c>
      <c r="F1" s="13" t="s">
        <v>27</v>
      </c>
    </row>
    <row r="2" spans="1:6" x14ac:dyDescent="0.25">
      <c r="A2" t="str">
        <f t="shared" ref="A2:A64" si="0">C2&amp;"_"&amp;D2</f>
        <v>R93_1</v>
      </c>
      <c r="C2" t="s">
        <v>57</v>
      </c>
      <c r="D2">
        <v>1</v>
      </c>
      <c r="E2" t="s">
        <v>58</v>
      </c>
      <c r="F2" t="s">
        <v>42</v>
      </c>
    </row>
    <row r="3" spans="1:6" x14ac:dyDescent="0.25">
      <c r="A3" t="str">
        <f t="shared" si="0"/>
        <v>R93_2</v>
      </c>
      <c r="C3" t="s">
        <v>57</v>
      </c>
      <c r="D3">
        <v>2</v>
      </c>
      <c r="E3" t="s">
        <v>59</v>
      </c>
      <c r="F3" t="s">
        <v>42</v>
      </c>
    </row>
    <row r="4" spans="1:6" x14ac:dyDescent="0.25">
      <c r="A4" t="str">
        <f t="shared" si="0"/>
        <v>_</v>
      </c>
    </row>
    <row r="5" spans="1:6" x14ac:dyDescent="0.25">
      <c r="A5" t="str">
        <f t="shared" si="0"/>
        <v>_</v>
      </c>
    </row>
    <row r="6" spans="1:6" x14ac:dyDescent="0.25">
      <c r="A6" t="str">
        <f t="shared" si="0"/>
        <v>_</v>
      </c>
    </row>
    <row r="7" spans="1:6" x14ac:dyDescent="0.25">
      <c r="A7" t="str">
        <f t="shared" si="0"/>
        <v>_</v>
      </c>
    </row>
    <row r="8" spans="1:6" x14ac:dyDescent="0.25">
      <c r="A8" t="str">
        <f t="shared" si="0"/>
        <v>_</v>
      </c>
    </row>
    <row r="9" spans="1:6" x14ac:dyDescent="0.25">
      <c r="A9" t="str">
        <f t="shared" si="0"/>
        <v>_</v>
      </c>
    </row>
    <row r="10" spans="1:6" x14ac:dyDescent="0.25">
      <c r="A10" t="str">
        <f t="shared" si="0"/>
        <v>_</v>
      </c>
    </row>
    <row r="11" spans="1:6" x14ac:dyDescent="0.25">
      <c r="A11" t="str">
        <f t="shared" si="0"/>
        <v>_</v>
      </c>
    </row>
    <row r="12" spans="1:6" x14ac:dyDescent="0.25">
      <c r="A12" t="str">
        <f t="shared" si="0"/>
        <v>_</v>
      </c>
    </row>
    <row r="13" spans="1:6" x14ac:dyDescent="0.25">
      <c r="A13" t="str">
        <f t="shared" si="0"/>
        <v>_</v>
      </c>
    </row>
    <row r="14" spans="1:6" x14ac:dyDescent="0.25">
      <c r="A14" t="str">
        <f t="shared" si="0"/>
        <v>_</v>
      </c>
    </row>
    <row r="15" spans="1:6" x14ac:dyDescent="0.25">
      <c r="A15" t="str">
        <f t="shared" si="0"/>
        <v>_</v>
      </c>
    </row>
    <row r="16" spans="1:6" x14ac:dyDescent="0.25">
      <c r="A16" t="str">
        <f t="shared" si="0"/>
        <v>_</v>
      </c>
    </row>
    <row r="17" spans="1:1" x14ac:dyDescent="0.25">
      <c r="A17" t="str">
        <f t="shared" si="0"/>
        <v>_</v>
      </c>
    </row>
    <row r="18" spans="1:1" x14ac:dyDescent="0.25">
      <c r="A18" t="str">
        <f t="shared" si="0"/>
        <v>_</v>
      </c>
    </row>
    <row r="19" spans="1:1" x14ac:dyDescent="0.25">
      <c r="A19" t="str">
        <f t="shared" si="0"/>
        <v>_</v>
      </c>
    </row>
    <row r="20" spans="1:1" x14ac:dyDescent="0.25">
      <c r="A20" t="str">
        <f t="shared" si="0"/>
        <v>_</v>
      </c>
    </row>
    <row r="21" spans="1:1" x14ac:dyDescent="0.25">
      <c r="A21" t="str">
        <f t="shared" si="0"/>
        <v>_</v>
      </c>
    </row>
    <row r="22" spans="1:1" x14ac:dyDescent="0.25">
      <c r="A22" t="str">
        <f t="shared" si="0"/>
        <v>_</v>
      </c>
    </row>
    <row r="23" spans="1:1" x14ac:dyDescent="0.25">
      <c r="A23" t="str">
        <f t="shared" si="0"/>
        <v>_</v>
      </c>
    </row>
    <row r="24" spans="1:1" x14ac:dyDescent="0.25">
      <c r="A24" t="str">
        <f t="shared" si="0"/>
        <v>_</v>
      </c>
    </row>
    <row r="25" spans="1:1" x14ac:dyDescent="0.25">
      <c r="A25" t="str">
        <f t="shared" si="0"/>
        <v>_</v>
      </c>
    </row>
    <row r="26" spans="1:1" x14ac:dyDescent="0.25">
      <c r="A26" t="str">
        <f t="shared" si="0"/>
        <v>_</v>
      </c>
    </row>
    <row r="27" spans="1:1" x14ac:dyDescent="0.25">
      <c r="A27" t="str">
        <f t="shared" si="0"/>
        <v>_</v>
      </c>
    </row>
    <row r="28" spans="1:1" x14ac:dyDescent="0.25">
      <c r="A28" t="str">
        <f t="shared" si="0"/>
        <v>_</v>
      </c>
    </row>
    <row r="29" spans="1:1" x14ac:dyDescent="0.25">
      <c r="A29" t="str">
        <f t="shared" si="0"/>
        <v>_</v>
      </c>
    </row>
    <row r="30" spans="1:1" x14ac:dyDescent="0.25">
      <c r="A30" t="str">
        <f t="shared" si="0"/>
        <v>_</v>
      </c>
    </row>
    <row r="31" spans="1:1" x14ac:dyDescent="0.25">
      <c r="A31" t="str">
        <f t="shared" si="0"/>
        <v>_</v>
      </c>
    </row>
    <row r="32" spans="1:1" x14ac:dyDescent="0.25">
      <c r="A32" t="str">
        <f t="shared" si="0"/>
        <v>_</v>
      </c>
    </row>
    <row r="33" spans="1:1" x14ac:dyDescent="0.25">
      <c r="A33" t="str">
        <f t="shared" si="0"/>
        <v>_</v>
      </c>
    </row>
    <row r="34" spans="1:1" x14ac:dyDescent="0.25">
      <c r="A34" t="str">
        <f t="shared" si="0"/>
        <v>_</v>
      </c>
    </row>
    <row r="35" spans="1:1" x14ac:dyDescent="0.25">
      <c r="A35" t="str">
        <f t="shared" si="0"/>
        <v>_</v>
      </c>
    </row>
    <row r="36" spans="1:1" x14ac:dyDescent="0.25">
      <c r="A36" t="str">
        <f t="shared" si="0"/>
        <v>_</v>
      </c>
    </row>
    <row r="37" spans="1:1" x14ac:dyDescent="0.25">
      <c r="A37" t="str">
        <f t="shared" si="0"/>
        <v>_</v>
      </c>
    </row>
    <row r="38" spans="1:1" x14ac:dyDescent="0.25">
      <c r="A38" t="str">
        <f t="shared" si="0"/>
        <v>_</v>
      </c>
    </row>
    <row r="39" spans="1:1" x14ac:dyDescent="0.25">
      <c r="A39" t="str">
        <f t="shared" si="0"/>
        <v>_</v>
      </c>
    </row>
    <row r="40" spans="1:1" x14ac:dyDescent="0.25">
      <c r="A40" t="str">
        <f t="shared" si="0"/>
        <v>_</v>
      </c>
    </row>
    <row r="41" spans="1:1" x14ac:dyDescent="0.25">
      <c r="A41" t="str">
        <f t="shared" si="0"/>
        <v>_</v>
      </c>
    </row>
    <row r="42" spans="1:1" x14ac:dyDescent="0.25">
      <c r="A42" t="str">
        <f t="shared" si="0"/>
        <v>_</v>
      </c>
    </row>
    <row r="43" spans="1:1" x14ac:dyDescent="0.25">
      <c r="A43" t="str">
        <f t="shared" si="0"/>
        <v>_</v>
      </c>
    </row>
    <row r="44" spans="1:1" x14ac:dyDescent="0.25">
      <c r="A44" t="str">
        <f t="shared" si="0"/>
        <v>_</v>
      </c>
    </row>
    <row r="45" spans="1:1" x14ac:dyDescent="0.25">
      <c r="A45" t="str">
        <f t="shared" si="0"/>
        <v>_</v>
      </c>
    </row>
    <row r="46" spans="1:1" x14ac:dyDescent="0.25">
      <c r="A46" t="str">
        <f t="shared" si="0"/>
        <v>_</v>
      </c>
    </row>
    <row r="47" spans="1:1" x14ac:dyDescent="0.25">
      <c r="A47" t="str">
        <f t="shared" si="0"/>
        <v>_</v>
      </c>
    </row>
    <row r="48" spans="1:1" x14ac:dyDescent="0.25">
      <c r="A48" t="str">
        <f t="shared" si="0"/>
        <v>_</v>
      </c>
    </row>
    <row r="49" spans="1:1" x14ac:dyDescent="0.25">
      <c r="A49" t="str">
        <f t="shared" si="0"/>
        <v>_</v>
      </c>
    </row>
    <row r="50" spans="1:1" x14ac:dyDescent="0.25">
      <c r="A50" t="str">
        <f t="shared" si="0"/>
        <v>_</v>
      </c>
    </row>
    <row r="51" spans="1:1" x14ac:dyDescent="0.25">
      <c r="A51" t="str">
        <f t="shared" si="0"/>
        <v>_</v>
      </c>
    </row>
    <row r="52" spans="1:1" x14ac:dyDescent="0.25">
      <c r="A52" t="str">
        <f t="shared" si="0"/>
        <v>_</v>
      </c>
    </row>
    <row r="53" spans="1:1" x14ac:dyDescent="0.25">
      <c r="A53" t="str">
        <f t="shared" si="0"/>
        <v>_</v>
      </c>
    </row>
    <row r="54" spans="1:1" x14ac:dyDescent="0.25">
      <c r="A54" t="str">
        <f t="shared" si="0"/>
        <v>_</v>
      </c>
    </row>
    <row r="55" spans="1:1" x14ac:dyDescent="0.25">
      <c r="A55" t="str">
        <f t="shared" si="0"/>
        <v>_</v>
      </c>
    </row>
    <row r="56" spans="1:1" x14ac:dyDescent="0.25">
      <c r="A56" t="str">
        <f t="shared" si="0"/>
        <v>_</v>
      </c>
    </row>
    <row r="57" spans="1:1" x14ac:dyDescent="0.25">
      <c r="A57" t="str">
        <f t="shared" si="0"/>
        <v>_</v>
      </c>
    </row>
    <row r="58" spans="1:1" x14ac:dyDescent="0.25">
      <c r="A58" t="str">
        <f t="shared" si="0"/>
        <v>_</v>
      </c>
    </row>
    <row r="59" spans="1:1" x14ac:dyDescent="0.25">
      <c r="A59" t="str">
        <f t="shared" si="0"/>
        <v>_</v>
      </c>
    </row>
    <row r="60" spans="1:1" x14ac:dyDescent="0.25">
      <c r="A60" t="str">
        <f t="shared" si="0"/>
        <v>_</v>
      </c>
    </row>
    <row r="61" spans="1:1" x14ac:dyDescent="0.25">
      <c r="A61" t="str">
        <f t="shared" si="0"/>
        <v>_</v>
      </c>
    </row>
    <row r="62" spans="1:1" x14ac:dyDescent="0.25">
      <c r="A62" t="str">
        <f t="shared" si="0"/>
        <v>_</v>
      </c>
    </row>
    <row r="63" spans="1:1" x14ac:dyDescent="0.25">
      <c r="A63" t="str">
        <f t="shared" si="0"/>
        <v>_</v>
      </c>
    </row>
    <row r="64" spans="1:1" x14ac:dyDescent="0.25">
      <c r="A64" t="str">
        <f t="shared" si="0"/>
        <v>_</v>
      </c>
    </row>
    <row r="65" spans="1:1" x14ac:dyDescent="0.25">
      <c r="A65" t="str">
        <f t="shared" ref="A65:A128" si="1">C65&amp;"_"&amp;D65</f>
        <v>_</v>
      </c>
    </row>
    <row r="66" spans="1:1" x14ac:dyDescent="0.25">
      <c r="A66" t="str">
        <f t="shared" si="1"/>
        <v>_</v>
      </c>
    </row>
    <row r="67" spans="1:1" x14ac:dyDescent="0.25">
      <c r="A67" t="str">
        <f t="shared" si="1"/>
        <v>_</v>
      </c>
    </row>
    <row r="68" spans="1:1" x14ac:dyDescent="0.25">
      <c r="A68" t="str">
        <f t="shared" si="1"/>
        <v>_</v>
      </c>
    </row>
    <row r="69" spans="1:1" x14ac:dyDescent="0.25">
      <c r="A69" t="str">
        <f t="shared" si="1"/>
        <v>_</v>
      </c>
    </row>
    <row r="70" spans="1:1" x14ac:dyDescent="0.25">
      <c r="A70" t="str">
        <f t="shared" si="1"/>
        <v>_</v>
      </c>
    </row>
    <row r="71" spans="1:1" x14ac:dyDescent="0.25">
      <c r="A71" t="str">
        <f t="shared" si="1"/>
        <v>_</v>
      </c>
    </row>
    <row r="72" spans="1:1" x14ac:dyDescent="0.25">
      <c r="A72" t="str">
        <f t="shared" si="1"/>
        <v>_</v>
      </c>
    </row>
    <row r="73" spans="1:1" x14ac:dyDescent="0.25">
      <c r="A73" t="str">
        <f t="shared" si="1"/>
        <v>_</v>
      </c>
    </row>
    <row r="74" spans="1:1" x14ac:dyDescent="0.25">
      <c r="A74" t="str">
        <f t="shared" si="1"/>
        <v>_</v>
      </c>
    </row>
    <row r="75" spans="1:1" x14ac:dyDescent="0.25">
      <c r="A75" t="str">
        <f t="shared" si="1"/>
        <v>_</v>
      </c>
    </row>
    <row r="76" spans="1:1" x14ac:dyDescent="0.25">
      <c r="A76" t="str">
        <f t="shared" si="1"/>
        <v>_</v>
      </c>
    </row>
    <row r="77" spans="1:1" x14ac:dyDescent="0.25">
      <c r="A77" t="str">
        <f t="shared" si="1"/>
        <v>_</v>
      </c>
    </row>
    <row r="78" spans="1:1" x14ac:dyDescent="0.25">
      <c r="A78" t="str">
        <f t="shared" si="1"/>
        <v>_</v>
      </c>
    </row>
    <row r="79" spans="1:1" x14ac:dyDescent="0.25">
      <c r="A79" t="str">
        <f t="shared" si="1"/>
        <v>_</v>
      </c>
    </row>
    <row r="80" spans="1:1" x14ac:dyDescent="0.25">
      <c r="A80" t="str">
        <f t="shared" si="1"/>
        <v>_</v>
      </c>
    </row>
    <row r="81" spans="1:1" x14ac:dyDescent="0.25">
      <c r="A81" t="str">
        <f t="shared" si="1"/>
        <v>_</v>
      </c>
    </row>
    <row r="82" spans="1:1" x14ac:dyDescent="0.25">
      <c r="A82" t="str">
        <f t="shared" si="1"/>
        <v>_</v>
      </c>
    </row>
    <row r="83" spans="1:1" x14ac:dyDescent="0.25">
      <c r="A83" t="str">
        <f t="shared" si="1"/>
        <v>_</v>
      </c>
    </row>
    <row r="84" spans="1:1" x14ac:dyDescent="0.25">
      <c r="A84" t="str">
        <f t="shared" si="1"/>
        <v>_</v>
      </c>
    </row>
    <row r="85" spans="1:1" x14ac:dyDescent="0.25">
      <c r="A85" t="str">
        <f t="shared" si="1"/>
        <v>_</v>
      </c>
    </row>
    <row r="86" spans="1:1" x14ac:dyDescent="0.25">
      <c r="A86" t="str">
        <f t="shared" si="1"/>
        <v>_</v>
      </c>
    </row>
    <row r="87" spans="1:1" x14ac:dyDescent="0.25">
      <c r="A87" t="str">
        <f t="shared" si="1"/>
        <v>_</v>
      </c>
    </row>
    <row r="88" spans="1:1" x14ac:dyDescent="0.25">
      <c r="A88" t="str">
        <f t="shared" si="1"/>
        <v>_</v>
      </c>
    </row>
    <row r="89" spans="1:1" x14ac:dyDescent="0.25">
      <c r="A89" t="str">
        <f t="shared" si="1"/>
        <v>_</v>
      </c>
    </row>
    <row r="90" spans="1:1" x14ac:dyDescent="0.25">
      <c r="A90" t="str">
        <f t="shared" si="1"/>
        <v>_</v>
      </c>
    </row>
    <row r="91" spans="1:1" x14ac:dyDescent="0.25">
      <c r="A91" t="str">
        <f t="shared" si="1"/>
        <v>_</v>
      </c>
    </row>
    <row r="92" spans="1:1" x14ac:dyDescent="0.25">
      <c r="A92" t="str">
        <f t="shared" si="1"/>
        <v>_</v>
      </c>
    </row>
    <row r="93" spans="1:1" x14ac:dyDescent="0.25">
      <c r="A93" t="str">
        <f t="shared" si="1"/>
        <v>_</v>
      </c>
    </row>
    <row r="94" spans="1:1" x14ac:dyDescent="0.25">
      <c r="A94" t="str">
        <f t="shared" si="1"/>
        <v>_</v>
      </c>
    </row>
    <row r="95" spans="1:1" x14ac:dyDescent="0.25">
      <c r="A95" t="str">
        <f t="shared" si="1"/>
        <v>_</v>
      </c>
    </row>
    <row r="96" spans="1:1" x14ac:dyDescent="0.25">
      <c r="A96" t="str">
        <f t="shared" si="1"/>
        <v>_</v>
      </c>
    </row>
    <row r="97" spans="1:1" x14ac:dyDescent="0.25">
      <c r="A97" t="str">
        <f t="shared" si="1"/>
        <v>_</v>
      </c>
    </row>
    <row r="98" spans="1:1" x14ac:dyDescent="0.25">
      <c r="A98" t="str">
        <f t="shared" si="1"/>
        <v>_</v>
      </c>
    </row>
    <row r="99" spans="1:1" x14ac:dyDescent="0.25">
      <c r="A99" t="str">
        <f t="shared" si="1"/>
        <v>_</v>
      </c>
    </row>
    <row r="100" spans="1:1" x14ac:dyDescent="0.25">
      <c r="A100" t="str">
        <f t="shared" si="1"/>
        <v>_</v>
      </c>
    </row>
    <row r="101" spans="1:1" x14ac:dyDescent="0.25">
      <c r="A101" t="str">
        <f t="shared" si="1"/>
        <v>_</v>
      </c>
    </row>
    <row r="102" spans="1:1" x14ac:dyDescent="0.25">
      <c r="A102" t="str">
        <f t="shared" si="1"/>
        <v>_</v>
      </c>
    </row>
    <row r="103" spans="1:1" x14ac:dyDescent="0.25">
      <c r="A103" t="str">
        <f t="shared" si="1"/>
        <v>_</v>
      </c>
    </row>
    <row r="104" spans="1:1" x14ac:dyDescent="0.25">
      <c r="A104" t="str">
        <f t="shared" si="1"/>
        <v>_</v>
      </c>
    </row>
    <row r="105" spans="1:1" x14ac:dyDescent="0.25">
      <c r="A105" t="str">
        <f t="shared" si="1"/>
        <v>_</v>
      </c>
    </row>
    <row r="106" spans="1:1" x14ac:dyDescent="0.25">
      <c r="A106" t="str">
        <f t="shared" si="1"/>
        <v>_</v>
      </c>
    </row>
    <row r="107" spans="1:1" x14ac:dyDescent="0.25">
      <c r="A107" t="str">
        <f t="shared" si="1"/>
        <v>_</v>
      </c>
    </row>
    <row r="108" spans="1:1" x14ac:dyDescent="0.25">
      <c r="A108" t="str">
        <f t="shared" si="1"/>
        <v>_</v>
      </c>
    </row>
    <row r="109" spans="1:1" x14ac:dyDescent="0.25">
      <c r="A109" t="str">
        <f t="shared" si="1"/>
        <v>_</v>
      </c>
    </row>
    <row r="110" spans="1:1" x14ac:dyDescent="0.25">
      <c r="A110" t="str">
        <f t="shared" si="1"/>
        <v>_</v>
      </c>
    </row>
    <row r="111" spans="1:1" x14ac:dyDescent="0.25">
      <c r="A111" t="str">
        <f t="shared" si="1"/>
        <v>_</v>
      </c>
    </row>
    <row r="112" spans="1:1" x14ac:dyDescent="0.25">
      <c r="A112" t="str">
        <f t="shared" si="1"/>
        <v>_</v>
      </c>
    </row>
    <row r="113" spans="1:1" x14ac:dyDescent="0.25">
      <c r="A113" t="str">
        <f t="shared" si="1"/>
        <v>_</v>
      </c>
    </row>
    <row r="114" spans="1:1" x14ac:dyDescent="0.25">
      <c r="A114" t="str">
        <f t="shared" si="1"/>
        <v>_</v>
      </c>
    </row>
    <row r="115" spans="1:1" x14ac:dyDescent="0.25">
      <c r="A115" t="str">
        <f t="shared" si="1"/>
        <v>_</v>
      </c>
    </row>
    <row r="116" spans="1:1" x14ac:dyDescent="0.25">
      <c r="A116" t="str">
        <f t="shared" si="1"/>
        <v>_</v>
      </c>
    </row>
    <row r="117" spans="1:1" x14ac:dyDescent="0.25">
      <c r="A117" t="str">
        <f t="shared" si="1"/>
        <v>_</v>
      </c>
    </row>
    <row r="118" spans="1:1" x14ac:dyDescent="0.25">
      <c r="A118" t="str">
        <f t="shared" si="1"/>
        <v>_</v>
      </c>
    </row>
    <row r="119" spans="1:1" x14ac:dyDescent="0.25">
      <c r="A119" t="str">
        <f t="shared" si="1"/>
        <v>_</v>
      </c>
    </row>
    <row r="120" spans="1:1" x14ac:dyDescent="0.25">
      <c r="A120" t="str">
        <f t="shared" si="1"/>
        <v>_</v>
      </c>
    </row>
    <row r="121" spans="1:1" x14ac:dyDescent="0.25">
      <c r="A121" t="str">
        <f t="shared" si="1"/>
        <v>_</v>
      </c>
    </row>
    <row r="122" spans="1:1" x14ac:dyDescent="0.25">
      <c r="A122" t="str">
        <f t="shared" si="1"/>
        <v>_</v>
      </c>
    </row>
    <row r="123" spans="1:1" x14ac:dyDescent="0.25">
      <c r="A123" t="str">
        <f t="shared" si="1"/>
        <v>_</v>
      </c>
    </row>
    <row r="124" spans="1:1" x14ac:dyDescent="0.25">
      <c r="A124" t="str">
        <f t="shared" si="1"/>
        <v>_</v>
      </c>
    </row>
    <row r="125" spans="1:1" x14ac:dyDescent="0.25">
      <c r="A125" t="str">
        <f t="shared" si="1"/>
        <v>_</v>
      </c>
    </row>
    <row r="126" spans="1:1" x14ac:dyDescent="0.25">
      <c r="A126" t="str">
        <f t="shared" si="1"/>
        <v>_</v>
      </c>
    </row>
    <row r="127" spans="1:1" x14ac:dyDescent="0.25">
      <c r="A127" t="str">
        <f t="shared" si="1"/>
        <v>_</v>
      </c>
    </row>
    <row r="128" spans="1:1" x14ac:dyDescent="0.25">
      <c r="A128" t="str">
        <f t="shared" si="1"/>
        <v>_</v>
      </c>
    </row>
    <row r="129" spans="1:1" x14ac:dyDescent="0.25">
      <c r="A129" t="str">
        <f t="shared" ref="A129:A177" si="2">C129&amp;"_"&amp;D129</f>
        <v>_</v>
      </c>
    </row>
    <row r="130" spans="1:1" x14ac:dyDescent="0.25">
      <c r="A130" t="str">
        <f t="shared" si="2"/>
        <v>_</v>
      </c>
    </row>
    <row r="131" spans="1:1" x14ac:dyDescent="0.25">
      <c r="A131" t="str">
        <f t="shared" si="2"/>
        <v>_</v>
      </c>
    </row>
    <row r="132" spans="1:1" x14ac:dyDescent="0.25">
      <c r="A132" t="str">
        <f t="shared" si="2"/>
        <v>_</v>
      </c>
    </row>
    <row r="133" spans="1:1" x14ac:dyDescent="0.25">
      <c r="A133" t="str">
        <f t="shared" si="2"/>
        <v>_</v>
      </c>
    </row>
    <row r="134" spans="1:1" x14ac:dyDescent="0.25">
      <c r="A134" t="str">
        <f t="shared" si="2"/>
        <v>_</v>
      </c>
    </row>
    <row r="135" spans="1:1" x14ac:dyDescent="0.25">
      <c r="A135" t="str">
        <f t="shared" si="2"/>
        <v>_</v>
      </c>
    </row>
    <row r="136" spans="1:1" x14ac:dyDescent="0.25">
      <c r="A136" t="str">
        <f t="shared" si="2"/>
        <v>_</v>
      </c>
    </row>
    <row r="137" spans="1:1" x14ac:dyDescent="0.25">
      <c r="A137" t="str">
        <f t="shared" si="2"/>
        <v>_</v>
      </c>
    </row>
    <row r="138" spans="1:1" x14ac:dyDescent="0.25">
      <c r="A138" t="str">
        <f t="shared" si="2"/>
        <v>_</v>
      </c>
    </row>
    <row r="139" spans="1:1" x14ac:dyDescent="0.25">
      <c r="A139" t="str">
        <f t="shared" si="2"/>
        <v>_</v>
      </c>
    </row>
    <row r="140" spans="1:1" x14ac:dyDescent="0.25">
      <c r="A140" t="str">
        <f t="shared" si="2"/>
        <v>_</v>
      </c>
    </row>
    <row r="141" spans="1:1" x14ac:dyDescent="0.25">
      <c r="A141" t="str">
        <f t="shared" si="2"/>
        <v>_</v>
      </c>
    </row>
    <row r="142" spans="1:1" x14ac:dyDescent="0.25">
      <c r="A142" t="str">
        <f t="shared" si="2"/>
        <v>_</v>
      </c>
    </row>
    <row r="143" spans="1:1" x14ac:dyDescent="0.25">
      <c r="A143" t="str">
        <f t="shared" si="2"/>
        <v>_</v>
      </c>
    </row>
    <row r="144" spans="1:1" x14ac:dyDescent="0.25">
      <c r="A144" t="str">
        <f t="shared" si="2"/>
        <v>_</v>
      </c>
    </row>
    <row r="145" spans="1:1" x14ac:dyDescent="0.25">
      <c r="A145" t="str">
        <f t="shared" si="2"/>
        <v>_</v>
      </c>
    </row>
    <row r="146" spans="1:1" x14ac:dyDescent="0.25">
      <c r="A146" t="str">
        <f t="shared" si="2"/>
        <v>_</v>
      </c>
    </row>
    <row r="147" spans="1:1" x14ac:dyDescent="0.25">
      <c r="A147" t="str">
        <f t="shared" si="2"/>
        <v>_</v>
      </c>
    </row>
    <row r="148" spans="1:1" x14ac:dyDescent="0.25">
      <c r="A148" t="str">
        <f t="shared" si="2"/>
        <v>_</v>
      </c>
    </row>
    <row r="149" spans="1:1" x14ac:dyDescent="0.25">
      <c r="A149" t="str">
        <f t="shared" si="2"/>
        <v>_</v>
      </c>
    </row>
    <row r="150" spans="1:1" x14ac:dyDescent="0.25">
      <c r="A150" t="str">
        <f t="shared" si="2"/>
        <v>_</v>
      </c>
    </row>
    <row r="151" spans="1:1" x14ac:dyDescent="0.25">
      <c r="A151" t="str">
        <f t="shared" si="2"/>
        <v>_</v>
      </c>
    </row>
    <row r="152" spans="1:1" x14ac:dyDescent="0.25">
      <c r="A152" t="str">
        <f t="shared" si="2"/>
        <v>_</v>
      </c>
    </row>
    <row r="153" spans="1:1" x14ac:dyDescent="0.25">
      <c r="A153" t="str">
        <f t="shared" si="2"/>
        <v>_</v>
      </c>
    </row>
    <row r="154" spans="1:1" x14ac:dyDescent="0.25">
      <c r="A154" t="str">
        <f t="shared" si="2"/>
        <v>_</v>
      </c>
    </row>
    <row r="155" spans="1:1" x14ac:dyDescent="0.25">
      <c r="A155" t="str">
        <f t="shared" si="2"/>
        <v>_</v>
      </c>
    </row>
    <row r="156" spans="1:1" x14ac:dyDescent="0.25">
      <c r="A156" t="str">
        <f t="shared" si="2"/>
        <v>_</v>
      </c>
    </row>
    <row r="157" spans="1:1" x14ac:dyDescent="0.25">
      <c r="A157" t="str">
        <f t="shared" si="2"/>
        <v>_</v>
      </c>
    </row>
    <row r="158" spans="1:1" x14ac:dyDescent="0.25">
      <c r="A158" t="str">
        <f t="shared" si="2"/>
        <v>_</v>
      </c>
    </row>
    <row r="159" spans="1:1" x14ac:dyDescent="0.25">
      <c r="A159" t="str">
        <f t="shared" si="2"/>
        <v>_</v>
      </c>
    </row>
    <row r="160" spans="1:1" x14ac:dyDescent="0.25">
      <c r="A160" t="str">
        <f t="shared" si="2"/>
        <v>_</v>
      </c>
    </row>
    <row r="161" spans="1:1" x14ac:dyDescent="0.25">
      <c r="A161" t="str">
        <f t="shared" si="2"/>
        <v>_</v>
      </c>
    </row>
    <row r="162" spans="1:1" x14ac:dyDescent="0.25">
      <c r="A162" t="str">
        <f t="shared" si="2"/>
        <v>_</v>
      </c>
    </row>
    <row r="163" spans="1:1" x14ac:dyDescent="0.25">
      <c r="A163" t="str">
        <f t="shared" si="2"/>
        <v>_</v>
      </c>
    </row>
    <row r="164" spans="1:1" x14ac:dyDescent="0.25">
      <c r="A164" t="str">
        <f t="shared" si="2"/>
        <v>_</v>
      </c>
    </row>
    <row r="165" spans="1:1" x14ac:dyDescent="0.25">
      <c r="A165" t="str">
        <f t="shared" si="2"/>
        <v>_</v>
      </c>
    </row>
    <row r="166" spans="1:1" x14ac:dyDescent="0.25">
      <c r="A166" t="str">
        <f t="shared" si="2"/>
        <v>_</v>
      </c>
    </row>
    <row r="167" spans="1:1" x14ac:dyDescent="0.25">
      <c r="A167" t="str">
        <f t="shared" si="2"/>
        <v>_</v>
      </c>
    </row>
    <row r="168" spans="1:1" x14ac:dyDescent="0.25">
      <c r="A168" t="str">
        <f t="shared" si="2"/>
        <v>_</v>
      </c>
    </row>
    <row r="169" spans="1:1" x14ac:dyDescent="0.25">
      <c r="A169" t="str">
        <f t="shared" si="2"/>
        <v>_</v>
      </c>
    </row>
    <row r="170" spans="1:1" x14ac:dyDescent="0.25">
      <c r="A170" t="str">
        <f t="shared" si="2"/>
        <v>_</v>
      </c>
    </row>
    <row r="171" spans="1:1" x14ac:dyDescent="0.25">
      <c r="A171" t="str">
        <f t="shared" si="2"/>
        <v>_</v>
      </c>
    </row>
    <row r="172" spans="1:1" x14ac:dyDescent="0.25">
      <c r="A172" t="str">
        <f t="shared" si="2"/>
        <v>_</v>
      </c>
    </row>
    <row r="173" spans="1:1" x14ac:dyDescent="0.25">
      <c r="A173" t="str">
        <f t="shared" si="2"/>
        <v>_</v>
      </c>
    </row>
    <row r="174" spans="1:1" x14ac:dyDescent="0.25">
      <c r="A174" t="str">
        <f t="shared" si="2"/>
        <v>_</v>
      </c>
    </row>
    <row r="175" spans="1:1" x14ac:dyDescent="0.25">
      <c r="A175" t="str">
        <f t="shared" si="2"/>
        <v>_</v>
      </c>
    </row>
    <row r="176" spans="1:1" x14ac:dyDescent="0.25">
      <c r="A176" t="str">
        <f t="shared" si="2"/>
        <v>_</v>
      </c>
    </row>
    <row r="177" spans="1:1" x14ac:dyDescent="0.25">
      <c r="A177" t="str">
        <f t="shared" si="2"/>
        <v>_</v>
      </c>
    </row>
  </sheetData>
  <sortState xmlns:xlrd2="http://schemas.microsoft.com/office/spreadsheetml/2017/richdata2" ref="B2:F79">
    <sortCondition ref="C2:C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Oferta Comercial</vt:lpstr>
      <vt:lpstr>Flota Variable</vt:lpstr>
      <vt:lpstr>Tiempos de ciclo</vt:lpstr>
      <vt:lpstr>Base de Datos</vt:lpstr>
      <vt:lpstr>RUTA</vt:lpstr>
      <vt:lpstr>RUTAS</vt:lpstr>
      <vt:lpstr>TIPOVIAJE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Fredy Ríos Garrido</dc:creator>
  <cp:lastModifiedBy>JUAN FRANCISCO  MONROY ANDRADE</cp:lastModifiedBy>
  <dcterms:created xsi:type="dcterms:W3CDTF">2022-01-05T22:04:29Z</dcterms:created>
  <dcterms:modified xsi:type="dcterms:W3CDTF">2025-10-27T21:12:56Z</dcterms:modified>
</cp:coreProperties>
</file>